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aja\BAJA 2021\"/>
    </mc:Choice>
  </mc:AlternateContent>
  <xr:revisionPtr revIDLastSave="0" documentId="13_ncr:1_{B7B4B105-CF2A-4D92-8102-B6584A270300}" xr6:coauthVersionLast="45" xr6:coauthVersionMax="45" xr10:uidLastSave="{00000000-0000-0000-0000-000000000000}"/>
  <bookViews>
    <workbookView xWindow="-108" yWindow="-108" windowWidth="23256" windowHeight="13176" xr2:uid="{59986408-FCF1-47F8-BD14-3F3E94AEA0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5" i="1" l="1"/>
  <c r="B1" i="1" l="1"/>
  <c r="F14" i="1" l="1"/>
  <c r="B28" i="1" s="1"/>
  <c r="D20" i="1" l="1"/>
  <c r="B20" i="1" s="1"/>
  <c r="D19" i="1"/>
  <c r="B19" i="1" s="1"/>
  <c r="L34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" i="1"/>
  <c r="L4" i="1"/>
  <c r="L5" i="1"/>
  <c r="L6" i="1"/>
  <c r="L7" i="1"/>
  <c r="L8" i="1"/>
  <c r="L9" i="1"/>
  <c r="L10" i="1"/>
  <c r="L11" i="1"/>
  <c r="L12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K2" i="1"/>
  <c r="K3" i="1"/>
  <c r="B2" i="1" l="1"/>
  <c r="B23" i="1" s="1"/>
  <c r="D23" i="1" s="1"/>
  <c r="C20" i="1"/>
  <c r="C19" i="1"/>
  <c r="C17" i="1"/>
  <c r="B30" i="1" s="1"/>
  <c r="B33" i="1" s="1"/>
  <c r="B36" i="1" s="1"/>
  <c r="B40" i="1" s="1"/>
  <c r="C16" i="1"/>
  <c r="B29" i="1" s="1"/>
  <c r="B32" i="1" s="1"/>
  <c r="B35" i="1" s="1"/>
  <c r="B39" i="1" s="1"/>
  <c r="C15" i="1"/>
  <c r="N13" i="1" l="1"/>
  <c r="P13" i="1" s="1"/>
  <c r="R13" i="1" s="1"/>
  <c r="T13" i="1" s="1"/>
  <c r="N23" i="1"/>
  <c r="P23" i="1" s="1"/>
  <c r="R23" i="1" s="1"/>
  <c r="T23" i="1" s="1"/>
  <c r="N8" i="1"/>
  <c r="P8" i="1" s="1"/>
  <c r="R8" i="1" s="1"/>
  <c r="T8" i="1" s="1"/>
  <c r="N16" i="1"/>
  <c r="P16" i="1" s="1"/>
  <c r="R16" i="1" s="1"/>
  <c r="T16" i="1" s="1"/>
  <c r="N24" i="1"/>
  <c r="P24" i="1" s="1"/>
  <c r="R24" i="1" s="1"/>
  <c r="T24" i="1" s="1"/>
  <c r="N32" i="1"/>
  <c r="P32" i="1" s="1"/>
  <c r="R32" i="1" s="1"/>
  <c r="T32" i="1" s="1"/>
  <c r="N17" i="1"/>
  <c r="P17" i="1" s="1"/>
  <c r="R17" i="1" s="1"/>
  <c r="T17" i="1" s="1"/>
  <c r="N6" i="1"/>
  <c r="P6" i="1" s="1"/>
  <c r="R6" i="1" s="1"/>
  <c r="T6" i="1" s="1"/>
  <c r="N9" i="1"/>
  <c r="P9" i="1" s="1"/>
  <c r="R9" i="1" s="1"/>
  <c r="T9" i="1" s="1"/>
  <c r="N25" i="1"/>
  <c r="P25" i="1" s="1"/>
  <c r="R25" i="1" s="1"/>
  <c r="T25" i="1" s="1"/>
  <c r="N33" i="1"/>
  <c r="P33" i="1" s="1"/>
  <c r="R33" i="1" s="1"/>
  <c r="T33" i="1" s="1"/>
  <c r="N22" i="1"/>
  <c r="P22" i="1" s="1"/>
  <c r="R22" i="1" s="1"/>
  <c r="T22" i="1" s="1"/>
  <c r="N31" i="1"/>
  <c r="P31" i="1" s="1"/>
  <c r="R31" i="1" s="1"/>
  <c r="T31" i="1" s="1"/>
  <c r="N10" i="1"/>
  <c r="P10" i="1" s="1"/>
  <c r="R10" i="1" s="1"/>
  <c r="T10" i="1" s="1"/>
  <c r="N18" i="1"/>
  <c r="N26" i="1"/>
  <c r="P26" i="1" s="1"/>
  <c r="R26" i="1" s="1"/>
  <c r="T26" i="1" s="1"/>
  <c r="N34" i="1"/>
  <c r="P34" i="1" s="1"/>
  <c r="R34" i="1" s="1"/>
  <c r="T34" i="1" s="1"/>
  <c r="N12" i="1"/>
  <c r="P12" i="1" s="1"/>
  <c r="R12" i="1" s="1"/>
  <c r="T12" i="1" s="1"/>
  <c r="N28" i="1"/>
  <c r="P28" i="1" s="1"/>
  <c r="R28" i="1" s="1"/>
  <c r="T28" i="1" s="1"/>
  <c r="N5" i="1"/>
  <c r="P5" i="1" s="1"/>
  <c r="R5" i="1" s="1"/>
  <c r="T5" i="1" s="1"/>
  <c r="N29" i="1"/>
  <c r="P29" i="1" s="1"/>
  <c r="R29" i="1" s="1"/>
  <c r="T29" i="1" s="1"/>
  <c r="N14" i="1"/>
  <c r="P14" i="1" s="1"/>
  <c r="R14" i="1" s="1"/>
  <c r="T14" i="1" s="1"/>
  <c r="N15" i="1"/>
  <c r="P15" i="1" s="1"/>
  <c r="R15" i="1" s="1"/>
  <c r="T15" i="1" s="1"/>
  <c r="N3" i="1"/>
  <c r="P3" i="1" s="1"/>
  <c r="R3" i="1" s="1"/>
  <c r="T3" i="1" s="1"/>
  <c r="N11" i="1"/>
  <c r="P11" i="1" s="1"/>
  <c r="R11" i="1" s="1"/>
  <c r="T11" i="1" s="1"/>
  <c r="N19" i="1"/>
  <c r="P19" i="1" s="1"/>
  <c r="R19" i="1" s="1"/>
  <c r="T19" i="1" s="1"/>
  <c r="N27" i="1"/>
  <c r="P27" i="1" s="1"/>
  <c r="R27" i="1" s="1"/>
  <c r="T27" i="1" s="1"/>
  <c r="N2" i="1"/>
  <c r="P2" i="1" s="1"/>
  <c r="R2" i="1" s="1"/>
  <c r="T2" i="1" s="1"/>
  <c r="N4" i="1"/>
  <c r="P4" i="1" s="1"/>
  <c r="R4" i="1" s="1"/>
  <c r="T4" i="1" s="1"/>
  <c r="N20" i="1"/>
  <c r="P20" i="1" s="1"/>
  <c r="R20" i="1" s="1"/>
  <c r="T20" i="1" s="1"/>
  <c r="N21" i="1"/>
  <c r="P21" i="1" s="1"/>
  <c r="R21" i="1" s="1"/>
  <c r="T21" i="1" s="1"/>
  <c r="N30" i="1"/>
  <c r="P30" i="1" s="1"/>
  <c r="R30" i="1" s="1"/>
  <c r="T30" i="1" s="1"/>
  <c r="N7" i="1"/>
  <c r="P7" i="1" s="1"/>
  <c r="R7" i="1" s="1"/>
  <c r="T7" i="1" s="1"/>
  <c r="M21" i="1"/>
  <c r="O21" i="1" s="1"/>
  <c r="Q21" i="1" s="1"/>
  <c r="S21" i="1" s="1"/>
  <c r="M29" i="1"/>
  <c r="O29" i="1" s="1"/>
  <c r="Q29" i="1" s="1"/>
  <c r="S29" i="1" s="1"/>
  <c r="M7" i="1"/>
  <c r="O7" i="1" s="1"/>
  <c r="Q7" i="1" s="1"/>
  <c r="S7" i="1" s="1"/>
  <c r="M15" i="1"/>
  <c r="O15" i="1" s="1"/>
  <c r="Q15" i="1" s="1"/>
  <c r="S15" i="1" s="1"/>
  <c r="M22" i="1"/>
  <c r="O22" i="1" s="1"/>
  <c r="Q22" i="1" s="1"/>
  <c r="S22" i="1" s="1"/>
  <c r="M30" i="1"/>
  <c r="O30" i="1" s="1"/>
  <c r="Q30" i="1" s="1"/>
  <c r="S30" i="1" s="1"/>
  <c r="M8" i="1"/>
  <c r="O8" i="1" s="1"/>
  <c r="Q8" i="1" s="1"/>
  <c r="S8" i="1" s="1"/>
  <c r="M16" i="1"/>
  <c r="O16" i="1" s="1"/>
  <c r="Q16" i="1" s="1"/>
  <c r="S16" i="1" s="1"/>
  <c r="M23" i="1"/>
  <c r="O23" i="1" s="1"/>
  <c r="Q23" i="1" s="1"/>
  <c r="S23" i="1" s="1"/>
  <c r="M31" i="1"/>
  <c r="O31" i="1" s="1"/>
  <c r="Q31" i="1" s="1"/>
  <c r="S31" i="1" s="1"/>
  <c r="M9" i="1"/>
  <c r="O9" i="1" s="1"/>
  <c r="Q9" i="1" s="1"/>
  <c r="S9" i="1" s="1"/>
  <c r="M17" i="1"/>
  <c r="O17" i="1" s="1"/>
  <c r="Q17" i="1" s="1"/>
  <c r="S17" i="1" s="1"/>
  <c r="M25" i="1"/>
  <c r="O25" i="1" s="1"/>
  <c r="Q25" i="1" s="1"/>
  <c r="S25" i="1" s="1"/>
  <c r="M4" i="1"/>
  <c r="O4" i="1" s="1"/>
  <c r="Q4" i="1" s="1"/>
  <c r="S4" i="1" s="1"/>
  <c r="M18" i="1"/>
  <c r="M12" i="1"/>
  <c r="O12" i="1" s="1"/>
  <c r="Q12" i="1" s="1"/>
  <c r="S12" i="1" s="1"/>
  <c r="M24" i="1"/>
  <c r="O24" i="1" s="1"/>
  <c r="Q24" i="1" s="1"/>
  <c r="S24" i="1" s="1"/>
  <c r="M32" i="1"/>
  <c r="O32" i="1" s="1"/>
  <c r="Q32" i="1" s="1"/>
  <c r="S32" i="1" s="1"/>
  <c r="M10" i="1"/>
  <c r="O10" i="1" s="1"/>
  <c r="Q10" i="1" s="1"/>
  <c r="S10" i="1" s="1"/>
  <c r="M3" i="1"/>
  <c r="O3" i="1" s="1"/>
  <c r="Q3" i="1" s="1"/>
  <c r="S3" i="1" s="1"/>
  <c r="M33" i="1"/>
  <c r="O33" i="1" s="1"/>
  <c r="Q33" i="1" s="1"/>
  <c r="S33" i="1" s="1"/>
  <c r="M11" i="1"/>
  <c r="O11" i="1" s="1"/>
  <c r="Q11" i="1" s="1"/>
  <c r="S11" i="1" s="1"/>
  <c r="M26" i="1"/>
  <c r="O26" i="1" s="1"/>
  <c r="Q26" i="1" s="1"/>
  <c r="S26" i="1" s="1"/>
  <c r="M34" i="1"/>
  <c r="O34" i="1" s="1"/>
  <c r="Q34" i="1" s="1"/>
  <c r="S34" i="1" s="1"/>
  <c r="M2" i="1"/>
  <c r="O2" i="1" s="1"/>
  <c r="Q2" i="1" s="1"/>
  <c r="S2" i="1" s="1"/>
  <c r="M19" i="1"/>
  <c r="O19" i="1" s="1"/>
  <c r="Q19" i="1" s="1"/>
  <c r="S19" i="1" s="1"/>
  <c r="M27" i="1"/>
  <c r="O27" i="1" s="1"/>
  <c r="Q27" i="1" s="1"/>
  <c r="S27" i="1" s="1"/>
  <c r="M5" i="1"/>
  <c r="O5" i="1" s="1"/>
  <c r="Q5" i="1" s="1"/>
  <c r="S5" i="1" s="1"/>
  <c r="M13" i="1"/>
  <c r="O13" i="1" s="1"/>
  <c r="Q13" i="1" s="1"/>
  <c r="S13" i="1" s="1"/>
  <c r="M20" i="1"/>
  <c r="O20" i="1" s="1"/>
  <c r="Q20" i="1" s="1"/>
  <c r="S20" i="1" s="1"/>
  <c r="M28" i="1"/>
  <c r="O28" i="1" s="1"/>
  <c r="Q28" i="1" s="1"/>
  <c r="S28" i="1" s="1"/>
  <c r="M6" i="1"/>
  <c r="O6" i="1" s="1"/>
  <c r="Q6" i="1" s="1"/>
  <c r="S6" i="1" s="1"/>
  <c r="M14" i="1"/>
  <c r="O14" i="1" s="1"/>
  <c r="Q14" i="1" s="1"/>
  <c r="S14" i="1" s="1"/>
  <c r="B22" i="1"/>
  <c r="D22" i="1" s="1"/>
  <c r="G23" i="1" s="1"/>
  <c r="B25" i="1" s="1"/>
  <c r="P18" i="1" l="1"/>
  <c r="O18" i="1"/>
  <c r="B26" i="1"/>
  <c r="D26" i="1" s="1"/>
  <c r="D40" i="1" s="1"/>
  <c r="D25" i="1"/>
  <c r="D39" i="1" s="1"/>
  <c r="R18" i="1" l="1"/>
  <c r="Q18" i="1"/>
  <c r="U6" i="1"/>
  <c r="U14" i="1"/>
  <c r="U22" i="1"/>
  <c r="U30" i="1"/>
  <c r="U4" i="1"/>
  <c r="U20" i="1"/>
  <c r="U28" i="1"/>
  <c r="U5" i="1"/>
  <c r="U21" i="1"/>
  <c r="U29" i="1"/>
  <c r="U7" i="1"/>
  <c r="U15" i="1"/>
  <c r="U23" i="1"/>
  <c r="U31" i="1"/>
  <c r="U8" i="1"/>
  <c r="U16" i="1"/>
  <c r="U24" i="1"/>
  <c r="U32" i="1"/>
  <c r="U9" i="1"/>
  <c r="U17" i="1"/>
  <c r="U25" i="1"/>
  <c r="U33" i="1"/>
  <c r="U10" i="1"/>
  <c r="U26" i="1"/>
  <c r="U34" i="1"/>
  <c r="U3" i="1"/>
  <c r="U11" i="1"/>
  <c r="U19" i="1"/>
  <c r="U27" i="1"/>
  <c r="U2" i="1"/>
  <c r="U12" i="1"/>
  <c r="U13" i="1"/>
  <c r="V5" i="1"/>
  <c r="V6" i="1"/>
  <c r="V14" i="1"/>
  <c r="V22" i="1"/>
  <c r="V30" i="1"/>
  <c r="V20" i="1"/>
  <c r="V13" i="1"/>
  <c r="V29" i="1"/>
  <c r="V7" i="1"/>
  <c r="V15" i="1"/>
  <c r="V23" i="1"/>
  <c r="V31" i="1"/>
  <c r="V8" i="1"/>
  <c r="V16" i="1"/>
  <c r="V24" i="1"/>
  <c r="V32" i="1"/>
  <c r="V9" i="1"/>
  <c r="V17" i="1"/>
  <c r="V25" i="1"/>
  <c r="V33" i="1"/>
  <c r="V10" i="1"/>
  <c r="V26" i="1"/>
  <c r="V34" i="1"/>
  <c r="V3" i="1"/>
  <c r="V11" i="1"/>
  <c r="V19" i="1"/>
  <c r="V27" i="1"/>
  <c r="V4" i="1"/>
  <c r="V12" i="1"/>
  <c r="V28" i="1"/>
  <c r="V2" i="1"/>
  <c r="V21" i="1"/>
  <c r="T18" i="1" l="1"/>
  <c r="S18" i="1"/>
  <c r="V18" i="1" l="1"/>
  <c r="B37" i="1"/>
  <c r="U18" i="1"/>
</calcChain>
</file>

<file path=xl/sharedStrings.xml><?xml version="1.0" encoding="utf-8"?>
<sst xmlns="http://schemas.openxmlformats.org/spreadsheetml/2006/main" count="53" uniqueCount="52">
  <si>
    <t>Expected rear weight bias</t>
  </si>
  <si>
    <t>Mass of the CAR</t>
  </si>
  <si>
    <t>Weight of the CAR</t>
  </si>
  <si>
    <t>Expected front weight bias</t>
  </si>
  <si>
    <t>CG above ground</t>
  </si>
  <si>
    <t>Front Axle to CG distance</t>
  </si>
  <si>
    <t>Rear axle to CG distance</t>
  </si>
  <si>
    <t>Pedal force</t>
  </si>
  <si>
    <t>Pedal ratio</t>
  </si>
  <si>
    <t>Piston Diameter (m)</t>
  </si>
  <si>
    <t>Front Calliper dia (m)</t>
  </si>
  <si>
    <t>Rear Calliper dia (m)</t>
  </si>
  <si>
    <t>Effective front brake disc radius</t>
  </si>
  <si>
    <t>Effective rear brake disc radius</t>
  </si>
  <si>
    <t>Effective Diameter</t>
  </si>
  <si>
    <t>Outer Dia (mm)</t>
  </si>
  <si>
    <t>Inner dia (mm)</t>
  </si>
  <si>
    <t>Dynamic Rear axle weight</t>
  </si>
  <si>
    <t>Force on Master Cylinder</t>
  </si>
  <si>
    <t>Line pressure (N/m^2)</t>
  </si>
  <si>
    <t>Front clamping force</t>
  </si>
  <si>
    <t>Rear Clamping Force</t>
  </si>
  <si>
    <t>Front force on disc</t>
  </si>
  <si>
    <t>Rear force on disc</t>
  </si>
  <si>
    <t>Front brake torque</t>
  </si>
  <si>
    <t>Rear brake torque</t>
  </si>
  <si>
    <t>Total Braking torque</t>
  </si>
  <si>
    <t>Front Brake force</t>
  </si>
  <si>
    <t>Rear Brake force</t>
  </si>
  <si>
    <t>Traction Force (N)</t>
  </si>
  <si>
    <t>Co-eff of friction b/w road and tyre</t>
  </si>
  <si>
    <t>Wheelbase(m)</t>
  </si>
  <si>
    <t>Static Front axle weight</t>
  </si>
  <si>
    <t>Static Rear axle weight (N)</t>
  </si>
  <si>
    <t>Deceleration</t>
  </si>
  <si>
    <t>Dynamic Front axle weight</t>
  </si>
  <si>
    <t>Applied Force</t>
  </si>
  <si>
    <t>Force on MC</t>
  </si>
  <si>
    <t>Line Pressure</t>
  </si>
  <si>
    <t>Clamping Force Front</t>
  </si>
  <si>
    <t>Clamping Force Rear</t>
  </si>
  <si>
    <t>Force on Disc Front</t>
  </si>
  <si>
    <t xml:space="preserve">Force on Disc Rear </t>
  </si>
  <si>
    <t>Front Brake Torque</t>
  </si>
  <si>
    <t>Rear Brake Torque</t>
  </si>
  <si>
    <t>Front Brake Force</t>
  </si>
  <si>
    <t>Rear Brake Force</t>
  </si>
  <si>
    <t>Front locked</t>
  </si>
  <si>
    <t>Rear Locked</t>
  </si>
  <si>
    <t>TYRE DATA</t>
  </si>
  <si>
    <t>Effective radius of the wheel (m)</t>
  </si>
  <si>
    <t>Coefficient of friction of brake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</si>
</sst>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0" fillId="3" borderId="1" xfId="0" applyFill="1" applyBorder="1"/>
    <xf numFmtId="0" fontId="0" fillId="0" borderId="1" xfId="0" applyBorder="1"/>
    <xf numFmtId="0" fontId="3" fillId="3" borderId="1" xfId="0" applyFont="1" applyFill="1" applyBorder="1"/>
    <xf numFmtId="0" fontId="0" fillId="4" borderId="1" xfId="0" applyFill="1" applyBorder="1"/>
    <xf numFmtId="0" fontId="2" fillId="0" borderId="1" xfId="0" applyFont="1" applyBorder="1"/>
    <xf numFmtId="0" fontId="1" fillId="2" borderId="1" xfId="1" applyBorder="1"/>
    <xf numFmtId="0" fontId="2" fillId="0" borderId="0" xfId="0" applyFont="1"/>
    <xf numFmtId="0" fontId="0" fillId="6" borderId="1" xfId="0" applyFill="1" applyBorder="1"/>
    <xf numFmtId="0" fontId="4" fillId="5" borderId="1" xfId="2" applyBorder="1"/>
    <xf numFmtId="0" fontId="4" fillId="7" borderId="1" xfId="2" applyFill="1" applyBorder="1"/>
    <xf numFmtId="0" fontId="1" fillId="7" borderId="1" xfId="1" applyFill="1" applyBorder="1"/>
    <xf numFmtId="0" fontId="0" fillId="0" borderId="0" xfId="0" applyFont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9057-1DEA-4040-87D1-D24C95534409}">
  <dimension ref="A1:V222"/>
  <sheetViews>
    <sheetView tabSelected="1" zoomScale="80" zoomScaleNormal="80" workbookViewId="0">
      <selection activeCell="G29" sqref="G29"/>
    </sheetView>
  </sheetViews>
  <sheetFormatPr defaultRowHeight="14.4" x14ac:dyDescent="0.3"/>
  <cols>
    <col min="1" max="1" width="31.21875" bestFit="1" customWidth="1"/>
    <col min="4" max="4" width="16.33203125" bestFit="1" customWidth="1"/>
    <col min="6" max="6" width="14.44140625" bestFit="1" customWidth="1"/>
    <col min="7" max="7" width="13.88671875" bestFit="1" customWidth="1"/>
    <col min="10" max="10" width="12" bestFit="1" customWidth="1"/>
    <col min="11" max="11" width="11.33203125" bestFit="1" customWidth="1"/>
    <col min="12" max="12" width="11.6640625" bestFit="1" customWidth="1"/>
    <col min="13" max="13" width="18.44140625" bestFit="1" customWidth="1"/>
    <col min="14" max="14" width="17.88671875" bestFit="1" customWidth="1"/>
    <col min="15" max="15" width="16.77734375" bestFit="1" customWidth="1"/>
    <col min="16" max="16" width="16.6640625" bestFit="1" customWidth="1"/>
    <col min="17" max="17" width="16.77734375" bestFit="1" customWidth="1"/>
    <col min="18" max="18" width="16.21875" bestFit="1" customWidth="1"/>
    <col min="19" max="19" width="15.5546875" bestFit="1" customWidth="1"/>
    <col min="20" max="20" width="15" bestFit="1" customWidth="1"/>
    <col min="21" max="21" width="11.109375" bestFit="1" customWidth="1"/>
    <col min="22" max="22" width="11" bestFit="1" customWidth="1"/>
  </cols>
  <sheetData>
    <row r="1" spans="1:22" x14ac:dyDescent="0.3">
      <c r="A1" s="1" t="s">
        <v>1</v>
      </c>
      <c r="B1" s="6">
        <f>160+60</f>
        <v>220</v>
      </c>
      <c r="C1" s="2"/>
      <c r="D1" s="2"/>
      <c r="E1" s="2"/>
      <c r="F1" s="2"/>
      <c r="G1" s="2"/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</row>
    <row r="2" spans="1:22" x14ac:dyDescent="0.3">
      <c r="A2" s="1" t="s">
        <v>2</v>
      </c>
      <c r="B2" s="6">
        <f>B1*9.81</f>
        <v>2158.2000000000003</v>
      </c>
      <c r="C2" s="2"/>
      <c r="D2" s="2"/>
      <c r="E2" s="2"/>
      <c r="F2" s="2"/>
      <c r="G2" s="2"/>
      <c r="J2">
        <v>10</v>
      </c>
      <c r="K2">
        <f>$B$13*J2</f>
        <v>50</v>
      </c>
      <c r="L2">
        <f>K2/$C$15</f>
        <v>175424.46590133201</v>
      </c>
      <c r="M2">
        <f>2*L2*$C$16</f>
        <v>282.16945322779537</v>
      </c>
      <c r="N2">
        <f>2*L2*$C$17</f>
        <v>248.000496000992</v>
      </c>
      <c r="O2">
        <f>M2*$B$14</f>
        <v>118.51117035567405</v>
      </c>
      <c r="P2">
        <f>N2*$B$14</f>
        <v>104.16020832041664</v>
      </c>
      <c r="Q2">
        <f>O2*$B$19*2</f>
        <v>20.739454812242961</v>
      </c>
      <c r="R2">
        <f>P2*$B$20</f>
        <v>8.0724161448322906</v>
      </c>
      <c r="S2">
        <f>Q2/$B$43</f>
        <v>71.001214694429848</v>
      </c>
      <c r="T2">
        <f>R2/$B$43</f>
        <v>27.635796456118761</v>
      </c>
      <c r="U2" t="str">
        <f>IF(S2&gt;$D$25,"1","0")</f>
        <v>0</v>
      </c>
      <c r="V2" t="str">
        <f>IF(T2&gt;$D$26,"1","0")</f>
        <v>0</v>
      </c>
    </row>
    <row r="3" spans="1:22" x14ac:dyDescent="0.3">
      <c r="A3" s="2"/>
      <c r="B3" s="11"/>
      <c r="C3" s="2"/>
      <c r="D3" s="2"/>
      <c r="E3" s="2"/>
      <c r="F3" s="2"/>
      <c r="G3" s="2"/>
      <c r="J3">
        <v>20</v>
      </c>
      <c r="K3">
        <f>$B$13*J3</f>
        <v>100</v>
      </c>
      <c r="L3">
        <f t="shared" ref="L3:L33" si="0">K3/$C$15</f>
        <v>350848.93180266401</v>
      </c>
      <c r="M3">
        <f t="shared" ref="M3:M34" si="1">2*L3*$C$16</f>
        <v>564.33890645559075</v>
      </c>
      <c r="N3">
        <f t="shared" ref="N3:N34" si="2">2*L3*$C$17</f>
        <v>496.000992001984</v>
      </c>
      <c r="O3">
        <f t="shared" ref="O3:O34" si="3">M3*$B$14</f>
        <v>237.02234071134811</v>
      </c>
      <c r="P3">
        <f t="shared" ref="P3:P34" si="4">N3*$B$14</f>
        <v>208.32041664083329</v>
      </c>
      <c r="Q3">
        <f t="shared" ref="Q3:Q34" si="5">O3*$B$19*2</f>
        <v>41.478909624485922</v>
      </c>
      <c r="R3">
        <f t="shared" ref="R3:R34" si="6">P3*$B$20</f>
        <v>16.144832289664581</v>
      </c>
      <c r="S3">
        <f t="shared" ref="S3:S34" si="7">Q3/$B$43</f>
        <v>142.0024293888597</v>
      </c>
      <c r="T3">
        <f t="shared" ref="T3:T34" si="8">R3/$B$43</f>
        <v>55.271592912237523</v>
      </c>
      <c r="U3" t="str">
        <f t="shared" ref="U3:U34" si="9">IF(S3&gt;$D$25,"1","0")</f>
        <v>0</v>
      </c>
      <c r="V3" t="str">
        <f t="shared" ref="V3:V34" si="10">IF(T3&gt;$D$26,"1","0")</f>
        <v>0</v>
      </c>
    </row>
    <row r="4" spans="1:22" x14ac:dyDescent="0.3">
      <c r="A4" s="1" t="s">
        <v>0</v>
      </c>
      <c r="B4" s="6">
        <v>0.55000000000000004</v>
      </c>
      <c r="C4" s="2"/>
      <c r="D4" s="2"/>
      <c r="E4" s="2"/>
      <c r="F4" s="2"/>
      <c r="G4" s="2"/>
      <c r="J4">
        <v>30</v>
      </c>
      <c r="K4">
        <f>$B$13*J4</f>
        <v>150</v>
      </c>
      <c r="L4">
        <f t="shared" si="0"/>
        <v>526273.39770399604</v>
      </c>
      <c r="M4">
        <f t="shared" si="1"/>
        <v>846.50835968338617</v>
      </c>
      <c r="N4">
        <f t="shared" si="2"/>
        <v>744.00148800297598</v>
      </c>
      <c r="O4">
        <f t="shared" si="3"/>
        <v>355.53351106702218</v>
      </c>
      <c r="P4">
        <f t="shared" si="4"/>
        <v>312.48062496124987</v>
      </c>
      <c r="Q4">
        <f t="shared" si="5"/>
        <v>62.218364436728884</v>
      </c>
      <c r="R4">
        <f t="shared" si="6"/>
        <v>24.217248434496867</v>
      </c>
      <c r="S4">
        <f t="shared" si="7"/>
        <v>213.00364408328954</v>
      </c>
      <c r="T4">
        <f t="shared" si="8"/>
        <v>82.907389368356263</v>
      </c>
      <c r="U4" t="str">
        <f t="shared" si="9"/>
        <v>0</v>
      </c>
      <c r="V4" t="str">
        <f t="shared" si="10"/>
        <v>0</v>
      </c>
    </row>
    <row r="5" spans="1:22" x14ac:dyDescent="0.3">
      <c r="A5" s="1" t="s">
        <v>3</v>
      </c>
      <c r="B5" s="6">
        <f>1-B4</f>
        <v>0.44999999999999996</v>
      </c>
      <c r="C5" s="2"/>
      <c r="D5" s="2"/>
      <c r="E5" s="2"/>
      <c r="F5" s="2"/>
      <c r="G5" s="2"/>
      <c r="J5">
        <v>40</v>
      </c>
      <c r="K5">
        <f t="shared" ref="K5:K34" si="11">$B$13*J5</f>
        <v>200</v>
      </c>
      <c r="L5">
        <f t="shared" si="0"/>
        <v>701697.86360532802</v>
      </c>
      <c r="M5">
        <f t="shared" si="1"/>
        <v>1128.6778129111815</v>
      </c>
      <c r="N5">
        <f t="shared" si="2"/>
        <v>992.001984003968</v>
      </c>
      <c r="O5">
        <f t="shared" si="3"/>
        <v>474.04468142269621</v>
      </c>
      <c r="P5">
        <f t="shared" si="4"/>
        <v>416.64083328166657</v>
      </c>
      <c r="Q5">
        <f t="shared" si="5"/>
        <v>82.957819248971845</v>
      </c>
      <c r="R5">
        <f t="shared" si="6"/>
        <v>32.289664579329163</v>
      </c>
      <c r="S5">
        <f t="shared" si="7"/>
        <v>284.00485877771939</v>
      </c>
      <c r="T5">
        <f t="shared" si="8"/>
        <v>110.54318582447505</v>
      </c>
      <c r="U5" t="str">
        <f t="shared" si="9"/>
        <v>0</v>
      </c>
      <c r="V5" t="str">
        <f t="shared" si="10"/>
        <v>0</v>
      </c>
    </row>
    <row r="6" spans="1:22" x14ac:dyDescent="0.3">
      <c r="A6" s="2"/>
      <c r="B6" s="11"/>
      <c r="C6" s="2"/>
      <c r="D6" s="2"/>
      <c r="E6" s="2"/>
      <c r="F6" s="2"/>
      <c r="G6" s="2"/>
      <c r="J6">
        <v>50</v>
      </c>
      <c r="K6">
        <f t="shared" si="11"/>
        <v>250</v>
      </c>
      <c r="L6">
        <f t="shared" si="0"/>
        <v>877122.32950666</v>
      </c>
      <c r="M6">
        <f t="shared" si="1"/>
        <v>1410.8472661389767</v>
      </c>
      <c r="N6">
        <f t="shared" si="2"/>
        <v>1240.00248000496</v>
      </c>
      <c r="O6">
        <f t="shared" si="3"/>
        <v>592.5558517783702</v>
      </c>
      <c r="P6">
        <f t="shared" si="4"/>
        <v>520.80104160208316</v>
      </c>
      <c r="Q6">
        <f t="shared" si="5"/>
        <v>103.6972740612148</v>
      </c>
      <c r="R6">
        <f t="shared" si="6"/>
        <v>40.362080724161444</v>
      </c>
      <c r="S6">
        <f t="shared" si="7"/>
        <v>355.00607347214924</v>
      </c>
      <c r="T6">
        <f t="shared" si="8"/>
        <v>138.17898228059377</v>
      </c>
      <c r="U6" t="str">
        <f t="shared" si="9"/>
        <v>0</v>
      </c>
      <c r="V6" t="str">
        <f t="shared" si="10"/>
        <v>0</v>
      </c>
    </row>
    <row r="7" spans="1:22" x14ac:dyDescent="0.3">
      <c r="A7" s="1" t="s">
        <v>31</v>
      </c>
      <c r="B7" s="6">
        <v>1.5</v>
      </c>
      <c r="C7" s="2"/>
      <c r="D7" s="2"/>
      <c r="E7" s="2"/>
      <c r="F7" s="2"/>
      <c r="G7" s="2"/>
      <c r="J7">
        <v>60</v>
      </c>
      <c r="K7">
        <f t="shared" si="11"/>
        <v>300</v>
      </c>
      <c r="L7">
        <f t="shared" si="0"/>
        <v>1052546.7954079921</v>
      </c>
      <c r="M7">
        <f t="shared" si="1"/>
        <v>1693.0167193667723</v>
      </c>
      <c r="N7">
        <f t="shared" si="2"/>
        <v>1488.002976005952</v>
      </c>
      <c r="O7">
        <f t="shared" si="3"/>
        <v>711.06702213404435</v>
      </c>
      <c r="P7">
        <f t="shared" si="4"/>
        <v>624.96124992249975</v>
      </c>
      <c r="Q7">
        <f t="shared" si="5"/>
        <v>124.43672887345777</v>
      </c>
      <c r="R7">
        <f t="shared" si="6"/>
        <v>48.434496868993733</v>
      </c>
      <c r="S7">
        <f t="shared" si="7"/>
        <v>426.00728816657909</v>
      </c>
      <c r="T7">
        <f t="shared" si="8"/>
        <v>165.81477873671253</v>
      </c>
      <c r="U7" t="str">
        <f t="shared" si="9"/>
        <v>0</v>
      </c>
      <c r="V7" t="str">
        <f t="shared" si="10"/>
        <v>0</v>
      </c>
    </row>
    <row r="8" spans="1:22" x14ac:dyDescent="0.3">
      <c r="A8" s="1" t="s">
        <v>4</v>
      </c>
      <c r="B8" s="6">
        <v>0.6</v>
      </c>
      <c r="C8" s="2"/>
      <c r="D8" s="2"/>
      <c r="E8" s="2"/>
      <c r="F8" s="2"/>
      <c r="G8" s="2"/>
      <c r="J8">
        <v>70</v>
      </c>
      <c r="K8">
        <f t="shared" si="11"/>
        <v>350</v>
      </c>
      <c r="L8">
        <f t="shared" si="0"/>
        <v>1227971.2613093241</v>
      </c>
      <c r="M8">
        <f t="shared" si="1"/>
        <v>1975.1861725945676</v>
      </c>
      <c r="N8">
        <f t="shared" si="2"/>
        <v>1736.0034720069441</v>
      </c>
      <c r="O8">
        <f t="shared" si="3"/>
        <v>829.57819248971839</v>
      </c>
      <c r="P8">
        <f t="shared" si="4"/>
        <v>729.12145824291645</v>
      </c>
      <c r="Q8">
        <f t="shared" si="5"/>
        <v>145.17618368570072</v>
      </c>
      <c r="R8">
        <f t="shared" si="6"/>
        <v>56.506913013826022</v>
      </c>
      <c r="S8">
        <f t="shared" si="7"/>
        <v>497.00850286100894</v>
      </c>
      <c r="T8">
        <f t="shared" si="8"/>
        <v>193.45057519283128</v>
      </c>
      <c r="U8" t="str">
        <f t="shared" si="9"/>
        <v>0</v>
      </c>
      <c r="V8" t="str">
        <f t="shared" si="10"/>
        <v>0</v>
      </c>
    </row>
    <row r="9" spans="1:22" x14ac:dyDescent="0.3">
      <c r="A9" s="1" t="s">
        <v>5</v>
      </c>
      <c r="B9" s="6">
        <f>B4*B7</f>
        <v>0.82500000000000007</v>
      </c>
      <c r="C9" s="2"/>
      <c r="D9" s="2"/>
      <c r="E9" s="2"/>
      <c r="F9" s="2"/>
      <c r="G9" s="2"/>
      <c r="J9">
        <v>80</v>
      </c>
      <c r="K9">
        <f t="shared" si="11"/>
        <v>400</v>
      </c>
      <c r="L9">
        <f t="shared" si="0"/>
        <v>1403395.727210656</v>
      </c>
      <c r="M9">
        <f t="shared" si="1"/>
        <v>2257.355625822363</v>
      </c>
      <c r="N9">
        <f t="shared" si="2"/>
        <v>1984.003968007936</v>
      </c>
      <c r="O9">
        <f t="shared" si="3"/>
        <v>948.08936284539243</v>
      </c>
      <c r="P9">
        <f t="shared" si="4"/>
        <v>833.28166656333315</v>
      </c>
      <c r="Q9">
        <f t="shared" si="5"/>
        <v>165.91563849794369</v>
      </c>
      <c r="R9">
        <f t="shared" si="6"/>
        <v>64.579329158658325</v>
      </c>
      <c r="S9">
        <f t="shared" si="7"/>
        <v>568.00971755543878</v>
      </c>
      <c r="T9">
        <f t="shared" si="8"/>
        <v>221.08637164895009</v>
      </c>
      <c r="U9" t="str">
        <f t="shared" si="9"/>
        <v>0</v>
      </c>
      <c r="V9" t="str">
        <f t="shared" si="10"/>
        <v>0</v>
      </c>
    </row>
    <row r="10" spans="1:22" x14ac:dyDescent="0.3">
      <c r="A10" s="1" t="s">
        <v>6</v>
      </c>
      <c r="B10" s="6">
        <f>B5*B7</f>
        <v>0.67499999999999993</v>
      </c>
      <c r="C10" s="2"/>
      <c r="D10" s="2"/>
      <c r="E10" s="2"/>
      <c r="F10" s="2"/>
      <c r="G10" s="2"/>
      <c r="J10">
        <v>90</v>
      </c>
      <c r="K10">
        <f t="shared" si="11"/>
        <v>450</v>
      </c>
      <c r="L10">
        <f t="shared" si="0"/>
        <v>1578820.193111988</v>
      </c>
      <c r="M10">
        <f t="shared" si="1"/>
        <v>2539.5250790501582</v>
      </c>
      <c r="N10">
        <f t="shared" si="2"/>
        <v>2232.0044640089277</v>
      </c>
      <c r="O10">
        <f t="shared" si="3"/>
        <v>1066.6005332010664</v>
      </c>
      <c r="P10">
        <f t="shared" si="4"/>
        <v>937.44187488374962</v>
      </c>
      <c r="Q10">
        <f t="shared" si="5"/>
        <v>186.65509331018663</v>
      </c>
      <c r="R10">
        <f t="shared" si="6"/>
        <v>72.6517453034906</v>
      </c>
      <c r="S10">
        <f t="shared" si="7"/>
        <v>639.01093224986857</v>
      </c>
      <c r="T10">
        <f t="shared" si="8"/>
        <v>248.72216810506879</v>
      </c>
      <c r="U10" t="str">
        <f t="shared" si="9"/>
        <v>0</v>
      </c>
      <c r="V10" t="str">
        <f t="shared" si="10"/>
        <v>0</v>
      </c>
    </row>
    <row r="11" spans="1:22" x14ac:dyDescent="0.3">
      <c r="A11" s="2"/>
      <c r="B11" s="11"/>
      <c r="C11" s="2"/>
      <c r="D11" s="2"/>
      <c r="E11" s="2"/>
      <c r="F11" s="2"/>
      <c r="G11" s="2"/>
      <c r="J11">
        <v>100</v>
      </c>
      <c r="K11">
        <f t="shared" si="11"/>
        <v>500</v>
      </c>
      <c r="L11">
        <f t="shared" si="0"/>
        <v>1754244.65901332</v>
      </c>
      <c r="M11">
        <f t="shared" si="1"/>
        <v>2821.6945322779534</v>
      </c>
      <c r="N11">
        <f t="shared" si="2"/>
        <v>2480.0049600099201</v>
      </c>
      <c r="O11">
        <f t="shared" si="3"/>
        <v>1185.1117035567404</v>
      </c>
      <c r="P11">
        <f t="shared" si="4"/>
        <v>1041.6020832041663</v>
      </c>
      <c r="Q11">
        <f t="shared" si="5"/>
        <v>207.3945481224296</v>
      </c>
      <c r="R11">
        <f t="shared" si="6"/>
        <v>80.724161448322889</v>
      </c>
      <c r="S11">
        <f t="shared" si="7"/>
        <v>710.01214694429848</v>
      </c>
      <c r="T11">
        <f t="shared" si="8"/>
        <v>276.35796456118754</v>
      </c>
      <c r="U11" t="str">
        <f t="shared" si="9"/>
        <v>0</v>
      </c>
      <c r="V11" t="str">
        <f t="shared" si="10"/>
        <v>0</v>
      </c>
    </row>
    <row r="12" spans="1:22" x14ac:dyDescent="0.3">
      <c r="A12" s="1" t="s">
        <v>7</v>
      </c>
      <c r="B12" s="6">
        <v>160</v>
      </c>
      <c r="C12" s="2"/>
      <c r="D12" s="2"/>
      <c r="E12" s="2"/>
      <c r="F12" s="2"/>
      <c r="G12" s="2"/>
      <c r="J12">
        <v>110</v>
      </c>
      <c r="K12">
        <f t="shared" si="11"/>
        <v>550</v>
      </c>
      <c r="L12">
        <f t="shared" si="0"/>
        <v>1929669.124914652</v>
      </c>
      <c r="M12">
        <f t="shared" si="1"/>
        <v>3103.863985505749</v>
      </c>
      <c r="N12">
        <f t="shared" si="2"/>
        <v>2728.005456010912</v>
      </c>
      <c r="O12">
        <f t="shared" si="3"/>
        <v>1303.6228739124147</v>
      </c>
      <c r="P12">
        <f t="shared" si="4"/>
        <v>1145.7622915245829</v>
      </c>
      <c r="Q12">
        <f t="shared" si="5"/>
        <v>228.13400293467259</v>
      </c>
      <c r="R12">
        <f t="shared" si="6"/>
        <v>88.796577593155178</v>
      </c>
      <c r="S12">
        <f t="shared" si="7"/>
        <v>781.01336163872838</v>
      </c>
      <c r="T12">
        <f t="shared" si="8"/>
        <v>303.99376101730627</v>
      </c>
      <c r="U12" t="str">
        <f t="shared" si="9"/>
        <v>0</v>
      </c>
      <c r="V12" t="str">
        <f t="shared" si="10"/>
        <v>0</v>
      </c>
    </row>
    <row r="13" spans="1:22" x14ac:dyDescent="0.3">
      <c r="A13" s="1" t="s">
        <v>8</v>
      </c>
      <c r="B13" s="6">
        <v>5</v>
      </c>
      <c r="C13" s="2"/>
      <c r="D13" s="2"/>
      <c r="E13" s="2"/>
      <c r="F13" s="2"/>
      <c r="G13" s="2"/>
      <c r="J13">
        <v>120</v>
      </c>
      <c r="K13">
        <f t="shared" si="11"/>
        <v>600</v>
      </c>
      <c r="L13">
        <f t="shared" si="0"/>
        <v>2105093.5908159842</v>
      </c>
      <c r="M13">
        <f t="shared" si="1"/>
        <v>3386.0334387335447</v>
      </c>
      <c r="N13">
        <f t="shared" si="2"/>
        <v>2976.0059520119039</v>
      </c>
      <c r="O13">
        <f t="shared" si="3"/>
        <v>1422.1340442680887</v>
      </c>
      <c r="P13">
        <f t="shared" si="4"/>
        <v>1249.9224998449995</v>
      </c>
      <c r="Q13">
        <f t="shared" si="5"/>
        <v>248.87345774691553</v>
      </c>
      <c r="R13">
        <f t="shared" si="6"/>
        <v>96.868993737987466</v>
      </c>
      <c r="S13">
        <f t="shared" si="7"/>
        <v>852.01457633315817</v>
      </c>
      <c r="T13">
        <f t="shared" si="8"/>
        <v>331.62955747342505</v>
      </c>
      <c r="U13" t="str">
        <f t="shared" si="9"/>
        <v>0</v>
      </c>
      <c r="V13" t="str">
        <f t="shared" si="10"/>
        <v>0</v>
      </c>
    </row>
    <row r="14" spans="1:22" x14ac:dyDescent="0.3">
      <c r="A14" s="1" t="s">
        <v>51</v>
      </c>
      <c r="B14" s="6">
        <v>0.42</v>
      </c>
      <c r="C14" s="2"/>
      <c r="D14" s="8" t="s">
        <v>18</v>
      </c>
      <c r="E14" s="8"/>
      <c r="F14" s="9">
        <f>B13*B12</f>
        <v>800</v>
      </c>
      <c r="G14" s="2"/>
      <c r="J14">
        <v>130</v>
      </c>
      <c r="K14">
        <f t="shared" si="11"/>
        <v>650</v>
      </c>
      <c r="L14">
        <f t="shared" si="0"/>
        <v>2280518.0567173162</v>
      </c>
      <c r="M14">
        <f t="shared" si="1"/>
        <v>3668.2028919613399</v>
      </c>
      <c r="N14">
        <f t="shared" si="2"/>
        <v>3224.0064480128963</v>
      </c>
      <c r="O14">
        <f t="shared" si="3"/>
        <v>1540.6452146237627</v>
      </c>
      <c r="P14">
        <f t="shared" si="4"/>
        <v>1354.0827081654163</v>
      </c>
      <c r="Q14">
        <f t="shared" si="5"/>
        <v>269.61291255915853</v>
      </c>
      <c r="R14">
        <f t="shared" si="6"/>
        <v>104.94140988281977</v>
      </c>
      <c r="S14">
        <f t="shared" si="7"/>
        <v>923.01579102758819</v>
      </c>
      <c r="T14">
        <f t="shared" si="8"/>
        <v>359.26535392954383</v>
      </c>
      <c r="U14" t="str">
        <f t="shared" si="9"/>
        <v>0</v>
      </c>
      <c r="V14" t="str">
        <f t="shared" si="10"/>
        <v>0</v>
      </c>
    </row>
    <row r="15" spans="1:22" x14ac:dyDescent="0.3">
      <c r="A15" s="1" t="s">
        <v>9</v>
      </c>
      <c r="B15" s="6">
        <v>1.9050000000000001E-2</v>
      </c>
      <c r="C15" s="2">
        <f xml:space="preserve"> PI()*B15*B15/4</f>
        <v>2.8502295699234248E-4</v>
      </c>
      <c r="D15" s="2"/>
      <c r="E15" s="2"/>
      <c r="F15" s="2"/>
      <c r="G15" s="2"/>
      <c r="J15">
        <v>140</v>
      </c>
      <c r="K15">
        <f t="shared" si="11"/>
        <v>700</v>
      </c>
      <c r="L15">
        <f t="shared" si="0"/>
        <v>2455942.5226186481</v>
      </c>
      <c r="M15">
        <f t="shared" si="1"/>
        <v>3950.3723451891351</v>
      </c>
      <c r="N15">
        <f t="shared" si="2"/>
        <v>3472.0069440138882</v>
      </c>
      <c r="O15">
        <f t="shared" si="3"/>
        <v>1659.1563849794368</v>
      </c>
      <c r="P15">
        <f t="shared" si="4"/>
        <v>1458.2429164858329</v>
      </c>
      <c r="Q15">
        <f t="shared" si="5"/>
        <v>290.35236737140144</v>
      </c>
      <c r="R15">
        <f t="shared" si="6"/>
        <v>113.01382602765204</v>
      </c>
      <c r="S15">
        <f t="shared" si="7"/>
        <v>994.01700572201787</v>
      </c>
      <c r="T15">
        <f t="shared" si="8"/>
        <v>386.90115038566256</v>
      </c>
      <c r="U15" t="str">
        <f t="shared" si="9"/>
        <v>0</v>
      </c>
      <c r="V15" t="str">
        <f t="shared" si="10"/>
        <v>0</v>
      </c>
    </row>
    <row r="16" spans="1:22" x14ac:dyDescent="0.3">
      <c r="A16" s="1" t="s">
        <v>10</v>
      </c>
      <c r="B16" s="6">
        <v>3.2000000000000001E-2</v>
      </c>
      <c r="C16" s="2">
        <f>PI()*B16*B16/4</f>
        <v>8.0424771931898709E-4</v>
      </c>
      <c r="D16" s="2"/>
      <c r="E16" s="2"/>
      <c r="F16" s="2"/>
      <c r="G16" s="2"/>
      <c r="J16" s="12">
        <v>150</v>
      </c>
      <c r="K16" s="12">
        <f t="shared" si="11"/>
        <v>750</v>
      </c>
      <c r="L16" s="12">
        <f t="shared" si="0"/>
        <v>2631366.9885199801</v>
      </c>
      <c r="M16" s="12">
        <f t="shared" si="1"/>
        <v>4232.5417984169308</v>
      </c>
      <c r="N16" s="12">
        <f t="shared" si="2"/>
        <v>3720.0074400148801</v>
      </c>
      <c r="O16" s="12">
        <f t="shared" si="3"/>
        <v>1777.6675553351108</v>
      </c>
      <c r="P16" s="12">
        <f t="shared" si="4"/>
        <v>1562.4031248062495</v>
      </c>
      <c r="Q16" s="12">
        <f t="shared" si="5"/>
        <v>311.09182218364441</v>
      </c>
      <c r="R16" s="12">
        <f t="shared" si="6"/>
        <v>121.08624217248433</v>
      </c>
      <c r="S16" s="12">
        <f t="shared" si="7"/>
        <v>1065.0182204164478</v>
      </c>
      <c r="T16" s="12">
        <f t="shared" si="8"/>
        <v>414.53694684178129</v>
      </c>
      <c r="U16" s="12" t="str">
        <f t="shared" si="9"/>
        <v>0</v>
      </c>
      <c r="V16" s="12" t="str">
        <f t="shared" si="10"/>
        <v>1</v>
      </c>
    </row>
    <row r="17" spans="1:22" x14ac:dyDescent="0.3">
      <c r="A17" s="3" t="s">
        <v>11</v>
      </c>
      <c r="B17" s="6">
        <v>0.03</v>
      </c>
      <c r="C17" s="2">
        <f>PI()*B17*B17/4</f>
        <v>7.0685834705770342E-4</v>
      </c>
      <c r="D17" s="2"/>
      <c r="E17" s="2"/>
      <c r="F17" s="2"/>
      <c r="G17" s="2"/>
      <c r="I17" s="7"/>
      <c r="J17" s="7">
        <v>160</v>
      </c>
      <c r="K17" s="7">
        <f t="shared" si="11"/>
        <v>800</v>
      </c>
      <c r="L17" s="7">
        <f t="shared" si="0"/>
        <v>2806791.4544213121</v>
      </c>
      <c r="M17" s="7">
        <f t="shared" si="1"/>
        <v>4514.711251644726</v>
      </c>
      <c r="N17" s="7">
        <f t="shared" si="2"/>
        <v>3968.007936015872</v>
      </c>
      <c r="O17" s="7">
        <f t="shared" si="3"/>
        <v>1896.1787256907849</v>
      </c>
      <c r="P17" s="7">
        <f t="shared" si="4"/>
        <v>1666.5633331266663</v>
      </c>
      <c r="Q17" s="7">
        <f t="shared" si="5"/>
        <v>331.83127699588738</v>
      </c>
      <c r="R17" s="7">
        <f t="shared" si="6"/>
        <v>129.15865831731665</v>
      </c>
      <c r="S17" s="7">
        <f t="shared" si="7"/>
        <v>1136.0194351108776</v>
      </c>
      <c r="T17" s="7">
        <f t="shared" si="8"/>
        <v>442.17274329790018</v>
      </c>
      <c r="U17" s="7" t="str">
        <f t="shared" si="9"/>
        <v>1</v>
      </c>
      <c r="V17" s="7" t="str">
        <f t="shared" si="10"/>
        <v>1</v>
      </c>
    </row>
    <row r="18" spans="1:22" ht="19.95" customHeight="1" x14ac:dyDescent="0.3">
      <c r="A18" s="2"/>
      <c r="B18" s="11"/>
      <c r="C18" s="2"/>
      <c r="D18" s="4" t="s">
        <v>14</v>
      </c>
      <c r="E18" s="2"/>
      <c r="F18" s="4" t="s">
        <v>15</v>
      </c>
      <c r="G18" s="4" t="s">
        <v>16</v>
      </c>
      <c r="J18" s="12">
        <v>170</v>
      </c>
      <c r="K18" s="12">
        <f t="shared" si="11"/>
        <v>850</v>
      </c>
      <c r="L18" s="12">
        <f t="shared" si="0"/>
        <v>2982215.9203226441</v>
      </c>
      <c r="M18" s="12">
        <f t="shared" si="1"/>
        <v>4796.8807048725212</v>
      </c>
      <c r="N18" s="12">
        <f t="shared" si="2"/>
        <v>4216.0084320168635</v>
      </c>
      <c r="O18" s="12">
        <f t="shared" si="3"/>
        <v>2014.6898960464589</v>
      </c>
      <c r="P18" s="12">
        <f t="shared" si="4"/>
        <v>1770.7235414470827</v>
      </c>
      <c r="Q18" s="12">
        <f t="shared" si="5"/>
        <v>352.57073180813035</v>
      </c>
      <c r="R18" s="12">
        <f t="shared" si="6"/>
        <v>137.23107446214891</v>
      </c>
      <c r="S18" s="12">
        <f t="shared" si="7"/>
        <v>1207.0206498053076</v>
      </c>
      <c r="T18" s="12">
        <f t="shared" si="8"/>
        <v>469.8085397540188</v>
      </c>
      <c r="U18" s="12" t="str">
        <f t="shared" si="9"/>
        <v>1</v>
      </c>
      <c r="V18" s="12" t="str">
        <f t="shared" si="10"/>
        <v>1</v>
      </c>
    </row>
    <row r="19" spans="1:22" x14ac:dyDescent="0.3">
      <c r="A19" s="1" t="s">
        <v>12</v>
      </c>
      <c r="B19" s="6">
        <f>D19/2*0.001</f>
        <v>8.7500000000000008E-2</v>
      </c>
      <c r="C19" s="2">
        <f xml:space="preserve"> PI()*B19*B19/2</f>
        <v>1.2026409377023428E-2</v>
      </c>
      <c r="D19" s="4">
        <f>(F19+G19)/2</f>
        <v>175</v>
      </c>
      <c r="E19" s="2"/>
      <c r="F19" s="4">
        <v>200</v>
      </c>
      <c r="G19" s="4">
        <v>150</v>
      </c>
      <c r="J19" s="12">
        <v>180</v>
      </c>
      <c r="K19" s="12">
        <f t="shared" si="11"/>
        <v>900</v>
      </c>
      <c r="L19" s="12">
        <f t="shared" si="0"/>
        <v>3157640.386223976</v>
      </c>
      <c r="M19" s="12">
        <f t="shared" si="1"/>
        <v>5079.0501581003164</v>
      </c>
      <c r="N19" s="12">
        <f t="shared" si="2"/>
        <v>4464.0089280178554</v>
      </c>
      <c r="O19" s="12">
        <f t="shared" si="3"/>
        <v>2133.2010664021327</v>
      </c>
      <c r="P19" s="12">
        <f t="shared" si="4"/>
        <v>1874.8837497674992</v>
      </c>
      <c r="Q19" s="12">
        <f t="shared" si="5"/>
        <v>373.31018662037326</v>
      </c>
      <c r="R19" s="12">
        <f t="shared" si="6"/>
        <v>145.3034906069812</v>
      </c>
      <c r="S19" s="12">
        <f t="shared" si="7"/>
        <v>1278.0218644997371</v>
      </c>
      <c r="T19" s="12">
        <f t="shared" si="8"/>
        <v>497.44433621013758</v>
      </c>
      <c r="U19" s="12" t="str">
        <f t="shared" si="9"/>
        <v>1</v>
      </c>
      <c r="V19" s="12" t="str">
        <f t="shared" si="10"/>
        <v>1</v>
      </c>
    </row>
    <row r="20" spans="1:22" x14ac:dyDescent="0.3">
      <c r="A20" s="1" t="s">
        <v>13</v>
      </c>
      <c r="B20" s="6">
        <f>D20/2*0.001</f>
        <v>7.7499999999999999E-2</v>
      </c>
      <c r="C20" s="2">
        <f xml:space="preserve"> PI()*B20*B20/2</f>
        <v>9.434595437811848E-3</v>
      </c>
      <c r="D20" s="4">
        <f>(F20+G20)/2</f>
        <v>155</v>
      </c>
      <c r="E20" s="2"/>
      <c r="F20" s="4">
        <v>190</v>
      </c>
      <c r="G20" s="4">
        <v>120</v>
      </c>
      <c r="J20">
        <v>190</v>
      </c>
      <c r="K20">
        <f t="shared" si="11"/>
        <v>950</v>
      </c>
      <c r="L20">
        <f t="shared" si="0"/>
        <v>3333064.852125308</v>
      </c>
      <c r="M20">
        <f t="shared" si="1"/>
        <v>5361.2196113281116</v>
      </c>
      <c r="N20">
        <f t="shared" si="2"/>
        <v>4712.0094240188482</v>
      </c>
      <c r="O20">
        <f t="shared" si="3"/>
        <v>2251.7122367578067</v>
      </c>
      <c r="P20">
        <f t="shared" si="4"/>
        <v>1979.0439580879163</v>
      </c>
      <c r="Q20">
        <f t="shared" si="5"/>
        <v>394.04964143261623</v>
      </c>
      <c r="R20">
        <f t="shared" si="6"/>
        <v>153.37590675181352</v>
      </c>
      <c r="S20">
        <f t="shared" si="7"/>
        <v>1349.0230791941669</v>
      </c>
      <c r="T20">
        <f t="shared" si="8"/>
        <v>525.08013266625642</v>
      </c>
      <c r="U20" t="str">
        <f t="shared" si="9"/>
        <v>1</v>
      </c>
      <c r="V20" t="str">
        <f t="shared" si="10"/>
        <v>1</v>
      </c>
    </row>
    <row r="21" spans="1:22" x14ac:dyDescent="0.3">
      <c r="A21" s="2"/>
      <c r="B21" s="2"/>
      <c r="C21" s="2"/>
      <c r="D21" s="5" t="s">
        <v>29</v>
      </c>
      <c r="E21" s="2"/>
      <c r="F21" s="5" t="s">
        <v>30</v>
      </c>
      <c r="G21" s="2"/>
      <c r="J21">
        <v>200</v>
      </c>
      <c r="K21">
        <f t="shared" si="11"/>
        <v>1000</v>
      </c>
      <c r="L21">
        <f t="shared" si="0"/>
        <v>3508489.31802664</v>
      </c>
      <c r="M21">
        <f t="shared" si="1"/>
        <v>5643.3890645559068</v>
      </c>
      <c r="N21">
        <f t="shared" si="2"/>
        <v>4960.0099200198401</v>
      </c>
      <c r="O21">
        <f t="shared" si="3"/>
        <v>2370.2234071134808</v>
      </c>
      <c r="P21">
        <f t="shared" si="4"/>
        <v>2083.2041664083326</v>
      </c>
      <c r="Q21">
        <f t="shared" si="5"/>
        <v>414.78909624485919</v>
      </c>
      <c r="R21">
        <f t="shared" si="6"/>
        <v>161.44832289664578</v>
      </c>
      <c r="S21">
        <f t="shared" si="7"/>
        <v>1420.024293888597</v>
      </c>
      <c r="T21">
        <f t="shared" si="8"/>
        <v>552.71592912237509</v>
      </c>
      <c r="U21" t="str">
        <f t="shared" si="9"/>
        <v>1</v>
      </c>
      <c r="V21" t="str">
        <f t="shared" si="10"/>
        <v>1</v>
      </c>
    </row>
    <row r="22" spans="1:22" x14ac:dyDescent="0.3">
      <c r="A22" s="8" t="s">
        <v>33</v>
      </c>
      <c r="B22" s="9">
        <f>B2*B9/B7</f>
        <v>1187.0100000000002</v>
      </c>
      <c r="C22" s="2"/>
      <c r="D22" s="8">
        <f>B22*G22</f>
        <v>830.90700000000015</v>
      </c>
      <c r="E22" s="2"/>
      <c r="F22" s="2"/>
      <c r="G22" s="5">
        <v>0.7</v>
      </c>
      <c r="J22">
        <v>210</v>
      </c>
      <c r="K22">
        <f t="shared" si="11"/>
        <v>1050</v>
      </c>
      <c r="L22">
        <f t="shared" si="0"/>
        <v>3683913.783927972</v>
      </c>
      <c r="M22">
        <f t="shared" si="1"/>
        <v>5925.5585177837029</v>
      </c>
      <c r="N22">
        <f t="shared" si="2"/>
        <v>5208.0104160208321</v>
      </c>
      <c r="O22">
        <f t="shared" si="3"/>
        <v>2488.7345774691553</v>
      </c>
      <c r="P22">
        <f t="shared" si="4"/>
        <v>2187.3643747287492</v>
      </c>
      <c r="Q22">
        <f t="shared" si="5"/>
        <v>435.52855105710222</v>
      </c>
      <c r="R22">
        <f t="shared" si="6"/>
        <v>169.52073904147807</v>
      </c>
      <c r="S22">
        <f t="shared" si="7"/>
        <v>1491.025508583027</v>
      </c>
      <c r="T22">
        <f t="shared" si="8"/>
        <v>580.35172557849387</v>
      </c>
      <c r="U22" t="str">
        <f t="shared" si="9"/>
        <v>1</v>
      </c>
      <c r="V22" t="str">
        <f t="shared" si="10"/>
        <v>1</v>
      </c>
    </row>
    <row r="23" spans="1:22" x14ac:dyDescent="0.3">
      <c r="A23" s="8" t="s">
        <v>32</v>
      </c>
      <c r="B23" s="9">
        <f xml:space="preserve"> B2*B10/B7</f>
        <v>971.19</v>
      </c>
      <c r="C23" s="2"/>
      <c r="D23" s="8">
        <f>B23*G22</f>
        <v>679.83299999999997</v>
      </c>
      <c r="E23" s="2"/>
      <c r="F23" s="5" t="s">
        <v>34</v>
      </c>
      <c r="G23" s="8">
        <f>((D22+D23)/B1)/9.81</f>
        <v>0.70000000000000007</v>
      </c>
      <c r="I23" s="12"/>
      <c r="J23" s="12">
        <v>220</v>
      </c>
      <c r="K23" s="12">
        <f t="shared" si="11"/>
        <v>1100</v>
      </c>
      <c r="L23" s="12">
        <f t="shared" si="0"/>
        <v>3859338.2498293039</v>
      </c>
      <c r="M23" s="12">
        <f t="shared" si="1"/>
        <v>6207.7279710114981</v>
      </c>
      <c r="N23" s="12">
        <f t="shared" si="2"/>
        <v>5456.010912021824</v>
      </c>
      <c r="O23" s="12">
        <f t="shared" si="3"/>
        <v>2607.2457478248293</v>
      </c>
      <c r="P23" s="12">
        <f t="shared" si="4"/>
        <v>2291.5245830491658</v>
      </c>
      <c r="Q23" s="12">
        <f t="shared" si="5"/>
        <v>456.26800586934519</v>
      </c>
      <c r="R23" s="12">
        <f t="shared" si="6"/>
        <v>177.59315518631036</v>
      </c>
      <c r="S23" s="12">
        <f t="shared" si="7"/>
        <v>1562.0267232774568</v>
      </c>
      <c r="T23" s="12">
        <f t="shared" si="8"/>
        <v>607.98752203461254</v>
      </c>
      <c r="U23" s="12" t="str">
        <f t="shared" si="9"/>
        <v>1</v>
      </c>
      <c r="V23" s="12" t="str">
        <f t="shared" si="10"/>
        <v>1</v>
      </c>
    </row>
    <row r="24" spans="1:22" x14ac:dyDescent="0.3">
      <c r="A24" s="2"/>
      <c r="B24" s="2"/>
      <c r="C24" s="2"/>
      <c r="D24" s="5" t="s">
        <v>29</v>
      </c>
      <c r="E24" s="2"/>
      <c r="F24" s="2"/>
      <c r="G24" s="2"/>
      <c r="J24">
        <v>230</v>
      </c>
      <c r="K24">
        <f t="shared" si="11"/>
        <v>1150</v>
      </c>
      <c r="L24">
        <f t="shared" si="0"/>
        <v>4034762.7157306359</v>
      </c>
      <c r="M24">
        <f t="shared" si="1"/>
        <v>6489.8974242392933</v>
      </c>
      <c r="N24">
        <f t="shared" si="2"/>
        <v>5704.0114080228159</v>
      </c>
      <c r="O24">
        <f t="shared" si="3"/>
        <v>2725.7569181805029</v>
      </c>
      <c r="P24">
        <f t="shared" si="4"/>
        <v>2395.6847913695824</v>
      </c>
      <c r="Q24">
        <f t="shared" si="5"/>
        <v>477.00746068158804</v>
      </c>
      <c r="R24">
        <f t="shared" si="6"/>
        <v>185.66557133114264</v>
      </c>
      <c r="S24">
        <f t="shared" si="7"/>
        <v>1633.0279379718863</v>
      </c>
      <c r="T24">
        <f t="shared" si="8"/>
        <v>635.62331849073132</v>
      </c>
      <c r="U24" t="str">
        <f t="shared" si="9"/>
        <v>1</v>
      </c>
      <c r="V24" t="str">
        <f t="shared" si="10"/>
        <v>1</v>
      </c>
    </row>
    <row r="25" spans="1:22" x14ac:dyDescent="0.3">
      <c r="A25" s="8" t="s">
        <v>35</v>
      </c>
      <c r="B25" s="9">
        <f>(B5+(B8/B7)*G23)*B2</f>
        <v>1575.4860000000001</v>
      </c>
      <c r="C25" s="2"/>
      <c r="D25" s="8">
        <f>B25*G22</f>
        <v>1102.8402000000001</v>
      </c>
      <c r="E25" s="2"/>
      <c r="F25" s="10"/>
      <c r="G25" s="2"/>
      <c r="J25">
        <v>240</v>
      </c>
      <c r="K25">
        <f t="shared" si="11"/>
        <v>1200</v>
      </c>
      <c r="L25">
        <f t="shared" si="0"/>
        <v>4210187.1816319684</v>
      </c>
      <c r="M25">
        <f t="shared" si="1"/>
        <v>6772.0668774670894</v>
      </c>
      <c r="N25">
        <f t="shared" si="2"/>
        <v>5952.0119040238078</v>
      </c>
      <c r="O25">
        <f t="shared" si="3"/>
        <v>2844.2680885361774</v>
      </c>
      <c r="P25">
        <f t="shared" si="4"/>
        <v>2499.844999689999</v>
      </c>
      <c r="Q25">
        <f t="shared" si="5"/>
        <v>497.74691549383107</v>
      </c>
      <c r="R25">
        <f t="shared" si="6"/>
        <v>193.73798747597493</v>
      </c>
      <c r="S25">
        <f t="shared" si="7"/>
        <v>1704.0291526663163</v>
      </c>
      <c r="T25">
        <f t="shared" si="8"/>
        <v>663.2591149468501</v>
      </c>
      <c r="U25" t="str">
        <f t="shared" si="9"/>
        <v>1</v>
      </c>
      <c r="V25" t="str">
        <f t="shared" si="10"/>
        <v>1</v>
      </c>
    </row>
    <row r="26" spans="1:22" x14ac:dyDescent="0.3">
      <c r="A26" s="8" t="s">
        <v>17</v>
      </c>
      <c r="B26" s="9">
        <f>B2-B25</f>
        <v>582.71400000000017</v>
      </c>
      <c r="C26" s="2"/>
      <c r="D26" s="8">
        <f>B26*G22</f>
        <v>407.89980000000008</v>
      </c>
      <c r="E26" s="2"/>
      <c r="F26" s="2"/>
      <c r="G26" s="2"/>
      <c r="J26">
        <v>250</v>
      </c>
      <c r="K26">
        <f t="shared" si="11"/>
        <v>1250</v>
      </c>
      <c r="L26">
        <f t="shared" si="0"/>
        <v>4385611.6475333003</v>
      </c>
      <c r="M26">
        <f t="shared" si="1"/>
        <v>7054.2363306948846</v>
      </c>
      <c r="N26">
        <f t="shared" si="2"/>
        <v>6200.0124000247997</v>
      </c>
      <c r="O26">
        <f t="shared" si="3"/>
        <v>2962.7792588918514</v>
      </c>
      <c r="P26">
        <f t="shared" si="4"/>
        <v>2604.0052080104156</v>
      </c>
      <c r="Q26">
        <f t="shared" si="5"/>
        <v>518.48637030607404</v>
      </c>
      <c r="R26">
        <f t="shared" si="6"/>
        <v>201.81040362080719</v>
      </c>
      <c r="S26">
        <f t="shared" si="7"/>
        <v>1775.0303673607464</v>
      </c>
      <c r="T26">
        <f t="shared" si="8"/>
        <v>690.89491140296877</v>
      </c>
      <c r="U26" t="str">
        <f t="shared" si="9"/>
        <v>1</v>
      </c>
      <c r="V26" t="str">
        <f t="shared" si="10"/>
        <v>1</v>
      </c>
    </row>
    <row r="27" spans="1:22" x14ac:dyDescent="0.3">
      <c r="A27" s="2"/>
      <c r="B27" s="2"/>
      <c r="C27" s="2"/>
      <c r="D27" s="2"/>
      <c r="E27" s="2"/>
      <c r="F27" s="2"/>
      <c r="G27" s="2"/>
      <c r="J27" s="12">
        <v>260</v>
      </c>
      <c r="K27" s="12">
        <f t="shared" si="11"/>
        <v>1300</v>
      </c>
      <c r="L27" s="12">
        <f t="shared" si="0"/>
        <v>4561036.1134346323</v>
      </c>
      <c r="M27" s="12">
        <f t="shared" si="1"/>
        <v>7336.4057839226798</v>
      </c>
      <c r="N27" s="12">
        <f t="shared" si="2"/>
        <v>6448.0128960257925</v>
      </c>
      <c r="O27" s="12">
        <f t="shared" si="3"/>
        <v>3081.2904292475255</v>
      </c>
      <c r="P27" s="12">
        <f t="shared" si="4"/>
        <v>2708.1654163308326</v>
      </c>
      <c r="Q27" s="12">
        <f t="shared" si="5"/>
        <v>539.22582511831706</v>
      </c>
      <c r="R27" s="12">
        <f t="shared" si="6"/>
        <v>209.88281976563954</v>
      </c>
      <c r="S27" s="12">
        <f t="shared" si="7"/>
        <v>1846.0315820551764</v>
      </c>
      <c r="T27" s="12">
        <f t="shared" si="8"/>
        <v>718.53070785908767</v>
      </c>
      <c r="U27" s="12" t="str">
        <f t="shared" si="9"/>
        <v>1</v>
      </c>
      <c r="V27" s="12" t="str">
        <f t="shared" si="10"/>
        <v>1</v>
      </c>
    </row>
    <row r="28" spans="1:22" x14ac:dyDescent="0.3">
      <c r="A28" s="8" t="s">
        <v>19</v>
      </c>
      <c r="B28" s="9">
        <f>F14/C15</f>
        <v>2806791.4544213121</v>
      </c>
      <c r="C28" s="2"/>
      <c r="D28" s="2"/>
      <c r="E28" s="2"/>
      <c r="F28" s="2"/>
      <c r="G28" s="2"/>
      <c r="J28">
        <v>270</v>
      </c>
      <c r="K28">
        <f t="shared" si="11"/>
        <v>1350</v>
      </c>
      <c r="L28">
        <f t="shared" si="0"/>
        <v>4736460.5793359643</v>
      </c>
      <c r="M28">
        <f t="shared" si="1"/>
        <v>7618.575237150475</v>
      </c>
      <c r="N28">
        <f t="shared" si="2"/>
        <v>6696.0133920267845</v>
      </c>
      <c r="O28">
        <f t="shared" si="3"/>
        <v>3199.8015996031995</v>
      </c>
      <c r="P28">
        <f t="shared" si="4"/>
        <v>2812.3256246512492</v>
      </c>
      <c r="Q28">
        <f t="shared" si="5"/>
        <v>559.96527993055997</v>
      </c>
      <c r="R28">
        <f t="shared" si="6"/>
        <v>217.9552359104718</v>
      </c>
      <c r="S28">
        <f t="shared" si="7"/>
        <v>1917.032796749606</v>
      </c>
      <c r="T28">
        <f t="shared" si="8"/>
        <v>746.16650431520634</v>
      </c>
      <c r="U28" t="str">
        <f t="shared" si="9"/>
        <v>1</v>
      </c>
      <c r="V28" t="str">
        <f t="shared" si="10"/>
        <v>1</v>
      </c>
    </row>
    <row r="29" spans="1:22" x14ac:dyDescent="0.3">
      <c r="A29" s="8" t="s">
        <v>20</v>
      </c>
      <c r="B29" s="9">
        <f>2*B28*C16</f>
        <v>4514.711251644726</v>
      </c>
      <c r="C29" s="2"/>
      <c r="D29" s="2"/>
      <c r="E29" s="2"/>
      <c r="F29" s="2"/>
      <c r="G29" s="2"/>
      <c r="J29">
        <v>280</v>
      </c>
      <c r="K29">
        <f t="shared" si="11"/>
        <v>1400</v>
      </c>
      <c r="L29">
        <f t="shared" si="0"/>
        <v>4911885.0452372963</v>
      </c>
      <c r="M29">
        <f t="shared" si="1"/>
        <v>7900.7446903782702</v>
      </c>
      <c r="N29">
        <f t="shared" si="2"/>
        <v>6944.0138880277764</v>
      </c>
      <c r="O29">
        <f t="shared" si="3"/>
        <v>3318.3127699588736</v>
      </c>
      <c r="P29">
        <f t="shared" si="4"/>
        <v>2916.4858329716658</v>
      </c>
      <c r="Q29">
        <f t="shared" si="5"/>
        <v>580.70473474280288</v>
      </c>
      <c r="R29">
        <f t="shared" si="6"/>
        <v>226.02765205530409</v>
      </c>
      <c r="S29">
        <f t="shared" si="7"/>
        <v>1988.0340114440357</v>
      </c>
      <c r="T29">
        <f t="shared" si="8"/>
        <v>773.80230077132512</v>
      </c>
      <c r="U29" t="str">
        <f t="shared" si="9"/>
        <v>1</v>
      </c>
      <c r="V29" t="str">
        <f t="shared" si="10"/>
        <v>1</v>
      </c>
    </row>
    <row r="30" spans="1:22" x14ac:dyDescent="0.3">
      <c r="A30" s="8" t="s">
        <v>21</v>
      </c>
      <c r="B30" s="9">
        <f>2*B28*C17</f>
        <v>3968.007936015872</v>
      </c>
      <c r="C30" s="2"/>
      <c r="D30" s="2"/>
      <c r="E30" s="2"/>
      <c r="F30" s="2"/>
      <c r="G30" s="2"/>
      <c r="J30">
        <v>290</v>
      </c>
      <c r="K30">
        <f t="shared" si="11"/>
        <v>1450</v>
      </c>
      <c r="L30">
        <f t="shared" si="0"/>
        <v>5087309.5111386282</v>
      </c>
      <c r="M30">
        <f t="shared" si="1"/>
        <v>8182.9141436060654</v>
      </c>
      <c r="N30">
        <f t="shared" si="2"/>
        <v>7192.0143840287683</v>
      </c>
      <c r="O30">
        <f t="shared" si="3"/>
        <v>3436.8239403145471</v>
      </c>
      <c r="P30">
        <f t="shared" si="4"/>
        <v>3020.6460412920824</v>
      </c>
      <c r="Q30">
        <f t="shared" si="5"/>
        <v>601.4441895550458</v>
      </c>
      <c r="R30">
        <f t="shared" si="6"/>
        <v>234.10006820013638</v>
      </c>
      <c r="S30">
        <f t="shared" si="7"/>
        <v>2059.0352261384655</v>
      </c>
      <c r="T30">
        <f t="shared" si="8"/>
        <v>801.4380972274439</v>
      </c>
      <c r="U30" t="str">
        <f t="shared" si="9"/>
        <v>1</v>
      </c>
      <c r="V30" t="str">
        <f t="shared" si="10"/>
        <v>1</v>
      </c>
    </row>
    <row r="31" spans="1:22" x14ac:dyDescent="0.3">
      <c r="A31" s="2"/>
      <c r="B31" s="2"/>
      <c r="C31" s="2"/>
      <c r="D31" s="2"/>
      <c r="E31" s="2"/>
      <c r="F31" s="2"/>
      <c r="G31" s="2"/>
      <c r="J31">
        <v>300</v>
      </c>
      <c r="K31">
        <f t="shared" si="11"/>
        <v>1500</v>
      </c>
      <c r="L31">
        <f t="shared" si="0"/>
        <v>5262733.9770399602</v>
      </c>
      <c r="M31">
        <f t="shared" si="1"/>
        <v>8465.0835968338615</v>
      </c>
      <c r="N31">
        <f t="shared" si="2"/>
        <v>7440.0148800297602</v>
      </c>
      <c r="O31">
        <f t="shared" si="3"/>
        <v>3555.3351106702216</v>
      </c>
      <c r="P31">
        <f t="shared" si="4"/>
        <v>3124.806249612499</v>
      </c>
      <c r="Q31">
        <f t="shared" si="5"/>
        <v>622.18364436728882</v>
      </c>
      <c r="R31">
        <f t="shared" si="6"/>
        <v>242.17248434496867</v>
      </c>
      <c r="S31">
        <f t="shared" si="7"/>
        <v>2130.0364408328956</v>
      </c>
      <c r="T31">
        <f t="shared" si="8"/>
        <v>829.07389368356257</v>
      </c>
      <c r="U31" t="str">
        <f t="shared" si="9"/>
        <v>1</v>
      </c>
      <c r="V31" t="str">
        <f t="shared" si="10"/>
        <v>1</v>
      </c>
    </row>
    <row r="32" spans="1:22" x14ac:dyDescent="0.3">
      <c r="A32" s="8" t="s">
        <v>22</v>
      </c>
      <c r="B32" s="9">
        <f>B29*B14</f>
        <v>1896.1787256907849</v>
      </c>
      <c r="C32" s="2"/>
      <c r="D32" s="2"/>
      <c r="E32" s="2"/>
      <c r="F32" s="2"/>
      <c r="G32" s="2"/>
      <c r="J32">
        <v>310</v>
      </c>
      <c r="K32">
        <f t="shared" si="11"/>
        <v>1550</v>
      </c>
      <c r="L32">
        <f t="shared" si="0"/>
        <v>5438158.4429412922</v>
      </c>
      <c r="M32">
        <f t="shared" si="1"/>
        <v>8747.2530500616558</v>
      </c>
      <c r="N32">
        <f t="shared" si="2"/>
        <v>7688.0153760307521</v>
      </c>
      <c r="O32">
        <f t="shared" si="3"/>
        <v>3673.8462810258952</v>
      </c>
      <c r="P32">
        <f t="shared" si="4"/>
        <v>3228.9664579329155</v>
      </c>
      <c r="Q32">
        <f t="shared" si="5"/>
        <v>642.92309917953173</v>
      </c>
      <c r="R32">
        <f t="shared" si="6"/>
        <v>250.24490048980095</v>
      </c>
      <c r="S32">
        <f t="shared" si="7"/>
        <v>2201.0376555273251</v>
      </c>
      <c r="T32">
        <f t="shared" si="8"/>
        <v>856.70969013968136</v>
      </c>
      <c r="U32" t="str">
        <f t="shared" si="9"/>
        <v>1</v>
      </c>
      <c r="V32" t="str">
        <f t="shared" si="10"/>
        <v>1</v>
      </c>
    </row>
    <row r="33" spans="1:22" x14ac:dyDescent="0.3">
      <c r="A33" s="8" t="s">
        <v>23</v>
      </c>
      <c r="B33" s="9">
        <f>B30*B14</f>
        <v>1666.5633331266663</v>
      </c>
      <c r="C33" s="2"/>
      <c r="D33" s="2"/>
      <c r="E33" s="2"/>
      <c r="F33" s="2"/>
      <c r="G33" s="2"/>
      <c r="J33">
        <v>320</v>
      </c>
      <c r="K33">
        <f t="shared" si="11"/>
        <v>1600</v>
      </c>
      <c r="L33">
        <f t="shared" si="0"/>
        <v>5613582.9088426242</v>
      </c>
      <c r="M33">
        <f t="shared" si="1"/>
        <v>9029.4225032894519</v>
      </c>
      <c r="N33">
        <f t="shared" si="2"/>
        <v>7936.015872031744</v>
      </c>
      <c r="O33">
        <f t="shared" si="3"/>
        <v>3792.3574513815697</v>
      </c>
      <c r="P33">
        <f t="shared" si="4"/>
        <v>3333.1266662533326</v>
      </c>
      <c r="Q33">
        <f t="shared" si="5"/>
        <v>663.66255399177476</v>
      </c>
      <c r="R33">
        <f t="shared" si="6"/>
        <v>258.3173166346333</v>
      </c>
      <c r="S33">
        <f t="shared" si="7"/>
        <v>2272.0388702217551</v>
      </c>
      <c r="T33">
        <f t="shared" si="8"/>
        <v>884.34548659580037</v>
      </c>
      <c r="U33" t="str">
        <f t="shared" si="9"/>
        <v>1</v>
      </c>
      <c r="V33" t="str">
        <f t="shared" si="10"/>
        <v>1</v>
      </c>
    </row>
    <row r="34" spans="1:22" x14ac:dyDescent="0.3">
      <c r="A34" s="2"/>
      <c r="B34" s="2"/>
      <c r="C34" s="2"/>
      <c r="D34" s="2"/>
      <c r="E34" s="2"/>
      <c r="F34" s="2"/>
      <c r="G34" s="2"/>
      <c r="J34">
        <v>330</v>
      </c>
      <c r="K34">
        <f t="shared" si="11"/>
        <v>1650</v>
      </c>
      <c r="L34">
        <f>K34/$C$15</f>
        <v>5789007.3747439561</v>
      </c>
      <c r="M34">
        <f t="shared" si="1"/>
        <v>9311.5919565172462</v>
      </c>
      <c r="N34">
        <f t="shared" si="2"/>
        <v>8184.016368032736</v>
      </c>
      <c r="O34">
        <f t="shared" si="3"/>
        <v>3910.8686217372433</v>
      </c>
      <c r="P34">
        <f t="shared" si="4"/>
        <v>3437.2868745737492</v>
      </c>
      <c r="Q34">
        <f t="shared" si="5"/>
        <v>684.40200880401767</v>
      </c>
      <c r="R34">
        <f t="shared" si="6"/>
        <v>266.38973277946553</v>
      </c>
      <c r="S34">
        <f t="shared" si="7"/>
        <v>2343.0400849161847</v>
      </c>
      <c r="T34">
        <f t="shared" si="8"/>
        <v>911.98128305191892</v>
      </c>
      <c r="U34" t="str">
        <f t="shared" si="9"/>
        <v>1</v>
      </c>
      <c r="V34" t="str">
        <f t="shared" si="10"/>
        <v>1</v>
      </c>
    </row>
    <row r="35" spans="1:22" x14ac:dyDescent="0.3">
      <c r="A35" s="8" t="s">
        <v>24</v>
      </c>
      <c r="B35" s="9">
        <f>2*B32*B19</f>
        <v>331.83127699588738</v>
      </c>
      <c r="C35" s="2"/>
      <c r="D35" s="2"/>
      <c r="E35" s="2"/>
      <c r="F35" s="2"/>
      <c r="G35" s="2"/>
    </row>
    <row r="36" spans="1:22" x14ac:dyDescent="0.3">
      <c r="A36" s="8" t="s">
        <v>25</v>
      </c>
      <c r="B36" s="9">
        <f>B33*B20</f>
        <v>129.15865831731665</v>
      </c>
      <c r="C36" s="2"/>
      <c r="D36" s="2"/>
      <c r="E36" s="2"/>
      <c r="F36" s="2"/>
      <c r="G36" s="2"/>
    </row>
    <row r="37" spans="1:22" x14ac:dyDescent="0.3">
      <c r="A37" s="8" t="s">
        <v>26</v>
      </c>
      <c r="B37" s="9">
        <f>B35+B36</f>
        <v>460.989935313204</v>
      </c>
      <c r="C37" s="2"/>
      <c r="D37" s="2"/>
      <c r="E37" s="2"/>
      <c r="F37" s="2"/>
      <c r="G37" s="2"/>
    </row>
    <row r="38" spans="1:22" x14ac:dyDescent="0.3">
      <c r="A38" s="2"/>
      <c r="B38" s="2"/>
      <c r="C38" s="2"/>
      <c r="D38" s="2"/>
      <c r="E38" s="2"/>
      <c r="F38" s="2"/>
      <c r="G38" s="2"/>
    </row>
    <row r="39" spans="1:22" x14ac:dyDescent="0.3">
      <c r="A39" s="8" t="s">
        <v>27</v>
      </c>
      <c r="B39" s="9">
        <f>B35/B43</f>
        <v>1136.0194351108776</v>
      </c>
      <c r="C39" s="2"/>
      <c r="D39" s="9" t="str">
        <f>IF(B39&gt;=D25, "YES","NO")</f>
        <v>YES</v>
      </c>
      <c r="E39" s="2"/>
      <c r="F39" s="2"/>
      <c r="G39" s="2"/>
    </row>
    <row r="40" spans="1:22" x14ac:dyDescent="0.3">
      <c r="A40" s="8" t="s">
        <v>28</v>
      </c>
      <c r="B40" s="9">
        <f>B36/B43</f>
        <v>442.17274329790018</v>
      </c>
      <c r="C40" s="2"/>
      <c r="D40" s="9" t="str">
        <f>IF(B40&gt;=D26, "YES","NO")</f>
        <v>YES</v>
      </c>
      <c r="E40" s="2"/>
      <c r="F40" s="2"/>
      <c r="G40" s="2"/>
    </row>
    <row r="41" spans="1:22" x14ac:dyDescent="0.3">
      <c r="A41" s="2"/>
      <c r="B41" s="2"/>
      <c r="C41" s="2"/>
      <c r="D41" s="2"/>
      <c r="E41" s="2"/>
      <c r="F41" s="2"/>
      <c r="G41" s="2"/>
    </row>
    <row r="42" spans="1:22" x14ac:dyDescent="0.3">
      <c r="A42" s="5" t="s">
        <v>49</v>
      </c>
      <c r="B42" s="2"/>
      <c r="C42" s="2"/>
      <c r="D42" s="2"/>
      <c r="E42" s="2"/>
      <c r="F42" s="2"/>
      <c r="G42" s="2"/>
    </row>
    <row r="43" spans="1:22" x14ac:dyDescent="0.3">
      <c r="A43" s="4" t="s">
        <v>50</v>
      </c>
      <c r="B43" s="5">
        <v>0.29210000000000003</v>
      </c>
      <c r="C43" s="2"/>
      <c r="D43" s="2"/>
      <c r="E43" s="2"/>
      <c r="F43" s="2"/>
      <c r="G43" s="2"/>
    </row>
    <row r="44" spans="1:22" x14ac:dyDescent="0.3">
      <c r="A44" s="2"/>
      <c r="B44" s="2"/>
      <c r="C44" s="2"/>
      <c r="D44" s="2"/>
      <c r="E44" s="2"/>
      <c r="F44" s="2"/>
      <c r="G44" s="2"/>
    </row>
    <row r="45" spans="1:22" x14ac:dyDescent="0.3">
      <c r="A45" s="2"/>
      <c r="B45" s="2"/>
      <c r="C45" s="2"/>
      <c r="D45" s="2"/>
      <c r="E45" s="2"/>
      <c r="F45" s="2"/>
      <c r="G45" s="2"/>
    </row>
    <row r="46" spans="1:22" x14ac:dyDescent="0.3">
      <c r="A46" s="2"/>
      <c r="B46" s="2"/>
      <c r="C46" s="2"/>
      <c r="D46" s="2"/>
      <c r="E46" s="2"/>
      <c r="F46" s="2"/>
      <c r="G46" s="2"/>
    </row>
    <row r="47" spans="1:22" x14ac:dyDescent="0.3">
      <c r="A47" s="2"/>
      <c r="B47" s="2"/>
      <c r="C47" s="2"/>
      <c r="D47" s="2"/>
      <c r="E47" s="2"/>
      <c r="F47" s="2"/>
      <c r="G47" s="2"/>
    </row>
    <row r="48" spans="1:22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/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2"/>
      <c r="B53" s="2"/>
      <c r="C53" s="2"/>
      <c r="D53" s="2"/>
      <c r="E53" s="2"/>
      <c r="F53" s="2"/>
      <c r="G53" s="2"/>
    </row>
    <row r="54" spans="1:7" x14ac:dyDescent="0.3">
      <c r="A54" s="2"/>
      <c r="B54" s="2"/>
      <c r="C54" s="2"/>
      <c r="D54" s="2"/>
      <c r="E54" s="2"/>
      <c r="F54" s="2"/>
      <c r="G54" s="2"/>
    </row>
    <row r="55" spans="1:7" x14ac:dyDescent="0.3">
      <c r="A55" s="2"/>
      <c r="B55" s="2"/>
      <c r="C55" s="2"/>
      <c r="D55" s="2"/>
      <c r="E55" s="2"/>
      <c r="F55" s="2"/>
      <c r="G55" s="2"/>
    </row>
    <row r="56" spans="1:7" x14ac:dyDescent="0.3">
      <c r="A56" s="2"/>
      <c r="B56" s="2"/>
      <c r="C56" s="2"/>
      <c r="D56" s="2"/>
      <c r="E56" s="2"/>
      <c r="F56" s="2"/>
      <c r="G56" s="2"/>
    </row>
    <row r="57" spans="1:7" x14ac:dyDescent="0.3">
      <c r="A57" s="2"/>
      <c r="B57" s="2"/>
      <c r="C57" s="2"/>
      <c r="D57" s="2"/>
      <c r="E57" s="2"/>
      <c r="F57" s="2"/>
      <c r="G57" s="2"/>
    </row>
    <row r="58" spans="1:7" x14ac:dyDescent="0.3">
      <c r="A58" s="2"/>
      <c r="B58" s="2"/>
      <c r="C58" s="2"/>
      <c r="D58" s="2"/>
      <c r="E58" s="2"/>
      <c r="F58" s="2"/>
      <c r="G58" s="2"/>
    </row>
    <row r="59" spans="1:7" x14ac:dyDescent="0.3">
      <c r="A59" s="2"/>
      <c r="B59" s="2"/>
      <c r="C59" s="2"/>
      <c r="D59" s="2"/>
      <c r="E59" s="2"/>
      <c r="F59" s="2"/>
      <c r="G59" s="2"/>
    </row>
    <row r="60" spans="1:7" x14ac:dyDescent="0.3">
      <c r="A60" s="2"/>
      <c r="B60" s="2"/>
      <c r="C60" s="2"/>
      <c r="D60" s="2"/>
      <c r="E60" s="2"/>
      <c r="F60" s="2"/>
      <c r="G60" s="2"/>
    </row>
    <row r="61" spans="1:7" x14ac:dyDescent="0.3">
      <c r="A61" s="2"/>
      <c r="B61" s="2"/>
      <c r="C61" s="2"/>
      <c r="D61" s="2"/>
      <c r="E61" s="2"/>
      <c r="F61" s="2"/>
      <c r="G61" s="2"/>
    </row>
    <row r="62" spans="1:7" x14ac:dyDescent="0.3">
      <c r="A62" s="2"/>
      <c r="B62" s="2"/>
      <c r="C62" s="2"/>
      <c r="D62" s="2"/>
      <c r="E62" s="2"/>
      <c r="F62" s="2"/>
      <c r="G62" s="2"/>
    </row>
    <row r="63" spans="1:7" x14ac:dyDescent="0.3">
      <c r="A63" s="2"/>
      <c r="B63" s="2"/>
      <c r="C63" s="2"/>
      <c r="D63" s="2"/>
      <c r="E63" s="2"/>
      <c r="F63" s="2"/>
      <c r="G63" s="2"/>
    </row>
    <row r="64" spans="1:7" x14ac:dyDescent="0.3">
      <c r="A64" s="2"/>
      <c r="B64" s="2"/>
      <c r="C64" s="2"/>
      <c r="D64" s="2"/>
      <c r="E64" s="2"/>
      <c r="F64" s="2"/>
      <c r="G64" s="2"/>
    </row>
    <row r="65" spans="1:7" x14ac:dyDescent="0.3">
      <c r="A65" s="2"/>
      <c r="B65" s="2"/>
      <c r="C65" s="2"/>
      <c r="D65" s="2"/>
      <c r="E65" s="2"/>
      <c r="F65" s="2"/>
      <c r="G65" s="2"/>
    </row>
    <row r="66" spans="1:7" x14ac:dyDescent="0.3">
      <c r="A66" s="2"/>
      <c r="B66" s="2"/>
      <c r="C66" s="2"/>
      <c r="D66" s="2"/>
      <c r="E66" s="2"/>
      <c r="F66" s="2"/>
      <c r="G66" s="2"/>
    </row>
    <row r="67" spans="1:7" x14ac:dyDescent="0.3">
      <c r="A67" s="2"/>
      <c r="B67" s="2"/>
      <c r="C67" s="2"/>
      <c r="D67" s="2"/>
      <c r="E67" s="2"/>
      <c r="F67" s="2"/>
      <c r="G67" s="2"/>
    </row>
    <row r="68" spans="1:7" x14ac:dyDescent="0.3">
      <c r="A68" s="2"/>
      <c r="B68" s="2"/>
      <c r="C68" s="2"/>
      <c r="D68" s="2"/>
      <c r="E68" s="2"/>
      <c r="F68" s="2"/>
      <c r="G68" s="2"/>
    </row>
    <row r="69" spans="1:7" x14ac:dyDescent="0.3">
      <c r="A69" s="2"/>
      <c r="B69" s="2"/>
      <c r="C69" s="2"/>
      <c r="D69" s="2"/>
      <c r="E69" s="2"/>
      <c r="F69" s="2"/>
      <c r="G69" s="2"/>
    </row>
    <row r="70" spans="1:7" x14ac:dyDescent="0.3">
      <c r="A70" s="2"/>
      <c r="B70" s="2"/>
      <c r="C70" s="2"/>
      <c r="D70" s="2"/>
      <c r="E70" s="2"/>
      <c r="F70" s="2"/>
      <c r="G70" s="2"/>
    </row>
    <row r="71" spans="1:7" x14ac:dyDescent="0.3">
      <c r="A71" s="2"/>
      <c r="B71" s="2"/>
      <c r="C71" s="2"/>
      <c r="D71" s="2"/>
      <c r="E71" s="2"/>
      <c r="F71" s="2"/>
      <c r="G71" s="2"/>
    </row>
    <row r="72" spans="1:7" x14ac:dyDescent="0.3">
      <c r="A72" s="2"/>
      <c r="B72" s="2"/>
      <c r="C72" s="2"/>
      <c r="D72" s="2"/>
      <c r="E72" s="2"/>
      <c r="F72" s="2"/>
      <c r="G72" s="2"/>
    </row>
    <row r="73" spans="1:7" x14ac:dyDescent="0.3">
      <c r="A73" s="2"/>
      <c r="B73" s="2"/>
      <c r="C73" s="2"/>
      <c r="D73" s="2"/>
      <c r="E73" s="2"/>
      <c r="F73" s="2"/>
      <c r="G73" s="2"/>
    </row>
    <row r="74" spans="1:7" x14ac:dyDescent="0.3">
      <c r="A74" s="2"/>
      <c r="B74" s="2"/>
      <c r="C74" s="2"/>
      <c r="D74" s="2"/>
      <c r="E74" s="2"/>
      <c r="F74" s="2"/>
      <c r="G74" s="2"/>
    </row>
    <row r="75" spans="1:7" x14ac:dyDescent="0.3">
      <c r="A75" s="2"/>
      <c r="B75" s="2"/>
      <c r="C75" s="2"/>
      <c r="D75" s="2"/>
      <c r="E75" s="2"/>
      <c r="F75" s="2"/>
      <c r="G75" s="2"/>
    </row>
    <row r="76" spans="1:7" x14ac:dyDescent="0.3">
      <c r="A76" s="2"/>
      <c r="B76" s="2"/>
      <c r="C76" s="2"/>
      <c r="D76" s="2"/>
      <c r="E76" s="2"/>
      <c r="F76" s="2"/>
      <c r="G76" s="2"/>
    </row>
    <row r="77" spans="1:7" x14ac:dyDescent="0.3">
      <c r="A77" s="2"/>
      <c r="B77" s="2"/>
      <c r="C77" s="2"/>
      <c r="D77" s="2"/>
      <c r="E77" s="2"/>
      <c r="F77" s="2"/>
      <c r="G77" s="2"/>
    </row>
    <row r="78" spans="1:7" x14ac:dyDescent="0.3">
      <c r="A78" s="2"/>
      <c r="B78" s="2"/>
      <c r="C78" s="2"/>
      <c r="D78" s="2"/>
      <c r="E78" s="2"/>
      <c r="F78" s="2"/>
      <c r="G78" s="2"/>
    </row>
    <row r="79" spans="1:7" x14ac:dyDescent="0.3">
      <c r="A79" s="2"/>
      <c r="B79" s="2"/>
      <c r="C79" s="2"/>
      <c r="D79" s="2"/>
      <c r="E79" s="2"/>
      <c r="F79" s="2"/>
      <c r="G79" s="2"/>
    </row>
    <row r="80" spans="1:7" x14ac:dyDescent="0.3">
      <c r="A80" s="2"/>
      <c r="B80" s="2"/>
      <c r="C80" s="2"/>
      <c r="D80" s="2"/>
      <c r="E80" s="2"/>
      <c r="F80" s="2"/>
      <c r="G80" s="2"/>
    </row>
    <row r="81" spans="1:7" x14ac:dyDescent="0.3">
      <c r="A81" s="2"/>
      <c r="B81" s="2"/>
      <c r="C81" s="2"/>
      <c r="D81" s="2"/>
      <c r="E81" s="2"/>
      <c r="F81" s="2"/>
      <c r="G81" s="2"/>
    </row>
    <row r="82" spans="1:7" x14ac:dyDescent="0.3">
      <c r="A82" s="2"/>
      <c r="B82" s="2"/>
      <c r="C82" s="2"/>
      <c r="D82" s="2"/>
      <c r="E82" s="2"/>
      <c r="F82" s="2"/>
      <c r="G82" s="2"/>
    </row>
    <row r="83" spans="1:7" x14ac:dyDescent="0.3">
      <c r="A83" s="2"/>
      <c r="B83" s="2"/>
      <c r="C83" s="2"/>
      <c r="D83" s="2"/>
      <c r="E83" s="2"/>
      <c r="F83" s="2"/>
      <c r="G83" s="2"/>
    </row>
    <row r="84" spans="1:7" x14ac:dyDescent="0.3">
      <c r="A84" s="2"/>
      <c r="B84" s="2"/>
      <c r="C84" s="2"/>
      <c r="D84" s="2"/>
      <c r="E84" s="2"/>
      <c r="F84" s="2"/>
      <c r="G84" s="2"/>
    </row>
    <row r="85" spans="1:7" x14ac:dyDescent="0.3">
      <c r="A85" s="2"/>
      <c r="B85" s="2"/>
      <c r="C85" s="2"/>
      <c r="D85" s="2"/>
      <c r="E85" s="2"/>
      <c r="F85" s="2"/>
      <c r="G85" s="2"/>
    </row>
    <row r="86" spans="1:7" x14ac:dyDescent="0.3">
      <c r="A86" s="2"/>
      <c r="B86" s="2"/>
      <c r="C86" s="2"/>
      <c r="D86" s="2"/>
      <c r="E86" s="2"/>
      <c r="F86" s="2"/>
      <c r="G86" s="2"/>
    </row>
    <row r="87" spans="1:7" x14ac:dyDescent="0.3">
      <c r="A87" s="2"/>
      <c r="B87" s="2"/>
      <c r="C87" s="2"/>
      <c r="D87" s="2"/>
      <c r="E87" s="2"/>
      <c r="F87" s="2"/>
      <c r="G87" s="2"/>
    </row>
    <row r="88" spans="1:7" x14ac:dyDescent="0.3">
      <c r="A88" s="2"/>
      <c r="B88" s="2"/>
      <c r="C88" s="2"/>
      <c r="D88" s="2"/>
      <c r="E88" s="2"/>
      <c r="F88" s="2"/>
      <c r="G88" s="2"/>
    </row>
    <row r="89" spans="1:7" x14ac:dyDescent="0.3">
      <c r="A89" s="2"/>
      <c r="B89" s="2"/>
      <c r="C89" s="2"/>
      <c r="D89" s="2"/>
      <c r="E89" s="2"/>
      <c r="F89" s="2"/>
      <c r="G89" s="2"/>
    </row>
    <row r="90" spans="1:7" x14ac:dyDescent="0.3">
      <c r="A90" s="2"/>
      <c r="B90" s="2"/>
      <c r="C90" s="2"/>
      <c r="D90" s="2"/>
      <c r="E90" s="2"/>
      <c r="F90" s="2"/>
      <c r="G90" s="2"/>
    </row>
    <row r="91" spans="1:7" x14ac:dyDescent="0.3">
      <c r="A91" s="2"/>
      <c r="B91" s="2"/>
      <c r="C91" s="2"/>
      <c r="D91" s="2"/>
      <c r="E91" s="2"/>
      <c r="F91" s="2"/>
      <c r="G91" s="2"/>
    </row>
    <row r="92" spans="1:7" x14ac:dyDescent="0.3">
      <c r="A92" s="2"/>
      <c r="B92" s="2"/>
      <c r="C92" s="2"/>
      <c r="D92" s="2"/>
      <c r="E92" s="2"/>
      <c r="F92" s="2"/>
      <c r="G92" s="2"/>
    </row>
    <row r="93" spans="1:7" x14ac:dyDescent="0.3">
      <c r="A93" s="2"/>
      <c r="B93" s="2"/>
      <c r="C93" s="2"/>
      <c r="D93" s="2"/>
      <c r="E93" s="2"/>
      <c r="F93" s="2"/>
      <c r="G93" s="2"/>
    </row>
    <row r="94" spans="1:7" x14ac:dyDescent="0.3">
      <c r="A94" s="2"/>
      <c r="B94" s="2"/>
      <c r="C94" s="2"/>
      <c r="D94" s="2"/>
      <c r="E94" s="2"/>
      <c r="F94" s="2"/>
      <c r="G94" s="2"/>
    </row>
    <row r="95" spans="1:7" x14ac:dyDescent="0.3">
      <c r="A95" s="2"/>
      <c r="B95" s="2"/>
      <c r="C95" s="2"/>
      <c r="D95" s="2"/>
      <c r="E95" s="2"/>
      <c r="F95" s="2"/>
      <c r="G95" s="2"/>
    </row>
    <row r="96" spans="1:7" x14ac:dyDescent="0.3">
      <c r="A96" s="2"/>
      <c r="B96" s="2"/>
      <c r="C96" s="2"/>
      <c r="D96" s="2"/>
      <c r="E96" s="2"/>
      <c r="F96" s="2"/>
      <c r="G96" s="2"/>
    </row>
    <row r="97" spans="1:7" x14ac:dyDescent="0.3">
      <c r="A97" s="2"/>
      <c r="B97" s="2"/>
      <c r="C97" s="2"/>
      <c r="D97" s="2"/>
      <c r="E97" s="2"/>
      <c r="F97" s="2"/>
      <c r="G97" s="2"/>
    </row>
    <row r="98" spans="1:7" x14ac:dyDescent="0.3">
      <c r="A98" s="2"/>
      <c r="B98" s="2"/>
      <c r="C98" s="2"/>
      <c r="D98" s="2"/>
      <c r="E98" s="2"/>
      <c r="F98" s="2"/>
      <c r="G98" s="2"/>
    </row>
    <row r="99" spans="1:7" x14ac:dyDescent="0.3">
      <c r="A99" s="2"/>
      <c r="B99" s="2"/>
      <c r="C99" s="2"/>
      <c r="D99" s="2"/>
      <c r="E99" s="2"/>
      <c r="F99" s="2"/>
      <c r="G99" s="2"/>
    </row>
    <row r="100" spans="1:7" x14ac:dyDescent="0.3">
      <c r="A100" s="2"/>
      <c r="B100" s="2"/>
      <c r="C100" s="2"/>
      <c r="D100" s="2"/>
      <c r="E100" s="2"/>
      <c r="F100" s="2"/>
      <c r="G100" s="2"/>
    </row>
    <row r="101" spans="1:7" x14ac:dyDescent="0.3">
      <c r="A101" s="2"/>
      <c r="B101" s="2"/>
      <c r="C101" s="2"/>
      <c r="D101" s="2"/>
      <c r="E101" s="2"/>
      <c r="F101" s="2"/>
      <c r="G101" s="2"/>
    </row>
    <row r="102" spans="1:7" x14ac:dyDescent="0.3">
      <c r="A102" s="2"/>
      <c r="B102" s="2"/>
      <c r="C102" s="2"/>
      <c r="D102" s="2"/>
      <c r="E102" s="2"/>
      <c r="F102" s="2"/>
      <c r="G102" s="2"/>
    </row>
    <row r="103" spans="1:7" x14ac:dyDescent="0.3">
      <c r="A103" s="2"/>
      <c r="B103" s="2"/>
      <c r="C103" s="2"/>
      <c r="D103" s="2"/>
      <c r="E103" s="2"/>
      <c r="F103" s="2"/>
      <c r="G103" s="2"/>
    </row>
    <row r="104" spans="1:7" x14ac:dyDescent="0.3">
      <c r="A104" s="2"/>
      <c r="B104" s="2"/>
      <c r="C104" s="2"/>
      <c r="D104" s="2"/>
      <c r="E104" s="2"/>
      <c r="F104" s="2"/>
      <c r="G104" s="2"/>
    </row>
    <row r="105" spans="1:7" x14ac:dyDescent="0.3">
      <c r="A105" s="2"/>
      <c r="B105" s="2"/>
      <c r="C105" s="2"/>
      <c r="D105" s="2"/>
      <c r="E105" s="2"/>
      <c r="F105" s="2"/>
      <c r="G105" s="2"/>
    </row>
    <row r="106" spans="1:7" x14ac:dyDescent="0.3">
      <c r="A106" s="2"/>
      <c r="B106" s="2"/>
      <c r="C106" s="2"/>
      <c r="D106" s="2"/>
      <c r="E106" s="2"/>
      <c r="F106" s="2"/>
      <c r="G106" s="2"/>
    </row>
    <row r="107" spans="1:7" x14ac:dyDescent="0.3">
      <c r="A107" s="2"/>
      <c r="B107" s="2"/>
      <c r="C107" s="2"/>
      <c r="D107" s="2"/>
      <c r="E107" s="2"/>
      <c r="F107" s="2"/>
      <c r="G107" s="2"/>
    </row>
    <row r="108" spans="1:7" x14ac:dyDescent="0.3">
      <c r="A108" s="2"/>
      <c r="B108" s="2"/>
      <c r="C108" s="2"/>
      <c r="D108" s="2"/>
      <c r="E108" s="2"/>
      <c r="F108" s="2"/>
      <c r="G108" s="2"/>
    </row>
    <row r="109" spans="1:7" x14ac:dyDescent="0.3">
      <c r="A109" s="2"/>
      <c r="B109" s="2"/>
      <c r="C109" s="2"/>
      <c r="D109" s="2"/>
      <c r="E109" s="2"/>
      <c r="F109" s="2"/>
      <c r="G109" s="2"/>
    </row>
    <row r="110" spans="1:7" x14ac:dyDescent="0.3">
      <c r="A110" s="2"/>
      <c r="B110" s="2"/>
      <c r="C110" s="2"/>
      <c r="D110" s="2"/>
      <c r="E110" s="2"/>
      <c r="F110" s="2"/>
      <c r="G110" s="2"/>
    </row>
    <row r="111" spans="1:7" x14ac:dyDescent="0.3">
      <c r="A111" s="2"/>
      <c r="B111" s="2"/>
      <c r="C111" s="2"/>
      <c r="D111" s="2"/>
      <c r="E111" s="2"/>
      <c r="F111" s="2"/>
      <c r="G111" s="2"/>
    </row>
    <row r="112" spans="1:7" x14ac:dyDescent="0.3">
      <c r="A112" s="2"/>
      <c r="B112" s="2"/>
      <c r="C112" s="2"/>
      <c r="D112" s="2"/>
      <c r="E112" s="2"/>
      <c r="F112" s="2"/>
      <c r="G112" s="2"/>
    </row>
    <row r="113" spans="1:7" x14ac:dyDescent="0.3">
      <c r="A113" s="2"/>
      <c r="B113" s="2"/>
      <c r="C113" s="2"/>
      <c r="D113" s="2"/>
      <c r="E113" s="2"/>
      <c r="F113" s="2"/>
      <c r="G113" s="2"/>
    </row>
    <row r="114" spans="1:7" x14ac:dyDescent="0.3">
      <c r="A114" s="2"/>
      <c r="B114" s="2"/>
      <c r="C114" s="2"/>
      <c r="D114" s="2"/>
      <c r="E114" s="2"/>
      <c r="F114" s="2"/>
      <c r="G114" s="2"/>
    </row>
    <row r="115" spans="1:7" x14ac:dyDescent="0.3">
      <c r="A115" s="2"/>
      <c r="B115" s="2"/>
      <c r="C115" s="2"/>
      <c r="D115" s="2"/>
      <c r="E115" s="2"/>
      <c r="F115" s="2"/>
      <c r="G115" s="2"/>
    </row>
    <row r="116" spans="1:7" x14ac:dyDescent="0.3">
      <c r="A116" s="2"/>
      <c r="B116" s="2"/>
      <c r="C116" s="2"/>
      <c r="D116" s="2"/>
      <c r="E116" s="2"/>
      <c r="F116" s="2"/>
      <c r="G116" s="2"/>
    </row>
    <row r="117" spans="1:7" x14ac:dyDescent="0.3">
      <c r="A117" s="2"/>
      <c r="B117" s="2"/>
      <c r="C117" s="2"/>
      <c r="D117" s="2"/>
      <c r="E117" s="2"/>
      <c r="F117" s="2"/>
      <c r="G117" s="2"/>
    </row>
    <row r="118" spans="1:7" x14ac:dyDescent="0.3">
      <c r="A118" s="2"/>
      <c r="B118" s="2"/>
      <c r="C118" s="2"/>
      <c r="D118" s="2"/>
      <c r="E118" s="2"/>
      <c r="F118" s="2"/>
      <c r="G118" s="2"/>
    </row>
    <row r="119" spans="1:7" x14ac:dyDescent="0.3">
      <c r="A119" s="2"/>
      <c r="B119" s="2"/>
      <c r="C119" s="2"/>
      <c r="D119" s="2"/>
      <c r="E119" s="2"/>
      <c r="F119" s="2"/>
      <c r="G119" s="2"/>
    </row>
    <row r="120" spans="1:7" x14ac:dyDescent="0.3">
      <c r="A120" s="2"/>
      <c r="B120" s="2"/>
      <c r="C120" s="2"/>
      <c r="D120" s="2"/>
      <c r="E120" s="2"/>
      <c r="F120" s="2"/>
      <c r="G120" s="2"/>
    </row>
    <row r="121" spans="1:7" x14ac:dyDescent="0.3">
      <c r="A121" s="2"/>
      <c r="B121" s="2"/>
      <c r="C121" s="2"/>
      <c r="D121" s="2"/>
      <c r="E121" s="2"/>
      <c r="F121" s="2"/>
      <c r="G121" s="2"/>
    </row>
    <row r="122" spans="1:7" x14ac:dyDescent="0.3">
      <c r="A122" s="2"/>
      <c r="B122" s="2"/>
      <c r="C122" s="2"/>
      <c r="D122" s="2"/>
      <c r="E122" s="2"/>
      <c r="F122" s="2"/>
      <c r="G122" s="2"/>
    </row>
    <row r="123" spans="1:7" x14ac:dyDescent="0.3">
      <c r="A123" s="2"/>
      <c r="B123" s="2"/>
      <c r="C123" s="2"/>
      <c r="D123" s="2"/>
      <c r="E123" s="2"/>
      <c r="F123" s="2"/>
      <c r="G123" s="2"/>
    </row>
    <row r="124" spans="1:7" x14ac:dyDescent="0.3">
      <c r="A124" s="2"/>
      <c r="B124" s="2"/>
      <c r="C124" s="2"/>
      <c r="D124" s="2"/>
      <c r="E124" s="2"/>
      <c r="F124" s="2"/>
      <c r="G124" s="2"/>
    </row>
    <row r="125" spans="1:7" x14ac:dyDescent="0.3">
      <c r="A125" s="2"/>
      <c r="B125" s="2"/>
      <c r="C125" s="2"/>
      <c r="D125" s="2"/>
      <c r="E125" s="2"/>
      <c r="F125" s="2"/>
      <c r="G125" s="2"/>
    </row>
    <row r="126" spans="1:7" x14ac:dyDescent="0.3">
      <c r="A126" s="2"/>
      <c r="B126" s="2"/>
      <c r="C126" s="2"/>
      <c r="D126" s="2"/>
      <c r="E126" s="2"/>
      <c r="F126" s="2"/>
      <c r="G126" s="2"/>
    </row>
    <row r="127" spans="1:7" x14ac:dyDescent="0.3">
      <c r="A127" s="2"/>
      <c r="B127" s="2"/>
      <c r="C127" s="2"/>
      <c r="D127" s="2"/>
      <c r="E127" s="2"/>
      <c r="F127" s="2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2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2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2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2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2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2"/>
      <c r="F180" s="2"/>
      <c r="G180" s="2"/>
    </row>
    <row r="181" spans="1:7" x14ac:dyDescent="0.3">
      <c r="A181" s="2"/>
      <c r="B181" s="2"/>
      <c r="C181" s="2"/>
      <c r="D181" s="2"/>
      <c r="E181" s="2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2"/>
      <c r="F184" s="2"/>
      <c r="G184" s="2"/>
    </row>
    <row r="185" spans="1:7" x14ac:dyDescent="0.3">
      <c r="A185" s="2"/>
      <c r="B185" s="2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2"/>
      <c r="E197" s="2"/>
      <c r="F197" s="2"/>
      <c r="G197" s="2"/>
    </row>
    <row r="198" spans="1:7" x14ac:dyDescent="0.3">
      <c r="A198" s="2"/>
      <c r="B198" s="2"/>
      <c r="C198" s="2"/>
      <c r="D198" s="2"/>
      <c r="E198" s="2"/>
      <c r="F198" s="2"/>
      <c r="G198" s="2"/>
    </row>
    <row r="199" spans="1:7" x14ac:dyDescent="0.3">
      <c r="A199" s="2"/>
      <c r="B199" s="2"/>
      <c r="C199" s="2"/>
      <c r="D199" s="2"/>
      <c r="E199" s="2"/>
      <c r="F199" s="2"/>
      <c r="G199" s="2"/>
    </row>
    <row r="200" spans="1:7" x14ac:dyDescent="0.3">
      <c r="A200" s="2"/>
      <c r="B200" s="2"/>
      <c r="C200" s="2"/>
      <c r="D200" s="2"/>
      <c r="E200" s="2"/>
      <c r="F200" s="2"/>
      <c r="G200" s="2"/>
    </row>
    <row r="201" spans="1:7" x14ac:dyDescent="0.3">
      <c r="A201" s="2"/>
      <c r="B201" s="2"/>
      <c r="C201" s="2"/>
      <c r="D201" s="2"/>
      <c r="E201" s="2"/>
      <c r="F201" s="2"/>
      <c r="G201" s="2"/>
    </row>
    <row r="202" spans="1:7" x14ac:dyDescent="0.3">
      <c r="A202" s="2"/>
      <c r="B202" s="2"/>
      <c r="C202" s="2"/>
      <c r="D202" s="2"/>
      <c r="E202" s="2"/>
      <c r="F202" s="2"/>
      <c r="G202" s="2"/>
    </row>
    <row r="203" spans="1:7" x14ac:dyDescent="0.3">
      <c r="A203" s="2"/>
      <c r="B203" s="2"/>
      <c r="C203" s="2"/>
      <c r="D203" s="2"/>
      <c r="E203" s="2"/>
      <c r="F203" s="2"/>
      <c r="G203" s="2"/>
    </row>
    <row r="204" spans="1:7" x14ac:dyDescent="0.3">
      <c r="A204" s="2"/>
      <c r="B204" s="2"/>
      <c r="C204" s="2"/>
      <c r="D204" s="2"/>
      <c r="E204" s="2"/>
      <c r="F204" s="2"/>
      <c r="G204" s="2"/>
    </row>
    <row r="205" spans="1:7" x14ac:dyDescent="0.3">
      <c r="A205" s="2"/>
      <c r="B205" s="2"/>
      <c r="C205" s="2"/>
      <c r="D205" s="2"/>
      <c r="E205" s="2"/>
      <c r="F205" s="2"/>
      <c r="G205" s="2"/>
    </row>
    <row r="206" spans="1:7" x14ac:dyDescent="0.3">
      <c r="A206" s="2"/>
      <c r="B206" s="2"/>
      <c r="C206" s="2"/>
      <c r="D206" s="2"/>
      <c r="E206" s="2"/>
      <c r="F206" s="2"/>
      <c r="G206" s="2"/>
    </row>
    <row r="207" spans="1:7" x14ac:dyDescent="0.3">
      <c r="A207" s="2"/>
      <c r="B207" s="2"/>
      <c r="C207" s="2"/>
      <c r="D207" s="2"/>
      <c r="E207" s="2"/>
      <c r="F207" s="2"/>
      <c r="G207" s="2"/>
    </row>
    <row r="208" spans="1:7" x14ac:dyDescent="0.3">
      <c r="A208" s="2"/>
      <c r="B208" s="2"/>
      <c r="C208" s="2"/>
      <c r="D208" s="2"/>
      <c r="E208" s="2"/>
      <c r="F208" s="2"/>
      <c r="G208" s="2"/>
    </row>
    <row r="209" spans="1:7" x14ac:dyDescent="0.3">
      <c r="A209" s="2"/>
      <c r="B209" s="2"/>
      <c r="C209" s="2"/>
      <c r="D209" s="2"/>
      <c r="E209" s="2"/>
      <c r="F209" s="2"/>
      <c r="G209" s="2"/>
    </row>
    <row r="210" spans="1:7" x14ac:dyDescent="0.3">
      <c r="A210" s="2"/>
      <c r="B210" s="2"/>
      <c r="C210" s="2"/>
      <c r="D210" s="2"/>
      <c r="E210" s="2"/>
      <c r="F210" s="2"/>
      <c r="G210" s="2"/>
    </row>
    <row r="211" spans="1:7" x14ac:dyDescent="0.3">
      <c r="A211" s="2"/>
      <c r="B211" s="2"/>
      <c r="C211" s="2"/>
      <c r="D211" s="2"/>
      <c r="E211" s="2"/>
      <c r="F211" s="2"/>
      <c r="G211" s="2"/>
    </row>
    <row r="212" spans="1:7" x14ac:dyDescent="0.3">
      <c r="A212" s="2"/>
      <c r="B212" s="2"/>
      <c r="C212" s="2"/>
      <c r="D212" s="2"/>
      <c r="E212" s="2"/>
      <c r="F212" s="2"/>
      <c r="G212" s="2"/>
    </row>
    <row r="213" spans="1:7" x14ac:dyDescent="0.3">
      <c r="A213" s="2"/>
      <c r="B213" s="2"/>
      <c r="C213" s="2"/>
      <c r="D213" s="2"/>
      <c r="E213" s="2"/>
      <c r="F213" s="2"/>
      <c r="G213" s="2"/>
    </row>
    <row r="214" spans="1:7" x14ac:dyDescent="0.3">
      <c r="A214" s="2"/>
      <c r="B214" s="2"/>
      <c r="C214" s="2"/>
      <c r="D214" s="2"/>
      <c r="E214" s="2"/>
      <c r="F214" s="2"/>
      <c r="G214" s="2"/>
    </row>
    <row r="215" spans="1:7" x14ac:dyDescent="0.3">
      <c r="A215" s="2"/>
      <c r="B215" s="2"/>
      <c r="C215" s="2"/>
      <c r="D215" s="2"/>
      <c r="E215" s="2"/>
      <c r="F215" s="2"/>
      <c r="G215" s="2"/>
    </row>
    <row r="216" spans="1:7" x14ac:dyDescent="0.3">
      <c r="A216" s="2"/>
      <c r="B216" s="2"/>
      <c r="C216" s="2"/>
      <c r="D216" s="2"/>
      <c r="E216" s="2"/>
      <c r="F216" s="2"/>
      <c r="G216" s="2"/>
    </row>
    <row r="217" spans="1:7" x14ac:dyDescent="0.3">
      <c r="A217" s="2"/>
      <c r="B217" s="2"/>
      <c r="C217" s="2"/>
      <c r="D217" s="2"/>
      <c r="E217" s="2"/>
      <c r="F217" s="2"/>
      <c r="G217" s="2"/>
    </row>
    <row r="218" spans="1:7" x14ac:dyDescent="0.3">
      <c r="A218" s="2"/>
      <c r="B218" s="2"/>
      <c r="C218" s="2"/>
      <c r="D218" s="2"/>
      <c r="E218" s="2"/>
      <c r="F218" s="2"/>
      <c r="G218" s="2"/>
    </row>
    <row r="219" spans="1:7" x14ac:dyDescent="0.3">
      <c r="A219" s="2"/>
      <c r="B219" s="2"/>
      <c r="C219" s="2"/>
      <c r="D219" s="2"/>
      <c r="E219" s="2"/>
      <c r="F219" s="2"/>
      <c r="G219" s="2"/>
    </row>
    <row r="220" spans="1:7" x14ac:dyDescent="0.3">
      <c r="A220" s="2"/>
      <c r="B220" s="2"/>
      <c r="C220" s="2"/>
      <c r="D220" s="2"/>
      <c r="E220" s="2"/>
      <c r="F220" s="2"/>
      <c r="G220" s="2"/>
    </row>
    <row r="221" spans="1:7" x14ac:dyDescent="0.3">
      <c r="A221" s="2"/>
      <c r="B221" s="2"/>
      <c r="C221" s="2"/>
      <c r="D221" s="2"/>
      <c r="E221" s="2"/>
      <c r="F221" s="2"/>
      <c r="G221" s="2"/>
    </row>
    <row r="222" spans="1:7" x14ac:dyDescent="0.3">
      <c r="A222" s="2"/>
      <c r="B222" s="2"/>
      <c r="C222" s="2"/>
      <c r="D222" s="2"/>
      <c r="E222" s="2"/>
      <c r="F222" s="2"/>
      <c r="G2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0BE2-5A06-44C2-BB02-9B1FCD1AD5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Pragyan Das</dc:creator>
  <cp:lastModifiedBy>Pragyan Das</cp:lastModifiedBy>
  <dcterms:created xsi:type="dcterms:W3CDTF">2020-03-21T14:54:41Z</dcterms:created>
  <dcterms:modified xsi:type="dcterms:W3CDTF">2020-05-14T07:21:02Z</dcterms:modified>
</cp:coreProperties>
</file>