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730" windowHeight="81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2" i="1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1"/>
  <c r="M22"/>
  <c r="M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1"/>
  <c r="I131" l="1"/>
  <c r="F131"/>
  <c r="B131"/>
  <c r="K131"/>
  <c r="D130"/>
  <c r="F130"/>
  <c r="I130"/>
  <c r="K130"/>
  <c r="D131"/>
  <c r="B130"/>
  <c r="B105"/>
  <c r="D105"/>
  <c r="F105"/>
  <c r="D106"/>
  <c r="F106"/>
  <c r="B106"/>
  <c r="I80"/>
  <c r="I81"/>
  <c r="F81"/>
  <c r="F80"/>
  <c r="D80"/>
  <c r="D81"/>
  <c r="B81"/>
  <c r="B80"/>
  <c r="D63"/>
  <c r="F63"/>
  <c r="D64"/>
  <c r="F64"/>
  <c r="B64"/>
  <c r="B63"/>
  <c r="F39"/>
  <c r="F38"/>
  <c r="D39"/>
  <c r="D38"/>
  <c r="B39"/>
  <c r="B38"/>
  <c r="D14"/>
  <c r="F14"/>
  <c r="D13"/>
  <c r="F13"/>
  <c r="B14"/>
  <c r="B13"/>
  <c r="I1" l="1"/>
  <c r="I2"/>
</calcChain>
</file>

<file path=xl/sharedStrings.xml><?xml version="1.0" encoding="utf-8"?>
<sst xmlns="http://schemas.openxmlformats.org/spreadsheetml/2006/main" count="46" uniqueCount="28">
  <si>
    <t>Observation in Kirioluhena</t>
  </si>
  <si>
    <t>Mean</t>
  </si>
  <si>
    <t>Stan dev</t>
  </si>
  <si>
    <t>Observation in Bogandenihena</t>
  </si>
  <si>
    <t>(hatarabage-hawagala)</t>
  </si>
  <si>
    <t xml:space="preserve"> (hawagala-kirimaduhela)</t>
  </si>
  <si>
    <t xml:space="preserve"> (kirimaduhela-bogandeniya)</t>
  </si>
  <si>
    <t>(kirioluhena-kirimaduhela)</t>
  </si>
  <si>
    <t>(kirimaduhela-hawagala)</t>
  </si>
  <si>
    <t>(hawagala-new paraviyangala)</t>
  </si>
  <si>
    <t>Observation for New-paraviyangala</t>
  </si>
  <si>
    <t>(bogandeniya-kirimaduhela)</t>
  </si>
  <si>
    <t>(kirimaduhela-hatarabage)</t>
  </si>
  <si>
    <t>Observation in Hawagala</t>
  </si>
  <si>
    <t>(new paraviyangala-bogandeniya)</t>
  </si>
  <si>
    <t>(kirimaduhela-kirioluhena)</t>
  </si>
  <si>
    <t>(kirioluhena-hatarabage)</t>
  </si>
  <si>
    <t>Observation in Hatarabage</t>
  </si>
  <si>
    <t>(new paraviyangala-kirimaduhela)</t>
  </si>
  <si>
    <t>Observation in Kirimaduhela</t>
  </si>
  <si>
    <t>(bogandeniya-kirioluhena)</t>
  </si>
  <si>
    <t>10+11+12</t>
  </si>
  <si>
    <t>11+12</t>
  </si>
  <si>
    <t>Angle Number</t>
  </si>
  <si>
    <t>Mean observed angle</t>
  </si>
  <si>
    <t>std</t>
  </si>
  <si>
    <t>weight</t>
  </si>
  <si>
    <t>relative weight</t>
  </si>
</sst>
</file>

<file path=xl/styles.xml><?xml version="1.0" encoding="utf-8"?>
<styleSheet xmlns="http://schemas.openxmlformats.org/spreadsheetml/2006/main">
  <numFmts count="1">
    <numFmt numFmtId="164" formatCode="0.0000000000"/>
  </numFmts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/>
      <right/>
      <top/>
      <bottom style="thin">
        <color theme="3" tint="0.79998168889431442"/>
      </bottom>
      <diagonal/>
    </border>
    <border>
      <left/>
      <right style="thin">
        <color theme="3" tint="0.79998168889431442"/>
      </right>
      <top/>
      <bottom/>
      <diagonal/>
    </border>
    <border>
      <left/>
      <right/>
      <top style="thin">
        <color theme="3" tint="0.79998168889431442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/>
    <xf numFmtId="164" fontId="1" fillId="4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0" xfId="0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164" fontId="0" fillId="5" borderId="1" xfId="0" applyNumberFormat="1" applyFont="1" applyFill="1" applyBorder="1" applyAlignment="1">
      <alignment horizontal="center" vertical="center"/>
    </xf>
    <xf numFmtId="0" fontId="0" fillId="0" borderId="0" xfId="0"/>
    <xf numFmtId="164" fontId="0" fillId="0" borderId="0" xfId="0" applyNumberFormat="1"/>
    <xf numFmtId="164" fontId="1" fillId="4" borderId="0" xfId="0" applyNumberFormat="1" applyFont="1" applyFill="1"/>
    <xf numFmtId="0" fontId="0" fillId="0" borderId="0" xfId="0"/>
    <xf numFmtId="164" fontId="1" fillId="4" borderId="0" xfId="0" applyNumberFormat="1" applyFont="1" applyFill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Fill="1" applyBorder="1"/>
    <xf numFmtId="164" fontId="1" fillId="0" borderId="1" xfId="0" applyNumberFormat="1" applyFont="1" applyBorder="1"/>
    <xf numFmtId="164" fontId="1" fillId="4" borderId="1" xfId="0" applyNumberFormat="1" applyFont="1" applyFill="1" applyBorder="1"/>
    <xf numFmtId="164" fontId="1" fillId="0" borderId="1" xfId="0" applyNumberFormat="1" applyFont="1" applyFill="1" applyBorder="1"/>
    <xf numFmtId="0" fontId="2" fillId="0" borderId="0" xfId="0" applyFont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31"/>
  <sheetViews>
    <sheetView tabSelected="1" topLeftCell="E1" workbookViewId="0">
      <selection activeCell="N24" sqref="N24"/>
    </sheetView>
  </sheetViews>
  <sheetFormatPr defaultRowHeight="15"/>
  <cols>
    <col min="1" max="1" width="9.140625" style="3"/>
    <col min="2" max="2" width="31.5703125" customWidth="1"/>
    <col min="4" max="4" width="31.5703125" customWidth="1"/>
    <col min="6" max="6" width="30.28515625" customWidth="1"/>
    <col min="8" max="8" width="9.28515625" style="22" customWidth="1"/>
    <col min="9" max="9" width="21.28515625" customWidth="1"/>
    <col min="10" max="10" width="13.7109375" customWidth="1"/>
    <col min="11" max="11" width="26.42578125" customWidth="1"/>
    <col min="12" max="12" width="17.140625" customWidth="1"/>
    <col min="13" max="13" width="13.28515625" customWidth="1"/>
    <col min="14" max="14" width="13.42578125" customWidth="1"/>
  </cols>
  <sheetData>
    <row r="1" spans="1:14">
      <c r="B1" s="29" t="s">
        <v>0</v>
      </c>
      <c r="C1" s="29"/>
      <c r="D1" s="29"/>
      <c r="E1" s="29"/>
      <c r="F1" s="29"/>
      <c r="H1" s="22" t="s">
        <v>21</v>
      </c>
      <c r="I1" s="17">
        <f>B80+D80+F80</f>
        <v>63.941747685185192</v>
      </c>
      <c r="J1">
        <v>1</v>
      </c>
      <c r="K1" s="22">
        <v>25.993854166666665</v>
      </c>
      <c r="L1">
        <v>6.8746492615386838E-4</v>
      </c>
      <c r="M1">
        <f>1/(L1*L1)</f>
        <v>2115918.367345212</v>
      </c>
      <c r="N1">
        <f>M1/$M$22</f>
        <v>3.0158674244748308E-2</v>
      </c>
    </row>
    <row r="2" spans="1:14">
      <c r="B2" s="5">
        <v>1</v>
      </c>
      <c r="C2" s="5"/>
      <c r="D2" s="5">
        <v>2</v>
      </c>
      <c r="E2" s="5"/>
      <c r="F2" s="5">
        <v>3</v>
      </c>
      <c r="H2" s="22" t="s">
        <v>22</v>
      </c>
      <c r="I2" s="17">
        <f>F80+D80</f>
        <v>48.077712191358032</v>
      </c>
      <c r="J2">
        <v>2</v>
      </c>
      <c r="K2" s="22">
        <v>26.280243055555559</v>
      </c>
      <c r="L2">
        <v>9.4418180288291238E-4</v>
      </c>
      <c r="M2" s="22">
        <f t="shared" ref="M2:M21" si="0">1/(L2*L2)</f>
        <v>1121731.0664614891</v>
      </c>
      <c r="N2" s="22">
        <f t="shared" ref="N2:N22" si="1">M2/$M$22</f>
        <v>1.5988292528540074E-2</v>
      </c>
    </row>
    <row r="3" spans="1:14">
      <c r="B3" s="5" t="s">
        <v>4</v>
      </c>
      <c r="C3" s="5"/>
      <c r="D3" s="5" t="s">
        <v>5</v>
      </c>
      <c r="E3" s="5"/>
      <c r="F3" s="5" t="s">
        <v>6</v>
      </c>
      <c r="J3">
        <v>3</v>
      </c>
      <c r="K3" s="22">
        <v>34.631493055555559</v>
      </c>
      <c r="L3">
        <v>1.159059667216701E-3</v>
      </c>
      <c r="M3" s="22">
        <f t="shared" si="0"/>
        <v>744369.23076968652</v>
      </c>
      <c r="N3" s="22">
        <f t="shared" si="1"/>
        <v>1.0609666939449688E-2</v>
      </c>
    </row>
    <row r="4" spans="1:14">
      <c r="B4" s="2">
        <v>25.993333333333336</v>
      </c>
      <c r="C4" s="17"/>
      <c r="D4" s="2">
        <v>26.28</v>
      </c>
      <c r="E4" s="17"/>
      <c r="F4" s="2">
        <v>34.633611111111108</v>
      </c>
      <c r="J4" s="22">
        <v>4</v>
      </c>
      <c r="K4" s="22">
        <v>47.812102945625007</v>
      </c>
      <c r="L4">
        <v>1.920688214676851E-3</v>
      </c>
      <c r="M4" s="22">
        <f t="shared" si="0"/>
        <v>271072.99668409396</v>
      </c>
      <c r="N4" s="22">
        <f t="shared" si="1"/>
        <v>3.8636661648722031E-3</v>
      </c>
    </row>
    <row r="5" spans="1:14">
      <c r="B5" s="2">
        <v>25.99527777777778</v>
      </c>
      <c r="C5" s="17"/>
      <c r="D5" s="2">
        <v>26.279166666666665</v>
      </c>
      <c r="E5" s="17"/>
      <c r="F5" s="2">
        <v>34.631944444444443</v>
      </c>
      <c r="J5" s="22">
        <v>5</v>
      </c>
      <c r="K5" s="22">
        <v>23.190583145999998</v>
      </c>
      <c r="L5">
        <v>1.0820397910418112E-3</v>
      </c>
      <c r="M5" s="22">
        <f t="shared" si="0"/>
        <v>854109.46828460437</v>
      </c>
      <c r="N5" s="22">
        <f t="shared" si="1"/>
        <v>1.2173819945459182E-2</v>
      </c>
    </row>
    <row r="6" spans="1:14">
      <c r="B6" s="2">
        <v>25.994166666666668</v>
      </c>
      <c r="C6" s="17"/>
      <c r="D6" s="2">
        <v>26.28222222222222</v>
      </c>
      <c r="E6" s="17"/>
      <c r="F6" s="2">
        <v>34.630277777777778</v>
      </c>
      <c r="J6" s="22">
        <v>6</v>
      </c>
      <c r="K6" s="22">
        <v>8.3327039930625002</v>
      </c>
      <c r="L6">
        <v>2.9468749922536581E-3</v>
      </c>
      <c r="M6" s="22">
        <f t="shared" si="0"/>
        <v>115153.34910508779</v>
      </c>
      <c r="N6" s="22">
        <f t="shared" si="1"/>
        <v>1.6413073384345376E-3</v>
      </c>
    </row>
    <row r="7" spans="1:14">
      <c r="B7" s="2">
        <v>25.994166666666668</v>
      </c>
      <c r="C7" s="17"/>
      <c r="D7" s="2">
        <v>26.279444444444444</v>
      </c>
      <c r="E7" s="17"/>
      <c r="F7" s="2">
        <v>34.63111111111111</v>
      </c>
      <c r="J7" s="22">
        <v>7</v>
      </c>
      <c r="K7" s="22">
        <v>45.49117621527779</v>
      </c>
      <c r="L7">
        <v>1.6510590094288037E-3</v>
      </c>
      <c r="M7" s="22">
        <f t="shared" si="0"/>
        <v>366838.4157812795</v>
      </c>
      <c r="N7" s="22">
        <f t="shared" si="1"/>
        <v>5.2286328493324902E-3</v>
      </c>
    </row>
    <row r="8" spans="1:14">
      <c r="B8" s="2">
        <v>25.993611111111111</v>
      </c>
      <c r="C8" s="17"/>
      <c r="D8" s="2">
        <v>26.279722222222222</v>
      </c>
      <c r="E8" s="17"/>
      <c r="F8" s="2">
        <v>34.631944444444443</v>
      </c>
      <c r="J8" s="22">
        <v>8</v>
      </c>
      <c r="K8" s="22">
        <v>53.561501736111097</v>
      </c>
      <c r="L8">
        <v>1.7121259842131516E-3</v>
      </c>
      <c r="M8" s="22">
        <f t="shared" si="0"/>
        <v>341136.79361505597</v>
      </c>
      <c r="N8" s="22">
        <f t="shared" si="1"/>
        <v>4.8623016796450367E-3</v>
      </c>
    </row>
    <row r="9" spans="1:14">
      <c r="B9" s="2">
        <v>25.993055555555557</v>
      </c>
      <c r="C9" s="17"/>
      <c r="D9" s="2">
        <v>26.280277777777776</v>
      </c>
      <c r="E9" s="17"/>
      <c r="F9" s="2">
        <v>34.632222222222225</v>
      </c>
      <c r="J9" s="22">
        <v>9</v>
      </c>
      <c r="K9" s="22">
        <v>56.746879340277786</v>
      </c>
      <c r="L9">
        <v>1.8340817688708754E-3</v>
      </c>
      <c r="M9" s="22">
        <f t="shared" si="0"/>
        <v>297277.89160756208</v>
      </c>
      <c r="N9" s="22">
        <f t="shared" si="1"/>
        <v>4.2371705976572485E-3</v>
      </c>
    </row>
    <row r="10" spans="1:14">
      <c r="B10" s="2">
        <v>25.993611111111111</v>
      </c>
      <c r="C10" s="17"/>
      <c r="D10" s="2">
        <v>26.280555555555555</v>
      </c>
      <c r="E10" s="17"/>
      <c r="F10" s="2">
        <v>34.630555555555553</v>
      </c>
      <c r="J10" s="22">
        <v>10</v>
      </c>
      <c r="K10" s="22">
        <v>15.864035493827158</v>
      </c>
      <c r="L10">
        <v>9.6939348180745768E-4</v>
      </c>
      <c r="M10" s="22">
        <f t="shared" si="0"/>
        <v>1064142.551668609</v>
      </c>
      <c r="N10" s="22">
        <f t="shared" si="1"/>
        <v>1.5167470097636727E-2</v>
      </c>
    </row>
    <row r="11" spans="1:14">
      <c r="B11" s="2">
        <v>25.993611111111111</v>
      </c>
      <c r="C11" s="17"/>
      <c r="D11" s="2">
        <v>26.280555555555555</v>
      </c>
      <c r="E11" s="17"/>
      <c r="F11" s="2">
        <v>34.630277777777778</v>
      </c>
      <c r="J11" s="22">
        <v>11</v>
      </c>
      <c r="K11" s="22">
        <v>19.218302469135807</v>
      </c>
      <c r="L11">
        <v>1.1315988262868713E-3</v>
      </c>
      <c r="M11" s="22">
        <f t="shared" si="0"/>
        <v>780935.24426100403</v>
      </c>
      <c r="N11" s="22">
        <f t="shared" si="1"/>
        <v>1.1130850793388887E-2</v>
      </c>
    </row>
    <row r="12" spans="1:14" s="6" customFormat="1">
      <c r="B12" s="2"/>
      <c r="C12" s="17"/>
      <c r="D12" s="2"/>
      <c r="E12" s="17"/>
      <c r="F12" s="2"/>
      <c r="H12" s="22"/>
      <c r="J12" s="22">
        <v>12</v>
      </c>
      <c r="K12" s="22">
        <v>28.859409722222221</v>
      </c>
      <c r="L12" s="6">
        <v>1.2472412237396972E-3</v>
      </c>
      <c r="M12" s="22">
        <f t="shared" si="0"/>
        <v>642834.36669549136</v>
      </c>
      <c r="N12" s="22">
        <f t="shared" si="1"/>
        <v>9.1624670203240468E-3</v>
      </c>
    </row>
    <row r="13" spans="1:14">
      <c r="A13" s="3" t="s">
        <v>1</v>
      </c>
      <c r="B13" s="4">
        <f>AVERAGE(B4:B11)</f>
        <v>25.993854166666665</v>
      </c>
      <c r="C13" s="4"/>
      <c r="D13" s="4">
        <f>AVERAGE(D4:D11)</f>
        <v>26.280243055555559</v>
      </c>
      <c r="E13" s="4"/>
      <c r="F13" s="4">
        <f>AVERAGE(F4:F11)</f>
        <v>34.631493055555559</v>
      </c>
      <c r="J13" s="22">
        <v>13</v>
      </c>
      <c r="K13" s="22">
        <v>28.712352430555566</v>
      </c>
      <c r="L13">
        <v>7.306414601907724E-4</v>
      </c>
      <c r="M13" s="22">
        <f t="shared" si="0"/>
        <v>1873231.1662906467</v>
      </c>
      <c r="N13" s="22">
        <f t="shared" si="1"/>
        <v>2.669959739522056E-2</v>
      </c>
    </row>
    <row r="14" spans="1:14">
      <c r="A14" s="3" t="s">
        <v>2</v>
      </c>
      <c r="B14" s="4">
        <f>STDEV(B4:B11)</f>
        <v>6.8746492615386838E-4</v>
      </c>
      <c r="C14" s="4"/>
      <c r="D14" s="4">
        <f>STDEV(D4:D11)</f>
        <v>9.4418180288291238E-4</v>
      </c>
      <c r="E14" s="4"/>
      <c r="F14" s="4">
        <f>STDEV(F4:F11)</f>
        <v>1.159059667216701E-3</v>
      </c>
      <c r="J14" s="22">
        <v>14</v>
      </c>
      <c r="K14" s="22">
        <v>30.591605902777776</v>
      </c>
      <c r="L14">
        <v>2.6580082234726142E-4</v>
      </c>
      <c r="M14" s="22">
        <f t="shared" si="0"/>
        <v>14154266.21160678</v>
      </c>
      <c r="N14" s="22">
        <f t="shared" si="1"/>
        <v>0.20174403249066941</v>
      </c>
    </row>
    <row r="15" spans="1:14">
      <c r="J15" s="22">
        <v>15</v>
      </c>
      <c r="K15" s="22">
        <v>30.877816840277781</v>
      </c>
      <c r="L15">
        <v>2.2390673752472419E-4</v>
      </c>
      <c r="M15" s="22">
        <f t="shared" si="0"/>
        <v>19946452.90584654</v>
      </c>
      <c r="N15" s="22">
        <f t="shared" si="1"/>
        <v>0.28430141011555143</v>
      </c>
    </row>
    <row r="16" spans="1:14">
      <c r="J16" s="22">
        <v>16</v>
      </c>
      <c r="K16" s="22">
        <v>63.824644097222219</v>
      </c>
      <c r="L16">
        <v>2.0424223846956846E-4</v>
      </c>
      <c r="M16" s="22">
        <f t="shared" si="0"/>
        <v>23972254.335402962</v>
      </c>
      <c r="N16" s="22">
        <f t="shared" si="1"/>
        <v>0.34168208971160208</v>
      </c>
    </row>
    <row r="17" spans="2:14">
      <c r="B17" s="28" t="s">
        <v>3</v>
      </c>
      <c r="C17" s="28"/>
      <c r="D17" s="28"/>
      <c r="E17" s="28"/>
      <c r="F17" s="28"/>
      <c r="J17" s="22">
        <v>17</v>
      </c>
      <c r="K17" s="22">
        <v>63.892710937499992</v>
      </c>
      <c r="L17">
        <v>2.4750845447907418E-3</v>
      </c>
      <c r="M17" s="22">
        <f t="shared" si="0"/>
        <v>163237.49568046292</v>
      </c>
      <c r="N17" s="22">
        <f t="shared" si="1"/>
        <v>2.3266618092324534E-3</v>
      </c>
    </row>
    <row r="18" spans="2:14">
      <c r="B18" s="5">
        <v>4</v>
      </c>
      <c r="C18" s="5"/>
      <c r="D18" s="5">
        <v>5</v>
      </c>
      <c r="E18" s="5"/>
      <c r="F18" s="5">
        <v>6</v>
      </c>
      <c r="J18" s="22">
        <v>18</v>
      </c>
      <c r="K18" s="22">
        <v>60.952940104166665</v>
      </c>
      <c r="L18">
        <v>2.0991174827910512E-3</v>
      </c>
      <c r="M18" s="22">
        <f t="shared" si="0"/>
        <v>226948.07770925478</v>
      </c>
      <c r="N18" s="22">
        <f t="shared" si="1"/>
        <v>3.2347434814759884E-3</v>
      </c>
    </row>
    <row r="19" spans="2:14">
      <c r="B19" s="5" t="s">
        <v>7</v>
      </c>
      <c r="C19" s="5"/>
      <c r="D19" s="5" t="s">
        <v>8</v>
      </c>
      <c r="E19" s="5"/>
      <c r="F19" s="5" t="s">
        <v>9</v>
      </c>
      <c r="J19" s="22">
        <v>19</v>
      </c>
      <c r="K19" s="22">
        <v>34.564322916666669</v>
      </c>
      <c r="L19">
        <v>1.4198416772119719E-3</v>
      </c>
      <c r="M19" s="22">
        <f t="shared" si="0"/>
        <v>496043.95315472636</v>
      </c>
      <c r="N19" s="22">
        <f t="shared" si="1"/>
        <v>7.0702292797054089E-3</v>
      </c>
    </row>
    <row r="20" spans="2:14">
      <c r="B20" s="2">
        <v>47.812986109999997</v>
      </c>
      <c r="C20" s="2"/>
      <c r="D20" s="2">
        <v>23.19083333</v>
      </c>
      <c r="E20" s="2"/>
      <c r="F20" s="2">
        <v>8.3327083329999994</v>
      </c>
      <c r="J20" s="22">
        <v>20</v>
      </c>
      <c r="K20" s="22">
        <v>103.04009982638887</v>
      </c>
      <c r="L20">
        <v>2.4505057306019821E-3</v>
      </c>
      <c r="M20" s="22">
        <f t="shared" si="0"/>
        <v>166528.49420833748</v>
      </c>
      <c r="N20" s="22">
        <f t="shared" si="1"/>
        <v>2.3735691729917861E-3</v>
      </c>
    </row>
    <row r="21" spans="2:14">
      <c r="B21" s="2">
        <v>47.811597220000003</v>
      </c>
      <c r="C21" s="2"/>
      <c r="D21" s="2">
        <v>23.192152780000001</v>
      </c>
      <c r="E21" s="2"/>
      <c r="F21" s="2">
        <v>8.3329861110000003</v>
      </c>
      <c r="J21" s="22">
        <v>21</v>
      </c>
      <c r="K21">
        <v>97.549926215277807</v>
      </c>
      <c r="L21">
        <v>1.4989855859198816E-3</v>
      </c>
      <c r="M21" s="22">
        <f t="shared" si="0"/>
        <v>445046.18906353333</v>
      </c>
      <c r="N21" s="22">
        <f t="shared" si="1"/>
        <v>6.3433463440624172E-3</v>
      </c>
    </row>
    <row r="22" spans="2:14">
      <c r="B22" s="2">
        <v>47.811180559999997</v>
      </c>
      <c r="C22" s="2"/>
      <c r="D22" s="2">
        <v>23.19055556</v>
      </c>
      <c r="E22" s="2"/>
      <c r="F22" s="2">
        <v>8.3309027780000005</v>
      </c>
      <c r="M22">
        <f>SUM(M1:M21)</f>
        <v>70159528.571242422</v>
      </c>
      <c r="N22" s="22">
        <f t="shared" si="1"/>
        <v>1</v>
      </c>
    </row>
    <row r="23" spans="2:14">
      <c r="B23" s="2">
        <v>47.812883329999998</v>
      </c>
      <c r="C23" s="2"/>
      <c r="D23" s="2">
        <v>23.19117778</v>
      </c>
      <c r="E23" s="2"/>
      <c r="F23" s="2">
        <v>8.3328472219999998</v>
      </c>
    </row>
    <row r="24" spans="2:14">
      <c r="B24" s="2">
        <v>47.812638890000002</v>
      </c>
      <c r="C24" s="2"/>
      <c r="D24" s="2">
        <v>23.191527780000001</v>
      </c>
      <c r="E24" s="2"/>
      <c r="F24" s="2">
        <v>8.3331250000000008</v>
      </c>
      <c r="J24" s="27" t="s">
        <v>23</v>
      </c>
      <c r="K24" s="27" t="s">
        <v>24</v>
      </c>
      <c r="L24" s="27" t="s">
        <v>25</v>
      </c>
      <c r="M24" s="27" t="s">
        <v>26</v>
      </c>
      <c r="N24" s="27" t="s">
        <v>27</v>
      </c>
    </row>
    <row r="25" spans="2:14">
      <c r="B25" s="2">
        <v>47.812569439999997</v>
      </c>
      <c r="C25" s="2"/>
      <c r="D25" s="2">
        <v>23.190486109999998</v>
      </c>
      <c r="E25" s="2"/>
      <c r="F25" s="2">
        <v>8.3280555560000007</v>
      </c>
    </row>
    <row r="26" spans="2:14">
      <c r="B26" s="2">
        <v>47.811597220000003</v>
      </c>
      <c r="C26" s="2"/>
      <c r="D26" s="2">
        <v>23.188749999999999</v>
      </c>
      <c r="E26" s="2"/>
      <c r="F26" s="2">
        <v>8.3396527779999996</v>
      </c>
    </row>
    <row r="27" spans="2:14">
      <c r="B27" s="2">
        <v>47.813055560000002</v>
      </c>
      <c r="C27" s="2"/>
      <c r="D27" s="2">
        <v>23.190277779999999</v>
      </c>
      <c r="E27" s="2"/>
      <c r="F27" s="2">
        <v>8.3333333330000006</v>
      </c>
    </row>
    <row r="28" spans="2:14">
      <c r="B28" s="2"/>
      <c r="C28" s="2"/>
      <c r="D28" s="2"/>
      <c r="E28" s="2"/>
      <c r="F28" s="2"/>
    </row>
    <row r="29" spans="2:14">
      <c r="B29" s="2">
        <v>47.805972220000001</v>
      </c>
      <c r="C29" s="2"/>
      <c r="D29" s="2">
        <v>23.18791667</v>
      </c>
      <c r="E29" s="2"/>
      <c r="F29" s="2">
        <v>8.3361111109999992</v>
      </c>
    </row>
    <row r="30" spans="2:14">
      <c r="B30" s="2">
        <v>47.812777730000001</v>
      </c>
      <c r="C30" s="2"/>
      <c r="D30" s="2">
        <v>23.190972219999999</v>
      </c>
      <c r="E30" s="2"/>
      <c r="F30" s="2">
        <v>8.3328472219999998</v>
      </c>
    </row>
    <row r="31" spans="2:14">
      <c r="B31" s="2">
        <v>47.814305560000001</v>
      </c>
      <c r="C31" s="2"/>
      <c r="D31" s="2">
        <v>23.190763889999999</v>
      </c>
      <c r="E31" s="2"/>
      <c r="F31" s="2">
        <v>8.3324305560000003</v>
      </c>
    </row>
    <row r="32" spans="2:14">
      <c r="B32" s="2">
        <v>47.81340273</v>
      </c>
      <c r="C32" s="2"/>
      <c r="D32" s="2">
        <v>23.19055556</v>
      </c>
      <c r="E32" s="2"/>
      <c r="F32" s="2">
        <v>8.3329166669999992</v>
      </c>
    </row>
    <row r="33" spans="1:10">
      <c r="B33" s="2">
        <v>47.813888890000001</v>
      </c>
      <c r="C33" s="2"/>
      <c r="D33" s="7">
        <v>23.899513890000001</v>
      </c>
      <c r="E33" s="2"/>
      <c r="F33" s="2">
        <v>8.3329166669999992</v>
      </c>
    </row>
    <row r="34" spans="1:10">
      <c r="B34" s="2">
        <v>47.810416670000002</v>
      </c>
      <c r="C34" s="2"/>
      <c r="D34" s="2">
        <v>23.190069439999998</v>
      </c>
      <c r="E34" s="2"/>
      <c r="F34" s="2">
        <v>8.3351388889999996</v>
      </c>
    </row>
    <row r="35" spans="1:10">
      <c r="B35" s="2">
        <v>47.81270833</v>
      </c>
      <c r="C35" s="2"/>
      <c r="D35" s="2">
        <v>23.191805559999999</v>
      </c>
      <c r="E35" s="2"/>
      <c r="F35" s="2">
        <v>8.3303472220000003</v>
      </c>
    </row>
    <row r="36" spans="1:10">
      <c r="B36" s="2">
        <v>47.811666670000001</v>
      </c>
      <c r="C36" s="2"/>
      <c r="D36" s="2">
        <v>23.190902730000001</v>
      </c>
      <c r="E36" s="2"/>
      <c r="F36" s="2">
        <v>8.3269444440000004</v>
      </c>
    </row>
    <row r="37" spans="1:10">
      <c r="B37" s="2"/>
      <c r="C37" s="2"/>
      <c r="D37" s="2"/>
      <c r="E37" s="2"/>
      <c r="F37" s="2"/>
    </row>
    <row r="38" spans="1:10">
      <c r="A38" s="3" t="s">
        <v>1</v>
      </c>
      <c r="B38" s="4">
        <f>AVERAGE(B20:B27,B29:B36)</f>
        <v>47.812102945625007</v>
      </c>
      <c r="C38" s="4"/>
      <c r="D38" s="4">
        <f>AVERAGE(D20:D27,D29:D32,D34:D36)</f>
        <v>23.190583145999998</v>
      </c>
      <c r="E38" s="4"/>
      <c r="F38" s="4">
        <f>AVERAGE(F20:F27,F29:F36)</f>
        <v>8.3327039930625002</v>
      </c>
    </row>
    <row r="39" spans="1:10">
      <c r="A39" s="6" t="s">
        <v>2</v>
      </c>
      <c r="B39" s="4">
        <f>STDEV(B20:B27,B29:B36)</f>
        <v>1.920688214676851E-3</v>
      </c>
      <c r="C39" s="4"/>
      <c r="D39" s="4">
        <f>STDEV(D20:D27,D29:D32,D34:D36)</f>
        <v>1.0820397910418112E-3</v>
      </c>
      <c r="E39" s="4"/>
      <c r="F39" s="4">
        <f>STDEV(F20:F27,F29:F36)</f>
        <v>2.9468749922536581E-3</v>
      </c>
    </row>
    <row r="40" spans="1:10" s="9" customFormat="1">
      <c r="B40" s="4"/>
      <c r="C40" s="4"/>
      <c r="D40" s="4"/>
      <c r="E40" s="4"/>
      <c r="F40" s="4"/>
      <c r="H40" s="22"/>
    </row>
    <row r="42" spans="1:10">
      <c r="B42" s="28" t="s">
        <v>10</v>
      </c>
      <c r="C42" s="28"/>
      <c r="D42" s="28"/>
      <c r="E42" s="28"/>
      <c r="F42" s="28"/>
    </row>
    <row r="43" spans="1:10">
      <c r="B43" s="8">
        <v>7</v>
      </c>
      <c r="C43" s="8"/>
      <c r="D43" s="8">
        <v>8</v>
      </c>
      <c r="E43" s="8"/>
      <c r="F43" s="8">
        <v>9</v>
      </c>
      <c r="J43" s="17"/>
    </row>
    <row r="44" spans="1:10">
      <c r="B44" s="12" t="s">
        <v>11</v>
      </c>
      <c r="C44" s="8"/>
      <c r="D44" s="8" t="s">
        <v>12</v>
      </c>
      <c r="E44" s="8"/>
      <c r="F44" s="8" t="s">
        <v>4</v>
      </c>
    </row>
    <row r="45" spans="1:10">
      <c r="A45" s="11"/>
      <c r="B45" s="15">
        <v>45.491458333333355</v>
      </c>
      <c r="C45" s="15"/>
      <c r="D45" s="15">
        <v>53.565138888888903</v>
      </c>
      <c r="E45" s="15"/>
      <c r="F45" s="15">
        <v>56.743333333333339</v>
      </c>
    </row>
    <row r="46" spans="1:10">
      <c r="B46" s="15">
        <v>45.49215277777779</v>
      </c>
      <c r="C46" s="15"/>
      <c r="D46" s="15">
        <v>53.55923611111109</v>
      </c>
      <c r="E46" s="15"/>
      <c r="F46" s="15">
        <v>56.747291666666683</v>
      </c>
    </row>
    <row r="47" spans="1:10">
      <c r="B47" s="15">
        <v>45.490902777777791</v>
      </c>
      <c r="C47" s="15"/>
      <c r="D47" s="15">
        <v>53.560486111111118</v>
      </c>
      <c r="E47" s="15"/>
      <c r="F47" s="15">
        <v>56.748055555555538</v>
      </c>
      <c r="I47" s="14"/>
    </row>
    <row r="48" spans="1:10">
      <c r="B48" s="15">
        <v>45.490694444444443</v>
      </c>
      <c r="C48" s="15"/>
      <c r="D48" s="15">
        <v>53.560902777777756</v>
      </c>
      <c r="E48" s="15"/>
      <c r="F48" s="15">
        <v>56.748055555555553</v>
      </c>
    </row>
    <row r="49" spans="1:6">
      <c r="B49" s="15">
        <v>45.489652777777792</v>
      </c>
      <c r="C49" s="15"/>
      <c r="D49" s="15">
        <v>53.561249999999973</v>
      </c>
      <c r="E49" s="15"/>
      <c r="F49" s="15">
        <v>56.747569444444451</v>
      </c>
    </row>
    <row r="50" spans="1:6">
      <c r="B50" s="15">
        <v>45.489930555555588</v>
      </c>
      <c r="C50" s="15"/>
      <c r="D50" s="15">
        <v>53.560763888888893</v>
      </c>
      <c r="E50" s="15"/>
      <c r="F50" s="15">
        <v>56.748680555555559</v>
      </c>
    </row>
    <row r="51" spans="1:6">
      <c r="A51" s="10"/>
      <c r="B51" s="15">
        <v>45.494652777777787</v>
      </c>
      <c r="C51" s="15"/>
      <c r="D51" s="15">
        <v>53.563611111111101</v>
      </c>
      <c r="E51" s="15"/>
      <c r="F51" s="15">
        <v>56.744166666666686</v>
      </c>
    </row>
    <row r="52" spans="1:6">
      <c r="A52" s="10"/>
      <c r="B52" s="15">
        <v>45.490972222222219</v>
      </c>
      <c r="C52" s="15"/>
      <c r="D52" s="15">
        <v>53.560416666666661</v>
      </c>
      <c r="E52" s="15"/>
      <c r="F52" s="15">
        <v>56.748125000000002</v>
      </c>
    </row>
    <row r="53" spans="1:6">
      <c r="B53" s="15"/>
      <c r="C53" s="15"/>
      <c r="D53" s="15"/>
      <c r="E53" s="15"/>
      <c r="F53" s="15"/>
    </row>
    <row r="54" spans="1:6">
      <c r="B54" s="15">
        <v>45.490000000000009</v>
      </c>
      <c r="C54" s="15"/>
      <c r="D54" s="15">
        <v>53.564444444444433</v>
      </c>
      <c r="E54" s="15"/>
      <c r="F54" s="15">
        <v>56.743888888888932</v>
      </c>
    </row>
    <row r="55" spans="1:6">
      <c r="B55" s="15">
        <v>45.491736111111152</v>
      </c>
      <c r="C55" s="15"/>
      <c r="D55" s="15">
        <v>53.559444444444409</v>
      </c>
      <c r="E55" s="15"/>
      <c r="F55" s="15">
        <v>56.748055555555595</v>
      </c>
    </row>
    <row r="56" spans="1:6">
      <c r="B56" s="15">
        <v>45.490486111111125</v>
      </c>
      <c r="C56" s="15"/>
      <c r="D56" s="15">
        <v>53.560972222222233</v>
      </c>
      <c r="E56" s="15"/>
      <c r="F56" s="15">
        <v>56.747638888888901</v>
      </c>
    </row>
    <row r="57" spans="1:6">
      <c r="B57" s="15">
        <v>45.490902777777762</v>
      </c>
      <c r="C57" s="15"/>
      <c r="D57" s="15">
        <v>53.561180555555552</v>
      </c>
      <c r="E57" s="15"/>
      <c r="F57" s="15">
        <v>56.747222222222227</v>
      </c>
    </row>
    <row r="58" spans="1:6">
      <c r="B58" s="15">
        <v>45.488958333333301</v>
      </c>
      <c r="C58" s="15"/>
      <c r="D58" s="15">
        <v>53.561666666666667</v>
      </c>
      <c r="E58" s="15"/>
      <c r="F58" s="15">
        <v>56.747361111111118</v>
      </c>
    </row>
    <row r="59" spans="1:6">
      <c r="B59" s="15">
        <v>45.490069444444487</v>
      </c>
      <c r="C59" s="15"/>
      <c r="D59" s="15">
        <v>53.560486111111111</v>
      </c>
      <c r="E59" s="15"/>
      <c r="F59" s="15">
        <v>56.748749999999994</v>
      </c>
    </row>
    <row r="60" spans="1:6">
      <c r="B60" s="15">
        <v>45.495069444444425</v>
      </c>
      <c r="C60" s="15"/>
      <c r="D60" s="15">
        <v>53.563263888888883</v>
      </c>
      <c r="E60" s="15"/>
      <c r="F60" s="15">
        <v>56.744236111111121</v>
      </c>
    </row>
    <row r="61" spans="1:6">
      <c r="B61" s="15">
        <v>45.491180555555552</v>
      </c>
      <c r="C61" s="15"/>
      <c r="D61" s="15">
        <v>53.560763888888893</v>
      </c>
      <c r="E61" s="15"/>
      <c r="F61" s="15">
        <v>56.747638888888901</v>
      </c>
    </row>
    <row r="62" spans="1:6">
      <c r="B62" s="15"/>
      <c r="C62" s="15"/>
      <c r="D62" s="15"/>
      <c r="E62" s="15"/>
      <c r="F62" s="15"/>
    </row>
    <row r="63" spans="1:6">
      <c r="A63" s="9" t="s">
        <v>1</v>
      </c>
      <c r="B63" s="4">
        <f>AVERAGE(B45:B52,B54:B61)</f>
        <v>45.49117621527779</v>
      </c>
      <c r="C63" s="4"/>
      <c r="D63" s="4">
        <f t="shared" ref="D63:F63" si="2">AVERAGE(D45:D52,D54:D61)</f>
        <v>53.561501736111097</v>
      </c>
      <c r="E63" s="4"/>
      <c r="F63" s="4">
        <f t="shared" si="2"/>
        <v>56.746879340277786</v>
      </c>
    </row>
    <row r="64" spans="1:6">
      <c r="A64" s="9" t="s">
        <v>2</v>
      </c>
      <c r="B64" s="4">
        <f>STDEV(B45:B52,B54:B61)</f>
        <v>1.6510590094288037E-3</v>
      </c>
      <c r="C64" s="4"/>
      <c r="D64" s="4">
        <f t="shared" ref="D64:F64" si="3">STDEV(D45:D52,D54:D61)</f>
        <v>1.7121259842131516E-3</v>
      </c>
      <c r="E64" s="4"/>
      <c r="F64" s="4">
        <f t="shared" si="3"/>
        <v>1.8340817688708754E-3</v>
      </c>
    </row>
    <row r="66" spans="1:9">
      <c r="F66" s="14"/>
    </row>
    <row r="67" spans="1:9">
      <c r="B67" s="29" t="s">
        <v>13</v>
      </c>
      <c r="C67" s="29"/>
      <c r="D67" s="29"/>
      <c r="E67" s="29"/>
      <c r="F67" s="29"/>
      <c r="G67" s="29"/>
      <c r="H67" s="29"/>
      <c r="I67" s="29"/>
    </row>
    <row r="68" spans="1:9">
      <c r="B68" s="5">
        <v>10</v>
      </c>
      <c r="C68" s="5"/>
      <c r="D68" s="5">
        <v>11</v>
      </c>
      <c r="E68" s="5"/>
      <c r="F68" s="5">
        <v>12</v>
      </c>
      <c r="G68" s="5"/>
      <c r="H68" s="5"/>
      <c r="I68" s="5">
        <v>13</v>
      </c>
    </row>
    <row r="69" spans="1:9">
      <c r="B69" s="5" t="s">
        <v>14</v>
      </c>
      <c r="C69" s="5"/>
      <c r="D69" s="5" t="s">
        <v>11</v>
      </c>
      <c r="E69" s="5"/>
      <c r="F69" s="5" t="s">
        <v>15</v>
      </c>
      <c r="G69" s="5"/>
      <c r="H69" s="5"/>
      <c r="I69" s="5" t="s">
        <v>16</v>
      </c>
    </row>
    <row r="70" spans="1:9">
      <c r="B70" s="1">
        <v>15.86472222222222</v>
      </c>
      <c r="C70" s="1"/>
      <c r="D70" s="1">
        <v>19.217708333333299</v>
      </c>
      <c r="E70" s="1"/>
      <c r="F70" s="1">
        <v>28.858819444444443</v>
      </c>
      <c r="G70" s="1"/>
      <c r="H70" s="1"/>
      <c r="I70" s="1">
        <v>28.71166666666668</v>
      </c>
    </row>
    <row r="71" spans="1:9">
      <c r="B71" s="1">
        <v>15.863888888888887</v>
      </c>
      <c r="C71" s="1"/>
      <c r="D71" s="1">
        <v>19.216319444444448</v>
      </c>
      <c r="E71" s="1"/>
      <c r="F71" s="1">
        <v>28.859027777777783</v>
      </c>
      <c r="G71" s="1"/>
      <c r="H71" s="1"/>
      <c r="I71" s="1">
        <v>28.711805555555557</v>
      </c>
    </row>
    <row r="72" spans="1:9">
      <c r="B72" s="1">
        <v>15.862986111111113</v>
      </c>
      <c r="C72" s="1"/>
      <c r="D72" s="1">
        <v>19.217916666666667</v>
      </c>
      <c r="E72" s="1"/>
      <c r="F72" s="1">
        <v>28.860486111111115</v>
      </c>
      <c r="G72" s="1"/>
      <c r="H72" s="1"/>
      <c r="I72" s="1">
        <v>28.71187500000002</v>
      </c>
    </row>
    <row r="73" spans="1:9">
      <c r="B73" s="1">
        <v>15.863194444444446</v>
      </c>
      <c r="C73" s="1"/>
      <c r="D73" s="1">
        <v>19.217569444444436</v>
      </c>
      <c r="E73" s="1"/>
      <c r="F73" s="1">
        <v>28.861805555555563</v>
      </c>
      <c r="G73" s="1"/>
      <c r="H73" s="1"/>
      <c r="I73" s="1">
        <v>28.71201388888889</v>
      </c>
    </row>
    <row r="74" spans="1:9">
      <c r="B74" s="1">
        <v>15.862361111111099</v>
      </c>
      <c r="C74" s="1"/>
      <c r="D74" s="1">
        <v>19.218819444444449</v>
      </c>
      <c r="E74" s="1"/>
      <c r="F74" s="1">
        <v>28.859722222222217</v>
      </c>
      <c r="G74" s="1"/>
      <c r="H74" s="1"/>
      <c r="I74" s="1">
        <v>28.712916666666672</v>
      </c>
    </row>
    <row r="75" spans="1:9">
      <c r="B75" s="1">
        <v>15.864583333333329</v>
      </c>
      <c r="C75" s="1"/>
      <c r="D75" s="1">
        <v>19.217986111111117</v>
      </c>
      <c r="E75" s="1"/>
      <c r="F75" s="1">
        <v>28.858958333333305</v>
      </c>
      <c r="G75" s="1"/>
      <c r="H75" s="1"/>
      <c r="I75" s="1">
        <v>28.713611111111135</v>
      </c>
    </row>
    <row r="76" spans="1:9">
      <c r="B76" s="1">
        <v>15.864930555555546</v>
      </c>
      <c r="C76" s="1"/>
      <c r="D76" s="1">
        <v>19.218750000000028</v>
      </c>
      <c r="E76" s="1"/>
      <c r="F76" s="1">
        <v>28.858680555555537</v>
      </c>
      <c r="G76" s="1"/>
      <c r="H76" s="1"/>
      <c r="I76" s="1">
        <v>28.71305555555557</v>
      </c>
    </row>
    <row r="77" spans="1:9">
      <c r="B77" s="1">
        <v>15.865000000000009</v>
      </c>
      <c r="C77" s="1"/>
      <c r="D77" s="1">
        <v>19.21965277777781</v>
      </c>
      <c r="E77" s="1"/>
      <c r="F77" s="1">
        <v>28.857777777777802</v>
      </c>
      <c r="G77" s="1"/>
      <c r="H77" s="1"/>
      <c r="I77" s="1">
        <v>28.711874999999992</v>
      </c>
    </row>
    <row r="78" spans="1:9">
      <c r="B78" s="1">
        <v>15.864652777777792</v>
      </c>
      <c r="C78" s="1"/>
      <c r="D78" s="1">
        <v>19.22</v>
      </c>
      <c r="E78" s="1"/>
      <c r="F78" s="1"/>
      <c r="G78" s="1"/>
      <c r="H78" s="1"/>
      <c r="I78" s="1"/>
    </row>
    <row r="79" spans="1:9">
      <c r="B79" s="1"/>
      <c r="C79" s="1"/>
      <c r="D79" s="1"/>
      <c r="E79" s="1"/>
      <c r="F79" s="1"/>
      <c r="G79" s="1"/>
      <c r="H79" s="1"/>
      <c r="I79" s="1"/>
    </row>
    <row r="80" spans="1:9">
      <c r="A80" s="16" t="s">
        <v>1</v>
      </c>
      <c r="B80" s="20">
        <f>AVERAGE(B70:B78)</f>
        <v>15.864035493827158</v>
      </c>
      <c r="C80" s="20"/>
      <c r="D80" s="20">
        <f t="shared" ref="D80" si="4">AVERAGE(D70:D78)</f>
        <v>19.218302469135807</v>
      </c>
      <c r="E80" s="20"/>
      <c r="F80" s="20">
        <f>AVERAGE(F70:F77)</f>
        <v>28.859409722222221</v>
      </c>
      <c r="G80" s="20"/>
      <c r="H80" s="20"/>
      <c r="I80" s="20">
        <f t="shared" ref="I80" si="5">AVERAGE(I70:I77)</f>
        <v>28.712352430555566</v>
      </c>
    </row>
    <row r="81" spans="1:9">
      <c r="A81" s="16" t="s">
        <v>2</v>
      </c>
      <c r="B81" s="20">
        <f>STDEV(B70:B78)</f>
        <v>9.6939348180745768E-4</v>
      </c>
      <c r="C81" s="20"/>
      <c r="D81" s="20">
        <f t="shared" ref="D81" si="6">STDEV(D70:D78)</f>
        <v>1.1315988262868713E-3</v>
      </c>
      <c r="E81" s="20"/>
      <c r="F81" s="20">
        <f>STDEV(F70:F77)</f>
        <v>1.2472412237396972E-3</v>
      </c>
      <c r="G81" s="20"/>
      <c r="H81" s="20"/>
      <c r="I81" s="20">
        <f t="shared" ref="I81" si="7">STDEV(I70:I77)</f>
        <v>7.306414601907724E-4</v>
      </c>
    </row>
    <row r="84" spans="1:9">
      <c r="B84" s="29" t="s">
        <v>17</v>
      </c>
      <c r="C84" s="29"/>
      <c r="D84" s="29"/>
      <c r="E84" s="29"/>
      <c r="F84" s="29"/>
    </row>
    <row r="85" spans="1:9">
      <c r="B85" s="5">
        <v>14</v>
      </c>
      <c r="C85" s="5"/>
      <c r="D85" s="5">
        <v>15</v>
      </c>
      <c r="E85" s="5"/>
      <c r="F85" s="5">
        <v>16</v>
      </c>
    </row>
    <row r="86" spans="1:9">
      <c r="B86" s="5" t="s">
        <v>9</v>
      </c>
      <c r="C86" s="5"/>
      <c r="D86" s="5" t="s">
        <v>18</v>
      </c>
      <c r="E86" s="5"/>
      <c r="F86" s="5" t="s">
        <v>15</v>
      </c>
    </row>
    <row r="87" spans="1:9">
      <c r="B87" s="2">
        <v>30.591527777777777</v>
      </c>
      <c r="C87" s="2"/>
      <c r="D87" s="2">
        <v>30.877777777777801</v>
      </c>
      <c r="E87" s="2"/>
      <c r="F87" s="2">
        <v>63.824652777777779</v>
      </c>
    </row>
    <row r="88" spans="1:9">
      <c r="B88" s="2">
        <v>30.591736111111111</v>
      </c>
      <c r="C88" s="2"/>
      <c r="D88" s="2">
        <v>30.877708333333334</v>
      </c>
      <c r="E88" s="2"/>
      <c r="F88" s="2">
        <v>63.824861111111112</v>
      </c>
    </row>
    <row r="89" spans="1:9">
      <c r="B89" s="2">
        <v>30.592152777777777</v>
      </c>
      <c r="C89" s="2"/>
      <c r="D89" s="2">
        <v>30.877222222222223</v>
      </c>
      <c r="E89" s="2"/>
      <c r="F89" s="2">
        <v>63.82479166666667</v>
      </c>
    </row>
    <row r="90" spans="1:9">
      <c r="B90" s="2">
        <v>30.591736111111111</v>
      </c>
      <c r="C90" s="2"/>
      <c r="D90" s="2">
        <v>30.877708333333334</v>
      </c>
      <c r="E90" s="2"/>
      <c r="F90" s="2">
        <v>63.824722222222228</v>
      </c>
    </row>
    <row r="91" spans="1:9">
      <c r="B91" s="2">
        <v>30.591666666666665</v>
      </c>
      <c r="C91" s="2"/>
      <c r="D91" s="2">
        <v>30.877847222222222</v>
      </c>
      <c r="E91" s="2"/>
      <c r="F91" s="2">
        <v>63.824513888888895</v>
      </c>
    </row>
    <row r="92" spans="1:9">
      <c r="B92" s="2">
        <v>30.591597222222219</v>
      </c>
      <c r="C92" s="2"/>
      <c r="D92" s="2">
        <v>30.877847222222222</v>
      </c>
      <c r="E92" s="2"/>
      <c r="F92" s="2">
        <v>63.824513888888895</v>
      </c>
    </row>
    <row r="93" spans="1:9">
      <c r="B93" s="2">
        <v>30.591597222222219</v>
      </c>
      <c r="C93" s="2"/>
      <c r="D93" s="2">
        <v>30.87777777777778</v>
      </c>
      <c r="E93" s="2"/>
      <c r="F93" s="2">
        <v>63.824722222222228</v>
      </c>
    </row>
    <row r="94" spans="1:9">
      <c r="B94" s="2">
        <v>30.591111111111111</v>
      </c>
      <c r="C94" s="2"/>
      <c r="D94" s="2">
        <v>30.877708333333334</v>
      </c>
      <c r="E94" s="2"/>
      <c r="F94" s="2">
        <v>63.82416666666667</v>
      </c>
    </row>
    <row r="95" spans="1:9" s="19" customFormat="1">
      <c r="B95" s="2"/>
      <c r="C95" s="2"/>
      <c r="D95" s="2"/>
      <c r="E95" s="2"/>
      <c r="F95" s="2"/>
      <c r="H95" s="22"/>
    </row>
    <row r="96" spans="1:9">
      <c r="B96" s="2">
        <v>30.591805555555556</v>
      </c>
      <c r="C96" s="2"/>
      <c r="D96" s="2">
        <v>30.877708333333334</v>
      </c>
      <c r="E96" s="2"/>
      <c r="F96" s="2">
        <v>63.82479166666667</v>
      </c>
    </row>
    <row r="97" spans="1:24">
      <c r="B97" s="2">
        <v>30.591458333333332</v>
      </c>
      <c r="C97" s="2"/>
      <c r="D97" s="2">
        <v>30.878125000000001</v>
      </c>
      <c r="E97" s="2"/>
      <c r="F97" s="2">
        <v>63.824583333333337</v>
      </c>
    </row>
    <row r="98" spans="1:24">
      <c r="B98" s="2">
        <v>30.591944444444444</v>
      </c>
      <c r="C98" s="2"/>
      <c r="D98" s="2">
        <v>30.87777777777778</v>
      </c>
      <c r="E98" s="2"/>
      <c r="F98" s="2">
        <v>63.824583333333337</v>
      </c>
    </row>
    <row r="99" spans="1:24">
      <c r="B99" s="2">
        <v>30.591597222222219</v>
      </c>
      <c r="C99" s="2"/>
      <c r="D99" s="2">
        <v>30.877916666666668</v>
      </c>
      <c r="E99" s="2"/>
      <c r="F99" s="2">
        <v>63.825000000000003</v>
      </c>
    </row>
    <row r="100" spans="1:24">
      <c r="B100" s="2">
        <v>30.591597222222219</v>
      </c>
      <c r="C100" s="2"/>
      <c r="D100" s="2">
        <v>30.877986111111113</v>
      </c>
      <c r="E100" s="2"/>
      <c r="F100" s="2">
        <v>63.824861111111112</v>
      </c>
    </row>
    <row r="101" spans="1:24">
      <c r="B101" s="2">
        <v>30.591388888888886</v>
      </c>
      <c r="C101" s="2"/>
      <c r="D101" s="2">
        <v>30.878055555555555</v>
      </c>
      <c r="E101" s="2"/>
      <c r="F101" s="2">
        <v>63.824583333333337</v>
      </c>
    </row>
    <row r="102" spans="1:24">
      <c r="B102" s="2">
        <v>30.591666666666665</v>
      </c>
      <c r="C102" s="2"/>
      <c r="D102" s="2">
        <v>30.877708333333334</v>
      </c>
      <c r="E102" s="2"/>
      <c r="F102" s="2">
        <v>63.824375000000003</v>
      </c>
    </row>
    <row r="103" spans="1:24">
      <c r="B103" s="2">
        <v>30.591111111111111</v>
      </c>
      <c r="C103" s="2"/>
      <c r="D103" s="2">
        <v>30.878194444444446</v>
      </c>
      <c r="E103" s="2"/>
      <c r="F103" s="2">
        <v>63.824583333333337</v>
      </c>
    </row>
    <row r="104" spans="1:24">
      <c r="B104" s="2"/>
      <c r="C104" s="2"/>
      <c r="D104" s="2"/>
      <c r="E104" s="2"/>
      <c r="F104" s="2"/>
    </row>
    <row r="105" spans="1:24">
      <c r="A105" s="19" t="s">
        <v>1</v>
      </c>
      <c r="B105" s="4">
        <f>AVERAGE(B87:B94,B96:B103)</f>
        <v>30.591605902777776</v>
      </c>
      <c r="C105" s="4"/>
      <c r="D105" s="4">
        <f t="shared" ref="D105:F105" si="8">AVERAGE(D87:D94,D96:D103)</f>
        <v>30.877816840277781</v>
      </c>
      <c r="E105" s="4"/>
      <c r="F105" s="4">
        <f t="shared" si="8"/>
        <v>63.824644097222219</v>
      </c>
    </row>
    <row r="106" spans="1:24">
      <c r="A106" s="19" t="s">
        <v>2</v>
      </c>
      <c r="B106" s="4">
        <f>STDEV(B87:B94,B96:B103)</f>
        <v>2.6580082234726142E-4</v>
      </c>
      <c r="C106" s="4"/>
      <c r="D106" s="4">
        <f t="shared" ref="D106:F106" si="9">STDEV(D87:D94,D96:D103)</f>
        <v>2.2390673752472419E-4</v>
      </c>
      <c r="E106" s="4"/>
      <c r="F106" s="4">
        <f t="shared" si="9"/>
        <v>2.0424223846956846E-4</v>
      </c>
    </row>
    <row r="109" spans="1:24">
      <c r="B109" s="28" t="s">
        <v>19</v>
      </c>
      <c r="C109" s="28"/>
      <c r="D109" s="28"/>
      <c r="E109" s="28"/>
      <c r="F109" s="28"/>
      <c r="G109" s="28"/>
      <c r="H109" s="28"/>
      <c r="I109" s="28"/>
      <c r="J109" s="28"/>
      <c r="K109" s="28"/>
    </row>
    <row r="110" spans="1:24">
      <c r="B110" s="5">
        <v>17</v>
      </c>
      <c r="C110" s="5"/>
      <c r="D110" s="5">
        <v>18</v>
      </c>
      <c r="E110" s="5"/>
      <c r="F110" s="5">
        <v>19</v>
      </c>
      <c r="G110" s="5"/>
      <c r="H110" s="5"/>
      <c r="I110" s="5">
        <v>20</v>
      </c>
      <c r="J110" s="5"/>
      <c r="K110" s="5">
        <v>21</v>
      </c>
    </row>
    <row r="111" spans="1:24">
      <c r="B111" s="5" t="s">
        <v>16</v>
      </c>
      <c r="C111" s="5"/>
      <c r="D111" s="5" t="s">
        <v>4</v>
      </c>
      <c r="E111" s="5"/>
      <c r="F111" s="5" t="s">
        <v>9</v>
      </c>
      <c r="G111" s="5"/>
      <c r="H111" s="5"/>
      <c r="I111" s="5" t="s">
        <v>14</v>
      </c>
      <c r="J111" s="5"/>
      <c r="K111" s="5" t="s">
        <v>20</v>
      </c>
    </row>
    <row r="112" spans="1:24">
      <c r="B112" s="21">
        <v>63.904861111111103</v>
      </c>
      <c r="C112" s="21"/>
      <c r="D112" s="21">
        <v>60.950208333333308</v>
      </c>
      <c r="E112" s="21"/>
      <c r="F112" s="21">
        <v>34.604861111111106</v>
      </c>
      <c r="G112" s="21"/>
      <c r="H112" s="21"/>
      <c r="I112" s="21">
        <v>102.99076388888889</v>
      </c>
      <c r="J112" s="21"/>
      <c r="K112" s="21">
        <v>97.549305555555605</v>
      </c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  <row r="113" spans="2:24">
      <c r="B113" s="21">
        <v>63.904513888888886</v>
      </c>
      <c r="C113" s="21"/>
      <c r="D113" s="21">
        <v>60.953055555555579</v>
      </c>
      <c r="E113" s="21"/>
      <c r="F113" s="21">
        <v>34.606527777777771</v>
      </c>
      <c r="G113" s="21"/>
      <c r="H113" s="21"/>
      <c r="I113" s="21">
        <v>102.9875</v>
      </c>
      <c r="J113" s="21"/>
      <c r="K113" s="21">
        <v>97.548402777777767</v>
      </c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</row>
    <row r="114" spans="2:24">
      <c r="B114" s="23">
        <v>63.903472222222234</v>
      </c>
      <c r="C114" s="21"/>
      <c r="D114" s="23">
        <v>60.952361111111102</v>
      </c>
      <c r="E114" s="21"/>
      <c r="F114" s="23">
        <v>34.605833333333337</v>
      </c>
      <c r="G114" s="21"/>
      <c r="H114" s="21"/>
      <c r="I114" s="23">
        <v>102.98895833333333</v>
      </c>
      <c r="J114" s="21"/>
      <c r="K114" s="23">
        <v>97.549374999999998</v>
      </c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</row>
    <row r="115" spans="2:24">
      <c r="B115" s="23">
        <v>63.904236111111118</v>
      </c>
      <c r="C115" s="21"/>
      <c r="D115" s="23">
        <v>60.952083333333306</v>
      </c>
      <c r="E115" s="21"/>
      <c r="F115" s="23">
        <v>34.606180555555554</v>
      </c>
      <c r="G115" s="21"/>
      <c r="H115" s="21"/>
      <c r="I115" s="23">
        <v>102.98791666666665</v>
      </c>
      <c r="J115" s="21"/>
      <c r="K115" s="23">
        <v>97.549583333333374</v>
      </c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</row>
    <row r="116" spans="2:24">
      <c r="B116" s="23">
        <v>63.895277777777721</v>
      </c>
      <c r="C116" s="21"/>
      <c r="D116" s="23">
        <v>60.959652777777791</v>
      </c>
      <c r="E116" s="21"/>
      <c r="F116" s="23">
        <v>34.605972222222221</v>
      </c>
      <c r="G116" s="21"/>
      <c r="H116" s="21"/>
      <c r="I116" s="23">
        <v>102.98993055555553</v>
      </c>
      <c r="J116" s="21"/>
      <c r="K116" s="23">
        <v>97.549166666666736</v>
      </c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</row>
    <row r="117" spans="2:24">
      <c r="B117" s="21">
        <v>63.906666666666609</v>
      </c>
      <c r="C117" s="21"/>
      <c r="D117" s="21">
        <v>60.950069444444452</v>
      </c>
      <c r="E117" s="21"/>
      <c r="F117" s="23">
        <v>34.608680555555551</v>
      </c>
      <c r="G117" s="21"/>
      <c r="H117" s="21"/>
      <c r="I117" s="21">
        <v>102.9853472222222</v>
      </c>
      <c r="J117" s="21"/>
      <c r="K117" s="21">
        <v>97.549236111111185</v>
      </c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</row>
    <row r="118" spans="2:24">
      <c r="B118" s="21">
        <v>63.90208333333328</v>
      </c>
      <c r="C118" s="21"/>
      <c r="D118" s="21">
        <v>60.952777777777783</v>
      </c>
      <c r="E118" s="21"/>
      <c r="F118" s="23">
        <v>34.606388888888887</v>
      </c>
      <c r="G118" s="21"/>
      <c r="H118" s="21"/>
      <c r="I118" s="21">
        <v>102.98972222222221</v>
      </c>
      <c r="J118" s="21"/>
      <c r="K118" s="21">
        <v>97.549027777777837</v>
      </c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</row>
    <row r="119" spans="2:24">
      <c r="B119" s="21">
        <v>63.9042777777778</v>
      </c>
      <c r="C119" s="21"/>
      <c r="D119" s="21">
        <v>60.952597222222224</v>
      </c>
      <c r="E119" s="21"/>
      <c r="F119" s="23">
        <v>34.605347222222207</v>
      </c>
      <c r="G119" s="21"/>
      <c r="H119" s="21"/>
      <c r="I119" s="21">
        <v>102.99013888888894</v>
      </c>
      <c r="J119" s="21"/>
      <c r="K119" s="21">
        <v>97.547638888888855</v>
      </c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</row>
    <row r="120" spans="2:24"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</row>
    <row r="121" spans="2:24">
      <c r="B121" s="21">
        <v>63.903055555555568</v>
      </c>
      <c r="C121" s="21"/>
      <c r="D121" s="21">
        <v>60.952152777777769</v>
      </c>
      <c r="E121" s="21"/>
      <c r="F121" s="21">
        <v>34.606736111111104</v>
      </c>
      <c r="G121" s="21"/>
      <c r="H121" s="21"/>
      <c r="I121" s="21">
        <v>102.98729166666666</v>
      </c>
      <c r="J121" s="21"/>
      <c r="K121" s="21">
        <v>97.550763888888895</v>
      </c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</row>
    <row r="122" spans="2:24">
      <c r="B122" s="24">
        <v>63.736180555555563</v>
      </c>
      <c r="C122" s="21"/>
      <c r="D122" s="21">
        <v>60.95430555555555</v>
      </c>
      <c r="E122" s="21"/>
      <c r="F122" s="21">
        <v>34.60541666666667</v>
      </c>
      <c r="G122" s="21"/>
      <c r="H122" s="21"/>
      <c r="I122" s="24">
        <v>103.155625</v>
      </c>
      <c r="J122" s="21"/>
      <c r="K122" s="21">
        <v>97.548472222222216</v>
      </c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</row>
    <row r="123" spans="2:24">
      <c r="B123" s="23">
        <v>63.903749999999974</v>
      </c>
      <c r="C123" s="21"/>
      <c r="D123" s="23">
        <v>60.95319444444447</v>
      </c>
      <c r="E123" s="21"/>
      <c r="F123" s="23">
        <v>34.604097222222222</v>
      </c>
      <c r="G123" s="21"/>
      <c r="H123" s="21"/>
      <c r="I123" s="23">
        <v>102.98979166666666</v>
      </c>
      <c r="J123" s="21"/>
      <c r="K123" s="23">
        <v>97.549166666666679</v>
      </c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</row>
    <row r="124" spans="2:24">
      <c r="B124" s="23">
        <v>63.90291666666667</v>
      </c>
      <c r="C124" s="21"/>
      <c r="D124" s="23">
        <v>60.952361111111081</v>
      </c>
      <c r="E124" s="21"/>
      <c r="F124" s="23">
        <v>34.607708333333328</v>
      </c>
      <c r="G124" s="21"/>
      <c r="H124" s="21"/>
      <c r="I124" s="23">
        <v>102.98416666666667</v>
      </c>
      <c r="J124" s="21"/>
      <c r="K124" s="23">
        <v>97.552847222222255</v>
      </c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</row>
    <row r="125" spans="2:24">
      <c r="B125" s="23">
        <v>63.902291666666656</v>
      </c>
      <c r="C125" s="21"/>
      <c r="D125" s="23">
        <v>60.953680555555557</v>
      </c>
      <c r="E125" s="21"/>
      <c r="F125" s="26">
        <v>34.270555555555553</v>
      </c>
      <c r="G125" s="21"/>
      <c r="H125" s="21"/>
      <c r="I125" s="26">
        <v>103.32263888888889</v>
      </c>
      <c r="J125" s="21"/>
      <c r="K125" s="23">
        <v>97.550833333333344</v>
      </c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</row>
    <row r="126" spans="2:24">
      <c r="B126" s="21">
        <v>63.902500000000003</v>
      </c>
      <c r="C126" s="21"/>
      <c r="D126" s="21">
        <v>60.952708333333334</v>
      </c>
      <c r="E126" s="21"/>
      <c r="F126" s="26">
        <v>34.271319444444444</v>
      </c>
      <c r="G126" s="21"/>
      <c r="H126" s="21"/>
      <c r="I126" s="24">
        <v>103.32243055555556</v>
      </c>
      <c r="J126" s="21"/>
      <c r="K126" s="21">
        <v>97.551041666666663</v>
      </c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</row>
    <row r="127" spans="2:24">
      <c r="B127" s="21">
        <v>63.902986111111062</v>
      </c>
      <c r="C127" s="21"/>
      <c r="D127" s="21">
        <v>60.952361111111117</v>
      </c>
      <c r="E127" s="21"/>
      <c r="F127" s="23">
        <v>34.608888888888885</v>
      </c>
      <c r="G127" s="21"/>
      <c r="H127" s="21"/>
      <c r="I127" s="21">
        <v>102.98305555555555</v>
      </c>
      <c r="J127" s="21"/>
      <c r="K127" s="21">
        <v>97.552708333333385</v>
      </c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</row>
    <row r="128" spans="2:24">
      <c r="B128" s="21">
        <v>63.904305555555531</v>
      </c>
      <c r="C128" s="21"/>
      <c r="D128" s="21">
        <v>60.953472222222238</v>
      </c>
      <c r="E128" s="21"/>
      <c r="F128" s="23">
        <v>34.604652777777758</v>
      </c>
      <c r="G128" s="21"/>
      <c r="H128" s="21"/>
      <c r="I128" s="21">
        <v>102.98631944444449</v>
      </c>
      <c r="J128" s="21"/>
      <c r="K128" s="21">
        <v>97.551249999999982</v>
      </c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</row>
    <row r="129" spans="1:24"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</row>
    <row r="130" spans="1:24">
      <c r="A130" s="22" t="s">
        <v>1</v>
      </c>
      <c r="B130" s="25">
        <f>AVERAGE(B112:B119,B121:B128)</f>
        <v>63.892710937499992</v>
      </c>
      <c r="C130" s="25"/>
      <c r="D130" s="25">
        <f t="shared" ref="D130:K130" si="10">AVERAGE(D112:D119,D121:D128)</f>
        <v>60.952940104166665</v>
      </c>
      <c r="E130" s="25"/>
      <c r="F130" s="25">
        <f t="shared" si="10"/>
        <v>34.564322916666669</v>
      </c>
      <c r="G130" s="25"/>
      <c r="H130" s="25"/>
      <c r="I130" s="25">
        <f t="shared" si="10"/>
        <v>103.04009982638887</v>
      </c>
      <c r="J130" s="25"/>
      <c r="K130" s="25">
        <f t="shared" si="10"/>
        <v>97.549926215277807</v>
      </c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:24">
      <c r="A131" s="22" t="s">
        <v>2</v>
      </c>
      <c r="B131" s="18">
        <f>STDEV(B112:B119,B121,B123:B128)</f>
        <v>2.4750845447907418E-3</v>
      </c>
      <c r="C131" s="18"/>
      <c r="D131" s="18">
        <f t="shared" ref="D131" si="11">STDEV(D112:D119,D121:D128)</f>
        <v>2.0991174827910512E-3</v>
      </c>
      <c r="E131" s="18"/>
      <c r="F131" s="18">
        <f>STDEV(F112:F119,F121:F124,F127:F128)</f>
        <v>1.4198416772119719E-3</v>
      </c>
      <c r="G131" s="18"/>
      <c r="H131" s="18"/>
      <c r="I131" s="18">
        <f>STDEV(I112:I119,I121,I123:I124,I127:I128)</f>
        <v>2.4505057306019821E-3</v>
      </c>
      <c r="J131" s="18"/>
      <c r="K131" s="18">
        <f>STDEV(K112:K119,K121:K128)</f>
        <v>1.4989855859198816E-3</v>
      </c>
    </row>
  </sheetData>
  <mergeCells count="6">
    <mergeCell ref="B42:F42"/>
    <mergeCell ref="B67:I67"/>
    <mergeCell ref="B84:F84"/>
    <mergeCell ref="B109:K109"/>
    <mergeCell ref="B1:F1"/>
    <mergeCell ref="B17:F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</dc:creator>
  <cp:lastModifiedBy>geo</cp:lastModifiedBy>
  <dcterms:created xsi:type="dcterms:W3CDTF">2016-05-09T09:31:37Z</dcterms:created>
  <dcterms:modified xsi:type="dcterms:W3CDTF">2016-05-15T03:38:27Z</dcterms:modified>
</cp:coreProperties>
</file>