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8_{A5AA5D4F-470A-4B4B-A58D-A88FD1E5A0B1}"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11" l="1"/>
  <c r="F8" i="11" s="1"/>
  <c r="E10" i="11" s="1"/>
  <c r="F10" i="11" s="1"/>
  <c r="E11" i="11" s="1"/>
  <c r="I7" i="11"/>
  <c r="I21" i="11" l="1"/>
  <c r="J5" i="11"/>
  <c r="I28" i="11"/>
  <c r="I27" i="11"/>
  <c r="I13" i="11"/>
  <c r="I8" i="11"/>
  <c r="J6" i="11" l="1"/>
  <c r="K5" i="11" l="1"/>
  <c r="L5" i="11" s="1"/>
  <c r="M5" i="11" s="1"/>
  <c r="N5" i="11" s="1"/>
  <c r="O5" i="11" s="1"/>
  <c r="P5" i="11" s="1"/>
  <c r="Q5" i="11" s="1"/>
  <c r="J4" i="11"/>
  <c r="Q4" i="11" l="1"/>
  <c r="R5" i="11"/>
  <c r="S5" i="11" s="1"/>
  <c r="T5" i="11" s="1"/>
  <c r="U5" i="11" s="1"/>
  <c r="V5" i="11" s="1"/>
  <c r="W5" i="11" s="1"/>
  <c r="X5" i="11" s="1"/>
  <c r="K6" i="11"/>
  <c r="X4" i="11" l="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 r="I10" i="11" l="1"/>
  <c r="F11" i="11"/>
  <c r="E12" i="11" s="1"/>
  <c r="F12" i="11" l="1"/>
  <c r="E14" i="11" s="1"/>
  <c r="E15" i="11" s="1"/>
  <c r="F15" i="11" s="1"/>
  <c r="E17" i="11" s="1"/>
  <c r="I12" i="11"/>
  <c r="I11" i="11"/>
  <c r="F14" i="11" l="1"/>
  <c r="I14" i="11" s="1"/>
  <c r="E18" i="11"/>
  <c r="F18" i="11" s="1"/>
  <c r="E19" i="11" s="1"/>
  <c r="F17" i="11"/>
  <c r="I16" i="11"/>
  <c r="I15" i="11"/>
  <c r="F19" i="11" l="1"/>
  <c r="E20" i="11" s="1"/>
  <c r="I19" i="11"/>
  <c r="I17" i="11"/>
  <c r="F20" i="11" l="1"/>
  <c r="E22" i="11" s="1"/>
  <c r="I20" i="11"/>
  <c r="I18" i="11"/>
  <c r="I9" i="11"/>
  <c r="F22" i="11" l="1"/>
  <c r="E23" i="11" s="1"/>
  <c r="I22" i="11"/>
  <c r="F23" i="11" l="1"/>
  <c r="E24" i="11" s="1"/>
  <c r="I23" i="11"/>
  <c r="F24" i="11" l="1"/>
  <c r="E25" i="11" s="1"/>
  <c r="I24" i="11" l="1"/>
  <c r="F25" i="11"/>
  <c r="E26" i="11" s="1"/>
  <c r="I25" i="11"/>
  <c r="F26" i="11" l="1"/>
  <c r="I26" i="11" s="1"/>
</calcChain>
</file>

<file path=xl/sharedStrings.xml><?xml version="1.0" encoding="utf-8"?>
<sst xmlns="http://schemas.openxmlformats.org/spreadsheetml/2006/main" count="60" uniqueCount="59">
  <si>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</si>
  <si>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</si>
  <si>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</si>
  <si>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</si>
  <si>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</si>
  <si>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</si>
  <si>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</si>
  <si>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</si>
  <si>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</si>
  <si>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</si>
  <si>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</si>
  <si>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</si>
  <si>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</si>
  <si>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</si>
  <si>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</si>
  <si>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</si>
  <si>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</si>
  <si>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</si>
  <si>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</si>
  <si>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</si>
  <si>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</si>
  <si>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</si>
  <si>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</si>
  <si>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</si>
  <si>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</si>
  <si>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</si>
  <si>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</si>
  <si>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</si>
  <si>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</si>
  <si>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</si>
  <si>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</si>
  <si>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</si>
  <si>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</si>
  <si>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</si>
  <si>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</si>
  <si>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</si>
  <si>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</si>
  <si>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Days</t>
  </si>
  <si>
    <t>1.Research Current IDE's</t>
  </si>
  <si>
    <t>2.Analysis</t>
  </si>
  <si>
    <t>1.1 Requirement Analysis</t>
  </si>
  <si>
    <t>1.2 Tools Analysis</t>
  </si>
  <si>
    <t>1.3 UX (User Experience) Analysis</t>
  </si>
  <si>
    <t>2. Design</t>
  </si>
  <si>
    <t>2.1 Database Design</t>
  </si>
  <si>
    <t>2.2 UI Design</t>
  </si>
  <si>
    <t>3. Development</t>
  </si>
  <si>
    <t>3.1 UI development</t>
  </si>
  <si>
    <t>3.2 Web App Development</t>
  </si>
  <si>
    <t>3.3 Desktop App Development</t>
  </si>
  <si>
    <t>EXAM PERIOD</t>
  </si>
  <si>
    <t>4. Testing</t>
  </si>
  <si>
    <t xml:space="preserve">      4.1 Alpha Testing </t>
  </si>
  <si>
    <t xml:space="preserve">     4.2 Beta Testing</t>
  </si>
  <si>
    <t xml:space="preserve">     4.3 Correct Issues</t>
  </si>
  <si>
    <t>5.Implementation</t>
  </si>
  <si>
    <t>6.Complete Final Report</t>
  </si>
  <si>
    <t>Cordinoc IDE Creation</t>
  </si>
  <si>
    <t>Computing Group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</si>
</sst>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8"/>
      </patternFill>
    </fill>
    <fill>
      <patternFill patternType="solid">
        <fgColor theme="8" tint="0.39997558519241921"/>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6">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2" fillId="13" borderId="0" applyNumberFormat="0" applyBorder="0" applyAlignment="0" applyProtection="0"/>
    <xf numFmtId="0" fontId="22" fillId="14" borderId="0" applyNumberFormat="0" applyBorder="0" applyAlignment="0" applyProtection="0"/>
    <xf numFmtId="0" fontId="9" fillId="15"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5" fillId="8" borderId="2" xfId="0" applyNumberFormat="1" applyFont="1" applyFill="1" applyBorder="1" applyAlignment="1">
      <alignment horizontal="center" vertical="center"/>
    </xf>
    <xf numFmtId="0" fontId="9" fillId="3" borderId="2" xfId="10" applyNumberFormat="1" applyFill="1">
      <alignment horizontal="center" vertical="center"/>
    </xf>
    <xf numFmtId="0" fontId="5" fillId="9" borderId="2" xfId="0" applyNumberFormat="1" applyFont="1" applyFill="1" applyBorder="1" applyAlignment="1">
      <alignment horizontal="center" vertical="center"/>
    </xf>
    <xf numFmtId="0" fontId="9" fillId="4" borderId="2" xfId="10" applyNumberFormat="1" applyFill="1">
      <alignment horizontal="center" vertical="center"/>
    </xf>
    <xf numFmtId="0" fontId="9" fillId="10" borderId="2" xfId="10" applyNumberFormat="1" applyFill="1">
      <alignment horizontal="center" vertical="center"/>
    </xf>
    <xf numFmtId="0" fontId="5" fillId="6"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14" borderId="2" xfId="14" applyFont="1" applyBorder="1" applyAlignment="1">
      <alignment horizontal="left" vertical="center" indent="1"/>
    </xf>
    <xf numFmtId="0" fontId="22" fillId="14" borderId="2" xfId="14" applyBorder="1" applyAlignment="1">
      <alignment horizontal="center" vertical="center"/>
    </xf>
    <xf numFmtId="9" fontId="22" fillId="14" borderId="2" xfId="14" applyNumberFormat="1" applyBorder="1" applyAlignment="1">
      <alignment horizontal="center" vertical="center"/>
    </xf>
    <xf numFmtId="164" fontId="22" fillId="14" borderId="2" xfId="14" applyNumberFormat="1" applyBorder="1" applyAlignment="1">
      <alignment horizontal="left" vertical="center"/>
    </xf>
    <xf numFmtId="164" fontId="22" fillId="14" borderId="2" xfId="14" applyNumberFormat="1" applyBorder="1" applyAlignment="1">
      <alignment horizontal="center" vertical="center"/>
    </xf>
    <xf numFmtId="0" fontId="22" fillId="14" borderId="2" xfId="14" applyNumberFormat="1" applyBorder="1" applyAlignment="1">
      <alignment horizontal="center" vertical="center"/>
    </xf>
    <xf numFmtId="0" fontId="9" fillId="15" borderId="0" xfId="15"/>
    <xf numFmtId="164" fontId="9" fillId="15" borderId="0" xfId="15" applyNumberFormat="1" applyAlignment="1">
      <alignment horizontal="center" vertical="center"/>
    </xf>
    <xf numFmtId="0" fontId="9" fillId="15" borderId="0" xfId="15" applyNumberFormat="1" applyAlignment="1">
      <alignment horizontal="center" vertical="center"/>
    </xf>
    <xf numFmtId="0" fontId="9" fillId="15" borderId="0" xfId="15" applyAlignment="1" applyProtection="1"/>
    <xf numFmtId="0" fontId="6" fillId="13" borderId="0" xfId="13" applyFont="1"/>
    <xf numFmtId="164" fontId="9" fillId="13" borderId="0" xfId="13" applyNumberFormat="1" applyFont="1" applyAlignment="1">
      <alignment horizontal="center" vertical="center"/>
    </xf>
    <xf numFmtId="0" fontId="9" fillId="13" borderId="0" xfId="13" applyFont="1" applyAlignment="1">
      <alignment horizontal="center" vertical="center"/>
    </xf>
  </cellXfs>
  <cellStyles count="16">
    <cellStyle name="60% - Accent5" xfId="15" builtinId="48"/>
    <cellStyle name="Accent3" xfId="13" builtinId="37"/>
    <cellStyle name="Accent5" xfId="14" builtinId="45"/>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1"/>
  <sheetViews>
    <sheetView showGridLines="0" tabSelected="1" showRuler="0" zoomScale="55" zoomScaleNormal="55" zoomScalePageLayoutView="70" workbookViewId="0">
      <pane ySplit="6" topLeftCell="A8" activePane="bottomLeft" state="frozen"/>
      <selection pane="bottomLeft" activeCell="O2" sqref="O2"/>
    </sheetView>
  </sheetViews>
  <sheetFormatPr defaultRowHeight="30" customHeight="1" x14ac:dyDescent="0.3"/>
  <cols>
    <col min="1" max="1" width="2.6640625" style="57" customWidth="1"/>
    <col min="2" max="2" width="19.88671875" customWidth="1"/>
    <col min="3" max="3" width="30.6640625" customWidth="1"/>
    <col min="4" max="4" width="10.6640625" customWidth="1"/>
    <col min="5" max="5" width="10.44140625" style="5" customWidth="1"/>
    <col min="6" max="7" width="10.44140625" customWidth="1"/>
    <col min="8" max="8" width="2.6640625" customWidth="1"/>
    <col min="9" max="9" width="6.109375" hidden="1" customWidth="1"/>
    <col min="10" max="65" width="2.5546875" customWidth="1"/>
    <col min="70" max="71" width="10.33203125"/>
  </cols>
  <sheetData>
    <row r="1" spans="1:65" ht="30" customHeight="1" x14ac:dyDescent="0.55000000000000004">
      <c r="A1" s="58" t="s">
        <v>28</v>
      </c>
      <c r="B1" s="62" t="s">
        <v>57</v>
      </c>
      <c r="C1" s="1"/>
      <c r="D1" s="2"/>
      <c r="E1" s="4"/>
      <c r="F1" s="46"/>
      <c r="G1" s="46"/>
      <c r="I1" s="2"/>
      <c r="J1" s="14"/>
    </row>
    <row r="2" spans="1:65" ht="30" customHeight="1" x14ac:dyDescent="0.35">
      <c r="A2" s="57" t="s">
        <v>23</v>
      </c>
      <c r="B2" s="63" t="s">
        <v>58</v>
      </c>
      <c r="J2" s="60"/>
    </row>
    <row r="3" spans="1:65" ht="30" customHeight="1" x14ac:dyDescent="0.3">
      <c r="A3" s="57" t="s">
        <v>29</v>
      </c>
      <c r="B3" s="64"/>
      <c r="C3" s="82" t="s">
        <v>0</v>
      </c>
      <c r="D3" s="83"/>
      <c r="E3" s="88">
        <v>44479</v>
      </c>
      <c r="F3" s="88"/>
      <c r="G3" s="81"/>
    </row>
    <row r="4" spans="1:65" ht="30" customHeight="1" x14ac:dyDescent="0.3">
      <c r="A4" s="58" t="s">
        <v>30</v>
      </c>
      <c r="C4" s="82" t="s">
        <v>7</v>
      </c>
      <c r="D4" s="83"/>
      <c r="E4" s="7">
        <v>1</v>
      </c>
      <c r="J4" s="85">
        <f>J5</f>
        <v>44480</v>
      </c>
      <c r="K4" s="86"/>
      <c r="L4" s="86"/>
      <c r="M4" s="86"/>
      <c r="N4" s="86"/>
      <c r="O4" s="86"/>
      <c r="P4" s="87"/>
      <c r="Q4" s="85">
        <f>Q5</f>
        <v>44487</v>
      </c>
      <c r="R4" s="86"/>
      <c r="S4" s="86"/>
      <c r="T4" s="86"/>
      <c r="U4" s="86"/>
      <c r="V4" s="86"/>
      <c r="W4" s="87"/>
      <c r="X4" s="85">
        <f>X5</f>
        <v>44494</v>
      </c>
      <c r="Y4" s="86"/>
      <c r="Z4" s="86"/>
      <c r="AA4" s="86"/>
      <c r="AB4" s="86"/>
      <c r="AC4" s="86"/>
      <c r="AD4" s="87"/>
      <c r="AE4" s="85">
        <f>AE5</f>
        <v>44501</v>
      </c>
      <c r="AF4" s="86"/>
      <c r="AG4" s="86"/>
      <c r="AH4" s="86"/>
      <c r="AI4" s="86"/>
      <c r="AJ4" s="86"/>
      <c r="AK4" s="87"/>
      <c r="AL4" s="85">
        <f>AL5</f>
        <v>44508</v>
      </c>
      <c r="AM4" s="86"/>
      <c r="AN4" s="86"/>
      <c r="AO4" s="86"/>
      <c r="AP4" s="86"/>
      <c r="AQ4" s="86"/>
      <c r="AR4" s="87"/>
      <c r="AS4" s="85">
        <f>AS5</f>
        <v>44515</v>
      </c>
      <c r="AT4" s="86"/>
      <c r="AU4" s="86"/>
      <c r="AV4" s="86"/>
      <c r="AW4" s="86"/>
      <c r="AX4" s="86"/>
      <c r="AY4" s="87"/>
      <c r="AZ4" s="85">
        <f>AZ5</f>
        <v>44522</v>
      </c>
      <c r="BA4" s="86"/>
      <c r="BB4" s="86"/>
      <c r="BC4" s="86"/>
      <c r="BD4" s="86"/>
      <c r="BE4" s="86"/>
      <c r="BF4" s="87"/>
      <c r="BG4" s="85">
        <f>BG5</f>
        <v>44529</v>
      </c>
      <c r="BH4" s="86"/>
      <c r="BI4" s="86"/>
      <c r="BJ4" s="86"/>
      <c r="BK4" s="86"/>
      <c r="BL4" s="86"/>
      <c r="BM4" s="87"/>
    </row>
    <row r="5" spans="1:65" ht="15" customHeight="1" x14ac:dyDescent="0.3">
      <c r="A5" s="58" t="s">
        <v>31</v>
      </c>
      <c r="B5" s="84"/>
      <c r="C5" s="84"/>
      <c r="D5" s="84"/>
      <c r="E5" s="84"/>
      <c r="F5" s="84"/>
      <c r="G5" s="84"/>
      <c r="H5" s="84"/>
      <c r="J5" s="11">
        <f>Project_Start-WEEKDAY(Project_Start,1)+2+7*(Display_Week-1)</f>
        <v>44480</v>
      </c>
      <c r="K5" s="10">
        <f>J5+1</f>
        <v>44481</v>
      </c>
      <c r="L5" s="10">
        <f t="shared" ref="L5:AY5" si="0">K5+1</f>
        <v>44482</v>
      </c>
      <c r="M5" s="10">
        <f t="shared" si="0"/>
        <v>44483</v>
      </c>
      <c r="N5" s="10">
        <f t="shared" si="0"/>
        <v>44484</v>
      </c>
      <c r="O5" s="10">
        <f t="shared" si="0"/>
        <v>44485</v>
      </c>
      <c r="P5" s="12">
        <f t="shared" si="0"/>
        <v>44486</v>
      </c>
      <c r="Q5" s="11">
        <f>P5+1</f>
        <v>44487</v>
      </c>
      <c r="R5" s="10">
        <f>Q5+1</f>
        <v>44488</v>
      </c>
      <c r="S5" s="10">
        <f t="shared" si="0"/>
        <v>44489</v>
      </c>
      <c r="T5" s="10">
        <f t="shared" si="0"/>
        <v>44490</v>
      </c>
      <c r="U5" s="10">
        <f t="shared" si="0"/>
        <v>44491</v>
      </c>
      <c r="V5" s="10">
        <f t="shared" si="0"/>
        <v>44492</v>
      </c>
      <c r="W5" s="12">
        <f t="shared" si="0"/>
        <v>44493</v>
      </c>
      <c r="X5" s="11">
        <f>W5+1</f>
        <v>44494</v>
      </c>
      <c r="Y5" s="10">
        <f>X5+1</f>
        <v>44495</v>
      </c>
      <c r="Z5" s="10">
        <f t="shared" si="0"/>
        <v>44496</v>
      </c>
      <c r="AA5" s="10">
        <f t="shared" si="0"/>
        <v>44497</v>
      </c>
      <c r="AB5" s="10">
        <f t="shared" si="0"/>
        <v>44498</v>
      </c>
      <c r="AC5" s="10">
        <f t="shared" si="0"/>
        <v>44499</v>
      </c>
      <c r="AD5" s="12">
        <f t="shared" si="0"/>
        <v>44500</v>
      </c>
      <c r="AE5" s="11">
        <f>AD5+1</f>
        <v>44501</v>
      </c>
      <c r="AF5" s="10">
        <f>AE5+1</f>
        <v>44502</v>
      </c>
      <c r="AG5" s="10">
        <f t="shared" si="0"/>
        <v>44503</v>
      </c>
      <c r="AH5" s="10">
        <f t="shared" si="0"/>
        <v>44504</v>
      </c>
      <c r="AI5" s="10">
        <f t="shared" si="0"/>
        <v>44505</v>
      </c>
      <c r="AJ5" s="10">
        <f t="shared" si="0"/>
        <v>44506</v>
      </c>
      <c r="AK5" s="12">
        <f t="shared" si="0"/>
        <v>44507</v>
      </c>
      <c r="AL5" s="11">
        <f>AK5+1</f>
        <v>44508</v>
      </c>
      <c r="AM5" s="10">
        <f>AL5+1</f>
        <v>44509</v>
      </c>
      <c r="AN5" s="10">
        <f t="shared" si="0"/>
        <v>44510</v>
      </c>
      <c r="AO5" s="10">
        <f t="shared" si="0"/>
        <v>44511</v>
      </c>
      <c r="AP5" s="10">
        <f t="shared" si="0"/>
        <v>44512</v>
      </c>
      <c r="AQ5" s="10">
        <f t="shared" si="0"/>
        <v>44513</v>
      </c>
      <c r="AR5" s="12">
        <f t="shared" si="0"/>
        <v>44514</v>
      </c>
      <c r="AS5" s="11">
        <f>AR5+1</f>
        <v>44515</v>
      </c>
      <c r="AT5" s="10">
        <f>AS5+1</f>
        <v>44516</v>
      </c>
      <c r="AU5" s="10">
        <f t="shared" si="0"/>
        <v>44517</v>
      </c>
      <c r="AV5" s="10">
        <f t="shared" si="0"/>
        <v>44518</v>
      </c>
      <c r="AW5" s="10">
        <f t="shared" si="0"/>
        <v>44519</v>
      </c>
      <c r="AX5" s="10">
        <f t="shared" si="0"/>
        <v>44520</v>
      </c>
      <c r="AY5" s="12">
        <f t="shared" si="0"/>
        <v>44521</v>
      </c>
      <c r="AZ5" s="11">
        <f>AY5+1</f>
        <v>44522</v>
      </c>
      <c r="BA5" s="10">
        <f>AZ5+1</f>
        <v>44523</v>
      </c>
      <c r="BB5" s="10">
        <f t="shared" ref="BB5:BF5" si="1">BA5+1</f>
        <v>44524</v>
      </c>
      <c r="BC5" s="10">
        <f t="shared" si="1"/>
        <v>44525</v>
      </c>
      <c r="BD5" s="10">
        <f t="shared" si="1"/>
        <v>44526</v>
      </c>
      <c r="BE5" s="10">
        <f t="shared" si="1"/>
        <v>44527</v>
      </c>
      <c r="BF5" s="12">
        <f t="shared" si="1"/>
        <v>44528</v>
      </c>
      <c r="BG5" s="11">
        <f>BF5+1</f>
        <v>44529</v>
      </c>
      <c r="BH5" s="10">
        <f>BG5+1</f>
        <v>44530</v>
      </c>
      <c r="BI5" s="10">
        <f t="shared" ref="BI5:BM5" si="2">BH5+1</f>
        <v>44531</v>
      </c>
      <c r="BJ5" s="10">
        <f t="shared" si="2"/>
        <v>44532</v>
      </c>
      <c r="BK5" s="10">
        <f t="shared" si="2"/>
        <v>44533</v>
      </c>
      <c r="BL5" s="10">
        <f t="shared" si="2"/>
        <v>44534</v>
      </c>
      <c r="BM5" s="12">
        <f t="shared" si="2"/>
        <v>44535</v>
      </c>
    </row>
    <row r="6" spans="1:65" ht="30" customHeight="1" thickBot="1" x14ac:dyDescent="0.35">
      <c r="A6" s="58" t="s">
        <v>32</v>
      </c>
      <c r="B6" s="8" t="s">
        <v>8</v>
      </c>
      <c r="C6" s="9" t="s">
        <v>2</v>
      </c>
      <c r="D6" s="9" t="s">
        <v>1</v>
      </c>
      <c r="E6" s="9" t="s">
        <v>4</v>
      </c>
      <c r="F6" s="9" t="s">
        <v>5</v>
      </c>
      <c r="G6" s="9" t="s">
        <v>37</v>
      </c>
      <c r="H6" s="9"/>
      <c r="I6" s="9" t="s">
        <v>6</v>
      </c>
      <c r="J6" s="13" t="str">
        <f t="shared" ref="J6" si="3">LEFT(TEXT(J5,"ddd"),1)</f>
        <v>M</v>
      </c>
      <c r="K6" s="13" t="str">
        <f t="shared" ref="K6:AS6" si="4">LEFT(TEXT(K5,"ddd"),1)</f>
        <v>T</v>
      </c>
      <c r="L6" s="13" t="str">
        <f t="shared" si="4"/>
        <v>W</v>
      </c>
      <c r="M6" s="13" t="str">
        <f t="shared" si="4"/>
        <v>T</v>
      </c>
      <c r="N6" s="13" t="str">
        <f t="shared" si="4"/>
        <v>F</v>
      </c>
      <c r="O6" s="13" t="str">
        <f t="shared" si="4"/>
        <v>S</v>
      </c>
      <c r="P6" s="13" t="str">
        <f t="shared" si="4"/>
        <v>S</v>
      </c>
      <c r="Q6" s="13" t="str">
        <f t="shared" si="4"/>
        <v>M</v>
      </c>
      <c r="R6" s="13" t="str">
        <f t="shared" si="4"/>
        <v>T</v>
      </c>
      <c r="S6" s="13" t="str">
        <f t="shared" si="4"/>
        <v>W</v>
      </c>
      <c r="T6" s="13" t="str">
        <f t="shared" si="4"/>
        <v>T</v>
      </c>
      <c r="U6" s="13" t="str">
        <f t="shared" si="4"/>
        <v>F</v>
      </c>
      <c r="V6" s="13" t="str">
        <f t="shared" si="4"/>
        <v>S</v>
      </c>
      <c r="W6" s="13" t="str">
        <f t="shared" si="4"/>
        <v>S</v>
      </c>
      <c r="X6" s="13" t="str">
        <f t="shared" si="4"/>
        <v>M</v>
      </c>
      <c r="Y6" s="13" t="str">
        <f t="shared" si="4"/>
        <v>T</v>
      </c>
      <c r="Z6" s="13" t="str">
        <f t="shared" si="4"/>
        <v>W</v>
      </c>
      <c r="AA6" s="13" t="str">
        <f t="shared" si="4"/>
        <v>T</v>
      </c>
      <c r="AB6" s="13" t="str">
        <f t="shared" si="4"/>
        <v>F</v>
      </c>
      <c r="AC6" s="13" t="str">
        <f t="shared" si="4"/>
        <v>S</v>
      </c>
      <c r="AD6" s="13" t="str">
        <f t="shared" si="4"/>
        <v>S</v>
      </c>
      <c r="AE6" s="13" t="str">
        <f t="shared" si="4"/>
        <v>M</v>
      </c>
      <c r="AF6" s="13" t="str">
        <f t="shared" si="4"/>
        <v>T</v>
      </c>
      <c r="AG6" s="13" t="str">
        <f t="shared" si="4"/>
        <v>W</v>
      </c>
      <c r="AH6" s="13" t="str">
        <f t="shared" si="4"/>
        <v>T</v>
      </c>
      <c r="AI6" s="13" t="str">
        <f t="shared" si="4"/>
        <v>F</v>
      </c>
      <c r="AJ6" s="13" t="str">
        <f t="shared" si="4"/>
        <v>S</v>
      </c>
      <c r="AK6" s="13" t="str">
        <f t="shared" si="4"/>
        <v>S</v>
      </c>
      <c r="AL6" s="13" t="str">
        <f t="shared" si="4"/>
        <v>M</v>
      </c>
      <c r="AM6" s="13" t="str">
        <f t="shared" si="4"/>
        <v>T</v>
      </c>
      <c r="AN6" s="13" t="str">
        <f t="shared" si="4"/>
        <v>W</v>
      </c>
      <c r="AO6" s="13" t="str">
        <f t="shared" si="4"/>
        <v>T</v>
      </c>
      <c r="AP6" s="13" t="str">
        <f t="shared" si="4"/>
        <v>F</v>
      </c>
      <c r="AQ6" s="13" t="str">
        <f t="shared" si="4"/>
        <v>S</v>
      </c>
      <c r="AR6" s="13" t="str">
        <f t="shared" si="4"/>
        <v>S</v>
      </c>
      <c r="AS6" s="13" t="str">
        <f t="shared" si="4"/>
        <v>M</v>
      </c>
      <c r="AT6" s="13" t="str">
        <f t="shared" ref="AT6:BM6" si="5">LEFT(TEXT(AT5,"ddd"),1)</f>
        <v>T</v>
      </c>
      <c r="AU6" s="13" t="str">
        <f t="shared" si="5"/>
        <v>W</v>
      </c>
      <c r="AV6" s="13" t="str">
        <f t="shared" si="5"/>
        <v>T</v>
      </c>
      <c r="AW6" s="13" t="str">
        <f t="shared" si="5"/>
        <v>F</v>
      </c>
      <c r="AX6" s="13" t="str">
        <f t="shared" si="5"/>
        <v>S</v>
      </c>
      <c r="AY6" s="13" t="str">
        <f t="shared" si="5"/>
        <v>S</v>
      </c>
      <c r="AZ6" s="13" t="str">
        <f t="shared" si="5"/>
        <v>M</v>
      </c>
      <c r="BA6" s="13" t="str">
        <f t="shared" si="5"/>
        <v>T</v>
      </c>
      <c r="BB6" s="13" t="str">
        <f t="shared" si="5"/>
        <v>W</v>
      </c>
      <c r="BC6" s="13" t="str">
        <f t="shared" si="5"/>
        <v>T</v>
      </c>
      <c r="BD6" s="13" t="str">
        <f t="shared" si="5"/>
        <v>F</v>
      </c>
      <c r="BE6" s="13" t="str">
        <f t="shared" si="5"/>
        <v>S</v>
      </c>
      <c r="BF6" s="13" t="str">
        <f t="shared" si="5"/>
        <v>S</v>
      </c>
      <c r="BG6" s="13" t="str">
        <f t="shared" si="5"/>
        <v>M</v>
      </c>
      <c r="BH6" s="13" t="str">
        <f t="shared" si="5"/>
        <v>T</v>
      </c>
      <c r="BI6" s="13" t="str">
        <f t="shared" si="5"/>
        <v>W</v>
      </c>
      <c r="BJ6" s="13" t="str">
        <f t="shared" si="5"/>
        <v>T</v>
      </c>
      <c r="BK6" s="13" t="str">
        <f t="shared" si="5"/>
        <v>F</v>
      </c>
      <c r="BL6" s="13" t="str">
        <f t="shared" si="5"/>
        <v>S</v>
      </c>
      <c r="BM6" s="13" t="str">
        <f t="shared" si="5"/>
        <v>S</v>
      </c>
    </row>
    <row r="7" spans="1:65" ht="30" hidden="1" customHeight="1" thickBot="1" x14ac:dyDescent="0.35">
      <c r="A7" s="57" t="s">
        <v>27</v>
      </c>
      <c r="C7" s="61"/>
      <c r="E7"/>
      <c r="I7" t="str">
        <f>IF(OR(ISBLANK(task_start),ISBLANK(task_end)),"",task_end-task_start+1)</f>
        <v/>
      </c>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row>
    <row r="8" spans="1:65" s="3" customFormat="1" ht="30" customHeight="1" thickBot="1" x14ac:dyDescent="0.35">
      <c r="A8" s="58" t="s">
        <v>33</v>
      </c>
      <c r="B8" s="18" t="s">
        <v>38</v>
      </c>
      <c r="C8" s="69"/>
      <c r="D8" s="19">
        <v>1</v>
      </c>
      <c r="E8" s="20">
        <f>Project_Start</f>
        <v>44479</v>
      </c>
      <c r="F8" s="21">
        <f>E8+4</f>
        <v>44483</v>
      </c>
      <c r="G8" s="89">
        <v>4</v>
      </c>
      <c r="H8" s="17"/>
      <c r="I8" s="17">
        <f t="shared" ref="I8:I28" si="6">IF(OR(ISBLANK(task_start),ISBLANK(task_end)),"",task_end-task_start+1)</f>
        <v>5</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row>
    <row r="9" spans="1:65" s="3" customFormat="1" ht="30" customHeight="1" thickBot="1" x14ac:dyDescent="0.35">
      <c r="A9" s="58" t="s">
        <v>34</v>
      </c>
      <c r="B9" s="18" t="s">
        <v>39</v>
      </c>
      <c r="C9" s="69"/>
      <c r="D9" s="69"/>
      <c r="E9" s="69"/>
      <c r="F9" s="69"/>
      <c r="G9" s="69"/>
      <c r="H9" s="17"/>
      <c r="I9" s="17" t="str">
        <f t="shared" si="6"/>
        <v/>
      </c>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row>
    <row r="10" spans="1:65" s="3" customFormat="1" ht="30" customHeight="1" thickBot="1" x14ac:dyDescent="0.35">
      <c r="A10" s="58" t="s">
        <v>35</v>
      </c>
      <c r="B10" s="77" t="s">
        <v>40</v>
      </c>
      <c r="C10" s="70"/>
      <c r="D10" s="22">
        <v>1</v>
      </c>
      <c r="E10" s="65">
        <f>F8+1</f>
        <v>44484</v>
      </c>
      <c r="F10" s="65">
        <f>E10+3</f>
        <v>44487</v>
      </c>
      <c r="G10" s="90">
        <v>3</v>
      </c>
      <c r="H10" s="17"/>
      <c r="I10" s="17">
        <f t="shared" si="6"/>
        <v>4</v>
      </c>
      <c r="J10" s="43"/>
      <c r="K10" s="43"/>
      <c r="L10" s="43"/>
      <c r="M10" s="43"/>
      <c r="N10" s="43"/>
      <c r="O10" s="43"/>
      <c r="P10" s="43"/>
      <c r="Q10" s="43"/>
      <c r="R10" s="43"/>
      <c r="S10" s="43"/>
      <c r="T10" s="43"/>
      <c r="U10" s="43"/>
      <c r="V10" s="44"/>
      <c r="W10" s="44"/>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row>
    <row r="11" spans="1:65" s="3" customFormat="1" ht="30" customHeight="1" thickBot="1" x14ac:dyDescent="0.35">
      <c r="A11" s="57"/>
      <c r="B11" s="77" t="s">
        <v>41</v>
      </c>
      <c r="C11" s="70"/>
      <c r="D11" s="22">
        <v>1</v>
      </c>
      <c r="E11" s="65">
        <f>F10+1</f>
        <v>44488</v>
      </c>
      <c r="F11" s="65">
        <f>E11+4</f>
        <v>44492</v>
      </c>
      <c r="G11" s="90">
        <v>4</v>
      </c>
      <c r="H11" s="17"/>
      <c r="I11" s="17">
        <f t="shared" si="6"/>
        <v>5</v>
      </c>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row>
    <row r="12" spans="1:65" s="3" customFormat="1" ht="30" customHeight="1" thickBot="1" x14ac:dyDescent="0.35">
      <c r="A12" s="57"/>
      <c r="B12" s="77" t="s">
        <v>42</v>
      </c>
      <c r="C12" s="70"/>
      <c r="D12" s="22">
        <v>1</v>
      </c>
      <c r="E12" s="65">
        <f>F11</f>
        <v>44492</v>
      </c>
      <c r="F12" s="65">
        <f>E12+5</f>
        <v>44497</v>
      </c>
      <c r="G12" s="90">
        <v>5</v>
      </c>
      <c r="H12" s="17"/>
      <c r="I12" s="17">
        <f t="shared" si="6"/>
        <v>6</v>
      </c>
      <c r="J12" s="43"/>
      <c r="K12" s="43"/>
      <c r="L12" s="43"/>
      <c r="M12" s="43"/>
      <c r="N12" s="43"/>
      <c r="O12" s="43"/>
      <c r="P12" s="43"/>
      <c r="Q12" s="43"/>
      <c r="R12" s="43"/>
      <c r="S12" s="43"/>
      <c r="T12" s="43"/>
      <c r="U12" s="43"/>
      <c r="V12" s="43"/>
      <c r="W12" s="43"/>
      <c r="X12" s="43"/>
      <c r="Y12" s="43"/>
      <c r="Z12" s="44"/>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row>
    <row r="13" spans="1:65" s="3" customFormat="1" ht="30" customHeight="1" thickBot="1" x14ac:dyDescent="0.35">
      <c r="A13" s="58" t="s">
        <v>36</v>
      </c>
      <c r="B13" s="23" t="s">
        <v>43</v>
      </c>
      <c r="C13" s="71"/>
      <c r="D13" s="24"/>
      <c r="E13" s="25"/>
      <c r="F13" s="26"/>
      <c r="G13" s="91"/>
      <c r="H13" s="17"/>
      <c r="I13" s="17" t="str">
        <f t="shared" si="6"/>
        <v/>
      </c>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row>
    <row r="14" spans="1:65" s="3" customFormat="1" ht="30" customHeight="1" thickBot="1" x14ac:dyDescent="0.35">
      <c r="A14" s="58"/>
      <c r="B14" s="78" t="s">
        <v>44</v>
      </c>
      <c r="C14" s="72"/>
      <c r="D14" s="27">
        <v>0.5</v>
      </c>
      <c r="E14" s="66">
        <f>F12+1</f>
        <v>44498</v>
      </c>
      <c r="F14" s="66">
        <f>E14+4</f>
        <v>44502</v>
      </c>
      <c r="G14" s="92">
        <v>16</v>
      </c>
      <c r="H14" s="17"/>
      <c r="I14" s="17">
        <f t="shared" si="6"/>
        <v>5</v>
      </c>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row>
    <row r="15" spans="1:65" s="3" customFormat="1" ht="30" customHeight="1" thickBot="1" x14ac:dyDescent="0.35">
      <c r="A15" s="57"/>
      <c r="B15" s="78" t="s">
        <v>45</v>
      </c>
      <c r="C15" s="72"/>
      <c r="D15" s="27">
        <v>0.5</v>
      </c>
      <c r="E15" s="66">
        <f>E14+5</f>
        <v>44503</v>
      </c>
      <c r="F15" s="66">
        <f>E15+14</f>
        <v>44517</v>
      </c>
      <c r="G15" s="92">
        <v>14</v>
      </c>
      <c r="H15" s="17"/>
      <c r="I15" s="17">
        <f t="shared" si="6"/>
        <v>15</v>
      </c>
      <c r="J15" s="43"/>
      <c r="K15" s="43"/>
      <c r="L15" s="43"/>
      <c r="M15" s="43"/>
      <c r="N15" s="43"/>
      <c r="O15" s="43"/>
      <c r="P15" s="43"/>
      <c r="Q15" s="43"/>
      <c r="R15" s="43"/>
      <c r="S15" s="43"/>
      <c r="T15" s="43"/>
      <c r="U15" s="43"/>
      <c r="V15" s="44"/>
      <c r="W15" s="44"/>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row>
    <row r="16" spans="1:65" s="3" customFormat="1" ht="30" customHeight="1" thickBot="1" x14ac:dyDescent="0.35">
      <c r="A16" s="57"/>
      <c r="B16" s="28" t="s">
        <v>46</v>
      </c>
      <c r="C16" s="73"/>
      <c r="D16" s="29"/>
      <c r="E16" s="30"/>
      <c r="F16" s="31"/>
      <c r="G16" s="94"/>
      <c r="H16" s="17"/>
      <c r="I16" s="17" t="str">
        <f t="shared" si="6"/>
        <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row>
    <row r="17" spans="1:65" s="3" customFormat="1" ht="30" customHeight="1" thickBot="1" x14ac:dyDescent="0.35">
      <c r="A17" s="57"/>
      <c r="B17" s="79" t="s">
        <v>47</v>
      </c>
      <c r="C17" s="74"/>
      <c r="D17" s="32"/>
      <c r="E17" s="67">
        <f>F15</f>
        <v>44517</v>
      </c>
      <c r="F17" s="67">
        <f>E17+18</f>
        <v>44535</v>
      </c>
      <c r="G17" s="93">
        <v>18</v>
      </c>
      <c r="H17" s="17"/>
      <c r="I17" s="17">
        <f t="shared" si="6"/>
        <v>19</v>
      </c>
      <c r="J17" s="43"/>
      <c r="K17" s="43"/>
      <c r="L17" s="43"/>
      <c r="M17" s="43"/>
      <c r="N17" s="43"/>
      <c r="O17" s="43"/>
      <c r="P17" s="43"/>
      <c r="Q17" s="43"/>
      <c r="R17" s="43"/>
      <c r="S17" s="43"/>
      <c r="T17" s="43"/>
      <c r="U17" s="43"/>
      <c r="V17" s="43"/>
      <c r="W17" s="43"/>
      <c r="X17" s="43"/>
      <c r="Y17" s="43"/>
      <c r="Z17" s="44"/>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row>
    <row r="18" spans="1:65" s="3" customFormat="1" ht="30" customHeight="1" thickBot="1" x14ac:dyDescent="0.35">
      <c r="A18" s="57"/>
      <c r="B18" s="79" t="s">
        <v>48</v>
      </c>
      <c r="C18" s="74"/>
      <c r="D18" s="32"/>
      <c r="E18" s="67">
        <f>E17+5</f>
        <v>44522</v>
      </c>
      <c r="F18" s="67">
        <f>E18+25</f>
        <v>44547</v>
      </c>
      <c r="G18" s="93">
        <v>25</v>
      </c>
      <c r="H18" s="17"/>
      <c r="I18" s="17">
        <f t="shared" si="6"/>
        <v>26</v>
      </c>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row>
    <row r="19" spans="1:65" s="3" customFormat="1" ht="30" customHeight="1" thickBot="1" x14ac:dyDescent="0.35">
      <c r="A19" s="57" t="s">
        <v>24</v>
      </c>
      <c r="B19" s="79" t="s">
        <v>49</v>
      </c>
      <c r="C19" s="74"/>
      <c r="D19" s="32"/>
      <c r="E19" s="67">
        <f>F18+1</f>
        <v>44548</v>
      </c>
      <c r="F19" s="67">
        <f>E19+14</f>
        <v>44562</v>
      </c>
      <c r="G19" s="93">
        <v>14</v>
      </c>
      <c r="H19" s="17"/>
      <c r="I19" s="17">
        <f t="shared" si="6"/>
        <v>15</v>
      </c>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row>
    <row r="20" spans="1:65" s="3" customFormat="1" ht="30" customHeight="1" thickBot="1" x14ac:dyDescent="0.35">
      <c r="A20" s="57"/>
      <c r="B20" s="33" t="s">
        <v>50</v>
      </c>
      <c r="C20" s="75"/>
      <c r="D20" s="34"/>
      <c r="E20" s="35">
        <f>F19+2</f>
        <v>44564</v>
      </c>
      <c r="F20" s="36">
        <f>E20+16</f>
        <v>44580</v>
      </c>
      <c r="G20" s="95">
        <v>16</v>
      </c>
      <c r="H20" s="17"/>
      <c r="I20" s="17">
        <f t="shared" si="6"/>
        <v>17</v>
      </c>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row>
    <row r="21" spans="1:65" s="3" customFormat="1" ht="30" customHeight="1" thickBot="1" x14ac:dyDescent="0.35">
      <c r="A21" s="57"/>
      <c r="B21" s="96" t="s">
        <v>51</v>
      </c>
      <c r="C21" s="97"/>
      <c r="D21" s="98"/>
      <c r="E21" s="99"/>
      <c r="F21" s="100"/>
      <c r="G21" s="101"/>
      <c r="H21" s="17"/>
      <c r="I21" s="17" t="str">
        <f t="shared" si="6"/>
        <v/>
      </c>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row>
    <row r="22" spans="1:65" s="3" customFormat="1" ht="30" customHeight="1" thickBot="1" x14ac:dyDescent="0.35">
      <c r="A22" s="57"/>
      <c r="B22" s="102" t="s">
        <v>52</v>
      </c>
      <c r="C22" s="102"/>
      <c r="D22" s="102"/>
      <c r="E22" s="103">
        <f>F20+1</f>
        <v>44581</v>
      </c>
      <c r="F22" s="103">
        <f>E22+7</f>
        <v>44588</v>
      </c>
      <c r="G22" s="104">
        <v>7</v>
      </c>
      <c r="H22" s="17"/>
      <c r="I22" s="17">
        <f t="shared" si="6"/>
        <v>8</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row>
    <row r="23" spans="1:65" s="3" customFormat="1" ht="30" customHeight="1" thickBot="1" x14ac:dyDescent="0.35">
      <c r="A23" s="57"/>
      <c r="B23" s="102" t="s">
        <v>53</v>
      </c>
      <c r="C23" s="102"/>
      <c r="D23" s="102"/>
      <c r="E23" s="103">
        <f>F22+1</f>
        <v>44589</v>
      </c>
      <c r="F23" s="103">
        <f>E23+7</f>
        <v>44596</v>
      </c>
      <c r="G23" s="104">
        <v>7</v>
      </c>
      <c r="H23" s="17"/>
      <c r="I23" s="17">
        <f t="shared" si="6"/>
        <v>8</v>
      </c>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row>
    <row r="24" spans="1:65" s="3" customFormat="1" ht="30" customHeight="1" thickBot="1" x14ac:dyDescent="0.35">
      <c r="A24" s="57"/>
      <c r="B24" s="102" t="s">
        <v>54</v>
      </c>
      <c r="C24" s="105"/>
      <c r="D24" s="102"/>
      <c r="E24" s="103">
        <f>F23+1</f>
        <v>44597</v>
      </c>
      <c r="F24" s="103">
        <f>E24+14</f>
        <v>44611</v>
      </c>
      <c r="G24" s="104">
        <v>14</v>
      </c>
      <c r="H24" s="17"/>
      <c r="I24" s="17">
        <f t="shared" si="6"/>
        <v>15</v>
      </c>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row>
    <row r="25" spans="1:65" s="3" customFormat="1" ht="30" customHeight="1" thickBot="1" x14ac:dyDescent="0.35">
      <c r="A25" s="57" t="s">
        <v>24</v>
      </c>
      <c r="B25" s="33" t="s">
        <v>55</v>
      </c>
      <c r="C25" s="75"/>
      <c r="D25" s="34"/>
      <c r="E25" s="35">
        <f>F24</f>
        <v>44611</v>
      </c>
      <c r="F25" s="36">
        <f>E25+5</f>
        <v>44616</v>
      </c>
      <c r="G25" s="36">
        <v>5</v>
      </c>
      <c r="H25" s="17"/>
      <c r="I25" s="17">
        <f t="shared" si="6"/>
        <v>6</v>
      </c>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row>
    <row r="26" spans="1:65" s="3" customFormat="1" ht="30" customHeight="1" thickBot="1" x14ac:dyDescent="0.35">
      <c r="A26" s="57"/>
      <c r="B26" s="106" t="s">
        <v>56</v>
      </c>
      <c r="C26" s="106"/>
      <c r="D26" s="106"/>
      <c r="E26" s="107">
        <f>F25+1</f>
        <v>44617</v>
      </c>
      <c r="F26" s="107">
        <f>E26+7</f>
        <v>44624</v>
      </c>
      <c r="G26" s="108">
        <v>7</v>
      </c>
      <c r="H26" s="17"/>
      <c r="I26" s="17">
        <f t="shared" si="6"/>
        <v>8</v>
      </c>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row>
    <row r="27" spans="1:65" s="3" customFormat="1" ht="30" customHeight="1" thickBot="1" x14ac:dyDescent="0.35">
      <c r="A27" s="57" t="s">
        <v>26</v>
      </c>
      <c r="B27" s="80"/>
      <c r="C27" s="76"/>
      <c r="D27" s="16"/>
      <c r="E27" s="68"/>
      <c r="F27" s="68"/>
      <c r="G27" s="68"/>
      <c r="H27" s="17"/>
      <c r="I27" s="17" t="str">
        <f t="shared" si="6"/>
        <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row>
    <row r="28" spans="1:65" s="3" customFormat="1" ht="30" customHeight="1" thickBot="1" x14ac:dyDescent="0.35">
      <c r="A28" s="58" t="s">
        <v>25</v>
      </c>
      <c r="B28" s="37"/>
      <c r="C28" s="38"/>
      <c r="D28" s="39"/>
      <c r="E28" s="40"/>
      <c r="F28" s="41"/>
      <c r="G28" s="41"/>
      <c r="H28" s="42"/>
      <c r="I28" s="42" t="str">
        <f t="shared" si="6"/>
        <v/>
      </c>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row>
    <row r="29" spans="1:65" ht="30" customHeight="1" x14ac:dyDescent="0.3">
      <c r="H29" s="6"/>
    </row>
    <row r="30" spans="1:65" ht="30" customHeight="1" x14ac:dyDescent="0.3">
      <c r="C30" s="14"/>
      <c r="F30" s="59"/>
      <c r="G30" s="59"/>
    </row>
    <row r="31" spans="1:65" ht="30" customHeight="1" x14ac:dyDescent="0.3">
      <c r="C31" s="15"/>
    </row>
  </sheetData>
  <mergeCells count="12">
    <mergeCell ref="AZ4:BF4"/>
    <mergeCell ref="BG4:BM4"/>
    <mergeCell ref="E3:F3"/>
    <mergeCell ref="J4:P4"/>
    <mergeCell ref="Q4:W4"/>
    <mergeCell ref="X4:AD4"/>
    <mergeCell ref="AE4:AK4"/>
    <mergeCell ref="C3:D3"/>
    <mergeCell ref="C4:D4"/>
    <mergeCell ref="B5:H5"/>
    <mergeCell ref="AL4:AR4"/>
    <mergeCell ref="AS4:AY4"/>
  </mergeCells>
  <conditionalFormatting sqref="D7:D8 D25 D27:D28 D10:D15">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8">
    <cfRule type="expression" dxfId="2" priority="39">
      <formula>AND(TODAY()&gt;=J$5,TODAY()&lt;K$5)</formula>
    </cfRule>
  </conditionalFormatting>
  <conditionalFormatting sqref="J7:BM28">
    <cfRule type="expression" dxfId="1" priority="33">
      <formula>AND(task_start&lt;=J$5,ROUNDDOWN((task_end-task_start+1)*task_progress,0)+task_start-1&gt;=J$5)</formula>
    </cfRule>
    <cfRule type="expression" dxfId="0" priority="34" stopIfTrue="1">
      <formula>AND(task_end&gt;=J$5,task_start&lt;K$5)</formula>
    </cfRule>
  </conditionalFormatting>
  <conditionalFormatting sqref="D16">
    <cfRule type="dataBar" priority="6">
      <dataBar>
        <cfvo type="num" val="0"/>
        <cfvo type="num" val="1"/>
        <color theme="0" tint="-0.249977111117893"/>
      </dataBar>
      <extLst>
        <ext xmlns:x14="http://schemas.microsoft.com/office/spreadsheetml/2009/9/main" uri="{B025F937-C7B1-47D3-B67F-A62EFF666E3E}">
          <x14:id>{8732A5F9-F915-42F7-B0E4-2D5C6811CE1B}</x14:id>
        </ext>
      </extLst>
    </cfRule>
  </conditionalFormatting>
  <conditionalFormatting sqref="D17">
    <cfRule type="dataBar" priority="5">
      <dataBar>
        <cfvo type="num" val="0"/>
        <cfvo type="num" val="1"/>
        <color theme="0" tint="-0.249977111117893"/>
      </dataBar>
      <extLst>
        <ext xmlns:x14="http://schemas.microsoft.com/office/spreadsheetml/2009/9/main" uri="{B025F937-C7B1-47D3-B67F-A62EFF666E3E}">
          <x14:id>{0EA731B3-7FDB-4842-B1B2-4372962A7662}</x14:id>
        </ext>
      </extLst>
    </cfRule>
  </conditionalFormatting>
  <conditionalFormatting sqref="D18">
    <cfRule type="dataBar" priority="4">
      <dataBar>
        <cfvo type="num" val="0"/>
        <cfvo type="num" val="1"/>
        <color theme="0" tint="-0.249977111117893"/>
      </dataBar>
      <extLst>
        <ext xmlns:x14="http://schemas.microsoft.com/office/spreadsheetml/2009/9/main" uri="{B025F937-C7B1-47D3-B67F-A62EFF666E3E}">
          <x14:id>{AA7A951B-2A18-4F4C-8171-4320D9FCC94C}</x14:id>
        </ext>
      </extLst>
    </cfRule>
  </conditionalFormatting>
  <conditionalFormatting sqref="D19">
    <cfRule type="dataBar" priority="3">
      <dataBar>
        <cfvo type="num" val="0"/>
        <cfvo type="num" val="1"/>
        <color theme="0" tint="-0.249977111117893"/>
      </dataBar>
      <extLst>
        <ext xmlns:x14="http://schemas.microsoft.com/office/spreadsheetml/2009/9/main" uri="{B025F937-C7B1-47D3-B67F-A62EFF666E3E}">
          <x14:id>{0CFAD14B-8A7C-4890-879A-812AD6E60584}</x14:id>
        </ext>
      </extLst>
    </cfRule>
  </conditionalFormatting>
  <conditionalFormatting sqref="D20">
    <cfRule type="dataBar" priority="2">
      <dataBar>
        <cfvo type="num" val="0"/>
        <cfvo type="num" val="1"/>
        <color theme="0" tint="-0.249977111117893"/>
      </dataBar>
      <extLst>
        <ext xmlns:x14="http://schemas.microsoft.com/office/spreadsheetml/2009/9/main" uri="{B025F937-C7B1-47D3-B67F-A62EFF666E3E}">
          <x14:id>{E349BD71-7374-4C73-86D7-411499D78EED}</x14:id>
        </ext>
      </extLst>
    </cfRule>
  </conditionalFormatting>
  <conditionalFormatting sqref="D21">
    <cfRule type="dataBar" priority="1">
      <dataBar>
        <cfvo type="num" val="0"/>
        <cfvo type="num" val="1"/>
        <color theme="0" tint="-0.249977111117893"/>
      </dataBar>
      <extLst>
        <ext xmlns:x14="http://schemas.microsoft.com/office/spreadsheetml/2009/9/main" uri="{B025F937-C7B1-47D3-B67F-A62EFF666E3E}">
          <x14:id>{68876733-1571-4715-A8AC-4D68C564FC2E}</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D25 D27:D28 D10:D15</xm:sqref>
        </x14:conditionalFormatting>
        <x14:conditionalFormatting xmlns:xm="http://schemas.microsoft.com/office/excel/2006/main">
          <x14:cfRule type="dataBar" id="{8732A5F9-F915-42F7-B0E4-2D5C6811CE1B}">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0EA731B3-7FDB-4842-B1B2-4372962A7662}">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AA7A951B-2A18-4F4C-8171-4320D9FCC94C}">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0CFAD14B-8A7C-4890-879A-812AD6E60584}">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E349BD71-7374-4C73-86D7-411499D78EED}">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68876733-1571-4715-A8AC-4D68C564FC2E}">
            <x14:dataBar minLength="0" maxLength="100" gradient="0">
              <x14:cfvo type="num">
                <xm:f>0</xm:f>
              </x14:cfvo>
              <x14:cfvo type="num">
                <xm:f>1</xm:f>
              </x14:cfvo>
              <x14:negativeFillColor rgb="FFFF0000"/>
              <x14:axisColor rgb="FF000000"/>
            </x14:dataBar>
          </x14:cfRule>
          <xm:sqref>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11</v>
      </c>
      <c r="B2" s="48"/>
    </row>
    <row r="3" spans="1:2" s="53" customFormat="1" ht="27" customHeight="1" x14ac:dyDescent="0.3">
      <c r="A3" s="54" t="s">
        <v>16</v>
      </c>
      <c r="B3" s="54"/>
    </row>
    <row r="4" spans="1:2" s="50" customFormat="1" ht="25.8" x14ac:dyDescent="0.5">
      <c r="A4" s="51" t="s">
        <v>10</v>
      </c>
    </row>
    <row r="5" spans="1:2" ht="74.099999999999994" customHeight="1" x14ac:dyDescent="0.3">
      <c r="A5" s="52" t="s">
        <v>19</v>
      </c>
    </row>
    <row r="6" spans="1:2" ht="26.25" customHeight="1" x14ac:dyDescent="0.3">
      <c r="A6" s="51" t="s">
        <v>22</v>
      </c>
    </row>
    <row r="7" spans="1:2" s="47" customFormat="1" ht="204.9" customHeight="1" x14ac:dyDescent="0.3">
      <c r="A7" s="56" t="s">
        <v>21</v>
      </c>
    </row>
    <row r="8" spans="1:2" s="50" customFormat="1" ht="25.8" x14ac:dyDescent="0.5">
      <c r="A8" s="51" t="s">
        <v>12</v>
      </c>
    </row>
    <row r="9" spans="1:2" ht="57.6" x14ac:dyDescent="0.3">
      <c r="A9" s="52" t="s">
        <v>20</v>
      </c>
    </row>
    <row r="10" spans="1:2" s="47" customFormat="1" ht="27.9" customHeight="1" x14ac:dyDescent="0.3">
      <c r="A10" s="55" t="s">
        <v>18</v>
      </c>
    </row>
    <row r="11" spans="1:2" s="50" customFormat="1" ht="25.8" x14ac:dyDescent="0.5">
      <c r="A11" s="51" t="s">
        <v>9</v>
      </c>
    </row>
    <row r="12" spans="1:2" ht="28.8" x14ac:dyDescent="0.3">
      <c r="A12" s="52" t="s">
        <v>17</v>
      </c>
    </row>
    <row r="13" spans="1:2" s="47" customFormat="1" ht="27.9" customHeight="1" x14ac:dyDescent="0.3">
      <c r="A13" s="55" t="s">
        <v>3</v>
      </c>
    </row>
    <row r="14" spans="1:2" s="50" customFormat="1" ht="25.8" x14ac:dyDescent="0.5">
      <c r="A14" s="51" t="s">
        <v>13</v>
      </c>
    </row>
    <row r="15" spans="1:2" ht="75" customHeight="1" x14ac:dyDescent="0.3">
      <c r="A15" s="52" t="s">
        <v>14</v>
      </c>
    </row>
    <row r="16" spans="1:2" ht="72" x14ac:dyDescent="0.3">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2021-11-12T19:21:20Z</dcterms:modified>
</cp:coreProperties>
</file>