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Ex1.xml" ContentType="application/vnd.ms-office.chartex+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ml.chartshapes+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9.xml" ContentType="application/vnd.openxmlformats-officedocument.drawingml.chartshapes+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0.xml" ContentType="application/vnd.openxmlformats-officedocument.drawingml.chartshapes+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1.xml" ContentType="application/vnd.openxmlformats-officedocument.drawingml.chartshapes+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charts/chartEx2.xml" ContentType="application/vnd.ms-office.chartex+xml"/>
  <Override PartName="/xl/charts/style33.xml" ContentType="application/vnd.ms-office.chartstyle+xml"/>
  <Override PartName="/xl/charts/colors33.xml" ContentType="application/vnd.ms-office.chartcolorstyle+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2.xml" ContentType="application/vnd.openxmlformats-officedocument.drawing+xml"/>
  <Override PartName="/xl/charts/chart33.xml" ContentType="application/vnd.openxmlformats-officedocument.drawingml.chart+xml"/>
  <Override PartName="/xl/charts/style35.xml" ContentType="application/vnd.ms-office.chartstyle+xml"/>
  <Override PartName="/xl/charts/colors35.xml" ContentType="application/vnd.ms-office.chartcolorstyle+xml"/>
  <Override PartName="/xl/charts/chart34.xml" ContentType="application/vnd.openxmlformats-officedocument.drawingml.chart+xml"/>
  <Override PartName="/xl/charts/style36.xml" ContentType="application/vnd.ms-office.chartstyle+xml"/>
  <Override PartName="/xl/charts/colors36.xml" ContentType="application/vnd.ms-office.chartcolorstyle+xml"/>
  <Override PartName="/xl/charts/chart35.xml" ContentType="application/vnd.openxmlformats-officedocument.drawingml.chart+xml"/>
  <Override PartName="/xl/charts/style37.xml" ContentType="application/vnd.ms-office.chartstyle+xml"/>
  <Override PartName="/xl/charts/colors37.xml" ContentType="application/vnd.ms-office.chartcolorstyle+xml"/>
  <Override PartName="/xl/charts/chart36.xml" ContentType="application/vnd.openxmlformats-officedocument.drawingml.chart+xml"/>
  <Override PartName="/xl/charts/style38.xml" ContentType="application/vnd.ms-office.chartstyle+xml"/>
  <Override PartName="/xl/charts/colors38.xml" ContentType="application/vnd.ms-office.chartcolorstyle+xml"/>
  <Override PartName="/xl/charts/chart37.xml" ContentType="application/vnd.openxmlformats-officedocument.drawingml.chart+xml"/>
  <Override PartName="/xl/charts/style39.xml" ContentType="application/vnd.ms-office.chartstyle+xml"/>
  <Override PartName="/xl/charts/colors39.xml" ContentType="application/vnd.ms-office.chartcolorstyle+xml"/>
  <Override PartName="/xl/charts/chart38.xml" ContentType="application/vnd.openxmlformats-officedocument.drawingml.chart+xml"/>
  <Override PartName="/xl/charts/style40.xml" ContentType="application/vnd.ms-office.chartstyle+xml"/>
  <Override PartName="/xl/charts/colors40.xml" ContentType="application/vnd.ms-office.chartcolorstyle+xml"/>
  <Override PartName="/xl/charts/chart39.xml" ContentType="application/vnd.openxmlformats-officedocument.drawingml.chart+xml"/>
  <Override PartName="/xl/charts/style41.xml" ContentType="application/vnd.ms-office.chartstyle+xml"/>
  <Override PartName="/xl/charts/colors41.xml" ContentType="application/vnd.ms-office.chartcolorstyle+xml"/>
  <Override PartName="/xl/charts/chart40.xml" ContentType="application/vnd.openxmlformats-officedocument.drawingml.chart+xml"/>
  <Override PartName="/xl/charts/style42.xml" ContentType="application/vnd.ms-office.chartstyle+xml"/>
  <Override PartName="/xl/charts/colors4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3.xml" ContentType="application/vnd.openxmlformats-officedocument.drawing+xml"/>
  <Override PartName="/xl/charts/chart41.xml" ContentType="application/vnd.openxmlformats-officedocument.drawingml.chart+xml"/>
  <Override PartName="/xl/charts/style43.xml" ContentType="application/vnd.ms-office.chartstyle+xml"/>
  <Override PartName="/xl/charts/colors43.xml" ContentType="application/vnd.ms-office.chartcolorstyle+xml"/>
  <Override PartName="/xl/charts/chart42.xml" ContentType="application/vnd.openxmlformats-officedocument.drawingml.chart+xml"/>
  <Override PartName="/xl/charts/style44.xml" ContentType="application/vnd.ms-office.chartstyle+xml"/>
  <Override PartName="/xl/charts/colors4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Prash\Desktop\turnover\"/>
    </mc:Choice>
  </mc:AlternateContent>
  <xr:revisionPtr revIDLastSave="0" documentId="13_ncr:1_{F0836819-9C53-4417-8B2A-769E7AD295E0}" xr6:coauthVersionLast="47" xr6:coauthVersionMax="47" xr10:uidLastSave="{00000000-0000-0000-0000-000000000000}"/>
  <bookViews>
    <workbookView xWindow="-98" yWindow="-98" windowWidth="20715" windowHeight="13155" activeTab="2" xr2:uid="{117BE5EE-4E1D-40DD-AFEC-F422D51E6695}"/>
  </bookViews>
  <sheets>
    <sheet name="Business Dashboard" sheetId="10" r:id="rId1"/>
    <sheet name="R&amp;C Dashboard" sheetId="11" r:id="rId2"/>
    <sheet name="Expenses Dashboard" sheetId="12" r:id="rId3"/>
    <sheet name="Customers" sheetId="6" r:id="rId4"/>
    <sheet name="Expenses" sheetId="9" r:id="rId5"/>
    <sheet name="Quarterly Sales" sheetId="8" r:id="rId6"/>
    <sheet name="Cost" sheetId="7" r:id="rId7"/>
    <sheet name="Pivote Cal" sheetId="16" state="hidden" r:id="rId8"/>
    <sheet name="Calculations" sheetId="15" state="hidden" r:id="rId9"/>
  </sheets>
  <definedNames>
    <definedName name="_xlchart.v1.4" hidden="1">'Pivote Cal'!$D$142:$D$153</definedName>
    <definedName name="_xlchart.v1.5" hidden="1">'Pivote Cal'!$E$142:$E$153</definedName>
    <definedName name="_xlchart.v5.0" hidden="1">'Pivote Cal'!$D$92</definedName>
    <definedName name="_xlchart.v5.1" hidden="1">'Pivote Cal'!$D$93:$D$105</definedName>
    <definedName name="_xlchart.v5.2" hidden="1">'Pivote Cal'!$E$92</definedName>
    <definedName name="_xlchart.v5.3" hidden="1">'Pivote Cal'!$E$93:$E$105</definedName>
    <definedName name="_xlcn.WorksheetConnection_BusinessDashboard.xlsxCost1" hidden="1">Cost[]</definedName>
    <definedName name="_xlcn.WorksheetConnection_BusinessDashboard.xlsxCustomers1" hidden="1">Customers[]</definedName>
    <definedName name="_xlcn.WorksheetConnection_BusinessDashboard.xlsxExpenses1" hidden="1">Expenses[]</definedName>
    <definedName name="_xlcn.WorksheetConnection_BusinessDashboard.xlsxQuarterly_Sales1" hidden="1">Quarterly_Sales[]</definedName>
    <definedName name="ExternalData_2" localSheetId="3" hidden="1">'Customers'!$A$1:$F$28</definedName>
    <definedName name="ExternalData_3" localSheetId="6" hidden="1">'Cost'!$A$1:$G$396</definedName>
    <definedName name="ExternalData_4" localSheetId="5" hidden="1">'Quarterly Sales'!$A$1:$Q$396</definedName>
    <definedName name="ExternalData_5" localSheetId="4" hidden="1">Expenses!$A$1:$J$169</definedName>
    <definedName name="Slicer_Date_Hierarchy">#N/A</definedName>
    <definedName name="Slicer_Fy_Quarter_Hierarchy">#N/A</definedName>
    <definedName name="Slicer_FY_Quarter1">#N/A</definedName>
    <definedName name="Slicer_MMM_YYYY">#N/A</definedName>
    <definedName name="Slicer_Month">#N/A</definedName>
    <definedName name="Slicer_Product">#N/A</definedName>
    <definedName name="Slicer_Regions">#N/A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s>
  <extLst>
    <ext xmlns:x14="http://schemas.microsoft.com/office/spreadsheetml/2009/9/main" uri="{876F7934-8845-4945-9796-88D515C7AA90}">
      <x14:pivotCaches>
        <pivotCache cacheId="18" r:id="rId28"/>
        <pivotCache cacheId="19" r:id="rId29"/>
      </x14:pivotCaches>
    </ext>
    <ext xmlns:x14="http://schemas.microsoft.com/office/spreadsheetml/2009/9/main" uri="{BBE1A952-AA13-448e-AADC-164F8A28A991}">
      <x14:slicerCaches>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841E416B-1EF1-43b6-AB56-02D37102CBD5}">
      <x15:pivotCaches>
        <pivotCache cacheId="20" r:id="rId37"/>
        <pivotCache cacheId="21" r:id="rId38"/>
      </x15:pivotCaches>
    </ext>
    <ext xmlns:x15="http://schemas.microsoft.com/office/spreadsheetml/2010/11/main" uri="{983426D0-5260-488c-9760-48F4B6AC55F4}">
      <x15:pivotTableReferences>
        <x15:pivotTableReference r:id="rId39"/>
        <x15:pivotTableReference r:id="rId40"/>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uarterly_Sales" name="Quarterly_Sales" connection="WorksheetConnection_Business Dashboard.xlsx!Quarterly_Sales"/>
          <x15:modelTable id="Expenses" name="Expenses" connection="WorksheetConnection_Business Dashboard.xlsx!Expenses"/>
          <x15:modelTable id="Customers" name="Customers" connection="WorksheetConnection_Business Dashboard.xlsx!Customers"/>
          <x15:modelTable id="Cost" name="Cost" connection="WorksheetConnection_Business Dashboard.xlsx!Cost"/>
          <x15:modelTable id="Calendar" name="Calendar" connection="Connection"/>
        </x15:modelTables>
        <x15:modelRelationships>
          <x15:modelRelationship fromTable="Quarterly_Sales" fromColumn="Date" toTable="Calendar" toColumn="Date"/>
          <x15:modelRelationship fromTable="Quarterly_Sales" fromColumn="GSTN" toTable="Customers" toColumn="GSTN"/>
          <x15:modelRelationship fromTable="Cost" fromColumn="Order No." toTable="Quarterly_Sales" toColumn="Order No."/>
          <x15:modelRelationship fromTable="Expenses"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3" i="16" l="1"/>
  <c r="D144" i="16"/>
  <c r="D145" i="16"/>
  <c r="D146" i="16"/>
  <c r="D147" i="16"/>
  <c r="D148" i="16"/>
  <c r="D149" i="16"/>
  <c r="D150" i="16"/>
  <c r="D151" i="16"/>
  <c r="D152" i="16"/>
  <c r="D153" i="16"/>
  <c r="D142" i="16"/>
  <c r="D112" i="16"/>
  <c r="D113" i="16"/>
  <c r="D114" i="16"/>
  <c r="D115" i="16"/>
  <c r="D116" i="16"/>
  <c r="D111" i="16"/>
  <c r="D94" i="16"/>
  <c r="D95" i="16"/>
  <c r="D96" i="16"/>
  <c r="D97" i="16"/>
  <c r="D98" i="16"/>
  <c r="D99" i="16"/>
  <c r="D100" i="16"/>
  <c r="D101" i="16"/>
  <c r="D102" i="16"/>
  <c r="D103" i="16"/>
  <c r="D104" i="16"/>
  <c r="D105" i="16"/>
  <c r="D93" i="16"/>
  <c r="E145" i="16"/>
  <c r="E147" i="16"/>
  <c r="C85" i="16"/>
  <c r="C84" i="16"/>
  <c r="E101" i="16"/>
  <c r="C86" i="16"/>
  <c r="H15" i="15"/>
  <c r="H18" i="15"/>
  <c r="H17" i="15"/>
  <c r="E150" i="16"/>
  <c r="A134" i="16"/>
  <c r="C88" i="16"/>
  <c r="E93" i="16"/>
  <c r="B134" i="16"/>
  <c r="J15" i="15"/>
  <c r="I18" i="15"/>
  <c r="E97" i="16"/>
  <c r="E134" i="16"/>
  <c r="E152" i="16"/>
  <c r="D9" i="15"/>
  <c r="D7" i="15"/>
  <c r="E116" i="16"/>
  <c r="I16" i="15"/>
  <c r="D134" i="16"/>
  <c r="E148" i="16"/>
  <c r="E143" i="16"/>
  <c r="D8" i="15"/>
  <c r="E113" i="16"/>
  <c r="E111" i="16"/>
  <c r="I15" i="15"/>
  <c r="E144" i="16"/>
  <c r="E100" i="16"/>
  <c r="E95" i="16"/>
  <c r="E112" i="16"/>
  <c r="E142" i="16"/>
  <c r="H16" i="15"/>
  <c r="I17" i="15"/>
  <c r="E104" i="16"/>
  <c r="E102" i="16"/>
  <c r="E115" i="16"/>
  <c r="E153" i="16"/>
  <c r="C134" i="16"/>
  <c r="E105" i="16"/>
  <c r="D6" i="15"/>
  <c r="E98" i="16"/>
  <c r="E146" i="16"/>
  <c r="E151" i="16"/>
  <c r="J18" i="15"/>
  <c r="J17" i="15"/>
  <c r="C87" i="16"/>
  <c r="E94" i="16"/>
  <c r="E99" i="16"/>
  <c r="E114" i="16"/>
  <c r="E149" i="16"/>
  <c r="E96" i="16"/>
  <c r="E103" i="16"/>
  <c r="J16" i="15"/>
  <c r="D10" i="15"/>
  <c r="A135" i="16" l="1"/>
  <c r="B135" i="16"/>
  <c r="C135" i="16"/>
  <c r="D135" i="16"/>
  <c r="E135" i="16"/>
  <c r="D86" i="16"/>
  <c r="E117" i="16"/>
  <c r="F115" i="16" s="1"/>
  <c r="D87" i="16"/>
  <c r="D88" i="16"/>
  <c r="D84" i="16"/>
  <c r="D85" i="16"/>
  <c r="L18" i="15"/>
  <c r="E9" i="15"/>
  <c r="M18" i="15"/>
  <c r="L17" i="15"/>
  <c r="E6" i="15"/>
  <c r="E10" i="15"/>
  <c r="M17" i="15"/>
  <c r="L16" i="15"/>
  <c r="E7" i="15"/>
  <c r="H19" i="15"/>
  <c r="K17" i="15" s="1"/>
  <c r="M16" i="15"/>
  <c r="I19" i="15"/>
  <c r="L15" i="15"/>
  <c r="E8" i="15"/>
  <c r="J19" i="15"/>
  <c r="M15" i="15"/>
  <c r="F114" i="16" l="1"/>
  <c r="F113" i="16"/>
  <c r="F112" i="16"/>
  <c r="F111" i="16"/>
  <c r="F116" i="16"/>
  <c r="K18" i="15"/>
  <c r="K15" i="15"/>
  <c r="K16"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48051D-7BA5-4701-927A-01AF5FFF1500}" name="Connection" type="104" refreshedVersion="0" background="1">
    <extLst>
      <ext xmlns:x15="http://schemas.microsoft.com/office/spreadsheetml/2010/11/main" uri="{DE250136-89BD-433C-8126-D09CA5730AF9}">
        <x15:connection id="Calendar"/>
      </ext>
    </extLst>
  </connection>
  <connection id="2" xr16:uid="{1B1BE3FF-676B-461E-943B-71A72699D694}" keepAlive="1" name="Query - Cost" description="Connection to the 'Cost' query in the workbook." type="5" refreshedVersion="8" background="1" saveData="1">
    <dbPr connection="Provider=Microsoft.Mashup.OleDb.1;Data Source=$Workbook$;Location=Cost;Extended Properties=&quot;&quot;" command="SELECT * FROM [Cost]"/>
  </connection>
  <connection id="3" xr16:uid="{535E5899-4247-4A92-AF31-514C8A848D83}"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4" xr16:uid="{28169C95-9655-4CB4-B8BA-5D3984E017E0}" keepAlive="1" name="Query - Expenses" description="Connection to the 'Expenses' query in the workbook." type="5" refreshedVersion="8" background="1" saveData="1">
    <dbPr connection="Provider=Microsoft.Mashup.OleDb.1;Data Source=$Workbook$;Location=Expenses;Extended Properties=&quot;&quot;" command="SELECT * FROM [Expenses]"/>
  </connection>
  <connection id="5" xr16:uid="{00AAD8AC-1194-446D-BD26-EBCB10AD1B4E}" keepAlive="1" name="Query - Full_join" description="Connection to the 'Full_join' query in the workbook." type="5" refreshedVersion="8" background="1" saveData="1">
    <dbPr connection="Provider=Microsoft.Mashup.OleDb.1;Data Source=$Workbook$;Location=Full_join;Extended Properties=&quot;&quot;" command="SELECT * FROM [Full_join]"/>
  </connection>
  <connection id="6" xr16:uid="{3E4F764F-1AA2-4696-85B6-9ECC7C941486}" keepAlive="1" name="Query - Inner_join" description="Connection to the 'Inner_join' query in the workbook." type="5" refreshedVersion="0" background="1">
    <dbPr connection="Provider=Microsoft.Mashup.OleDb.1;Data Source=$Workbook$;Location=Inner_join;Extended Properties=&quot;&quot;" command="SELECT * FROM [Inner_join]"/>
  </connection>
  <connection id="7" xr16:uid="{742DCB42-DC70-49D0-88EE-77D20BAC2452}" keepAlive="1" name="Query - left_anti" description="Connection to the 'left_anti' query in the workbook." type="5" refreshedVersion="0" background="1">
    <dbPr connection="Provider=Microsoft.Mashup.OleDb.1;Data Source=$Workbook$;Location=left_anti;Extended Properties=&quot;&quot;" command="SELECT * FROM [left_anti]"/>
  </connection>
  <connection id="8" xr16:uid="{F748BCEF-27C8-4FFF-8ED2-F87D44EA9AB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9" xr16:uid="{0219FB3C-E835-422B-A8FC-12AC4B657E5B}" keepAlive="1" name="Query - Quarter1" description="Connection to the 'Quarter1' query in the workbook." type="5" refreshedVersion="0" background="1">
    <dbPr connection="Provider=Microsoft.Mashup.OleDb.1;Data Source=$Workbook$;Location=Quarter1;Extended Properties=&quot;&quot;" command="SELECT * FROM [Quarter1]"/>
  </connection>
  <connection id="10" xr16:uid="{E8BEAF4B-5B1E-4FB3-8426-7C74FAD62B62}" keepAlive="1" name="Query - Quarter2" description="Connection to the 'Quarter2' query in the workbook." type="5" refreshedVersion="0" background="1">
    <dbPr connection="Provider=Microsoft.Mashup.OleDb.1;Data Source=$Workbook$;Location=Quarter2;Extended Properties=&quot;&quot;" command="SELECT * FROM [Quarter2]"/>
  </connection>
  <connection id="11" xr16:uid="{A27E844D-7027-4E7D-A394-8FE7CE646EE3}" keepAlive="1" name="Query - Quarter3" description="Connection to the 'Quarter3' query in the workbook." type="5" refreshedVersion="0" background="1">
    <dbPr connection="Provider=Microsoft.Mashup.OleDb.1;Data Source=$Workbook$;Location=Quarter3;Extended Properties=&quot;&quot;" command="SELECT * FROM [Quarter3]"/>
  </connection>
  <connection id="12" xr16:uid="{692FD818-D0D5-4874-A390-644D1FCFB94F}" keepAlive="1" name="Query - Quarter4" description="Connection to the 'Quarter4' query in the workbook." type="5" refreshedVersion="0" background="1">
    <dbPr connection="Provider=Microsoft.Mashup.OleDb.1;Data Source=$Workbook$;Location=Quarter4;Extended Properties=&quot;&quot;" command="SELECT * FROM [Quarter4]"/>
  </connection>
  <connection id="13" xr16:uid="{D4242111-6BBC-47C4-B904-C30D9CE1D31C}" keepAlive="1" name="Query - Quarterly" description="Connection to the 'Quarterly' query in the workbook." type="5" refreshedVersion="0" background="1">
    <dbPr connection="Provider=Microsoft.Mashup.OleDb.1;Data Source=$Workbook$;Location=Quarterly;Extended Properties=&quot;&quot;" command="SELECT * FROM [Quarterly]"/>
  </connection>
  <connection id="14" xr16:uid="{40FAC7D6-4132-409D-B2C4-F051590381F6}" keepAlive="1" name="Query - Quarterly Sales" description="Connection to the 'Quarterly Sales' query in the workbook." type="5" refreshedVersion="8" background="1" saveData="1">
    <dbPr connection="Provider=Microsoft.Mashup.OleDb.1;Data Source=$Workbook$;Location=&quot;Quarterly Sales&quot;;Extended Properties=&quot;&quot;" command="SELECT * FROM [Quarterly Sales]"/>
  </connection>
  <connection id="15" xr16:uid="{1F5E11FE-2FC1-47FB-8C7E-E4140FB67163}" keepAlive="1" name="Query - Right join" description="Connection to the 'Right join' query in the workbook." type="5" refreshedVersion="0" background="1">
    <dbPr connection="Provider=Microsoft.Mashup.OleDb.1;Data Source=$Workbook$;Location=&quot;Right join&quot;;Extended Properties=&quot;&quot;" command="SELECT * FROM [Right join]"/>
  </connection>
  <connection id="16" xr16:uid="{BD4FCCE3-1792-4256-A1E7-02E27370D54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7" xr16:uid="{8ED831B7-5D97-4324-AEFA-F1BEFABD5FF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8" xr16:uid="{6D035707-7572-4E79-B91D-72C00D054AF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9" xr16:uid="{C701DE53-8459-4E3F-A22C-5D1C1B2BC6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0" xr16:uid="{A53C94C4-C7C8-42B3-92BF-4941F72AE0A3}" name="WorksheetConnection_Business Dashboard.xlsx!Cost" type="102" refreshedVersion="8" minRefreshableVersion="5">
    <extLst>
      <ext xmlns:x15="http://schemas.microsoft.com/office/spreadsheetml/2010/11/main" uri="{DE250136-89BD-433C-8126-D09CA5730AF9}">
        <x15:connection id="Cost">
          <x15:rangePr sourceName="_xlcn.WorksheetConnection_BusinessDashboard.xlsxCost1"/>
        </x15:connection>
      </ext>
    </extLst>
  </connection>
  <connection id="21" xr16:uid="{ABF9E509-41BB-4F43-AE49-3F0121505685}" name="WorksheetConnection_Business Dashboard.xlsx!Customers" type="102" refreshedVersion="8" minRefreshableVersion="5">
    <extLst>
      <ext xmlns:x15="http://schemas.microsoft.com/office/spreadsheetml/2010/11/main" uri="{DE250136-89BD-433C-8126-D09CA5730AF9}">
        <x15:connection id="Customers">
          <x15:rangePr sourceName="_xlcn.WorksheetConnection_BusinessDashboard.xlsxCustomers1"/>
        </x15:connection>
      </ext>
    </extLst>
  </connection>
  <connection id="22" xr16:uid="{52D822EB-334F-4E22-904E-BF391F130A2B}" name="WorksheetConnection_Business Dashboard.xlsx!Expenses" type="102" refreshedVersion="8" minRefreshableVersion="5">
    <extLst>
      <ext xmlns:x15="http://schemas.microsoft.com/office/spreadsheetml/2010/11/main" uri="{DE250136-89BD-433C-8126-D09CA5730AF9}">
        <x15:connection id="Expenses">
          <x15:rangePr sourceName="_xlcn.WorksheetConnection_BusinessDashboard.xlsxExpenses1"/>
        </x15:connection>
      </ext>
    </extLst>
  </connection>
  <connection id="23" xr16:uid="{F9F0F272-DB8F-470C-A702-F86BEC30FD60}" name="WorksheetConnection_Business Dashboard.xlsx!Quarterly_Sales" type="102" refreshedVersion="8" minRefreshableVersion="5">
    <extLst>
      <ext xmlns:x15="http://schemas.microsoft.com/office/spreadsheetml/2010/11/main" uri="{DE250136-89BD-433C-8126-D09CA5730AF9}">
        <x15:connection id="Quarterly_Sales">
          <x15:rangePr sourceName="_xlcn.WorksheetConnection_BusinessDashboard.xlsxQuarterly_Sales1"/>
        </x15:connection>
      </ext>
    </extLst>
  </connection>
</connections>
</file>

<file path=xl/sharedStrings.xml><?xml version="1.0" encoding="utf-8"?>
<sst xmlns="http://schemas.openxmlformats.org/spreadsheetml/2006/main" count="7203" uniqueCount="1205">
  <si>
    <t>Serial No.</t>
  </si>
  <si>
    <t>Name of Customer</t>
  </si>
  <si>
    <t>GSTN</t>
  </si>
  <si>
    <t xml:space="preserve">City </t>
  </si>
  <si>
    <t>Country</t>
  </si>
  <si>
    <t>Regions</t>
  </si>
  <si>
    <t>Invoice Amount</t>
  </si>
  <si>
    <t>Blessings and Blooms Enterprises</t>
  </si>
  <si>
    <t>27AAAAA1234A1Z2</t>
  </si>
  <si>
    <t xml:space="preserve">Pune </t>
  </si>
  <si>
    <t>India</t>
  </si>
  <si>
    <t>Asia &amp; Pacific</t>
  </si>
  <si>
    <t xml:space="preserve">Remote Sensing Devices Pvt Ltd </t>
  </si>
  <si>
    <t>27AAAAA1234A1Z3</t>
  </si>
  <si>
    <t>Mumbai</t>
  </si>
  <si>
    <t>Sanskriti Garments Ltd</t>
  </si>
  <si>
    <t>27AAAAA1234A1Z4</t>
  </si>
  <si>
    <t>Ahmedabad</t>
  </si>
  <si>
    <t>Fastgrowth Markeitng Pvt Ltd</t>
  </si>
  <si>
    <t>27AAAAA1234A1Z5</t>
  </si>
  <si>
    <t>Delhi</t>
  </si>
  <si>
    <t>India Rising Group Ltd</t>
  </si>
  <si>
    <t>27AAAAA1234A1Z6</t>
  </si>
  <si>
    <t>Abu Dhabi</t>
  </si>
  <si>
    <t>UAE</t>
  </si>
  <si>
    <t>Middle East</t>
  </si>
  <si>
    <t>AVP Automation Ltd</t>
  </si>
  <si>
    <t>27AAAAA1234A1Z7</t>
  </si>
  <si>
    <t>Amaze Robotics Ltd</t>
  </si>
  <si>
    <t>27AAAAA1234A1Z8</t>
  </si>
  <si>
    <t>Riyadh</t>
  </si>
  <si>
    <t>Saudi Arabia</t>
  </si>
  <si>
    <t>Space Lights Enterprises</t>
  </si>
  <si>
    <t>27AAAAA1234A1Z9</t>
  </si>
  <si>
    <t>Muscat</t>
  </si>
  <si>
    <t>Oman</t>
  </si>
  <si>
    <t>Gofast Transport Pvt Ltd</t>
  </si>
  <si>
    <t>27AAAAA1234A1Z1</t>
  </si>
  <si>
    <t>Sohar</t>
  </si>
  <si>
    <t>Lightning Transport Ltd</t>
  </si>
  <si>
    <t>27AAAAA1234A2Z1</t>
  </si>
  <si>
    <t>Kuwait City</t>
  </si>
  <si>
    <t>Kuwait</t>
  </si>
  <si>
    <t>Inmobile GPS Systems Ltd</t>
  </si>
  <si>
    <t>27AAAAA1234A2Z2</t>
  </si>
  <si>
    <t>Shanghai</t>
  </si>
  <si>
    <t>China</t>
  </si>
  <si>
    <t>Green Canvas Solar Ltd</t>
  </si>
  <si>
    <t>27AAAAA1234A2Z3</t>
  </si>
  <si>
    <t>Tokyo</t>
  </si>
  <si>
    <t>Japan</t>
  </si>
  <si>
    <t>Renewable Solutions Pvt Ltd</t>
  </si>
  <si>
    <t>27AAAAA1234A2Z4</t>
  </si>
  <si>
    <t>Singapore</t>
  </si>
  <si>
    <t>My Cab Services Pvt Ltd</t>
  </si>
  <si>
    <t>27AAAAA1234A2Z5</t>
  </si>
  <si>
    <t>Kuala Lumpur</t>
  </si>
  <si>
    <t>Malaysia</t>
  </si>
  <si>
    <t xml:space="preserve">Ronak Electricals </t>
  </si>
  <si>
    <t>27AAAAA1234A2Z6</t>
  </si>
  <si>
    <t>New York</t>
  </si>
  <si>
    <t>USA</t>
  </si>
  <si>
    <t>North America</t>
  </si>
  <si>
    <t>Remarkable Consultancy Services Ltd</t>
  </si>
  <si>
    <t>27AAAAA1234A2Z7</t>
  </si>
  <si>
    <t xml:space="preserve">Pace HR Solutions Ltd </t>
  </si>
  <si>
    <t>27AAAAA1234A2Z8</t>
  </si>
  <si>
    <t>Mexico City</t>
  </si>
  <si>
    <t>Maxico</t>
  </si>
  <si>
    <t>Latin America</t>
  </si>
  <si>
    <t>Markets Insight Pvt Ltd</t>
  </si>
  <si>
    <t>27AAAAA1234A2Z9</t>
  </si>
  <si>
    <t>Home Entertainment Ltd</t>
  </si>
  <si>
    <t>27AAAAA1213A3Z2</t>
  </si>
  <si>
    <t>Quick Mobi Pvt Ltd</t>
  </si>
  <si>
    <t>27AAAAA1213A3Z3</t>
  </si>
  <si>
    <t>Cape Town</t>
  </si>
  <si>
    <t>South Africa</t>
  </si>
  <si>
    <t>Africa</t>
  </si>
  <si>
    <t>Brisk Beverages Ltd</t>
  </si>
  <si>
    <t>27AAAAA1213A3Z4</t>
  </si>
  <si>
    <t>Berlin</t>
  </si>
  <si>
    <t>Germany</t>
  </si>
  <si>
    <t>Europe</t>
  </si>
  <si>
    <t>Vertical Media Services</t>
  </si>
  <si>
    <t>27AAAAA1234A4Z1</t>
  </si>
  <si>
    <t>Median Pro Equipment</t>
  </si>
  <si>
    <t>27AAAAA1234A4Z2</t>
  </si>
  <si>
    <t>Seoul</t>
  </si>
  <si>
    <t>South Korea</t>
  </si>
  <si>
    <t>VPS Ventures</t>
  </si>
  <si>
    <t>27AAAAA1234A4Z3</t>
  </si>
  <si>
    <t>Cresent Technologies</t>
  </si>
  <si>
    <t>27AAAAA1234A4Z4</t>
  </si>
  <si>
    <t>Aplha Distributors</t>
  </si>
  <si>
    <t>27AAAAA1234A4Z5</t>
  </si>
  <si>
    <t>DML Printers Ltd</t>
  </si>
  <si>
    <t>27AAAAA1234A4Z6</t>
  </si>
  <si>
    <t>Paris</t>
  </si>
  <si>
    <t>France</t>
  </si>
  <si>
    <t>Order No.</t>
  </si>
  <si>
    <t>Customer</t>
  </si>
  <si>
    <t>Production Cost</t>
  </si>
  <si>
    <t>Distribution Cost</t>
  </si>
  <si>
    <t>Total_Cost</t>
  </si>
  <si>
    <t>AB00001</t>
  </si>
  <si>
    <t>AB00002</t>
  </si>
  <si>
    <t>AB00003</t>
  </si>
  <si>
    <t>AB00004</t>
  </si>
  <si>
    <t>AB00005</t>
  </si>
  <si>
    <t>AB00006</t>
  </si>
  <si>
    <t>AB00007</t>
  </si>
  <si>
    <t>AB00008</t>
  </si>
  <si>
    <t>AB00009</t>
  </si>
  <si>
    <t>AB00010</t>
  </si>
  <si>
    <t>AB00011</t>
  </si>
  <si>
    <t>AB00012</t>
  </si>
  <si>
    <t>AB00013</t>
  </si>
  <si>
    <t>AB00014</t>
  </si>
  <si>
    <t>AB00015</t>
  </si>
  <si>
    <t>AB00016</t>
  </si>
  <si>
    <t>AB00017</t>
  </si>
  <si>
    <t>AB00018</t>
  </si>
  <si>
    <t>AB00019</t>
  </si>
  <si>
    <t>AB00020</t>
  </si>
  <si>
    <t>AB00021</t>
  </si>
  <si>
    <t>AB00022</t>
  </si>
  <si>
    <t>AB00023</t>
  </si>
  <si>
    <t>AB00024</t>
  </si>
  <si>
    <t>AB00025</t>
  </si>
  <si>
    <t>AB00026</t>
  </si>
  <si>
    <t>AB00027</t>
  </si>
  <si>
    <t>AB00028</t>
  </si>
  <si>
    <t>AB00029</t>
  </si>
  <si>
    <t>AB00030</t>
  </si>
  <si>
    <t>AB00031</t>
  </si>
  <si>
    <t>AB00032</t>
  </si>
  <si>
    <t>AB00033</t>
  </si>
  <si>
    <t>AB00034</t>
  </si>
  <si>
    <t>AB00035</t>
  </si>
  <si>
    <t>AB00036</t>
  </si>
  <si>
    <t>AB00037</t>
  </si>
  <si>
    <t>AB00038</t>
  </si>
  <si>
    <t>AB00039</t>
  </si>
  <si>
    <t>AB00040</t>
  </si>
  <si>
    <t>AB00041</t>
  </si>
  <si>
    <t>AB00042</t>
  </si>
  <si>
    <t>AB00043</t>
  </si>
  <si>
    <t>AB00044</t>
  </si>
  <si>
    <t>AB00045</t>
  </si>
  <si>
    <t>AB00046</t>
  </si>
  <si>
    <t>AB00047</t>
  </si>
  <si>
    <t>AB00048</t>
  </si>
  <si>
    <t>AB00049</t>
  </si>
  <si>
    <t>AB00050</t>
  </si>
  <si>
    <t>AB00051</t>
  </si>
  <si>
    <t>AB00052</t>
  </si>
  <si>
    <t>AB00053</t>
  </si>
  <si>
    <t>AB00054</t>
  </si>
  <si>
    <t>AB00055</t>
  </si>
  <si>
    <t>AB00056</t>
  </si>
  <si>
    <t>AB00057</t>
  </si>
  <si>
    <t>AB00058</t>
  </si>
  <si>
    <t>AB00059</t>
  </si>
  <si>
    <t>AB00060</t>
  </si>
  <si>
    <t>AB00061</t>
  </si>
  <si>
    <t>AB00062</t>
  </si>
  <si>
    <t>AB00063</t>
  </si>
  <si>
    <t>AB00064</t>
  </si>
  <si>
    <t>AB00065</t>
  </si>
  <si>
    <t>AB00066</t>
  </si>
  <si>
    <t>AB00067</t>
  </si>
  <si>
    <t>AB00068</t>
  </si>
  <si>
    <t>AB00069</t>
  </si>
  <si>
    <t>AB00070</t>
  </si>
  <si>
    <t>AB00071</t>
  </si>
  <si>
    <t>AB00072</t>
  </si>
  <si>
    <t>AB00073</t>
  </si>
  <si>
    <t>AB00074</t>
  </si>
  <si>
    <t>AB00075</t>
  </si>
  <si>
    <t>AB00076</t>
  </si>
  <si>
    <t>AB00077</t>
  </si>
  <si>
    <t>AB00078</t>
  </si>
  <si>
    <t>AB00079</t>
  </si>
  <si>
    <t>AB00080</t>
  </si>
  <si>
    <t>AB00081</t>
  </si>
  <si>
    <t>AB00082</t>
  </si>
  <si>
    <t>AB00083</t>
  </si>
  <si>
    <t>AB00084</t>
  </si>
  <si>
    <t>AB00085</t>
  </si>
  <si>
    <t>AB00086</t>
  </si>
  <si>
    <t>AB00087</t>
  </si>
  <si>
    <t>AB00088</t>
  </si>
  <si>
    <t>AB00089</t>
  </si>
  <si>
    <t>AB00090</t>
  </si>
  <si>
    <t>AB00091</t>
  </si>
  <si>
    <t>AB00092</t>
  </si>
  <si>
    <t>AB00093</t>
  </si>
  <si>
    <t>AB00094</t>
  </si>
  <si>
    <t>AB00095</t>
  </si>
  <si>
    <t>AB00096</t>
  </si>
  <si>
    <t>AB00097</t>
  </si>
  <si>
    <t>AB00098</t>
  </si>
  <si>
    <t>AB00099</t>
  </si>
  <si>
    <t>AB00100</t>
  </si>
  <si>
    <t>AB00101</t>
  </si>
  <si>
    <t>AB00102</t>
  </si>
  <si>
    <t>AB00103</t>
  </si>
  <si>
    <t>AB00104</t>
  </si>
  <si>
    <t>AB00105</t>
  </si>
  <si>
    <t>AB00106</t>
  </si>
  <si>
    <t>AB00107</t>
  </si>
  <si>
    <t>AB00108</t>
  </si>
  <si>
    <t>AB00109</t>
  </si>
  <si>
    <t>AB00110</t>
  </si>
  <si>
    <t>AB00111</t>
  </si>
  <si>
    <t>AB00112</t>
  </si>
  <si>
    <t>AB00113</t>
  </si>
  <si>
    <t>AB00114</t>
  </si>
  <si>
    <t>AB00115</t>
  </si>
  <si>
    <t>AB00116</t>
  </si>
  <si>
    <t>AB00117</t>
  </si>
  <si>
    <t>AB00118</t>
  </si>
  <si>
    <t>AB00119</t>
  </si>
  <si>
    <t>AB00120</t>
  </si>
  <si>
    <t>AB00121</t>
  </si>
  <si>
    <t>AB00122</t>
  </si>
  <si>
    <t>AB00123</t>
  </si>
  <si>
    <t>AB00124</t>
  </si>
  <si>
    <t>AB00125</t>
  </si>
  <si>
    <t>AB00126</t>
  </si>
  <si>
    <t>AB00127</t>
  </si>
  <si>
    <t>AB00128</t>
  </si>
  <si>
    <t>AB00129</t>
  </si>
  <si>
    <t>AB00130</t>
  </si>
  <si>
    <t>AB00131</t>
  </si>
  <si>
    <t>AB00132</t>
  </si>
  <si>
    <t>AB00133</t>
  </si>
  <si>
    <t>AB00134</t>
  </si>
  <si>
    <t>AB00135</t>
  </si>
  <si>
    <t>AB00136</t>
  </si>
  <si>
    <t>AB00137</t>
  </si>
  <si>
    <t>AB00138</t>
  </si>
  <si>
    <t>AB00139</t>
  </si>
  <si>
    <t>AB00140</t>
  </si>
  <si>
    <t>AB00141</t>
  </si>
  <si>
    <t>AB00142</t>
  </si>
  <si>
    <t>AB00143</t>
  </si>
  <si>
    <t>AB00144</t>
  </si>
  <si>
    <t>AB00145</t>
  </si>
  <si>
    <t>AB00146</t>
  </si>
  <si>
    <t>AB00147</t>
  </si>
  <si>
    <t>AB00148</t>
  </si>
  <si>
    <t>AB00149</t>
  </si>
  <si>
    <t>AB00150</t>
  </si>
  <si>
    <t>AB00151</t>
  </si>
  <si>
    <t>AB00152</t>
  </si>
  <si>
    <t>AB00153</t>
  </si>
  <si>
    <t>AB00154</t>
  </si>
  <si>
    <t>AB00155</t>
  </si>
  <si>
    <t>AB00156</t>
  </si>
  <si>
    <t>AB00157</t>
  </si>
  <si>
    <t>AB00158</t>
  </si>
  <si>
    <t>AB00159</t>
  </si>
  <si>
    <t>AB00160</t>
  </si>
  <si>
    <t>AB00161</t>
  </si>
  <si>
    <t>AB00162</t>
  </si>
  <si>
    <t>AB00163</t>
  </si>
  <si>
    <t>AB00164</t>
  </si>
  <si>
    <t>AB00165</t>
  </si>
  <si>
    <t>AB00166</t>
  </si>
  <si>
    <t>AB00167</t>
  </si>
  <si>
    <t>AB00168</t>
  </si>
  <si>
    <t>AB00169</t>
  </si>
  <si>
    <t>AB00170</t>
  </si>
  <si>
    <t>AB00171</t>
  </si>
  <si>
    <t>AB00172</t>
  </si>
  <si>
    <t>AB00173</t>
  </si>
  <si>
    <t>AB00174</t>
  </si>
  <si>
    <t>AB00175</t>
  </si>
  <si>
    <t>AB00176</t>
  </si>
  <si>
    <t>AB00177</t>
  </si>
  <si>
    <t>AB00178</t>
  </si>
  <si>
    <t>AB00179</t>
  </si>
  <si>
    <t>AB00180</t>
  </si>
  <si>
    <t>AB00181</t>
  </si>
  <si>
    <t>AB00182</t>
  </si>
  <si>
    <t>AB00183</t>
  </si>
  <si>
    <t>AB00184</t>
  </si>
  <si>
    <t>AB00185</t>
  </si>
  <si>
    <t>AB00186</t>
  </si>
  <si>
    <t>AB00187</t>
  </si>
  <si>
    <t>AB00188</t>
  </si>
  <si>
    <t>AB00189</t>
  </si>
  <si>
    <t>AB00190</t>
  </si>
  <si>
    <t>AB00191</t>
  </si>
  <si>
    <t>AB00192</t>
  </si>
  <si>
    <t>AB00193</t>
  </si>
  <si>
    <t>AB00194</t>
  </si>
  <si>
    <t>AB00195</t>
  </si>
  <si>
    <t>AB00196</t>
  </si>
  <si>
    <t>AB00197</t>
  </si>
  <si>
    <t>AB00198</t>
  </si>
  <si>
    <t>AB00199</t>
  </si>
  <si>
    <t>AB00200</t>
  </si>
  <si>
    <t>AB00201</t>
  </si>
  <si>
    <t>AB00202</t>
  </si>
  <si>
    <t>AB00203</t>
  </si>
  <si>
    <t>AB00204</t>
  </si>
  <si>
    <t>AB00205</t>
  </si>
  <si>
    <t>AB00206</t>
  </si>
  <si>
    <t>AB00207</t>
  </si>
  <si>
    <t>AB00208</t>
  </si>
  <si>
    <t>AB00209</t>
  </si>
  <si>
    <t>AB00210</t>
  </si>
  <si>
    <t>AB00211</t>
  </si>
  <si>
    <t>AB00212</t>
  </si>
  <si>
    <t>AB00213</t>
  </si>
  <si>
    <t>AB00214</t>
  </si>
  <si>
    <t>AB00215</t>
  </si>
  <si>
    <t>AB00216</t>
  </si>
  <si>
    <t>AB00217</t>
  </si>
  <si>
    <t>AB00218</t>
  </si>
  <si>
    <t>AB00219</t>
  </si>
  <si>
    <t>AB00220</t>
  </si>
  <si>
    <t>AB00221</t>
  </si>
  <si>
    <t>AB00222</t>
  </si>
  <si>
    <t>AB00223</t>
  </si>
  <si>
    <t>AB00224</t>
  </si>
  <si>
    <t>AB00225</t>
  </si>
  <si>
    <t>AB00226</t>
  </si>
  <si>
    <t>AB00227</t>
  </si>
  <si>
    <t>AB00228</t>
  </si>
  <si>
    <t>AB00229</t>
  </si>
  <si>
    <t>AB00230</t>
  </si>
  <si>
    <t>AB00231</t>
  </si>
  <si>
    <t>AB00232</t>
  </si>
  <si>
    <t>AB00233</t>
  </si>
  <si>
    <t>AB00234</t>
  </si>
  <si>
    <t>AB00235</t>
  </si>
  <si>
    <t>AB00236</t>
  </si>
  <si>
    <t>AB00237</t>
  </si>
  <si>
    <t>AB00238</t>
  </si>
  <si>
    <t>AB00239</t>
  </si>
  <si>
    <t>AB00240</t>
  </si>
  <si>
    <t>AB00241</t>
  </si>
  <si>
    <t>AB00242</t>
  </si>
  <si>
    <t>AB00243</t>
  </si>
  <si>
    <t>AB00244</t>
  </si>
  <si>
    <t>AB00245</t>
  </si>
  <si>
    <t>AB00246</t>
  </si>
  <si>
    <t>AB00247</t>
  </si>
  <si>
    <t>AB00248</t>
  </si>
  <si>
    <t>AB00249</t>
  </si>
  <si>
    <t>AB00250</t>
  </si>
  <si>
    <t>AB00251</t>
  </si>
  <si>
    <t>AB00252</t>
  </si>
  <si>
    <t>AB00253</t>
  </si>
  <si>
    <t>AB00254</t>
  </si>
  <si>
    <t>AB00255</t>
  </si>
  <si>
    <t>AB00256</t>
  </si>
  <si>
    <t>AB00257</t>
  </si>
  <si>
    <t>AB00258</t>
  </si>
  <si>
    <t>AB00259</t>
  </si>
  <si>
    <t>AB00260</t>
  </si>
  <si>
    <t>AB00261</t>
  </si>
  <si>
    <t>AB00262</t>
  </si>
  <si>
    <t>AB00263</t>
  </si>
  <si>
    <t>AB00264</t>
  </si>
  <si>
    <t>AB00265</t>
  </si>
  <si>
    <t>AB00266</t>
  </si>
  <si>
    <t>AB00267</t>
  </si>
  <si>
    <t>AB00268</t>
  </si>
  <si>
    <t>AB00269</t>
  </si>
  <si>
    <t>AB00270</t>
  </si>
  <si>
    <t>AB00271</t>
  </si>
  <si>
    <t>AB00272</t>
  </si>
  <si>
    <t>AB00273</t>
  </si>
  <si>
    <t>AB00274</t>
  </si>
  <si>
    <t>AB00275</t>
  </si>
  <si>
    <t>AB00276</t>
  </si>
  <si>
    <t>AB00277</t>
  </si>
  <si>
    <t>AB00278</t>
  </si>
  <si>
    <t>AB00279</t>
  </si>
  <si>
    <t>AB00280</t>
  </si>
  <si>
    <t>AB00281</t>
  </si>
  <si>
    <t>AB00282</t>
  </si>
  <si>
    <t>AB00283</t>
  </si>
  <si>
    <t>AB00284</t>
  </si>
  <si>
    <t>AB00285</t>
  </si>
  <si>
    <t>AB00286</t>
  </si>
  <si>
    <t>AB00287</t>
  </si>
  <si>
    <t>AB00288</t>
  </si>
  <si>
    <t>AB00289</t>
  </si>
  <si>
    <t>AB00290</t>
  </si>
  <si>
    <t>AB00291</t>
  </si>
  <si>
    <t>AB00292</t>
  </si>
  <si>
    <t>AB00293</t>
  </si>
  <si>
    <t>AB00294</t>
  </si>
  <si>
    <t>AB00295</t>
  </si>
  <si>
    <t>AB00296</t>
  </si>
  <si>
    <t>AB00297</t>
  </si>
  <si>
    <t>AB00298</t>
  </si>
  <si>
    <t>AB00299</t>
  </si>
  <si>
    <t>AB00300</t>
  </si>
  <si>
    <t>AB00301</t>
  </si>
  <si>
    <t>AB00302</t>
  </si>
  <si>
    <t>AB00303</t>
  </si>
  <si>
    <t>AB00304</t>
  </si>
  <si>
    <t>AB00305</t>
  </si>
  <si>
    <t>AB00306</t>
  </si>
  <si>
    <t>AB00307</t>
  </si>
  <si>
    <t>AB00308</t>
  </si>
  <si>
    <t>AB00309</t>
  </si>
  <si>
    <t>AB00310</t>
  </si>
  <si>
    <t>AB00311</t>
  </si>
  <si>
    <t>AB00312</t>
  </si>
  <si>
    <t>AB00313</t>
  </si>
  <si>
    <t>AB00314</t>
  </si>
  <si>
    <t>AB00315</t>
  </si>
  <si>
    <t>AB00316</t>
  </si>
  <si>
    <t>AB00317</t>
  </si>
  <si>
    <t>AB00318</t>
  </si>
  <si>
    <t>AB00319</t>
  </si>
  <si>
    <t>AB00320</t>
  </si>
  <si>
    <t>AB00321</t>
  </si>
  <si>
    <t>AB00322</t>
  </si>
  <si>
    <t>AB00323</t>
  </si>
  <si>
    <t>AB00324</t>
  </si>
  <si>
    <t>AB00325</t>
  </si>
  <si>
    <t>AB00326</t>
  </si>
  <si>
    <t>AB00327</t>
  </si>
  <si>
    <t>AB00328</t>
  </si>
  <si>
    <t>AB00329</t>
  </si>
  <si>
    <t>AB00330</t>
  </si>
  <si>
    <t>AB00331</t>
  </si>
  <si>
    <t>AB00332</t>
  </si>
  <si>
    <t>AB00333</t>
  </si>
  <si>
    <t>AB00334</t>
  </si>
  <si>
    <t>AB00335</t>
  </si>
  <si>
    <t>AB00336</t>
  </si>
  <si>
    <t>AB00337</t>
  </si>
  <si>
    <t>AB00338</t>
  </si>
  <si>
    <t>AB00339</t>
  </si>
  <si>
    <t>AB00340</t>
  </si>
  <si>
    <t>AB00341</t>
  </si>
  <si>
    <t>AB00342</t>
  </si>
  <si>
    <t>AB00343</t>
  </si>
  <si>
    <t>AB00344</t>
  </si>
  <si>
    <t>AB00345</t>
  </si>
  <si>
    <t>AB00346</t>
  </si>
  <si>
    <t>AB00347</t>
  </si>
  <si>
    <t>AB00348</t>
  </si>
  <si>
    <t>AB00349</t>
  </si>
  <si>
    <t>AB00350</t>
  </si>
  <si>
    <t>AB00351</t>
  </si>
  <si>
    <t>AB00352</t>
  </si>
  <si>
    <t>AB00353</t>
  </si>
  <si>
    <t>AB00354</t>
  </si>
  <si>
    <t>AB00355</t>
  </si>
  <si>
    <t>AB00356</t>
  </si>
  <si>
    <t>AB00357</t>
  </si>
  <si>
    <t>AB00358</t>
  </si>
  <si>
    <t>AB00359</t>
  </si>
  <si>
    <t>AB00360</t>
  </si>
  <si>
    <t>AB00361</t>
  </si>
  <si>
    <t>AB00362</t>
  </si>
  <si>
    <t>AB00363</t>
  </si>
  <si>
    <t>AB00364</t>
  </si>
  <si>
    <t>AB00365</t>
  </si>
  <si>
    <t>AB00366</t>
  </si>
  <si>
    <t>AB00367</t>
  </si>
  <si>
    <t>AB00368</t>
  </si>
  <si>
    <t>AB00369</t>
  </si>
  <si>
    <t>AB00370</t>
  </si>
  <si>
    <t>AB00371</t>
  </si>
  <si>
    <t>AB00372</t>
  </si>
  <si>
    <t>AB00373</t>
  </si>
  <si>
    <t>AB00374</t>
  </si>
  <si>
    <t>AB00375</t>
  </si>
  <si>
    <t>AB00376</t>
  </si>
  <si>
    <t>AB00377</t>
  </si>
  <si>
    <t>AB00378</t>
  </si>
  <si>
    <t>AB00379</t>
  </si>
  <si>
    <t>AB00380</t>
  </si>
  <si>
    <t>AB00381</t>
  </si>
  <si>
    <t>AB00382</t>
  </si>
  <si>
    <t>AB00383</t>
  </si>
  <si>
    <t>AB00384</t>
  </si>
  <si>
    <t>AB00385</t>
  </si>
  <si>
    <t>AB00386</t>
  </si>
  <si>
    <t>AB00387</t>
  </si>
  <si>
    <t>AB00388</t>
  </si>
  <si>
    <t>AB00389</t>
  </si>
  <si>
    <t>AB00390</t>
  </si>
  <si>
    <t>AB00391</t>
  </si>
  <si>
    <t>AB00392</t>
  </si>
  <si>
    <t>AB00393</t>
  </si>
  <si>
    <t>AB00394</t>
  </si>
  <si>
    <t>AB00395</t>
  </si>
  <si>
    <t>Invoice Number</t>
  </si>
  <si>
    <t>Date</t>
  </si>
  <si>
    <t>Quarter</t>
  </si>
  <si>
    <t>Product</t>
  </si>
  <si>
    <t>Product_ID</t>
  </si>
  <si>
    <t>Sales Person</t>
  </si>
  <si>
    <t>Mode of Delivery</t>
  </si>
  <si>
    <t>Receipts</t>
  </si>
  <si>
    <t>Payment Status</t>
  </si>
  <si>
    <t>Pan_no</t>
  </si>
  <si>
    <t>Receivable</t>
  </si>
  <si>
    <t>Sale_remark</t>
  </si>
  <si>
    <t>ABN/20-21/Sales/01</t>
  </si>
  <si>
    <t>Q1</t>
  </si>
  <si>
    <t>Fastrack</t>
  </si>
  <si>
    <t>P001</t>
  </si>
  <si>
    <t>Rajesh Jadhav</t>
  </si>
  <si>
    <t>Online</t>
  </si>
  <si>
    <t>Not Received</t>
  </si>
  <si>
    <t>AAAAA1234A</t>
  </si>
  <si>
    <t>High Value</t>
  </si>
  <si>
    <t>ABN/20-21/Sales/02</t>
  </si>
  <si>
    <t>Avinash Chavan</t>
  </si>
  <si>
    <t>Retail store</t>
  </si>
  <si>
    <t>ABN/20-21/Sales/03</t>
  </si>
  <si>
    <t>Direct Sales</t>
  </si>
  <si>
    <t>Received</t>
  </si>
  <si>
    <t>Low Value</t>
  </si>
  <si>
    <t>ABN/20-21/Sales/04</t>
  </si>
  <si>
    <t>Vijay Singh</t>
  </si>
  <si>
    <t>Distributor</t>
  </si>
  <si>
    <t>Average</t>
  </si>
  <si>
    <t>ABN/20-21/Sales/05</t>
  </si>
  <si>
    <t>Learnpro LMS</t>
  </si>
  <si>
    <t>P005</t>
  </si>
  <si>
    <t>ABN/20-21/Sales/06</t>
  </si>
  <si>
    <t>Mpro CRM</t>
  </si>
  <si>
    <t>P003</t>
  </si>
  <si>
    <t>ABN/20-21/Sales/07</t>
  </si>
  <si>
    <t>M Analytics</t>
  </si>
  <si>
    <t>P004</t>
  </si>
  <si>
    <t>Chandresh Pillai</t>
  </si>
  <si>
    <t>ABN/20-21/Sales/08</t>
  </si>
  <si>
    <t>ABN/20-21/Sales/09</t>
  </si>
  <si>
    <t>Zip ERP</t>
  </si>
  <si>
    <t>P002</t>
  </si>
  <si>
    <t>ABN/20-21/Sales/10</t>
  </si>
  <si>
    <t>ABN/20-21/Sales/11</t>
  </si>
  <si>
    <t>ABN/20-21/Sales/12</t>
  </si>
  <si>
    <t>ABN/20-21/Sales/13</t>
  </si>
  <si>
    <t>Rakesh Kumar</t>
  </si>
  <si>
    <t>ABN/20-21/Sales/14</t>
  </si>
  <si>
    <t>Tapan Gurkha</t>
  </si>
  <si>
    <t>ABN/20-21/Sales/15</t>
  </si>
  <si>
    <t>ABN/20-21/Sales/16</t>
  </si>
  <si>
    <t>ABN/20-21/Sales/17</t>
  </si>
  <si>
    <t>ABN/20-21/Sales/18</t>
  </si>
  <si>
    <t>ABN/20-21/Sales/19</t>
  </si>
  <si>
    <t>AAAAA1213A</t>
  </si>
  <si>
    <t>ABN/20-21/Sales/20</t>
  </si>
  <si>
    <t>ABN/20-21/Sales/21</t>
  </si>
  <si>
    <t>ABN/20-21/Sales/22</t>
  </si>
  <si>
    <t>ABN/20-21/Sales/23</t>
  </si>
  <si>
    <t>ABN/20-21/Sales/24</t>
  </si>
  <si>
    <t>ABN/20-21/Sales/25</t>
  </si>
  <si>
    <t>ABN/20-21/Sales/26</t>
  </si>
  <si>
    <t>ABN/20-21/Sales/27</t>
  </si>
  <si>
    <t>ABN/20-21/Sales/28</t>
  </si>
  <si>
    <t>ABN/20-21/Sales/29</t>
  </si>
  <si>
    <t>ABN/20-21/Sales/30</t>
  </si>
  <si>
    <t>ABN/20-21/Sales/31</t>
  </si>
  <si>
    <t>ABN/20-21/Sales/32</t>
  </si>
  <si>
    <t>ABN/20-21/Sales/33</t>
  </si>
  <si>
    <t>ABN/20-21/Sales/34</t>
  </si>
  <si>
    <t>ABN/20-21/Sales/35</t>
  </si>
  <si>
    <t>ABN/20-21/Sales/36</t>
  </si>
  <si>
    <t>ABN/20-21/Sales/37</t>
  </si>
  <si>
    <t>ABN/20-21/Sales/38</t>
  </si>
  <si>
    <t>ABN/20-21/Sales/39</t>
  </si>
  <si>
    <t>ABN/20-21/Sales/40</t>
  </si>
  <si>
    <t>Q2</t>
  </si>
  <si>
    <t>ABN/20-21/Sales/41</t>
  </si>
  <si>
    <t>ABN/20-21/Sales/42</t>
  </si>
  <si>
    <t>ABN/20-21/Sales/43</t>
  </si>
  <si>
    <t>ABN/20-21/Sales/44</t>
  </si>
  <si>
    <t>ABN/20-21/Sales/45</t>
  </si>
  <si>
    <t>ABN/20-21/Sales/46</t>
  </si>
  <si>
    <t>ABN/20-21/Sales/47</t>
  </si>
  <si>
    <t>ABN/20-21/Sales/48</t>
  </si>
  <si>
    <t>ABN/20-21/Sales/49</t>
  </si>
  <si>
    <t>ABN/20-21/Sales/50</t>
  </si>
  <si>
    <t>ABN/20-21/Sales/51</t>
  </si>
  <si>
    <t>ABN/20-21/Sales/52</t>
  </si>
  <si>
    <t>ABN/20-21/Sales/53</t>
  </si>
  <si>
    <t>ABN/20-21/Sales/54</t>
  </si>
  <si>
    <t>ABN/20-21/Sales/55</t>
  </si>
  <si>
    <t>ABN/20-21/Sales/56</t>
  </si>
  <si>
    <t>ABN/20-21/Sales/57</t>
  </si>
  <si>
    <t>ABN/20-21/Sales/58</t>
  </si>
  <si>
    <t>ABN/20-21/Sales/59</t>
  </si>
  <si>
    <t>ABN/20-21/Sales/60</t>
  </si>
  <si>
    <t>ABN/20-21/Sales/61</t>
  </si>
  <si>
    <t>ABN/20-21/Sales/62</t>
  </si>
  <si>
    <t>ABN/20-21/Sales/63</t>
  </si>
  <si>
    <t>ABN/20-21/Sales/64</t>
  </si>
  <si>
    <t>ABN/20-21/Sales/65</t>
  </si>
  <si>
    <t>ABN/20-21/Sales/66</t>
  </si>
  <si>
    <t>ABN/20-21/Sales/67</t>
  </si>
  <si>
    <t>ABN/20-21/Sales/68</t>
  </si>
  <si>
    <t>ABN/20-21/Sales/69</t>
  </si>
  <si>
    <t>ABN/20-21/Sales/70</t>
  </si>
  <si>
    <t>ABN/20-21/Sales/71</t>
  </si>
  <si>
    <t>ABN/20-21/Sales/72</t>
  </si>
  <si>
    <t>ABN/20-21/Sales/73</t>
  </si>
  <si>
    <t>ABN/20-21/Sales/74</t>
  </si>
  <si>
    <t>ABN/20-21/Sales/75</t>
  </si>
  <si>
    <t>ABN/20-21/Sales/76</t>
  </si>
  <si>
    <t>ABN/20-21/Sales/77</t>
  </si>
  <si>
    <t>ABN/20-21/Sales/78</t>
  </si>
  <si>
    <t>ABN/20-21/Sales/79</t>
  </si>
  <si>
    <t>ABN/20-21/Sales/80</t>
  </si>
  <si>
    <t>ABN/20-21/Sales/81</t>
  </si>
  <si>
    <t>ABN/20-21/Sales/82</t>
  </si>
  <si>
    <t>ABN/20-21/Sales/83</t>
  </si>
  <si>
    <t>ABN/20-21/Sales/84</t>
  </si>
  <si>
    <t>ABN/20-21/Sales/85</t>
  </si>
  <si>
    <t>ABN/20-21/Sales/86</t>
  </si>
  <si>
    <t>ABN/20-21/Sales/87</t>
  </si>
  <si>
    <t>ABN/20-21/Sales/88</t>
  </si>
  <si>
    <t>ABN/20-21/Sales/89</t>
  </si>
  <si>
    <t>ABN/20-21/Sales/90</t>
  </si>
  <si>
    <t>Q3</t>
  </si>
  <si>
    <t>ABN/20-21/Sales/91</t>
  </si>
  <si>
    <t>ABN/20-21/Sales/92</t>
  </si>
  <si>
    <t>ABN/20-21/Sales/93</t>
  </si>
  <si>
    <t>ABN/20-21/Sales/94</t>
  </si>
  <si>
    <t>ABN/20-21/Sales/95</t>
  </si>
  <si>
    <t>ABN/20-21/Sales/96</t>
  </si>
  <si>
    <t>ABN/20-21/Sales/97</t>
  </si>
  <si>
    <t>ABN/20-21/Sales/98</t>
  </si>
  <si>
    <t>ABN/20-21/Sales/99</t>
  </si>
  <si>
    <t>ABN/20-21/Sales/100</t>
  </si>
  <si>
    <t>ABN/20-21/Sales/101</t>
  </si>
  <si>
    <t>ABN/20-21/Sales/102</t>
  </si>
  <si>
    <t>ABN/20-21/Sales/103</t>
  </si>
  <si>
    <t>ABN/20-21/Sales/104</t>
  </si>
  <si>
    <t>ABN/20-21/Sales/105</t>
  </si>
  <si>
    <t>ABN/20-21/Sales/106</t>
  </si>
  <si>
    <t>ABN/20-21/Sales/107</t>
  </si>
  <si>
    <t>ABN/20-21/Sales/108</t>
  </si>
  <si>
    <t>ABN/20-21/Sales/109</t>
  </si>
  <si>
    <t>ABN/20-21/Sales/110</t>
  </si>
  <si>
    <t>ABN/20-21/Sales/111</t>
  </si>
  <si>
    <t>ABN/20-21/Sales/112</t>
  </si>
  <si>
    <t>ABN/20-21/Sales/113</t>
  </si>
  <si>
    <t>ABN/20-21/Sales/114</t>
  </si>
  <si>
    <t>ABN/20-21/Sales/115</t>
  </si>
  <si>
    <t>ABN/20-21/Sales/116</t>
  </si>
  <si>
    <t>ABN/20-21/Sales/117</t>
  </si>
  <si>
    <t>ABN/20-21/Sales/118</t>
  </si>
  <si>
    <t>ABN/20-21/Sales/119</t>
  </si>
  <si>
    <t>ABN/20-21/Sales/120</t>
  </si>
  <si>
    <t>ABN/20-21/Sales/121</t>
  </si>
  <si>
    <t>ABN/20-21/Sales/122</t>
  </si>
  <si>
    <t>ABN/20-21/Sales/123</t>
  </si>
  <si>
    <t>ABN/20-21/Sales/124</t>
  </si>
  <si>
    <t>ABN/20-21/Sales/125</t>
  </si>
  <si>
    <t>ABN/20-21/Sales/126</t>
  </si>
  <si>
    <t>ABN/20-21/Sales/127</t>
  </si>
  <si>
    <t>ABN/20-21/Sales/128</t>
  </si>
  <si>
    <t>ABN/20-21/Sales/129</t>
  </si>
  <si>
    <t>ABN/20-21/Sales/130</t>
  </si>
  <si>
    <t>ABN/20-21/Sales/131</t>
  </si>
  <si>
    <t>ABN/20-21/Sales/132</t>
  </si>
  <si>
    <t>ABN/20-21/Sales/133</t>
  </si>
  <si>
    <t>ABN/20-21/Sales/134</t>
  </si>
  <si>
    <t>ABN/20-21/Sales/135</t>
  </si>
  <si>
    <t>ABN/20-21/Sales/136</t>
  </si>
  <si>
    <t>ABN/20-21/Sales/137</t>
  </si>
  <si>
    <t>ABN/20-21/Sales/138</t>
  </si>
  <si>
    <t>ABN/20-21/Sales/139</t>
  </si>
  <si>
    <t>ABN/20-21/Sales/140</t>
  </si>
  <si>
    <t>ABN/20-21/Sales/141</t>
  </si>
  <si>
    <t>ABN/20-21/Sales/142</t>
  </si>
  <si>
    <t>ABN/20-21/Sales/143</t>
  </si>
  <si>
    <t>ABN/20-21/Sales/144</t>
  </si>
  <si>
    <t>ABN/20-21/Sales/145</t>
  </si>
  <si>
    <t>ABN/20-21/Sales/146</t>
  </si>
  <si>
    <t>ABN/20-21/Sales/147</t>
  </si>
  <si>
    <t>ABN/20-21/Sales/148</t>
  </si>
  <si>
    <t>ABN/20-21/Sales/149</t>
  </si>
  <si>
    <t>ABN/20-21/Sales/150</t>
  </si>
  <si>
    <t>ABN/20-21/Sales/151</t>
  </si>
  <si>
    <t>ABN/20-21/Sales/152</t>
  </si>
  <si>
    <t>ABN/20-21/Sales/153</t>
  </si>
  <si>
    <t>ABN/20-21/Sales/154</t>
  </si>
  <si>
    <t>ABN/20-21/Sales/155</t>
  </si>
  <si>
    <t>ABN/20-21/Sales/156</t>
  </si>
  <si>
    <t>ABN/20-21/Sales/157</t>
  </si>
  <si>
    <t>ABN/20-21/Sales/158</t>
  </si>
  <si>
    <t>ABN/20-21/Sales/159</t>
  </si>
  <si>
    <t>ABN/20-21/Sales/160</t>
  </si>
  <si>
    <t>ABN/20-21/Sales/161</t>
  </si>
  <si>
    <t>ABN/20-21/Sales/162</t>
  </si>
  <si>
    <t>ABN/20-21/Sales/163</t>
  </si>
  <si>
    <t>ABN/20-21/Sales/164</t>
  </si>
  <si>
    <t>ABN/20-21/Sales/165</t>
  </si>
  <si>
    <t>ABN/20-21/Sales/166</t>
  </si>
  <si>
    <t>ABN/20-21/Sales/167</t>
  </si>
  <si>
    <t>ABN/20-21/Sales/168</t>
  </si>
  <si>
    <t>ABN/20-21/Sales/169</t>
  </si>
  <si>
    <t>ABN/20-21/Sales/170</t>
  </si>
  <si>
    <t>ABN/20-21/Sales/171</t>
  </si>
  <si>
    <t>ABN/20-21/Sales/172</t>
  </si>
  <si>
    <t>ABN/20-21/Sales/173</t>
  </si>
  <si>
    <t>ABN/20-21/Sales/174</t>
  </si>
  <si>
    <t>ABN/20-21/Sales/175</t>
  </si>
  <si>
    <t>ABN/20-21/Sales/176</t>
  </si>
  <si>
    <t>ABN/20-21/Sales/177</t>
  </si>
  <si>
    <t>ABN/20-21/Sales/178</t>
  </si>
  <si>
    <t>ABN/20-21/Sales/179</t>
  </si>
  <si>
    <t>ABN/20-21/Sales/180</t>
  </si>
  <si>
    <t>ABN/20-21/Sales/181</t>
  </si>
  <si>
    <t>ABN/20-21/Sales/182</t>
  </si>
  <si>
    <t>ABN/20-21/Sales/183</t>
  </si>
  <si>
    <t>ABN/20-21/Sales/184</t>
  </si>
  <si>
    <t>ABN/20-21/Sales/185</t>
  </si>
  <si>
    <t>ABN/20-21/Sales/186</t>
  </si>
  <si>
    <t>ABN/20-21/Sales/187</t>
  </si>
  <si>
    <t>ABN/20-21/Sales/188</t>
  </si>
  <si>
    <t>ABN/20-21/Sales/189</t>
  </si>
  <si>
    <t>ABN/20-21/Sales/190</t>
  </si>
  <si>
    <t>ABN/20-21/Sales/191</t>
  </si>
  <si>
    <t>Q4</t>
  </si>
  <si>
    <t>ABN/20-21/Sales/192</t>
  </si>
  <si>
    <t>ABN/20-21/Sales/193</t>
  </si>
  <si>
    <t>ABN/20-21/Sales/194</t>
  </si>
  <si>
    <t>ABN/20-21/Sales/195</t>
  </si>
  <si>
    <t>ABN/20-21/Sales/196</t>
  </si>
  <si>
    <t>ABN/20-21/Sales/197</t>
  </si>
  <si>
    <t>ABN/20-21/Sales/198</t>
  </si>
  <si>
    <t>ABN/20-21/Sales/199</t>
  </si>
  <si>
    <t>ABN/20-21/Sales/200</t>
  </si>
  <si>
    <t>ABN/20-21/Sales/201</t>
  </si>
  <si>
    <t>ABN/20-21/Sales/202</t>
  </si>
  <si>
    <t>ABN/20-21/Sales/203</t>
  </si>
  <si>
    <t>ABN/20-21/Sales/204</t>
  </si>
  <si>
    <t>ABN/20-21/Sales/205</t>
  </si>
  <si>
    <t>ABN/20-21/Sales/206</t>
  </si>
  <si>
    <t>ABN/20-21/Sales/207</t>
  </si>
  <si>
    <t>ABN/20-21/Sales/208</t>
  </si>
  <si>
    <t>ABN/20-21/Sales/209</t>
  </si>
  <si>
    <t>ABN/20-21/Sales/210</t>
  </si>
  <si>
    <t>ABN/20-21/Sales/211</t>
  </si>
  <si>
    <t>ABN/20-21/Sales/212</t>
  </si>
  <si>
    <t>ABN/20-21/Sales/213</t>
  </si>
  <si>
    <t>ABN/20-21/Sales/214</t>
  </si>
  <si>
    <t>ABN/20-21/Sales/215</t>
  </si>
  <si>
    <t>ABN/20-21/Sales/216</t>
  </si>
  <si>
    <t>ABN/20-21/Sales/217</t>
  </si>
  <si>
    <t>ABN/20-21/Sales/218</t>
  </si>
  <si>
    <t>ABN/20-21/Sales/219</t>
  </si>
  <si>
    <t>ABN/20-21/Sales/220</t>
  </si>
  <si>
    <t>ABN/20-21/Sales/221</t>
  </si>
  <si>
    <t>ABN/20-21/Sales/222</t>
  </si>
  <si>
    <t>ABN/20-21/Sales/223</t>
  </si>
  <si>
    <t>ABN/20-21/Sales/224</t>
  </si>
  <si>
    <t>ABN/20-21/Sales/225</t>
  </si>
  <si>
    <t>ABN/20-21/Sales/226</t>
  </si>
  <si>
    <t>ABN/20-21/Sales/227</t>
  </si>
  <si>
    <t>ABN/20-21/Sales/228</t>
  </si>
  <si>
    <t>ABN/20-21/Sales/229</t>
  </si>
  <si>
    <t>ABN/20-21/Sales/230</t>
  </si>
  <si>
    <t>ABN/20-21/Sales/231</t>
  </si>
  <si>
    <t>ABN/20-21/Sales/232</t>
  </si>
  <si>
    <t>ABN/20-21/Sales/233</t>
  </si>
  <si>
    <t>ABN/20-21/Sales/234</t>
  </si>
  <si>
    <t>ABN/20-21/Sales/235</t>
  </si>
  <si>
    <t>ABN/20-21/Sales/236</t>
  </si>
  <si>
    <t>ABN/20-21/Sales/237</t>
  </si>
  <si>
    <t>ABN/20-21/Sales/238</t>
  </si>
  <si>
    <t>ABN/20-21/Sales/239</t>
  </si>
  <si>
    <t>ABN/20-21/Sales/240</t>
  </si>
  <si>
    <t>ABN/20-21/Sales/241</t>
  </si>
  <si>
    <t>ABN/20-21/Sales/242</t>
  </si>
  <si>
    <t>ABN/20-21/Sales/243</t>
  </si>
  <si>
    <t>ABN/20-21/Sales/244</t>
  </si>
  <si>
    <t>ABN/20-21/Sales/245</t>
  </si>
  <si>
    <t>ABN/20-21/Sales/246</t>
  </si>
  <si>
    <t>ABN/20-21/Sales/247</t>
  </si>
  <si>
    <t>ABN/20-21/Sales/248</t>
  </si>
  <si>
    <t>ABN/20-21/Sales/249</t>
  </si>
  <si>
    <t>ABN/20-21/Sales/250</t>
  </si>
  <si>
    <t>ABN/20-21/Sales/251</t>
  </si>
  <si>
    <t>ABN/20-21/Sales/252</t>
  </si>
  <si>
    <t>ABN/20-21/Sales/253</t>
  </si>
  <si>
    <t>ABN/20-21/Sales/254</t>
  </si>
  <si>
    <t>ABN/20-21/Sales/255</t>
  </si>
  <si>
    <t>ABN/20-21/Sales/256</t>
  </si>
  <si>
    <t>ABN/20-21/Sales/257</t>
  </si>
  <si>
    <t>ABN/20-21/Sales/258</t>
  </si>
  <si>
    <t>ABN/20-21/Sales/259</t>
  </si>
  <si>
    <t>ABN/20-21/Sales/260</t>
  </si>
  <si>
    <t>ABN/20-21/Sales/261</t>
  </si>
  <si>
    <t>ABN/20-21/Sales/262</t>
  </si>
  <si>
    <t>ABN/20-21/Sales/263</t>
  </si>
  <si>
    <t>ABN/20-21/Sales/264</t>
  </si>
  <si>
    <t>ABN/20-21/Sales/265</t>
  </si>
  <si>
    <t>ABN/20-21/Sales/266</t>
  </si>
  <si>
    <t>ABN/20-21/Sales/267</t>
  </si>
  <si>
    <t>ABN/20-21/Sales/268</t>
  </si>
  <si>
    <t>ABN/20-21/Sales/269</t>
  </si>
  <si>
    <t>ABN/20-21/Sales/270</t>
  </si>
  <si>
    <t>ABN/20-21/Sales/271</t>
  </si>
  <si>
    <t>ABN/20-21/Sales/272</t>
  </si>
  <si>
    <t>ABN/20-21/Sales/273</t>
  </si>
  <si>
    <t>ABN/20-21/Sales/274</t>
  </si>
  <si>
    <t>ABN/20-21/Sales/275</t>
  </si>
  <si>
    <t>ABN/20-21/Sales/276</t>
  </si>
  <si>
    <t>ABN/20-21/Sales/277</t>
  </si>
  <si>
    <t>ABN/20-21/Sales/278</t>
  </si>
  <si>
    <t>ABN/20-21/Sales/279</t>
  </si>
  <si>
    <t>ABN/20-21/Sales/280</t>
  </si>
  <si>
    <t>ABN/20-21/Sales/281</t>
  </si>
  <si>
    <t>ABN/20-21/Sales/282</t>
  </si>
  <si>
    <t>ABN/20-21/Sales/283</t>
  </si>
  <si>
    <t>ABN/20-21/Sales/284</t>
  </si>
  <si>
    <t>ABN/20-21/Sales/285</t>
  </si>
  <si>
    <t>ABN/20-21/Sales/286</t>
  </si>
  <si>
    <t>ABN/20-21/Sales/287</t>
  </si>
  <si>
    <t>ABN/20-21/Sales/288</t>
  </si>
  <si>
    <t>ABN/20-21/Sales/289</t>
  </si>
  <si>
    <t>ABN/20-21/Sales/290</t>
  </si>
  <si>
    <t>ABN/20-21/Sales/291</t>
  </si>
  <si>
    <t>ABN/20-21/Sales/292</t>
  </si>
  <si>
    <t>ABN/20-21/Sales/293</t>
  </si>
  <si>
    <t>ABN/20-21/Sales/294</t>
  </si>
  <si>
    <t>ABN/20-21/Sales/295</t>
  </si>
  <si>
    <t>ABN/20-21/Sales/296</t>
  </si>
  <si>
    <t>ABN/20-21/Sales/297</t>
  </si>
  <si>
    <t>ABN/20-21/Sales/298</t>
  </si>
  <si>
    <t>ABN/20-21/Sales/299</t>
  </si>
  <si>
    <t>ABN/20-21/Sales/300</t>
  </si>
  <si>
    <t>ABN/20-21/Sales/301</t>
  </si>
  <si>
    <t>ABN/20-21/Sales/302</t>
  </si>
  <si>
    <t>ABN/20-21/Sales/303</t>
  </si>
  <si>
    <t>ABN/20-21/Sales/304</t>
  </si>
  <si>
    <t>ABN/20-21/Sales/305</t>
  </si>
  <si>
    <t>ABN/20-21/Sales/306</t>
  </si>
  <si>
    <t>ABN/20-21/Sales/307</t>
  </si>
  <si>
    <t>ABN/20-21/Sales/308</t>
  </si>
  <si>
    <t>ABN/20-21/Sales/309</t>
  </si>
  <si>
    <t>ABN/20-21/Sales/310</t>
  </si>
  <si>
    <t>ABN/20-21/Sales/311</t>
  </si>
  <si>
    <t>ABN/20-21/Sales/312</t>
  </si>
  <si>
    <t>ABN/20-21/Sales/313</t>
  </si>
  <si>
    <t>ABN/20-21/Sales/314</t>
  </si>
  <si>
    <t>ABN/20-21/Sales/315</t>
  </si>
  <si>
    <t>ABN/20-21/Sales/316</t>
  </si>
  <si>
    <t>ABN/20-21/Sales/317</t>
  </si>
  <si>
    <t>ABN/20-21/Sales/318</t>
  </si>
  <si>
    <t>ABN/20-21/Sales/319</t>
  </si>
  <si>
    <t>ABN/20-21/Sales/320</t>
  </si>
  <si>
    <t>ABN/20-21/Sales/321</t>
  </si>
  <si>
    <t>ABN/20-21/Sales/322</t>
  </si>
  <si>
    <t>ABN/20-21/Sales/323</t>
  </si>
  <si>
    <t>ABN/20-21/Sales/324</t>
  </si>
  <si>
    <t>ABN/20-21/Sales/325</t>
  </si>
  <si>
    <t>ABN/20-21/Sales/326</t>
  </si>
  <si>
    <t>ABN/20-21/Sales/327</t>
  </si>
  <si>
    <t>ABN/20-21/Sales/328</t>
  </si>
  <si>
    <t>ABN/20-21/Sales/329</t>
  </si>
  <si>
    <t>ABN/20-21/Sales/330</t>
  </si>
  <si>
    <t>ABN/20-21/Sales/331</t>
  </si>
  <si>
    <t>ABN/20-21/Sales/332</t>
  </si>
  <si>
    <t>ABN/20-21/Sales/333</t>
  </si>
  <si>
    <t>ABN/20-21/Sales/334</t>
  </si>
  <si>
    <t>ABN/20-21/Sales/335</t>
  </si>
  <si>
    <t>ABN/20-21/Sales/336</t>
  </si>
  <si>
    <t>ABN/20-21/Sales/337</t>
  </si>
  <si>
    <t>ABN/20-21/Sales/338</t>
  </si>
  <si>
    <t>ABN/20-21/Sales/339</t>
  </si>
  <si>
    <t>ABN/20-21/Sales/340</t>
  </si>
  <si>
    <t>ABN/20-21/Sales/341</t>
  </si>
  <si>
    <t>ABN/20-21/Sales/342</t>
  </si>
  <si>
    <t>ABN/20-21/Sales/343</t>
  </si>
  <si>
    <t>ABN/20-21/Sales/344</t>
  </si>
  <si>
    <t>ABN/20-21/Sales/345</t>
  </si>
  <si>
    <t>ABN/20-21/Sales/346</t>
  </si>
  <si>
    <t>ABN/20-21/Sales/347</t>
  </si>
  <si>
    <t>ABN/20-21/Sales/348</t>
  </si>
  <si>
    <t>ABN/20-21/Sales/349</t>
  </si>
  <si>
    <t>ABN/20-21/Sales/350</t>
  </si>
  <si>
    <t>ABN/20-21/Sales/351</t>
  </si>
  <si>
    <t>ABN/20-21/Sales/352</t>
  </si>
  <si>
    <t>ABN/20-21/Sales/353</t>
  </si>
  <si>
    <t>ABN/20-21/Sales/354</t>
  </si>
  <si>
    <t>ABN/20-21/Sales/355</t>
  </si>
  <si>
    <t>ABN/20-21/Sales/356</t>
  </si>
  <si>
    <t>ABN/20-21/Sales/357</t>
  </si>
  <si>
    <t>ABN/20-21/Sales/358</t>
  </si>
  <si>
    <t>ABN/20-21/Sales/359</t>
  </si>
  <si>
    <t>ABN/20-21/Sales/360</t>
  </si>
  <si>
    <t>ABN/20-21/Sales/361</t>
  </si>
  <si>
    <t>ABN/20-21/Sales/362</t>
  </si>
  <si>
    <t>ABN/20-21/Sales/363</t>
  </si>
  <si>
    <t>ABN/20-21/Sales/364</t>
  </si>
  <si>
    <t>ABN/20-21/Sales/365</t>
  </si>
  <si>
    <t>ABN/20-21/Sales/366</t>
  </si>
  <si>
    <t>ABN/20-21/Sales/367</t>
  </si>
  <si>
    <t>ABN/20-21/Sales/368</t>
  </si>
  <si>
    <t>ABN/20-21/Sales/369</t>
  </si>
  <si>
    <t>ABN/20-21/Sales/370</t>
  </si>
  <si>
    <t>ABN/20-21/Sales/371</t>
  </si>
  <si>
    <t>ABN/20-21/Sales/372</t>
  </si>
  <si>
    <t>ABN/20-21/Sales/373</t>
  </si>
  <si>
    <t>ABN/20-21/Sales/374</t>
  </si>
  <si>
    <t>ABN/20-21/Sales/375</t>
  </si>
  <si>
    <t>ABN/20-21/Sales/376</t>
  </si>
  <si>
    <t>ABN/20-21/Sales/377</t>
  </si>
  <si>
    <t>ABN/20-21/Sales/378</t>
  </si>
  <si>
    <t>ABN/20-21/Sales/379</t>
  </si>
  <si>
    <t>ABN/20-21/Sales/380</t>
  </si>
  <si>
    <t>ABN/20-21/Sales/381</t>
  </si>
  <si>
    <t>ABN/20-21/Sales/382</t>
  </si>
  <si>
    <t>ABN/20-21/Sales/383</t>
  </si>
  <si>
    <t>ABN/20-21/Sales/384</t>
  </si>
  <si>
    <t>ABN/20-21/Sales/385</t>
  </si>
  <si>
    <t>ABN/20-21/Sales/386</t>
  </si>
  <si>
    <t>ABN/20-21/Sales/387</t>
  </si>
  <si>
    <t>ABN/20-21/Sales/388</t>
  </si>
  <si>
    <t>ABN/20-21/Sales/389</t>
  </si>
  <si>
    <t>ABN/20-21/Sales/390</t>
  </si>
  <si>
    <t>ABN/20-21/Sales/391</t>
  </si>
  <si>
    <t>ABN/20-21/Sales/392</t>
  </si>
  <si>
    <t>ABN/20-21/Sales/393</t>
  </si>
  <si>
    <t>ABN/20-21/Sales/394</t>
  </si>
  <si>
    <t>ABN/20-21/Sales/395</t>
  </si>
  <si>
    <t>Reference Number</t>
  </si>
  <si>
    <t>Name of Supplier</t>
  </si>
  <si>
    <t>Type of Expenses</t>
  </si>
  <si>
    <t>Paid</t>
  </si>
  <si>
    <t>Payable</t>
  </si>
  <si>
    <t>001</t>
  </si>
  <si>
    <t>Global Advertising Pvt Ltd</t>
  </si>
  <si>
    <t>24AAAAA1284A1Z2</t>
  </si>
  <si>
    <t>Advertising</t>
  </si>
  <si>
    <t>002</t>
  </si>
  <si>
    <t>Employees</t>
  </si>
  <si>
    <t>24AAAAA1284A1Z3</t>
  </si>
  <si>
    <t>Salary</t>
  </si>
  <si>
    <t>003</t>
  </si>
  <si>
    <t>Landmark Properties Ltd</t>
  </si>
  <si>
    <t>24AAAAA1284A1Z4</t>
  </si>
  <si>
    <t>Rent</t>
  </si>
  <si>
    <t>004</t>
  </si>
  <si>
    <t>Power Corporation Ltd</t>
  </si>
  <si>
    <t>24AAAAA1284A1Z5</t>
  </si>
  <si>
    <t>Electricity</t>
  </si>
  <si>
    <t>005</t>
  </si>
  <si>
    <t>Air Express Pvt Ltd</t>
  </si>
  <si>
    <t>24AAAAA1284A1Z6</t>
  </si>
  <si>
    <t>Travelling and Conveyance</t>
  </si>
  <si>
    <t>006</t>
  </si>
  <si>
    <t>My Rio Ltd</t>
  </si>
  <si>
    <t>24AAAAA1284A1Z7</t>
  </si>
  <si>
    <t>Telephone</t>
  </si>
  <si>
    <t>007</t>
  </si>
  <si>
    <t>Amazing Ads Ltd</t>
  </si>
  <si>
    <t>24AAAAA1284A1Z8</t>
  </si>
  <si>
    <t>Sales Promotion</t>
  </si>
  <si>
    <t>008</t>
  </si>
  <si>
    <t>JAL Consultancy Services Ltd</t>
  </si>
  <si>
    <t>24AAAAA1284A1Z9</t>
  </si>
  <si>
    <t>Professional Fees</t>
  </si>
  <si>
    <t>009</t>
  </si>
  <si>
    <t>Max Cover India Pvt Ltd</t>
  </si>
  <si>
    <t>24AAAAA1284A1Z0</t>
  </si>
  <si>
    <t>Insurance</t>
  </si>
  <si>
    <t>010</t>
  </si>
  <si>
    <t>Expert Law Services Pvt Ltd</t>
  </si>
  <si>
    <t>24AAAAA1284A1Z1</t>
  </si>
  <si>
    <t>Legal</t>
  </si>
  <si>
    <t>011</t>
  </si>
  <si>
    <t>Rohan Computers Ltd</t>
  </si>
  <si>
    <t>24AAAAA1284A1ZJ</t>
  </si>
  <si>
    <t>Computer and Hardware</t>
  </si>
  <si>
    <t>012</t>
  </si>
  <si>
    <t>Bharti Enterpises Ltd</t>
  </si>
  <si>
    <t>24AAAAA1284A1ZB</t>
  </si>
  <si>
    <t>Maintainance</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</si>
  <si>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</si>
  <si>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</si>
  <si>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</si>
  <si>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</si>
  <si>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</si>
  <si>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</si>
  <si>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</si>
  <si>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</si>
  <si>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</si>
  <si>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</si>
  <si>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</si>
  <si>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</si>
  <si>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</si>
  <si>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</si>
  <si>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</si>
  <si>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</si>
  <si>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</si>
  <si>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</si>
  <si>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</si>
  <si>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</si>
  <si>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</si>
  <si>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</si>
  <si>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</si>
  <si>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</si>
  <si>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</si>
  <si>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</si>
  <si>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</si>
  <si>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</si>
  <si>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</si>
  <si>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</si>
  <si>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</si>
  <si>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</si>
  <si>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</si>
  <si>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</si>
  <si>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</si>
  <si>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</si>
  <si>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</si>
  <si>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</si>
  <si>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</si>
  <si>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</si>
  <si>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</si>
  <si>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</si>
  <si>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</si>
  <si>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</si>
  <si>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</si>
  <si>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</si>
  <si>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</si>
  <si>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</si>
  <si>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</si>
  <si>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</si>
  <si>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</si>
  <si>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</si>
  <si>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</si>
  <si>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</si>
  <si>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</si>
  <si>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</si>
  <si>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</si>
  <si>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</si>
  <si>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</si>
  <si>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</si>
  <si>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</si>
  <si>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</si>
  <si>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</si>
  <si>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</si>
  <si>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</si>
  <si>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</si>
  <si>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</si>
  <si>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</si>
  <si>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</si>
  <si>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</si>
  <si>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</si>
  <si>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</si>
  <si>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</si>
  <si>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</si>
  <si>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</si>
  <si>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</si>
  <si>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</si>
  <si>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</si>
  <si>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</si>
  <si>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</si>
  <si>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</si>
  <si>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</si>
  <si>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</si>
  <si>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</si>
  <si>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</si>
  <si>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</si>
  <si>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</si>
  <si>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</si>
  <si>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</si>
  <si>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</si>
  <si>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</si>
  <si>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</si>
  <si>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</si>
  <si>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</si>
  <si>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</si>
  <si>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</si>
  <si>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</si>
  <si>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</si>
  <si>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</si>
  <si>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</si>
  <si>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</si>
  <si>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</si>
  <si>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</si>
  <si>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</si>
  <si>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</si>
  <si>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</si>
  <si>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</si>
  <si>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</si>
  <si>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</si>
  <si>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</si>
  <si>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</si>
  <si>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</si>
  <si>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</si>
  <si>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</si>
  <si>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</si>
  <si>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</si>
  <si>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</si>
  <si>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</si>
  <si>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</si>
  <si>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</si>
  <si>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</si>
  <si>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</si>
  <si>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</si>
  <si>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</si>
  <si>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</si>
  <si>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</si>
  <si>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</si>
  <si>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</si>
  <si>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</si>
  <si>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</si>
  <si>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</si>
  <si>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</si>
  <si>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</si>
  <si>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</si>
  <si>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</si>
  <si>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</si>
  <si>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</si>
  <si>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</si>
  <si>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</si>
  <si>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</si>
  <si>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</si>
  <si>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</si>
  <si>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</si>
  <si>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</si>
  <si>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</si>
  <si>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</si>
  <si>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</si>
  <si>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</si>
  <si>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</si>
  <si>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</si>
  <si>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</si>
  <si>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</si>
  <si>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</si>
  <si>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</si>
  <si>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</si>
  <si>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</si>
  <si>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Business Dashboard</t>
  </si>
  <si>
    <t>Sum of Invoice Amount</t>
  </si>
  <si>
    <t>Sum of Total_Cost</t>
  </si>
  <si>
    <t>Gross_Profit</t>
  </si>
  <si>
    <t>Net_Profit</t>
  </si>
  <si>
    <t>Values</t>
  </si>
  <si>
    <t>Percentage</t>
  </si>
  <si>
    <t xml:space="preserve"> </t>
  </si>
  <si>
    <t>Row Labels</t>
  </si>
  <si>
    <t>Grand Total</t>
  </si>
  <si>
    <t>Channel</t>
  </si>
  <si>
    <t>Sales</t>
  </si>
  <si>
    <t>Total Cost</t>
  </si>
  <si>
    <t>Gross Profit</t>
  </si>
  <si>
    <t>Sales%</t>
  </si>
  <si>
    <t>Total Cost%</t>
  </si>
  <si>
    <t>Gross Profit%</t>
  </si>
  <si>
    <t>Remote Sensing Devices Pvt Ltd</t>
  </si>
  <si>
    <t>Top 10 customers</t>
  </si>
  <si>
    <t>Amount</t>
  </si>
  <si>
    <t>Cost and Expenses</t>
  </si>
  <si>
    <t>Sum of Receipts</t>
  </si>
  <si>
    <t>Sum of Production Cost</t>
  </si>
  <si>
    <t>Sum of Distribution Cost</t>
  </si>
  <si>
    <t>Expenses Dashboard</t>
  </si>
  <si>
    <t>Sum of Paid</t>
  </si>
  <si>
    <t>Sum of Payable</t>
  </si>
  <si>
    <t>Avg Expenses Per Month</t>
  </si>
  <si>
    <t>Count of Serial No.</t>
  </si>
  <si>
    <t>Type Of Expenses</t>
  </si>
  <si>
    <t>Key analytical findings and observations :</t>
  </si>
  <si>
    <r>
      <rPr>
        <b/>
        <sz val="11"/>
        <color theme="1"/>
        <rFont val="Calibri"/>
        <family val="2"/>
        <scheme val="minor"/>
      </rPr>
      <t>2) Total Cost:</t>
    </r>
    <r>
      <rPr>
        <sz val="11"/>
        <color theme="1"/>
        <rFont val="Calibri"/>
        <family val="2"/>
        <scheme val="minor"/>
      </rPr>
      <t xml:space="preserve"> The operational cost is 5,702,200, significantly higher than sales, indicating a potential area of concern in cost management.</t>
    </r>
  </si>
  <si>
    <r>
      <rPr>
        <b/>
        <sz val="11"/>
        <color theme="1"/>
        <rFont val="Calibri"/>
        <family val="2"/>
        <scheme val="minor"/>
      </rPr>
      <t>3) Net Profit:</t>
    </r>
    <r>
      <rPr>
        <sz val="11"/>
        <color theme="1"/>
        <rFont val="Calibri"/>
        <family val="2"/>
        <scheme val="minor"/>
      </rPr>
      <t xml:space="preserve"> Despite high costs, the company has a net profit of 2,096,024, likely due to profitable channels or regions.</t>
    </r>
  </si>
  <si>
    <r>
      <rPr>
        <b/>
        <sz val="11"/>
        <color theme="1"/>
        <rFont val="Calibri"/>
        <family val="2"/>
        <scheme val="minor"/>
      </rPr>
      <t>5) Channel Sales:</t>
    </r>
    <r>
      <rPr>
        <sz val="11"/>
        <color theme="1"/>
        <rFont val="Calibri"/>
        <family val="2"/>
        <scheme val="minor"/>
      </rPr>
      <t xml:space="preserve"> Both online and retail sales have similar gross profit margins, suggesting equal profitability from both channels. However, direct sales yield a better GP than distributors.</t>
    </r>
  </si>
  <si>
    <r>
      <rPr>
        <b/>
        <sz val="11"/>
        <color theme="1"/>
        <rFont val="Calibri"/>
        <family val="2"/>
        <scheme val="minor"/>
      </rPr>
      <t>1) Total Sales:</t>
    </r>
    <r>
      <rPr>
        <sz val="11"/>
        <color theme="1"/>
        <rFont val="Calibri"/>
        <family val="2"/>
        <scheme val="minor"/>
      </rPr>
      <t xml:space="preserve"> The company generated 983,600 in sales.</t>
    </r>
  </si>
  <si>
    <r>
      <rPr>
        <b/>
        <sz val="11"/>
        <color theme="1"/>
        <rFont val="Calibri"/>
        <family val="2"/>
        <scheme val="minor"/>
      </rPr>
      <t>4) Gross Profit/Loss</t>
    </r>
    <r>
      <rPr>
        <sz val="11"/>
        <color theme="1"/>
        <rFont val="Calibri"/>
        <family val="2"/>
        <scheme val="minor"/>
      </rPr>
      <t>: 4,133,800 reflects the profit after subtracting expenses, indicating that profitability strategies are effective despite high operational costs.</t>
    </r>
  </si>
  <si>
    <r>
      <t xml:space="preserve">6) The </t>
    </r>
    <r>
      <rPr>
        <b/>
        <sz val="11"/>
        <color theme="1"/>
        <rFont val="Calibri"/>
        <family val="2"/>
        <scheme val="minor"/>
      </rPr>
      <t>Top 10 customers</t>
    </r>
    <r>
      <rPr>
        <sz val="11"/>
        <color theme="1"/>
        <rFont val="Calibri"/>
        <family val="2"/>
        <scheme val="minor"/>
      </rPr>
      <t xml:space="preserve"> account for significant revenue, with the highest being Amaze Robotics Ltd at 610,000.</t>
    </r>
  </si>
  <si>
    <r>
      <t xml:space="preserve">7) The </t>
    </r>
    <r>
      <rPr>
        <b/>
        <sz val="11"/>
        <color theme="1"/>
        <rFont val="Calibri"/>
        <family val="2"/>
        <scheme val="minor"/>
      </rPr>
      <t>total revenue from top customers</t>
    </r>
    <r>
      <rPr>
        <sz val="11"/>
        <color theme="1"/>
        <rFont val="Calibri"/>
        <family val="2"/>
        <scheme val="minor"/>
      </rPr>
      <t xml:space="preserve"> is 7,043,000, showing a heavy reliance on key customers for revenue generation.</t>
    </r>
  </si>
  <si>
    <r>
      <t xml:space="preserve">8) </t>
    </r>
    <r>
      <rPr>
        <b/>
        <sz val="11"/>
        <color theme="1"/>
        <rFont val="Calibri"/>
        <family val="2"/>
        <scheme val="minor"/>
      </rPr>
      <t>Expenses :</t>
    </r>
    <r>
      <rPr>
        <sz val="11"/>
        <color theme="1"/>
        <rFont val="Calibri"/>
        <family val="2"/>
        <scheme val="minor"/>
      </rPr>
      <t>Major expense categories include Advertising, Computer &amp; Hardware, and Electricity.</t>
    </r>
  </si>
  <si>
    <r>
      <t xml:space="preserve">9) Sales, costs, and expenses have an </t>
    </r>
    <r>
      <rPr>
        <b/>
        <sz val="11"/>
        <color theme="1"/>
        <rFont val="Calibri"/>
        <family val="2"/>
        <scheme val="minor"/>
      </rPr>
      <t>increasing trend</t>
    </r>
    <r>
      <rPr>
        <sz val="11"/>
        <color theme="1"/>
        <rFont val="Calibri"/>
        <family val="2"/>
        <scheme val="minor"/>
      </rPr>
      <t xml:space="preserve"> from Q1 to Q4.</t>
    </r>
  </si>
  <si>
    <r>
      <t xml:space="preserve">10) Q4 shows the highest costs and sales, possibly indicating a </t>
    </r>
    <r>
      <rPr>
        <b/>
        <sz val="11"/>
        <color theme="1"/>
        <rFont val="Calibri"/>
        <family val="2"/>
        <scheme val="minor"/>
      </rPr>
      <t>seasonal effect</t>
    </r>
    <r>
      <rPr>
        <sz val="11"/>
        <color theme="1"/>
        <rFont val="Calibri"/>
        <family val="2"/>
        <scheme val="minor"/>
      </rPr>
      <t xml:space="preserve"> on business performance.</t>
    </r>
  </si>
  <si>
    <r>
      <t xml:space="preserve">11) Monitoring these trends can help in forecasting and </t>
    </r>
    <r>
      <rPr>
        <b/>
        <sz val="11"/>
        <color theme="1"/>
        <rFont val="Calibri"/>
        <family val="2"/>
        <scheme val="minor"/>
      </rPr>
      <t>preparing for high-expense quarters</t>
    </r>
    <r>
      <rPr>
        <sz val="11"/>
        <color theme="1"/>
        <rFont val="Calibri"/>
        <family val="2"/>
        <scheme val="minor"/>
      </rPr>
      <t>.</t>
    </r>
  </si>
  <si>
    <t>Pune</t>
  </si>
  <si>
    <t>citywise cost vs sales</t>
  </si>
  <si>
    <t xml:space="preserve"> Total_Cost</t>
  </si>
  <si>
    <r>
      <rPr>
        <b/>
        <sz val="11"/>
        <color theme="1"/>
        <rFont val="Calibri"/>
        <family val="2"/>
        <scheme val="minor"/>
      </rPr>
      <t>1)</t>
    </r>
    <r>
      <rPr>
        <sz val="11"/>
        <color theme="1"/>
        <rFont val="Calibri"/>
        <family val="2"/>
        <scheme val="minor"/>
      </rPr>
      <t xml:space="preserve"> </t>
    </r>
    <r>
      <rPr>
        <b/>
        <sz val="11"/>
        <color theme="1"/>
        <rFont val="Calibri"/>
        <family val="2"/>
        <scheme val="minor"/>
      </rPr>
      <t>Total sales are 98,36,000 with receipts amounting to 68,65,000</t>
    </r>
    <r>
      <rPr>
        <sz val="11"/>
        <color theme="1"/>
        <rFont val="Calibri"/>
        <family val="2"/>
        <scheme val="minor"/>
      </rPr>
      <t xml:space="preserve"> (57% of sales collected), suggesting room for improvement in collections to enhance cash flow.</t>
    </r>
  </si>
  <si>
    <r>
      <rPr>
        <b/>
        <sz val="11"/>
        <color theme="1"/>
        <rFont val="Calibri"/>
        <family val="2"/>
        <scheme val="minor"/>
      </rPr>
      <t>2)</t>
    </r>
    <r>
      <rPr>
        <sz val="11"/>
        <color theme="1"/>
        <rFont val="Calibri"/>
        <family val="2"/>
        <scheme val="minor"/>
      </rPr>
      <t xml:space="preserve"> </t>
    </r>
    <r>
      <rPr>
        <b/>
        <sz val="11"/>
        <color theme="1"/>
        <rFont val="Calibri"/>
        <family val="2"/>
        <scheme val="minor"/>
      </rPr>
      <t>Total costs</t>
    </r>
    <r>
      <rPr>
        <sz val="11"/>
        <color theme="1"/>
        <rFont val="Calibri"/>
        <family val="2"/>
        <scheme val="minor"/>
      </rPr>
      <t xml:space="preserve"> amount to </t>
    </r>
    <r>
      <rPr>
        <b/>
        <sz val="11"/>
        <color theme="1"/>
        <rFont val="Calibri"/>
        <family val="2"/>
        <scheme val="minor"/>
      </rPr>
      <t>57,02,200</t>
    </r>
    <r>
      <rPr>
        <sz val="11"/>
        <color theme="1"/>
        <rFont val="Calibri"/>
        <family val="2"/>
        <scheme val="minor"/>
      </rPr>
      <t>, with</t>
    </r>
    <r>
      <rPr>
        <b/>
        <sz val="11"/>
        <color theme="1"/>
        <rFont val="Calibri"/>
        <family val="2"/>
        <scheme val="minor"/>
      </rPr>
      <t xml:space="preserve"> production and distribution costs</t>
    </r>
    <r>
      <rPr>
        <sz val="11"/>
        <color theme="1"/>
        <rFont val="Calibri"/>
        <family val="2"/>
        <scheme val="minor"/>
      </rPr>
      <t xml:space="preserve"> comprising</t>
    </r>
    <r>
      <rPr>
        <b/>
        <sz val="11"/>
        <color theme="1"/>
        <rFont val="Calibri"/>
        <family val="2"/>
        <scheme val="minor"/>
      </rPr>
      <t xml:space="preserve"> 48,87,600 and 8,14,600</t>
    </r>
    <r>
      <rPr>
        <sz val="11"/>
        <color theme="1"/>
        <rFont val="Calibri"/>
        <family val="2"/>
        <scheme val="minor"/>
      </rPr>
      <t xml:space="preserve"> respectively, indicating production as the primary cost driver.</t>
    </r>
  </si>
  <si>
    <r>
      <rPr>
        <b/>
        <sz val="11"/>
        <color theme="1"/>
        <rFont val="Calibri"/>
        <family val="2"/>
        <scheme val="minor"/>
      </rPr>
      <t>3)</t>
    </r>
    <r>
      <rPr>
        <sz val="11"/>
        <color theme="1"/>
        <rFont val="Calibri"/>
        <family val="2"/>
        <scheme val="minor"/>
      </rPr>
      <t>The highest sales are observed in</t>
    </r>
    <r>
      <rPr>
        <b/>
        <sz val="11"/>
        <color theme="1"/>
        <rFont val="Calibri"/>
        <family val="2"/>
        <scheme val="minor"/>
      </rPr>
      <t xml:space="preserve"> Asia &amp; Pacific and Middle East regions</t>
    </r>
    <r>
      <rPr>
        <sz val="11"/>
        <color theme="1"/>
        <rFont val="Calibri"/>
        <family val="2"/>
        <scheme val="minor"/>
      </rPr>
      <t>, indicating strong market penetration in these areas.</t>
    </r>
  </si>
  <si>
    <r>
      <rPr>
        <b/>
        <sz val="11"/>
        <color theme="1"/>
        <rFont val="Calibri"/>
        <family val="2"/>
        <scheme val="minor"/>
      </rPr>
      <t>4)</t>
    </r>
    <r>
      <rPr>
        <sz val="11"/>
        <color theme="1"/>
        <rFont val="Calibri"/>
        <family val="2"/>
        <scheme val="minor"/>
      </rPr>
      <t xml:space="preserve"> </t>
    </r>
    <r>
      <rPr>
        <b/>
        <sz val="11"/>
        <color theme="1"/>
        <rFont val="Calibri"/>
        <family val="2"/>
        <scheme val="minor"/>
      </rPr>
      <t>Rajesh Jadhav contributes 38%</t>
    </r>
    <r>
      <rPr>
        <sz val="11"/>
        <color theme="1"/>
        <rFont val="Calibri"/>
        <family val="2"/>
        <scheme val="minor"/>
      </rPr>
      <t xml:space="preserve"> of the sales, showcasing him as a top performer, while others like Vijay Singh (17%) and Chandresh Pillai (19%) have room to improvise.</t>
    </r>
  </si>
  <si>
    <r>
      <rPr>
        <b/>
        <sz val="11"/>
        <color theme="1"/>
        <rFont val="Calibri"/>
        <family val="2"/>
        <scheme val="minor"/>
      </rPr>
      <t>5)</t>
    </r>
    <r>
      <rPr>
        <sz val="11"/>
        <color theme="1"/>
        <rFont val="Calibri"/>
        <family val="2"/>
        <scheme val="minor"/>
      </rPr>
      <t xml:space="preserve"> </t>
    </r>
    <r>
      <rPr>
        <b/>
        <sz val="11"/>
        <color theme="1"/>
        <rFont val="Calibri"/>
        <family val="2"/>
        <scheme val="minor"/>
      </rPr>
      <t>Abu Dhabi and Maxico city show high sales</t>
    </r>
    <r>
      <rPr>
        <sz val="11"/>
        <color theme="1"/>
        <rFont val="Calibri"/>
        <family val="2"/>
        <scheme val="minor"/>
      </rPr>
      <t xml:space="preserve"> in specific cities, while </t>
    </r>
    <r>
      <rPr>
        <b/>
        <sz val="11"/>
        <color theme="1"/>
        <rFont val="Calibri"/>
        <family val="2"/>
        <scheme val="minor"/>
      </rPr>
      <t>India, Maxico, and UAE</t>
    </r>
    <r>
      <rPr>
        <sz val="11"/>
        <color theme="1"/>
        <rFont val="Calibri"/>
        <family val="2"/>
        <scheme val="minor"/>
      </rPr>
      <t xml:space="preserve"> lead in country-wise sales, indicating profitable market segments.</t>
    </r>
  </si>
  <si>
    <r>
      <rPr>
        <b/>
        <sz val="11"/>
        <color theme="1"/>
        <rFont val="Calibri"/>
        <family val="2"/>
        <scheme val="minor"/>
      </rPr>
      <t xml:space="preserve">1) </t>
    </r>
    <r>
      <rPr>
        <sz val="11"/>
        <color theme="1"/>
        <rFont val="Calibri"/>
        <family val="2"/>
        <scheme val="minor"/>
      </rPr>
      <t xml:space="preserve">The company's </t>
    </r>
    <r>
      <rPr>
        <b/>
        <sz val="11"/>
        <color theme="1"/>
        <rFont val="Calibri"/>
        <family val="2"/>
        <scheme val="minor"/>
      </rPr>
      <t>total expenses are 1,724,176. Of this, 82% has been paid, leaving 18% as payables</t>
    </r>
    <r>
      <rPr>
        <sz val="11"/>
        <color theme="1"/>
        <rFont val="Calibri"/>
        <family val="2"/>
        <scheme val="minor"/>
      </rPr>
      <t>, highlighting a manageable but noteworthy portion of expenses yet to be cleared.</t>
    </r>
  </si>
  <si>
    <r>
      <rPr>
        <b/>
        <sz val="11"/>
        <color theme="1"/>
        <rFont val="Calibri"/>
        <family val="2"/>
        <scheme val="minor"/>
      </rPr>
      <t>2)</t>
    </r>
    <r>
      <rPr>
        <sz val="11"/>
        <color theme="1"/>
        <rFont val="Calibri"/>
        <family val="2"/>
        <scheme val="minor"/>
      </rPr>
      <t xml:space="preserve"> </t>
    </r>
    <r>
      <rPr>
        <b/>
        <sz val="11"/>
        <color theme="1"/>
        <rFont val="Calibri"/>
        <family val="2"/>
        <scheme val="minor"/>
      </rPr>
      <t>Salaries and Advertising</t>
    </r>
    <r>
      <rPr>
        <sz val="11"/>
        <color theme="1"/>
        <rFont val="Calibri"/>
        <family val="2"/>
        <scheme val="minor"/>
      </rPr>
      <t xml:space="preserve"> are the top expense categories, each exceeding 150,000, followed closely by </t>
    </r>
    <r>
      <rPr>
        <b/>
        <sz val="11"/>
        <color theme="1"/>
        <rFont val="Calibri"/>
        <family val="2"/>
        <scheme val="minor"/>
      </rPr>
      <t>Computer and Hardware and Electricity</t>
    </r>
    <r>
      <rPr>
        <sz val="11"/>
        <color theme="1"/>
        <rFont val="Calibri"/>
        <family val="2"/>
        <scheme val="minor"/>
      </rPr>
      <t xml:space="preserve">. </t>
    </r>
  </si>
  <si>
    <t>These high-cost areas are critical for budgeting and efficiency improvements.</t>
  </si>
  <si>
    <r>
      <rPr>
        <b/>
        <sz val="11"/>
        <color theme="1"/>
        <rFont val="Calibri"/>
        <family val="2"/>
        <scheme val="minor"/>
      </rPr>
      <t>3)</t>
    </r>
    <r>
      <rPr>
        <sz val="11"/>
        <color theme="1"/>
        <rFont val="Calibri"/>
        <family val="2"/>
        <scheme val="minor"/>
      </rPr>
      <t xml:space="preserve"> Monthly expenses show a </t>
    </r>
    <r>
      <rPr>
        <b/>
        <sz val="11"/>
        <color theme="1"/>
        <rFont val="Calibri"/>
        <family val="2"/>
        <scheme val="minor"/>
      </rPr>
      <t>rising trend</t>
    </r>
    <r>
      <rPr>
        <sz val="11"/>
        <color theme="1"/>
        <rFont val="Calibri"/>
        <family val="2"/>
        <scheme val="minor"/>
      </rPr>
      <t>, with a peak observed in March at nearly 190,000. This seasonal spike may suggest planned expenditures or budgetary cycles that warrant further review.</t>
    </r>
  </si>
  <si>
    <r>
      <rPr>
        <b/>
        <sz val="11"/>
        <color theme="1"/>
        <rFont val="Calibri"/>
        <family val="2"/>
        <scheme val="minor"/>
      </rPr>
      <t>4)</t>
    </r>
    <r>
      <rPr>
        <sz val="11"/>
        <color theme="1"/>
        <rFont val="Calibri"/>
        <family val="2"/>
        <scheme val="minor"/>
      </rPr>
      <t xml:space="preserve"> </t>
    </r>
    <r>
      <rPr>
        <b/>
        <sz val="11"/>
        <color theme="1"/>
        <rFont val="Calibri"/>
        <family val="2"/>
        <scheme val="minor"/>
      </rPr>
      <t>Air Express Pvt Ltd and Amazing Ads Ltd</t>
    </r>
    <r>
      <rPr>
        <sz val="11"/>
        <color theme="1"/>
        <rFont val="Calibri"/>
        <family val="2"/>
        <scheme val="minor"/>
      </rPr>
      <t xml:space="preserve"> are among the top suppliers by expense, suggesting significant reliance on these vendors. </t>
    </r>
  </si>
  <si>
    <t>Expense allocations and payment terms with these suppliers may offer potential areas for cost negotiation.</t>
  </si>
  <si>
    <r>
      <rPr>
        <b/>
        <sz val="11"/>
        <color theme="1"/>
        <rFont val="Calibri"/>
        <family val="2"/>
        <scheme val="minor"/>
      </rPr>
      <t>5)</t>
    </r>
    <r>
      <rPr>
        <sz val="11"/>
        <color theme="1"/>
        <rFont val="Calibri"/>
        <family val="2"/>
        <scheme val="minor"/>
      </rPr>
      <t xml:space="preserve"> </t>
    </r>
    <r>
      <rPr>
        <b/>
        <sz val="11"/>
        <color theme="1"/>
        <rFont val="Calibri"/>
        <family val="2"/>
        <scheme val="minor"/>
      </rPr>
      <t>The average monthly expense is 143,681</t>
    </r>
    <r>
      <rPr>
        <sz val="11"/>
        <color theme="1"/>
        <rFont val="Calibri"/>
        <family val="2"/>
        <scheme val="minor"/>
      </rPr>
      <t>, offering a benchmark for monitoring monthly budgeting and tracking deviations across quarters.</t>
    </r>
  </si>
  <si>
    <t xml:space="preserve"> citywise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</si>
</sst>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b/>
      <sz val="11"/>
      <color rgb="FF7800A2"/>
      <name val="Calibri"/>
      <family val="2"/>
      <scheme val="minor"/>
    </font>
    <font>
      <sz val="11"/>
      <color theme="1"/>
      <name val="Aptos Narrow"/>
      <family val="2"/>
    </font>
    <font>
      <sz val="11"/>
      <color theme="1"/>
      <name val="Calibri"/>
      <family val="2"/>
      <scheme val="minor"/>
    </font>
    <font>
      <b/>
      <sz val="11"/>
      <color theme="1"/>
      <name val="Calibri"/>
      <family val="2"/>
      <scheme val="minor"/>
    </font>
    <font>
      <sz val="14"/>
      <color theme="1"/>
      <name val="Calibri"/>
      <family val="2"/>
      <scheme val="minor"/>
    </font>
    <font>
      <b/>
      <sz val="11"/>
      <color theme="0"/>
      <name val="Calibri"/>
      <family val="2"/>
      <scheme val="minor"/>
    </font>
    <font>
      <b/>
      <sz val="11"/>
      <color rgb="FFBFBFBF"/>
      <name val="Calibri"/>
      <family val="2"/>
      <scheme val="minor"/>
    </font>
    <font>
      <b/>
      <sz val="12"/>
      <color rgb="FF1F90C3"/>
      <name val="Calibri"/>
      <family val="2"/>
      <scheme val="minor"/>
    </font>
    <font>
      <sz val="12"/>
      <color theme="1"/>
      <name val="Calibri"/>
      <family val="2"/>
      <scheme val="minor"/>
    </font>
    <font>
      <b/>
      <sz val="11"/>
      <color rgb="FFD75717"/>
      <name val="Calibri"/>
      <family val="2"/>
      <scheme val="minor"/>
    </font>
    <font>
      <sz val="11"/>
      <color rgb="FF1F90C3"/>
      <name val="Calibri"/>
      <family val="2"/>
      <scheme val="minor"/>
    </font>
    <font>
      <sz val="11"/>
      <color rgb="FF808080"/>
      <name val="Calibri"/>
      <family val="2"/>
      <scheme val="minor"/>
    </font>
    <font>
      <b/>
      <u/>
      <sz val="11"/>
      <color theme="1"/>
      <name val="Calibri"/>
      <family val="2"/>
      <scheme val="minor"/>
    </font>
  </fonts>
  <fills count="8">
    <fill>
      <patternFill patternType="none"/>
    </fill>
    <fill>
      <patternFill patternType="gray125"/>
    </fill>
    <fill>
      <patternFill patternType="solid">
        <fgColor rgb="FFD9D9D9"/>
        <bgColor indexed="64"/>
      </patternFill>
    </fill>
    <fill>
      <patternFill patternType="solid">
        <fgColor theme="2"/>
        <bgColor indexed="64"/>
      </patternFill>
    </fill>
    <fill>
      <patternFill patternType="solid">
        <fgColor theme="0"/>
        <bgColor indexed="64"/>
      </patternFill>
    </fill>
    <fill>
      <patternFill patternType="solid">
        <fgColor rgb="FF1F90C3"/>
        <bgColor indexed="64"/>
      </patternFill>
    </fill>
    <fill>
      <patternFill patternType="solid">
        <fgColor rgb="FF808080"/>
        <bgColor indexed="64"/>
      </patternFill>
    </fill>
    <fill>
      <patternFill patternType="solid">
        <fgColor rgb="FFBFBFBF"/>
        <bgColor indexed="64"/>
      </patternFill>
    </fill>
  </fills>
  <borders count="40">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4"/>
      </left>
      <right style="thin">
        <color indexed="64"/>
      </right>
      <top style="thin">
        <color indexed="64"/>
      </top>
      <bottom style="thin">
        <color indexed="64"/>
      </bottom>
      <diagonal/>
    </border>
    <border>
      <left/>
      <right style="thin">
        <color rgb="FFABABAB"/>
      </right>
      <top style="thin">
        <color rgb="FFABABAB"/>
      </top>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diagonal/>
    </border>
    <border>
      <left/>
      <right style="thin">
        <color rgb="FFBFBFBF"/>
      </right>
      <top style="thin">
        <color indexed="65"/>
      </top>
      <bottom/>
      <diagonal/>
    </border>
    <border>
      <left style="medium">
        <color rgb="FFBFBFBF"/>
      </left>
      <right style="medium">
        <color rgb="FFBFBFBF"/>
      </right>
      <top style="medium">
        <color rgb="FFBFBFBF"/>
      </top>
      <bottom style="medium">
        <color rgb="FFBFBFBF"/>
      </bottom>
      <diagonal/>
    </border>
    <border>
      <left style="thin">
        <color rgb="FFBFBFBF"/>
      </left>
      <right/>
      <top style="medium">
        <color rgb="FFBFBFBF"/>
      </top>
      <bottom style="thin">
        <color rgb="FFBFBFBF"/>
      </bottom>
      <diagonal/>
    </border>
    <border>
      <left/>
      <right style="thin">
        <color rgb="FFBFBFBF"/>
      </right>
      <top style="medium">
        <color rgb="FFBFBFBF"/>
      </top>
      <bottom style="thin">
        <color rgb="FFBFBFBF"/>
      </bottom>
      <diagonal/>
    </border>
    <border>
      <left style="thin">
        <color rgb="FFABABAB"/>
      </left>
      <right style="medium">
        <color rgb="FFBFBFBF"/>
      </right>
      <top style="medium">
        <color rgb="FFBFBFBF"/>
      </top>
      <bottom/>
      <diagonal/>
    </border>
    <border>
      <left style="medium">
        <color rgb="FFD9D9D9"/>
      </left>
      <right style="medium">
        <color rgb="FFD9D9D9"/>
      </right>
      <top style="medium">
        <color rgb="FFD9D9D9"/>
      </top>
      <bottom style="medium">
        <color rgb="FFD9D9D9"/>
      </bottom>
      <diagonal/>
    </border>
    <border>
      <left/>
      <right style="medium">
        <color rgb="FFD9D9D9"/>
      </right>
      <top style="medium">
        <color rgb="FFD9D9D9"/>
      </top>
      <bottom/>
      <diagonal/>
    </border>
    <border>
      <left/>
      <right style="medium">
        <color rgb="FFD9D9D9"/>
      </right>
      <top style="thin">
        <color rgb="FFABABAB"/>
      </top>
      <bottom/>
      <diagonal/>
    </border>
    <border>
      <left/>
      <right style="medium">
        <color rgb="FFD9D9D9"/>
      </right>
      <top style="thin">
        <color indexed="65"/>
      </top>
      <bottom/>
      <diagonal/>
    </border>
    <border>
      <left/>
      <right style="medium">
        <color rgb="FFD9D9D9"/>
      </right>
      <top style="thin">
        <color rgb="FFABABAB"/>
      </top>
      <bottom style="medium">
        <color rgb="FFD9D9D9"/>
      </bottom>
      <diagonal/>
    </border>
    <border>
      <left style="medium">
        <color rgb="FFD9D9D9"/>
      </left>
      <right style="medium">
        <color rgb="FFD9D9D9"/>
      </right>
      <top style="medium">
        <color rgb="FFD9D9D9"/>
      </top>
      <bottom/>
      <diagonal/>
    </border>
    <border>
      <left style="medium">
        <color rgb="FFD9D9D9"/>
      </left>
      <right style="medium">
        <color rgb="FFD9D9D9"/>
      </right>
      <top style="thin">
        <color rgb="FFABABAB"/>
      </top>
      <bottom/>
      <diagonal/>
    </border>
    <border>
      <left style="medium">
        <color rgb="FFD9D9D9"/>
      </left>
      <right style="medium">
        <color rgb="FFD9D9D9"/>
      </right>
      <top style="thin">
        <color indexed="65"/>
      </top>
      <bottom/>
      <diagonal/>
    </border>
    <border>
      <left style="medium">
        <color rgb="FFD9D9D9"/>
      </left>
      <right style="medium">
        <color rgb="FFD9D9D9"/>
      </right>
      <top style="thin">
        <color rgb="FFABABAB"/>
      </top>
      <bottom style="medium">
        <color rgb="FFD9D9D9"/>
      </bottom>
      <diagonal/>
    </border>
    <border>
      <left style="medium">
        <color rgb="FFD9D9D9"/>
      </left>
      <right style="medium">
        <color rgb="FFD9D9D9"/>
      </right>
      <top style="thin">
        <color indexed="65"/>
      </top>
      <bottom style="medium">
        <color rgb="FFD9D9D9"/>
      </bottom>
      <diagonal/>
    </border>
    <border>
      <left/>
      <right style="medium">
        <color rgb="FFD9D9D9"/>
      </right>
      <top style="medium">
        <color rgb="FFD9D9D9"/>
      </top>
      <bottom style="medium">
        <color rgb="FFD9D9D9"/>
      </bottom>
      <diagonal/>
    </border>
    <border>
      <left style="thin">
        <color rgb="FFABABAB"/>
      </left>
      <right style="medium">
        <color rgb="FFD9D9D9"/>
      </right>
      <top style="thin">
        <color rgb="FFABABAB"/>
      </top>
      <bottom style="medium">
        <color rgb="FFD9D9D9"/>
      </bottom>
      <diagonal/>
    </border>
    <border>
      <left style="thin">
        <color rgb="FFABABAB"/>
      </left>
      <right style="medium">
        <color rgb="FFD9D9D9"/>
      </right>
      <top style="thin">
        <color rgb="FFABABAB"/>
      </top>
      <bottom/>
      <diagonal/>
    </border>
    <border>
      <left style="thin">
        <color rgb="FFABABAB"/>
      </left>
      <right style="medium">
        <color rgb="FFD9D9D9"/>
      </right>
      <top style="thin">
        <color indexed="65"/>
      </top>
      <bottom/>
      <diagonal/>
    </border>
    <border>
      <left style="thin">
        <color rgb="FFBFBFBF"/>
      </left>
      <right/>
      <top style="thin">
        <color rgb="FFBFBFBF"/>
      </top>
      <bottom/>
      <diagonal/>
    </border>
    <border>
      <left style="thin">
        <color rgb="FFBFBFBF"/>
      </left>
      <right/>
      <top style="thin">
        <color indexed="65"/>
      </top>
      <bottom/>
      <diagonal/>
    </border>
    <border>
      <left/>
      <right/>
      <top/>
      <bottom style="thin">
        <color rgb="FFD9D9D9"/>
      </bottom>
      <diagonal/>
    </border>
    <border>
      <left style="medium">
        <color rgb="FFD9D9D9"/>
      </left>
      <right style="medium">
        <color rgb="FFD9D9D9"/>
      </right>
      <top/>
      <bottom/>
      <diagonal/>
    </border>
    <border>
      <left style="medium">
        <color rgb="FFD9D9D9"/>
      </left>
      <right/>
      <top style="medium">
        <color rgb="FFD9D9D9"/>
      </top>
      <bottom style="medium">
        <color rgb="FFD9D9D9"/>
      </bottom>
      <diagonal/>
    </border>
    <border>
      <left/>
      <right style="medium">
        <color rgb="FFD9D9D9"/>
      </right>
      <top/>
      <bottom/>
      <diagonal/>
    </border>
    <border>
      <left style="medium">
        <color rgb="FFD9D9D9"/>
      </left>
      <right/>
      <top style="medium">
        <color rgb="FFD9D9D9"/>
      </top>
      <bottom/>
      <diagonal/>
    </border>
    <border>
      <left/>
      <right/>
      <top style="medium">
        <color rgb="FFD9D9D9"/>
      </top>
      <bottom/>
      <diagonal/>
    </border>
    <border>
      <left style="thin">
        <color theme="1"/>
      </left>
      <right style="thin">
        <color theme="1"/>
      </right>
      <top style="thin">
        <color theme="1"/>
      </top>
      <bottom style="thin">
        <color theme="1"/>
      </bottom>
      <diagonal/>
    </border>
  </borders>
  <cellStyleXfs count="2">
    <xf numFmtId="0" fontId="0" fillId="0" borderId="0"/>
    <xf numFmtId="9" fontId="3" fillId="0" borderId="0" applyFont="0" applyFill="0" applyBorder="0" applyAlignment="0" applyProtection="0"/>
  </cellStyleXfs>
  <cellXfs count="86">
    <xf numFmtId="0" fontId="0" fillId="0" borderId="0" xfId="0"/>
    <xf numFmtId="14" fontId="0" fillId="0" borderId="0" xfId="0" applyNumberFormat="1"/>
    <xf numFmtId="0" fontId="0" fillId="0" borderId="0" xfId="0" applyAlignment="1">
      <alignment horizontal="left"/>
    </xf>
    <xf numFmtId="0" fontId="0" fillId="0" borderId="0" xfId="0" applyAlignment="1">
      <alignment horizontal="center"/>
    </xf>
    <xf numFmtId="0" fontId="0" fillId="2" borderId="0" xfId="0" applyFill="1"/>
    <xf numFmtId="0" fontId="1" fillId="0" borderId="0" xfId="0" applyFont="1"/>
    <xf numFmtId="0" fontId="0" fillId="0" borderId="0" xfId="0" pivotButton="1"/>
    <xf numFmtId="9" fontId="0" fillId="0" borderId="0" xfId="0" applyNumberFormat="1"/>
    <xf numFmtId="0" fontId="2" fillId="2" borderId="0" xfId="0" applyFont="1" applyFill="1"/>
    <xf numFmtId="0" fontId="5" fillId="2" borderId="0" xfId="0" applyFont="1" applyFill="1"/>
    <xf numFmtId="9" fontId="0" fillId="0" borderId="0" xfId="1" applyFont="1"/>
    <xf numFmtId="0" fontId="0" fillId="3" borderId="0" xfId="0" applyFill="1"/>
    <xf numFmtId="0" fontId="0" fillId="0" borderId="1" xfId="0" applyBorder="1" applyAlignment="1">
      <alignment horizontal="left"/>
    </xf>
    <xf numFmtId="0" fontId="0" fillId="0" borderId="2" xfId="0" applyBorder="1" applyAlignment="1">
      <alignment horizontal="left"/>
    </xf>
    <xf numFmtId="0" fontId="1" fillId="4" borderId="1" xfId="0" applyFont="1" applyFill="1" applyBorder="1"/>
    <xf numFmtId="0" fontId="1" fillId="4" borderId="3" xfId="0" applyFont="1" applyFill="1" applyBorder="1"/>
    <xf numFmtId="0" fontId="1" fillId="0" borderId="1" xfId="0" pivotButton="1" applyFont="1" applyBorder="1"/>
    <xf numFmtId="0" fontId="1" fillId="0" borderId="3" xfId="0" applyFont="1" applyBorder="1"/>
    <xf numFmtId="0" fontId="4" fillId="0" borderId="5" xfId="0" applyFont="1" applyBorder="1" applyAlignment="1">
      <alignment horizontal="left"/>
    </xf>
    <xf numFmtId="0" fontId="0" fillId="0" borderId="7" xfId="0" applyBorder="1"/>
    <xf numFmtId="0" fontId="4" fillId="5" borderId="7" xfId="0" applyFont="1" applyFill="1" applyBorder="1"/>
    <xf numFmtId="0" fontId="0" fillId="0" borderId="9" xfId="0" applyBorder="1"/>
    <xf numFmtId="0" fontId="0" fillId="0" borderId="10" xfId="0" applyBorder="1" applyAlignment="1">
      <alignment horizontal="center"/>
    </xf>
    <xf numFmtId="0" fontId="0" fillId="0" borderId="10" xfId="0" applyBorder="1"/>
    <xf numFmtId="0" fontId="7" fillId="0" borderId="13" xfId="0" applyFont="1" applyBorder="1" applyAlignment="1">
      <alignment horizontal="left"/>
    </xf>
    <xf numFmtId="0" fontId="8" fillId="0" borderId="8" xfId="0" applyFont="1" applyBorder="1"/>
    <xf numFmtId="0" fontId="8" fillId="0" borderId="16" xfId="0" applyFont="1" applyBorder="1"/>
    <xf numFmtId="1" fontId="0" fillId="0" borderId="10" xfId="0" applyNumberFormat="1" applyBorder="1" applyAlignment="1">
      <alignment horizontal="center"/>
    </xf>
    <xf numFmtId="9" fontId="0" fillId="0" borderId="10" xfId="0" applyNumberFormat="1" applyBorder="1" applyAlignment="1">
      <alignment horizontal="center"/>
    </xf>
    <xf numFmtId="0" fontId="10" fillId="0" borderId="17" xfId="0" pivotButton="1" applyFont="1" applyBorder="1"/>
    <xf numFmtId="0" fontId="0" fillId="0" borderId="22"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4" fillId="0" borderId="17" xfId="0" applyFont="1" applyBorder="1" applyAlignment="1">
      <alignment horizontal="left"/>
    </xf>
    <xf numFmtId="0" fontId="10" fillId="0" borderId="27" xfId="0" applyFont="1" applyBorder="1"/>
    <xf numFmtId="0" fontId="10" fillId="0" borderId="17" xfId="0" applyFont="1" applyBorder="1"/>
    <xf numFmtId="0" fontId="0" fillId="0" borderId="23" xfId="0" applyBorder="1" applyAlignment="1">
      <alignment horizontal="left"/>
    </xf>
    <xf numFmtId="0" fontId="10" fillId="0" borderId="25" xfId="0" pivotButton="1" applyFont="1" applyBorder="1"/>
    <xf numFmtId="0" fontId="10" fillId="0" borderId="28" xfId="0" applyFont="1" applyBorder="1"/>
    <xf numFmtId="0" fontId="10" fillId="0" borderId="21" xfId="0" applyFont="1" applyBorder="1"/>
    <xf numFmtId="0" fontId="4" fillId="0" borderId="25" xfId="0" applyFont="1" applyBorder="1" applyAlignment="1">
      <alignment horizontal="left"/>
    </xf>
    <xf numFmtId="0" fontId="0" fillId="6" borderId="0" xfId="0" applyFill="1"/>
    <xf numFmtId="0" fontId="4" fillId="2" borderId="0" xfId="0" applyFont="1" applyFill="1"/>
    <xf numFmtId="0" fontId="0" fillId="7" borderId="0" xfId="0" applyFill="1"/>
    <xf numFmtId="0" fontId="0" fillId="0" borderId="1" xfId="0" pivotButton="1" applyBorder="1"/>
    <xf numFmtId="0" fontId="12" fillId="4" borderId="35" xfId="0" applyFont="1" applyFill="1" applyBorder="1" applyAlignment="1">
      <alignment horizontal="left"/>
    </xf>
    <xf numFmtId="0" fontId="12" fillId="4" borderId="27" xfId="0" applyFont="1" applyFill="1" applyBorder="1"/>
    <xf numFmtId="0" fontId="12" fillId="4" borderId="37" xfId="0" applyFont="1" applyFill="1" applyBorder="1"/>
    <xf numFmtId="0" fontId="12" fillId="4" borderId="38" xfId="0" applyFont="1" applyFill="1" applyBorder="1"/>
    <xf numFmtId="0" fontId="0" fillId="0" borderId="3" xfId="0" applyBorder="1"/>
    <xf numFmtId="0" fontId="0" fillId="0" borderId="4" xfId="0" applyBorder="1"/>
    <xf numFmtId="0" fontId="4" fillId="0" borderId="6" xfId="0" applyFont="1" applyBorder="1"/>
    <xf numFmtId="0" fontId="0" fillId="0" borderId="31" xfId="0" applyBorder="1"/>
    <xf numFmtId="0" fontId="0" fillId="0" borderId="11" xfId="0" applyBorder="1"/>
    <xf numFmtId="0" fontId="0" fillId="0" borderId="32" xfId="0" applyBorder="1"/>
    <xf numFmtId="0" fontId="0" fillId="0" borderId="12" xfId="0" applyBorder="1"/>
    <xf numFmtId="0" fontId="7" fillId="0" borderId="14" xfId="0" applyFont="1" applyBorder="1"/>
    <xf numFmtId="0" fontId="7" fillId="0" borderId="15" xfId="0" applyFont="1" applyBorder="1"/>
    <xf numFmtId="0" fontId="4" fillId="0" borderId="21" xfId="0" applyFont="1" applyBorder="1"/>
    <xf numFmtId="0" fontId="4" fillId="0" borderId="25" xfId="0" applyFont="1" applyBorder="1"/>
    <xf numFmtId="0" fontId="0" fillId="0" borderId="20" xfId="0" applyBorder="1" applyAlignment="1">
      <alignment horizontal="left"/>
    </xf>
    <xf numFmtId="0" fontId="9" fillId="0" borderId="22" xfId="0" applyFont="1" applyBorder="1" applyAlignment="1">
      <alignment horizontal="left"/>
    </xf>
    <xf numFmtId="0" fontId="9" fillId="0" borderId="18" xfId="0" applyFont="1" applyBorder="1" applyAlignment="1">
      <alignment horizontal="left"/>
    </xf>
    <xf numFmtId="0" fontId="9" fillId="0" borderId="24" xfId="0" applyFont="1" applyBorder="1" applyAlignment="1">
      <alignment horizontal="left"/>
    </xf>
    <xf numFmtId="0" fontId="9" fillId="0" borderId="20" xfId="0" applyFont="1" applyBorder="1" applyAlignment="1">
      <alignment horizontal="left"/>
    </xf>
    <xf numFmtId="0" fontId="4" fillId="0" borderId="28" xfId="0" applyFont="1" applyBorder="1"/>
    <xf numFmtId="0" fontId="0" fillId="0" borderId="29" xfId="0" applyBorder="1" applyAlignment="1">
      <alignment horizontal="left"/>
    </xf>
    <xf numFmtId="0" fontId="0" fillId="0" borderId="19" xfId="0" applyBorder="1" applyAlignment="1">
      <alignment horizontal="left"/>
    </xf>
    <xf numFmtId="0" fontId="0" fillId="0" borderId="30" xfId="0" applyBorder="1" applyAlignment="1">
      <alignment horizontal="left"/>
    </xf>
    <xf numFmtId="0" fontId="12" fillId="4" borderId="17" xfId="0" applyFont="1" applyFill="1" applyBorder="1" applyAlignment="1">
      <alignment horizontal="left"/>
    </xf>
    <xf numFmtId="0" fontId="11" fillId="0" borderId="22" xfId="0" applyFont="1" applyBorder="1"/>
    <xf numFmtId="0" fontId="11" fillId="0" borderId="0" xfId="0" applyFont="1" applyAlignment="1">
      <alignment horizontal="center"/>
    </xf>
    <xf numFmtId="0" fontId="0" fillId="0" borderId="34" xfId="0" applyBorder="1" applyAlignment="1">
      <alignment horizontal="left"/>
    </xf>
    <xf numFmtId="0" fontId="12" fillId="4" borderId="35" xfId="0" applyFont="1" applyFill="1" applyBorder="1"/>
    <xf numFmtId="0" fontId="11" fillId="0" borderId="18" xfId="0" applyFont="1" applyBorder="1"/>
    <xf numFmtId="0" fontId="0" fillId="0" borderId="18" xfId="0" applyBorder="1"/>
    <xf numFmtId="0" fontId="0" fillId="0" borderId="36" xfId="0" applyBorder="1"/>
    <xf numFmtId="0" fontId="13" fillId="2" borderId="0" xfId="0" applyFont="1" applyFill="1"/>
    <xf numFmtId="0" fontId="0" fillId="2" borderId="33" xfId="0" applyFill="1" applyBorder="1"/>
    <xf numFmtId="0" fontId="13" fillId="7" borderId="0" xfId="0" applyFont="1" applyFill="1"/>
    <xf numFmtId="0" fontId="0" fillId="0" borderId="39" xfId="0" applyBorder="1"/>
    <xf numFmtId="9" fontId="0" fillId="0" borderId="39" xfId="0" applyNumberFormat="1" applyBorder="1"/>
    <xf numFmtId="0" fontId="4" fillId="5" borderId="0" xfId="0" applyFont="1" applyFill="1" applyAlignment="1">
      <alignment horizontal="center"/>
    </xf>
    <xf numFmtId="0" fontId="6" fillId="5" borderId="0" xfId="0" applyFont="1" applyFill="1" applyAlignment="1">
      <alignment horizontal="center"/>
    </xf>
    <xf numFmtId="0" fontId="4" fillId="0" borderId="0" xfId="0" applyFont="1" applyAlignment="1">
      <alignment horizontal="center"/>
    </xf>
    <xf numFmtId="0" fontId="1" fillId="0" borderId="0" xfId="0" applyFont="1" applyAlignment="1">
      <alignment horizontal="center"/>
    </xf>
  </cellXfs>
  <cellStyles count="2">
    <cellStyle name="Normal" xfId="0" builtinId="0"/>
    <cellStyle name="Percent" xfId="1" builtinId="5"/>
  </cellStyles>
  <dxfs count="131">
    <dxf>
      <font>
        <color rgb="FF808080"/>
      </font>
    </dxf>
    <dxf>
      <border>
        <left style="medium">
          <color rgb="FFD9D9D9"/>
        </left>
        <top style="medium">
          <color rgb="FFD9D9D9"/>
        </top>
      </border>
    </dxf>
    <dxf>
      <border>
        <bottom style="medium">
          <color rgb="FFD9D9D9"/>
        </bottom>
      </border>
    </dxf>
    <dxf>
      <fill>
        <patternFill patternType="solid">
          <bgColor theme="0"/>
        </patternFill>
      </fill>
    </dxf>
    <dxf>
      <fill>
        <patternFill patternType="solid">
          <bgColor theme="0"/>
        </patternFill>
      </fill>
    </dxf>
    <dxf>
      <border>
        <right style="medium">
          <color rgb="FFBFBFBF"/>
        </right>
        <top style="medium">
          <color rgb="FFBFBFBF"/>
        </top>
      </border>
    </dxf>
    <dxf>
      <border>
        <left style="medium">
          <color rgb="FFBFBFBF"/>
        </left>
        <right style="medium">
          <color rgb="FFBFBFBF"/>
        </right>
        <top style="medium">
          <color rgb="FFBFBFBF"/>
        </top>
      </border>
    </dxf>
    <dxf>
      <font>
        <sz val="12"/>
      </font>
    </dxf>
    <dxf>
      <font>
        <b/>
      </font>
    </dxf>
    <dxf>
      <font>
        <color rgb="FF1F90C3"/>
      </font>
    </dxf>
    <dxf>
      <font>
        <b/>
      </font>
    </dxf>
    <dxf>
      <font>
        <color rgb="FFBFBFBF"/>
      </font>
    </dxf>
    <dxf>
      <border>
        <top style="medium">
          <color rgb="FFBFBFBF"/>
        </top>
      </border>
    </dxf>
    <dxf>
      <border>
        <left style="medium">
          <color rgb="FFBFBFBF"/>
        </left>
        <right style="medium">
          <color rgb="FFBFBFBF"/>
        </right>
        <top style="medium">
          <color rgb="FFBFBFBF"/>
        </top>
        <bottom style="medium">
          <color rgb="FFBFBFBF"/>
        </bottom>
      </border>
    </dxf>
    <dxf>
      <border>
        <left style="thin">
          <color rgb="FFBFBFBF"/>
        </left>
        <right style="thin">
          <color rgb="FFBFBFBF"/>
        </right>
        <top style="thin">
          <color rgb="FFBFBFBF"/>
        </top>
        <bottom style="thin">
          <color rgb="FFBFBFBF"/>
        </bottom>
      </border>
    </dxf>
    <dxf>
      <border>
        <left style="thin">
          <color rgb="FFBFBFBF"/>
        </left>
        <right style="thin">
          <color rgb="FFBFBFBF"/>
        </right>
        <top style="thin">
          <color rgb="FFBFBFBF"/>
        </top>
        <vertical style="thin">
          <color rgb="FFBFBFBF"/>
        </vertical>
        <horizontal style="thin">
          <color rgb="FFBFBFBF"/>
        </horizontal>
      </border>
    </dxf>
    <dxf>
      <border>
        <left style="thin">
          <color rgb="FFBFBFBF"/>
        </left>
        <right style="thin">
          <color rgb="FFBFBFBF"/>
        </right>
        <top style="thin">
          <color rgb="FFBFBFBF"/>
        </top>
        <vertical style="thin">
          <color rgb="FFBFBFBF"/>
        </vertical>
        <horizontal style="thin">
          <color rgb="FFBFBFBF"/>
        </horizontal>
      </border>
    </dxf>
    <dxf>
      <border>
        <left style="thin">
          <color rgb="FFBFBFBF"/>
        </left>
        <right style="thin">
          <color rgb="FFBFBFBF"/>
        </right>
        <top style="thin">
          <color rgb="FFBFBFBF"/>
        </top>
        <vertical style="thin">
          <color rgb="FFBFBFBF"/>
        </vertical>
        <horizontal style="thin">
          <color rgb="FFBFBFBF"/>
        </horizontal>
      </border>
    </dxf>
    <dxf>
      <alignment horizontal="center" indent="0"/>
    </dxf>
    <dxf>
      <border>
        <left style="thin">
          <color rgb="FFBFBFBF"/>
        </left>
        <right style="thin">
          <color rgb="FFBFBFBF"/>
        </right>
        <top style="thin">
          <color rgb="FFBFBFBF"/>
        </top>
        <bottom style="thin">
          <color rgb="FFBFBFBF"/>
        </bottom>
        <vertical style="thin">
          <color rgb="FFBFBFBF"/>
        </vertical>
        <horizontal style="thin">
          <color rgb="FFBFBFBF"/>
        </horizontal>
      </border>
    </dxf>
    <dxf>
      <alignment relativeIndent="1"/>
    </dxf>
    <dxf>
      <alignment relativeIndent="1"/>
    </dxf>
    <dxf>
      <alignment relativeIndent="1"/>
    </dxf>
    <dxf>
      <alignment relativeIndent="1"/>
    </dxf>
    <dxf>
      <numFmt numFmtId="1" formatCode="0"/>
    </dxf>
    <dxf>
      <alignment relativeIndent="-1"/>
    </dxf>
    <dxf>
      <alignment relativeIndent="1"/>
    </dxf>
    <dxf>
      <alignment horizontal="left" relativeIndent="1"/>
    </dxf>
    <dxf>
      <numFmt numFmtId="0" formatCode="General"/>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right style="medium">
          <color rgb="FFD9D9D9"/>
        </right>
        <top style="medium">
          <color rgb="FFD9D9D9"/>
        </top>
      </border>
    </dxf>
    <dxf>
      <border>
        <right style="medium">
          <color rgb="FFD9D9D9"/>
        </right>
        <top style="medium">
          <color rgb="FFD9D9D9"/>
        </top>
      </border>
    </dxf>
    <dxf>
      <border>
        <left style="medium">
          <color rgb="FFD9D9D9"/>
        </left>
        <right style="medium">
          <color rgb="FFD9D9D9"/>
        </right>
        <top style="medium">
          <color rgb="FFD9D9D9"/>
        </top>
      </border>
    </dxf>
    <dxf>
      <border>
        <left style="medium">
          <color rgb="FFD9D9D9"/>
        </left>
        <right style="medium">
          <color rgb="FFD9D9D9"/>
        </right>
        <top style="medium">
          <color rgb="FFD9D9D9"/>
        </top>
      </border>
    </dxf>
    <dxf>
      <border>
        <left style="medium">
          <color rgb="FFD9D9D9"/>
        </left>
        <right style="medium">
          <color rgb="FFD9D9D9"/>
        </right>
        <top style="medium">
          <color rgb="FFD9D9D9"/>
        </top>
      </border>
    </dxf>
    <dxf>
      <font>
        <color rgb="FF808080"/>
      </font>
    </dxf>
    <dxf>
      <font>
        <color rgb="FF808080"/>
      </font>
    </dxf>
    <dxf>
      <border>
        <left style="medium">
          <color rgb="FFD9D9D9"/>
        </left>
        <right style="medium">
          <color rgb="FFD9D9D9"/>
        </right>
        <top style="medium">
          <color rgb="FFD9D9D9"/>
        </top>
        <bottom style="medium">
          <color rgb="FFD9D9D9"/>
        </bottom>
      </border>
    </dxf>
    <dxf>
      <border>
        <left style="medium">
          <color rgb="FFD9D9D9"/>
        </left>
        <right style="medium">
          <color rgb="FFD9D9D9"/>
        </right>
        <top style="medium">
          <color rgb="FFD9D9D9"/>
        </top>
        <bottom style="medium">
          <color rgb="FFD9D9D9"/>
        </bottom>
      </border>
    </dxf>
    <dxf>
      <fill>
        <patternFill patternType="solid">
          <bgColor theme="0"/>
        </patternFill>
      </fill>
    </dxf>
    <dxf>
      <fill>
        <patternFill patternType="solid">
          <bgColor theme="0"/>
        </patternFill>
      </fill>
    </dxf>
    <dxf>
      <font>
        <color rgb="FFD9D9D9"/>
      </font>
    </dxf>
    <dxf>
      <font>
        <color rgb="FFD9D9D9"/>
      </font>
    </dxf>
    <dxf>
      <font>
        <color rgb="FF1F90C3"/>
      </font>
    </dxf>
    <dxf>
      <font>
        <color rgb="FF1F90C3"/>
      </font>
    </dxf>
    <dxf>
      <fill>
        <patternFill patternType="solid">
          <bgColor theme="0"/>
        </patternFill>
      </fill>
    </dxf>
    <dxf>
      <fill>
        <patternFill patternType="solid">
          <bgColor theme="0"/>
        </patternFill>
      </fill>
    </dxf>
    <dxf>
      <alignment horizontal="center"/>
    </dxf>
    <dxf>
      <font>
        <b/>
      </font>
    </dxf>
    <dxf>
      <font>
        <b/>
      </font>
    </dxf>
    <dxf>
      <font>
        <b/>
      </font>
    </dxf>
    <dxf>
      <font>
        <b/>
      </font>
    </dxf>
    <dxf>
      <font>
        <color rgb="FF7800A2"/>
      </font>
    </dxf>
    <dxf>
      <font>
        <color rgb="FF7800A2"/>
      </font>
    </dxf>
    <dxf>
      <fill>
        <patternFill patternType="solid">
          <bgColor theme="0"/>
        </patternFill>
      </fill>
    </dxf>
    <dxf>
      <fill>
        <patternFill patternType="solid">
          <bgColor theme="0"/>
        </patternFill>
      </fill>
    </dxf>
    <dxf>
      <font>
        <b/>
      </font>
    </dxf>
    <dxf>
      <font>
        <b/>
      </font>
    </dxf>
    <dxf>
      <font>
        <color rgb="FF7800A2"/>
      </font>
    </dxf>
    <dxf>
      <font>
        <color rgb="FF7800A2"/>
      </font>
    </dxf>
    <dxf>
      <font>
        <b/>
      </font>
    </dxf>
    <dxf>
      <font>
        <b/>
      </font>
    </dxf>
    <dxf>
      <font>
        <sz val="12"/>
      </font>
    </dxf>
    <dxf>
      <alignment horizontal="left"/>
    </dxf>
    <dxf>
      <border>
        <left style="medium">
          <color rgb="FFD9D9D9"/>
        </left>
        <right style="medium">
          <color rgb="FFD9D9D9"/>
        </right>
      </border>
    </dxf>
    <dxf>
      <border>
        <left style="medium">
          <color rgb="FFD9D9D9"/>
        </left>
        <right style="medium">
          <color rgb="FFD9D9D9"/>
        </right>
      </border>
    </dxf>
    <dxf>
      <border>
        <left style="medium">
          <color rgb="FFD9D9D9"/>
        </left>
        <right style="medium">
          <color rgb="FFD9D9D9"/>
        </right>
        <top style="medium">
          <color rgb="FFD9D9D9"/>
        </top>
        <bottom style="medium">
          <color rgb="FFD9D9D9"/>
        </bottom>
      </border>
    </dxf>
    <dxf>
      <border>
        <left style="medium">
          <color rgb="FFD9D9D9"/>
        </left>
        <right style="medium">
          <color rgb="FFD9D9D9"/>
        </right>
        <top style="medium">
          <color rgb="FFD9D9D9"/>
        </top>
        <bottom style="medium">
          <color rgb="FFD9D9D9"/>
        </bottom>
      </border>
    </dxf>
    <dxf>
      <border>
        <left style="medium">
          <color rgb="FFD9D9D9"/>
        </left>
        <right style="medium">
          <color rgb="FFD9D9D9"/>
        </right>
        <top style="medium">
          <color rgb="FFD9D9D9"/>
        </top>
        <bottom style="medium">
          <color rgb="FFD9D9D9"/>
        </bottom>
      </border>
    </dxf>
    <dxf>
      <border>
        <left style="medium">
          <color rgb="FFD9D9D9"/>
        </left>
        <right style="medium">
          <color rgb="FFD9D9D9"/>
        </right>
        <top style="medium">
          <color rgb="FFD9D9D9"/>
        </top>
        <bottom style="medium">
          <color rgb="FFD9D9D9"/>
        </bottom>
      </border>
    </dxf>
    <dxf>
      <border>
        <left style="medium">
          <color rgb="FFD9D9D9"/>
        </left>
        <right style="medium">
          <color rgb="FFD9D9D9"/>
        </right>
        <top style="medium">
          <color rgb="FFD9D9D9"/>
        </top>
        <bottom style="medium">
          <color rgb="FFD9D9D9"/>
        </bottom>
      </border>
    </dxf>
    <dxf>
      <border>
        <left style="medium">
          <color rgb="FFD9D9D9"/>
        </left>
        <right style="medium">
          <color rgb="FFD9D9D9"/>
        </right>
        <top style="medium">
          <color rgb="FFD9D9D9"/>
        </top>
        <bottom style="medium">
          <color rgb="FFD9D9D9"/>
        </bottom>
      </border>
    </dxf>
    <dxf>
      <font>
        <b/>
      </font>
    </dxf>
    <dxf>
      <font>
        <color rgb="FFD75717"/>
      </font>
    </dxf>
    <dxf>
      <font>
        <color rgb="FFD75717"/>
      </font>
    </dxf>
    <dxf>
      <font>
        <b/>
      </font>
    </dxf>
    <dxf>
      <font>
        <b/>
      </font>
    </dxf>
    <dxf>
      <alignment horizontal="left"/>
    </dxf>
    <dxf>
      <font>
        <b/>
      </font>
    </dxf>
    <dxf>
      <font>
        <b/>
      </font>
    </dxf>
    <dxf>
      <font>
        <color rgb="FFD75717"/>
      </font>
    </dxf>
    <dxf>
      <font>
        <color rgb="FFD75717"/>
      </font>
    </dxf>
    <dxf>
      <font>
        <b/>
      </font>
    </dxf>
    <dxf>
      <font>
        <b/>
      </font>
    </dxf>
    <dxf>
      <border>
        <right style="medium">
          <color rgb="FFD9D9D9"/>
        </right>
        <bottom style="medium">
          <color rgb="FFD9D9D9"/>
        </bottom>
      </border>
    </dxf>
    <dxf>
      <border>
        <right style="medium">
          <color rgb="FFD9D9D9"/>
        </right>
        <bottom style="medium">
          <color rgb="FFD9D9D9"/>
        </bottom>
      </border>
    </dxf>
    <dxf>
      <border>
        <right style="medium">
          <color rgb="FFD9D9D9"/>
        </right>
        <bottom style="medium">
          <color rgb="FFD9D9D9"/>
        </bottom>
      </border>
    </dxf>
    <dxf>
      <border>
        <left style="medium">
          <color rgb="FFD9D9D9"/>
        </left>
        <right style="medium">
          <color rgb="FFD9D9D9"/>
        </right>
        <bottom style="medium">
          <color rgb="FFD9D9D9"/>
        </bottom>
      </border>
    </dxf>
    <dxf>
      <border>
        <left style="medium">
          <color rgb="FFD9D9D9"/>
        </left>
        <right style="medium">
          <color rgb="FFD9D9D9"/>
        </right>
        <bottom style="medium">
          <color rgb="FFD9D9D9"/>
        </bottom>
      </border>
    </dxf>
    <dxf>
      <border>
        <left style="medium">
          <color rgb="FFD9D9D9"/>
        </left>
        <right style="medium">
          <color rgb="FFD9D9D9"/>
        </right>
        <bottom style="medium">
          <color rgb="FFD9D9D9"/>
        </bottom>
      </border>
    </dxf>
    <dxf>
      <font>
        <b/>
        <i val="0"/>
        <color theme="0"/>
      </font>
      <fill>
        <patternFill>
          <bgColor theme="0" tint="-0.499984740745262"/>
        </patternFill>
      </fill>
    </dxf>
    <dxf>
      <fill>
        <patternFill>
          <bgColor theme="0" tint="-0.499984740745262"/>
        </patternFill>
      </fill>
    </dxf>
    <dxf>
      <font>
        <b/>
        <i val="0"/>
        <color theme="5"/>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4" defaultTableStyle="TableStyleMedium2" defaultPivotStyle="PivotStyleLight16">
    <tableStyle name="Business " pivot="0" table="0" count="10" xr9:uid="{4121CFF6-318C-4EDF-9BEE-FFD7655A3926}">
      <tableStyleElement type="wholeTable" dxfId="130"/>
      <tableStyleElement type="headerRow" dxfId="129"/>
    </tableStyle>
    <tableStyle name="Business Dashboard 2" pivot="0" table="0" count="10" xr9:uid="{E320CA2E-85F2-407B-A3FB-D4F2099D7867}">
      <tableStyleElement type="wholeTable" dxfId="128"/>
      <tableStyleElement type="headerRow" dxfId="127"/>
    </tableStyle>
    <tableStyle name="Slicer Style 1" pivot="0" table="0" count="4" xr9:uid="{C3F501F1-0833-4CB9-AB06-2C79978B0673}">
      <tableStyleElement type="wholeTable" dxfId="126"/>
      <tableStyleElement type="headerRow" dxfId="125"/>
    </tableStyle>
    <tableStyle name="Invisible" pivot="0" table="0" count="0" xr9:uid="{1BA8884D-6C33-4699-8DAA-A8786CF9AD91}"/>
  </tableStyles>
  <colors>
    <mruColors>
      <color rgb="FFD75717"/>
      <color rgb="FF1F90C3"/>
      <color rgb="FFD96DFF"/>
      <color rgb="FF7800A2"/>
      <color rgb="FF808080"/>
      <color rgb="FFBFBFBF"/>
      <color rgb="FFD9D9D9"/>
      <color rgb="FFFFFFFF"/>
      <color rgb="FF404040"/>
      <color rgb="FFA2D8F0"/>
    </mruColors>
  </colors>
  <extLst>
    <ext xmlns:x14="http://schemas.microsoft.com/office/spreadsheetml/2009/9/main" uri="{46F421CA-312F-682f-3DD2-61675219B42D}">
      <x14:dxfs count="18">
        <dxf>
          <fill>
            <patternFill>
              <bgColor theme="0" tint="-0.499984740745262"/>
            </patternFill>
          </fill>
          <border diagonalUp="0" diagonalDown="0">
            <left/>
            <right/>
            <top/>
            <bottom/>
            <vertical/>
            <horizontal/>
          </border>
        </dxf>
        <dxf>
          <font>
            <color theme="1"/>
          </font>
          <fill>
            <patternFill>
              <bgColor theme="0" tint="-0.24994659260841701"/>
            </patternFill>
          </fill>
          <border diagonalUp="0" diagonalDown="0">
            <left/>
            <right/>
            <top/>
            <bottom/>
            <vertical/>
            <horizontal/>
          </border>
        </dxf>
        <dxf>
          <font>
            <color rgb="FF000000"/>
          </font>
          <fill>
            <patternFill patternType="solid">
              <fgColor auto="1"/>
              <bgColor rgb="FFD75717"/>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75717"/>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75717"/>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6795556505021"/>
              <bgColor rgb="FFD9D9D9"/>
            </patternFill>
          </fill>
          <border>
            <left style="thin">
              <color rgb="FFCCCCCC"/>
            </left>
            <right style="thin">
              <color rgb="FFCCCCCC"/>
            </right>
            <top style="thin">
              <color rgb="FFCCCCCC"/>
            </top>
            <bottom style="thin">
              <color rgb="FFCCCCCC"/>
            </bottom>
            <vertical/>
            <horizontal/>
          </border>
        </dxf>
        <dxf>
          <font>
            <b/>
            <i val="0"/>
            <sz val="12"/>
            <color rgb="FF7800A2"/>
          </font>
          <fill>
            <patternFill patternType="solid">
              <fgColor theme="0" tint="-0.249977111117893"/>
              <bgColor rgb="FFD9D9D9"/>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usiness ">
          <x14:slicerStyleElements>
            <x14:slicerStyleElement type="unselectedItemWithData" dxfId="17"/>
            <x14:slicerStyleElement type="unselectedItemWithNoData" dxfId="16"/>
            <x14:slicerStyleElement type="selectedItemWithData" dxfId="15"/>
            <x14:slicerStyleElement type="selectedItemWithNoData" dxfId="14"/>
            <x14:slicerStyleElement type="hoveredUnselectedItemWithData" dxfId="13"/>
            <x14:slicerStyleElement type="hoveredSelectedItemWithData" dxfId="12"/>
            <x14:slicerStyleElement type="hoveredUnselectedItemWithNoData" dxfId="11"/>
            <x14:slicerStyleElement type="hoveredSelectedItemWithNoData" dxfId="10"/>
          </x14:slicerStyleElements>
        </x14:slicerStyle>
        <x14:slicerStyle name="Business Dashboard 2">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 name="Slicer Style 1">
          <x14:slicerStyleElements>
            <x14:slicerStyleElement type="un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7.xml"/><Relationship Id="rId39" Type="http://schemas.openxmlformats.org/officeDocument/2006/relationships/pivotTable" Target="pivotTables/pivotTable1.xml"/><Relationship Id="rId21" Type="http://schemas.openxmlformats.org/officeDocument/2006/relationships/pivotCacheDefinition" Target="pivotCache/pivotCacheDefinition12.xml"/><Relationship Id="rId34" Type="http://schemas.microsoft.com/office/2007/relationships/slicerCache" Target="slicerCaches/slicerCache5.xml"/><Relationship Id="rId42" Type="http://schemas.openxmlformats.org/officeDocument/2006/relationships/connections" Target="connections.xml"/><Relationship Id="rId47" Type="http://schemas.openxmlformats.org/officeDocument/2006/relationships/customXml" Target="../customXml/item1.xml"/><Relationship Id="rId50" Type="http://schemas.openxmlformats.org/officeDocument/2006/relationships/customXml" Target="../customXml/item4.xml"/><Relationship Id="rId55" Type="http://schemas.openxmlformats.org/officeDocument/2006/relationships/customXml" Target="../customXml/item9.xml"/><Relationship Id="rId63" Type="http://schemas.openxmlformats.org/officeDocument/2006/relationships/customXml" Target="../customXml/item17.xml"/><Relationship Id="rId68" Type="http://schemas.openxmlformats.org/officeDocument/2006/relationships/customXml" Target="../customXml/item22.xml"/><Relationship Id="rId76" Type="http://schemas.openxmlformats.org/officeDocument/2006/relationships/customXml" Target="../customXml/item30.xml"/><Relationship Id="rId7" Type="http://schemas.openxmlformats.org/officeDocument/2006/relationships/worksheet" Target="worksheets/sheet7.xml"/><Relationship Id="rId71"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microsoft.com/office/2007/relationships/slicerCache" Target="slicerCaches/slicerCache3.xml"/><Relationship Id="rId37" Type="http://schemas.openxmlformats.org/officeDocument/2006/relationships/pivotCacheDefinition" Target="pivotCache/pivotCacheDefinition21.xml"/><Relationship Id="rId40" Type="http://schemas.openxmlformats.org/officeDocument/2006/relationships/pivotTable" Target="pivotTables/pivotTable2.xml"/><Relationship Id="rId45" Type="http://schemas.openxmlformats.org/officeDocument/2006/relationships/powerPivotData" Target="model/item.data"/><Relationship Id="rId53" Type="http://schemas.openxmlformats.org/officeDocument/2006/relationships/customXml" Target="../customXml/item7.xml"/><Relationship Id="rId58" Type="http://schemas.openxmlformats.org/officeDocument/2006/relationships/customXml" Target="../customXml/item12.xml"/><Relationship Id="rId66" Type="http://schemas.openxmlformats.org/officeDocument/2006/relationships/customXml" Target="../customXml/item20.xml"/><Relationship Id="rId74" Type="http://schemas.openxmlformats.org/officeDocument/2006/relationships/customXml" Target="../customXml/item28.xml"/><Relationship Id="rId79"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1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microsoft.com/office/2007/relationships/slicerCache" Target="slicerCaches/slicerCache2.xml"/><Relationship Id="rId44" Type="http://schemas.openxmlformats.org/officeDocument/2006/relationships/sharedStrings" Target="sharedStrings.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73" Type="http://schemas.openxmlformats.org/officeDocument/2006/relationships/customXml" Target="../customXml/item27.xml"/><Relationship Id="rId78"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microsoft.com/office/2007/relationships/slicerCache" Target="slicerCaches/slicerCache1.xml"/><Relationship Id="rId35" Type="http://schemas.microsoft.com/office/2007/relationships/slicerCache" Target="slicerCaches/slicerCache6.xml"/><Relationship Id="rId43" Type="http://schemas.openxmlformats.org/officeDocument/2006/relationships/styles" Target="styles.xml"/><Relationship Id="rId48" Type="http://schemas.openxmlformats.org/officeDocument/2006/relationships/customXml" Target="../customXml/item2.xml"/><Relationship Id="rId56" Type="http://schemas.openxmlformats.org/officeDocument/2006/relationships/customXml" Target="../customXml/item10.xml"/><Relationship Id="rId64" Type="http://schemas.openxmlformats.org/officeDocument/2006/relationships/customXml" Target="../customXml/item18.xml"/><Relationship Id="rId69" Type="http://schemas.openxmlformats.org/officeDocument/2006/relationships/customXml" Target="../customXml/item23.xml"/><Relationship Id="rId77" Type="http://schemas.openxmlformats.org/officeDocument/2006/relationships/customXml" Target="../customXml/item31.xml"/><Relationship Id="rId8" Type="http://schemas.openxmlformats.org/officeDocument/2006/relationships/worksheet" Target="worksheets/sheet8.xml"/><Relationship Id="rId51" Type="http://schemas.openxmlformats.org/officeDocument/2006/relationships/customXml" Target="../customXml/item5.xml"/><Relationship Id="rId72" Type="http://schemas.openxmlformats.org/officeDocument/2006/relationships/customXml" Target="../customXml/item26.xml"/><Relationship Id="rId80" Type="http://schemas.openxmlformats.org/officeDocument/2006/relationships/customXml" Target="../customXml/item34.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07/relationships/slicerCache" Target="slicerCaches/slicerCache4.xml"/><Relationship Id="rId38" Type="http://schemas.openxmlformats.org/officeDocument/2006/relationships/pivotCacheDefinition" Target="pivotCache/pivotCacheDefinition22.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11.xml"/><Relationship Id="rId41" Type="http://schemas.openxmlformats.org/officeDocument/2006/relationships/theme" Target="theme/theme1.xml"/><Relationship Id="rId54" Type="http://schemas.openxmlformats.org/officeDocument/2006/relationships/customXml" Target="../customXml/item8.xml"/><Relationship Id="rId62" Type="http://schemas.openxmlformats.org/officeDocument/2006/relationships/customXml" Target="../customXml/item16.xml"/><Relationship Id="rId70" Type="http://schemas.openxmlformats.org/officeDocument/2006/relationships/customXml" Target="../customXml/item24.xml"/><Relationship Id="rId75"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microsoft.com/office/2007/relationships/slicerCache" Target="slicerCaches/slicerCache7.xml"/><Relationship Id="rId49" Type="http://schemas.openxmlformats.org/officeDocument/2006/relationships/customXml" Target="../customXml/item3.xml"/><Relationship Id="rId57"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8.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9.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0.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1.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Ex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005954255718035"/>
          <c:y val="0"/>
          <c:w val="0.4083337082864642"/>
          <c:h val="0.66088652564044992"/>
        </c:manualLayout>
      </c:layout>
      <c:doughnutChart>
        <c:varyColors val="1"/>
        <c:dLbls>
          <c:showLegendKey val="0"/>
          <c:showVal val="0"/>
          <c:showCatName val="0"/>
          <c:showSerName val="0"/>
          <c:showPercent val="0"/>
          <c:showBubbleSize val="0"/>
          <c:showLeaderLines val="0"/>
        </c:dLbls>
        <c:firstSliceAng val="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18900597567663"/>
          <c:y val="0.11045358029875892"/>
          <c:w val="0.66111058434771608"/>
          <c:h val="0.75367360656409832"/>
        </c:manualLayout>
      </c:layout>
      <c:doughnutChart>
        <c:varyColors val="1"/>
        <c:ser>
          <c:idx val="0"/>
          <c:order val="0"/>
          <c:dPt>
            <c:idx val="0"/>
            <c:bubble3D val="0"/>
            <c:spPr>
              <a:solidFill>
                <a:srgbClr val="7800A2"/>
              </a:solidFill>
              <a:ln w="19050">
                <a:solidFill>
                  <a:srgbClr val="7030A0"/>
                </a:solidFill>
              </a:ln>
              <a:effectLst/>
            </c:spPr>
            <c:extLst>
              <c:ext xmlns:c16="http://schemas.microsoft.com/office/drawing/2014/chart" uri="{C3380CC4-5D6E-409C-BE32-E72D297353CC}">
                <c16:uniqueId val="{00000001-743E-475D-9647-A4E9CA3558D3}"/>
              </c:ext>
            </c:extLst>
          </c:dPt>
          <c:dPt>
            <c:idx val="1"/>
            <c:bubble3D val="0"/>
            <c:spPr>
              <a:noFill/>
              <a:ln w="19050">
                <a:solidFill>
                  <a:srgbClr val="D9D9D9"/>
                </a:solidFill>
              </a:ln>
              <a:effectLst/>
            </c:spPr>
            <c:extLst>
              <c:ext xmlns:c16="http://schemas.microsoft.com/office/drawing/2014/chart" uri="{C3380CC4-5D6E-409C-BE32-E72D297353CC}">
                <c16:uniqueId val="{00000003-743E-475D-9647-A4E9CA3558D3}"/>
              </c:ext>
            </c:extLst>
          </c:dPt>
          <c:dPt>
            <c:idx val="2"/>
            <c:bubble3D val="0"/>
            <c:spPr>
              <a:noFill/>
              <a:ln w="19050">
                <a:solidFill>
                  <a:srgbClr val="D9D9D9"/>
                </a:solidFill>
              </a:ln>
              <a:effectLst/>
            </c:spPr>
            <c:extLst>
              <c:ext xmlns:c16="http://schemas.microsoft.com/office/drawing/2014/chart" uri="{C3380CC4-5D6E-409C-BE32-E72D297353CC}">
                <c16:uniqueId val="{00000005-743E-475D-9647-A4E9CA3558D3}"/>
              </c:ext>
            </c:extLst>
          </c:dPt>
          <c:dPt>
            <c:idx val="3"/>
            <c:bubble3D val="0"/>
            <c:spPr>
              <a:solidFill>
                <a:schemeClr val="bg1"/>
              </a:solidFill>
              <a:ln w="19050">
                <a:solidFill>
                  <a:srgbClr val="D9D9D9"/>
                </a:solidFill>
              </a:ln>
              <a:effectLst/>
            </c:spPr>
            <c:extLst>
              <c:ext xmlns:c16="http://schemas.microsoft.com/office/drawing/2014/chart" uri="{C3380CC4-5D6E-409C-BE32-E72D297353CC}">
                <c16:uniqueId val="{00000007-743E-475D-9647-A4E9CA3558D3}"/>
              </c:ext>
            </c:extLst>
          </c:dPt>
          <c:dPt>
            <c:idx val="4"/>
            <c:bubble3D val="0"/>
            <c:spPr>
              <a:noFill/>
              <a:ln w="19050">
                <a:solidFill>
                  <a:srgbClr val="D9D9D9"/>
                </a:solidFill>
              </a:ln>
              <a:effectLst/>
            </c:spPr>
            <c:extLst>
              <c:ext xmlns:c16="http://schemas.microsoft.com/office/drawing/2014/chart" uri="{C3380CC4-5D6E-409C-BE32-E72D297353CC}">
                <c16:uniqueId val="{00000009-743E-475D-9647-A4E9CA3558D3}"/>
              </c:ext>
            </c:extLst>
          </c:dPt>
          <c:cat>
            <c:strLit>
              <c:ptCount val="5"/>
              <c:pt idx="0">
                <c:v>Sales</c:v>
              </c:pt>
              <c:pt idx="1">
                <c:v>Cost</c:v>
              </c:pt>
              <c:pt idx="2">
                <c:v>Gross Profit</c:v>
              </c:pt>
              <c:pt idx="3">
                <c:v>Expenses</c:v>
              </c:pt>
              <c:pt idx="4">
                <c:v>Net Profit</c:v>
              </c:pt>
            </c:strLit>
          </c:cat>
          <c:val>
            <c:numRef>
              <c:f>Calculations!$E$6:$E$10</c:f>
              <c:numCache>
                <c:formatCode>0%</c:formatCode>
                <c:ptCount val="5"/>
                <c:pt idx="0">
                  <c:v>1</c:v>
                </c:pt>
                <c:pt idx="1">
                  <c:v>0.57972753151687673</c:v>
                </c:pt>
                <c:pt idx="2">
                  <c:v>0.42027246848312322</c:v>
                </c:pt>
                <c:pt idx="3">
                  <c:v>0.17529239528263521</c:v>
                </c:pt>
                <c:pt idx="4">
                  <c:v>0.24498007320048801</c:v>
                </c:pt>
              </c:numCache>
            </c:numRef>
          </c:val>
          <c:extLst>
            <c:ext xmlns:c16="http://schemas.microsoft.com/office/drawing/2014/chart" uri="{C3380CC4-5D6E-409C-BE32-E72D297353CC}">
              <c16:uniqueId val="{0000000A-743E-475D-9647-A4E9CA3558D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18900597567663"/>
          <c:y val="0.11045358029875892"/>
          <c:w val="0.66111058434771608"/>
          <c:h val="0.75367360656409832"/>
        </c:manualLayout>
      </c:layout>
      <c:doughnutChart>
        <c:varyColors val="1"/>
        <c:ser>
          <c:idx val="0"/>
          <c:order val="0"/>
          <c:dPt>
            <c:idx val="0"/>
            <c:bubble3D val="0"/>
            <c:spPr>
              <a:noFill/>
              <a:ln w="19050">
                <a:solidFill>
                  <a:srgbClr val="D9D9D9"/>
                </a:solidFill>
              </a:ln>
              <a:effectLst/>
            </c:spPr>
            <c:extLst>
              <c:ext xmlns:c16="http://schemas.microsoft.com/office/drawing/2014/chart" uri="{C3380CC4-5D6E-409C-BE32-E72D297353CC}">
                <c16:uniqueId val="{00000001-92CD-40C1-A78F-008A3C5EF982}"/>
              </c:ext>
            </c:extLst>
          </c:dPt>
          <c:dPt>
            <c:idx val="1"/>
            <c:bubble3D val="0"/>
            <c:spPr>
              <a:solidFill>
                <a:srgbClr val="7800A2"/>
              </a:solidFill>
              <a:ln w="19050">
                <a:solidFill>
                  <a:srgbClr val="7800A2"/>
                </a:solidFill>
              </a:ln>
              <a:effectLst/>
            </c:spPr>
            <c:extLst>
              <c:ext xmlns:c16="http://schemas.microsoft.com/office/drawing/2014/chart" uri="{C3380CC4-5D6E-409C-BE32-E72D297353CC}">
                <c16:uniqueId val="{00000003-92CD-40C1-A78F-008A3C5EF982}"/>
              </c:ext>
            </c:extLst>
          </c:dPt>
          <c:dPt>
            <c:idx val="2"/>
            <c:bubble3D val="0"/>
            <c:spPr>
              <a:noFill/>
              <a:ln w="19050">
                <a:solidFill>
                  <a:srgbClr val="D9D9D9"/>
                </a:solidFill>
              </a:ln>
              <a:effectLst/>
            </c:spPr>
            <c:extLst>
              <c:ext xmlns:c16="http://schemas.microsoft.com/office/drawing/2014/chart" uri="{C3380CC4-5D6E-409C-BE32-E72D297353CC}">
                <c16:uniqueId val="{00000005-92CD-40C1-A78F-008A3C5EF982}"/>
              </c:ext>
            </c:extLst>
          </c:dPt>
          <c:dPt>
            <c:idx val="3"/>
            <c:bubble3D val="0"/>
            <c:spPr>
              <a:solidFill>
                <a:schemeClr val="bg1"/>
              </a:solidFill>
              <a:ln w="19050">
                <a:solidFill>
                  <a:srgbClr val="D9D9D9"/>
                </a:solidFill>
              </a:ln>
              <a:effectLst/>
            </c:spPr>
            <c:extLst>
              <c:ext xmlns:c16="http://schemas.microsoft.com/office/drawing/2014/chart" uri="{C3380CC4-5D6E-409C-BE32-E72D297353CC}">
                <c16:uniqueId val="{00000007-92CD-40C1-A78F-008A3C5EF982}"/>
              </c:ext>
            </c:extLst>
          </c:dPt>
          <c:dPt>
            <c:idx val="4"/>
            <c:bubble3D val="0"/>
            <c:spPr>
              <a:noFill/>
              <a:ln w="19050">
                <a:solidFill>
                  <a:srgbClr val="D9D9D9"/>
                </a:solidFill>
              </a:ln>
              <a:effectLst/>
            </c:spPr>
            <c:extLst>
              <c:ext xmlns:c16="http://schemas.microsoft.com/office/drawing/2014/chart" uri="{C3380CC4-5D6E-409C-BE32-E72D297353CC}">
                <c16:uniqueId val="{00000009-92CD-40C1-A78F-008A3C5EF982}"/>
              </c:ext>
            </c:extLst>
          </c:dPt>
          <c:cat>
            <c:strLit>
              <c:ptCount val="5"/>
              <c:pt idx="0">
                <c:v>Sales</c:v>
              </c:pt>
              <c:pt idx="1">
                <c:v>Cost</c:v>
              </c:pt>
              <c:pt idx="2">
                <c:v>Gross Profit</c:v>
              </c:pt>
              <c:pt idx="3">
                <c:v>Expenses</c:v>
              </c:pt>
              <c:pt idx="4">
                <c:v>Net Profit</c:v>
              </c:pt>
            </c:strLit>
          </c:cat>
          <c:val>
            <c:numRef>
              <c:f>Calculations!$E$6:$E$10</c:f>
              <c:numCache>
                <c:formatCode>0%</c:formatCode>
                <c:ptCount val="5"/>
                <c:pt idx="0">
                  <c:v>1</c:v>
                </c:pt>
                <c:pt idx="1">
                  <c:v>0.57972753151687673</c:v>
                </c:pt>
                <c:pt idx="2">
                  <c:v>0.42027246848312322</c:v>
                </c:pt>
                <c:pt idx="3">
                  <c:v>0.17529239528263521</c:v>
                </c:pt>
                <c:pt idx="4">
                  <c:v>0.24498007320048801</c:v>
                </c:pt>
              </c:numCache>
            </c:numRef>
          </c:val>
          <c:extLst>
            <c:ext xmlns:c16="http://schemas.microsoft.com/office/drawing/2014/chart" uri="{C3380CC4-5D6E-409C-BE32-E72D297353CC}">
              <c16:uniqueId val="{0000000A-92CD-40C1-A78F-008A3C5EF98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18900597567663"/>
          <c:y val="0.11045358029875892"/>
          <c:w val="0.66111058434771608"/>
          <c:h val="0.75367360656409832"/>
        </c:manualLayout>
      </c:layout>
      <c:doughnutChart>
        <c:varyColors val="1"/>
        <c:ser>
          <c:idx val="0"/>
          <c:order val="0"/>
          <c:dPt>
            <c:idx val="0"/>
            <c:bubble3D val="0"/>
            <c:spPr>
              <a:noFill/>
              <a:ln w="19050">
                <a:solidFill>
                  <a:srgbClr val="D9D9D9"/>
                </a:solidFill>
              </a:ln>
              <a:effectLst/>
            </c:spPr>
            <c:extLst>
              <c:ext xmlns:c16="http://schemas.microsoft.com/office/drawing/2014/chart" uri="{C3380CC4-5D6E-409C-BE32-E72D297353CC}">
                <c16:uniqueId val="{00000001-222D-4CC0-B82F-A5698D0E2D0C}"/>
              </c:ext>
            </c:extLst>
          </c:dPt>
          <c:dPt>
            <c:idx val="1"/>
            <c:bubble3D val="0"/>
            <c:spPr>
              <a:noFill/>
              <a:ln w="19050">
                <a:solidFill>
                  <a:srgbClr val="D9D9D9"/>
                </a:solidFill>
              </a:ln>
              <a:effectLst/>
            </c:spPr>
            <c:extLst>
              <c:ext xmlns:c16="http://schemas.microsoft.com/office/drawing/2014/chart" uri="{C3380CC4-5D6E-409C-BE32-E72D297353CC}">
                <c16:uniqueId val="{00000003-222D-4CC0-B82F-A5698D0E2D0C}"/>
              </c:ext>
            </c:extLst>
          </c:dPt>
          <c:dPt>
            <c:idx val="2"/>
            <c:bubble3D val="0"/>
            <c:spPr>
              <a:solidFill>
                <a:srgbClr val="7800A2"/>
              </a:solidFill>
              <a:ln w="19050">
                <a:solidFill>
                  <a:srgbClr val="7800A2"/>
                </a:solidFill>
              </a:ln>
              <a:effectLst/>
            </c:spPr>
            <c:extLst>
              <c:ext xmlns:c16="http://schemas.microsoft.com/office/drawing/2014/chart" uri="{C3380CC4-5D6E-409C-BE32-E72D297353CC}">
                <c16:uniqueId val="{00000005-222D-4CC0-B82F-A5698D0E2D0C}"/>
              </c:ext>
            </c:extLst>
          </c:dPt>
          <c:dPt>
            <c:idx val="3"/>
            <c:bubble3D val="0"/>
            <c:spPr>
              <a:solidFill>
                <a:schemeClr val="bg1"/>
              </a:solidFill>
              <a:ln w="19050">
                <a:solidFill>
                  <a:srgbClr val="D9D9D9"/>
                </a:solidFill>
              </a:ln>
              <a:effectLst/>
            </c:spPr>
            <c:extLst>
              <c:ext xmlns:c16="http://schemas.microsoft.com/office/drawing/2014/chart" uri="{C3380CC4-5D6E-409C-BE32-E72D297353CC}">
                <c16:uniqueId val="{00000007-222D-4CC0-B82F-A5698D0E2D0C}"/>
              </c:ext>
            </c:extLst>
          </c:dPt>
          <c:dPt>
            <c:idx val="4"/>
            <c:bubble3D val="0"/>
            <c:spPr>
              <a:noFill/>
              <a:ln w="19050">
                <a:solidFill>
                  <a:srgbClr val="D9D9D9"/>
                </a:solidFill>
              </a:ln>
              <a:effectLst/>
            </c:spPr>
            <c:extLst>
              <c:ext xmlns:c16="http://schemas.microsoft.com/office/drawing/2014/chart" uri="{C3380CC4-5D6E-409C-BE32-E72D297353CC}">
                <c16:uniqueId val="{00000009-222D-4CC0-B82F-A5698D0E2D0C}"/>
              </c:ext>
            </c:extLst>
          </c:dPt>
          <c:cat>
            <c:strLit>
              <c:ptCount val="5"/>
              <c:pt idx="0">
                <c:v>Sales</c:v>
              </c:pt>
              <c:pt idx="1">
                <c:v>Cost</c:v>
              </c:pt>
              <c:pt idx="2">
                <c:v>Gross Profit</c:v>
              </c:pt>
              <c:pt idx="3">
                <c:v>Expenses</c:v>
              </c:pt>
              <c:pt idx="4">
                <c:v>Net Profit</c:v>
              </c:pt>
            </c:strLit>
          </c:cat>
          <c:val>
            <c:numRef>
              <c:f>Calculations!$E$6:$E$10</c:f>
              <c:numCache>
                <c:formatCode>0%</c:formatCode>
                <c:ptCount val="5"/>
                <c:pt idx="0">
                  <c:v>1</c:v>
                </c:pt>
                <c:pt idx="1">
                  <c:v>0.57972753151687673</c:v>
                </c:pt>
                <c:pt idx="2">
                  <c:v>0.42027246848312322</c:v>
                </c:pt>
                <c:pt idx="3">
                  <c:v>0.17529239528263521</c:v>
                </c:pt>
                <c:pt idx="4">
                  <c:v>0.24498007320048801</c:v>
                </c:pt>
              </c:numCache>
            </c:numRef>
          </c:val>
          <c:extLst>
            <c:ext xmlns:c16="http://schemas.microsoft.com/office/drawing/2014/chart" uri="{C3380CC4-5D6E-409C-BE32-E72D297353CC}">
              <c16:uniqueId val="{0000000A-222D-4CC0-B82F-A5698D0E2D0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18900597567663"/>
          <c:y val="0.11045358029875892"/>
          <c:w val="0.66111058434771608"/>
          <c:h val="0.75367360656409832"/>
        </c:manualLayout>
      </c:layout>
      <c:doughnutChart>
        <c:varyColors val="1"/>
        <c:ser>
          <c:idx val="0"/>
          <c:order val="0"/>
          <c:dPt>
            <c:idx val="0"/>
            <c:bubble3D val="0"/>
            <c:spPr>
              <a:noFill/>
              <a:ln w="19050">
                <a:solidFill>
                  <a:srgbClr val="D9D9D9"/>
                </a:solidFill>
              </a:ln>
              <a:effectLst/>
            </c:spPr>
            <c:extLst>
              <c:ext xmlns:c16="http://schemas.microsoft.com/office/drawing/2014/chart" uri="{C3380CC4-5D6E-409C-BE32-E72D297353CC}">
                <c16:uniqueId val="{00000001-155E-4D4E-BA63-E57FF3111800}"/>
              </c:ext>
            </c:extLst>
          </c:dPt>
          <c:dPt>
            <c:idx val="1"/>
            <c:bubble3D val="0"/>
            <c:spPr>
              <a:noFill/>
              <a:ln w="19050">
                <a:solidFill>
                  <a:srgbClr val="D9D9D9"/>
                </a:solidFill>
              </a:ln>
              <a:effectLst/>
            </c:spPr>
            <c:extLst>
              <c:ext xmlns:c16="http://schemas.microsoft.com/office/drawing/2014/chart" uri="{C3380CC4-5D6E-409C-BE32-E72D297353CC}">
                <c16:uniqueId val="{00000003-155E-4D4E-BA63-E57FF3111800}"/>
              </c:ext>
            </c:extLst>
          </c:dPt>
          <c:dPt>
            <c:idx val="2"/>
            <c:bubble3D val="0"/>
            <c:spPr>
              <a:noFill/>
              <a:ln w="19050">
                <a:solidFill>
                  <a:srgbClr val="D9D9D9"/>
                </a:solidFill>
              </a:ln>
              <a:effectLst/>
            </c:spPr>
            <c:extLst>
              <c:ext xmlns:c16="http://schemas.microsoft.com/office/drawing/2014/chart" uri="{C3380CC4-5D6E-409C-BE32-E72D297353CC}">
                <c16:uniqueId val="{00000005-155E-4D4E-BA63-E57FF3111800}"/>
              </c:ext>
            </c:extLst>
          </c:dPt>
          <c:dPt>
            <c:idx val="3"/>
            <c:bubble3D val="0"/>
            <c:spPr>
              <a:solidFill>
                <a:srgbClr val="7800A2"/>
              </a:solidFill>
              <a:ln w="19050">
                <a:solidFill>
                  <a:srgbClr val="7800A2"/>
                </a:solidFill>
              </a:ln>
              <a:effectLst/>
            </c:spPr>
            <c:extLst>
              <c:ext xmlns:c16="http://schemas.microsoft.com/office/drawing/2014/chart" uri="{C3380CC4-5D6E-409C-BE32-E72D297353CC}">
                <c16:uniqueId val="{00000007-155E-4D4E-BA63-E57FF3111800}"/>
              </c:ext>
            </c:extLst>
          </c:dPt>
          <c:dPt>
            <c:idx val="4"/>
            <c:bubble3D val="0"/>
            <c:spPr>
              <a:noFill/>
              <a:ln w="19050">
                <a:solidFill>
                  <a:srgbClr val="D9D9D9"/>
                </a:solidFill>
              </a:ln>
              <a:effectLst/>
            </c:spPr>
            <c:extLst>
              <c:ext xmlns:c16="http://schemas.microsoft.com/office/drawing/2014/chart" uri="{C3380CC4-5D6E-409C-BE32-E72D297353CC}">
                <c16:uniqueId val="{00000009-155E-4D4E-BA63-E57FF3111800}"/>
              </c:ext>
            </c:extLst>
          </c:dPt>
          <c:cat>
            <c:strLit>
              <c:ptCount val="5"/>
              <c:pt idx="0">
                <c:v>Sales</c:v>
              </c:pt>
              <c:pt idx="1">
                <c:v>Cost</c:v>
              </c:pt>
              <c:pt idx="2">
                <c:v>Gross Profit</c:v>
              </c:pt>
              <c:pt idx="3">
                <c:v>Expenses</c:v>
              </c:pt>
              <c:pt idx="4">
                <c:v>Net Profit</c:v>
              </c:pt>
            </c:strLit>
          </c:cat>
          <c:val>
            <c:numRef>
              <c:f>Calculations!$E$6:$E$10</c:f>
              <c:numCache>
                <c:formatCode>0%</c:formatCode>
                <c:ptCount val="5"/>
                <c:pt idx="0">
                  <c:v>1</c:v>
                </c:pt>
                <c:pt idx="1">
                  <c:v>0.57972753151687673</c:v>
                </c:pt>
                <c:pt idx="2">
                  <c:v>0.42027246848312322</c:v>
                </c:pt>
                <c:pt idx="3">
                  <c:v>0.17529239528263521</c:v>
                </c:pt>
                <c:pt idx="4">
                  <c:v>0.24498007320048801</c:v>
                </c:pt>
              </c:numCache>
            </c:numRef>
          </c:val>
          <c:extLst>
            <c:ext xmlns:c16="http://schemas.microsoft.com/office/drawing/2014/chart" uri="{C3380CC4-5D6E-409C-BE32-E72D297353CC}">
              <c16:uniqueId val="{0000000A-155E-4D4E-BA63-E57FF311180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18900597567663"/>
          <c:y val="0.11045358029875892"/>
          <c:w val="0.66111058434771608"/>
          <c:h val="0.75367360656409832"/>
        </c:manualLayout>
      </c:layout>
      <c:doughnutChart>
        <c:varyColors val="1"/>
        <c:ser>
          <c:idx val="0"/>
          <c:order val="0"/>
          <c:dPt>
            <c:idx val="0"/>
            <c:bubble3D val="0"/>
            <c:spPr>
              <a:noFill/>
              <a:ln w="19050">
                <a:solidFill>
                  <a:srgbClr val="D9D9D9"/>
                </a:solidFill>
              </a:ln>
              <a:effectLst/>
            </c:spPr>
            <c:extLst>
              <c:ext xmlns:c16="http://schemas.microsoft.com/office/drawing/2014/chart" uri="{C3380CC4-5D6E-409C-BE32-E72D297353CC}">
                <c16:uniqueId val="{00000001-A0C4-440A-AB5E-7CD953312151}"/>
              </c:ext>
            </c:extLst>
          </c:dPt>
          <c:dPt>
            <c:idx val="1"/>
            <c:bubble3D val="0"/>
            <c:spPr>
              <a:noFill/>
              <a:ln w="19050">
                <a:solidFill>
                  <a:srgbClr val="D9D9D9"/>
                </a:solidFill>
              </a:ln>
              <a:effectLst/>
            </c:spPr>
            <c:extLst>
              <c:ext xmlns:c16="http://schemas.microsoft.com/office/drawing/2014/chart" uri="{C3380CC4-5D6E-409C-BE32-E72D297353CC}">
                <c16:uniqueId val="{00000003-A0C4-440A-AB5E-7CD953312151}"/>
              </c:ext>
            </c:extLst>
          </c:dPt>
          <c:dPt>
            <c:idx val="2"/>
            <c:bubble3D val="0"/>
            <c:spPr>
              <a:noFill/>
              <a:ln w="19050">
                <a:solidFill>
                  <a:srgbClr val="D9D9D9"/>
                </a:solidFill>
              </a:ln>
              <a:effectLst/>
            </c:spPr>
            <c:extLst>
              <c:ext xmlns:c16="http://schemas.microsoft.com/office/drawing/2014/chart" uri="{C3380CC4-5D6E-409C-BE32-E72D297353CC}">
                <c16:uniqueId val="{00000005-A0C4-440A-AB5E-7CD953312151}"/>
              </c:ext>
            </c:extLst>
          </c:dPt>
          <c:dPt>
            <c:idx val="3"/>
            <c:bubble3D val="0"/>
            <c:spPr>
              <a:solidFill>
                <a:schemeClr val="bg1"/>
              </a:solidFill>
              <a:ln w="19050">
                <a:solidFill>
                  <a:srgbClr val="D9D9D9"/>
                </a:solidFill>
              </a:ln>
              <a:effectLst/>
            </c:spPr>
            <c:extLst>
              <c:ext xmlns:c16="http://schemas.microsoft.com/office/drawing/2014/chart" uri="{C3380CC4-5D6E-409C-BE32-E72D297353CC}">
                <c16:uniqueId val="{00000007-A0C4-440A-AB5E-7CD953312151}"/>
              </c:ext>
            </c:extLst>
          </c:dPt>
          <c:dPt>
            <c:idx val="4"/>
            <c:bubble3D val="0"/>
            <c:spPr>
              <a:solidFill>
                <a:srgbClr val="7800A2"/>
              </a:solidFill>
              <a:ln w="19050">
                <a:solidFill>
                  <a:srgbClr val="7800A2"/>
                </a:solidFill>
              </a:ln>
              <a:effectLst/>
            </c:spPr>
            <c:extLst>
              <c:ext xmlns:c16="http://schemas.microsoft.com/office/drawing/2014/chart" uri="{C3380CC4-5D6E-409C-BE32-E72D297353CC}">
                <c16:uniqueId val="{00000009-A0C4-440A-AB5E-7CD953312151}"/>
              </c:ext>
            </c:extLst>
          </c:dPt>
          <c:cat>
            <c:strLit>
              <c:ptCount val="5"/>
              <c:pt idx="0">
                <c:v>Sales</c:v>
              </c:pt>
              <c:pt idx="1">
                <c:v>Cost</c:v>
              </c:pt>
              <c:pt idx="2">
                <c:v>Gross Profit</c:v>
              </c:pt>
              <c:pt idx="3">
                <c:v>Expenses</c:v>
              </c:pt>
              <c:pt idx="4">
                <c:v>Net Profit</c:v>
              </c:pt>
            </c:strLit>
          </c:cat>
          <c:val>
            <c:numRef>
              <c:f>Calculations!$E$6:$E$10</c:f>
              <c:numCache>
                <c:formatCode>0%</c:formatCode>
                <c:ptCount val="5"/>
                <c:pt idx="0">
                  <c:v>1</c:v>
                </c:pt>
                <c:pt idx="1">
                  <c:v>0.57972753151687673</c:v>
                </c:pt>
                <c:pt idx="2">
                  <c:v>0.42027246848312322</c:v>
                </c:pt>
                <c:pt idx="3">
                  <c:v>0.17529239528263521</c:v>
                </c:pt>
                <c:pt idx="4">
                  <c:v>0.24498007320048801</c:v>
                </c:pt>
              </c:numCache>
            </c:numRef>
          </c:val>
          <c:extLst>
            <c:ext xmlns:c16="http://schemas.microsoft.com/office/drawing/2014/chart" uri="{C3380CC4-5D6E-409C-BE32-E72D297353CC}">
              <c16:uniqueId val="{0000000A-A0C4-440A-AB5E-7CD95331215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solidFill>
                <a:srgbClr val="D9D9D9"/>
              </a:solidFill>
            </a:ln>
          </c:spPr>
          <c:dPt>
            <c:idx val="0"/>
            <c:bubble3D val="0"/>
            <c:spPr>
              <a:solidFill>
                <a:srgbClr val="7800A2"/>
              </a:solidFill>
              <a:ln w="19050">
                <a:solidFill>
                  <a:srgbClr val="7800A2"/>
                </a:solidFill>
              </a:ln>
              <a:effectLst/>
            </c:spPr>
            <c:extLst>
              <c:ext xmlns:c16="http://schemas.microsoft.com/office/drawing/2014/chart" uri="{C3380CC4-5D6E-409C-BE32-E72D297353CC}">
                <c16:uniqueId val="{00000001-7574-4F13-8A57-9512AB1A5ADB}"/>
              </c:ext>
            </c:extLst>
          </c:dPt>
          <c:dPt>
            <c:idx val="1"/>
            <c:bubble3D val="0"/>
            <c:spPr>
              <a:noFill/>
              <a:ln w="19050">
                <a:solidFill>
                  <a:srgbClr val="D9D9D9"/>
                </a:solidFill>
              </a:ln>
              <a:effectLst/>
            </c:spPr>
            <c:extLst>
              <c:ext xmlns:c16="http://schemas.microsoft.com/office/drawing/2014/chart" uri="{C3380CC4-5D6E-409C-BE32-E72D297353CC}">
                <c16:uniqueId val="{00000003-7574-4F13-8A57-9512AB1A5ADB}"/>
              </c:ext>
            </c:extLst>
          </c:dPt>
          <c:dPt>
            <c:idx val="2"/>
            <c:bubble3D val="0"/>
            <c:spPr>
              <a:noFill/>
              <a:ln w="19050">
                <a:solidFill>
                  <a:srgbClr val="D9D9D9"/>
                </a:solidFill>
              </a:ln>
              <a:effectLst/>
            </c:spPr>
            <c:extLst>
              <c:ext xmlns:c16="http://schemas.microsoft.com/office/drawing/2014/chart" uri="{C3380CC4-5D6E-409C-BE32-E72D297353CC}">
                <c16:uniqueId val="{00000005-7574-4F13-8A57-9512AB1A5ADB}"/>
              </c:ext>
            </c:extLst>
          </c:dPt>
          <c:dPt>
            <c:idx val="3"/>
            <c:bubble3D val="0"/>
            <c:spPr>
              <a:noFill/>
              <a:ln w="19050">
                <a:solidFill>
                  <a:srgbClr val="D9D9D9"/>
                </a:solidFill>
              </a:ln>
              <a:effectLst/>
            </c:spPr>
            <c:extLst>
              <c:ext xmlns:c16="http://schemas.microsoft.com/office/drawing/2014/chart" uri="{C3380CC4-5D6E-409C-BE32-E72D297353CC}">
                <c16:uniqueId val="{00000007-7574-4F13-8A57-9512AB1A5ADB}"/>
              </c:ext>
            </c:extLst>
          </c:dPt>
          <c:cat>
            <c:strRef>
              <c:f>Calculations!$G$15:$G$18</c:f>
              <c:strCache>
                <c:ptCount val="4"/>
                <c:pt idx="0">
                  <c:v>Direct Sales</c:v>
                </c:pt>
                <c:pt idx="1">
                  <c:v>Distributor</c:v>
                </c:pt>
                <c:pt idx="2">
                  <c:v>Online</c:v>
                </c:pt>
                <c:pt idx="3">
                  <c:v>Retail store</c:v>
                </c:pt>
              </c:strCache>
            </c:strRef>
          </c:cat>
          <c:val>
            <c:numRef>
              <c:f>Calculations!$K$15:$K$18</c:f>
              <c:numCache>
                <c:formatCode>0%</c:formatCode>
                <c:ptCount val="4"/>
                <c:pt idx="0">
                  <c:v>0.22824318828792192</c:v>
                </c:pt>
                <c:pt idx="1">
                  <c:v>0.19936966246441643</c:v>
                </c:pt>
                <c:pt idx="2">
                  <c:v>0.22997153314355429</c:v>
                </c:pt>
                <c:pt idx="3">
                  <c:v>0.34241561610410737</c:v>
                </c:pt>
              </c:numCache>
            </c:numRef>
          </c:val>
          <c:extLst>
            <c:ext xmlns:c16="http://schemas.microsoft.com/office/drawing/2014/chart" uri="{C3380CC4-5D6E-409C-BE32-E72D297353CC}">
              <c16:uniqueId val="{00000008-7574-4F13-8A57-9512AB1A5AD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solidFill>
                <a:srgbClr val="D9D9D9"/>
              </a:solidFill>
            </a:ln>
          </c:spPr>
          <c:dPt>
            <c:idx val="0"/>
            <c:bubble3D val="0"/>
            <c:spPr>
              <a:noFill/>
              <a:ln w="19050">
                <a:solidFill>
                  <a:srgbClr val="D9D9D9"/>
                </a:solidFill>
              </a:ln>
              <a:effectLst/>
            </c:spPr>
            <c:extLst>
              <c:ext xmlns:c16="http://schemas.microsoft.com/office/drawing/2014/chart" uri="{C3380CC4-5D6E-409C-BE32-E72D297353CC}">
                <c16:uniqueId val="{00000001-E2DB-442D-B70C-F1AC165AD76D}"/>
              </c:ext>
            </c:extLst>
          </c:dPt>
          <c:dPt>
            <c:idx val="1"/>
            <c:bubble3D val="0"/>
            <c:spPr>
              <a:solidFill>
                <a:srgbClr val="7800A2"/>
              </a:solidFill>
              <a:ln w="19050">
                <a:solidFill>
                  <a:srgbClr val="7800A2"/>
                </a:solidFill>
              </a:ln>
              <a:effectLst/>
            </c:spPr>
            <c:extLst>
              <c:ext xmlns:c16="http://schemas.microsoft.com/office/drawing/2014/chart" uri="{C3380CC4-5D6E-409C-BE32-E72D297353CC}">
                <c16:uniqueId val="{00000003-E2DB-442D-B70C-F1AC165AD76D}"/>
              </c:ext>
            </c:extLst>
          </c:dPt>
          <c:dPt>
            <c:idx val="2"/>
            <c:bubble3D val="0"/>
            <c:spPr>
              <a:noFill/>
              <a:ln w="19050">
                <a:solidFill>
                  <a:srgbClr val="D9D9D9"/>
                </a:solidFill>
              </a:ln>
              <a:effectLst/>
            </c:spPr>
            <c:extLst>
              <c:ext xmlns:c16="http://schemas.microsoft.com/office/drawing/2014/chart" uri="{C3380CC4-5D6E-409C-BE32-E72D297353CC}">
                <c16:uniqueId val="{00000005-E2DB-442D-B70C-F1AC165AD76D}"/>
              </c:ext>
            </c:extLst>
          </c:dPt>
          <c:dPt>
            <c:idx val="3"/>
            <c:bubble3D val="0"/>
            <c:spPr>
              <a:noFill/>
              <a:ln w="19050">
                <a:solidFill>
                  <a:srgbClr val="D9D9D9"/>
                </a:solidFill>
              </a:ln>
              <a:effectLst/>
            </c:spPr>
            <c:extLst>
              <c:ext xmlns:c16="http://schemas.microsoft.com/office/drawing/2014/chart" uri="{C3380CC4-5D6E-409C-BE32-E72D297353CC}">
                <c16:uniqueId val="{00000007-E2DB-442D-B70C-F1AC165AD76D}"/>
              </c:ext>
            </c:extLst>
          </c:dPt>
          <c:cat>
            <c:strRef>
              <c:f>Calculations!$G$15:$G$18</c:f>
              <c:strCache>
                <c:ptCount val="4"/>
                <c:pt idx="0">
                  <c:v>Direct Sales</c:v>
                </c:pt>
                <c:pt idx="1">
                  <c:v>Distributor</c:v>
                </c:pt>
                <c:pt idx="2">
                  <c:v>Online</c:v>
                </c:pt>
                <c:pt idx="3">
                  <c:v>Retail store</c:v>
                </c:pt>
              </c:strCache>
            </c:strRef>
          </c:cat>
          <c:val>
            <c:numRef>
              <c:f>Calculations!$K$15:$K$18</c:f>
              <c:numCache>
                <c:formatCode>0%</c:formatCode>
                <c:ptCount val="4"/>
                <c:pt idx="0">
                  <c:v>0.22824318828792192</c:v>
                </c:pt>
                <c:pt idx="1">
                  <c:v>0.19936966246441643</c:v>
                </c:pt>
                <c:pt idx="2">
                  <c:v>0.22997153314355429</c:v>
                </c:pt>
                <c:pt idx="3">
                  <c:v>0.34241561610410737</c:v>
                </c:pt>
              </c:numCache>
            </c:numRef>
          </c:val>
          <c:extLst>
            <c:ext xmlns:c16="http://schemas.microsoft.com/office/drawing/2014/chart" uri="{C3380CC4-5D6E-409C-BE32-E72D297353CC}">
              <c16:uniqueId val="{00000008-E2DB-442D-B70C-F1AC165AD76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solidFill>
                <a:srgbClr val="D9D9D9"/>
              </a:solidFill>
            </a:ln>
          </c:spPr>
          <c:dPt>
            <c:idx val="0"/>
            <c:bubble3D val="0"/>
            <c:spPr>
              <a:noFill/>
              <a:ln w="19050">
                <a:solidFill>
                  <a:srgbClr val="D9D9D9"/>
                </a:solidFill>
              </a:ln>
              <a:effectLst/>
            </c:spPr>
            <c:extLst>
              <c:ext xmlns:c16="http://schemas.microsoft.com/office/drawing/2014/chart" uri="{C3380CC4-5D6E-409C-BE32-E72D297353CC}">
                <c16:uniqueId val="{00000001-6450-47B5-8163-40644296ADDA}"/>
              </c:ext>
            </c:extLst>
          </c:dPt>
          <c:dPt>
            <c:idx val="1"/>
            <c:bubble3D val="0"/>
            <c:spPr>
              <a:noFill/>
              <a:ln w="19050">
                <a:solidFill>
                  <a:srgbClr val="D9D9D9"/>
                </a:solidFill>
              </a:ln>
              <a:effectLst/>
            </c:spPr>
            <c:extLst>
              <c:ext xmlns:c16="http://schemas.microsoft.com/office/drawing/2014/chart" uri="{C3380CC4-5D6E-409C-BE32-E72D297353CC}">
                <c16:uniqueId val="{00000003-6450-47B5-8163-40644296ADDA}"/>
              </c:ext>
            </c:extLst>
          </c:dPt>
          <c:dPt>
            <c:idx val="2"/>
            <c:bubble3D val="0"/>
            <c:spPr>
              <a:solidFill>
                <a:srgbClr val="7800A2"/>
              </a:solidFill>
              <a:ln w="19050">
                <a:solidFill>
                  <a:srgbClr val="7800A2"/>
                </a:solidFill>
              </a:ln>
              <a:effectLst/>
            </c:spPr>
            <c:extLst>
              <c:ext xmlns:c16="http://schemas.microsoft.com/office/drawing/2014/chart" uri="{C3380CC4-5D6E-409C-BE32-E72D297353CC}">
                <c16:uniqueId val="{00000005-6450-47B5-8163-40644296ADDA}"/>
              </c:ext>
            </c:extLst>
          </c:dPt>
          <c:dPt>
            <c:idx val="3"/>
            <c:bubble3D val="0"/>
            <c:spPr>
              <a:noFill/>
              <a:ln w="19050">
                <a:solidFill>
                  <a:srgbClr val="D9D9D9"/>
                </a:solidFill>
              </a:ln>
              <a:effectLst/>
            </c:spPr>
            <c:extLst>
              <c:ext xmlns:c16="http://schemas.microsoft.com/office/drawing/2014/chart" uri="{C3380CC4-5D6E-409C-BE32-E72D297353CC}">
                <c16:uniqueId val="{00000007-6450-47B5-8163-40644296ADDA}"/>
              </c:ext>
            </c:extLst>
          </c:dPt>
          <c:cat>
            <c:strRef>
              <c:f>Calculations!$G$15:$G$18</c:f>
              <c:strCache>
                <c:ptCount val="4"/>
                <c:pt idx="0">
                  <c:v>Direct Sales</c:v>
                </c:pt>
                <c:pt idx="1">
                  <c:v>Distributor</c:v>
                </c:pt>
                <c:pt idx="2">
                  <c:v>Online</c:v>
                </c:pt>
                <c:pt idx="3">
                  <c:v>Retail store</c:v>
                </c:pt>
              </c:strCache>
            </c:strRef>
          </c:cat>
          <c:val>
            <c:numRef>
              <c:f>Calculations!$K$15:$K$18</c:f>
              <c:numCache>
                <c:formatCode>0%</c:formatCode>
                <c:ptCount val="4"/>
                <c:pt idx="0">
                  <c:v>0.22824318828792192</c:v>
                </c:pt>
                <c:pt idx="1">
                  <c:v>0.19936966246441643</c:v>
                </c:pt>
                <c:pt idx="2">
                  <c:v>0.22997153314355429</c:v>
                </c:pt>
                <c:pt idx="3">
                  <c:v>0.34241561610410737</c:v>
                </c:pt>
              </c:numCache>
            </c:numRef>
          </c:val>
          <c:extLst>
            <c:ext xmlns:c16="http://schemas.microsoft.com/office/drawing/2014/chart" uri="{C3380CC4-5D6E-409C-BE32-E72D297353CC}">
              <c16:uniqueId val="{00000008-6450-47B5-8163-40644296ADD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solidFill>
                <a:srgbClr val="D9D9D9"/>
              </a:solidFill>
            </a:ln>
          </c:spPr>
          <c:dPt>
            <c:idx val="0"/>
            <c:bubble3D val="0"/>
            <c:spPr>
              <a:noFill/>
              <a:ln w="19050">
                <a:solidFill>
                  <a:srgbClr val="D9D9D9"/>
                </a:solidFill>
              </a:ln>
              <a:effectLst/>
            </c:spPr>
            <c:extLst>
              <c:ext xmlns:c16="http://schemas.microsoft.com/office/drawing/2014/chart" uri="{C3380CC4-5D6E-409C-BE32-E72D297353CC}">
                <c16:uniqueId val="{00000001-D2D5-4B45-9766-0911AE7B8CB8}"/>
              </c:ext>
            </c:extLst>
          </c:dPt>
          <c:dPt>
            <c:idx val="1"/>
            <c:bubble3D val="0"/>
            <c:spPr>
              <a:noFill/>
              <a:ln w="19050">
                <a:solidFill>
                  <a:srgbClr val="D9D9D9"/>
                </a:solidFill>
              </a:ln>
              <a:effectLst/>
            </c:spPr>
            <c:extLst>
              <c:ext xmlns:c16="http://schemas.microsoft.com/office/drawing/2014/chart" uri="{C3380CC4-5D6E-409C-BE32-E72D297353CC}">
                <c16:uniqueId val="{00000003-D2D5-4B45-9766-0911AE7B8CB8}"/>
              </c:ext>
            </c:extLst>
          </c:dPt>
          <c:dPt>
            <c:idx val="2"/>
            <c:bubble3D val="0"/>
            <c:spPr>
              <a:noFill/>
              <a:ln w="19050">
                <a:solidFill>
                  <a:srgbClr val="D9D9D9"/>
                </a:solidFill>
              </a:ln>
              <a:effectLst/>
            </c:spPr>
            <c:extLst>
              <c:ext xmlns:c16="http://schemas.microsoft.com/office/drawing/2014/chart" uri="{C3380CC4-5D6E-409C-BE32-E72D297353CC}">
                <c16:uniqueId val="{00000005-D2D5-4B45-9766-0911AE7B8CB8}"/>
              </c:ext>
            </c:extLst>
          </c:dPt>
          <c:dPt>
            <c:idx val="3"/>
            <c:bubble3D val="0"/>
            <c:spPr>
              <a:solidFill>
                <a:srgbClr val="7800A2"/>
              </a:solidFill>
              <a:ln w="19050">
                <a:solidFill>
                  <a:srgbClr val="7800A2"/>
                </a:solidFill>
              </a:ln>
              <a:effectLst/>
            </c:spPr>
            <c:extLst>
              <c:ext xmlns:c16="http://schemas.microsoft.com/office/drawing/2014/chart" uri="{C3380CC4-5D6E-409C-BE32-E72D297353CC}">
                <c16:uniqueId val="{00000007-D2D5-4B45-9766-0911AE7B8CB8}"/>
              </c:ext>
            </c:extLst>
          </c:dPt>
          <c:cat>
            <c:strRef>
              <c:f>Calculations!$G$15:$G$18</c:f>
              <c:strCache>
                <c:ptCount val="4"/>
                <c:pt idx="0">
                  <c:v>Direct Sales</c:v>
                </c:pt>
                <c:pt idx="1">
                  <c:v>Distributor</c:v>
                </c:pt>
                <c:pt idx="2">
                  <c:v>Online</c:v>
                </c:pt>
                <c:pt idx="3">
                  <c:v>Retail store</c:v>
                </c:pt>
              </c:strCache>
            </c:strRef>
          </c:cat>
          <c:val>
            <c:numRef>
              <c:f>Calculations!$K$15:$K$18</c:f>
              <c:numCache>
                <c:formatCode>0%</c:formatCode>
                <c:ptCount val="4"/>
                <c:pt idx="0">
                  <c:v>0.22824318828792192</c:v>
                </c:pt>
                <c:pt idx="1">
                  <c:v>0.19936966246441643</c:v>
                </c:pt>
                <c:pt idx="2">
                  <c:v>0.22997153314355429</c:v>
                </c:pt>
                <c:pt idx="3">
                  <c:v>0.34241561610410737</c:v>
                </c:pt>
              </c:numCache>
            </c:numRef>
          </c:val>
          <c:extLst>
            <c:ext xmlns:c16="http://schemas.microsoft.com/office/drawing/2014/chart" uri="{C3380CC4-5D6E-409C-BE32-E72D297353CC}">
              <c16:uniqueId val="{00000008-D2D5-4B45-9766-0911AE7B8CB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[Business_Performance.xlsx]Pivote Cal!PivotTable1</c:name>
    <c:fmtId val="2"/>
  </c:pivotSource>
  <c:chart>
    <c:autoTitleDeleted val="0"/>
    <c:pivotFmts>
      <c:pivotFmt>
        <c:idx val="0"/>
        <c:spPr>
          <a:solidFill>
            <a:srgbClr val="7800A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800A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800A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24271884095387E-2"/>
          <c:y val="1.6745156842456751E-2"/>
          <c:w val="0.92844915475687051"/>
          <c:h val="0.88614018531087158"/>
        </c:manualLayout>
      </c:layout>
      <c:barChart>
        <c:barDir val="col"/>
        <c:grouping val="clustered"/>
        <c:varyColors val="0"/>
        <c:ser>
          <c:idx val="0"/>
          <c:order val="0"/>
          <c:tx>
            <c:strRef>
              <c:f>'Pivote Cal'!$B$7</c:f>
              <c:strCache>
                <c:ptCount val="1"/>
                <c:pt idx="0">
                  <c:v>Sales</c:v>
                </c:pt>
              </c:strCache>
            </c:strRef>
          </c:tx>
          <c:spPr>
            <a:solidFill>
              <a:srgbClr val="7800A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Cal'!$A$8:$A$13</c:f>
              <c:strCache>
                <c:ptCount val="5"/>
                <c:pt idx="0">
                  <c:v>Fastrack</c:v>
                </c:pt>
                <c:pt idx="1">
                  <c:v>Learnpro LMS</c:v>
                </c:pt>
                <c:pt idx="2">
                  <c:v>M Analytics</c:v>
                </c:pt>
                <c:pt idx="3">
                  <c:v>Mpro CRM</c:v>
                </c:pt>
                <c:pt idx="4">
                  <c:v>Zip ERP</c:v>
                </c:pt>
              </c:strCache>
            </c:strRef>
          </c:cat>
          <c:val>
            <c:numRef>
              <c:f>'Pivote Cal'!$B$8:$B$13</c:f>
              <c:numCache>
                <c:formatCode>General</c:formatCode>
                <c:ptCount val="5"/>
                <c:pt idx="0">
                  <c:v>1410000</c:v>
                </c:pt>
                <c:pt idx="1">
                  <c:v>1128000</c:v>
                </c:pt>
                <c:pt idx="2">
                  <c:v>2093000</c:v>
                </c:pt>
                <c:pt idx="3">
                  <c:v>3225000</c:v>
                </c:pt>
                <c:pt idx="4">
                  <c:v>1980000</c:v>
                </c:pt>
              </c:numCache>
            </c:numRef>
          </c:val>
          <c:extLst>
            <c:ext xmlns:c16="http://schemas.microsoft.com/office/drawing/2014/chart" uri="{C3380CC4-5D6E-409C-BE32-E72D297353CC}">
              <c16:uniqueId val="{00000000-AF61-411E-81AA-0EB814717811}"/>
            </c:ext>
          </c:extLst>
        </c:ser>
        <c:ser>
          <c:idx val="1"/>
          <c:order val="1"/>
          <c:tx>
            <c:strRef>
              <c:f>'Pivote Cal'!$C$7</c:f>
              <c:strCache>
                <c:ptCount val="1"/>
                <c:pt idx="0">
                  <c:v>Total_Cost</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Cal'!$A$8:$A$13</c:f>
              <c:strCache>
                <c:ptCount val="5"/>
                <c:pt idx="0">
                  <c:v>Fastrack</c:v>
                </c:pt>
                <c:pt idx="1">
                  <c:v>Learnpro LMS</c:v>
                </c:pt>
                <c:pt idx="2">
                  <c:v>M Analytics</c:v>
                </c:pt>
                <c:pt idx="3">
                  <c:v>Mpro CRM</c:v>
                </c:pt>
                <c:pt idx="4">
                  <c:v>Zip ERP</c:v>
                </c:pt>
              </c:strCache>
            </c:strRef>
          </c:cat>
          <c:val>
            <c:numRef>
              <c:f>'Pivote Cal'!$C$8:$C$13</c:f>
              <c:numCache>
                <c:formatCode>General</c:formatCode>
                <c:ptCount val="5"/>
                <c:pt idx="0">
                  <c:v>749000</c:v>
                </c:pt>
                <c:pt idx="1">
                  <c:v>579600</c:v>
                </c:pt>
                <c:pt idx="2">
                  <c:v>1395100</c:v>
                </c:pt>
                <c:pt idx="3">
                  <c:v>1865500</c:v>
                </c:pt>
                <c:pt idx="4">
                  <c:v>1113000</c:v>
                </c:pt>
              </c:numCache>
            </c:numRef>
          </c:val>
          <c:extLst>
            <c:ext xmlns:c16="http://schemas.microsoft.com/office/drawing/2014/chart" uri="{C3380CC4-5D6E-409C-BE32-E72D297353CC}">
              <c16:uniqueId val="{00000001-AF61-411E-81AA-0EB814717811}"/>
            </c:ext>
          </c:extLst>
        </c:ser>
        <c:dLbls>
          <c:showLegendKey val="0"/>
          <c:showVal val="0"/>
          <c:showCatName val="0"/>
          <c:showSerName val="0"/>
          <c:showPercent val="0"/>
          <c:showBubbleSize val="0"/>
        </c:dLbls>
        <c:gapWidth val="175"/>
        <c:overlap val="-38"/>
        <c:axId val="440191472"/>
        <c:axId val="440186792"/>
      </c:barChart>
      <c:catAx>
        <c:axId val="44019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186792"/>
        <c:crosses val="autoZero"/>
        <c:auto val="1"/>
        <c:lblAlgn val="ctr"/>
        <c:lblOffset val="100"/>
        <c:noMultiLvlLbl val="0"/>
      </c:catAx>
      <c:valAx>
        <c:axId val="440186792"/>
        <c:scaling>
          <c:orientation val="minMax"/>
        </c:scaling>
        <c:delete val="1"/>
        <c:axPos val="l"/>
        <c:numFmt formatCode="General" sourceLinked="1"/>
        <c:majorTickMark val="none"/>
        <c:minorTickMark val="none"/>
        <c:tickLblPos val="nextTo"/>
        <c:crossAx val="440191472"/>
        <c:crosses val="autoZero"/>
        <c:crossBetween val="between"/>
      </c:valAx>
      <c:spPr>
        <a:noFill/>
        <a:ln w="25400">
          <a:noFill/>
        </a:ln>
        <a:effectLst/>
      </c:spPr>
    </c:plotArea>
    <c:legend>
      <c:legendPos val="r"/>
      <c:layout>
        <c:manualLayout>
          <c:xMode val="edge"/>
          <c:yMode val="edge"/>
          <c:x val="4.2903699103645575E-2"/>
          <c:y val="3.5844524515008504E-2"/>
          <c:w val="0.18090229014799242"/>
          <c:h val="0.2166762601759723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[Business_Performance.xlsx]Pivote Cal!PivotTable2</c:name>
    <c:fmtId val="5"/>
  </c:pivotSource>
  <c:chart>
    <c:autoTitleDeleted val="0"/>
    <c:pivotFmts>
      <c:pivotFmt>
        <c:idx val="0"/>
        <c:spPr>
          <a:solidFill>
            <a:srgbClr val="80808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0808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0808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66423119937915E-3"/>
          <c:y val="3.937968875515678E-2"/>
          <c:w val="0.94900853018372699"/>
          <c:h val="0.84630431612715074"/>
        </c:manualLayout>
      </c:layout>
      <c:barChart>
        <c:barDir val="col"/>
        <c:grouping val="clustered"/>
        <c:varyColors val="0"/>
        <c:ser>
          <c:idx val="0"/>
          <c:order val="0"/>
          <c:tx>
            <c:strRef>
              <c:f>'Pivote Cal'!$B$29</c:f>
              <c:strCache>
                <c:ptCount val="1"/>
                <c:pt idx="0">
                  <c:v>Production Cost</c:v>
                </c:pt>
              </c:strCache>
            </c:strRef>
          </c:tx>
          <c:spPr>
            <a:solidFill>
              <a:srgbClr val="80808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Cal'!$A$30:$A$35</c:f>
              <c:strCache>
                <c:ptCount val="5"/>
                <c:pt idx="0">
                  <c:v>Fastrack</c:v>
                </c:pt>
                <c:pt idx="1">
                  <c:v>Learnpro LMS</c:v>
                </c:pt>
                <c:pt idx="2">
                  <c:v>M Analytics</c:v>
                </c:pt>
                <c:pt idx="3">
                  <c:v>Mpro CRM</c:v>
                </c:pt>
                <c:pt idx="4">
                  <c:v>Zip ERP</c:v>
                </c:pt>
              </c:strCache>
            </c:strRef>
          </c:cat>
          <c:val>
            <c:numRef>
              <c:f>'Pivote Cal'!$B$30:$B$35</c:f>
              <c:numCache>
                <c:formatCode>General</c:formatCode>
                <c:ptCount val="5"/>
                <c:pt idx="0">
                  <c:v>642000</c:v>
                </c:pt>
                <c:pt idx="1">
                  <c:v>496800</c:v>
                </c:pt>
                <c:pt idx="2">
                  <c:v>1195800</c:v>
                </c:pt>
                <c:pt idx="3">
                  <c:v>1599000</c:v>
                </c:pt>
                <c:pt idx="4">
                  <c:v>954000</c:v>
                </c:pt>
              </c:numCache>
            </c:numRef>
          </c:val>
          <c:extLst>
            <c:ext xmlns:c16="http://schemas.microsoft.com/office/drawing/2014/chart" uri="{C3380CC4-5D6E-409C-BE32-E72D297353CC}">
              <c16:uniqueId val="{00000000-59E9-485E-B0A0-90ADF015D0D6}"/>
            </c:ext>
          </c:extLst>
        </c:ser>
        <c:ser>
          <c:idx val="1"/>
          <c:order val="1"/>
          <c:tx>
            <c:strRef>
              <c:f>'Pivote Cal'!$C$29</c:f>
              <c:strCache>
                <c:ptCount val="1"/>
                <c:pt idx="0">
                  <c:v>Distribution Cost</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Cal'!$A$30:$A$35</c:f>
              <c:strCache>
                <c:ptCount val="5"/>
                <c:pt idx="0">
                  <c:v>Fastrack</c:v>
                </c:pt>
                <c:pt idx="1">
                  <c:v>Learnpro LMS</c:v>
                </c:pt>
                <c:pt idx="2">
                  <c:v>M Analytics</c:v>
                </c:pt>
                <c:pt idx="3">
                  <c:v>Mpro CRM</c:v>
                </c:pt>
                <c:pt idx="4">
                  <c:v>Zip ERP</c:v>
                </c:pt>
              </c:strCache>
            </c:strRef>
          </c:cat>
          <c:val>
            <c:numRef>
              <c:f>'Pivote Cal'!$C$30:$C$35</c:f>
              <c:numCache>
                <c:formatCode>General</c:formatCode>
                <c:ptCount val="5"/>
                <c:pt idx="0">
                  <c:v>107000</c:v>
                </c:pt>
                <c:pt idx="1">
                  <c:v>82800</c:v>
                </c:pt>
                <c:pt idx="2">
                  <c:v>199300</c:v>
                </c:pt>
                <c:pt idx="3">
                  <c:v>266500</c:v>
                </c:pt>
                <c:pt idx="4">
                  <c:v>159000</c:v>
                </c:pt>
              </c:numCache>
            </c:numRef>
          </c:val>
          <c:extLst>
            <c:ext xmlns:c16="http://schemas.microsoft.com/office/drawing/2014/chart" uri="{C3380CC4-5D6E-409C-BE32-E72D297353CC}">
              <c16:uniqueId val="{00000001-59E9-485E-B0A0-90ADF015D0D6}"/>
            </c:ext>
          </c:extLst>
        </c:ser>
        <c:dLbls>
          <c:showLegendKey val="0"/>
          <c:showVal val="0"/>
          <c:showCatName val="0"/>
          <c:showSerName val="0"/>
          <c:showPercent val="0"/>
          <c:showBubbleSize val="0"/>
        </c:dLbls>
        <c:gapWidth val="210"/>
        <c:overlap val="-54"/>
        <c:axId val="824604408"/>
        <c:axId val="824594328"/>
      </c:barChart>
      <c:catAx>
        <c:axId val="82460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594328"/>
        <c:crosses val="autoZero"/>
        <c:auto val="1"/>
        <c:lblAlgn val="ctr"/>
        <c:lblOffset val="100"/>
        <c:noMultiLvlLbl val="0"/>
      </c:catAx>
      <c:valAx>
        <c:axId val="824594328"/>
        <c:scaling>
          <c:orientation val="minMax"/>
        </c:scaling>
        <c:delete val="1"/>
        <c:axPos val="l"/>
        <c:numFmt formatCode="General" sourceLinked="1"/>
        <c:majorTickMark val="none"/>
        <c:minorTickMark val="none"/>
        <c:tickLblPos val="nextTo"/>
        <c:crossAx val="824604408"/>
        <c:crosses val="autoZero"/>
        <c:crossBetween val="between"/>
      </c:valAx>
      <c:spPr>
        <a:noFill/>
        <a:ln>
          <a:noFill/>
        </a:ln>
        <a:effectLst/>
      </c:spPr>
    </c:plotArea>
    <c:legend>
      <c:legendPos val="r"/>
      <c:layout>
        <c:manualLayout>
          <c:xMode val="edge"/>
          <c:yMode val="edge"/>
          <c:x val="3.7897419072615922E-2"/>
          <c:y val="3.7615193934091573E-2"/>
          <c:w val="0.25505874251713756"/>
          <c:h val="0.2629699600107095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[Business_Performance.xlsx]Pivote Cal!PivotTable3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Periodic Trend of Sales,Cost &amp; Expenses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AU"/>
          </a:p>
        </c:rich>
      </c:tx>
      <c:layout>
        <c:manualLayout>
          <c:xMode val="edge"/>
          <c:yMode val="edge"/>
          <c:x val="0.35979702615244064"/>
          <c:y val="4.006546760501884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rgbClr val="7800A2"/>
            </a:solidFill>
            <a:round/>
          </a:ln>
          <a:effectLst/>
        </c:spPr>
        <c:marker>
          <c:symbol val="circle"/>
          <c:size val="5"/>
          <c:spPr>
            <a:solidFill>
              <a:srgbClr val="7800A2"/>
            </a:solidFill>
            <a:ln w="9525">
              <a:solidFill>
                <a:srgbClr val="D9D9D9"/>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rgbClr val="7800A2"/>
            </a:solidFill>
            <a:round/>
          </a:ln>
          <a:effectLst/>
        </c:spPr>
        <c:marker>
          <c:symbol val="circle"/>
          <c:size val="5"/>
          <c:spPr>
            <a:solidFill>
              <a:srgbClr val="7800A2"/>
            </a:solidFill>
            <a:ln w="9525">
              <a:solidFill>
                <a:srgbClr val="D9D9D9"/>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3"/>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7800A2"/>
            </a:solidFill>
            <a:round/>
          </a:ln>
          <a:effectLst/>
        </c:spPr>
        <c:marker>
          <c:symbol val="circle"/>
          <c:size val="5"/>
          <c:spPr>
            <a:solidFill>
              <a:srgbClr val="7800A2"/>
            </a:solidFill>
            <a:ln w="9525">
              <a:solidFill>
                <a:srgbClr val="D9D9D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rgbClr val="7800A2"/>
            </a:solidFill>
            <a:ln w="9525">
              <a:solidFill>
                <a:srgbClr val="BFBFB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1"/>
              </a:solidFill>
            </a:ln>
            <a:effectLst/>
          </c:spPr>
        </c:marker>
      </c:pivotFmt>
      <c:pivotFmt>
        <c:idx val="11"/>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808080"/>
            </a:solidFill>
            <a:round/>
          </a:ln>
          <a:effectLst/>
        </c:spPr>
        <c:marker>
          <c:symbol val="circle"/>
          <c:size val="5"/>
          <c:spPr>
            <a:solidFill>
              <a:srgbClr val="D75717"/>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rgbClr val="7800A2"/>
            </a:solidFill>
            <a:ln w="9525">
              <a:solidFill>
                <a:schemeClr val="accent2"/>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7800A2"/>
            </a:solidFill>
            <a:round/>
          </a:ln>
          <a:effectLst/>
        </c:spPr>
      </c:pivotFmt>
      <c:pivotFmt>
        <c:idx val="18"/>
        <c:spPr>
          <a:ln w="28575" cap="rnd">
            <a:solidFill>
              <a:srgbClr val="7800A2"/>
            </a:solidFill>
            <a:round/>
          </a:ln>
          <a:effectLst/>
        </c:spPr>
        <c:marker>
          <c:symbol val="circle"/>
          <c:size val="5"/>
          <c:spPr>
            <a:solidFill>
              <a:srgbClr val="808080"/>
            </a:solidFill>
            <a:ln w="9525">
              <a:solidFill>
                <a:schemeClr val="accent3"/>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042736662519594E-2"/>
          <c:y val="5.0196107364335468E-2"/>
          <c:w val="0.96110058131509035"/>
          <c:h val="0.74912518471126999"/>
        </c:manualLayout>
      </c:layout>
      <c:lineChart>
        <c:grouping val="standard"/>
        <c:varyColors val="0"/>
        <c:ser>
          <c:idx val="0"/>
          <c:order val="0"/>
          <c:tx>
            <c:strRef>
              <c:f>'Pivote Cal'!$B$43</c:f>
              <c:strCache>
                <c:ptCount val="1"/>
                <c:pt idx="0">
                  <c:v>Sum of Total_Cost</c:v>
                </c:pt>
              </c:strCache>
            </c:strRef>
          </c:tx>
          <c:spPr>
            <a:ln w="28575" cap="rnd">
              <a:solidFill>
                <a:srgbClr val="808080"/>
              </a:solidFill>
              <a:round/>
            </a:ln>
            <a:effectLst/>
          </c:spPr>
          <c:marker>
            <c:symbol val="circle"/>
            <c:size val="5"/>
            <c:spPr>
              <a:solidFill>
                <a:srgbClr val="D75717"/>
              </a:solidFill>
              <a:ln w="9525">
                <a:solidFill>
                  <a:schemeClr val="accent1"/>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Cal'!$A$44:$A$48</c:f>
              <c:strCache>
                <c:ptCount val="4"/>
                <c:pt idx="0">
                  <c:v>Q1</c:v>
                </c:pt>
                <c:pt idx="1">
                  <c:v>Q2</c:v>
                </c:pt>
                <c:pt idx="2">
                  <c:v>Q3</c:v>
                </c:pt>
                <c:pt idx="3">
                  <c:v>Q4</c:v>
                </c:pt>
              </c:strCache>
            </c:strRef>
          </c:cat>
          <c:val>
            <c:numRef>
              <c:f>'Pivote Cal'!$B$44:$B$48</c:f>
              <c:numCache>
                <c:formatCode>General</c:formatCode>
                <c:ptCount val="4"/>
                <c:pt idx="0">
                  <c:v>543200</c:v>
                </c:pt>
                <c:pt idx="1">
                  <c:v>738500</c:v>
                </c:pt>
                <c:pt idx="2">
                  <c:v>1431500</c:v>
                </c:pt>
                <c:pt idx="3">
                  <c:v>2989000</c:v>
                </c:pt>
              </c:numCache>
            </c:numRef>
          </c:val>
          <c:smooth val="0"/>
          <c:extLst>
            <c:ext xmlns:c16="http://schemas.microsoft.com/office/drawing/2014/chart" uri="{C3380CC4-5D6E-409C-BE32-E72D297353CC}">
              <c16:uniqueId val="{00000000-C6AA-423A-824F-ACECC177FA6B}"/>
            </c:ext>
          </c:extLst>
        </c:ser>
        <c:ser>
          <c:idx val="1"/>
          <c:order val="1"/>
          <c:tx>
            <c:strRef>
              <c:f>'Pivote Cal'!$C$43</c:f>
              <c:strCache>
                <c:ptCount val="1"/>
                <c:pt idx="0">
                  <c:v>Sum of Invoice Amount</c:v>
                </c:pt>
              </c:strCache>
            </c:strRef>
          </c:tx>
          <c:spPr>
            <a:ln w="28575" cap="rnd">
              <a:solidFill>
                <a:schemeClr val="accent2"/>
              </a:solidFill>
              <a:round/>
            </a:ln>
            <a:effectLst/>
          </c:spPr>
          <c:marker>
            <c:symbol val="circle"/>
            <c:size val="5"/>
            <c:spPr>
              <a:solidFill>
                <a:srgbClr val="7800A2"/>
              </a:solidFill>
              <a:ln w="9525">
                <a:solidFill>
                  <a:schemeClr val="accent2"/>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Cal'!$A$44:$A$48</c:f>
              <c:strCache>
                <c:ptCount val="4"/>
                <c:pt idx="0">
                  <c:v>Q1</c:v>
                </c:pt>
                <c:pt idx="1">
                  <c:v>Q2</c:v>
                </c:pt>
                <c:pt idx="2">
                  <c:v>Q3</c:v>
                </c:pt>
                <c:pt idx="3">
                  <c:v>Q4</c:v>
                </c:pt>
              </c:strCache>
            </c:strRef>
          </c:cat>
          <c:val>
            <c:numRef>
              <c:f>'Pivote Cal'!$C$44:$C$48</c:f>
              <c:numCache>
                <c:formatCode>General</c:formatCode>
                <c:ptCount val="4"/>
                <c:pt idx="0">
                  <c:v>389548</c:v>
                </c:pt>
                <c:pt idx="1">
                  <c:v>243666</c:v>
                </c:pt>
                <c:pt idx="2">
                  <c:v>213712</c:v>
                </c:pt>
                <c:pt idx="3">
                  <c:v>877250</c:v>
                </c:pt>
              </c:numCache>
            </c:numRef>
          </c:val>
          <c:smooth val="0"/>
          <c:extLst>
            <c:ext xmlns:c16="http://schemas.microsoft.com/office/drawing/2014/chart" uri="{C3380CC4-5D6E-409C-BE32-E72D297353CC}">
              <c16:uniqueId val="{00000001-C6AA-423A-824F-ACECC177FA6B}"/>
            </c:ext>
          </c:extLst>
        </c:ser>
        <c:ser>
          <c:idx val="2"/>
          <c:order val="2"/>
          <c:tx>
            <c:strRef>
              <c:f>'Pivote Cal'!$D$43</c:f>
              <c:strCache>
                <c:ptCount val="1"/>
                <c:pt idx="0">
                  <c:v>Sum of Invoice Amount</c:v>
                </c:pt>
              </c:strCache>
            </c:strRef>
          </c:tx>
          <c:spPr>
            <a:ln w="28575" cap="rnd">
              <a:solidFill>
                <a:srgbClr val="7800A2"/>
              </a:solidFill>
              <a:round/>
            </a:ln>
            <a:effectLst/>
          </c:spPr>
          <c:marker>
            <c:symbol val="circle"/>
            <c:size val="5"/>
            <c:spPr>
              <a:solidFill>
                <a:srgbClr val="808080"/>
              </a:solidFill>
              <a:ln w="9525">
                <a:solidFill>
                  <a:schemeClr val="accent3"/>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Cal'!$A$44:$A$48</c:f>
              <c:strCache>
                <c:ptCount val="4"/>
                <c:pt idx="0">
                  <c:v>Q1</c:v>
                </c:pt>
                <c:pt idx="1">
                  <c:v>Q2</c:v>
                </c:pt>
                <c:pt idx="2">
                  <c:v>Q3</c:v>
                </c:pt>
                <c:pt idx="3">
                  <c:v>Q4</c:v>
                </c:pt>
              </c:strCache>
            </c:strRef>
          </c:cat>
          <c:val>
            <c:numRef>
              <c:f>'Pivote Cal'!$D$44:$D$48</c:f>
              <c:numCache>
                <c:formatCode>General</c:formatCode>
                <c:ptCount val="4"/>
                <c:pt idx="0">
                  <c:v>946000</c:v>
                </c:pt>
                <c:pt idx="1">
                  <c:v>1875000</c:v>
                </c:pt>
                <c:pt idx="2">
                  <c:v>2355000</c:v>
                </c:pt>
                <c:pt idx="3">
                  <c:v>4660000</c:v>
                </c:pt>
              </c:numCache>
            </c:numRef>
          </c:val>
          <c:smooth val="0"/>
          <c:extLst>
            <c:ext xmlns:c16="http://schemas.microsoft.com/office/drawing/2014/chart" uri="{C3380CC4-5D6E-409C-BE32-E72D297353CC}">
              <c16:uniqueId val="{00000002-C6AA-423A-824F-ACECC177FA6B}"/>
            </c:ext>
          </c:extLst>
        </c:ser>
        <c:dLbls>
          <c:showLegendKey val="0"/>
          <c:showVal val="0"/>
          <c:showCatName val="0"/>
          <c:showSerName val="0"/>
          <c:showPercent val="0"/>
          <c:showBubbleSize val="0"/>
        </c:dLbls>
        <c:marker val="1"/>
        <c:smooth val="0"/>
        <c:axId val="442830136"/>
        <c:axId val="442830496"/>
      </c:lineChart>
      <c:catAx>
        <c:axId val="442830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830496"/>
        <c:crosses val="autoZero"/>
        <c:auto val="1"/>
        <c:lblAlgn val="ctr"/>
        <c:lblOffset val="100"/>
        <c:noMultiLvlLbl val="0"/>
      </c:catAx>
      <c:valAx>
        <c:axId val="442830496"/>
        <c:scaling>
          <c:orientation val="minMax"/>
        </c:scaling>
        <c:delete val="1"/>
        <c:axPos val="l"/>
        <c:numFmt formatCode="General" sourceLinked="1"/>
        <c:majorTickMark val="none"/>
        <c:minorTickMark val="none"/>
        <c:tickLblPos val="nextTo"/>
        <c:crossAx val="442830136"/>
        <c:crosses val="autoZero"/>
        <c:crossBetween val="between"/>
      </c:valAx>
      <c:spPr>
        <a:noFill/>
        <a:ln>
          <a:noFill/>
        </a:ln>
        <a:effectLst/>
      </c:spPr>
    </c:plotArea>
    <c:legend>
      <c:legendPos val="r"/>
      <c:layout>
        <c:manualLayout>
          <c:xMode val="edge"/>
          <c:yMode val="edge"/>
          <c:x val="1.1389396436164309E-2"/>
          <c:y val="5.2630390368689023E-2"/>
          <c:w val="0.3218217697936322"/>
          <c:h val="0.213351454281831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[Business_Performance.xlsx]Pivote Cal!PivotTable4</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Expenses</a:t>
            </a:r>
          </a:p>
        </c:rich>
      </c:tx>
      <c:layout>
        <c:manualLayout>
          <c:xMode val="edge"/>
          <c:yMode val="edge"/>
          <c:x val="0.40001375646553883"/>
          <c:y val="6.078836646472045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7826771653544"/>
          <c:y val="0.20875000000000005"/>
          <c:w val="0.83282183727034109"/>
          <c:h val="0.74032407407407408"/>
        </c:manualLayout>
      </c:layout>
      <c:barChart>
        <c:barDir val="bar"/>
        <c:grouping val="clustered"/>
        <c:varyColors val="0"/>
        <c:ser>
          <c:idx val="0"/>
          <c:order val="0"/>
          <c:tx>
            <c:strRef>
              <c:f>'Pivote Cal'!$B$66</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Cal'!$A$67:$A$71</c:f>
              <c:strCache>
                <c:ptCount val="4"/>
                <c:pt idx="0">
                  <c:v>Q1</c:v>
                </c:pt>
                <c:pt idx="1">
                  <c:v>Q2</c:v>
                </c:pt>
                <c:pt idx="2">
                  <c:v>Q3</c:v>
                </c:pt>
                <c:pt idx="3">
                  <c:v>Q4</c:v>
                </c:pt>
              </c:strCache>
            </c:strRef>
          </c:cat>
          <c:val>
            <c:numRef>
              <c:f>'Pivote Cal'!$B$67:$B$71</c:f>
              <c:numCache>
                <c:formatCode>General</c:formatCode>
                <c:ptCount val="4"/>
                <c:pt idx="0">
                  <c:v>389548</c:v>
                </c:pt>
                <c:pt idx="1">
                  <c:v>243666</c:v>
                </c:pt>
                <c:pt idx="2">
                  <c:v>213712</c:v>
                </c:pt>
                <c:pt idx="3">
                  <c:v>877250</c:v>
                </c:pt>
              </c:numCache>
            </c:numRef>
          </c:val>
          <c:extLst>
            <c:ext xmlns:c16="http://schemas.microsoft.com/office/drawing/2014/chart" uri="{C3380CC4-5D6E-409C-BE32-E72D297353CC}">
              <c16:uniqueId val="{00000000-6891-4B50-9159-358123EF2593}"/>
            </c:ext>
          </c:extLst>
        </c:ser>
        <c:dLbls>
          <c:showLegendKey val="0"/>
          <c:showVal val="0"/>
          <c:showCatName val="0"/>
          <c:showSerName val="0"/>
          <c:showPercent val="0"/>
          <c:showBubbleSize val="0"/>
        </c:dLbls>
        <c:gapWidth val="182"/>
        <c:axId val="924001888"/>
        <c:axId val="924002248"/>
      </c:barChart>
      <c:catAx>
        <c:axId val="92400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002248"/>
        <c:crosses val="autoZero"/>
        <c:auto val="1"/>
        <c:lblAlgn val="ctr"/>
        <c:lblOffset val="100"/>
        <c:noMultiLvlLbl val="0"/>
      </c:catAx>
      <c:valAx>
        <c:axId val="924002248"/>
        <c:scaling>
          <c:orientation val="minMax"/>
        </c:scaling>
        <c:delete val="1"/>
        <c:axPos val="b"/>
        <c:numFmt formatCode="General" sourceLinked="1"/>
        <c:majorTickMark val="none"/>
        <c:minorTickMark val="none"/>
        <c:tickLblPos val="nextTo"/>
        <c:crossAx val="92400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482917772629448"/>
          <c:y val="0.1038961038961039"/>
          <c:w val="0.58373235064227891"/>
          <c:h val="0.79220779220779225"/>
        </c:manualLayout>
      </c:layout>
      <c:doughnutChart>
        <c:varyColors val="1"/>
        <c:ser>
          <c:idx val="0"/>
          <c:order val="0"/>
          <c:spPr>
            <a:ln>
              <a:solidFill>
                <a:srgbClr val="D9D9D9"/>
              </a:solidFill>
            </a:ln>
          </c:spPr>
          <c:dPt>
            <c:idx val="0"/>
            <c:bubble3D val="0"/>
            <c:spPr>
              <a:solidFill>
                <a:srgbClr val="1F90C3"/>
              </a:solidFill>
              <a:ln w="19050">
                <a:solidFill>
                  <a:srgbClr val="1F90C3"/>
                </a:solidFill>
              </a:ln>
              <a:effectLst/>
            </c:spPr>
            <c:extLst>
              <c:ext xmlns:c16="http://schemas.microsoft.com/office/drawing/2014/chart" uri="{C3380CC4-5D6E-409C-BE32-E72D297353CC}">
                <c16:uniqueId val="{00000001-EA00-4036-862C-DAD8F30B5003}"/>
              </c:ext>
            </c:extLst>
          </c:dPt>
          <c:dPt>
            <c:idx val="1"/>
            <c:bubble3D val="0"/>
            <c:spPr>
              <a:noFill/>
              <a:ln w="19050">
                <a:solidFill>
                  <a:srgbClr val="D9D9D9"/>
                </a:solidFill>
              </a:ln>
              <a:effectLst/>
            </c:spPr>
            <c:extLst>
              <c:ext xmlns:c16="http://schemas.microsoft.com/office/drawing/2014/chart" uri="{C3380CC4-5D6E-409C-BE32-E72D297353CC}">
                <c16:uniqueId val="{00000003-EA00-4036-862C-DAD8F30B5003}"/>
              </c:ext>
            </c:extLst>
          </c:dPt>
          <c:val>
            <c:numRef>
              <c:f>'Pivote Cal'!$D$84:$D$85</c:f>
              <c:numCache>
                <c:formatCode>0%</c:formatCode>
                <c:ptCount val="2"/>
                <c:pt idx="0">
                  <c:v>1</c:v>
                </c:pt>
                <c:pt idx="1">
                  <c:v>0.69794631964213094</c:v>
                </c:pt>
              </c:numCache>
            </c:numRef>
          </c:val>
          <c:extLst>
            <c:ext xmlns:c16="http://schemas.microsoft.com/office/drawing/2014/chart" uri="{C3380CC4-5D6E-409C-BE32-E72D297353CC}">
              <c16:uniqueId val="{00000004-EA00-4036-862C-DAD8F30B500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843430285500025"/>
          <c:y val="0.1038961038961039"/>
          <c:w val="0.62454871712464521"/>
          <c:h val="0.79488018543136674"/>
        </c:manualLayout>
      </c:layout>
      <c:doughnutChart>
        <c:varyColors val="1"/>
        <c:ser>
          <c:idx val="0"/>
          <c:order val="0"/>
          <c:spPr>
            <a:solidFill>
              <a:schemeClr val="bg1"/>
            </a:solidFill>
            <a:ln>
              <a:solidFill>
                <a:srgbClr val="D9D9D9"/>
              </a:solidFill>
            </a:ln>
          </c:spPr>
          <c:dPt>
            <c:idx val="0"/>
            <c:bubble3D val="0"/>
            <c:spPr>
              <a:solidFill>
                <a:schemeClr val="bg1"/>
              </a:solidFill>
              <a:ln w="19050">
                <a:solidFill>
                  <a:srgbClr val="D9D9D9"/>
                </a:solidFill>
              </a:ln>
              <a:effectLst/>
            </c:spPr>
            <c:extLst>
              <c:ext xmlns:c16="http://schemas.microsoft.com/office/drawing/2014/chart" uri="{C3380CC4-5D6E-409C-BE32-E72D297353CC}">
                <c16:uniqueId val="{00000001-E03D-4F44-8DB4-9CF4DE0AC58D}"/>
              </c:ext>
            </c:extLst>
          </c:dPt>
          <c:dPt>
            <c:idx val="1"/>
            <c:bubble3D val="0"/>
            <c:spPr>
              <a:solidFill>
                <a:srgbClr val="1F90C3"/>
              </a:solidFill>
              <a:ln w="19050">
                <a:solidFill>
                  <a:srgbClr val="1F90C3"/>
                </a:solidFill>
              </a:ln>
              <a:effectLst/>
            </c:spPr>
            <c:extLst>
              <c:ext xmlns:c16="http://schemas.microsoft.com/office/drawing/2014/chart" uri="{C3380CC4-5D6E-409C-BE32-E72D297353CC}">
                <c16:uniqueId val="{00000003-E03D-4F44-8DB4-9CF4DE0AC58D}"/>
              </c:ext>
            </c:extLst>
          </c:dPt>
          <c:val>
            <c:numRef>
              <c:f>'Pivote Cal'!$D$84:$D$85</c:f>
              <c:numCache>
                <c:formatCode>0%</c:formatCode>
                <c:ptCount val="2"/>
                <c:pt idx="0">
                  <c:v>1</c:v>
                </c:pt>
                <c:pt idx="1">
                  <c:v>0.69794631964213094</c:v>
                </c:pt>
              </c:numCache>
            </c:numRef>
          </c:val>
          <c:extLst>
            <c:ext xmlns:c16="http://schemas.microsoft.com/office/drawing/2014/chart" uri="{C3380CC4-5D6E-409C-BE32-E72D297353CC}">
              <c16:uniqueId val="{00000004-E03D-4F44-8DB4-9CF4DE0AC58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31694324148242"/>
          <c:y val="4.328880982927847E-2"/>
          <c:w val="0.79611784380427952"/>
          <c:h val="0.95671041119860023"/>
        </c:manualLayout>
      </c:layout>
      <c:doughnutChart>
        <c:varyColors val="1"/>
        <c:ser>
          <c:idx val="0"/>
          <c:order val="0"/>
          <c:spPr>
            <a:ln>
              <a:solidFill>
                <a:srgbClr val="D9D9D9"/>
              </a:solidFill>
            </a:ln>
          </c:spPr>
          <c:dPt>
            <c:idx val="0"/>
            <c:bubble3D val="0"/>
            <c:spPr>
              <a:solidFill>
                <a:srgbClr val="1F90C3"/>
              </a:solidFill>
              <a:ln w="19050">
                <a:solidFill>
                  <a:srgbClr val="1F90C3"/>
                </a:solidFill>
              </a:ln>
              <a:effectLst/>
            </c:spPr>
            <c:extLst>
              <c:ext xmlns:c16="http://schemas.microsoft.com/office/drawing/2014/chart" uri="{C3380CC4-5D6E-409C-BE32-E72D297353CC}">
                <c16:uniqueId val="{00000001-318F-4C3D-B5B9-8726B0EC6C35}"/>
              </c:ext>
            </c:extLst>
          </c:dPt>
          <c:dPt>
            <c:idx val="1"/>
            <c:bubble3D val="0"/>
            <c:spPr>
              <a:solidFill>
                <a:schemeClr val="bg1"/>
              </a:solidFill>
              <a:ln w="19050">
                <a:solidFill>
                  <a:srgbClr val="D9D9D9"/>
                </a:solidFill>
              </a:ln>
              <a:effectLst/>
            </c:spPr>
            <c:extLst>
              <c:ext xmlns:c16="http://schemas.microsoft.com/office/drawing/2014/chart" uri="{C3380CC4-5D6E-409C-BE32-E72D297353CC}">
                <c16:uniqueId val="{00000003-318F-4C3D-B5B9-8726B0EC6C35}"/>
              </c:ext>
            </c:extLst>
          </c:dPt>
          <c:dPt>
            <c:idx val="2"/>
            <c:bubble3D val="0"/>
            <c:spPr>
              <a:solidFill>
                <a:schemeClr val="bg1"/>
              </a:solidFill>
              <a:ln w="19050">
                <a:solidFill>
                  <a:srgbClr val="D9D9D9"/>
                </a:solidFill>
              </a:ln>
              <a:effectLst/>
            </c:spPr>
            <c:extLst>
              <c:ext xmlns:c16="http://schemas.microsoft.com/office/drawing/2014/chart" uri="{C3380CC4-5D6E-409C-BE32-E72D297353CC}">
                <c16:uniqueId val="{00000005-318F-4C3D-B5B9-8726B0EC6C35}"/>
              </c:ext>
            </c:extLst>
          </c:dPt>
          <c:cat>
            <c:numRef>
              <c:f>'Pivote Cal'!$D$86:$D$88</c:f>
              <c:numCache>
                <c:formatCode>0%</c:formatCode>
                <c:ptCount val="3"/>
                <c:pt idx="0">
                  <c:v>1</c:v>
                </c:pt>
                <c:pt idx="1">
                  <c:v>0.8571428571428571</c:v>
                </c:pt>
                <c:pt idx="2">
                  <c:v>0.14285714285714285</c:v>
                </c:pt>
              </c:numCache>
            </c:numRef>
          </c:cat>
          <c:val>
            <c:numRef>
              <c:f>'Pivote Cal'!$D$86:$D$88</c:f>
              <c:numCache>
                <c:formatCode>0%</c:formatCode>
                <c:ptCount val="3"/>
                <c:pt idx="0">
                  <c:v>1</c:v>
                </c:pt>
                <c:pt idx="1">
                  <c:v>0.8571428571428571</c:v>
                </c:pt>
                <c:pt idx="2">
                  <c:v>0.14285714285714285</c:v>
                </c:pt>
              </c:numCache>
            </c:numRef>
          </c:val>
          <c:extLst>
            <c:ext xmlns:c16="http://schemas.microsoft.com/office/drawing/2014/chart" uri="{C3380CC4-5D6E-409C-BE32-E72D297353CC}">
              <c16:uniqueId val="{00000004-318F-4C3D-B5B9-8726B0EC6C3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24197459225331"/>
          <c:y val="8.0666891209161332E-2"/>
          <c:w val="0.66018101021106013"/>
          <c:h val="0.91933310879083863"/>
        </c:manualLayout>
      </c:layout>
      <c:doughnutChart>
        <c:varyColors val="1"/>
        <c:ser>
          <c:idx val="0"/>
          <c:order val="0"/>
          <c:spPr>
            <a:ln>
              <a:solidFill>
                <a:srgbClr val="D9D9D9"/>
              </a:solidFill>
            </a:ln>
          </c:spPr>
          <c:dPt>
            <c:idx val="0"/>
            <c:bubble3D val="0"/>
            <c:spPr>
              <a:solidFill>
                <a:schemeClr val="bg1"/>
              </a:solidFill>
              <a:ln w="19050">
                <a:solidFill>
                  <a:srgbClr val="D9D9D9"/>
                </a:solidFill>
              </a:ln>
              <a:effectLst/>
            </c:spPr>
            <c:extLst>
              <c:ext xmlns:c16="http://schemas.microsoft.com/office/drawing/2014/chart" uri="{C3380CC4-5D6E-409C-BE32-E72D297353CC}">
                <c16:uniqueId val="{00000001-B263-4684-810A-CDC39F21B3F9}"/>
              </c:ext>
            </c:extLst>
          </c:dPt>
          <c:dPt>
            <c:idx val="1"/>
            <c:bubble3D val="0"/>
            <c:spPr>
              <a:solidFill>
                <a:srgbClr val="1F90C3"/>
              </a:solidFill>
              <a:ln w="19050">
                <a:solidFill>
                  <a:srgbClr val="1F90C3"/>
                </a:solidFill>
              </a:ln>
              <a:effectLst/>
            </c:spPr>
            <c:extLst>
              <c:ext xmlns:c16="http://schemas.microsoft.com/office/drawing/2014/chart" uri="{C3380CC4-5D6E-409C-BE32-E72D297353CC}">
                <c16:uniqueId val="{00000003-B263-4684-810A-CDC39F21B3F9}"/>
              </c:ext>
            </c:extLst>
          </c:dPt>
          <c:dPt>
            <c:idx val="2"/>
            <c:bubble3D val="0"/>
            <c:spPr>
              <a:solidFill>
                <a:schemeClr val="bg1"/>
              </a:solidFill>
              <a:ln w="19050">
                <a:solidFill>
                  <a:srgbClr val="D9D9D9"/>
                </a:solidFill>
              </a:ln>
              <a:effectLst/>
            </c:spPr>
            <c:extLst>
              <c:ext xmlns:c16="http://schemas.microsoft.com/office/drawing/2014/chart" uri="{C3380CC4-5D6E-409C-BE32-E72D297353CC}">
                <c16:uniqueId val="{00000005-B263-4684-810A-CDC39F21B3F9}"/>
              </c:ext>
            </c:extLst>
          </c:dPt>
          <c:cat>
            <c:numRef>
              <c:f>'Pivote Cal'!$D$86:$D$88</c:f>
              <c:numCache>
                <c:formatCode>0%</c:formatCode>
                <c:ptCount val="3"/>
                <c:pt idx="0">
                  <c:v>1</c:v>
                </c:pt>
                <c:pt idx="1">
                  <c:v>0.8571428571428571</c:v>
                </c:pt>
                <c:pt idx="2">
                  <c:v>0.14285714285714285</c:v>
                </c:pt>
              </c:numCache>
            </c:numRef>
          </c:cat>
          <c:val>
            <c:numRef>
              <c:f>'Pivote Cal'!$D$86:$D$88</c:f>
              <c:numCache>
                <c:formatCode>0%</c:formatCode>
                <c:ptCount val="3"/>
                <c:pt idx="0">
                  <c:v>1</c:v>
                </c:pt>
                <c:pt idx="1">
                  <c:v>0.8571428571428571</c:v>
                </c:pt>
                <c:pt idx="2">
                  <c:v>0.14285714285714285</c:v>
                </c:pt>
              </c:numCache>
            </c:numRef>
          </c:val>
          <c:extLst>
            <c:ext xmlns:c16="http://schemas.microsoft.com/office/drawing/2014/chart" uri="{C3380CC4-5D6E-409C-BE32-E72D297353CC}">
              <c16:uniqueId val="{00000006-B263-4684-810A-CDC39F21B3F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018542071994025E-2"/>
          <c:y val="3.5170603674540682E-2"/>
          <c:w val="0.81529351990690102"/>
          <c:h val="0.96483011640671068"/>
        </c:manualLayout>
      </c:layout>
      <c:doughnutChart>
        <c:varyColors val="1"/>
        <c:ser>
          <c:idx val="0"/>
          <c:order val="0"/>
          <c:spPr>
            <a:noFill/>
            <a:ln>
              <a:solidFill>
                <a:srgbClr val="D9D9D9"/>
              </a:solidFill>
            </a:ln>
          </c:spPr>
          <c:dPt>
            <c:idx val="0"/>
            <c:bubble3D val="0"/>
            <c:spPr>
              <a:noFill/>
              <a:ln w="19050">
                <a:solidFill>
                  <a:srgbClr val="D9D9D9"/>
                </a:solidFill>
              </a:ln>
              <a:effectLst/>
            </c:spPr>
            <c:extLst>
              <c:ext xmlns:c16="http://schemas.microsoft.com/office/drawing/2014/chart" uri="{C3380CC4-5D6E-409C-BE32-E72D297353CC}">
                <c16:uniqueId val="{00000001-4817-4D06-B153-F6B1357FEC5A}"/>
              </c:ext>
            </c:extLst>
          </c:dPt>
          <c:dPt>
            <c:idx val="1"/>
            <c:bubble3D val="0"/>
            <c:spPr>
              <a:noFill/>
              <a:ln w="19050">
                <a:solidFill>
                  <a:srgbClr val="D9D9D9"/>
                </a:solidFill>
              </a:ln>
              <a:effectLst/>
            </c:spPr>
            <c:extLst>
              <c:ext xmlns:c16="http://schemas.microsoft.com/office/drawing/2014/chart" uri="{C3380CC4-5D6E-409C-BE32-E72D297353CC}">
                <c16:uniqueId val="{00000003-4817-4D06-B153-F6B1357FEC5A}"/>
              </c:ext>
            </c:extLst>
          </c:dPt>
          <c:dPt>
            <c:idx val="2"/>
            <c:bubble3D val="0"/>
            <c:spPr>
              <a:solidFill>
                <a:srgbClr val="1F90C3"/>
              </a:solidFill>
              <a:ln w="19050">
                <a:solidFill>
                  <a:srgbClr val="1F90C3"/>
                </a:solidFill>
              </a:ln>
              <a:effectLst/>
            </c:spPr>
            <c:extLst>
              <c:ext xmlns:c16="http://schemas.microsoft.com/office/drawing/2014/chart" uri="{C3380CC4-5D6E-409C-BE32-E72D297353CC}">
                <c16:uniqueId val="{00000005-4817-4D06-B153-F6B1357FEC5A}"/>
              </c:ext>
            </c:extLst>
          </c:dPt>
          <c:cat>
            <c:numRef>
              <c:f>'Pivote Cal'!$D$86:$D$88</c:f>
              <c:numCache>
                <c:formatCode>0%</c:formatCode>
                <c:ptCount val="3"/>
                <c:pt idx="0">
                  <c:v>1</c:v>
                </c:pt>
                <c:pt idx="1">
                  <c:v>0.8571428571428571</c:v>
                </c:pt>
                <c:pt idx="2">
                  <c:v>0.14285714285714285</c:v>
                </c:pt>
              </c:numCache>
            </c:numRef>
          </c:cat>
          <c:val>
            <c:numRef>
              <c:f>'Pivote Cal'!$D$86:$D$88</c:f>
              <c:numCache>
                <c:formatCode>0%</c:formatCode>
                <c:ptCount val="3"/>
                <c:pt idx="0">
                  <c:v>1</c:v>
                </c:pt>
                <c:pt idx="1">
                  <c:v>0.8571428571428571</c:v>
                </c:pt>
                <c:pt idx="2">
                  <c:v>0.14285714285714285</c:v>
                </c:pt>
              </c:numCache>
            </c:numRef>
          </c:val>
          <c:extLst>
            <c:ext xmlns:c16="http://schemas.microsoft.com/office/drawing/2014/chart" uri="{C3380CC4-5D6E-409C-BE32-E72D297353CC}">
              <c16:uniqueId val="{00000006-4817-4D06-B153-F6B1357FEC5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rgbClr val="D75717"/>
          </a:solidFill>
          <a:ln>
            <a:noFill/>
          </a:ln>
          <a:effectLst/>
        </c:spPr>
        <c:marker>
          <c:symbol val="none"/>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08080"/>
          </a:solidFill>
          <a:ln>
            <a:noFill/>
          </a:ln>
          <a:effectLst/>
        </c:spPr>
        <c:marker>
          <c:symbol val="none"/>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2D8F0"/>
          </a:solidFill>
          <a:ln>
            <a:noFill/>
          </a:ln>
          <a:effectLst/>
        </c:spPr>
        <c:marker>
          <c:symbol val="none"/>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90C3"/>
          </a:solidFill>
          <a:ln>
            <a:noFill/>
          </a:ln>
          <a:effectLst/>
        </c:spPr>
        <c:marker>
          <c:symbol val="none"/>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944660556428477E-2"/>
          <c:y val="8.9275323378965543E-2"/>
          <c:w val="0.93591959466076857"/>
          <c:h val="0.77590253602841186"/>
        </c:manualLayout>
      </c:layout>
      <c:barChart>
        <c:barDir val="col"/>
        <c:grouping val="clustered"/>
        <c:varyColors val="0"/>
        <c:ser>
          <c:idx val="0"/>
          <c:order val="0"/>
          <c:tx>
            <c:v>Sales</c:v>
          </c:tx>
          <c:spPr>
            <a:solidFill>
              <a:srgbClr val="1F90C3"/>
            </a:solidFill>
            <a:ln>
              <a:noFill/>
            </a:ln>
            <a:effectLst/>
          </c:spPr>
          <c:invertIfNegative val="0"/>
          <c:dLbls>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Africa</c:v>
              </c:pt>
              <c:pt idx="1">
                <c:v>Asia &amp; Pacific</c:v>
              </c:pt>
              <c:pt idx="2">
                <c:v>Europe</c:v>
              </c:pt>
              <c:pt idx="3">
                <c:v>Latin America</c:v>
              </c:pt>
              <c:pt idx="4">
                <c:v>Middle East</c:v>
              </c:pt>
              <c:pt idx="5">
                <c:v>North America</c:v>
              </c:pt>
            </c:strLit>
          </c:cat>
          <c:val>
            <c:numLit>
              <c:formatCode>General</c:formatCode>
              <c:ptCount val="6"/>
              <c:pt idx="0">
                <c:v>557000</c:v>
              </c:pt>
              <c:pt idx="1">
                <c:v>3484000</c:v>
              </c:pt>
              <c:pt idx="2">
                <c:v>575000</c:v>
              </c:pt>
              <c:pt idx="3">
                <c:v>1289000</c:v>
              </c:pt>
              <c:pt idx="4">
                <c:v>3709000</c:v>
              </c:pt>
              <c:pt idx="5">
                <c:v>222000</c:v>
              </c:pt>
            </c:numLit>
          </c:val>
          <c:extLst>
            <c:ext xmlns:c16="http://schemas.microsoft.com/office/drawing/2014/chart" uri="{C3380CC4-5D6E-409C-BE32-E72D297353CC}">
              <c16:uniqueId val="{00000000-3400-40A5-B8B0-E9826B291372}"/>
            </c:ext>
          </c:extLst>
        </c:ser>
        <c:ser>
          <c:idx val="1"/>
          <c:order val="1"/>
          <c:tx>
            <c:v>Total_Cost</c:v>
          </c:tx>
          <c:spPr>
            <a:solidFill>
              <a:srgbClr val="D75717"/>
            </a:solidFill>
            <a:ln>
              <a:noFill/>
            </a:ln>
            <a:effectLst/>
          </c:spPr>
          <c:invertIfNegative val="0"/>
          <c:dLbls>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Africa</c:v>
              </c:pt>
              <c:pt idx="1">
                <c:v>Asia &amp; Pacific</c:v>
              </c:pt>
              <c:pt idx="2">
                <c:v>Europe</c:v>
              </c:pt>
              <c:pt idx="3">
                <c:v>Latin America</c:v>
              </c:pt>
              <c:pt idx="4">
                <c:v>Middle East</c:v>
              </c:pt>
              <c:pt idx="5">
                <c:v>North America</c:v>
              </c:pt>
            </c:strLit>
          </c:cat>
          <c:val>
            <c:numLit>
              <c:formatCode>General</c:formatCode>
              <c:ptCount val="6"/>
              <c:pt idx="0">
                <c:v>389900</c:v>
              </c:pt>
              <c:pt idx="1">
                <c:v>1738800</c:v>
              </c:pt>
              <c:pt idx="2">
                <c:v>346500</c:v>
              </c:pt>
              <c:pt idx="3">
                <c:v>839300</c:v>
              </c:pt>
              <c:pt idx="4">
                <c:v>2274300</c:v>
              </c:pt>
              <c:pt idx="5">
                <c:v>113400</c:v>
              </c:pt>
            </c:numLit>
          </c:val>
          <c:extLst>
            <c:ext xmlns:c16="http://schemas.microsoft.com/office/drawing/2014/chart" uri="{C3380CC4-5D6E-409C-BE32-E72D297353CC}">
              <c16:uniqueId val="{00000001-3400-40A5-B8B0-E9826B291372}"/>
            </c:ext>
          </c:extLst>
        </c:ser>
        <c:ser>
          <c:idx val="2"/>
          <c:order val="2"/>
          <c:tx>
            <c:v>Production Cost</c:v>
          </c:tx>
          <c:spPr>
            <a:solidFill>
              <a:srgbClr val="808080"/>
            </a:solidFill>
            <a:ln>
              <a:noFill/>
            </a:ln>
            <a:effectLst/>
          </c:spPr>
          <c:invertIfNegative val="0"/>
          <c:dLbls>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Africa</c:v>
              </c:pt>
              <c:pt idx="1">
                <c:v>Asia &amp; Pacific</c:v>
              </c:pt>
              <c:pt idx="2">
                <c:v>Europe</c:v>
              </c:pt>
              <c:pt idx="3">
                <c:v>Latin America</c:v>
              </c:pt>
              <c:pt idx="4">
                <c:v>Middle East</c:v>
              </c:pt>
              <c:pt idx="5">
                <c:v>North America</c:v>
              </c:pt>
            </c:strLit>
          </c:cat>
          <c:val>
            <c:numLit>
              <c:formatCode>General</c:formatCode>
              <c:ptCount val="6"/>
              <c:pt idx="0">
                <c:v>334200</c:v>
              </c:pt>
              <c:pt idx="1">
                <c:v>1490400</c:v>
              </c:pt>
              <c:pt idx="2">
                <c:v>297000</c:v>
              </c:pt>
              <c:pt idx="3">
                <c:v>719400</c:v>
              </c:pt>
              <c:pt idx="4">
                <c:v>1949400</c:v>
              </c:pt>
              <c:pt idx="5">
                <c:v>97200</c:v>
              </c:pt>
            </c:numLit>
          </c:val>
          <c:extLst>
            <c:ext xmlns:c16="http://schemas.microsoft.com/office/drawing/2014/chart" uri="{C3380CC4-5D6E-409C-BE32-E72D297353CC}">
              <c16:uniqueId val="{00000002-3400-40A5-B8B0-E9826B291372}"/>
            </c:ext>
          </c:extLst>
        </c:ser>
        <c:ser>
          <c:idx val="3"/>
          <c:order val="3"/>
          <c:tx>
            <c:v>Distribution Cost</c:v>
          </c:tx>
          <c:spPr>
            <a:solidFill>
              <a:srgbClr val="A2D8F0"/>
            </a:solidFill>
            <a:ln>
              <a:noFill/>
            </a:ln>
            <a:effectLst/>
          </c:spPr>
          <c:invertIfNegative val="0"/>
          <c:dLbls>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Africa</c:v>
              </c:pt>
              <c:pt idx="1">
                <c:v>Asia &amp; Pacific</c:v>
              </c:pt>
              <c:pt idx="2">
                <c:v>Europe</c:v>
              </c:pt>
              <c:pt idx="3">
                <c:v>Latin America</c:v>
              </c:pt>
              <c:pt idx="4">
                <c:v>Middle East</c:v>
              </c:pt>
              <c:pt idx="5">
                <c:v>North America</c:v>
              </c:pt>
            </c:strLit>
          </c:cat>
          <c:val>
            <c:numLit>
              <c:formatCode>General</c:formatCode>
              <c:ptCount val="6"/>
              <c:pt idx="0">
                <c:v>55700</c:v>
              </c:pt>
              <c:pt idx="1">
                <c:v>248400</c:v>
              </c:pt>
              <c:pt idx="2">
                <c:v>49500</c:v>
              </c:pt>
              <c:pt idx="3">
                <c:v>119900</c:v>
              </c:pt>
              <c:pt idx="4">
                <c:v>324900</c:v>
              </c:pt>
              <c:pt idx="5">
                <c:v>16200</c:v>
              </c:pt>
            </c:numLit>
          </c:val>
          <c:extLst>
            <c:ext xmlns:c16="http://schemas.microsoft.com/office/drawing/2014/chart" uri="{C3380CC4-5D6E-409C-BE32-E72D297353CC}">
              <c16:uniqueId val="{00000003-3400-40A5-B8B0-E9826B291372}"/>
            </c:ext>
          </c:extLst>
        </c:ser>
        <c:dLbls>
          <c:showLegendKey val="0"/>
          <c:showVal val="0"/>
          <c:showCatName val="0"/>
          <c:showSerName val="0"/>
          <c:showPercent val="0"/>
          <c:showBubbleSize val="0"/>
        </c:dLbls>
        <c:gapWidth val="219"/>
        <c:overlap val="-27"/>
        <c:axId val="825741856"/>
        <c:axId val="825743296"/>
      </c:barChart>
      <c:catAx>
        <c:axId val="82574185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743296"/>
        <c:crosses val="autoZero"/>
        <c:auto val="1"/>
        <c:lblAlgn val="ctr"/>
        <c:lblOffset val="100"/>
        <c:noMultiLvlLbl val="0"/>
        <c:extLst>
          <c:ext xmlns:c15="http://schemas.microsoft.com/office/drawing/2012/chart" uri="{F40574EE-89B7-4290-83BB-5DA773EAF853}">
            <c15:numFmt c:formatCode="General" c:sourceLinked="1"/>
          </c:ext>
        </c:extLst>
      </c:catAx>
      <c:valAx>
        <c:axId val="825743296"/>
        <c:scaling>
          <c:orientation val="minMax"/>
        </c:scaling>
        <c:delete val="1"/>
        <c:axPos val="l"/>
        <c:numFmt formatCode="General" sourceLinked="0"/>
        <c:majorTickMark val="none"/>
        <c:minorTickMark val="none"/>
        <c:tickLblPos val="nextTo"/>
        <c:crossAx val="82574185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l"/>
      <c:layout>
        <c:manualLayout>
          <c:xMode val="edge"/>
          <c:yMode val="edge"/>
          <c:x val="3.2793361797282802E-2"/>
          <c:y val="6.9741367123092909E-2"/>
          <c:w val="0.17609848134501452"/>
          <c:h val="0.30842271443188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[Business_Performance.xlsx]PivotChartTable2</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61836331463304E-2"/>
          <c:y val="5.4289876473470654E-3"/>
          <c:w val="0.95293113201981039"/>
          <c:h val="0.99457144394977437"/>
        </c:manualLayout>
      </c:layout>
      <c:doughnutChart>
        <c:varyColors val="1"/>
        <c:ser>
          <c:idx val="0"/>
          <c:order val="0"/>
          <c:spPr>
            <a:noFill/>
            <a:ln>
              <a:solidFill>
                <a:srgbClr val="BFBFBF"/>
              </a:solidFill>
            </a:ln>
          </c:spPr>
          <c:dPt>
            <c:idx val="0"/>
            <c:bubble3D val="0"/>
            <c:spPr>
              <a:noFill/>
              <a:ln w="19050">
                <a:solidFill>
                  <a:srgbClr val="BFBFBF"/>
                </a:solidFill>
              </a:ln>
              <a:effectLst/>
            </c:spPr>
            <c:extLst>
              <c:ext xmlns:c16="http://schemas.microsoft.com/office/drawing/2014/chart" uri="{C3380CC4-5D6E-409C-BE32-E72D297353CC}">
                <c16:uniqueId val="{00000001-FD85-4C7C-A145-9D3AB204FEA3}"/>
              </c:ext>
            </c:extLst>
          </c:dPt>
          <c:dPt>
            <c:idx val="1"/>
            <c:bubble3D val="0"/>
            <c:spPr>
              <a:solidFill>
                <a:srgbClr val="1F90C3"/>
              </a:solidFill>
              <a:ln w="19050">
                <a:solidFill>
                  <a:srgbClr val="1F90C3"/>
                </a:solidFill>
              </a:ln>
              <a:effectLst/>
            </c:spPr>
            <c:extLst>
              <c:ext xmlns:c16="http://schemas.microsoft.com/office/drawing/2014/chart" uri="{C3380CC4-5D6E-409C-BE32-E72D297353CC}">
                <c16:uniqueId val="{00000003-FD85-4C7C-A145-9D3AB204FEA3}"/>
              </c:ext>
            </c:extLst>
          </c:dPt>
          <c:dPt>
            <c:idx val="2"/>
            <c:bubble3D val="0"/>
            <c:spPr>
              <a:solidFill>
                <a:srgbClr val="FFFFFF"/>
              </a:solidFill>
              <a:ln w="19050">
                <a:solidFill>
                  <a:srgbClr val="BFBFBF"/>
                </a:solidFill>
              </a:ln>
              <a:effectLst/>
            </c:spPr>
            <c:extLst>
              <c:ext xmlns:c16="http://schemas.microsoft.com/office/drawing/2014/chart" uri="{C3380CC4-5D6E-409C-BE32-E72D297353CC}">
                <c16:uniqueId val="{00000005-FD85-4C7C-A145-9D3AB204FEA3}"/>
              </c:ext>
            </c:extLst>
          </c:dPt>
          <c:dPt>
            <c:idx val="3"/>
            <c:bubble3D val="0"/>
            <c:spPr>
              <a:noFill/>
              <a:ln w="19050">
                <a:solidFill>
                  <a:srgbClr val="BFBFBF"/>
                </a:solidFill>
              </a:ln>
              <a:effectLst/>
            </c:spPr>
            <c:extLst>
              <c:ext xmlns:c16="http://schemas.microsoft.com/office/drawing/2014/chart" uri="{C3380CC4-5D6E-409C-BE32-E72D297353CC}">
                <c16:uniqueId val="{00000007-FD85-4C7C-A145-9D3AB204FEA3}"/>
              </c:ext>
            </c:extLst>
          </c:dPt>
          <c:dPt>
            <c:idx val="4"/>
            <c:bubble3D val="0"/>
            <c:spPr>
              <a:noFill/>
              <a:ln w="19050">
                <a:solidFill>
                  <a:srgbClr val="BFBFBF"/>
                </a:solidFill>
              </a:ln>
              <a:effectLst/>
            </c:spPr>
            <c:extLst>
              <c:ext xmlns:c16="http://schemas.microsoft.com/office/drawing/2014/chart" uri="{C3380CC4-5D6E-409C-BE32-E72D297353CC}">
                <c16:uniqueId val="{00000009-FD85-4C7C-A145-9D3AB204FEA3}"/>
              </c:ext>
            </c:extLst>
          </c:dPt>
          <c:dPt>
            <c:idx val="5"/>
            <c:bubble3D val="0"/>
            <c:spPr>
              <a:noFill/>
              <a:ln w="19050">
                <a:solidFill>
                  <a:srgbClr val="BFBFBF"/>
                </a:solidFill>
              </a:ln>
              <a:effectLst/>
            </c:spPr>
            <c:extLst>
              <c:ext xmlns:c16="http://schemas.microsoft.com/office/drawing/2014/chart" uri="{C3380CC4-5D6E-409C-BE32-E72D297353CC}">
                <c16:uniqueId val="{0000000B-FD85-4C7C-A145-9D3AB204FEA3}"/>
              </c:ext>
            </c:extLst>
          </c:dPt>
          <c:cat>
            <c:strRef>
              <c:f>'Pivote Cal'!$D$111:$D$116</c:f>
              <c:strCache>
                <c:ptCount val="6"/>
                <c:pt idx="0">
                  <c:v>Avinash Chavan</c:v>
                </c:pt>
                <c:pt idx="1">
                  <c:v>Chandresh Pillai</c:v>
                </c:pt>
                <c:pt idx="2">
                  <c:v>Rajesh Jadhav</c:v>
                </c:pt>
                <c:pt idx="3">
                  <c:v>Rakesh Kumar</c:v>
                </c:pt>
                <c:pt idx="4">
                  <c:v>Tapan Gurkha</c:v>
                </c:pt>
                <c:pt idx="5">
                  <c:v>Vijay Singh</c:v>
                </c:pt>
              </c:strCache>
            </c:strRef>
          </c:cat>
          <c:val>
            <c:numRef>
              <c:f>'Pivote Cal'!$E$111:$E$116</c:f>
              <c:numCache>
                <c:formatCode>General</c:formatCode>
                <c:ptCount val="6"/>
                <c:pt idx="0">
                  <c:v>1524000</c:v>
                </c:pt>
                <c:pt idx="1">
                  <c:v>1874000</c:v>
                </c:pt>
                <c:pt idx="2">
                  <c:v>3779000</c:v>
                </c:pt>
                <c:pt idx="3">
                  <c:v>169000</c:v>
                </c:pt>
                <c:pt idx="4">
                  <c:v>682000</c:v>
                </c:pt>
                <c:pt idx="5">
                  <c:v>1808000</c:v>
                </c:pt>
              </c:numCache>
            </c:numRef>
          </c:val>
          <c:extLst>
            <c:ext xmlns:c16="http://schemas.microsoft.com/office/drawing/2014/chart" uri="{C3380CC4-5D6E-409C-BE32-E72D297353CC}">
              <c16:uniqueId val="{0000000C-FD85-4C7C-A145-9D3AB204FEA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680259836458684E-2"/>
          <c:y val="1.6577620885300758E-2"/>
          <c:w val="0.93182450457154464"/>
          <c:h val="0.97922325761169693"/>
        </c:manualLayout>
      </c:layout>
      <c:doughnutChart>
        <c:varyColors val="1"/>
        <c:ser>
          <c:idx val="0"/>
          <c:order val="0"/>
          <c:spPr>
            <a:noFill/>
            <a:ln>
              <a:solidFill>
                <a:srgbClr val="BFBFBF"/>
              </a:solidFill>
            </a:ln>
          </c:spPr>
          <c:dPt>
            <c:idx val="0"/>
            <c:bubble3D val="0"/>
            <c:spPr>
              <a:noFill/>
              <a:ln w="19050">
                <a:solidFill>
                  <a:srgbClr val="BFBFBF"/>
                </a:solidFill>
              </a:ln>
              <a:effectLst/>
            </c:spPr>
            <c:extLst>
              <c:ext xmlns:c16="http://schemas.microsoft.com/office/drawing/2014/chart" uri="{C3380CC4-5D6E-409C-BE32-E72D297353CC}">
                <c16:uniqueId val="{00000001-B010-48D6-894D-2D46BE4C10C9}"/>
              </c:ext>
            </c:extLst>
          </c:dPt>
          <c:dPt>
            <c:idx val="1"/>
            <c:bubble3D val="0"/>
            <c:spPr>
              <a:noFill/>
              <a:ln w="19050">
                <a:solidFill>
                  <a:srgbClr val="BFBFBF"/>
                </a:solidFill>
              </a:ln>
              <a:effectLst/>
            </c:spPr>
            <c:extLst>
              <c:ext xmlns:c16="http://schemas.microsoft.com/office/drawing/2014/chart" uri="{C3380CC4-5D6E-409C-BE32-E72D297353CC}">
                <c16:uniqueId val="{00000003-B010-48D6-894D-2D46BE4C10C9}"/>
              </c:ext>
            </c:extLst>
          </c:dPt>
          <c:dPt>
            <c:idx val="2"/>
            <c:bubble3D val="0"/>
            <c:spPr>
              <a:solidFill>
                <a:srgbClr val="1F90C3"/>
              </a:solidFill>
              <a:ln w="19050">
                <a:solidFill>
                  <a:srgbClr val="1F90C3"/>
                </a:solidFill>
              </a:ln>
              <a:effectLst/>
            </c:spPr>
            <c:extLst>
              <c:ext xmlns:c16="http://schemas.microsoft.com/office/drawing/2014/chart" uri="{C3380CC4-5D6E-409C-BE32-E72D297353CC}">
                <c16:uniqueId val="{00000005-B010-48D6-894D-2D46BE4C10C9}"/>
              </c:ext>
            </c:extLst>
          </c:dPt>
          <c:dPt>
            <c:idx val="3"/>
            <c:bubble3D val="0"/>
            <c:spPr>
              <a:noFill/>
              <a:ln w="19050">
                <a:solidFill>
                  <a:srgbClr val="BFBFBF"/>
                </a:solidFill>
              </a:ln>
              <a:effectLst/>
            </c:spPr>
            <c:extLst>
              <c:ext xmlns:c16="http://schemas.microsoft.com/office/drawing/2014/chart" uri="{C3380CC4-5D6E-409C-BE32-E72D297353CC}">
                <c16:uniqueId val="{00000007-B010-48D6-894D-2D46BE4C10C9}"/>
              </c:ext>
            </c:extLst>
          </c:dPt>
          <c:dPt>
            <c:idx val="4"/>
            <c:bubble3D val="0"/>
            <c:spPr>
              <a:noFill/>
              <a:ln w="19050">
                <a:solidFill>
                  <a:srgbClr val="BFBFBF"/>
                </a:solidFill>
              </a:ln>
              <a:effectLst/>
            </c:spPr>
            <c:extLst>
              <c:ext xmlns:c16="http://schemas.microsoft.com/office/drawing/2014/chart" uri="{C3380CC4-5D6E-409C-BE32-E72D297353CC}">
                <c16:uniqueId val="{00000009-B010-48D6-894D-2D46BE4C10C9}"/>
              </c:ext>
            </c:extLst>
          </c:dPt>
          <c:dPt>
            <c:idx val="5"/>
            <c:bubble3D val="0"/>
            <c:spPr>
              <a:noFill/>
              <a:ln w="19050">
                <a:solidFill>
                  <a:srgbClr val="BFBFBF"/>
                </a:solidFill>
              </a:ln>
              <a:effectLst/>
            </c:spPr>
            <c:extLst>
              <c:ext xmlns:c16="http://schemas.microsoft.com/office/drawing/2014/chart" uri="{C3380CC4-5D6E-409C-BE32-E72D297353CC}">
                <c16:uniqueId val="{0000000B-B010-48D6-894D-2D46BE4C10C9}"/>
              </c:ext>
            </c:extLst>
          </c:dPt>
          <c:cat>
            <c:strRef>
              <c:f>'Pivote Cal'!$D$111:$D$116</c:f>
              <c:strCache>
                <c:ptCount val="6"/>
                <c:pt idx="0">
                  <c:v>Avinash Chavan</c:v>
                </c:pt>
                <c:pt idx="1">
                  <c:v>Chandresh Pillai</c:v>
                </c:pt>
                <c:pt idx="2">
                  <c:v>Rajesh Jadhav</c:v>
                </c:pt>
                <c:pt idx="3">
                  <c:v>Rakesh Kumar</c:v>
                </c:pt>
                <c:pt idx="4">
                  <c:v>Tapan Gurkha</c:v>
                </c:pt>
                <c:pt idx="5">
                  <c:v>Vijay Singh</c:v>
                </c:pt>
              </c:strCache>
            </c:strRef>
          </c:cat>
          <c:val>
            <c:numRef>
              <c:f>'Pivote Cal'!$E$111:$E$116</c:f>
              <c:numCache>
                <c:formatCode>General</c:formatCode>
                <c:ptCount val="6"/>
                <c:pt idx="0">
                  <c:v>1524000</c:v>
                </c:pt>
                <c:pt idx="1">
                  <c:v>1874000</c:v>
                </c:pt>
                <c:pt idx="2">
                  <c:v>3779000</c:v>
                </c:pt>
                <c:pt idx="3">
                  <c:v>169000</c:v>
                </c:pt>
                <c:pt idx="4">
                  <c:v>682000</c:v>
                </c:pt>
                <c:pt idx="5">
                  <c:v>1808000</c:v>
                </c:pt>
              </c:numCache>
            </c:numRef>
          </c:val>
          <c:extLst>
            <c:ext xmlns:c16="http://schemas.microsoft.com/office/drawing/2014/chart" uri="{C3380CC4-5D6E-409C-BE32-E72D297353CC}">
              <c16:uniqueId val="{0000000C-B010-48D6-894D-2D46BE4C10C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06539774888852"/>
          <c:y val="1.6577562438315395E-2"/>
          <c:w val="0.69522764630213629"/>
          <c:h val="0.98342243756168457"/>
        </c:manualLayout>
      </c:layout>
      <c:doughnutChart>
        <c:varyColors val="1"/>
        <c:ser>
          <c:idx val="0"/>
          <c:order val="0"/>
          <c:spPr>
            <a:noFill/>
            <a:ln>
              <a:solidFill>
                <a:srgbClr val="BFBFBF"/>
              </a:solidFill>
            </a:ln>
          </c:spPr>
          <c:dPt>
            <c:idx val="0"/>
            <c:bubble3D val="0"/>
            <c:spPr>
              <a:noFill/>
              <a:ln w="19050">
                <a:solidFill>
                  <a:srgbClr val="BFBFBF"/>
                </a:solidFill>
              </a:ln>
              <a:effectLst/>
            </c:spPr>
            <c:extLst>
              <c:ext xmlns:c16="http://schemas.microsoft.com/office/drawing/2014/chart" uri="{C3380CC4-5D6E-409C-BE32-E72D297353CC}">
                <c16:uniqueId val="{00000001-C87F-4376-A594-8C97984AC166}"/>
              </c:ext>
            </c:extLst>
          </c:dPt>
          <c:dPt>
            <c:idx val="1"/>
            <c:bubble3D val="0"/>
            <c:spPr>
              <a:noFill/>
              <a:ln w="19050">
                <a:solidFill>
                  <a:srgbClr val="BFBFBF"/>
                </a:solidFill>
              </a:ln>
              <a:effectLst/>
            </c:spPr>
            <c:extLst>
              <c:ext xmlns:c16="http://schemas.microsoft.com/office/drawing/2014/chart" uri="{C3380CC4-5D6E-409C-BE32-E72D297353CC}">
                <c16:uniqueId val="{00000003-C87F-4376-A594-8C97984AC166}"/>
              </c:ext>
            </c:extLst>
          </c:dPt>
          <c:dPt>
            <c:idx val="2"/>
            <c:bubble3D val="0"/>
            <c:spPr>
              <a:solidFill>
                <a:srgbClr val="FFFFFF"/>
              </a:solidFill>
              <a:ln w="19050">
                <a:solidFill>
                  <a:srgbClr val="BFBFBF"/>
                </a:solidFill>
              </a:ln>
              <a:effectLst/>
            </c:spPr>
            <c:extLst>
              <c:ext xmlns:c16="http://schemas.microsoft.com/office/drawing/2014/chart" uri="{C3380CC4-5D6E-409C-BE32-E72D297353CC}">
                <c16:uniqueId val="{00000005-C87F-4376-A594-8C97984AC166}"/>
              </c:ext>
            </c:extLst>
          </c:dPt>
          <c:dPt>
            <c:idx val="3"/>
            <c:bubble3D val="0"/>
            <c:spPr>
              <a:noFill/>
              <a:ln w="19050">
                <a:solidFill>
                  <a:srgbClr val="BFBFBF"/>
                </a:solidFill>
              </a:ln>
              <a:effectLst/>
            </c:spPr>
            <c:extLst>
              <c:ext xmlns:c16="http://schemas.microsoft.com/office/drawing/2014/chart" uri="{C3380CC4-5D6E-409C-BE32-E72D297353CC}">
                <c16:uniqueId val="{00000007-C87F-4376-A594-8C97984AC166}"/>
              </c:ext>
            </c:extLst>
          </c:dPt>
          <c:dPt>
            <c:idx val="4"/>
            <c:bubble3D val="0"/>
            <c:spPr>
              <a:noFill/>
              <a:ln w="19050">
                <a:solidFill>
                  <a:srgbClr val="BFBFBF"/>
                </a:solidFill>
              </a:ln>
              <a:effectLst/>
            </c:spPr>
            <c:extLst>
              <c:ext xmlns:c16="http://schemas.microsoft.com/office/drawing/2014/chart" uri="{C3380CC4-5D6E-409C-BE32-E72D297353CC}">
                <c16:uniqueId val="{00000009-C87F-4376-A594-8C97984AC166}"/>
              </c:ext>
            </c:extLst>
          </c:dPt>
          <c:dPt>
            <c:idx val="5"/>
            <c:bubble3D val="0"/>
            <c:spPr>
              <a:solidFill>
                <a:srgbClr val="1F90C3"/>
              </a:solidFill>
              <a:ln w="19050">
                <a:solidFill>
                  <a:srgbClr val="1F90C3"/>
                </a:solidFill>
              </a:ln>
              <a:effectLst/>
            </c:spPr>
            <c:extLst>
              <c:ext xmlns:c16="http://schemas.microsoft.com/office/drawing/2014/chart" uri="{C3380CC4-5D6E-409C-BE32-E72D297353CC}">
                <c16:uniqueId val="{0000000B-C87F-4376-A594-8C97984AC166}"/>
              </c:ext>
            </c:extLst>
          </c:dPt>
          <c:cat>
            <c:strRef>
              <c:f>'Pivote Cal'!$D$111:$D$116</c:f>
              <c:strCache>
                <c:ptCount val="6"/>
                <c:pt idx="0">
                  <c:v>Avinash Chavan</c:v>
                </c:pt>
                <c:pt idx="1">
                  <c:v>Chandresh Pillai</c:v>
                </c:pt>
                <c:pt idx="2">
                  <c:v>Rajesh Jadhav</c:v>
                </c:pt>
                <c:pt idx="3">
                  <c:v>Rakesh Kumar</c:v>
                </c:pt>
                <c:pt idx="4">
                  <c:v>Tapan Gurkha</c:v>
                </c:pt>
                <c:pt idx="5">
                  <c:v>Vijay Singh</c:v>
                </c:pt>
              </c:strCache>
            </c:strRef>
          </c:cat>
          <c:val>
            <c:numRef>
              <c:f>'Pivote Cal'!$E$111:$E$116</c:f>
              <c:numCache>
                <c:formatCode>General</c:formatCode>
                <c:ptCount val="6"/>
                <c:pt idx="0">
                  <c:v>1524000</c:v>
                </c:pt>
                <c:pt idx="1">
                  <c:v>1874000</c:v>
                </c:pt>
                <c:pt idx="2">
                  <c:v>3779000</c:v>
                </c:pt>
                <c:pt idx="3">
                  <c:v>169000</c:v>
                </c:pt>
                <c:pt idx="4">
                  <c:v>682000</c:v>
                </c:pt>
                <c:pt idx="5">
                  <c:v>1808000</c:v>
                </c:pt>
              </c:numCache>
            </c:numRef>
          </c:val>
          <c:extLst>
            <c:ext xmlns:c16="http://schemas.microsoft.com/office/drawing/2014/chart" uri="{C3380CC4-5D6E-409C-BE32-E72D297353CC}">
              <c16:uniqueId val="{0000000C-C87F-4376-A594-8C97984AC1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059611004304761"/>
          <c:y val="1.6577722041783535E-2"/>
          <c:w val="0.69522764630213629"/>
          <c:h val="0.98342243756168457"/>
        </c:manualLayout>
      </c:layout>
      <c:doughnutChart>
        <c:varyColors val="1"/>
        <c:ser>
          <c:idx val="0"/>
          <c:order val="0"/>
          <c:spPr>
            <a:noFill/>
            <a:ln>
              <a:solidFill>
                <a:srgbClr val="BFBFBF"/>
              </a:solidFill>
            </a:ln>
          </c:spPr>
          <c:dPt>
            <c:idx val="0"/>
            <c:bubble3D val="0"/>
            <c:spPr>
              <a:solidFill>
                <a:srgbClr val="1F90C3"/>
              </a:solidFill>
              <a:ln w="19050">
                <a:solidFill>
                  <a:srgbClr val="1F90C3"/>
                </a:solidFill>
              </a:ln>
              <a:effectLst/>
            </c:spPr>
            <c:extLst>
              <c:ext xmlns:c16="http://schemas.microsoft.com/office/drawing/2014/chart" uri="{C3380CC4-5D6E-409C-BE32-E72D297353CC}">
                <c16:uniqueId val="{00000001-424A-4B58-A3FE-B467456DCB6C}"/>
              </c:ext>
            </c:extLst>
          </c:dPt>
          <c:dPt>
            <c:idx val="1"/>
            <c:bubble3D val="0"/>
            <c:spPr>
              <a:noFill/>
              <a:ln w="19050">
                <a:solidFill>
                  <a:srgbClr val="BFBFBF"/>
                </a:solidFill>
              </a:ln>
              <a:effectLst/>
            </c:spPr>
            <c:extLst>
              <c:ext xmlns:c16="http://schemas.microsoft.com/office/drawing/2014/chart" uri="{C3380CC4-5D6E-409C-BE32-E72D297353CC}">
                <c16:uniqueId val="{00000003-424A-4B58-A3FE-B467456DCB6C}"/>
              </c:ext>
            </c:extLst>
          </c:dPt>
          <c:dPt>
            <c:idx val="2"/>
            <c:bubble3D val="0"/>
            <c:spPr>
              <a:solidFill>
                <a:srgbClr val="FFFFFF"/>
              </a:solidFill>
              <a:ln w="19050">
                <a:solidFill>
                  <a:srgbClr val="BFBFBF"/>
                </a:solidFill>
              </a:ln>
              <a:effectLst/>
            </c:spPr>
            <c:extLst>
              <c:ext xmlns:c16="http://schemas.microsoft.com/office/drawing/2014/chart" uri="{C3380CC4-5D6E-409C-BE32-E72D297353CC}">
                <c16:uniqueId val="{00000005-424A-4B58-A3FE-B467456DCB6C}"/>
              </c:ext>
            </c:extLst>
          </c:dPt>
          <c:dPt>
            <c:idx val="3"/>
            <c:bubble3D val="0"/>
            <c:spPr>
              <a:noFill/>
              <a:ln w="19050">
                <a:solidFill>
                  <a:srgbClr val="BFBFBF"/>
                </a:solidFill>
              </a:ln>
              <a:effectLst/>
            </c:spPr>
            <c:extLst>
              <c:ext xmlns:c16="http://schemas.microsoft.com/office/drawing/2014/chart" uri="{C3380CC4-5D6E-409C-BE32-E72D297353CC}">
                <c16:uniqueId val="{00000007-424A-4B58-A3FE-B467456DCB6C}"/>
              </c:ext>
            </c:extLst>
          </c:dPt>
          <c:dPt>
            <c:idx val="4"/>
            <c:bubble3D val="0"/>
            <c:spPr>
              <a:noFill/>
              <a:ln w="19050">
                <a:solidFill>
                  <a:srgbClr val="BFBFBF"/>
                </a:solidFill>
              </a:ln>
              <a:effectLst/>
            </c:spPr>
            <c:extLst>
              <c:ext xmlns:c16="http://schemas.microsoft.com/office/drawing/2014/chart" uri="{C3380CC4-5D6E-409C-BE32-E72D297353CC}">
                <c16:uniqueId val="{00000009-424A-4B58-A3FE-B467456DCB6C}"/>
              </c:ext>
            </c:extLst>
          </c:dPt>
          <c:dPt>
            <c:idx val="5"/>
            <c:bubble3D val="0"/>
            <c:spPr>
              <a:noFill/>
              <a:ln w="19050">
                <a:solidFill>
                  <a:srgbClr val="BFBFBF"/>
                </a:solidFill>
              </a:ln>
              <a:effectLst/>
            </c:spPr>
            <c:extLst>
              <c:ext xmlns:c16="http://schemas.microsoft.com/office/drawing/2014/chart" uri="{C3380CC4-5D6E-409C-BE32-E72D297353CC}">
                <c16:uniqueId val="{0000000B-424A-4B58-A3FE-B467456DCB6C}"/>
              </c:ext>
            </c:extLst>
          </c:dPt>
          <c:cat>
            <c:strRef>
              <c:f>'Pivote Cal'!$D$111:$D$116</c:f>
              <c:strCache>
                <c:ptCount val="6"/>
                <c:pt idx="0">
                  <c:v>Avinash Chavan</c:v>
                </c:pt>
                <c:pt idx="1">
                  <c:v>Chandresh Pillai</c:v>
                </c:pt>
                <c:pt idx="2">
                  <c:v>Rajesh Jadhav</c:v>
                </c:pt>
                <c:pt idx="3">
                  <c:v>Rakesh Kumar</c:v>
                </c:pt>
                <c:pt idx="4">
                  <c:v>Tapan Gurkha</c:v>
                </c:pt>
                <c:pt idx="5">
                  <c:v>Vijay Singh</c:v>
                </c:pt>
              </c:strCache>
            </c:strRef>
          </c:cat>
          <c:val>
            <c:numRef>
              <c:f>'Pivote Cal'!$E$111:$E$116</c:f>
              <c:numCache>
                <c:formatCode>General</c:formatCode>
                <c:ptCount val="6"/>
                <c:pt idx="0">
                  <c:v>1524000</c:v>
                </c:pt>
                <c:pt idx="1">
                  <c:v>1874000</c:v>
                </c:pt>
                <c:pt idx="2">
                  <c:v>3779000</c:v>
                </c:pt>
                <c:pt idx="3">
                  <c:v>169000</c:v>
                </c:pt>
                <c:pt idx="4">
                  <c:v>682000</c:v>
                </c:pt>
                <c:pt idx="5">
                  <c:v>1808000</c:v>
                </c:pt>
              </c:numCache>
            </c:numRef>
          </c:val>
          <c:extLst>
            <c:ext xmlns:c16="http://schemas.microsoft.com/office/drawing/2014/chart" uri="{C3380CC4-5D6E-409C-BE32-E72D297353CC}">
              <c16:uniqueId val="{0000000C-424A-4B58-A3FE-B467456DCB6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[Business_Performance.xlsx]Pivote Cal!PivotTable9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1"/>
              <a:t>City</a:t>
            </a:r>
            <a:r>
              <a:rPr lang="en-AU" b="1" baseline="0"/>
              <a:t>wise Cost vs Sales</a:t>
            </a:r>
            <a:r>
              <a:rPr lang="en-AU" baseline="0"/>
              <a:t> </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808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90C3"/>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F90C3"/>
          </a:solidFill>
          <a:ln>
            <a:noFill/>
          </a:ln>
          <a:effectLst/>
        </c:spPr>
      </c:pivotFmt>
      <c:pivotFmt>
        <c:idx val="5"/>
        <c:spPr>
          <a:solidFill>
            <a:srgbClr val="1F90C3"/>
          </a:solidFill>
          <a:ln>
            <a:noFill/>
          </a:ln>
          <a:effectLst/>
        </c:spPr>
      </c:pivotFmt>
    </c:pivotFmts>
    <c:plotArea>
      <c:layout>
        <c:manualLayout>
          <c:layoutTarget val="inner"/>
          <c:xMode val="edge"/>
          <c:yMode val="edge"/>
          <c:x val="0.33780478326075353"/>
          <c:y val="0.11970486761189379"/>
          <c:w val="0.55384997206326858"/>
          <c:h val="0.83992328769418967"/>
        </c:manualLayout>
      </c:layout>
      <c:barChart>
        <c:barDir val="bar"/>
        <c:grouping val="clustered"/>
        <c:varyColors val="0"/>
        <c:ser>
          <c:idx val="0"/>
          <c:order val="0"/>
          <c:tx>
            <c:strRef>
              <c:f>'Pivote Cal'!$B$165</c:f>
              <c:strCache>
                <c:ptCount val="1"/>
                <c:pt idx="0">
                  <c:v>Sales</c:v>
                </c:pt>
              </c:strCache>
            </c:strRef>
          </c:tx>
          <c:spPr>
            <a:solidFill>
              <a:srgbClr val="80808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Cal'!$A$166:$A$183</c:f>
              <c:strCache>
                <c:ptCount val="17"/>
                <c:pt idx="0">
                  <c:v>Abu Dhabi</c:v>
                </c:pt>
                <c:pt idx="1">
                  <c:v>Ahmedabad</c:v>
                </c:pt>
                <c:pt idx="2">
                  <c:v>Berlin</c:v>
                </c:pt>
                <c:pt idx="3">
                  <c:v>Cape Town</c:v>
                </c:pt>
                <c:pt idx="4">
                  <c:v>Delhi</c:v>
                </c:pt>
                <c:pt idx="5">
                  <c:v>Kuala Lumpur</c:v>
                </c:pt>
                <c:pt idx="6">
                  <c:v>Kuwait City</c:v>
                </c:pt>
                <c:pt idx="7">
                  <c:v>Mexico City</c:v>
                </c:pt>
                <c:pt idx="8">
                  <c:v>Mumbai</c:v>
                </c:pt>
                <c:pt idx="9">
                  <c:v>Muscat</c:v>
                </c:pt>
                <c:pt idx="10">
                  <c:v>New York</c:v>
                </c:pt>
                <c:pt idx="11">
                  <c:v>Pune</c:v>
                </c:pt>
                <c:pt idx="12">
                  <c:v>Riyadh</c:v>
                </c:pt>
                <c:pt idx="13">
                  <c:v>Shanghai</c:v>
                </c:pt>
                <c:pt idx="14">
                  <c:v>Singapore</c:v>
                </c:pt>
                <c:pt idx="15">
                  <c:v>Sohar</c:v>
                </c:pt>
                <c:pt idx="16">
                  <c:v>Tokyo</c:v>
                </c:pt>
              </c:strCache>
            </c:strRef>
          </c:cat>
          <c:val>
            <c:numRef>
              <c:f>'Pivote Cal'!$B$166:$B$183</c:f>
              <c:numCache>
                <c:formatCode>General</c:formatCode>
                <c:ptCount val="17"/>
                <c:pt idx="0">
                  <c:v>1853000</c:v>
                </c:pt>
                <c:pt idx="1">
                  <c:v>740000</c:v>
                </c:pt>
                <c:pt idx="2">
                  <c:v>575000</c:v>
                </c:pt>
                <c:pt idx="3">
                  <c:v>557000</c:v>
                </c:pt>
                <c:pt idx="4">
                  <c:v>585000</c:v>
                </c:pt>
                <c:pt idx="5">
                  <c:v>107000</c:v>
                </c:pt>
                <c:pt idx="6">
                  <c:v>336000</c:v>
                </c:pt>
                <c:pt idx="7">
                  <c:v>1289000</c:v>
                </c:pt>
                <c:pt idx="8">
                  <c:v>653000</c:v>
                </c:pt>
                <c:pt idx="9">
                  <c:v>515000</c:v>
                </c:pt>
                <c:pt idx="10">
                  <c:v>222000</c:v>
                </c:pt>
                <c:pt idx="11">
                  <c:v>750000</c:v>
                </c:pt>
                <c:pt idx="12">
                  <c:v>670000</c:v>
                </c:pt>
                <c:pt idx="13">
                  <c:v>380000</c:v>
                </c:pt>
                <c:pt idx="14">
                  <c:v>169000</c:v>
                </c:pt>
                <c:pt idx="15">
                  <c:v>335000</c:v>
                </c:pt>
                <c:pt idx="16">
                  <c:v>100000</c:v>
                </c:pt>
              </c:numCache>
            </c:numRef>
          </c:val>
          <c:extLst>
            <c:ext xmlns:c16="http://schemas.microsoft.com/office/drawing/2014/chart" uri="{C3380CC4-5D6E-409C-BE32-E72D297353CC}">
              <c16:uniqueId val="{00000003-103F-40D4-935E-AE533BBE46A3}"/>
            </c:ext>
          </c:extLst>
        </c:ser>
        <c:ser>
          <c:idx val="1"/>
          <c:order val="1"/>
          <c:tx>
            <c:strRef>
              <c:f>'Pivote Cal'!$C$165</c:f>
              <c:strCache>
                <c:ptCount val="1"/>
                <c:pt idx="0">
                  <c:v>Total_Cost</c:v>
                </c:pt>
              </c:strCache>
            </c:strRef>
          </c:tx>
          <c:spPr>
            <a:solidFill>
              <a:srgbClr val="1F90C3"/>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Cal'!$A$166:$A$183</c:f>
              <c:strCache>
                <c:ptCount val="17"/>
                <c:pt idx="0">
                  <c:v>Abu Dhabi</c:v>
                </c:pt>
                <c:pt idx="1">
                  <c:v>Ahmedabad</c:v>
                </c:pt>
                <c:pt idx="2">
                  <c:v>Berlin</c:v>
                </c:pt>
                <c:pt idx="3">
                  <c:v>Cape Town</c:v>
                </c:pt>
                <c:pt idx="4">
                  <c:v>Delhi</c:v>
                </c:pt>
                <c:pt idx="5">
                  <c:v>Kuala Lumpur</c:v>
                </c:pt>
                <c:pt idx="6">
                  <c:v>Kuwait City</c:v>
                </c:pt>
                <c:pt idx="7">
                  <c:v>Mexico City</c:v>
                </c:pt>
                <c:pt idx="8">
                  <c:v>Mumbai</c:v>
                </c:pt>
                <c:pt idx="9">
                  <c:v>Muscat</c:v>
                </c:pt>
                <c:pt idx="10">
                  <c:v>New York</c:v>
                </c:pt>
                <c:pt idx="11">
                  <c:v>Pune</c:v>
                </c:pt>
                <c:pt idx="12">
                  <c:v>Riyadh</c:v>
                </c:pt>
                <c:pt idx="13">
                  <c:v>Shanghai</c:v>
                </c:pt>
                <c:pt idx="14">
                  <c:v>Singapore</c:v>
                </c:pt>
                <c:pt idx="15">
                  <c:v>Sohar</c:v>
                </c:pt>
                <c:pt idx="16">
                  <c:v>Tokyo</c:v>
                </c:pt>
              </c:strCache>
            </c:strRef>
          </c:cat>
          <c:val>
            <c:numRef>
              <c:f>'Pivote Cal'!$C$166:$C$183</c:f>
              <c:numCache>
                <c:formatCode>General</c:formatCode>
                <c:ptCount val="17"/>
                <c:pt idx="0">
                  <c:v>1122100</c:v>
                </c:pt>
                <c:pt idx="1">
                  <c:v>301000</c:v>
                </c:pt>
                <c:pt idx="2">
                  <c:v>346500</c:v>
                </c:pt>
                <c:pt idx="3">
                  <c:v>389900</c:v>
                </c:pt>
                <c:pt idx="4">
                  <c:v>332500</c:v>
                </c:pt>
                <c:pt idx="5">
                  <c:v>74900</c:v>
                </c:pt>
                <c:pt idx="6">
                  <c:v>200200</c:v>
                </c:pt>
                <c:pt idx="7">
                  <c:v>839300</c:v>
                </c:pt>
                <c:pt idx="8">
                  <c:v>312900</c:v>
                </c:pt>
                <c:pt idx="9">
                  <c:v>360500</c:v>
                </c:pt>
                <c:pt idx="10">
                  <c:v>113400</c:v>
                </c:pt>
                <c:pt idx="11">
                  <c:v>368200</c:v>
                </c:pt>
                <c:pt idx="12">
                  <c:v>406000</c:v>
                </c:pt>
                <c:pt idx="13">
                  <c:v>217000</c:v>
                </c:pt>
                <c:pt idx="14">
                  <c:v>62300</c:v>
                </c:pt>
                <c:pt idx="15">
                  <c:v>185500</c:v>
                </c:pt>
                <c:pt idx="16">
                  <c:v>70000</c:v>
                </c:pt>
              </c:numCache>
            </c:numRef>
          </c:val>
          <c:extLst>
            <c:ext xmlns:c16="http://schemas.microsoft.com/office/drawing/2014/chart" uri="{C3380CC4-5D6E-409C-BE32-E72D297353CC}">
              <c16:uniqueId val="{00000004-103F-40D4-935E-AE533BBE46A3}"/>
            </c:ext>
          </c:extLst>
        </c:ser>
        <c:dLbls>
          <c:showLegendKey val="0"/>
          <c:showVal val="0"/>
          <c:showCatName val="0"/>
          <c:showSerName val="0"/>
          <c:showPercent val="0"/>
          <c:showBubbleSize val="0"/>
        </c:dLbls>
        <c:gapWidth val="241"/>
        <c:overlap val="-61"/>
        <c:axId val="666567424"/>
        <c:axId val="666575704"/>
      </c:barChart>
      <c:catAx>
        <c:axId val="666567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575704"/>
        <c:crosses val="autoZero"/>
        <c:auto val="1"/>
        <c:lblAlgn val="ctr"/>
        <c:lblOffset val="100"/>
        <c:noMultiLvlLbl val="0"/>
      </c:catAx>
      <c:valAx>
        <c:axId val="666575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5674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279461113721895"/>
          <c:y val="6.3492142847322644E-2"/>
          <c:w val="0.43955950138559557"/>
          <c:h val="0.71428535718704822"/>
        </c:manualLayout>
      </c:layout>
      <c:doughnutChart>
        <c:varyColors val="1"/>
        <c:ser>
          <c:idx val="0"/>
          <c:order val="0"/>
          <c:spPr>
            <a:noFill/>
            <a:ln>
              <a:solidFill>
                <a:srgbClr val="D9D9D9"/>
              </a:solidFill>
            </a:ln>
          </c:spPr>
          <c:dPt>
            <c:idx val="0"/>
            <c:bubble3D val="0"/>
            <c:spPr>
              <a:solidFill>
                <a:srgbClr val="D75717"/>
              </a:solidFill>
              <a:ln w="19050">
                <a:solidFill>
                  <a:srgbClr val="D75717"/>
                </a:solidFill>
              </a:ln>
              <a:effectLst/>
            </c:spPr>
            <c:extLst>
              <c:ext xmlns:c16="http://schemas.microsoft.com/office/drawing/2014/chart" uri="{C3380CC4-5D6E-409C-BE32-E72D297353CC}">
                <c16:uniqueId val="{00000001-A8BC-4A60-969C-A970BB9E7C96}"/>
              </c:ext>
            </c:extLst>
          </c:dPt>
          <c:dPt>
            <c:idx val="1"/>
            <c:bubble3D val="0"/>
            <c:spPr>
              <a:noFill/>
              <a:ln w="19050">
                <a:solidFill>
                  <a:srgbClr val="D9D9D9"/>
                </a:solidFill>
              </a:ln>
              <a:effectLst/>
            </c:spPr>
            <c:extLst>
              <c:ext xmlns:c16="http://schemas.microsoft.com/office/drawing/2014/chart" uri="{C3380CC4-5D6E-409C-BE32-E72D297353CC}">
                <c16:uniqueId val="{00000003-A8BC-4A60-969C-A970BB9E7C96}"/>
              </c:ext>
            </c:extLst>
          </c:dPt>
          <c:dPt>
            <c:idx val="2"/>
            <c:bubble3D val="0"/>
            <c:spPr>
              <a:noFill/>
              <a:ln w="19050">
                <a:solidFill>
                  <a:srgbClr val="D9D9D9"/>
                </a:solidFill>
              </a:ln>
              <a:effectLst/>
            </c:spPr>
            <c:extLst>
              <c:ext xmlns:c16="http://schemas.microsoft.com/office/drawing/2014/chart" uri="{C3380CC4-5D6E-409C-BE32-E72D297353CC}">
                <c16:uniqueId val="{00000005-A8BC-4A60-969C-A970BB9E7C96}"/>
              </c:ext>
            </c:extLst>
          </c:dPt>
          <c:val>
            <c:numRef>
              <c:f>'Pivote Cal'!$A$135:$C$135</c:f>
              <c:numCache>
                <c:formatCode>0%</c:formatCode>
                <c:ptCount val="3"/>
                <c:pt idx="0">
                  <c:v>1</c:v>
                </c:pt>
                <c:pt idx="1">
                  <c:v>0.81716367702601123</c:v>
                </c:pt>
                <c:pt idx="2">
                  <c:v>0.18283632297398875</c:v>
                </c:pt>
              </c:numCache>
            </c:numRef>
          </c:val>
          <c:extLst>
            <c:ext xmlns:c16="http://schemas.microsoft.com/office/drawing/2014/chart" uri="{C3380CC4-5D6E-409C-BE32-E72D297353CC}">
              <c16:uniqueId val="{00000006-A8BC-4A60-969C-A970BB9E7C9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63633712452612"/>
          <c:y val="3.5478420261870945E-2"/>
          <c:w val="0.70065091863517059"/>
          <c:h val="0.85214180018188246"/>
        </c:manualLayout>
      </c:layout>
      <c:doughnutChart>
        <c:varyColors val="1"/>
        <c:ser>
          <c:idx val="0"/>
          <c:order val="0"/>
          <c:spPr>
            <a:noFill/>
            <a:ln>
              <a:solidFill>
                <a:srgbClr val="D9D9D9"/>
              </a:solidFill>
            </a:ln>
          </c:spPr>
          <c:dPt>
            <c:idx val="0"/>
            <c:bubble3D val="0"/>
            <c:spPr>
              <a:solidFill>
                <a:schemeClr val="bg1"/>
              </a:solidFill>
              <a:ln w="19050">
                <a:solidFill>
                  <a:srgbClr val="D9D9D9"/>
                </a:solidFill>
              </a:ln>
              <a:effectLst/>
            </c:spPr>
            <c:extLst>
              <c:ext xmlns:c16="http://schemas.microsoft.com/office/drawing/2014/chart" uri="{C3380CC4-5D6E-409C-BE32-E72D297353CC}">
                <c16:uniqueId val="{00000001-0A1B-4A97-9079-D02EAB5C1249}"/>
              </c:ext>
            </c:extLst>
          </c:dPt>
          <c:dPt>
            <c:idx val="1"/>
            <c:bubble3D val="0"/>
            <c:spPr>
              <a:solidFill>
                <a:srgbClr val="D75717"/>
              </a:solidFill>
              <a:ln w="19050">
                <a:solidFill>
                  <a:srgbClr val="D75717"/>
                </a:solidFill>
              </a:ln>
              <a:effectLst/>
            </c:spPr>
            <c:extLst>
              <c:ext xmlns:c16="http://schemas.microsoft.com/office/drawing/2014/chart" uri="{C3380CC4-5D6E-409C-BE32-E72D297353CC}">
                <c16:uniqueId val="{00000003-0A1B-4A97-9079-D02EAB5C1249}"/>
              </c:ext>
            </c:extLst>
          </c:dPt>
          <c:dPt>
            <c:idx val="2"/>
            <c:bubble3D val="0"/>
            <c:spPr>
              <a:noFill/>
              <a:ln w="19050">
                <a:solidFill>
                  <a:srgbClr val="D9D9D9"/>
                </a:solidFill>
              </a:ln>
              <a:effectLst/>
            </c:spPr>
            <c:extLst>
              <c:ext xmlns:c16="http://schemas.microsoft.com/office/drawing/2014/chart" uri="{C3380CC4-5D6E-409C-BE32-E72D297353CC}">
                <c16:uniqueId val="{00000005-0A1B-4A97-9079-D02EAB5C1249}"/>
              </c:ext>
            </c:extLst>
          </c:dPt>
          <c:val>
            <c:numRef>
              <c:f>'Pivote Cal'!$A$135:$C$135</c:f>
              <c:numCache>
                <c:formatCode>0%</c:formatCode>
                <c:ptCount val="3"/>
                <c:pt idx="0">
                  <c:v>1</c:v>
                </c:pt>
                <c:pt idx="1">
                  <c:v>0.81716367702601123</c:v>
                </c:pt>
                <c:pt idx="2">
                  <c:v>0.18283632297398875</c:v>
                </c:pt>
              </c:numCache>
            </c:numRef>
          </c:val>
          <c:extLst>
            <c:ext xmlns:c16="http://schemas.microsoft.com/office/drawing/2014/chart" uri="{C3380CC4-5D6E-409C-BE32-E72D297353CC}">
              <c16:uniqueId val="{00000006-0A1B-4A97-9079-D02EAB5C124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63633712452612"/>
          <c:y val="3.5478420261870945E-2"/>
          <c:w val="0.70065091863517059"/>
          <c:h val="0.85214180018188246"/>
        </c:manualLayout>
      </c:layout>
      <c:doughnutChart>
        <c:varyColors val="1"/>
        <c:ser>
          <c:idx val="0"/>
          <c:order val="0"/>
          <c:spPr>
            <a:noFill/>
            <a:ln>
              <a:solidFill>
                <a:srgbClr val="D9D9D9"/>
              </a:solidFill>
            </a:ln>
          </c:spPr>
          <c:dPt>
            <c:idx val="0"/>
            <c:bubble3D val="0"/>
            <c:spPr>
              <a:solidFill>
                <a:schemeClr val="bg1"/>
              </a:solidFill>
              <a:ln w="19050">
                <a:solidFill>
                  <a:srgbClr val="D9D9D9"/>
                </a:solidFill>
              </a:ln>
              <a:effectLst/>
            </c:spPr>
            <c:extLst>
              <c:ext xmlns:c16="http://schemas.microsoft.com/office/drawing/2014/chart" uri="{C3380CC4-5D6E-409C-BE32-E72D297353CC}">
                <c16:uniqueId val="{00000001-2141-470A-B5F8-EFCD9D025377}"/>
              </c:ext>
            </c:extLst>
          </c:dPt>
          <c:dPt>
            <c:idx val="1"/>
            <c:bubble3D val="0"/>
            <c:spPr>
              <a:noFill/>
              <a:ln w="19050">
                <a:solidFill>
                  <a:srgbClr val="D9D9D9"/>
                </a:solidFill>
              </a:ln>
              <a:effectLst/>
            </c:spPr>
            <c:extLst>
              <c:ext xmlns:c16="http://schemas.microsoft.com/office/drawing/2014/chart" uri="{C3380CC4-5D6E-409C-BE32-E72D297353CC}">
                <c16:uniqueId val="{00000003-2141-470A-B5F8-EFCD9D025377}"/>
              </c:ext>
            </c:extLst>
          </c:dPt>
          <c:dPt>
            <c:idx val="2"/>
            <c:bubble3D val="0"/>
            <c:spPr>
              <a:solidFill>
                <a:srgbClr val="D75717"/>
              </a:solidFill>
              <a:ln w="19050">
                <a:solidFill>
                  <a:srgbClr val="D75717"/>
                </a:solidFill>
              </a:ln>
              <a:effectLst/>
            </c:spPr>
            <c:extLst>
              <c:ext xmlns:c16="http://schemas.microsoft.com/office/drawing/2014/chart" uri="{C3380CC4-5D6E-409C-BE32-E72D297353CC}">
                <c16:uniqueId val="{00000005-2141-470A-B5F8-EFCD9D025377}"/>
              </c:ext>
            </c:extLst>
          </c:dPt>
          <c:val>
            <c:numRef>
              <c:f>'Pivote Cal'!$A$135:$C$135</c:f>
              <c:numCache>
                <c:formatCode>0%</c:formatCode>
                <c:ptCount val="3"/>
                <c:pt idx="0">
                  <c:v>1</c:v>
                </c:pt>
                <c:pt idx="1">
                  <c:v>0.81716367702601123</c:v>
                </c:pt>
                <c:pt idx="2">
                  <c:v>0.18283632297398875</c:v>
                </c:pt>
              </c:numCache>
            </c:numRef>
          </c:val>
          <c:extLst>
            <c:ext xmlns:c16="http://schemas.microsoft.com/office/drawing/2014/chart" uri="{C3380CC4-5D6E-409C-BE32-E72D297353CC}">
              <c16:uniqueId val="{00000006-2141-470A-B5F8-EFCD9D02537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66399258916164894"/>
          <c:y val="3.3333333333333333E-2"/>
          <c:w val="0.32798573975044565"/>
          <c:h val="0.76666666666666672"/>
        </c:manualLayout>
      </c:layout>
      <c:doughnutChart>
        <c:varyColors val="1"/>
        <c:ser>
          <c:idx val="0"/>
          <c:order val="0"/>
          <c:dPt>
            <c:idx val="0"/>
            <c:bubble3D val="0"/>
            <c:spPr>
              <a:noFill/>
              <a:ln w="19050">
                <a:solidFill>
                  <a:srgbClr val="D9D9D9"/>
                </a:solidFill>
              </a:ln>
              <a:effectLst/>
            </c:spPr>
            <c:extLst>
              <c:ext xmlns:c16="http://schemas.microsoft.com/office/drawing/2014/chart" uri="{C3380CC4-5D6E-409C-BE32-E72D297353CC}">
                <c16:uniqueId val="{00000001-CAB3-495E-9535-BD95ABE19BB2}"/>
              </c:ext>
            </c:extLst>
          </c:dPt>
          <c:dPt>
            <c:idx val="1"/>
            <c:bubble3D val="0"/>
            <c:spPr>
              <a:solidFill>
                <a:schemeClr val="lt1"/>
              </a:solidFill>
              <a:ln w="19050">
                <a:solidFill>
                  <a:srgbClr val="D9D9D9"/>
                </a:solidFill>
              </a:ln>
              <a:effectLst/>
            </c:spPr>
            <c:extLst>
              <c:ext xmlns:c16="http://schemas.microsoft.com/office/drawing/2014/chart" uri="{C3380CC4-5D6E-409C-BE32-E72D297353CC}">
                <c16:uniqueId val="{00000003-CAB3-495E-9535-BD95ABE19BB2}"/>
              </c:ext>
            </c:extLst>
          </c:dPt>
          <c:val>
            <c:numRef>
              <c:f>'Pivote Cal'!$D$135:$E$135</c:f>
              <c:numCache>
                <c:formatCode>0%</c:formatCode>
                <c:ptCount val="2"/>
                <c:pt idx="0">
                  <c:v>1</c:v>
                </c:pt>
                <c:pt idx="1">
                  <c:v>1</c:v>
                </c:pt>
              </c:numCache>
            </c:numRef>
          </c:val>
          <c:extLst>
            <c:ext xmlns:c16="http://schemas.microsoft.com/office/drawing/2014/chart" uri="{C3380CC4-5D6E-409C-BE32-E72D297353CC}">
              <c16:uniqueId val="{00000004-CAB3-495E-9535-BD95ABE19BB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124944287624418E-2"/>
          <c:y val="0"/>
          <c:w val="0.85976453120957153"/>
          <c:h val="0.82431030071291544"/>
        </c:manualLayout>
      </c:layout>
      <c:doughnutChart>
        <c:varyColors val="1"/>
        <c:ser>
          <c:idx val="0"/>
          <c:order val="0"/>
          <c:dPt>
            <c:idx val="0"/>
            <c:bubble3D val="0"/>
            <c:spPr>
              <a:noFill/>
              <a:ln w="19050">
                <a:solidFill>
                  <a:srgbClr val="D9D9D9"/>
                </a:solidFill>
              </a:ln>
              <a:effectLst/>
            </c:spPr>
            <c:extLst>
              <c:ext xmlns:c16="http://schemas.microsoft.com/office/drawing/2014/chart" uri="{C3380CC4-5D6E-409C-BE32-E72D297353CC}">
                <c16:uniqueId val="{00000001-15FC-4646-B691-085ADF7BF18A}"/>
              </c:ext>
            </c:extLst>
          </c:dPt>
          <c:dPt>
            <c:idx val="1"/>
            <c:bubble3D val="0"/>
            <c:spPr>
              <a:solidFill>
                <a:schemeClr val="lt1"/>
              </a:solidFill>
              <a:ln w="19050">
                <a:solidFill>
                  <a:srgbClr val="D9D9D9"/>
                </a:solidFill>
              </a:ln>
              <a:effectLst/>
            </c:spPr>
            <c:extLst>
              <c:ext xmlns:c16="http://schemas.microsoft.com/office/drawing/2014/chart" uri="{C3380CC4-5D6E-409C-BE32-E72D297353CC}">
                <c16:uniqueId val="{00000003-15FC-4646-B691-085ADF7BF18A}"/>
              </c:ext>
            </c:extLst>
          </c:dPt>
          <c:val>
            <c:numRef>
              <c:f>'Pivote Cal'!$D$135:$E$135</c:f>
              <c:numCache>
                <c:formatCode>0%</c:formatCode>
                <c:ptCount val="2"/>
                <c:pt idx="0">
                  <c:v>1</c:v>
                </c:pt>
                <c:pt idx="1">
                  <c:v>1</c:v>
                </c:pt>
              </c:numCache>
            </c:numRef>
          </c:val>
          <c:extLst>
            <c:ext xmlns:c16="http://schemas.microsoft.com/office/drawing/2014/chart" uri="{C3380CC4-5D6E-409C-BE32-E72D297353CC}">
              <c16:uniqueId val="{00000004-15FC-4646-B691-085ADF7BF18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1"/>
              <a:t>Periodic</a:t>
            </a:r>
            <a:r>
              <a:rPr lang="en-AU" b="1" baseline="0"/>
              <a:t> Trend Of Expenses</a:t>
            </a:r>
            <a:endParaRPr lang="en-AU" b="1"/>
          </a:p>
        </c:rich>
      </c:tx>
      <c:layout>
        <c:manualLayout>
          <c:xMode val="edge"/>
          <c:yMode val="edge"/>
          <c:x val="0.40348809944567693"/>
          <c:y val="2.64583333333333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8080"/>
          </a:solidFill>
          <a:ln>
            <a:noFill/>
          </a:ln>
          <a:effectLst/>
        </c:spPr>
        <c:marker>
          <c:symbol val="none"/>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75717"/>
          </a:solidFill>
          <a:ln>
            <a:noFill/>
          </a:ln>
          <a:effectLst/>
        </c:spPr>
        <c:marker>
          <c:symbol val="none"/>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6546041666666667"/>
          <c:w val="0.85131627296587942"/>
          <c:h val="0.54461319444444445"/>
        </c:manualLayout>
      </c:layout>
      <c:barChart>
        <c:barDir val="col"/>
        <c:grouping val="clustered"/>
        <c:varyColors val="0"/>
        <c:ser>
          <c:idx val="0"/>
          <c:order val="0"/>
          <c:tx>
            <c:v>Sum of Invoice Amount</c:v>
          </c:tx>
          <c:spPr>
            <a:solidFill>
              <a:srgbClr val="808080"/>
            </a:solidFill>
            <a:ln>
              <a:noFill/>
            </a:ln>
            <a:effectLst/>
          </c:spPr>
          <c:invertIfNegative val="0"/>
          <c:dLbls>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Lit>
              <c:ptCount val="12"/>
              <c:pt idx="0">
                <c:v>April
Q1</c:v>
              </c:pt>
              <c:pt idx="1">
                <c:v>May
Q1</c:v>
              </c:pt>
              <c:pt idx="2">
                <c:v>June
Q1</c:v>
              </c:pt>
              <c:pt idx="3">
                <c:v>July
Q2</c:v>
              </c:pt>
              <c:pt idx="4">
                <c:v>August
Q2</c:v>
              </c:pt>
              <c:pt idx="5">
                <c:v>September
Q2</c:v>
              </c:pt>
              <c:pt idx="6">
                <c:v>October
Q3</c:v>
              </c:pt>
              <c:pt idx="7">
                <c:v>November
Q3</c:v>
              </c:pt>
              <c:pt idx="8">
                <c:v>December
Q3</c:v>
              </c:pt>
              <c:pt idx="9">
                <c:v>January
Q4</c:v>
              </c:pt>
              <c:pt idx="10">
                <c:v>February
Q4</c:v>
              </c:pt>
              <c:pt idx="11">
                <c:v>March
Q4</c:v>
              </c:pt>
            </c:strLit>
          </c:cat>
          <c:val>
            <c:numLit>
              <c:formatCode>General</c:formatCode>
              <c:ptCount val="12"/>
              <c:pt idx="0">
                <c:v>179184</c:v>
              </c:pt>
              <c:pt idx="1">
                <c:v>145282</c:v>
              </c:pt>
              <c:pt idx="2">
                <c:v>65082</c:v>
              </c:pt>
              <c:pt idx="3">
                <c:v>111782</c:v>
              </c:pt>
              <c:pt idx="4">
                <c:v>67830</c:v>
              </c:pt>
              <c:pt idx="5">
                <c:v>64054</c:v>
              </c:pt>
              <c:pt idx="6">
                <c:v>91680</c:v>
              </c:pt>
              <c:pt idx="7">
                <c:v>67402</c:v>
              </c:pt>
              <c:pt idx="8">
                <c:v>54630</c:v>
              </c:pt>
              <c:pt idx="9">
                <c:v>175836</c:v>
              </c:pt>
              <c:pt idx="10">
                <c:v>213284</c:v>
              </c:pt>
              <c:pt idx="11">
                <c:v>488130</c:v>
              </c:pt>
            </c:numLit>
          </c:val>
          <c:extLst>
            <c:ext xmlns:c16="http://schemas.microsoft.com/office/drawing/2014/chart" uri="{C3380CC4-5D6E-409C-BE32-E72D297353CC}">
              <c16:uniqueId val="{00000003-F345-4C63-84FE-F867DAEE9E14}"/>
            </c:ext>
          </c:extLst>
        </c:ser>
        <c:ser>
          <c:idx val="1"/>
          <c:order val="1"/>
          <c:tx>
            <c:v>Sum of Paid</c:v>
          </c:tx>
          <c:spPr>
            <a:solidFill>
              <a:srgbClr val="D75717"/>
            </a:solidFill>
            <a:ln>
              <a:noFill/>
            </a:ln>
            <a:effectLst/>
          </c:spPr>
          <c:invertIfNegative val="0"/>
          <c:dLbls>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movingAvg"/>
            <c:period val="2"/>
            <c:dispRSqr val="0"/>
            <c:dispEq val="0"/>
          </c:trendline>
          <c:cat>
            <c:strLit>
              <c:ptCount val="12"/>
              <c:pt idx="0">
                <c:v>April
Q1</c:v>
              </c:pt>
              <c:pt idx="1">
                <c:v>May
Q1</c:v>
              </c:pt>
              <c:pt idx="2">
                <c:v>June
Q1</c:v>
              </c:pt>
              <c:pt idx="3">
                <c:v>July
Q2</c:v>
              </c:pt>
              <c:pt idx="4">
                <c:v>August
Q2</c:v>
              </c:pt>
              <c:pt idx="5">
                <c:v>September
Q2</c:v>
              </c:pt>
              <c:pt idx="6">
                <c:v>October
Q3</c:v>
              </c:pt>
              <c:pt idx="7">
                <c:v>November
Q3</c:v>
              </c:pt>
              <c:pt idx="8">
                <c:v>December
Q3</c:v>
              </c:pt>
              <c:pt idx="9">
                <c:v>January
Q4</c:v>
              </c:pt>
              <c:pt idx="10">
                <c:v>February
Q4</c:v>
              </c:pt>
              <c:pt idx="11">
                <c:v>March
Q4</c:v>
              </c:pt>
            </c:strLit>
          </c:cat>
          <c:val>
            <c:numLit>
              <c:formatCode>General</c:formatCode>
              <c:ptCount val="12"/>
              <c:pt idx="0">
                <c:v>148984</c:v>
              </c:pt>
              <c:pt idx="1">
                <c:v>127182</c:v>
              </c:pt>
              <c:pt idx="2">
                <c:v>65082</c:v>
              </c:pt>
              <c:pt idx="3">
                <c:v>104882</c:v>
              </c:pt>
              <c:pt idx="4">
                <c:v>60930</c:v>
              </c:pt>
              <c:pt idx="5">
                <c:v>52854</c:v>
              </c:pt>
              <c:pt idx="6">
                <c:v>78480</c:v>
              </c:pt>
              <c:pt idx="7">
                <c:v>54202</c:v>
              </c:pt>
              <c:pt idx="8">
                <c:v>54630</c:v>
              </c:pt>
              <c:pt idx="9">
                <c:v>119886</c:v>
              </c:pt>
              <c:pt idx="10">
                <c:v>182934</c:v>
              </c:pt>
              <c:pt idx="11">
                <c:v>358888</c:v>
              </c:pt>
            </c:numLit>
          </c:val>
          <c:extLst>
            <c:ext xmlns:c16="http://schemas.microsoft.com/office/drawing/2014/chart" uri="{C3380CC4-5D6E-409C-BE32-E72D297353CC}">
              <c16:uniqueId val="{00000004-F345-4C63-84FE-F867DAEE9E14}"/>
            </c:ext>
          </c:extLst>
        </c:ser>
        <c:dLbls>
          <c:showLegendKey val="0"/>
          <c:showVal val="0"/>
          <c:showCatName val="0"/>
          <c:showSerName val="0"/>
          <c:showPercent val="0"/>
          <c:showBubbleSize val="0"/>
        </c:dLbls>
        <c:gapWidth val="219"/>
        <c:overlap val="-27"/>
        <c:axId val="1055944208"/>
        <c:axId val="1055939888"/>
      </c:barChart>
      <c:catAx>
        <c:axId val="105594420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939888"/>
        <c:crosses val="autoZero"/>
        <c:auto val="1"/>
        <c:lblAlgn val="ctr"/>
        <c:lblOffset val="100"/>
        <c:noMultiLvlLbl val="0"/>
        <c:extLst>
          <c:ext xmlns:c15="http://schemas.microsoft.com/office/drawing/2012/chart" uri="{F40574EE-89B7-4290-83BB-5DA773EAF853}">
            <c15:numFmt c:formatCode="General" c:sourceLinked="1"/>
          </c:ext>
        </c:extLst>
      </c:catAx>
      <c:valAx>
        <c:axId val="1055939888"/>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94420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layout>
        <c:manualLayout>
          <c:xMode val="edge"/>
          <c:yMode val="edge"/>
          <c:x val="1.5167419193969845E-2"/>
          <c:y val="2.5509027777777752E-2"/>
          <c:w val="0.36838922008160047"/>
          <c:h val="9.14361111111111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[Business_Performance.xlsx]PivotChartTable1</c15:name>
        <c15:fmtId val="0"/>
      </c15:pivotSource>
      <c15:pivotOptions>
        <c15:dropZoneFilter val="1"/>
        <c15:dropZoneCategories val="1"/>
        <c15:dropZoneSeries val="1"/>
      </c15: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[Business_Performance.xlsx]Pivote Cal!PivotTable1</c:name>
    <c:fmtId val="0"/>
  </c:pivotSource>
  <c:chart>
    <c:autoTitleDeleted val="0"/>
    <c:pivotFmts>
      <c:pivotFmt>
        <c:idx val="0"/>
        <c:spPr>
          <a:solidFill>
            <a:srgbClr val="7800A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90114782649507E-2"/>
          <c:y val="1.6745156842456751E-2"/>
          <c:w val="0.92844915475687051"/>
          <c:h val="0.88614018531087158"/>
        </c:manualLayout>
      </c:layout>
      <c:barChart>
        <c:barDir val="col"/>
        <c:grouping val="clustered"/>
        <c:varyColors val="0"/>
        <c:ser>
          <c:idx val="0"/>
          <c:order val="0"/>
          <c:tx>
            <c:strRef>
              <c:f>'Pivote Cal'!$B$7</c:f>
              <c:strCache>
                <c:ptCount val="1"/>
                <c:pt idx="0">
                  <c:v>Sales</c:v>
                </c:pt>
              </c:strCache>
            </c:strRef>
          </c:tx>
          <c:spPr>
            <a:solidFill>
              <a:srgbClr val="7800A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Cal'!$A$8:$A$13</c:f>
              <c:strCache>
                <c:ptCount val="5"/>
                <c:pt idx="0">
                  <c:v>Fastrack</c:v>
                </c:pt>
                <c:pt idx="1">
                  <c:v>Learnpro LMS</c:v>
                </c:pt>
                <c:pt idx="2">
                  <c:v>M Analytics</c:v>
                </c:pt>
                <c:pt idx="3">
                  <c:v>Mpro CRM</c:v>
                </c:pt>
                <c:pt idx="4">
                  <c:v>Zip ERP</c:v>
                </c:pt>
              </c:strCache>
            </c:strRef>
          </c:cat>
          <c:val>
            <c:numRef>
              <c:f>'Pivote Cal'!$B$8:$B$13</c:f>
              <c:numCache>
                <c:formatCode>General</c:formatCode>
                <c:ptCount val="5"/>
                <c:pt idx="0">
                  <c:v>1410000</c:v>
                </c:pt>
                <c:pt idx="1">
                  <c:v>1128000</c:v>
                </c:pt>
                <c:pt idx="2">
                  <c:v>2093000</c:v>
                </c:pt>
                <c:pt idx="3">
                  <c:v>3225000</c:v>
                </c:pt>
                <c:pt idx="4">
                  <c:v>1980000</c:v>
                </c:pt>
              </c:numCache>
            </c:numRef>
          </c:val>
          <c:extLst>
            <c:ext xmlns:c16="http://schemas.microsoft.com/office/drawing/2014/chart" uri="{C3380CC4-5D6E-409C-BE32-E72D297353CC}">
              <c16:uniqueId val="{00000000-4C85-4504-A76B-9AA024100C71}"/>
            </c:ext>
          </c:extLst>
        </c:ser>
        <c:ser>
          <c:idx val="1"/>
          <c:order val="1"/>
          <c:tx>
            <c:strRef>
              <c:f>'Pivote Cal'!$C$7</c:f>
              <c:strCache>
                <c:ptCount val="1"/>
                <c:pt idx="0">
                  <c:v>Total_Cost</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Cal'!$A$8:$A$13</c:f>
              <c:strCache>
                <c:ptCount val="5"/>
                <c:pt idx="0">
                  <c:v>Fastrack</c:v>
                </c:pt>
                <c:pt idx="1">
                  <c:v>Learnpro LMS</c:v>
                </c:pt>
                <c:pt idx="2">
                  <c:v>M Analytics</c:v>
                </c:pt>
                <c:pt idx="3">
                  <c:v>Mpro CRM</c:v>
                </c:pt>
                <c:pt idx="4">
                  <c:v>Zip ERP</c:v>
                </c:pt>
              </c:strCache>
            </c:strRef>
          </c:cat>
          <c:val>
            <c:numRef>
              <c:f>'Pivote Cal'!$C$8:$C$13</c:f>
              <c:numCache>
                <c:formatCode>General</c:formatCode>
                <c:ptCount val="5"/>
                <c:pt idx="0">
                  <c:v>749000</c:v>
                </c:pt>
                <c:pt idx="1">
                  <c:v>579600</c:v>
                </c:pt>
                <c:pt idx="2">
                  <c:v>1395100</c:v>
                </c:pt>
                <c:pt idx="3">
                  <c:v>1865500</c:v>
                </c:pt>
                <c:pt idx="4">
                  <c:v>1113000</c:v>
                </c:pt>
              </c:numCache>
            </c:numRef>
          </c:val>
          <c:extLst>
            <c:ext xmlns:c16="http://schemas.microsoft.com/office/drawing/2014/chart" uri="{C3380CC4-5D6E-409C-BE32-E72D297353CC}">
              <c16:uniqueId val="{00000001-4C85-4504-A76B-9AA024100C71}"/>
            </c:ext>
          </c:extLst>
        </c:ser>
        <c:dLbls>
          <c:showLegendKey val="0"/>
          <c:showVal val="0"/>
          <c:showCatName val="0"/>
          <c:showSerName val="0"/>
          <c:showPercent val="0"/>
          <c:showBubbleSize val="0"/>
        </c:dLbls>
        <c:gapWidth val="175"/>
        <c:overlap val="-38"/>
        <c:axId val="440191472"/>
        <c:axId val="440186792"/>
      </c:barChart>
      <c:catAx>
        <c:axId val="44019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186792"/>
        <c:crosses val="autoZero"/>
        <c:auto val="1"/>
        <c:lblAlgn val="ctr"/>
        <c:lblOffset val="100"/>
        <c:noMultiLvlLbl val="0"/>
      </c:catAx>
      <c:valAx>
        <c:axId val="440186792"/>
        <c:scaling>
          <c:orientation val="minMax"/>
        </c:scaling>
        <c:delete val="1"/>
        <c:axPos val="l"/>
        <c:numFmt formatCode="General" sourceLinked="1"/>
        <c:majorTickMark val="none"/>
        <c:minorTickMark val="none"/>
        <c:tickLblPos val="nextTo"/>
        <c:crossAx val="440191472"/>
        <c:crosses val="autoZero"/>
        <c:crossBetween val="between"/>
      </c:valAx>
      <c:spPr>
        <a:noFill/>
        <a:ln>
          <a:noFill/>
        </a:ln>
        <a:effectLst/>
      </c:spPr>
    </c:plotArea>
    <c:legend>
      <c:legendPos val="r"/>
      <c:layout>
        <c:manualLayout>
          <c:xMode val="edge"/>
          <c:yMode val="edge"/>
          <c:x val="4.2903699103645575E-2"/>
          <c:y val="3.5844524515008504E-2"/>
          <c:w val="0.26929400524336422"/>
          <c:h val="0.111984225271144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[Business_Performance.xlsx]Pivote Cal!PivotTable2</c:name>
    <c:fmtId val="0"/>
  </c:pivotSource>
  <c:chart>
    <c:autoTitleDeleted val="0"/>
    <c:pivotFmts>
      <c:pivotFmt>
        <c:idx val="0"/>
        <c:spPr>
          <a:solidFill>
            <a:srgbClr val="80808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44444444444445E-2"/>
          <c:y val="4.6296296296296294E-2"/>
          <c:w val="0.94900853018372699"/>
          <c:h val="0.84630431612715074"/>
        </c:manualLayout>
      </c:layout>
      <c:barChart>
        <c:barDir val="col"/>
        <c:grouping val="clustered"/>
        <c:varyColors val="0"/>
        <c:ser>
          <c:idx val="0"/>
          <c:order val="0"/>
          <c:tx>
            <c:strRef>
              <c:f>'Pivote Cal'!$B$29</c:f>
              <c:strCache>
                <c:ptCount val="1"/>
                <c:pt idx="0">
                  <c:v>Production Cost</c:v>
                </c:pt>
              </c:strCache>
            </c:strRef>
          </c:tx>
          <c:spPr>
            <a:solidFill>
              <a:srgbClr val="80808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Cal'!$A$30:$A$35</c:f>
              <c:strCache>
                <c:ptCount val="5"/>
                <c:pt idx="0">
                  <c:v>Fastrack</c:v>
                </c:pt>
                <c:pt idx="1">
                  <c:v>Learnpro LMS</c:v>
                </c:pt>
                <c:pt idx="2">
                  <c:v>M Analytics</c:v>
                </c:pt>
                <c:pt idx="3">
                  <c:v>Mpro CRM</c:v>
                </c:pt>
                <c:pt idx="4">
                  <c:v>Zip ERP</c:v>
                </c:pt>
              </c:strCache>
            </c:strRef>
          </c:cat>
          <c:val>
            <c:numRef>
              <c:f>'Pivote Cal'!$B$30:$B$35</c:f>
              <c:numCache>
                <c:formatCode>General</c:formatCode>
                <c:ptCount val="5"/>
                <c:pt idx="0">
                  <c:v>642000</c:v>
                </c:pt>
                <c:pt idx="1">
                  <c:v>496800</c:v>
                </c:pt>
                <c:pt idx="2">
                  <c:v>1195800</c:v>
                </c:pt>
                <c:pt idx="3">
                  <c:v>1599000</c:v>
                </c:pt>
                <c:pt idx="4">
                  <c:v>954000</c:v>
                </c:pt>
              </c:numCache>
            </c:numRef>
          </c:val>
          <c:extLst>
            <c:ext xmlns:c16="http://schemas.microsoft.com/office/drawing/2014/chart" uri="{C3380CC4-5D6E-409C-BE32-E72D297353CC}">
              <c16:uniqueId val="{00000000-F072-4AC6-A79C-78D853CDE309}"/>
            </c:ext>
          </c:extLst>
        </c:ser>
        <c:ser>
          <c:idx val="1"/>
          <c:order val="1"/>
          <c:tx>
            <c:strRef>
              <c:f>'Pivote Cal'!$C$29</c:f>
              <c:strCache>
                <c:ptCount val="1"/>
                <c:pt idx="0">
                  <c:v>Distribution Cost</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Cal'!$A$30:$A$35</c:f>
              <c:strCache>
                <c:ptCount val="5"/>
                <c:pt idx="0">
                  <c:v>Fastrack</c:v>
                </c:pt>
                <c:pt idx="1">
                  <c:v>Learnpro LMS</c:v>
                </c:pt>
                <c:pt idx="2">
                  <c:v>M Analytics</c:v>
                </c:pt>
                <c:pt idx="3">
                  <c:v>Mpro CRM</c:v>
                </c:pt>
                <c:pt idx="4">
                  <c:v>Zip ERP</c:v>
                </c:pt>
              </c:strCache>
            </c:strRef>
          </c:cat>
          <c:val>
            <c:numRef>
              <c:f>'Pivote Cal'!$C$30:$C$35</c:f>
              <c:numCache>
                <c:formatCode>General</c:formatCode>
                <c:ptCount val="5"/>
                <c:pt idx="0">
                  <c:v>107000</c:v>
                </c:pt>
                <c:pt idx="1">
                  <c:v>82800</c:v>
                </c:pt>
                <c:pt idx="2">
                  <c:v>199300</c:v>
                </c:pt>
                <c:pt idx="3">
                  <c:v>266500</c:v>
                </c:pt>
                <c:pt idx="4">
                  <c:v>159000</c:v>
                </c:pt>
              </c:numCache>
            </c:numRef>
          </c:val>
          <c:extLst>
            <c:ext xmlns:c16="http://schemas.microsoft.com/office/drawing/2014/chart" uri="{C3380CC4-5D6E-409C-BE32-E72D297353CC}">
              <c16:uniqueId val="{00000001-F072-4AC6-A79C-78D853CDE309}"/>
            </c:ext>
          </c:extLst>
        </c:ser>
        <c:dLbls>
          <c:showLegendKey val="0"/>
          <c:showVal val="0"/>
          <c:showCatName val="0"/>
          <c:showSerName val="0"/>
          <c:showPercent val="0"/>
          <c:showBubbleSize val="0"/>
        </c:dLbls>
        <c:gapWidth val="210"/>
        <c:overlap val="-54"/>
        <c:axId val="824604408"/>
        <c:axId val="824594328"/>
      </c:barChart>
      <c:catAx>
        <c:axId val="82460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594328"/>
        <c:crosses val="autoZero"/>
        <c:auto val="1"/>
        <c:lblAlgn val="ctr"/>
        <c:lblOffset val="100"/>
        <c:noMultiLvlLbl val="0"/>
      </c:catAx>
      <c:valAx>
        <c:axId val="824594328"/>
        <c:scaling>
          <c:orientation val="minMax"/>
        </c:scaling>
        <c:delete val="1"/>
        <c:axPos val="l"/>
        <c:numFmt formatCode="General" sourceLinked="1"/>
        <c:majorTickMark val="none"/>
        <c:minorTickMark val="none"/>
        <c:tickLblPos val="nextTo"/>
        <c:crossAx val="824604408"/>
        <c:crosses val="autoZero"/>
        <c:crossBetween val="between"/>
      </c:valAx>
      <c:spPr>
        <a:noFill/>
        <a:ln>
          <a:noFill/>
        </a:ln>
        <a:effectLst/>
      </c:spPr>
    </c:plotArea>
    <c:legend>
      <c:legendPos val="r"/>
      <c:layout>
        <c:manualLayout>
          <c:xMode val="edge"/>
          <c:yMode val="edge"/>
          <c:x val="3.7897419072615922E-2"/>
          <c:y val="3.7615193934091573E-2"/>
          <c:w val="0.53988035870516182"/>
          <c:h val="8.6806649168853875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[Business_Performance.xlsx]Pivote Cal!PivotTable3</c:name>
    <c:fmtId val="0"/>
  </c:pivotSource>
  <c:chart>
    <c:autoTitleDeleted val="0"/>
    <c:pivotFmts>
      <c:pivotFmt>
        <c:idx val="0"/>
        <c:spPr>
          <a:solidFill>
            <a:schemeClr val="accent1"/>
          </a:solidFill>
          <a:ln w="28575" cap="rnd">
            <a:solidFill>
              <a:srgbClr val="7800A2"/>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Cal'!$B$43</c:f>
              <c:strCache>
                <c:ptCount val="1"/>
                <c:pt idx="0">
                  <c:v>Sum of Total_Cost</c:v>
                </c:pt>
              </c:strCache>
            </c:strRef>
          </c:tx>
          <c:spPr>
            <a:ln w="28575" cap="rnd">
              <a:solidFill>
                <a:schemeClr val="accent1"/>
              </a:solidFill>
              <a:round/>
            </a:ln>
            <a:effectLst/>
          </c:spPr>
          <c:marker>
            <c:symbol val="none"/>
          </c:marker>
          <c:cat>
            <c:strRef>
              <c:f>'Pivote Cal'!$A$44:$A$48</c:f>
              <c:strCache>
                <c:ptCount val="4"/>
                <c:pt idx="0">
                  <c:v>Q1</c:v>
                </c:pt>
                <c:pt idx="1">
                  <c:v>Q2</c:v>
                </c:pt>
                <c:pt idx="2">
                  <c:v>Q3</c:v>
                </c:pt>
                <c:pt idx="3">
                  <c:v>Q4</c:v>
                </c:pt>
              </c:strCache>
            </c:strRef>
          </c:cat>
          <c:val>
            <c:numRef>
              <c:f>'Pivote Cal'!$B$44:$B$48</c:f>
              <c:numCache>
                <c:formatCode>General</c:formatCode>
                <c:ptCount val="4"/>
                <c:pt idx="0">
                  <c:v>543200</c:v>
                </c:pt>
                <c:pt idx="1">
                  <c:v>738500</c:v>
                </c:pt>
                <c:pt idx="2">
                  <c:v>1431500</c:v>
                </c:pt>
                <c:pt idx="3">
                  <c:v>2989000</c:v>
                </c:pt>
              </c:numCache>
            </c:numRef>
          </c:val>
          <c:smooth val="0"/>
          <c:extLst>
            <c:ext xmlns:c16="http://schemas.microsoft.com/office/drawing/2014/chart" uri="{C3380CC4-5D6E-409C-BE32-E72D297353CC}">
              <c16:uniqueId val="{00000000-36B2-445A-A9EC-4E840BDF7DC5}"/>
            </c:ext>
          </c:extLst>
        </c:ser>
        <c:ser>
          <c:idx val="1"/>
          <c:order val="1"/>
          <c:tx>
            <c:strRef>
              <c:f>'Pivote Cal'!$C$43</c:f>
              <c:strCache>
                <c:ptCount val="1"/>
                <c:pt idx="0">
                  <c:v>Sum of Invoice Amount</c:v>
                </c:pt>
              </c:strCache>
            </c:strRef>
          </c:tx>
          <c:spPr>
            <a:ln w="28575" cap="rnd">
              <a:solidFill>
                <a:schemeClr val="accent2"/>
              </a:solidFill>
              <a:round/>
            </a:ln>
            <a:effectLst/>
          </c:spPr>
          <c:marker>
            <c:symbol val="none"/>
          </c:marker>
          <c:cat>
            <c:strRef>
              <c:f>'Pivote Cal'!$A$44:$A$48</c:f>
              <c:strCache>
                <c:ptCount val="4"/>
                <c:pt idx="0">
                  <c:v>Q1</c:v>
                </c:pt>
                <c:pt idx="1">
                  <c:v>Q2</c:v>
                </c:pt>
                <c:pt idx="2">
                  <c:v>Q3</c:v>
                </c:pt>
                <c:pt idx="3">
                  <c:v>Q4</c:v>
                </c:pt>
              </c:strCache>
            </c:strRef>
          </c:cat>
          <c:val>
            <c:numRef>
              <c:f>'Pivote Cal'!$C$44:$C$48</c:f>
              <c:numCache>
                <c:formatCode>General</c:formatCode>
                <c:ptCount val="4"/>
                <c:pt idx="0">
                  <c:v>389548</c:v>
                </c:pt>
                <c:pt idx="1">
                  <c:v>243666</c:v>
                </c:pt>
                <c:pt idx="2">
                  <c:v>213712</c:v>
                </c:pt>
                <c:pt idx="3">
                  <c:v>877250</c:v>
                </c:pt>
              </c:numCache>
            </c:numRef>
          </c:val>
          <c:smooth val="0"/>
          <c:extLst>
            <c:ext xmlns:c16="http://schemas.microsoft.com/office/drawing/2014/chart" uri="{C3380CC4-5D6E-409C-BE32-E72D297353CC}">
              <c16:uniqueId val="{00000001-36B2-445A-A9EC-4E840BDF7DC5}"/>
            </c:ext>
          </c:extLst>
        </c:ser>
        <c:ser>
          <c:idx val="2"/>
          <c:order val="2"/>
          <c:tx>
            <c:strRef>
              <c:f>'Pivote Cal'!$D$43</c:f>
              <c:strCache>
                <c:ptCount val="1"/>
                <c:pt idx="0">
                  <c:v>Sum of Invoice Amount</c:v>
                </c:pt>
              </c:strCache>
            </c:strRef>
          </c:tx>
          <c:spPr>
            <a:ln w="28575" cap="rnd">
              <a:solidFill>
                <a:schemeClr val="accent3"/>
              </a:solidFill>
              <a:round/>
            </a:ln>
            <a:effectLst/>
          </c:spPr>
          <c:marker>
            <c:symbol val="none"/>
          </c:marker>
          <c:cat>
            <c:strRef>
              <c:f>'Pivote Cal'!$A$44:$A$48</c:f>
              <c:strCache>
                <c:ptCount val="4"/>
                <c:pt idx="0">
                  <c:v>Q1</c:v>
                </c:pt>
                <c:pt idx="1">
                  <c:v>Q2</c:v>
                </c:pt>
                <c:pt idx="2">
                  <c:v>Q3</c:v>
                </c:pt>
                <c:pt idx="3">
                  <c:v>Q4</c:v>
                </c:pt>
              </c:strCache>
            </c:strRef>
          </c:cat>
          <c:val>
            <c:numRef>
              <c:f>'Pivote Cal'!$D$44:$D$48</c:f>
              <c:numCache>
                <c:formatCode>General</c:formatCode>
                <c:ptCount val="4"/>
                <c:pt idx="0">
                  <c:v>946000</c:v>
                </c:pt>
                <c:pt idx="1">
                  <c:v>1875000</c:v>
                </c:pt>
                <c:pt idx="2">
                  <c:v>2355000</c:v>
                </c:pt>
                <c:pt idx="3">
                  <c:v>4660000</c:v>
                </c:pt>
              </c:numCache>
            </c:numRef>
          </c:val>
          <c:smooth val="0"/>
          <c:extLst>
            <c:ext xmlns:c16="http://schemas.microsoft.com/office/drawing/2014/chart" uri="{C3380CC4-5D6E-409C-BE32-E72D297353CC}">
              <c16:uniqueId val="{00000002-36B2-445A-A9EC-4E840BDF7DC5}"/>
            </c:ext>
          </c:extLst>
        </c:ser>
        <c:dLbls>
          <c:showLegendKey val="0"/>
          <c:showVal val="0"/>
          <c:showCatName val="0"/>
          <c:showSerName val="0"/>
          <c:showPercent val="0"/>
          <c:showBubbleSize val="0"/>
        </c:dLbls>
        <c:smooth val="0"/>
        <c:axId val="442830136"/>
        <c:axId val="442830496"/>
      </c:lineChart>
      <c:catAx>
        <c:axId val="442830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830496"/>
        <c:crosses val="autoZero"/>
        <c:auto val="1"/>
        <c:lblAlgn val="ctr"/>
        <c:lblOffset val="100"/>
        <c:noMultiLvlLbl val="0"/>
      </c:catAx>
      <c:valAx>
        <c:axId val="442830496"/>
        <c:scaling>
          <c:orientation val="minMax"/>
        </c:scaling>
        <c:delete val="1"/>
        <c:axPos val="l"/>
        <c:numFmt formatCode="General" sourceLinked="1"/>
        <c:majorTickMark val="none"/>
        <c:minorTickMark val="none"/>
        <c:tickLblPos val="nextTo"/>
        <c:crossAx val="442830136"/>
        <c:crosses val="autoZero"/>
        <c:crossBetween val="between"/>
      </c:valAx>
      <c:spPr>
        <a:noFill/>
        <a:ln>
          <a:noFill/>
        </a:ln>
        <a:effectLst/>
      </c:spPr>
    </c:plotArea>
    <c:legend>
      <c:legendPos val="r"/>
      <c:layout>
        <c:manualLayout>
          <c:xMode val="edge"/>
          <c:yMode val="edge"/>
          <c:x val="0.1509992951349321"/>
          <c:y val="5.2630390368689023E-2"/>
          <c:w val="0.16504806710964945"/>
          <c:h val="0.308926721544945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[Business_Performance.xlsx]Pivote Cal!PivotTable4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Expenses</a:t>
            </a:r>
          </a:p>
        </c:rich>
      </c:tx>
      <c:layout>
        <c:manualLayout>
          <c:xMode val="edge"/>
          <c:yMode val="edge"/>
          <c:x val="0.40001375646553883"/>
          <c:y val="6.07883664647204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manualLayout>
          <c:layoutTarget val="inner"/>
          <c:xMode val="edge"/>
          <c:yMode val="edge"/>
          <c:x val="5.6844925634295711E-2"/>
          <c:y val="0.20875000000000005"/>
          <c:w val="0.91815507436570432"/>
          <c:h val="0.74032407407407408"/>
        </c:manualLayout>
      </c:layout>
      <c:barChart>
        <c:barDir val="bar"/>
        <c:grouping val="clustered"/>
        <c:varyColors val="0"/>
        <c:ser>
          <c:idx val="0"/>
          <c:order val="0"/>
          <c:tx>
            <c:strRef>
              <c:f>'Pivote Cal'!$B$66</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0-E89C-4426-94C3-A9CF4D34F1DE}"/>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Cal'!$A$67:$A$71</c:f>
              <c:strCache>
                <c:ptCount val="4"/>
                <c:pt idx="0">
                  <c:v>Q1</c:v>
                </c:pt>
                <c:pt idx="1">
                  <c:v>Q2</c:v>
                </c:pt>
                <c:pt idx="2">
                  <c:v>Q3</c:v>
                </c:pt>
                <c:pt idx="3">
                  <c:v>Q4</c:v>
                </c:pt>
              </c:strCache>
            </c:strRef>
          </c:cat>
          <c:val>
            <c:numRef>
              <c:f>'Pivote Cal'!$B$67:$B$71</c:f>
              <c:numCache>
                <c:formatCode>General</c:formatCode>
                <c:ptCount val="4"/>
                <c:pt idx="0">
                  <c:v>389548</c:v>
                </c:pt>
                <c:pt idx="1">
                  <c:v>243666</c:v>
                </c:pt>
                <c:pt idx="2">
                  <c:v>213712</c:v>
                </c:pt>
                <c:pt idx="3">
                  <c:v>877250</c:v>
                </c:pt>
              </c:numCache>
            </c:numRef>
          </c:val>
          <c:extLst>
            <c:ext xmlns:c16="http://schemas.microsoft.com/office/drawing/2014/chart" uri="{C3380CC4-5D6E-409C-BE32-E72D297353CC}">
              <c16:uniqueId val="{00000000-DADC-44CD-AA0D-CFACBEA301FB}"/>
            </c:ext>
          </c:extLst>
        </c:ser>
        <c:dLbls>
          <c:showLegendKey val="0"/>
          <c:showVal val="0"/>
          <c:showCatName val="0"/>
          <c:showSerName val="0"/>
          <c:showPercent val="0"/>
          <c:showBubbleSize val="0"/>
        </c:dLbls>
        <c:gapWidth val="182"/>
        <c:axId val="924001888"/>
        <c:axId val="924002248"/>
      </c:barChart>
      <c:catAx>
        <c:axId val="92400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002248"/>
        <c:crosses val="autoZero"/>
        <c:auto val="1"/>
        <c:lblAlgn val="ctr"/>
        <c:lblOffset val="100"/>
        <c:noMultiLvlLbl val="0"/>
      </c:catAx>
      <c:valAx>
        <c:axId val="924002248"/>
        <c:scaling>
          <c:orientation val="minMax"/>
        </c:scaling>
        <c:delete val="1"/>
        <c:axPos val="b"/>
        <c:numFmt formatCode="General" sourceLinked="1"/>
        <c:majorTickMark val="none"/>
        <c:minorTickMark val="none"/>
        <c:tickLblPos val="nextTo"/>
        <c:crossAx val="92400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F90C3"/>
              </a:solidFill>
            </a:ln>
          </c:spPr>
          <c:dPt>
            <c:idx val="0"/>
            <c:bubble3D val="0"/>
            <c:spPr>
              <a:solidFill>
                <a:srgbClr val="1F90C3"/>
              </a:solidFill>
              <a:ln w="19050">
                <a:solidFill>
                  <a:srgbClr val="1F90C3"/>
                </a:solidFill>
              </a:ln>
              <a:effectLst/>
            </c:spPr>
            <c:extLst>
              <c:ext xmlns:c16="http://schemas.microsoft.com/office/drawing/2014/chart" uri="{C3380CC4-5D6E-409C-BE32-E72D297353CC}">
                <c16:uniqueId val="{00000001-B06C-414D-92D4-083EDDA777CC}"/>
              </c:ext>
            </c:extLst>
          </c:dPt>
          <c:dPt>
            <c:idx val="1"/>
            <c:bubble3D val="0"/>
            <c:spPr>
              <a:noFill/>
              <a:ln w="19050">
                <a:solidFill>
                  <a:srgbClr val="1F90C3"/>
                </a:solidFill>
              </a:ln>
              <a:effectLst/>
            </c:spPr>
            <c:extLst>
              <c:ext xmlns:c16="http://schemas.microsoft.com/office/drawing/2014/chart" uri="{C3380CC4-5D6E-409C-BE32-E72D297353CC}">
                <c16:uniqueId val="{00000002-B06C-414D-92D4-083EDDA777CC}"/>
              </c:ext>
            </c:extLst>
          </c:dPt>
          <c:val>
            <c:numRef>
              <c:f>'Pivote Cal'!$D$84:$D$85</c:f>
              <c:numCache>
                <c:formatCode>0%</c:formatCode>
                <c:ptCount val="2"/>
                <c:pt idx="0">
                  <c:v>1</c:v>
                </c:pt>
                <c:pt idx="1">
                  <c:v>0.69794631964213094</c:v>
                </c:pt>
              </c:numCache>
            </c:numRef>
          </c:val>
          <c:extLst>
            <c:ext xmlns:c16="http://schemas.microsoft.com/office/drawing/2014/chart" uri="{C3380CC4-5D6E-409C-BE32-E72D297353CC}">
              <c16:uniqueId val="{00000000-B06C-414D-92D4-083EDDA777C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678975914359188"/>
          <c:y val="0.17171296296296296"/>
          <c:w val="0.32943831712858096"/>
          <c:h val="0.57365740740740745"/>
        </c:manualLayout>
      </c:layout>
      <c:doughnutChart>
        <c:varyColors val="1"/>
        <c:ser>
          <c:idx val="0"/>
          <c:order val="0"/>
          <c:spPr>
            <a:noFill/>
            <a:ln>
              <a:solidFill>
                <a:srgbClr val="BFBFBF"/>
              </a:solidFill>
            </a:ln>
          </c:spPr>
          <c:dPt>
            <c:idx val="0"/>
            <c:bubble3D val="0"/>
            <c:spPr>
              <a:noFill/>
              <a:ln w="19050">
                <a:solidFill>
                  <a:srgbClr val="BFBFBF"/>
                </a:solidFill>
              </a:ln>
              <a:effectLst/>
            </c:spPr>
            <c:extLst>
              <c:ext xmlns:c16="http://schemas.microsoft.com/office/drawing/2014/chart" uri="{C3380CC4-5D6E-409C-BE32-E72D297353CC}">
                <c16:uniqueId val="{00000001-1194-400E-8586-93B8AA4EEFC2}"/>
              </c:ext>
            </c:extLst>
          </c:dPt>
          <c:dPt>
            <c:idx val="1"/>
            <c:bubble3D val="0"/>
            <c:spPr>
              <a:noFill/>
              <a:ln w="19050">
                <a:solidFill>
                  <a:srgbClr val="BFBFBF"/>
                </a:solidFill>
              </a:ln>
              <a:effectLst/>
            </c:spPr>
            <c:extLst>
              <c:ext xmlns:c16="http://schemas.microsoft.com/office/drawing/2014/chart" uri="{C3380CC4-5D6E-409C-BE32-E72D297353CC}">
                <c16:uniqueId val="{00000003-1194-400E-8586-93B8AA4EEFC2}"/>
              </c:ext>
            </c:extLst>
          </c:dPt>
          <c:dPt>
            <c:idx val="2"/>
            <c:bubble3D val="0"/>
            <c:spPr>
              <a:noFill/>
              <a:ln w="19050">
                <a:solidFill>
                  <a:srgbClr val="BFBFBF"/>
                </a:solidFill>
              </a:ln>
              <a:effectLst/>
            </c:spPr>
            <c:extLst>
              <c:ext xmlns:c16="http://schemas.microsoft.com/office/drawing/2014/chart" uri="{C3380CC4-5D6E-409C-BE32-E72D297353CC}">
                <c16:uniqueId val="{00000005-1194-400E-8586-93B8AA4EEFC2}"/>
              </c:ext>
            </c:extLst>
          </c:dPt>
          <c:dPt>
            <c:idx val="3"/>
            <c:bubble3D val="0"/>
            <c:spPr>
              <a:noFill/>
              <a:ln w="19050">
                <a:solidFill>
                  <a:srgbClr val="BFBFBF"/>
                </a:solidFill>
              </a:ln>
              <a:effectLst/>
            </c:spPr>
            <c:extLst>
              <c:ext xmlns:c16="http://schemas.microsoft.com/office/drawing/2014/chart" uri="{C3380CC4-5D6E-409C-BE32-E72D297353CC}">
                <c16:uniqueId val="{00000007-1194-400E-8586-93B8AA4EEFC2}"/>
              </c:ext>
            </c:extLst>
          </c:dPt>
          <c:dPt>
            <c:idx val="4"/>
            <c:bubble3D val="0"/>
            <c:spPr>
              <a:noFill/>
              <a:ln w="19050">
                <a:solidFill>
                  <a:srgbClr val="BFBFBF"/>
                </a:solidFill>
              </a:ln>
              <a:effectLst/>
            </c:spPr>
            <c:extLst>
              <c:ext xmlns:c16="http://schemas.microsoft.com/office/drawing/2014/chart" uri="{C3380CC4-5D6E-409C-BE32-E72D297353CC}">
                <c16:uniqueId val="{00000009-1194-400E-8586-93B8AA4EEFC2}"/>
              </c:ext>
            </c:extLst>
          </c:dPt>
          <c:dPt>
            <c:idx val="5"/>
            <c:bubble3D val="0"/>
            <c:spPr>
              <a:noFill/>
              <a:ln w="19050">
                <a:solidFill>
                  <a:srgbClr val="BFBFBF"/>
                </a:solidFill>
              </a:ln>
              <a:effectLst/>
            </c:spPr>
            <c:extLst>
              <c:ext xmlns:c16="http://schemas.microsoft.com/office/drawing/2014/chart" uri="{C3380CC4-5D6E-409C-BE32-E72D297353CC}">
                <c16:uniqueId val="{0000000B-1194-400E-8586-93B8AA4EEFC2}"/>
              </c:ext>
            </c:extLst>
          </c:dPt>
          <c:cat>
            <c:strRef>
              <c:f>'Pivote Cal'!$D$111:$D$116</c:f>
              <c:strCache>
                <c:ptCount val="6"/>
                <c:pt idx="0">
                  <c:v>Avinash Chavan</c:v>
                </c:pt>
                <c:pt idx="1">
                  <c:v>Chandresh Pillai</c:v>
                </c:pt>
                <c:pt idx="2">
                  <c:v>Rajesh Jadhav</c:v>
                </c:pt>
                <c:pt idx="3">
                  <c:v>Rakesh Kumar</c:v>
                </c:pt>
                <c:pt idx="4">
                  <c:v>Tapan Gurkha</c:v>
                </c:pt>
                <c:pt idx="5">
                  <c:v>Vijay Singh</c:v>
                </c:pt>
              </c:strCache>
            </c:strRef>
          </c:cat>
          <c:val>
            <c:numRef>
              <c:f>'Pivote Cal'!$E$111:$E$116</c:f>
              <c:numCache>
                <c:formatCode>General</c:formatCode>
                <c:ptCount val="6"/>
                <c:pt idx="0">
                  <c:v>1524000</c:v>
                </c:pt>
                <c:pt idx="1">
                  <c:v>1874000</c:v>
                </c:pt>
                <c:pt idx="2">
                  <c:v>3779000</c:v>
                </c:pt>
                <c:pt idx="3">
                  <c:v>169000</c:v>
                </c:pt>
                <c:pt idx="4">
                  <c:v>682000</c:v>
                </c:pt>
                <c:pt idx="5">
                  <c:v>1808000</c:v>
                </c:pt>
              </c:numCache>
            </c:numRef>
          </c:val>
          <c:extLst>
            <c:ext xmlns:c16="http://schemas.microsoft.com/office/drawing/2014/chart" uri="{C3380CC4-5D6E-409C-BE32-E72D297353CC}">
              <c16:uniqueId val="{00000000-F5A7-403A-B4EB-9E6BCE7E1FD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388888888888888"/>
          <c:y val="0.18981481481481483"/>
          <c:w val="0.29541615658015707"/>
          <c:h val="0.47942524133635839"/>
        </c:manualLayout>
      </c:layout>
      <c:doughnutChart>
        <c:varyColors val="1"/>
        <c:ser>
          <c:idx val="0"/>
          <c:order val="0"/>
          <c:spPr>
            <a:noFill/>
            <a:ln>
              <a:solidFill>
                <a:srgbClr val="BFBFBF"/>
              </a:solidFill>
            </a:ln>
          </c:spPr>
          <c:dPt>
            <c:idx val="0"/>
            <c:bubble3D val="0"/>
            <c:spPr>
              <a:solidFill>
                <a:srgbClr val="D75717"/>
              </a:solidFill>
              <a:ln w="19050">
                <a:solidFill>
                  <a:srgbClr val="D75717"/>
                </a:solidFill>
              </a:ln>
              <a:effectLst/>
            </c:spPr>
            <c:extLst>
              <c:ext xmlns:c16="http://schemas.microsoft.com/office/drawing/2014/chart" uri="{C3380CC4-5D6E-409C-BE32-E72D297353CC}">
                <c16:uniqueId val="{00000002-77A9-407F-8B05-6D52273B3A71}"/>
              </c:ext>
            </c:extLst>
          </c:dPt>
          <c:dPt>
            <c:idx val="1"/>
            <c:bubble3D val="0"/>
            <c:spPr>
              <a:noFill/>
              <a:ln w="19050">
                <a:solidFill>
                  <a:srgbClr val="BFBFBF"/>
                </a:solidFill>
              </a:ln>
              <a:effectLst/>
            </c:spPr>
            <c:extLst>
              <c:ext xmlns:c16="http://schemas.microsoft.com/office/drawing/2014/chart" uri="{C3380CC4-5D6E-409C-BE32-E72D297353CC}">
                <c16:uniqueId val="{00000003-77A9-407F-8B05-6D52273B3A71}"/>
              </c:ext>
            </c:extLst>
          </c:dPt>
          <c:dPt>
            <c:idx val="2"/>
            <c:bubble3D val="0"/>
            <c:spPr>
              <a:noFill/>
              <a:ln w="19050">
                <a:solidFill>
                  <a:srgbClr val="BFBFBF"/>
                </a:solidFill>
              </a:ln>
              <a:effectLst/>
            </c:spPr>
            <c:extLst>
              <c:ext xmlns:c16="http://schemas.microsoft.com/office/drawing/2014/chart" uri="{C3380CC4-5D6E-409C-BE32-E72D297353CC}">
                <c16:uniqueId val="{00000005-7B4C-485F-BC91-1A54063302F0}"/>
              </c:ext>
            </c:extLst>
          </c:dPt>
          <c:val>
            <c:numRef>
              <c:f>'Pivote Cal'!$A$135:$C$135</c:f>
              <c:numCache>
                <c:formatCode>0%</c:formatCode>
                <c:ptCount val="3"/>
                <c:pt idx="0">
                  <c:v>1</c:v>
                </c:pt>
                <c:pt idx="1">
                  <c:v>0.81716367702601123</c:v>
                </c:pt>
                <c:pt idx="2">
                  <c:v>0.18283632297398875</c:v>
                </c:pt>
              </c:numCache>
            </c:numRef>
          </c:val>
          <c:extLst>
            <c:ext xmlns:c16="http://schemas.microsoft.com/office/drawing/2014/chart" uri="{C3380CC4-5D6E-409C-BE32-E72D297353CC}">
              <c16:uniqueId val="{00000000-77A9-407F-8B05-6D52273B3A7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3671488091925875"/>
          <c:y val="0"/>
          <c:w val="0.28433396166045294"/>
          <c:h val="0.47685185185185186"/>
        </c:manualLayout>
      </c:layout>
      <c:doughnutChart>
        <c:varyColors val="1"/>
        <c:ser>
          <c:idx val="0"/>
          <c:order val="0"/>
          <c:dPt>
            <c:idx val="0"/>
            <c:bubble3D val="0"/>
            <c:spPr>
              <a:noFill/>
              <a:ln w="19050">
                <a:solidFill>
                  <a:srgbClr val="D9D9D9"/>
                </a:solidFill>
              </a:ln>
              <a:effectLst/>
            </c:spPr>
            <c:extLst>
              <c:ext xmlns:c16="http://schemas.microsoft.com/office/drawing/2014/chart" uri="{C3380CC4-5D6E-409C-BE32-E72D297353CC}">
                <c16:uniqueId val="{00000001-0BDF-4164-847E-7A295D378AF1}"/>
              </c:ext>
            </c:extLst>
          </c:dPt>
          <c:dPt>
            <c:idx val="1"/>
            <c:bubble3D val="0"/>
            <c:spPr>
              <a:solidFill>
                <a:schemeClr val="lt1"/>
              </a:solidFill>
              <a:ln w="19050">
                <a:solidFill>
                  <a:srgbClr val="D9D9D9"/>
                </a:solidFill>
              </a:ln>
              <a:effectLst/>
            </c:spPr>
            <c:extLst>
              <c:ext xmlns:c16="http://schemas.microsoft.com/office/drawing/2014/chart" uri="{C3380CC4-5D6E-409C-BE32-E72D297353CC}">
                <c16:uniqueId val="{00000002-0BDF-4164-847E-7A295D378AF1}"/>
              </c:ext>
            </c:extLst>
          </c:dPt>
          <c:val>
            <c:numRef>
              <c:f>'Pivote Cal'!$D$135:$E$135</c:f>
              <c:numCache>
                <c:formatCode>0%</c:formatCode>
                <c:ptCount val="2"/>
                <c:pt idx="0">
                  <c:v>1</c:v>
                </c:pt>
                <c:pt idx="1">
                  <c:v>1</c:v>
                </c:pt>
              </c:numCache>
            </c:numRef>
          </c:val>
          <c:extLst>
            <c:ext xmlns:c16="http://schemas.microsoft.com/office/drawing/2014/chart" uri="{C3380CC4-5D6E-409C-BE32-E72D297353CC}">
              <c16:uniqueId val="{00000000-0BDF-4164-847E-7A295D378AF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7800A2"/>
              </a:solidFill>
              <a:ln w="19050">
                <a:solidFill>
                  <a:srgbClr val="7030A0"/>
                </a:solidFill>
              </a:ln>
              <a:effectLst/>
            </c:spPr>
            <c:extLst>
              <c:ext xmlns:c16="http://schemas.microsoft.com/office/drawing/2014/chart" uri="{C3380CC4-5D6E-409C-BE32-E72D297353CC}">
                <c16:uniqueId val="{00000001-FD68-4196-BDE0-C01C20E0700E}"/>
              </c:ext>
            </c:extLst>
          </c:dPt>
          <c:dPt>
            <c:idx val="1"/>
            <c:bubble3D val="0"/>
            <c:spPr>
              <a:noFill/>
              <a:ln w="19050">
                <a:solidFill>
                  <a:srgbClr val="D9D9D9"/>
                </a:solidFill>
              </a:ln>
              <a:effectLst/>
            </c:spPr>
            <c:extLst>
              <c:ext xmlns:c16="http://schemas.microsoft.com/office/drawing/2014/chart" uri="{C3380CC4-5D6E-409C-BE32-E72D297353CC}">
                <c16:uniqueId val="{00000002-FD68-4196-BDE0-C01C20E0700E}"/>
              </c:ext>
            </c:extLst>
          </c:dPt>
          <c:dPt>
            <c:idx val="2"/>
            <c:bubble3D val="0"/>
            <c:spPr>
              <a:noFill/>
              <a:ln w="19050">
                <a:solidFill>
                  <a:srgbClr val="D9D9D9"/>
                </a:solidFill>
              </a:ln>
              <a:effectLst/>
            </c:spPr>
            <c:extLst>
              <c:ext xmlns:c16="http://schemas.microsoft.com/office/drawing/2014/chart" uri="{C3380CC4-5D6E-409C-BE32-E72D297353CC}">
                <c16:uniqueId val="{00000003-FD68-4196-BDE0-C01C20E0700E}"/>
              </c:ext>
            </c:extLst>
          </c:dPt>
          <c:dPt>
            <c:idx val="3"/>
            <c:bubble3D val="0"/>
            <c:spPr>
              <a:solidFill>
                <a:schemeClr val="bg1"/>
              </a:solidFill>
              <a:ln w="19050">
                <a:solidFill>
                  <a:srgbClr val="D9D9D9"/>
                </a:solidFill>
              </a:ln>
              <a:effectLst/>
            </c:spPr>
            <c:extLst>
              <c:ext xmlns:c16="http://schemas.microsoft.com/office/drawing/2014/chart" uri="{C3380CC4-5D6E-409C-BE32-E72D297353CC}">
                <c16:uniqueId val="{00000004-FD68-4196-BDE0-C01C20E0700E}"/>
              </c:ext>
            </c:extLst>
          </c:dPt>
          <c:dPt>
            <c:idx val="4"/>
            <c:bubble3D val="0"/>
            <c:spPr>
              <a:noFill/>
              <a:ln w="19050">
                <a:solidFill>
                  <a:srgbClr val="D9D9D9"/>
                </a:solidFill>
              </a:ln>
              <a:effectLst/>
            </c:spPr>
            <c:extLst>
              <c:ext xmlns:c16="http://schemas.microsoft.com/office/drawing/2014/chart" uri="{C3380CC4-5D6E-409C-BE32-E72D297353CC}">
                <c16:uniqueId val="{00000005-FD68-4196-BDE0-C01C20E0700E}"/>
              </c:ext>
            </c:extLst>
          </c:dPt>
          <c:cat>
            <c:strLit>
              <c:ptCount val="5"/>
              <c:pt idx="0">
                <c:v>Sales</c:v>
              </c:pt>
              <c:pt idx="1">
                <c:v>Cost</c:v>
              </c:pt>
              <c:pt idx="2">
                <c:v>Gross Profit</c:v>
              </c:pt>
              <c:pt idx="3">
                <c:v>Expenses</c:v>
              </c:pt>
              <c:pt idx="4">
                <c:v>Net Profit</c:v>
              </c:pt>
            </c:strLit>
          </c:cat>
          <c:val>
            <c:numRef>
              <c:f>Calculations!$E$6:$E$10</c:f>
              <c:numCache>
                <c:formatCode>0%</c:formatCode>
                <c:ptCount val="5"/>
                <c:pt idx="0">
                  <c:v>1</c:v>
                </c:pt>
                <c:pt idx="1">
                  <c:v>0.57972753151687673</c:v>
                </c:pt>
                <c:pt idx="2">
                  <c:v>0.42027246848312322</c:v>
                </c:pt>
                <c:pt idx="3">
                  <c:v>0.17529239528263521</c:v>
                </c:pt>
                <c:pt idx="4">
                  <c:v>0.24498007320048801</c:v>
                </c:pt>
              </c:numCache>
            </c:numRef>
          </c:val>
          <c:extLst>
            <c:ext xmlns:c16="http://schemas.microsoft.com/office/drawing/2014/chart" uri="{C3380CC4-5D6E-409C-BE32-E72D297353CC}">
              <c16:uniqueId val="{00000000-FD68-4196-BDE0-C01C20E0700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solidFill>
                <a:srgbClr val="808080"/>
              </a:solidFill>
            </a:ln>
          </c:spPr>
          <c:dPt>
            <c:idx val="0"/>
            <c:bubble3D val="0"/>
            <c:spPr>
              <a:solidFill>
                <a:srgbClr val="7800A2"/>
              </a:solidFill>
              <a:ln w="19050">
                <a:solidFill>
                  <a:srgbClr val="7800A2"/>
                </a:solidFill>
              </a:ln>
              <a:effectLst/>
            </c:spPr>
            <c:extLst>
              <c:ext xmlns:c16="http://schemas.microsoft.com/office/drawing/2014/chart" uri="{C3380CC4-5D6E-409C-BE32-E72D297353CC}">
                <c16:uniqueId val="{00000001-A368-43E3-8EEF-DAF2429823E9}"/>
              </c:ext>
            </c:extLst>
          </c:dPt>
          <c:dPt>
            <c:idx val="1"/>
            <c:bubble3D val="0"/>
            <c:spPr>
              <a:noFill/>
              <a:ln w="19050">
                <a:solidFill>
                  <a:srgbClr val="808080"/>
                </a:solidFill>
              </a:ln>
              <a:effectLst/>
            </c:spPr>
            <c:extLst>
              <c:ext xmlns:c16="http://schemas.microsoft.com/office/drawing/2014/chart" uri="{C3380CC4-5D6E-409C-BE32-E72D297353CC}">
                <c16:uniqueId val="{00000003-EB30-4FF6-9E1B-EDA98B2600DB}"/>
              </c:ext>
            </c:extLst>
          </c:dPt>
          <c:dPt>
            <c:idx val="2"/>
            <c:bubble3D val="0"/>
            <c:spPr>
              <a:noFill/>
              <a:ln w="19050">
                <a:solidFill>
                  <a:srgbClr val="808080"/>
                </a:solidFill>
              </a:ln>
              <a:effectLst/>
            </c:spPr>
            <c:extLst>
              <c:ext xmlns:c16="http://schemas.microsoft.com/office/drawing/2014/chart" uri="{C3380CC4-5D6E-409C-BE32-E72D297353CC}">
                <c16:uniqueId val="{00000005-EB30-4FF6-9E1B-EDA98B2600DB}"/>
              </c:ext>
            </c:extLst>
          </c:dPt>
          <c:dPt>
            <c:idx val="3"/>
            <c:bubble3D val="0"/>
            <c:spPr>
              <a:noFill/>
              <a:ln w="19050">
                <a:solidFill>
                  <a:srgbClr val="808080"/>
                </a:solidFill>
              </a:ln>
              <a:effectLst/>
            </c:spPr>
            <c:extLst>
              <c:ext xmlns:c16="http://schemas.microsoft.com/office/drawing/2014/chart" uri="{C3380CC4-5D6E-409C-BE32-E72D297353CC}">
                <c16:uniqueId val="{00000007-EB30-4FF6-9E1B-EDA98B2600DB}"/>
              </c:ext>
            </c:extLst>
          </c:dPt>
          <c:cat>
            <c:strRef>
              <c:f>Calculations!$G$15:$G$18</c:f>
              <c:strCache>
                <c:ptCount val="4"/>
                <c:pt idx="0">
                  <c:v>Direct Sales</c:v>
                </c:pt>
                <c:pt idx="1">
                  <c:v>Distributor</c:v>
                </c:pt>
                <c:pt idx="2">
                  <c:v>Online</c:v>
                </c:pt>
                <c:pt idx="3">
                  <c:v>Retail store</c:v>
                </c:pt>
              </c:strCache>
            </c:strRef>
          </c:cat>
          <c:val>
            <c:numRef>
              <c:f>Calculations!$K$15:$K$18</c:f>
              <c:numCache>
                <c:formatCode>0%</c:formatCode>
                <c:ptCount val="4"/>
                <c:pt idx="0">
                  <c:v>0.22824318828792192</c:v>
                </c:pt>
                <c:pt idx="1">
                  <c:v>0.19936966246441643</c:v>
                </c:pt>
                <c:pt idx="2">
                  <c:v>0.22997153314355429</c:v>
                </c:pt>
                <c:pt idx="3">
                  <c:v>0.34241561610410737</c:v>
                </c:pt>
              </c:numCache>
            </c:numRef>
          </c:val>
          <c:extLst>
            <c:ext xmlns:c16="http://schemas.microsoft.com/office/drawing/2014/chart" uri="{C3380CC4-5D6E-409C-BE32-E72D297353CC}">
              <c16:uniqueId val="{00000000-A368-43E3-8EEF-DAF2429823E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Countrywise Sales</cx:v>
        </cx:txData>
      </cx:tx>
      <cx:txPr>
        <a:bodyPr spcFirstLastPara="1" vertOverflow="ellipsis" horzOverflow="overflow" wrap="square" lIns="0" tIns="0" rIns="0" bIns="0" anchor="ctr" anchorCtr="1"/>
        <a:lstStyle/>
        <a:p>
          <a:pPr algn="ctr" rtl="0">
            <a:defRPr/>
          </a:pPr>
          <a:r>
            <a:rPr lang="en-US" sz="1400" b="0" i="0" u="none" strike="noStrike" baseline="0">
              <a:solidFill>
                <a:srgbClr val="FFFFFF"/>
              </a:solidFill>
              <a:latin typeface="Calibri" panose="020F0502020204030204"/>
            </a:rPr>
            <a:t>Countrywise Sales</a:t>
          </a:r>
        </a:p>
      </cx:txPr>
    </cx:title>
    <cx:plotArea>
      <cx:plotAreaRegion>
        <cx:series layoutId="regionMap" uniqueId="{86A2285E-56AC-4A3E-92D3-B2CAA8C29DD1}">
          <cx:dataId val="0"/>
          <cx:layoutPr>
            <cx:geography cultureLanguage="en-US" cultureRegion="AU" attribution="Powered by Bing">
              <cx:geoCache provider="{E9337A44-BEBE-4D9F-B70C-5C5E7DAFC167}">
                <cx:binary>7HxZc9xGsvVfcej5g1w7UBPjiRigm821uYm25BcERVKFtbBUASjUr/+yRUkmIZpt3/GN8cPlgyQ2
GqiqXE5mnkzon3fuH3fVw23/g6srbf5x5356k1nb/uPHH81d9lDfmrd1ftc3pvlk39419Y/Np0/5
3cOP9/3tlGv1I0GY/XiX3fb2wb351z/haeqhOW3ubm3e6MvhoZ+vHsxQWfPKtRcv/XDXDNrublfw
pJ/eHN+2t/rNDw/a5nZ+N7cPP7159o03P/y4fM53a/5QwbbscA/3UvFWcIY5D4l8/HnzQ9Vo9eUy
puFbGQouCP+65va2hvv2buPzJm7v7/sHY3748ve3257t+NunuWmSx8MmzW5vxxefD/Pjc2H+65+L
D+B4i0+eyHspi32XluJOslzffj36XyJuziUNsWQvihvRtyGnlEn6dc1Hce/dxsvi/nLbQtxfPl2K
O9n+98W9eejrWz1/Pfx/LnCO3yKJZRQK9Cjw8Ll9o7c0QhEKowh9/sFfl36U+x/Yz8uS/3bjQvbf
Pl9Kf7X+70v/7La6nU3+F9o7e8sFmDvn+FG8iC3ET94SQJdIIPaS+P/Ihl6W/293LhTw24WlBs4+
/Pc1cKTv/0rxE/KWcsKxwOE3836C7qF8SwUVLGT80TnEc+vfu5uXZf/ltoXgv3y6lPrR3wB1Tobp
Nrdfz/6fgw6Rb0lIqeScvoTyLHzLZChZKKJvmPQYzx9BZ/92Xpb71/sWgv/68VLyJ7/89+397Nbl
d80+yf/vhfdziDb7Vn+efryWTBEINvBDIvEF7iCaPHE3HsJlKqIoWkSZfbt4Wd2Pdy2U/fjhUtXn
Z/99VV/fDvf5D//ubz/+pQjH3mIiSITD55GFQeRhEZYY/YZ8T33sj+7mZdE/v3uhgucXl6q4/vff
QBVQsdy2Tf/w15k+hkAT7oT9XA0YElrQApMC85cC/PUf2cnv6OC3W5cK+O3Kd9Lf/A2k3ww2++Hf
n/r87i/MtAISvZVSUIJC8gx1CH+LohAzIkE1z1zgD+7jd8T/7O6lBp5dXCrh17+BC9z8G/Ltv6qI
JmyH+4SF8kseJZ9pgFPQjAQ0wl+ygejr0o/x/kbn9uH+MzT+sK7z/tY+mK/feCkZeVkhLz9loZiX
v7RU0E42wCIswu53H/yvFt43O6D8qxRE5VuOAKAY/RINoLx+EpgDKd8iHEEu/LUsX7jKF7Fd2/9I
NV9vf1knX68ulXFz/TdQxqOFft3i/6nlpzd/I7Xscqo/BBx/jhr8P1T7nr79DgOf8InfKoPVrb1d
f+Zn//DVz5AOjPHi1tcA8NEJj+5/eoMl1O3fWN/dI77c94XDGnL9cBvEuTG3w1dM/Xbfw62xP70J
MH0LTAAVMkScIIQlf/PD9PB4SbwNcUgElC4I/hGGAJ666W0GK5O3IuIRVDuRxBhTApHN7GI/XEJv
JSHAKjNJcBTyb6T4RVPNqtHfpPXl9x/0UF80ubbmpzfA0bWP39ptk4dQM0FRRSHAQmklIgLo3N7d
XkGaB1/G/8916TzitDhXKBBzIoylQdwTjTYp3LRuXdDfoKrHQfxETC8si9EL60YQFAgQVMBgYZDJ
03VrPTbd2ObnmVoz3JyN3MRZbXXcT6cirx9YRdYmzatY0vL9n1+a0Agqm5AiJIVYLD2nYVdNXX8+
5rQ/qYu2G9eF1P5AFjm2CevCTJ1FPm8OvBpQECMhpimB7xJ1sGcnoN2l8BkCzjoiQExT2M9zIUzY
KMHm7By0kZGYYEGqlakYyuLJKzzEkfG4X1VC449T05swLuou7RIsq7JNFI2yE1IE1sZCmLbbo6EX
DIMRDNQhpkCrSwp511MFaVkGwnm5zYoBTzGrIt2v2NjXN7Ozbl5jilFzMhKr29XrUtk9eGGRjGER
go4wATof7P7pwnyOWJ016hyBDXxs+NB8dI0Uq5S4/LjCNf5lrHl4Eciu+RmJQiWvr75T/nerh1js
TkzDkO/s9ok/1IgZwY3cFqrPfs6Fsx8JJdmBskQ91j+PlMYLLrDzrO9WAsIiBB8gksidAp6sRLPM
dT5It2lG0U2ETXeI6wHvWeSl43Ag6XnEwgjStIV7jw1XjUrpVqWsXVVMuRunEFrbztqb1wX30nEi
8GNOoggKJQaV0tPjVCPhNqfl+YDF8K4zojsPZdEdvb7IS8eJJAO4wiEXIlzIbCh5SUyVn2ss5y7u
eFYfIdaxq6Kx88nrS710HsnBJwEjAYKXvtlMU4rTvDxnvR/Wo81Un9RqGNwee3txmVCEAOMMzE0s
3MzKaQ5tmYOwSv+uqFt1anKt9/gyxt/bGjDVhFLwZmiARRDUnipnahvVzlF23uSIBKsu7EZ9oFMj
E8zC/r2mtb2eiOdopZ0lgLxFVEdJ3xIcbkSKHd2znxcOzRkF9yIIwg9bHtpXouF1FW2N1f1RqTw6
HIPSrV9X4O5MC/8CaIX+VERCBjz8TiZP/KutK9qnHd4SMrZxMaRDPDT6l6wqPzrZH7++1gsHAqKM
MA69MCiF0AKzQstrKbnbTmmpjsIhnVeIKr4vXOyesjiREMBtw3EEkD54Yf2FzpBEFdnKeSTHtRE6
rvs2W4FxNUnHkEm6lLA1aeasiEla8Pdc+GDds4Ke+iFIj0hepe+6zhbXpFBjFveodwkNiuKKD1Lv
QZ7dZpabDQkYdEQoEpCoPBc/G0jbEUK2gvTBuW/G9qNQvI37mcm4nhU6RBPiV6+r4YXQAXHjtzUX
GGQz5IbCsm1BYE9JPhUuyZyrT9po9HFGW5HGurLhmGBezafCiODy9Q28ZAchJTxEOISalyz8bGiN
zAFUtmFq3XoMenPmsizfY2z4hbQB3CaC1pNAJBRit4snlm0a3GFt0RbyCkrXg2vIsCIZZk1MvBzf
89pkH4LWmOtBzpDReKqjMe5FpNesQIFa1bQSQTwEdVDucWz8kgDA6SIAZ7FLXBeO4DEpWtmxLdhx
tEr7JrvCNq8+NllB1r7s8587OukVNoY2McRx995pjtdZPubwLykv8tThT1Vtpz0w+zmfXJojNI0k
gkAIDhQtTGP0XE5Gou2QF/g4zBpSJFU5jsdmNOyw4S6/HnrTfBDaNSd9P+W/UGNDFeedmXFcQQ6/
FqonR67V5bGug/bdnzccGUFfC2wmYhDgnqtUtINBUCZsg57rjdGyj4syGh5bD7+bcbyAiCEhCDIB
JkBHy+ipZqzyUo3busVjueosy25qVIg496llB7pw9Z5w/VLcCTkhcCIw1YhEu3j+xFJbP06YYbN1
aLAn2JYkMWXBfu3FRC6mXjsZO5yVIp7RhM9Yjt0h42i8Tj3F/4OYAy5JwG0iJGD2ZpHYlU3R0Czq
t5UKxNrnwydEXLUnZ3jxvBFkjkRSyqF2XJzXakLTMjPbuic8maKiSrLe9JuhyehVPvcThN7MdJBI
pE0eD7O0QeJnm61136M9sn8hWIS7tEVwClGBLsNfb/uwz4N+O2VQK9QEf2j98DBF6GPayER4vzEh
3RegXvB+4GkJhQAoEVQPC8wv20gY3rRbOrEiDtq+i9OC8YRhaeOG4SOm2wmOTU5d5X8JdjhJh0s+
27XFza9ql3P8aa8KocDb+XzEIdtYohGNulFavZVe9Udg3nolZx7uOfX3h5YYAjJU8bsMgEE5/szG
A636qW+6be1IdpOj3LzDWSP+9Ekkp5iASUUsihjfhYQnjtTguao7Pm3rgfV3dBLlsedlu+cku50+
x0hYJGIw1gADawwA4vkiOpBNwMW0tWgi16319ij1XqukGHld74sU34MRFCU0lMBvMA5YtLCVWaBi
Ylm/DatczzGLmLrMHM9/psY5v55c5BLSFvQGpfVw5KByuZ0xyY4lJWfKVLxdBeEo06SyznTxZOey
XBtq2mn1ugl9R1SAuLkIkdzxI4DQ3+EG5+lMU7JtCpfS2E4D9iskx/yEc5HrJDI8rxOYVahpLCYT
wJ92ng+VaXj1J21gtxOoE3adEOBsJFoYWkldFWXdvBVl6BNIQ8uVRznao5elDcAi0ExBfNfUosBY
LeqROYpUYNWwnXRfJv1UTGcCuZjNungcNvndYIR3Ie2ptX1eaVf3QgYjoA5YrDT0NZ0sGEDtbH/p
A1HwJGIoPM4nSQ9ykxcxmkW46afsstdjdqH5FDxY2cnjNuz8nvj7XU612I1chIc8VEqQxm5zZswZ
BBF90ZFpuEBoOusCJtadmrObSuRJNcz+uFXNeDBHDh+GQpEqaUhQznvUvTv/K/KRCwdxs8+LPu23
fgpQB+QQvk8rU11OkzBxWoZFbDHj67LMphi33Z9FtZ08YLqJRsA0YgIcxXMsGHQeDTk327DGUxJ1
liS54fUewFnWCJ8XAaiRkBnA0CbaYcQTVEvHoOurEkygteSqsSI9mLr5jPRuA+bdr+ZJu9M97ryT
2lKqFAN1APwpkAjRQs9VoAsvbbc1JkI2dhMhp7WZ/XUkm0aBlO2gE4IaBelBlF8Vrs/xCopmxmOK
Gyz3eNuLTsAxB5eGUjiEtOS5BGihLceVgYpFyRM/1kDm5SMTbZIWwXvANxwLKDWOpGYocVLUqyGP
0AEUBvqiqdvudo90lqC8UwjkLTBeBVkSh5/n27FjHTWC2q0d5yBYkSYzH3BuwijxkFUWyaDldNZ0
s+nWDqigPE7DVjy0arbdcdDmskk8i0YeB+kwbIp8pi4OKoTHY1Z35cOevb6kSQBmgEQAQ0hzFvgB
UQM1rqm3Y6iVX9OSiSyJkI9AX1Mow7gqbQAkhjJZl0iD7MXAVfhA/QSVL2iyFnsixTIP2MluV5ZF
oE2YClhGz74anBJju8VB5/OkHdC0Ebgaxv+JycCIW4QhLEHaIRZOU0VUFyTfnZtqqPgAzYuklLSC
pKrUUZKWdXOku4b6eBSD7xKflbhetR2ttnmqujpJ9TT8WdoUDi8ZgsqPMEj8vttUZHtFfCTPTDTL
U6VZdTniLPs19+10/breXxCzZFC+w9w8zGRAGHxuomGWsjKtgrNmDt0Rq2uxdmUX7IGJF/wAWEYK
85uAfkCZLdKtEJLydCDRWdsP7DBN3bDSQBdflmXbZ7EcdXX4+qFeyDLkbmARY0jACCSriwW1T8e6
n8YzkxPzHvWtZYnXk27jKRqYjk3mHTowXuIilsVYVYBG03yvx9Tme8IO4M4SIiEng36TjMC+oJhB
CwlD9ZS5YWjPaMZ8lpTT2Kk1hT7De9d7+Z5TO90IyaEbkZWQfd0xNk4oCYBXMhcOqCsaK8UyflbU
aWriWoa6i32ayeGolsqXG4IbH/yCAhP647mr0HEwUBPEcrAg26Hng48rX6sxIcK6LfZted0VvLuD
fgCzCUe4bhPjo76PQ69ZvWIuyMY1r8Pg46CH8nLM+7KLM4iJd9YgtW0mN99xYRRbN11lcDzlVXjo
Zj7TI1WXzpxZMbrpoBt4fTdbWgWJBTK0WDW0Hq4Mw32ayAoqjBgPJB0OUKiGOfGElPehJp2KpxEH
V50fG52MxOgxRpC8HJVFM31oNZ3LVU4CD69nlGXVrcKR0l8xVaSNx4BDg0t5H53nOW26BBYnZdIg
pIdjV8hhiKWjw6HV0K3CcVZkoYznTtRA9DgMkLaRrcTteormpslXts+j/M6WSLvEKIgiq6xnEE/I
NM/6gJZRMCeN7KN6U49NKeNiHLOSx3BXWKlYQ9UcJGFAh+iwZ/DOylkaiczHs3S5O0iHQLoLqcdo
Q1MDX5est8OhoSn+pIscTStLJ6fi0ZfaxzZVUxejHTzHUTvVKk6j3m9r2pUQXK3oytg2mESrXlQO
FFhWDY9TDHH8xhZTNawKxsp3ZOT9sJKjyUXcpI2uVukEhWfcecG7NbVqLuLRgHZWXqr+MqgphE0i
KnIpporgLTMuBAxMR1EnNTe4WnszDP0hBuV+KAujosSSzEChmtU6TQpiof0YVENm4lDm+MEEwOWm
PnC/NgOp/LFGzRxsFEv7u0aUxm+7fNZ1gn1oq6RUtrm2lWrMamZRwWJLC4wTkWN+MVtSXinfgQWh
uepMPHRtpONUulAmTS8btYJWKFi1TFuDEmqiqYknTgt30MwaK2B56UjirAUqNRndXAF1MOFZrpVM
636d1QGjp6QaimHVNoW6ZTaz6EBRHV43Ynbv6ExEfcDyIhsPoOHlstgVrnyHnIkgPqIyzxKoWseL
MZ3GS9xAYy4eIPTX69xJci9K1+KDfpRkXft8PIF3bNoNrRrw0mk0h42iGT1KOTwm6WQq4mlqixsR
zriO06HP3uWdxqchZcFJJ1Sm49Bgn8V11A7iqAm0fWcHmZ87mxod51neTXEHZNHPFkWaJsRlsloP
fmKAIaozatWy0Q2PIfXLjNXFY/r32BS/a9q5z1X25WWxb7/+6+zrG2ifR7N++3z3utlvv523D/ra
9g8P9uy2XX5zt963r/42wLUbGvg227AYQnh8ce13JhRevfjHxhd2c4mvTC88fyNoNxDweZDx89gC
htlGqHYl1LxQCAhgs79OLfC30LKHyCt2/XN4v203l/plaIHDTUCuQVoGbSagK3bl45ehBZjMJ+Gu
fqUcqLHPb719PfczDcGkxpfff39sAeh1YEMjoF0kNIo5hMtdlvCkcvBhWrfUQp6VzqkCnhaaIZOK
LUtRscqZ4/0ZhCh3h502R09E9MLKz3m1zyuDVMjn9FgIuuxzhhMwmIHK8sSYuk7jMEPoYydsGq4V
bWcArElIezREtnww9VA3+9K/XfT9rYDZrU+JAAIISMZQALG3iM6Wmda0omgSKKwbFPuiYjQB3q3Z
NMbJGzvj6oGRWZNVUHqc5LbFzQYCIdu8LofnWcLnfYhdricZvOQIrQ7yXAPt1E5+DAzknnXKxndR
OkcrXkLZcgZRDOQArWd38fqSz7mJz0uGMPAigMLmMLdCF3TeiJqq6+agSIrC8xNEy+w9o8N0PGQu
yPfI+Xlp+mUtAlUpJLQwAbEbgX9qYMZNzg6oKBPrqymPW+N4eVTZUdaxzQO36V2O2m3oDfr45w8J
7T3QM/SxdjTyYmEN2ElaXCaBTnuxFa5Ii2PqgqqPA2X2NWxeOCb4MfgPDPnDcnwh0nawNJpLWiel
E/xkhLiwViNGq0oV93WPJaQxIOrXT7gT3cKCoX6BaRYGfBYQpgsLdh4NoqJQiLSIo48cN6C8AjKO
Pct876gwvMJ3eSwQd4h9Zy1zXg+u7CE2VxU/MbW5L9hghwPvdExHXB4Es4c2SzVpvQcivrdT4KkA
O6EbDNuGsv65CjU1wBS3rkomDvAQB9ARiFM9+Huvs7rfY6gLCmFnqaA4WIZzBtgbLQEhDHCpodPa
JGPBip/DsRYqqTEaNhjng1m7VrByZassK6ELToMZyFJrowTKp2DdNZqjuM4gw9yzre9lECJo/CAo
nxAEkM+NwicAXUZINTadm2TIOjqfAIs7J9rKcjrL80zuwaKXFoOOEHAoEBGg079wVj8jljlVASa2
Ez+xHco3HPKSLDZsaj/8WevdBTcYjAKyH6xqSTsIQLsCDKlJpnyQG1pMYL1126p2Tx32vfmGUAzC
1CCGPi9Em8WZLIxdwEifaoCE1eNZMQfVxk8TX1W+G5oY6BB1hwJXv6vTYCz2rP09tsMwIiwZSQit
EGwWGGS1Uda1cMYMJjg+dkPuZ2gti1wlghSkPBtaAqHnT8sVGDngDgCPdoz7wmk6HCmhU8jVM+Ld
ReCr6mdA3mj1+irf4R28DbubuAKyAoYx4Z/PXXMIC194OHGsYabxImJFepZ2ETsu8yFNHIvaawzO
e/76ogtyGVwUACgMd+OO4Kiw6k7eT5yh6YMxoJC3JlElM3mSUhUdVrVr4xIK++gwqPysNmMZVdNa
NwMY1FwJdZ/rWh8aNHp5VKCwpIflUGC/R9WLjj3sDRQNo6mC7oZAv89nKJSCdh6hNvS8bTYw2lWM
m0JwlcWYjFEc6rA4sU5nF2mtZDIXXh+ZYlTgxr58yEPZjQl3vGvWER3yfX79nROEwKfBi32E7DBO
sIXgRpf7qKC1Tywuol964Cd/9cCMibWAKujSFzpAZ3kVgGFCnghpIPa9I+vZkzDWkCD+wsNJH5Ih
HMOVVDA0E4bpNK1ZP4QKBi17N69a3wIkl5wIt+6LYeziQe66l6BG4VYztPvvmx6MCUr7cvQHs4vs
dDDpmrRJGzBIAFk7GxMj5dDZJFz0MNZYu0OTiqI4cEA4TActieB7ZIZWyJqgsjpWsxzyA7XzrR4V
qojbzMEmgAG5cj3OLxBN9QGp8zKL0eSquxBXc4Kmqa6SyNWZSmCiB56YB6O7aEofDHHmaHRCFOt0
PLYjZF/W11H5oRCF2+aIOrt+3aKXegFUhzxe7l7th/cA4c/nBg1Mo8uARdBJsK3Gg1ontFqzVSO+
VGa/2yTaRQt41JNsAfgieD6Q9dAgohjGGBc4WLiht7LPopiwXGS3AQlgOAK7uTHA0+djE/veZPGo
cb72qGjtqrD0Is17IB1QOprY2J6eCqf4VmjV6pUSMrvwxh9UZXZKHQliRoQooW4tWAIxLb3yZe27
FQXHy6C49jBAo+tqQ6aaxGGa+v5gsvmvnoxBENc+BTJqysW6aacKCuYW3U5mPmxcVwCNV6o+jtJy
us7ZqFUMqVYUA4sMk1pZS8YYRkuAZhJdd7mDxPyga9Id2xi2F50n0Xia52WRtMDI95vCotTFNsoA
+9WQ0mPAg3CVadY7IOFD7ZMqLye0TqcovJzanp+VVZaQMkDiYMgC1K9SGXTtJihbscmy2R1AI7tv
gNLC/heq8qOWtdTfgtJxspuAJasuc5XZBPAfarDYQOTpD4KqHt8Bnsg49YNJTFuG8WDn4hKPLc1i
C7uAueBOBOJQ+ig4RrVvVgWvzGWK5vaqY2F5TUgGw91mMHUssw44RFwBNZOotnCbdFDngwSietNX
Ud8CjWbkp77FfQOuFvD36agdUFjYRzCXQ12YWGroEPehgz5dnnaXmI/VkQA7OdVdyo8DSw9EL6OD
njp6AsJHWz2zPmlZUGygvWVoEmBu+7XSHbOH0NB4yNL516DIZiglh0m+78GirrIAxtaaYQDWqsmB
makmTD9Y1OHDSUYeBsrSn7mGeZYeYQMEGLnHhdLrIo+iKY58AO2zZh7nA9lXEsUK5vDP5loUJ3XN
+RXwd1Mf+0EJG48FLWNYrP/k5rCJkiaApHgzRgMut1Xa3oWZuM4LEwFHCpTeZnS1pzHzla/iiOKf
26nUapMqQg7aokWXpGAqLhB3q0C1wMnm/g4IZsjHOMxMmzH3cVvS4SqsWruuStltUln7cgW1VLNh
TRElAgzRrgC1DE/KASRYBDA5Y4LAHsPQpa3XOi3TNMnzPnyHVfEuI6lVx1C0VEdlj2i2qnVuNkS2
vFh7O1e/GGc9SLLkFSCGUhBGAlYlrmqGi9oHaFO5Ca0GzPyZGoQ7hjJbgHPnH0YKtFFT9NcprWxs
K2CIBnqQIf9zX/CfC6hSY5AqMJmBPppd6tYTxPF4AuCKSTa1KxHU5UHVDZiv/Sj5PSkktEXqxmKY
tqfanbeNGdPYZ2qOXUnzRPHJr/PKAedUun49MsUuR4eDc9JnF01loTtHFE1Gnt1o+O85jkKprtvO
dpfD3OX3GRCOR7qpTgtr3smcq5WoCZgpv22dvy3Dvipio8vxV8h27iWD4OaC8WPvOva+mH0I9szY
kfPABI9jfeWkOg/mRp+gjgW/FKk/5y6cgG/MP2B/3+v8JlLyPpuwS3w0H89InQFIqTgcxnVozabz
uFtJ0em1M+yDUnJMKk7OcWDyxPL2oND+hobWJTVyJ0q4M63SCqJpc6PgxZYNn8tPw8xXbUQ+SN5+
RFl+I/nE4ZUDmHGphy4CrtndwvjEUMRlO99BfnflqH8XoRIdBAb4D4JhzJC3rU4aXXcxEK+nLdhY
laXx2OOrLgUiNoPAe9rACEWPW2CsRyeSHqjMVSbwecVm0JAfYZazUKeQflZxWjVA8wAfupqAk93W
lsFYUT1VMWYRhRUQP3YiQysSTTSu64bFmQ6STtFmC5PjRRx26QQMbRtCLUQPA10GsabFOzWJDaQ6
HhIEYJgd+MmQVyiuWnVNKPhQpJvzckaJtFMNmXD+EGUZO4LsjQOV3RFm4gLz+xISDxg4rgN3bytu
33OL9XEKfnbKGt8mTJcHuM1h6y6Qh0E7npcGB8kYEHfNgt4muNY3aB5PfNj3617uigyVDwnhXexa
fwTZxJk3YxnLDl4y8hjG+ifJ1hWpT0Zs3usyPTZ9lW5yB2PkARvWlgFZBFSfTDh3dKX6PFu3Y2S2
VVjdhPA/Y9UwoIVAMXX4rvM+WGkz3BQWHwRcXVaQf8E7ONDIrfh0WRbRnRIztGZYrk6Djtt1G2R3
hqh8NRJARK3DOQ57VSc6MHwlSanOira9I1l/3GVldCwtDH66Sn+KgiGLYe38E5SHWcKqFK2hj5Hd
29Trk76CWYOIyeqacVvd+LQDpZBMQnYT+DVqoTFmB5ytSlUe+BJtIGvetBOZY7CJB1JLD1YHlf9g
5vwsr3V01LfzFUzIAvk/Xte6PbVDe6WNK947113mKudJkIUzTBxFdzBqpdZNVtEjP/YEyKW5WIs8
LWPc9eu0cn2c2XzrAZ2v+m68QryBluDkNgLen2KNO6Ndl4G9s5umhOIikiqOOnVRlNlxF/BT78ZL
knUAdMO4JazclmH7LvUjZJzAlxxCt+1T420TA499mil4B6jX+nQkA48nlTX/n7kvW7IT17b9Iu0Q
iE6vNKvPvnGmXwinG0BICEQjxNffsWrviFN21S2f/XaiKiqibKdZgDQ15+hWGhD6Ixp57/BSfHZu
rhRw6Ntzq0ewJMr3M1/aSzJW+0HpLkWXER/LcX1gHVb/zsODTOX1havpPa6WMY/XYE9QcIaUdHV7
SyurUsi5U5933Quf1FdMNnUamNGStPX1nBugcFiLWzCnVexuIY89TYaDf5/5Owp4mPXN9rlcmmZM
vQqHOIsE+hRSXbzGpzfBKvvUl2Gmk21+sAqLEtCFSl0rXVo3pU5BaUKrvE0kr7Urs64Uu4U3xUDb
fZ3UGQsc/szUPLY+x0kegnk0vfpiCY+zduu+0YZMKdAAvkvmKU2CDlQDVGbpuLC7Dn10BlvHc9QN
l0gKgDJ+pMFQ9l8q652Xiq93bdnOh7AKvFywcciJI5+WPmpupHJxNvflrdaqLDwADFK1Ryqfy7g6
lNblbumLYPDODa1v4loUNDE4jbtuzmxJaDq0g86nkhWLHL41S/01iptjdX22dbQ9h9R0qduC+GhD
yK5GZfATCliV8aWXt3X/B+u17+tmT6wUu9D494mHVUafhjAod+sw7iNGXktMbVbMGVj6e3QaO8q3
JQ3aHm6E4JsvoXZu9HmjZG+oX6dkBgs4hmRXtW63xMk9UOUXqspvogt24RQWQI6KYG4KreMnG6q7
bQxluqn2PTZbDiH3i04alG6csKP2imAJgt3km3bHEnkP/FTu1nnRhQ+dVwb1QQQMrCnRceJ1QH+S
605A9yIsGnYomroa9Z2V9sBXrIKmY/s6XFxaWfM0DGNhCOl3CfC0NFyuDQ+B+WtKojRe6UUS+uhX
8W2gADdFKzl7ehKFpO10ihyTWFIBFB+yOpOg6fY63PCAJtKplET8cwO0pyhbZ65HQZiv3N07J85b
0l3aaF1ul05/jV0IatQKcdEJOnJ0058SNdzHie3u5i2qD6HfYNckOLrVBvckaQ7MleSlwVTyXCX8
I5p7wEXxcaHDYxKR57AExzwCIFyj4EcTJwvGUIbRLY4/Uy5M2kS9Sm08eOnMtpsm8UGb4hBAi728
A+v+Mk9JnJYm7ouoS54j64Ed9PwdONJtv26rOCWKPbdV8lTXJAasMTyAv3mIq1XfUj802aa3z4El
JzP1flZHc51LFj+uckHfMJZloar+nrSNzMZylcBm4yOatL0T4bjjqwlBeoQyB2h+15RLnI06Gnag
Wx70ID5aM0POTWA16iX6rWmVK2yMw4/Akw9q9FD8gSOlNOpfIXhX2eD6b5rZB6/nwbFPHHsh3qTA
WU9hJsvKZbM3rqfFbndTHE458atlF1ZCtengVJxCD/lFqBnsZ3/T4AA7XR11OcPUk+O8gjgSWGB7
g3W3nddmeZ86GWWdcqhzaEc2lNALqF5d5gqCqkNZ669katfTNPEpi+vmbpjKu25sTnYBF98rwfe9
nnDquJgUJLBt5hkImr2k9sHuQ5pB/c0UgkVlLkzrQamhXodtPMTJinKGypLSIS6cIt1FhmJLgXvk
29y9aEW+b+GQ3FOIlSA+HNxJx4O/U6Dm01V7pJCRrW7YMuxoWx5r6+9BDJH3pcOFI0n2XMXYQYkt
950k9yLpdsnoXqtletW8GTPrYEqKzR7VLKcTb9JxZRc9jQ9XYjuFT+fCtrLgEGJnretCHF5oclpV
P848fobuNcjCzdwPNHxzHb/jMzvMinpHk+AxkSRZcznbQlTjS7CRF68Z6HlI9INNqsfB049qdk3a
bs07XYY967DvtjC4LFKvmR79kwn5advWIhn6m5UajCWYYHBU7+oJTDXR8S6Yzd6uawEc4yi3ycPB
Mna3Sah9EOxJ5y6+CZcCSu9jo8oHL4BieYnXFohJeeS92jFlX5VUSV5Jr1g9DLVrm2BS9n5M/Xrd
uz3EFTSOiljGPb+aPWKdmtKnmFn1wqD7kH6r80FAerkj1pg5a0PLXzAwTk+clrXMBkpalZO1r1FV
hCj7q0CHbrehRAP9GDUGx7SbuBwPYbvUNwO0BQ9rpYcfo15Q/GAUQss4sIbd+tJooFnNFJBTuQLz
ySod+t+A5ISvZFHrgdAaCm0WVdPeW+P1tS9Ff9dDFVhm1GuI3DXh7N+XPTR4ufGWEiw7k7KYQr9N
cmypZMjpaOein71nvdSzd5nDKX6O+qm+94Eq53Pl7ja/fOaJe4BIg36s6xrkQ/IF9a7PhPtgZruz
sWEwx/jiFFVO4qyvhZA7JLlM7yseEFbYyFJe6ggTb708hL6adzHwLDJiWBD1TUmq5zXw0q3D515X
+VhieJbbfA8d5AOA4C6DW2LOFA/v1loC+nBa3PgracusKsfyI6xFe1eLvtAibjOhaVZuIsndEHwM
JokL5Zf2KEESo7ZrG+CHtjCjBGs3Cw1OGWOr08ZEVXTRqu90Z87LvHxqESCSjtAfPJvYf++S/jWO
G4BwsgMU3tfxh1hDgpkDskwQZNu54RM6/bj+BCENhECeoctBoZakcgxfpUvkEwydb77ChsXagMil
xT0FRLM8lhNL0fUNWwppy5QAOPAweFZDzfJ6gVFEVd0hHpcjYcNjM7O7aYPEp1798gx6/UNDXbSv
Grc+1T1Ry2Ve5+4L5rLqY+hMci/7dtitTSIfq94HstusWeMmEoJLsI8AKHNXJafaRtv9uiA4lpjK
7fUcoZ4JD5OUqMWFdlUIUez0ZTTrfYNu/g6mJAE9D9dtIbqVvGAQBuJagth5cpPZjjgWTWpwsD73
CjOe3DZxH8ezO8Ub/7TRjpyQNHZfMfEpwHs466DTBRRN2yuJFBYCmraxuKpyX6TGRD/XbV3YelIv
fAOAgEyA8MmrKtwC5GlbCrrvuE4Dz1cYFu77jddf4bSOvoZLuLzOMmSpnILXwaPJuW6UvBMVQR8e
ruJGJuWCVgIsetoImophXVPu/HNiljlb+zBMEzsWtPZA4o/rVxGPN3gtYNCs+QKaWeYm7B/soO2X
vgb6hB2zUysfgLUF9Rn0SFeYoVfHpZvmY6KlOjRL2R90Hy4vbHWlyAyP3qAz9osBTXSGVsrbBVx5
kBL4c9Fy1RYx50UDaCgNBucfWBclV9lPtGQzOHYKsXK0QLOjfQYXCB0hRJfghZuQL2kcopExyfhm
nf0hWAeNOisLiV4RunUYe5uasVxqN4q9W4ZIP1WGKpIrPzI3U78BsWJsoS9BWOJc8PumTysu3gGS
OAAqMAJkEAN4Z79ZoT2D+TAjxM1ZPc33jqGTlmEkj0tbdvkUUi7TwazLbqH9eHB9GOersp5BeZfk
qF0kbo2K+lNTBcSmunZ6B+Vxlbmkqp5i2oY3nZgvRPkqj1go3+XU1O/dKMI19UbrQLnF9Itft2YH
YSX7Dj+SB5KArUs6V4iB4lzUwUWMZVCAR5d1Kszofe2vSDPmpQHiPkiUoxR7pwoyGHcEFqSD7yJ1
6AXRLq6uj9gOlqkFAFIST1qipAUkftAU9myezgEW5MEZA6SCALXG/rbhnFWT4F82urgIw8lWc3Tc
SdWXJ69ujD5CrVl3QKmB7Z68yWuC79NkF+zeaTZlGqmtM58F/k77xrjBWeC1E6s+uN8164VuU9Qc
rZrHqqCgFV5HNf3BSkSodjAPdiQVftJDiLmge8scuv4JvTb19sNQsvCIsyLSGIGiqnmiKog+KlVF
9wMG/uoQ/0EnmKEdxRHtqQvQUHTjYaZNnzzIBU3eKeCQG+/KaWztQU9q+qQjiUXVtRF+YV1WJqbU
rdAXAAiJiTjV/upMVruZsTob/TVYT9bAw3TLhmC9l24WZsdmyg71skQ8M2FdYr4C7gg82yhHP9Sg
aKYUTfT3ySdjcOeWKFCFCFUQgioLKURzlSXrzqx6Hg6A5dWSrXVESQHyUnEIoykB0rP0vD2xppyS
QgBVzQ3xc4zbe28jDy5Ygcgmw4eK4z3z7Z7b/nG1rX3TAvAz974SKwAUjncGXqvFjBFw4R7lhnvD
YQHE/LABbs2TsfbOeNvvNbraepm/JxPdija22zuyCnJIp/vUjYlGEwTsDhMX8IbCwVqTT6uNcicA
uFyH+HoX6D7GqPnZ1NZUGQSZoI2q0dthii9VurCtzSrzreHJYSH2s1dN0a2OFpq2fN1VSzXc4UeC
J0Dm7TPjc/hKvV4c5nD9SKYAR3e9xQcIw22BEaqeUzn48Unjs8JrGid4xYApi9GwDnhdu3Au9wGd
dPRgpUziXPAF1WA1kduPwZLUade7FVskGhS7zDHtPqrAVkPWCkhPT8NoIfdM5ZVu3UFxKexBjA0G
+iBsTZJ39YS5QMcM4wnmxnkGuiP5XuvEBZdmEE4XQw+hPeyTfdMVzA5RfO4aMspUd36ndlgwybhj
y7LSc6xGEt6V8xJHB183JC4CAolB2cEid+MtFY3OtqdMH/F6m+3gLb6/5eU64XPH8QDZGNQqYGGh
5qjsTsPq0j6gY16r50k6yS7tSlEKooXgvw5VCCpOqvmUM4g1KzQw5cUEvJx28C+P9a4Og56iuiRV
kmrTanZR3ubYU8us8c58Ckd5oI3c7CFRcPAN6b/LxJKIWX1eomho7oORCXXTDqB1cmrnsRcp66tx
S+H/oOSGR73fHPA3Q11dmlrCV5uEQDPNcFcFBhOWH7fuFGqFIzFoxzus4W3amYVNpGAQKthXmP15
wczaNykn9XhQBGOglIA37lvamwN0ZPbK+bxC0u0lKVSpPDcW7GWFvvN2q7rmCC7uB4+3TzhSMWSh
AT8Phrk7FO/p3ATRGUpheVA1j/aQK1yVHxZYDgunvfL1VtRbrbORmCDzBo7eqAvssR4JEgmu5Ltb
wWtlYTSzb3MiyA6ceflWdj6k24DV6jc1NrXdjRbKHUz5xogDIGj0louZ3KVDIgKaugZrIRzZcJaw
mE5pLSMOo5lbD36TjBi6uAgxhnRlUerWiRxrGZ27Grvx+Uqr7GZYDyB3bzmWOUu6rwPsXQW06Zeq
bJEfUXnugXjcf4A42TZ7m7QG0umtOm6UPs1IT0pJSJsd5BkRgBwZN8C8xjJzAx93pJr9U4MSMZxW
DGR7f5bf4UkWecvL4ck3MCRkAOQC3InbLMY/85njpT3VoE8+t01ncyr5mE9d0GUyDqWXUk3wTF3T
o5t1gLc2Q4PDNrLm1Hnleh9jUr2Pse4y7rNPQbf5TQam1v+QQBFAnMWTn4PhcC8tiNbXumX6ofXi
N2YB7FhPJYVal/KhLOd+LdrE3StTUlQGLbPY7/obCPFjgPVTctfy2ZaA8vCeoHNuwU6O7XI0fJL7
JGr5h8V3OOz7xeqLZ7vxlpV0TmMglJi+Qz+N6mu1G+pXj5bsHPfzh2l9WUBWeIyRCnBx6xDlODGm
Wz7F7AR5UQ+GyfRf4qZtytwbfFe0prtipIItGpL1ihUyHMomR8JL8DGTupozwrvBK8ZWYYW1NnJf
hrgVNhUl8TH2i+YeIVDJWx246c3KBMcEow8Ef9MN87bobmZghtBgdNuJgjnmuQNldmvRiuxG0i3f
gnAYH7qtHu+JmU8CGTYEVIqNDwAUgFqFhgEo8kQYwFahN/ZeD1uSTi6BnB1K79sxQCyGiaEDSBMo
HbfMm0W7V4LKIoJQp0Lh2erPdRklO1JrWqYTeG1QsH2PuprMEHL1K3Di2p+gOfPPW71FeziKfcAk
yreZ7UMKdN9WHrZKkuQIYIqfGO0wDkC9uQchyUHq1aW/r6WPmT2GdyurLJKxtoAONxVZzEfsBLsV
7fJ9ph0fMCttR8w0VRZrOFFypgg9dkqvxyFCIxq2PDx7DbCscqPhPhhsQ9JpK4OH1Y9hjhh7n+fl
crX8we362FUWnYfpIdTfuuQWAE6Stro8LOF2wPzW7EY6t2lP10doQsizi7rpwYAVQ/uKsC6sf8gj
OBW7QTbs0wh7Gia3MoTJI8RKTNdVx49lAwVAooU8cijaDz1iYQ6ziIHQNTwXCdUnbNlj29XbO9R0
QLUrYI+ISIC9ICjHvEbbj4l2FO3TzKz3ZkO/ug3bZsHZDPO3VpF/56/8tY2u+KqnlNjPodfkVENb
ADlenXE0+JjtRv/QNhvbl3U732/9LNFmyBLrv+bfmS3Hb6rtvkvR2cwM8/xlEX58O+hgGNN+hgI1
HmdcB5weyO41o6DEs8T6NRobIU8uHneJ9JYU5PYuGMhhLbvlGEbVBrQ0PPm+HTIWN7AbaPc++kIU
EJK8KNV+DSfITDRRqef6IA07etEhwjzQLkAvWPoEPdEQtQLCIDXtiLr2N4TIvHNdnwFXWS8IWQAQ
ta31I6Dw7rxS+bigc14S1US5HjFOkBl0JGKq+EmvFIs1dBiZK0VcfR7N0Oz4slRn6DwmvAjURA4v
8KVVwLDksj1t1Oq8RREtFiziTNoRUioKH8QcPMdUfCjoxXaI1KtyEIIFei/vZfLaA6B2cVLcfe5H
bywSPJvvROM8aphtgixi7mVLeuulfWMhGVTj5lTarEl9Ipvin0pVKgCWsWvwE55ArVzUKPKkxGAw
W5xk6RB25CwJxmq9WPK8jv108mfrzhWO59TUc3vgQNMAwq/j3TgkAJRiCSdHpOpz0sZdVkOoeZvI
Hhg6YGf4R+gemCKGEIxdWZcwKP/4QjMxqP65oQRyJRTVopMq3Gmcgrtg80XhiIrzHtjLTeVFwIKp
AiTYeGPmjTE/I2gJp2BYhY+0jN1lc/PwEpYYYhWQyjcSkaNz5KTdTP18EVpfgGJndDKfG7ii7uc5
5OdIqObkI5boMBgyvpRJ4J3NQJOLrobhG8Bjem7IUJ09DxaokjUz9MqC3kHhRcoC9QysA2gykD5V
l4WTUIfeQUTIk2vPqLcGG5S1hZMd3/k+CSfwFuF0P0cduU0a0BYVBv/nnvTJfQnFaYEkOBzm1bZu
2eKkfqR+/yVhY3cZJY7D3egWfYh7HRVN4ESGxLrpg09g+SVE1SmGO5Rn5Z+R7zabGweY+7GyNZhh
GM8GL1sA9Z7IAqjx2jKCAdJLUQ5em5c0XvfATBAhYyVJ6xJ30BkIsIQFsrlr5TieonXl15wjl5x0
OzVXklt/dqg06wG7mj8Z3UpkKvRqzet4HB2YTKIPboWNUzVyKhzkagcVIxUD2gTstiY05lNp0GIC
+0i4yRe6tEhLnD16Xg0JThUwFT9j8xC/BJVPf9TwYB4mg55scXVAX/owGh9sEBBE8c7+jelic9qm
7ZMYEnWzYsR6YCI0J1VG+pEop+q0rxQ7RvEwI3ww9DeVWZBjOesWTPZ0dTeA9mURYjCk6QIYXx8R
UYgqHy2VB/y6MvCeIUTAZFE00TnTYd99dayr54L7W/lSD1P7g7UlB6dCcBYkCZiGaaJYNiNfBJZ8
oylPe92IZ793YZBCFQe3WKOHED2wN56ncWz3KGjo2WQI491VHWIh+Y293ThtMfCEDULOCAhz62Z9
T2pMC8/KovpFDsq4rCQsuRsA6AkIaDzjvQbQVKB5ElF1SjqYwTCRR+zgdwAaaK8aGMVr5DnAariE
Oq2X3nNITpur73QSC3hRWKP7vm5PPkNSIxvtcJr4hvoQshUsBtsuPQcHWMmlu9GWlJ/8bfuoV5h1
wxDcdxuijtmmubRtvN6ylba7uCe2BzV4nZID/S1I7HGifZkOXNzoeH5vsMiBJq4NbPm6XiBMCpNi
WIMWg03fK5VBddXdhVBMVQVEaKh66LYPXkmGtPEbIEszE0NW+aXee5UamjRySuOeIgJXJ0kCWIfj
r4Dxmp0ZkEcUhrao5268kWIxmZEtBX0FiwIk2VFKPahbhAn5rnZGHX0MDRlbk688riBygJhyrwZv
+iSIVx25Lqsxl9NgDoCj4NIsIYTAsEvga1yrezxv6Iigxzu3sKhBe2oRs7DBpr5rawfweMNLIvXU
5xtYDHLmdFPPi8bsmUfKJh5+s7vZAm+7T3jPgMq7imwn1FVwtDHYY3RQAL3AjwYgg1KFxZcUazOJ
41h16NHxexQZIivUnPCrUyBmkKhgIKkOS8SYyUNql6KCsAQpBZrMWWeDRwuacQefAfihOIAIaw0/
LywMCQ7/6+pDUtgBE9b0tnWNPXisl2gcks6m3Uj6NzaHIFR7HcRvJiTQCsbGqZupDMXZ0hWfA01f
Cc4L8zKSSJecLONDzQBpjtIBA507vR0bALC/UWL/Ec32s+QSKp2IwsTOkCAEDTgkmX+WK+t5QtKn
/o+cHlZbt2ZWRZFIAcxD1BOgRUDNuk6dU1wenU2mLyDrYxDB02hgkOGYgg+2LCVW7NpB4IpqCPso
GEl0Y2Lt2nSb2OznvZxq8l1NDuRMO2tl/60f/q+Mfc9a4d9fvXp/tur9L71/++/6Gvo7/vpX/R+0
/Xk+fHf/f9/f+XvnkAzxp5Tj65//d1px4P0LORwxbBT+H66gayzpv8OKGaL2KdyA+CIEbGnwuex/
bH//oj4c+RzqXB7jiyoYxPv/sf2R4F/IQ4yuvw4ZPGL8A/7fxBX/KqVnMCNgFsDC96+6YyzPn9dm
WZPGKVTZcO1Kz3/DqbmCT2b4vkH7xqEuCR9xUFpyJMssvnPnGJTgHHTFpdSktPkcQJLJ9zQOZ1dl
belN7jf+kF+8KH98QPgjr+75mMJt8IuPAUIE3YPq/QYs0tMFI2WAaozvRUTo4Dr38W8U8lf18/9s
VWQ7XC1GqD5QeCIZkiVXofaftuqygW0L5muXUKHtDcZNoga1/cOflgcUi9fQ6D+7Lf/uKqgrsGMl
iNrwwl8eOvTCLav9TqSVG/DUlBiPsouX3yQC/Swq//e9MA+OOx+RQPhaOf/ne8H0xasY2Hzaewqq
n97SW77W86GDG+Hc1oSDlekhHq7cb27v51f2nwujKiMX1QdFmfwiMR8GmMwtsOfU2Urunefs0YCh
3XnODL+xW/zsrPnPpZB3dTVNAtWgvzzJrQPDNGwGai9PdGgzNnTl2wD90vaDMtBg//ze/nJjsMii
FnAWoDHkCPP5+Yly9JOeoBAKta76NAUDJHbB+N1Fv3WRXD/2T8sQqXq4RBB7HCE2fzEtCtq2Jhhq
BMJ4HnJjRAMgIbBBMcCWi8gG2525Kd1vbDV/WZX49hu4eDDQQRqHeoB69Oe1D9dpI1bZQFxgIbwp
0HDNP4CYwOf2z0/xb6+DXFd8CQ8CXr1f8zDgfAeIInCdLaj1W1hCwVg1vfj456t4f1kauB0PMfHX
fxAw9YcR4k9bORTC+ZMPYD0QExwd4MlSYO7Bvqna594ENwgXyKUI9iPyKAY0UFguhzZagDnqGxhK
MLUbfcvA6f7z5/q7u/eSwA+RHIlwuPiXNbQ0YadrwMQpjKDd0QuFAzlQ/s6G9DcrFehjGKOoI28F
S/Xnd0k3oZIlwDNW1gD2oZ5egUCMY68ziQiN3/lK/u5Z+1dfB74/EccJ++VywOtbkogSLSWI4R30
4p+9BW1VEp6qUP8u6PvvL3b9ksyY+X/NRA01zHbBgIvZAIYutdHpwWt0EKUtQcR+6Q/D75bSX7ej
j114teggzQm+rl/eWQme21hwjunC7XAr6uQNOP6JI9M6axk69m1PpreGQ+4+QoFU9lvOEF8WL8OA
PD0ypkGFT4vIt9ea6N/5Vf+6nnwoU+Gngk4BLfE1cODPuxZfBxDH+MyIegEQnuIjUWjblDv+86r9
63rCVQI8BWQUgGumv7xgJHfXsAXHAGdGGrkzhDnVCmBDlnZflY34bY7X9VT/uQDieghlxutFNcCD
//mugNnRoQsh0eupGdUJpGaEVDhEL/0IjIY6Heht9SagXIN80CB6pBhYghCcWgSgJEurf5P0+ncP
mcFMhYaLXlOMrkvyT7UEIWZI0zS4fQVQfjzYZZtXRN4gdua/ro2IGP7ThX45z7SY69DWuFA3CHnQ
aBMKzzO/qw5/6QyuQcZJFCC2lyLF/FcPmD9ZuPEWPN0OQYBebjqGTEKoaaNXu4q5OUx+Y90xmK7s
cTlocJv//WpCvhPSY2HJRXH65e1qTwL+m1ADW7A8OVTqfKeqeMp5v5DDP1+KUf/XpXQ9BfDOINLF
NfE/P787OjJk1DFEeAMPx5cCAMlFdHlgOCxTynYVlONNwp8B/CooavWINGtw7UiJ2QIku33zSi95
gQ6uI0mKqOUrhlXDPeHAtpIl0R/o74fuqwEXEt8Ca5/LJg3rGvp+9FvQDcDuP5TvE4IsvBORkPVi
QbfASkfrr+0DsZ5U2Wyko481AhD0DYzj14mvAqrf7anpw8AHo25bknsu3KYcANl2W/crVBYz3JpJ
RiCqn3bcn4epgM1jWnJrVrZXCSck62fRfINSB+wqBuQqOjON6NY88dQEFYGd2nYP7TuDCUh1kJb5
zLEF2TW6NFdcalJAGBMznLDPw89oiJi6wP9v/L0CBDyniBwIYU8I2GIhRl5lXEO7siiMFFVaV41v
yxsz9nElH2qyOMPPiAEMjHgXPUJ4YBWRNVjxdIHxkQcHxz3kToGfNjD15Qmm9/l4JUG+BAOb7hE+
3zzESR9P15gQvUAPSim07k3Qu7yV3vbU8nao9jAs0quuvGs/L5NS34yBISRlbQtbx+hiobLFlvy+
Rd7Je6OEh9N/BoSSzthtAGMRCZQcPWmStkiQVBjlzcpqKA4sX+pTBAz2Haw1NeetQxNVI1/KMeDO
6APNG0WkDvwqlSSQ98hki/MEjy2CyoCHkNBPdTCcSlt1JIDpkUBOzpsuPg3KVFMqO7RZOfhAEYE0
KQFPA4GFEK6bIBOCT7/6MrQIVUzLoFQg7Fvi1QWvZNOfAZ251yBUybwrh0At+bzC8lgNDfQvcOcg
mDz1tB2wxVtEGKQw0nhrOieR1qmo5/WxNh3SVonnkjuRDPwB6WJreHWAbO2E47VaRxDVfi91GgO4
XW8g+SAhT+FqMUh9EACbR1xYdhIrLrbmUzUjCBDs9NQ/EC0XkkHHZC7jGPAmRz/kxc8d21b6aAGT
I8uMzdAV9ACYJE/5VC3dK1AapC5BiUGf2mSNTAGtNvH2mESjuDoFARKOEpDh0Uiao8BR1Rwx0XQR
KHeDcGhbz1LtVxBPYGlBYFhPTPWNXhugvN0ikQ7WEnxNQu2NML0BLN2q/8femSzHbaRd+156DwWQ
SEzbKtTAmZQ4bxAiJWKekUACV/8/kOSvJbYth7d/eNGODltisaoA5Duc85wNnRzTRp7ILerseMEI
47DzJaFo7pOvzozkcQNuQge7oqLHYqju9GaYicxi/ejIJdjUwWhHSPENVMr52FQOa2GmtHt2keCy
GPBopoGxv/5IGLGsRhEAV1xw1sB6ykbIE0L00mxV/EHIUPT+cp4ZGt1kC14kCUcZOB1y9qC/oper
g90Ka2XcjRbC2rSexQWBbKI4d0uYd5uhisklQS7b5GFfgRCjuUwZrkZJNSNtRsKIxzYdls8WKsCH
YrbY6+gEl2ca4xkPx6rJ8tAyjeYpmaYpeMoX9NYPMsqKJBxElL+2aN+4C5YOK6Ubyyo4q7vasU99
xPPeDqVv2e07F6TPpitK+xmFVmHt22bhrLED3RphBKf4NfGDYjyUc2IeBV1HtWuyjqkWu2PXwXPG
ym/Td1nb7qkCPBcfg0QD6nFDzyxdFZNLP+tLe4uRBPCoVcvHIlDZ2wo89bdTrzAksELxbBKQrPIx
X8eaG9zGTbItV9/OwU7sPtkppGJ47KARwoYZ6nI41MhOP8ZqFbUXrp07YL2bTGosIDXuxDlGG0Lc
QTt/GlwrF9bWL4dWHrDgVk3Dj0g6xuVYNbudGgukndOk0ytj8awYlRGS+fx+coPYz48U/RSxuzZV
XcO32K2SiuGrl0VO91QmjTO0G4stRzJzLcLb3CtqeYW0NBYnRr/Uz1OcsYfSkVNloee0eX7KNF2y
iB0LkoTWaT/byA5IgaG3HWpt1wlpRKaYbbCYzfxHiMw/mgr+/4n7YrH3U7WxssZ+DPm+p5VdfFZd
Onyu/hsS/C2qbP1LP6LK5Aef7l2A4ICqZXlkm/4x/TMsEpbBm8KUp82npPYo9X5Qv4T3YZ3brAmP
q84S/Nf/jf8sxn+CqeH/5ZWJfzL9+7WsRaax9obo5RxmkK4FFOLX0gggZFCPKn1OfXg1haejjdLa
3P70mfzJsOvX1uHHiwCI9cHYm4xp3jVPsiy92NTxM6qe5Fih2t/0qYGbvWH1//tX+tO3E7i8Gcap
PnFXv76d2FmCIpiDJxyHebOxOLU/DnNV5+E/fRnwO7SCch0V8s29e5mF8Wfmts6j3YL33VVmqW6J
iBmjv/ncfi3S18+NlwEkAjmejQwRWr++G4RVWN5b+5GtXLbJGJM8xLTYQACFFQaJMezhFDTHvGLF
8fv392cvzDyYNh6lL2CXd9V5zgWoQHQ82mWG94dakXU9Rrftkrdq5+Yle4ZVbjwbafs3Eyim5D91
fd/fMm3sysnhjuF2+fUt12ltiM5aHluB8PdOl5JKGTz3wl5eCcM8DnYlRehq3L97XByDt6tRGjR/
cxn97wUrLIgMfP5ctDRK734Ld1W+LI14ZPQld24b37aNwZSWCuofvxCJFg7GFZeOElTMu294Moxk
9hL7EZMUR53CIz0yWNwGGjP/779S+9tY6b8NNR+ty+OHf71GA5BL+B4SVrmGMZltcol2Mi6QM6cJ
zQRHX7Px66b8lHbTehIleSC3Yh6jUzz4M85Pt/SxN80uaITMHRHh9MOU6LCqo+wl8iIUj6pz7c/l
NGTVJraGDhtY1VZR6C46r3cj9wjMUAAy8EYgo2ILplihD2krE7dZNK6b/aVMKDYj9OQknki9ywCF
BBuKDltQ/UICxXYdjyUtse0ZB2Sj9qpTsZYLH+vhebrQjO3Rfvope0SFaqGUtrzojSCqbuiCkgfb
pd5n7KXN+khQEzIriFN0Hrllj1dN66p2LxmS6c3iBnm6MRgC4wioSgIThByaXTNHaAWQ5+TB1izK
+gsD/cxBKpkV40kkRXc7jxMLdrfpjGJT5KXhHZs07k+aqEnM7WKsi/MWm4O7cXCdHGN4vrQ/pFqR
aeToeURsky82XYULgrVE/vSc4B7+0pm0GUhSU5GbzLc9N/psdXDAXpTrQlUZ6SsuR+VG2Cx050Pr
tjBr8sEeEGon7SnCWzsxP0FPZccZupwzBgY1t2ftiIyx6jF1R17XLvl15KQ50QTb0iiKoPA2djQM
mOTmpunQKMsGdaFxaSyO0XVPzSojsG/EIhu/PJrYWPuPmdlZCrtRVhiR+2mqg3rQCM/abgYpotBs
nJUWDGFzb8lsFBTduUOVQ4aSbcS1ZHM8eyiibssibiGN0tKaSFLg+aR8+StSJNFdCJWtLmwZuiyE
2odoHG0lN6n0VBMjvKaxjE5GujcEpko4znBLJQRsAhdp2b0tHWIO5Pym2wY4P4auic5HO67UfI1b
LXMx54Ej6LKDm80Ohm0HWTB27T7BoNOGTrROMDZ1S/cUSpuXYqqaxk17ErQ9taPCE1leJoGZm2cj
/jDzgFS0e5vmGm2jY3f+RZC4cXNSo/18sLuRqcAg3eJrVtQifmt0p+RlPxcIn7o2arwrLJnG1eAX
aXTQPPWSe4LmBCGVfmWKg9ehp72Oame84Vhw4ivdsJPfWG2VPWlsut5h7EzfgcaAEIMPQ0y6fkiE
1agD6kXfPqdGTtwjmRDduJkcLRGrV7GVnVlV0j66uQBcUC59le7QZ4JRGKygQlA8aa95iZNcD3s3
tvUSat9dGQcI/le7zxir+HGKsrHbD0GFU3eehtG+tZYxiq5SyALFHiuq6QDkyB0bpWFpJl8Cqmf3
tU9bGywWfnALx5qj0DM/tODk8RpobvfgIls1ckxmcIIMF6TPEEO3HU30z3i4+27M7rBCworfpl3i
TbezDYEPsEwd0wQY7F2dc4O2ju8yYWRSWZl7PftNUe3wZSh/U01jcdM7mC42Fk5zphGYWeaNZYzS
3AGHcXEaAGc7nwpk5dsGBsKN5Sb6WnVZhoiFyWMACpDOOMTi4zDTd1LrTbV8oHuY1Ym/rfoRJgtk
DJcIO+aLNL3w8i8AC8h+O1sqTw9N2nPCpqUuYXlrN7qJ7ULf97rFNEqaF7dLatQog4rS5RiCRO2z
gpXjeAuo1bmrjaWt0BuXMg6Deumm/Zi5qbsXRuQw0akI3N3SVyQXce2lT/08rXm0SaavLZjiNppF
fMnbvI8MIlmrGO+DX+FMn2zJo92aU+ceFE/87CProjPOjejJFFn9qgpzvNXOxI7PS0T2FbL5ZG2T
Pu2fXcM0L5rWQbBMVFnObEUNJtYz05+fkPmXXdg6mdfQ1OEy2HhWHTw7QZXmIeyl6gxw2+Bu42rq
H/qpT55m3ylfEjFhCxZd1b4MZU1T48INOml0VaeHxBXTZaWtpTzJDUnf7Wu6JWgDS/rieKVzgxy2
uLMMZWNsNnAXjf5cgYIZ2vSThb7sOdGWvFOmMb3yhEK8WSv8ICHHHP7BzOvAxjSj7+6n2VxQ4C2J
96ZjDacIINioNrqdkJQwpMaImBYBrqF5UObHRUio4SOiMSbY1IqE5zlLkWOFiyxjz5tmH1AuQT4c
Cm6OcsNga2Y0UAHK2pRKzDJkZIld3Y7z6dJc+ulsoRbFSs888E2l+XDeG+P0CUlvPYUuB2u1qXLM
xxfcOjAVskW0IfgL1kpVgH+dB23rlaHvI57cLJySjC0yX7/aVYPbU4KFQy645PHrnIFgX/UmNvOR
2eBZCERuwGM3O/UlknsPGDt7wZduckDMJ4CqeNIgsvnsMidEr+lSZuxtPM/jRrRe1WPOisElxEuD
l5o/DUMEn8mY7whVUOe02yPQm7SvEBkbUf7ILVNZhwlvAqytqC9hEBUDtnBPoEOw+1Qv+2910b+t
638Aav5UIv5P63r+eRjfta3rX/jetgr/g0CWwoAAWjVxoqsK4rtmRZCUDUaTLRPkNosQKVqwP1DV
/ge2rC4uDa5ExCwrV/WHZgWKNQoYrjfKtx8U63+Aqob9+kub4AElpUegN+Z/7BtpYn9tE3LtzZXn
w0FBg1C9lcEQPFWlTJewjtWhoKj4mlcj6D7FjfoUcd8pUDhKX5ht38o9ac/y3u0WSl/DMjrAD8gU
0fvazXLIFowrWwzPyMApijxzZ+GK7wlbK4oK5FtbP0X0DmqXgdx0TwOtPGvbqVG0u9LLPZ6kpFsR
jEqUyp4qMRJn9pC7bAlJjbvlUxtyruhFv2oJw/JQOpI8gaXxe8SMtWVOW2OaZlT3tk4r1MUYt4hY
SC3UetJk56UjE0B3WWSPTJihkbHDwaPaz23X7PAFUqTYcDE/F6lu9aaChQHMr5YdQzYWCKeRZTNQ
6qflmhyc6q1fEgNMZ12ujgENt2zpbiInB+RoLqKnorZF8bnMa189cE4hMcNeGFwMAtqDI+YZwF8m
53t0aE6yQ4iTnAQUz+U+7XzraX0AoFaFLR/saQaWR/YjBKvmQdV81nmPYnjIQU9sckQyA35UF2Fb
QryntfOzwfvSwYCNtwsz8w5XXOpceMrlGGxbApfDtOrUG8rr9J7xI5yCgkVXzjnrYX3LYPpQgZuT
cWEl2KlOcX/Gd4jvMdcHFPAPI0LPZlOxZFvH4P1Shuh81MCWto/vBzPT8bYra+Bt3ehT3ng4FXDY
uvU0nKaEM5BmDmvBRCqe5CtkxzJBly0VmJkZe/I2HjPri1KBfWrjIvc3k9XFK3UsV5d90STi0GLw
Sfl6bVSv9LaM2ptlVKczRkEGdpFiE5FH6YS3QZRjFA69B+0MpTkesrFW1mMwMKTfaFgBtCkYfVRt
zExdG/ARm1kyHQ5N0atzNdp5hby34ncYPWydRwUE+8U2nOqRBUzNNePX+gVjXTFuLDkYTCylZNEx
KKmj7QAPkSfvjKFiKxS4pM40oiRM0r69wbKbP0BNNaGPFU7+hWe1MWwT7GE4HjI3wdGUmaAX2jjL
cRVUNHbINB6HMU9z1uAFpmtgH3z1tS5KlhuB6iCDwWh9kHObu8exUERF+fk0H0jVIVNo4rGfX6Hh
NVNG7aJqiVRu5kPSTmWwtSKBLNUVRItHSxz0W4jNUXeAk8SoHm7lct9QqFFczaIFzzb3FnNa/MDs
mUrhJXsjl6rYltJiBaayiVMVfDUEdig5xoZmYXjWqrUfSNsgFYOOE58RPVHUX9h+zuzYsnOvPORL
npWndelV8iSOa9Wd2L5AcNUjLvFJitQOp3w2pNnVPBnKPE6eBUe+7xe+c8tIRL+V5CqTHFEwk9/O
JKdNYdcCvT0YfoGLtwkCXYF16hd9qq0kuvXmmjvZXOopAdqWjjd+59fWaQr9zznqTsvpk2bLaD2n
lY3FF9sR/acuLN2Ebbf0jx0XAgS3ehr1tyiMko4/Q5lFQMAMpxAYfo6gqun5gq5gpjpUpJNAz5tE
Rj+GYsB2cA6DxLYIPqlkcpnbQfo2uOwRSLAJaKwrXcR8t2lu94fRXcx7BDqBvwvyJnvNSREZ9hMj
ChF6do0fW1JsP3f1En8Zoad/6ZISf1ZSKTmdpwpYL8YO07yv1u1Ijeyg2WFcMBzIujJ/sGob0qOT
jCgQaIHjB68UfXuOlD/1dhWT9IeqjIoZmWInZ0wo60wi1pVVsbzJfEqfWgz5jjhCN74Rc0lXYDfV
rsSG9RKMloF3erIp/LU7KdZSzBuYSFSpfbu4Mu63uMEVGiLTQwZe0/xQvxdmdEoWS2XD1Jv7h1YW
/Ys95UO0I9ISPOeAbLJB1SVhvfaDUc+bzlF4xyIdKWsHkrJO92oxk7BTSM1gQBjeW9O31K1pxsyD
kBme4ieRmwT2zpksnlcpmB2YQVgDqd0lPByfhRQPGWTr0yZOdLAupN1pOHaV9B9TDgALCqmwQOU2
UcfDg/437ARa6NOE3NrlmDAMCE7GuhlesRApawMXYrk1rCi67QHYYm/1/SeD3exGljJbAA/G7ukS
ddOLo+r4TLkIk2AGKrhjjoCxQGrNbSf94WJidUtzNAf+wWQfdUQAsKIfeYnXJnOaN21okymCZXoc
JlMxCgYaCycZhK5SY/uM9TOPb49NEJcoGEBpTbdGZvkfF98dHvzWAr0xplpdY/fspl2+RBMEEqPO
tpFUJg/iLncOXsn3AhptLk6WOWrZUJorK6FrXRf2qAcelzDAmV2YRcZitbGG8SC7wvlUq0KT9Dxi
oNtBazLZz7Hyg+rAHvqJtJkEl3QQJZ9z1k84lRtMhtAugxrvWMRAaTs22pYbHkfLG+9n7M4ig80A
DKjRl+dRZWZtOFfJNIR+1emrpIOZunNyS+MqiAPwNxDNRhgVFhuxLQVzbm0dgyjsbTJF849w1H+r
4v8g4PldVXxVfq5+0XGvf/x7TewErHJcpLSsGkFno5X+oyZ2KHT/WNy4H6g2EIiumk2T3Q6V6Y8a
2HI/sCuQkrKZC0cSuPFPFjfurzN6whBgjKPWNhFIeea6jfi1BE4HPHglRWhoGT42DObMNgEMMWzq
MEC9cg2P1hhOxtEf2wuDXOhqkyvtK7A/tV+FRAnDRzK03bzBNZryDRvfiMzEGkNXWyqPfyYsYFcm
JEnDVRM5rz4d8Uw/OuLGjwI/b86cvMxbBrSB8wmv7nhvzm3ibFMik1ZkpahkKIkPUBvXbM2bgZv9
sVoWR2GeBfrG0tpHczQuMehFMA2CrajVOcVZttSJQEfX6aeyDKwuFLrjxskDj7lMik7T2mMHcQEw
kXGs9qLOnFPcSFmEK4bmeIvLellOOxuH01Zy4Oe7oFlKiTkdoDPr2ZSnN8id8UwPeeJRktgZ/x/J
gLdN4YjjHotbxwKxppbjUtaWZBA9t8YpzzuRh9Tx9qcRCy7xYzMPGJyH3d+l0XP5/LQE4atl92CS
AkNSHIsfVhC/frVFZBWmylwZolRpquOoDIfc56ksp6MbFe4Nc0Ncvo5RspFPvEuzN5mYuEXquqy8
PP/ID67+RrO6LiL+uzzAtWIxOfVRWNP7Idl9vxGyILaWCXTmsFQ5GBUDknvdTv4xSzTWzDbyv7fl
f4kp/5PXW7ei6x4Igad4v4FB/DcWYml5PQ1YXJHE9hT59RCWQ92/WiLrDj/d5X+7olzfHzeRyavh
ueDl7PUr+Unep5o+R6iPdLCIeWu5EU+nsqYQjNKo+Ju3xgPk3UfJS/EYIZohkHyY73rXvg56Jqe2
DwozY3lo6Po1nZpFbn7/jv7nZXj8BI7kn6Qf2v+TBJtOA0OgOPXCGLvTLkYTv09iYMi/fxUhVt3n
T1fGKmMmg2pVxAtejivk108un6g204WOZSCccAx2LkAvHVrxZM+nEDLS9o6plOk8FZJe+1B5In2L
idsEI5a1tQ/DIukcFBaFdCDwmgyY9ZVGGGbBZpxk9ARzO4WSIup8lRu5jYCHIEqoCNlkAvTKndr4
GrCMLS+C2DbGo4KG+ACJcZhBJSouILwVgEOZlzoC+y5SUou+0oFaNvnTUj4lFobuaZsEeJT3fq5R
yjEzdbpsbxt28YlhKc+IgcKhCrNCNMEh7UEg3VRGy2FcTp5rYs0tE7sMF2eMuzOWMUhXOZqVUQgg
qTyAHTp2trsgg8vEmU/zyNDONs5drwCU7MzxvsLaVm+tyh1L0hnx4oSDi7YPS1ife9EZ9VPJlYif
3NzFpjXg5MBsXlS4Q6c5Oi9H0013Dmu24jKazMa9I1FlHLd+NWQOyIe+Knb0Dk0L7rXvwV7XVfRY
ChzHYcAySj2SSee/LpQrN06eM2GDQQAt73oB4pzdl0GSdTf23KrxFgkD9Bs/zev0glhCdHV9Achf
bSM2+WkLmZ6V6l72DECOw9IAoGYBk+X3YNVk9rEVQ9vEW7tLYP2qygCnQK01vzhFVPGrrI3t1brM
msO2ZEy55xVXwg9MFT9cUum8gLQtLiYjZk6K6o0BY2dkffMlioscz2g2xD6gWWMOwMC5FsT9DYJd
w7gzVBF4dzl3XA1aXfksjtMFvjMjgXJgLaBq+QlWXKLviyyFM4+WWOsD0RAjuAgiHseroiWz3SD4
sC2iRwm2yT1Ff479m3G8VT3zXSRxcUwG+joYSp4zis8CNagBm8PSZfsa+4WHUDyOeyaZlR+kkCNi
BjWrp9uiCUIg+GlY97NQWKc8DvM13OCssCO/3QSdIv0AlWxQnHZB6x36ZLLdQ0P7AEBTq2+yrL7x
D/2ofMAxhmF7u4Hfm5Et3IxqT8OnxLEJ8vppFlyToFpyCD2KNY0Osf8PjEv6GERpmiuHW2yaG1Cd
UxcNpzCOxniHA2wJdtI00mmDvGq+8wmIg2YnC7yetgP2vuCtBrvB79FoOZPsThbG+2tYpgZzY0SM
9bfKsKAplMjd8oOuEA5sUpDLzKhwQs3sTW0zPrcljtU9I8ZxPibMe89omUV1qOATPKe1Fzd7tKFM
pwwhsmbftowcTtyyZXXsLco1Vyc9UvzBM4xx43t+dSFQl8ZXI5sL5zaB9Gcca0ZY2MZyEzTI6HgN
z6MGdUhXRvEtCCYyYuPW4HBB11WXuHEVHK/lgoiDpjBCwmJt2pBqcfly+c0LZuG+KvHcpoDGLrWR
waotUY2K4Kg5N3gCySXu5CFWI0tL9rG2aME2hujLinhf+Gnbh4a3NCWWlAnz3T+LEPZwY0jKQ842
hM9yjR789dGM7TqGkpYxuJkqeRVoE/KbgtNuL6wgfn8OfJu4/nIM8Fo2EeDfjlDK23fHAHVawy3n
wWToRrJRyZvdoCmaQilq5x4OXPqR5SkJKz58j8g3zF2tg2jbQWL+G6HDu8phfdNEGa7lue9Satvv
3nTQmr1NcAZqUzmDLOIhzoCBJ43eYK73gnO/i+SPdukvq5V3Z61ck7Io1UyHIomxxXtvRBZVljSk
nEKrBVw9VDy3Cg3V8fef8f++CuUXXiZJseJQ/b+rUUDCpUkzWnPI3Ebu4ibODiPKxr850f/kVQTi
EDwX36o9e/18f6qEoJmZSBzSeSWKmTddL8XJRLLw6+/fy/uQJD4y6WHqwGtGFeTawbsal9NtqAAb
ThA4M0Vzwgg3kpddR6LtDlNn0NyDK5mWEwEHIUXPEIvngSd4cF7V7Tict7mzgvgqbfqgp905uEwy
TId3v/8t360ZsMDxidOqWZh+CJl6fwPZPcvztihQZoOc2q3klq3TIGcN6oATwscAk0DA/q76+rf3
/s9qLf5rD/VBfS5/br3XP/2987ak/BBwwQOxcXAN0hj90Xmv/wWLkMRFi0Va0AP/6MMtm2ZbEsHA
ishFYiX4YX/04fYHjNj06C7/jY2U/GcCyl/rX6K04PUDslt/OQth8urh/vl+iTmvTDHFbMydZrj1
S6WOUWdnL+h3Ox8J/lg9pNimgiMu7+JkYve682ptx7sgy2CyTMPcHVNxkc5JrXdwPOKPZRAYH21z
Tq+yMhAPM4zUW8vpo+e4nuwdsUggi9r80qrJtNjrlf0y55JwEa3OBmLRPhqitfEtRPrOQjOxbHww
MOdJ57WvkampccfhJtU5nbvoKGZ26K/rZDs5i3+KQlr3+3rAvpFOU3vuMA7xvz9f/r28/7OaAv/6
8t58rdJfRkvrH/9+fdsffNpASVo9ekuWpOtO9fu21fywavUYN3mAAuiuOF3/e4mLDys5gNYL4S7H
nseT+scl7rK9dTiTEKgSJ+bRn/2TUZNtrQ/jnw53VJBrqCiqKfpjk2ZyPTN+OhPEnEcjFeVmalib
pYfR6ciBYPkBkmq/zMLd91rBwBppMsn9siYExzuyr+uvGCzA6eUT2F9ZWoyPkgkTDqDHrlZbtplQ
d/pV57QtjIw48qlqg2TbLq1wdvDU0CNWJaagUFS+dTsAJr5M7M5gxTTFS7FtCr8VZx0ATYygSuXV
RT5J+mheuPFglfMjjwv5U/XWmQpM8KD9pvqsdupUb6TqYuxFfSqS6wwWISKNIcsxB7kxKBbPSHxS
yDwzeRBJnKttH5Suf9qj54ei0+EY4r7tnHiDt2ivLUQNoYbAx5BGy/lMxz1axVqwRQH/nJLHwqju
o8qc2d3xI5D9qFYoWkBLZ7Q5lL23khAddmasge4iNDRIIh0NU6YtHBagou/6TwwnGkbVMbFP6PF6
yH6EC06f07brxKaNrM7eaWLuK8Lcl4LbX/bWG8dbp3ajD20vdACZ0QEaRN3v9Bq3zEfAPPCqrMCy
bS0nWgOe4KSoPYat9iUAwUOpm/ckwHTwHIut0ajmfmjtskaUtq49C5oDuVthQZdoclkbxbhVnNCQ
o7EAufMrsfWKOZp3out7cRCk4qY01Zy4RB5E3nPWqomIAaG+jmYlijN67na4Sts6w9kgVkGXZzjF
jMZu9IajGks17O1l6tKwikwTv78vZ7HBLunNoaUY3R4qX0VvxERocdB8oo8z+VnODdkg5XMNcCel
mxqzyseA13r6btI9wUd95tnpYRAD2URL6g35HmQ5TOlyTPEn0QCV1yBmo2qX1HCbudh7mNA59nl4
2uOEfKkf7Od6brzPmXAsh7AIu72WlsUuRgzuKggj0mxCs80AbdP6Odv2Mh3dc3+kkoAbP67uLxKY
ug34r4UcjzZflzlGXJBupzw7unKUwx6mj4tPZhyZnyo+II+fPSZ3TjapT6x66wAqdY6hjp4F13qh
tf8lG3v5kCEOWrai8/AkRugaXlhXGZdtPEZELqGNYKU/jlps2XRVjwSt2Y95m4FJAy3mmxcGC4sj
UOXoDYhDcibHIv5Swc/+ODi+QF1ik+BD1G/0AqHcfkuLpnsSamyJROnkXRS51ZNpz/gtma/GuB5R
AMxotlvIah2956mJhQutMzG8tFDSjDH9DaMHWFpyQ05bYP7pk1e7s7EXkQbCmna480I/NknAqsdR
6Q3qpCDfwKlzWSKxuMUVZPgLEScus4OVDshkGb5Tc8CB2G6RnRPwlzlWcU16gI1N0rZhyDXI+V7q
xB8fbT8d7mAVx58SFaQleX0dQCU6XvXV/fZdD1bbX8aw56/5eiuuHYjmuHW6l46TvGROLbsXI4OR
tO3SbLK4Nmx2oWgZjGDrs8n/Gs/2UNEX19zhSaODHuN/alHY1sPZwNoSwmcuexOFVBx5/MKxF+xz
CxzidvKUglQ3lNHWNdAhnFd6TXBkTTkGoZWhUiBuydd8eMYwQI0dNI3rXvNcKHYEwGVEXI69l6bX
FVXTwcjq/AobNxZOr0A9sp8Y9r+sOa8AvJ2mBzZWswLeL3HMXE0Z0j0HCIs8VYJNQI+PivJj2gY1
k/gZTdfBrRNDndjtwuOxrBvL3mVzC3dkqwrmdjvZI8aBYC4JDhwFsoAotlALWA14EjKWLbe98xfo
1CGhjcmJQZyxvmiZJSYoI30/OZTR3FkPjSGs+ZXdoXiyW1aXO1HweDsGWAKvg7qpgPj5Ze9tKV9Q
veVJoa5wcyKqzftx3bhOhjtvGDu19gaw+/A5jk0BO9xpyYmJpghFAgd4wohtypu7VNjmcxxl0b0o
3OiaS52bJRJW+TZ5c3LJmQthjeQpzzoXyeh857b8WyP9ByvT74qkM8WRNfzcBXz7C9/LJOl/YJyN
7WblDFi+R7X/vUqS7gfHRQRGtU+V9B2W9KMPsM0PzNLpHUzb9DBAWLQOP4okNG4OhnDsEIjIvtVd
/6RIYr/3a5FkY9PBpAOiiDRkFgrvi6Q595QsO9GEFuUOVoixDhQ6ZdqUbmsGqQ33oWP1vyDGrTQY
UuVOPMI4iwjIjTpg+6OOseJWcQ43zh9ILt24aRKdinpW6ZYUL/LdXcKCIrTnPDy2jkqIKOwyK44u
FNT4NhR91VdHXkm/YqacCROImNoxZFEWGQXDqE9rM1kYWo2+deMKK/7op7hnwqUQfb6lwMCp4Svl
C1bwBcLnpiEGyTDrPN/a3tjY7Lra6gRqvobG1nScEJHv+seqL5LzLi0pCfFCJECTtEyvkdcQbDyJ
xUu2UYZOm+qu9me229GwI5wsvTKX4XIZcv9S16YBsDZ28VsGncxusmhOn2JNXN5OdvM0Hg04IHrj
8GORM0T3YHaRHzGWjFCFRNLZjm0p549LpBF3561hf4rcKFZf8IQa2DTiqvBOk2oynFMfMzSjNxeH
KqHGKKzauU7hr3gRajof3F5zGRMOCUZ19Il+S0zEf5eKwpb0zrhEXYD88VghdV4OuUrs5KZKAk4i
M7aHYyPTIboeutZWu4nZ8inPb786ZnbdnOm2reQLyS6p2EhrEG/gJBwGp0F2XeBla2Di53mYotv+
BPCnOGf3OrqbTi8z/5b0EkJ8fMInkkU3r0k+kHRUsah+dGIxHQFwtgi95+bSsefP0q28cCn5GDf2
4FD7ytOo6IoHLy+iNamyXrYZ+vJNbCrT2akMQ3KUygJhG2E3O2vWV0MRoFJX0+KO4Dlbwn8CD2wg
SZ59GhyyWndnP93jf7J8s97NWbh11hadUSVDLfZVq3D05/5Cgn/gElkQ2MQpMc5G6h6EGVFPB66J
hiX32XQQbchXRLU8okfpMdtUFa5vZ7KbsyqrvZvGI5QS7CxJOKh77ub1kxMzTqXf/66Sp8zPvdD3
39XDE8aSluZKvJsvymGOSJzOVRibLWPsLONsIB2591mG2hmGkyxAK4TSyCy6YyP6Z70sBIHaLLhB
xHOshRAUKrkJ+rXc01MyvbmDG78FGjF+A037aAS5/EQQB6rwrOwsQOhZVp9BC3OZyVVvbuZf2JNX
E1SQ6n2VlA3dSK/yMGaTCqDNyW6aZhmegSq49Pgj9sAN+To2VWViRfelYxhf5ziqb1CYFZelG9QI
YFu7IUur50dsCwo1fjEiTw+qXDVFiVEM5fch119OTN+3lN8+RtdkBIhW2Ansb/KGn1rKjPSMEa62
CrM8dT7WZTc+qta9y5NUHOe4GE7Io2BZggpm17ps44x8+H/snceW5Mi1ZX+F6426B6gFLQbdA3e4
dg8P4SEyJliRIaABAwz6699GFYuVGa+qksxRD3pIMunhAmZ27d5z9nFeGItLfP29tiOvpbkPtEiB
/dCNBzdSorVD92Q9zqrIv//JP91+57dKq4ju0oxvpEicn4hv3qpHKJiwlaL1p1pvH0GcJqs+EROO
ROw4XkFUm8rZxA+v9+WPvqY/WRnwe0CBceLRiPzcJvXmnO58hIgQcvvdFSQ9bLWkxnIyjeLiKp12
ZeR6s+5ima/HSTartiw7ctjKdV5O5Hqm3jsp88qRq1K+Ihle3w+pmf7ALvoZb8k35HLC8uW4aDZm
3cv335BLelFe2lHrZy4ZHFOdSTKvZHAnuJWny4lwnKV0B1z7UJJ1n4KqXQWdMS2x+z95TMW2XWyb
TxBpKIgrXbmq0RmuNLfLt3bsjtvBydpNWOjaDeLHKPyJhtRZvBd3Tf3+3pxexGcc5b9HtpyLu9dS
jHWMQ03+319fJHwvZ939d/9hRZZmM9607/V4+y4B9P8uhJ//5b/7P/7ThH4Zxfv/+a/Xsi2wWNy+
kyz7XYcJits3T/r/cACcXrKXPv6u2Jr/D//sSVm/QA6z6CpZDr0fiqrfqy1DR8uvYyC18Gv91lz6
veuqeL+wklE/0cNCF+DROPpXuTXb3fHTzhhH/k9ctRgh/f7R/3lG8K395QaCaOr7nRh1/TygYOqE
mZOu1Nzk+m5d5kGSYHOZcJ8NLgSPwCur6Sg5YNbEaJcPUaH2zLrUmbTrmvV6yFxrFxW5vI69lq0U
ie5B0me42E3srodUqfcVCXOQYYV2lJ5WkR8bMrWdSF5bmF3V7EOStXdCNKNvewmw2upQ2/3BIoz6
XffGLzmK92oKbpsJASkZckuWouvbPdg5dRAPZqOOvBMysPXK3Gf8ddGSsNT3Z6MeLH8URbVj++dk
zqDVESvvYTnqDmTew4HWlA9F9x7bMl3ja1uR7KHtRiAmHCAc1cJUVoNC9pPoOXqiJC5Xk4fooZME
uKV1cKmqF8CdDNNja9vqCdk2ps3fr7S7kCRvjxTnhgHWelLzy2BnG7IcmctMWxFU2yaBylSP21JD
ZI+I0kPULSXysOhckDOFFnryIx0YUWyfTCW9D4gLAqxk5pl31rL4MUJ3WUFt7jNiT1PTD23xHACN
XuQNfTscvu+qxOalElHnq401bkcL4GEuICoydTHgkjhAV0BbDwiIQVjk2zFPScojXPeW4+FglvFr
DenxkHouGZKtJEOpMumgteqr0ZhQS6w39u99pCo3Ir9YjENJQkaRf/Ka0gdw37/UVt9uYLdSD2v1
FaFNe4FsON0Ho5f6icSCyhUjwUlZ7vpGe+KJIkzP7Q6619ySnXPE2oQwrtN1vFw2uonxvaaw82Gn
77xu6LYWUvuwZ4qPy9t3gnTft9G0xPX8hh7hNTSt82TzLAEdWuQqMvUkVoJlTt4YU8AcRXuxy61g
beT0T6VKlkpptsl2yDKGxwS51ckwAwSpqxZcgpNzgi4G40uX7TM5HfXCMRHS91ijjeC2trO1LMja
w1tG0FycblUhr2RPI8DMmA8gxC1K02/HcWekAN0dBLCBl8WLWiNoLGhEvmTseM2u/i5j6wYu2QeQ
J7oIYTOsSi1+R1Sx9ijV1WkkHVugpiPt8941m/s0oXcicCMr/IvcJXKhGTVf16vMZ0CxcoJoV07V
PrKLr7KNp5UzhfZLR0cFo+NT50FwWg6Jdq57+n9ejYLP8GnYYNTMAMaQ2pkEzVvYNEvdUVj0Nn72
obiuwpgymEhnkkRbbZuE+msaGfo+UubIpAE8vSgFyCUl2zNRfNGZr9Rz4Cya54nOI168Lr6ewgNm
k6UjpV/E5Jlp2yClreNpb/Zo7XXqJNHuW7DakJW6Ab9Gi+KKxZ9xf6sJISO7vt7gZF3mU+2XdbAe
h/pZM3hmcEZU/NBMgbLOHwz1WGSPhrwrBwdJAlJvE/ddzHufrawpTFNgVRkhMeIRP+JblMH4oRPm
0GmMbUxE1ZK0E2wubemI577pNY/lWZQKDfhg0sXCRtQfQvkouTmmi9GIxltXHRVkWvVEiLRhYPZ8
tRJ4QzF2eHRTKe2S2DV3XjCo0bOaFDbhme7opMUNzTuzODuayKsvpYhzDdG4GcR7PN+ImRbSIU1u
G4zYhHBHUyEfpmzEwwv0DIS5qpo01swuinhTTWh8rUXunlUPsQJqVqW7aaLWVJa6ZYrdkJSEwxlT
3lnLJhk4/d0moScUVabxmKXZoC8wZop6IyvDfg3VEINUXSSTsZJJ17E7g19rjIVdhzi/QUSZNhyn
rJJc5+hL+rIj5WFFXgAZ0Bh7NMuXOvc5gVIp4IrRGGoN3iwrrydUcKtA1i5RLmb4BZD7IhgzFjzy
LniwYbiwEe2cghqQL6uc5Nf0iRj77EVO2lWRZGdc+MqpBMl0KQNS+QT8BK6C9nhnaAIwp+k0X8oa
ZS6F94PhIfiKey6wpim2ZKrmZ2ToLJ3ZPWaJpesN20Kv9wp5UAT0rsdeLpshPTRWfzIBsXuYp4gC
XNotm2gntx0la5h2fPHldW/IBVFkm9Tgd1c0+vpBvmKnHbfhtGeI0SwDFGmOkmO1HshQYqgZxwQC
IX+CaxavPBzqxx43D+q098nMto6L96gnszmPnW1PUinTG9cfkrjh5pKuAdDNtzaoo0rfrIA3BXsl
ynzcAhuj7axnxw2NhY62YUGF26wnVtEOgc2DTaBV3aHBMuO9nAhOSqtgMXQsSb2KbomPP7kiXE9d
dhfAq1wIRJCXkMypI5lUuJZU7DvhcAPVP99h3TvkNTyzeDY32UD8F0DgNvyam7Zs6XOM8j3Isg9U
ydoC3XC8jbqRPo6XZluDMFYmQc4KC8CwwHi0EgNrb+qzlRtE+XWfj2utyz/qliKbBNnAllzw1Cs3
+mKgPl7TxT7kUlw3YMFw6MEZQIIdk2ITnqFMdUxnSIhShiNXtls7w1JBfdH5dZ3PaXXdshHpBuf5
1lHrD3Vsrh2D6M2CP+xj3N9IaBArBmTHzmqvnHq26aZcABctJpKLZw4vQX8mXotY8wREd59ra6RK
S2861naOCqnzO8oljlK3eyut5gEoRrwUDpt/g81opcw3i4hEOicqAHSN1X3jDPsp6qarQKE0V+vw
aBvj2or168ZiolR4ORk5Q34NiyPddGZymaIXgImrPG7X3dTvHCKC/ZGQKiIVyOJNvuSTCiAOhiF5
sVxCW2+HvPHglua4cvgGhBPfSkRpdbux5yBwFExbjGtYXoTtHZQ0+nCMaYWy9CsZv1u35EEi8qUf
Ml/QQ2s8OmZ1xQPQjm26SePxQejVeixD7u7aNnTyL+TJnEQZbauABQKPZFSKd6YVsPnzFdkSjNr4
q3GZPhpWs7Ut1mJQnPGMswzV0F27MNN3hjVsjIq8ESyTJJ58bVLHp1Elg2NEm1/Q3lNmryRJoLV3
kYM4gr+jvrnvTLLSVHvT9I+VIbfqaGcPrVA5Bc/epHobJGi7KlC2uq4sBiYIRi6XCBEe1eqly5VX
jzTXmvz0oFPf47w86Clyd8lYcGgIJfY2bazQYs+DVZg4OiI6N38Qvfeo9SqJCQnnWOhwypVhdyot
dYMvj8aCsVIbSprK69l942jBUTnMAt3bOJLV6EuLLDBLPCqVWy+tAK/m2BcbqzQDaujCD2u2QpcZ
L5HaC3gheWLwkZ/tcKWnBxnf5LG1SjqmpjLGUYUIM7zuRfloufFVC+/ax8+z4VFz8Czp2OWD9tA1
HBlq+TKY4iAa98pLNWVXxYL2RFIjinRtJo2qxZSN9J1sldVyDUl9eurJieekfRaZV/phpSG2IGii
dTYh8AR6slc4Hgs85Ya7BRYc3Cd9sPXirSiGpym3bzJNDkxAzC9e9bXLKr/VI9yXxMeQyHDjEGrk
021mZ2AUqJr4+Ju0levEDhyEdkAUrHFpJjw/TCft0r7yYEyG3iT92FKZQom8vi8LOpILVHTTq0DT
VLB7jd2RqNVZaYTFHRAgWjJdSU+y6DO/EualrjliNGFdl/k4fMGfO33EMa/Z9gtVM6JTwjO0qttr
r+nvJ3wYtKGICa52mRXM4BMyRkgXGavYT0aUlpkDDd5e12TfWWBDrbn/R9qRcjONuOm8POoesmi6
5DoVljIeqoYA3yIgprskmjuItUcwLwfGilsjJ4+uIdTGBXyTz/K6ITomsbcg+ucKUuNjmw+vQiZX
UXHjtdbXgP4eh8tTNWh+BDuLzFic1HNHhRShi6UVynayLYBDZraDALq1m/KgJdMJag9tv67ncwQk
tLTFqrPUO410sLwnmJmA3AmREMZYnU6oCstb0OldMHeul+EM4rOca+Eqm8g0fW9sXjvaFVtuDzBQ
MaBVdriV9CgQ1fbYtPjypEX4bgiLaau5w72hYtQsc9dcqE16IRT6FEHqqPVgZ/TtPYXgnqQN8vEk
PdeKqPm4z6gJHiu3BRcUWfq5kOarFSv7nv0rKPKvXuFAH8wCMJ8xOeI3HCsXNArL2iT2PTX0ZkEG
gckoDkJLF7R7dL6PqaFAvWivJkGskVVrH0zC38NBXbdh8tB6eH4jFQaEFj+ZcjiZIxE2obcd+Vns
YEvuJhXHc+DgzuZOYFLelonN+aqumkzXlszg0hUGd8ArrfeQjG2DGtfdmrkDtyhr10guz1PMiRzP
JhwB+sQPjf7RFsZzkZma73jxFZzrl2qKV3WRE0g0jEvUS8Su44duPNhLlbOX3ZlMwSXMoW1VEwej
KpXfC/PadaL6rjKLdVJD5ZxofbIgxE1Wuet+cip8pP1HONV8xEAv2SKmdNHo7Kuqx47ltd2qGvQX
lYgIOELGG3SbelEiRVhCytkq+AbWtZX6eLfXdkEbm8iHfME8Iz9og6RKNF9Mp2Af8Vxu+NZ4507G
17AuL1zvNTNXlk430FtYN227zjNGtGjyiZUNb/EZra1Av+3JPO905IH9jA4x3gpZb91+uLMD8SQo
3JmlUCpxRyrIz3EPsAfWdZPdB+WxkPmN41nVbUCWc9x129oEKcMQRkRf2ylDFPzYtoFzqquKYJjJ
Tp7T1K1XJvCmcqFE1W1od0TSkybmkNaN1hdtsx5n0XtotNNpdkITcFgW2o4nSilXTdLyA1OQzM5f
YwevziPj0tUvUtPFtapNKnlJPHsVINllpsbtY16gwmBsq+6yGV9Tj1yeg2k6Vfi+fFMA5pRWWa6p
5yNu1DzAsR5qTHF7uZkmeFCWUNe9p34NzDlsSFVDbQdDDWqvVQ1bVDEZLvvgWQGfCZ+lVrjQhYRo
Dln1KB3N2UQkEK9JsIg3RSDcBWI+uTNJtbnmCqvdBIbSb5EZWNsALwbffV4Z6yhyjXsjKixICpFa
pSSmIViwpiCx+Psl1xyFRtMl4Cjbi8IBZEtUarrwQnApbdbNOonUGjk07LQ8crSk1cZJJpRJc5tD
pk17ikSknQs76Pd54YI7UPt0fGM26IBIqYYdO1C5C2U04p8NFVLBsGnU6MpLWYc0DGJ9PapeS+6G
MzymHswaK9WHJykccieR0nAA8DZvSTzrPwLqKT9m4LlBrRCQcdtjjSEc/i21PC69aj6uxrLIECox
TCL6K+EWVPLJymOahFDDS3AWDZR2EtFDl5m/mbyErbQ3HnpBFA/ZvkuzaIWCQN3S120Gn5NqeDct
V+DW74gK1lPbuPQ2GYZDW5hHA36aYJRgEiDpQjFTK1B8OVd1mQCslhbMAdBvgvtvlV9czsMcZXwS
rFu+/BPx18VSDRWxbMnQponkAFpazP1F4DCInu9owgTpkkDnKxus39cBA/1FzVO+L2CPycZThbIW
TIUujA1QcSXCOCKkSYk6VQ+pEiNnnGyVYGNiJdNlr5bNjWMKZvhW1H6JABqypzbNdOOA1Iih8OTZ
15DccYdZUonAjOp2y/wA9Rpz020FCrxc5FZsvRUQEmbboQEyAAhcuqusuD7gqkn3FiKJY0J59NRA
K9glrWEdEC8wPHECz1aWpa4He4O/yliqATuSlTWZYlpZGY/cn8qFAAu3QJO+i+HfNsG0A9J5o1k8
A0Xt3Q5t+aKDMqjqYN+ndbiJNL1b4NB3YEmn0s13DZA2GBSypQNQksTN6Ca3xoOIU7aRoOP0XwCv
TqZlVHgbN+47n4t8d7GVXvdr1wCn4HCvJ+mrcSzuHkWw9hpFXZpcpze4Vx3DT2wnuC37ItqofCuj
NXa+YA1s0qAJM79NYcn5IfFr2MmjZF27QvNzGWXEbDn9CyPsx67ztGtFHUzqgNnR0p+E4hQL9E4N
LBAvudGmyTkppnNbmvk6d4ubcZDdBm5D027LqurCTd23zgliQJX7zBXau7AQzykxvKzUPkJ/A6PL
XBpMPx2G6XV8qNAx4g1N2VKBcNcbMZhfrWCGK2k0X0+hVXjDgtx0+0iFrBFRp9BtBXUC3ySGCbVH
lcJAvmyCjV17wN3AAYg3vIj0PCfyrPlFB3VYtkV906uU2rrOXYpipO2+RCIfi8XUZhO7X9C6ADqG
KvBjTTWXILrqe0VWKJIcXncfhPWcEupkx8kxu22ih7sGQOyiYix76nXhrgyt0y+GOc2lx+R2u97U
EKIbTjDuUdJAdE5SIU/AvqEDk7Jy1EWg12whmreGUk9VagGZoKnSNCSzVqs45xpYtOqqI/hsUztd
+1Wr2tiXPbfhxGba31TlyrM7gnCNTVv1R4Cb/a0OclldtKQDvDpZCYQwow7hwpxakK1DN1omHOI7
rlfVuxUT1j256LB4F0QVZrEVEYYYDZCrJO0SKMldtRQQAsgMLK8t1xIUP3lY32SeoT+H3MG8RdVW
aBiVAc5GkIQHA+MpWep1d9ad8MFsq/u0lDQWm/BG67RmiZzH9qupXBrEj25od8BWtxPSCjWwW45x
1+ibqQ76L16glEdiT9DaOdleZ6/lahM/G9A3tn1Wf7Hz5FobmksXaB9sI8uer5KylHu4ctXVjqCw
KOnW4PDAXvJEC4x/MgZPDU7dlZ25/ZLQV56l0iWY1l4qKCEsSjYrIyEWaVF+rJwvOjYzOknahmk9
09/MuAapB8SjL6EAMZtNSwUon/UgKyxd4WQ2N/SZruNiWMf0VhP1gmvHIT6WsGz2PxD19HuheIC6
wIt4oyg006WlxKtp5IfEty3WHSvJxVSmOfTrorFfR3qgP6OHnUNa8MD0U+fcx7U9Rxku01a9jPTn
F4PrngdJ5UB28Wtm6lcq5mxQ08w/Wxx0JnE1a2Gp5avFsyLYlX2jzc5q2slVVBFLmht+7wAmgxq2
ARIjbrtWdRGZD3g29MdiMl5lY78Ad4UltlSDchVPnbHJnMcyYwIBvZ6eE4g/DJKA/TXrZfLAMgSx
cw9g8zQOyAEUGgD1SEyBqU+LStVopiTE+Da9Ty7m0grL644uXyfFdhBixUfFL07sNdOXvFHX3Jsf
htHhXM/NDvZEsvd6rJYEHzFuN81bJC4BbdP6gqT4HHhttOACfeyJFgYPGIF40+ECjtl7JLuaXqRz
26lVsk2p0470G7alG8anVKPIc10DuWuBeAz93ULz6nfDpiCdyrK4pkF8O1D1Y+Hkrhz01h0Cif0o
aG5ja8NLp2rckvstMx3zqSUEd5WKh4ycRO5FKOnc/L1HYbjJItH4nEyEwsZkQdwbuovkxgvsfGPY
yhc6Bwe4Td5Cc/sHV2+XkzMMW7WTN6he3hjOxksIGZRoZf4hSRGkv/IBGgWQBmEEpSHhS4HrJAjN
ije1G6VrOir3fUzXXA2rm1AV6Z7283RS4qBa5z2cchNizNKxndavpHEsx+HZzkiGJsQ04lyRMNjL
C914ZSFzdR/YcbMBVmMu5SgZHjHM2FljvixNWaFwDazyBK0UnEFq+5MEGUK+ua9qFd9csCxnFC3f
s0UvZ3gaLWyTRecd03bST4pEHpwqbn+DUhmCpcotNvJGBuSlueJmQEpP26R8wsnlzCVLtMpuANli
Zwz1i6NXxAknif7cWlEP31S1r4wiBF/veWNythN08B04mwV65no5NG9uLa3dpKTyDkFR+oWDfDiU
ZfR1UoL4CwZA9yqQwbZoeVxCxeZ6AtCEdCaQ8AJLoLMPqhTzZeDG2A1n0S9x8avYleMRFi0oPYN8
5Kw8Bm2xaSfBVNx7GSoadrQ9FFpSDMY8Yzw1lrboh/5dZ1+usvQpYg5TMh5CVJZuJ7o47Gio7PVS
XUVRa510m3UqBoLbzfRNR4ZejHxqyryF0wfrzEjvq7qxdxm4JJOI5oWWGit0rPxIOjU197jAuI8V
8Dgtw3D60c1HIqsncCfR0XMSfwwdDbIQhwoVxsIIp2Sjxxpy6mRfVOpOahZdbbboiBturE3ds1WB
oOoCiRipcO+n3njF43xQkmSvJc42ydKNl1JX4RewS7mNZkRrGlTHWAmrq17VgmXqER8gdLZqTw0m
n5HGuIiKENN17LGpJXxIelelOFYtpjJMB1StrbXVMJSRnrE1RZbOzmycLwI9mS3Syxjkj4oxfDDF
4uNOZ1svSrb2uUKInhCF+C1AGN/Ia0r9Xr2Lk/ie8GA0PEW0M0lxH4fggBTpZNX2JmGItWDqd4jN
fs/BKOkBkyM3zzXXjQVVNjG5ijhMN5LUoOOoeodMQ5GqT9ajnBqenL53MfJY2p5xyEUhYqODWbCs
lOpLwHTb7xCwnVI+ybq08QmIHMava1G3GQ9l8kX2H7PwiKkxX4o2AWqeYuu9Ce3nuoFw5JhbgkI0
BlgFDV8ydO4JdMj3CIEXzGuujG66lHH8Uqr1F3WYtWqBWOFKxsR8VXX4O6C4jospi8x1EkIy8rhh
epqy0I0WizPlGWVDqK1K/qwlNXCcCbk7fA9J3K9R6S1oUS0rVT00oUmEdcPuMLm0GlICt9Eegd8o
1JWlQYyqljKZtl4+w0NEiUxaDUBYw1aDnKqRq6wx6YpBZBmGuYly0713UvrLPd5uX0kdecaH+Noy
7eiksplHnJ0SpUtbh2xWRVrhSzE9W0l5kyTHHtVyngA6mTKTC0xWXmDUTtjZNTZwzb6AIiYIOeHI
m9TaT7WGcdpDyXNndeqHrb4mSPa+NswP15aT8sevVZscYFkG3pXjuDdYR5apY5wTQR+oF/lDqgfG
wvQmKu7uDv2hviWDjg2nfal5vpJF5vUPuD8XSeXSpG7sG1UPt1PjLPhnG3qqDDUikwk5R/sc86tq
t4i7lwg0yIWtk3vyQtDP98aHPa0LySdegIqDtxqFTzraqh6W4Ebq4Q24E6C7g7avwuk2oAQx1Yi5
MyOSMP8Iyd+io02WiToRDd1StnLUnCs2eUcUGwMUTdWSPwa8fFkkwSHscyjfMLSdyW59J823SWHs
PMFZnaoye+VAQf2N6nRdKHJD3rLYyrKsfU+v6M8wxlODvDiztFIod9Mtd6El1GuPhKbJ9JvaLP0y
g16nw/ylA0y7qxXbIGIYrL1R+G/zSDkVgrt94mRvaIxOdlY/Amhi6RkQxaJrJkLLjic51diQS2n4
RHEeC4rC/DHr250WMEhB8MT9vY0fcgDGBmhaP2604Bb4zWtvZLeyZ5Wptroz7YbmY3zwSF1BkPuE
Xz9YCk185FjruGKEG3JZwiVQsnlUNtL0t8IRbV58yiPtK+rd8qS3KHs1aR7UENIYDMuV0kUrjwDn
Z0SQ9WM8AaLqFZp/WAECn5px24zKFxKqV4CbadFZvY8OBGExlj/ppHszf8uS4Aqb7dIbI07H4RJB
T3TV/q4kR7XWmw96ncwz1YCFFYz3vZvEz21XXI9cVnuwmKroVmkH2qx1q4PbNAddtNfF9CVUp6WY
2d9CWxDkdUPbbmNE5oboq9WsjNF5FgOj3gzohbmZjuzO0sUT3u+yhj0JUwgYrfiqgfqcdx3/wW2u
pOBoJpQIucKZ8cBOJNp6KI1XpWLfD+vmVHTqcY6I8SqFdtpNp0vqTCQdBDmfDaCAnfGQt6T5MPjz
zLvCKffNqO6jaC4FTIgcnNncAFX0x5yIrvKkVDlzZa07SKdH/TNuNAP3giaPSRmsOWXJUmnlDpDL
EqqI6uYUkTx7sbtpxuh1JIupgSOpltDf+PpU9rgsdC5yxiyV5De1prUGoLxkhniLseMxGqsl3s5V
lABktKLK54CMPoyQXZaUJvBy6Y47/qLO7dU0IWkKm3BX2+NJajErC41ulYaPqtLtU43WSn5Dudmv
4T+hicgI9ElerBrJualcmlyuVKgNImC0O3FvmHWftcbYQD+Q6bDDEdH4kwI+UOQNbXZrDQok90up
Rkvy59E2owQgKRI05kYL5D4nXy+YoG9n+YuVmY+dM57puWF4o7dvF4eurraFx+FlVdGNIkF/M/8B
a++oxA3FiRjfiUTXmZWbH0NULLOJL8oSt6qX3k3W3isaf8z0u7jornqGJmzsGFZsIVdQ65pVgiZ6
MMoNo8aI27nCPdrlyR45H1cFFlgDMse9pDxlg4xouNJOMUNzb43QvduMe6g2vUoKp7hO77xsunOR
GkIAYU6egxWf3OpYAVq6QpI0nctuOAw6eD8tePtGVfdn8uZZ/viHffJXoRoggrlPanj6DBn6Xqgm
vG4KUjKT2boc64yZ0q42ZtGmb4WDMLsaehqpcTE6x6ETHRVgNDb6qs8Y9a5+8E5mCsO374QQGmu2
hVr4OD2yXj9JWWMyrey8AX6IfE++eBl+xQXgfih2WV6kt1WuKG+07d1L1pbyzm2Mfs3gUja+Mtnp
+69v5v+bXP6LnFD1b5WXdy9x0fzj9FI3cfGP/7WuX4rX9//9rRDzn6/wmxRTsXWYy4YDBwvGBOQS
j5/1N+cLURe/QDUxiDV0Z2UlF7w//MEuekviYyBTEHlo8ez9S4upQWo27dlIQ08JdcR/5g/+pMO0
XCSiKIdtGAmY9dCkff9444ySlPlw58ZJ0+na5SZo90ldwckcfgCn+FVd/80D/OvfwiyA096GUmFa
nzAjBp4PXLMerUk59VtHrvJaovMHj0wLaMB2Skul6EKEELZX+IIs6HEgeqDmnTgoSTfNR6yGXD7S
iQ3epH2qxpEPdv7opKq1/vvVNtu2v11t85t1Nd2ekQWqg73h02rT6Q7Ijh/Pl6XzEEKJZbjjZkcs
bacSbdYgENdXwr23M0vxnWqrqmOxSQZ6d7mE5WMpZDGKFhc00aZf07i6OHUMDbZBSeZUXB6gWPm6
CzcymdDBExW6HmhhbsLI2aOlHhamIjLGUoXrJ1d6Q/8daesqhNNOTcwLWTmoUU1P9q6aoGSluRjH
b5Eb3BoVeAv4che3CvYWUROr/3zl//uK63P3Xjdt/c56EfIf67Z4e2kQOn9Waf8/qL+evSN/DQSg
WC5evl308z//bcVrhvkLSAkbuoKqOwicWdW/LXjH+AWwCS4EyBf0t4i6+td6t/ifLKKiZuybrv1G
EfgdeWH9YmozLdK0VBWr1H+IvPjuscZlCZcP48bnw6OZuhy7lxdeq+hJ10aROluw2OMPlvj3i+aP
V5//+29cFgyCgnqAPHEdeDj2SZ6M1zWF5Y/W5F+899m8982rp6TsAEXT3HMK9p0KmktSG6Ct++YH
/JOT/q/e+yf/UkhTBHGQZ56purxFo8Snqq2dH3hB/urFP215Ud4yHVQH62xJ7x474z2EoB9h/P7q
tf+HcaOG22bq5jmPog2V1oEMKP9nvhM8Ad9/4yTu9KmVGOaZNJCLFQSU4bAcf/Di2vel1e9Pi/65
pOpL7hkOBeF5hN/1CHS63ddqUzx76uCsS9fA9VeWxpqpo76Nq5GUxNJOfmB7+fMv7VePw7fPUp2G
tlbhmjjXpYTGn1jbqdNff+5b+3SW5gA/ZTDwg1hDfw49TokSGPJPLTG8GN//JGqqKMLGMXdu1AJb
4TRLENPiJ198/ra+WWEg3Ud30DL9DObiVVCX25nx/nNfyqfF22g1tlsiQc5TyC85ob8Rva7/1M5A
S+T79122vCgEbf3cJMJclxohc5yp0U8tXn2u3L79VlSbli7xKfrZ6/Wt1oc3EVCgn/tWPq1dMZb4
CLmGX+dE3yIbDs21PrTe5qde3f20fC0js9XGULLrsScRbKFbpbxuRxCXP/fuZ5jyt1+MZVQdEoAa
+spIErUej87CkOL+79+8Nj8Zf5SL/9oe3NlW983DqLRBYXG3CsEdJBcdgKAf97m1QV8Bz0QDVryG
aaa92x7yuS6x6iXiH3s1Qhm/a1xk4ZYidOsnP+mnJe1w2GeD0lTngElVHSGrIgMi3/39J/2Lvehz
idl2oxrTN64w7QZ3QYfM2p7+Q2LtH9/ipyUd6iEqsUa4Z6vyKEcrwehR+4H396/e+Kc1jaGNMaVw
yRfQHfXeBHEBkyr4we//Vy/+aU23U6xBRx7EuYhthOrmFHh0Vg2MBD/3rX9a1YhBIJXlhCM4aRvv
k7yNlnYXGZefe/VPC9urYlswBy3PBaTiReuZ/ckajPHp71993uz/ZGk4nxY2idDd5HrSOfcd1v8y
RHjft4W1t2pgKH//J/7i6/9szDNmPRbRhu7Z7q0V2q9o4Rk/+dPOmbnfrmyGnUEtKtM+tzZ8EINE
iaXUC+XntusZqfXtq5cjhE5DG/Rz5egnWNvH6r85+7IluVVo2S9SBEJIwGtV9dxWte32+KLYtrc1
gSQkoenrT5ZvxD3dbFdXHF7tCJpaImGxyJWZ19/9gnL6Hi+2pCbhkm6kao+0Mng9DGK7fukzqPL6
DX/6Fi+GF7NS4FSG/BiF2Z0InhdYo7498rkF4yA1YyWe7NTKjyWDGypan5LPdFLFXpY2/PT2n/hj
N/y3RekANglEh4LxADkqDmM1JcMBTxDjx27k4x5dXmVyWIK8+Vye+Lmb+Y3X0+jGLPH2aY0GuiNr
F96MeScDuGM0EOcFXR0HIp4RoPpav8+H4QeKINBp7toPti3vRLmAmdqx8a43msr7paSf3/4h51a+
szEQDuILfMya40i3dQ/22nhoSJM9+o3ubAxzW6JgjxLlsbTVz2meH+uJvvca+nStfLl8JrxmFHkA
BWZ0138BT+Fp25pffkM7J71qGt3g5V0e0S6PfjbSHTOOvkC/wZ3tAIQrVlQLBs9j/pA8zKG+cD6d
ZveXFZk4OwHoWyjfYNAj54qk0OoaTtrbG54iDL0a59b8I+BguhdByC5YIJ/B2Z925xcIjkZpNUgv
/Ajt1PXRZHiQllAq36O1Mj74RcvdJFg4xbA4lMcWC3/XSfWOT8rvVpQ420TYDDE0l3p5hEJK9byA
vPcVsjbTtd/MnQ1CQ8mtohFOLVGDNEHb7x0tLnzpc3F3MButvWYqRwNij3ZlSKgEPbjVUCfPBETE
3p59eO5vOMiFyrEVoD6JIyi3/FuNFmd4iqGvp0APxzNaw9r3XPTTrdY2E1dFCOJuXaKRegZ5+3ar
uvAJTaLmoGF9c7V0VfPz7Wmd2a1iB/QoGQcaLbnxETRRAq5PfRMm3Re/sR3U1zCj6OOoQg4g8dxG
ICLTVeiG9RvcQT1MrUSU8QFJQN1TkPFJdV1M8kKCdC4qDvJZ3dVRCQLWETS2+TquVHJdtmBr+k39
tEJeoHwLZzDxyBTiujmAsNITiWbePPPbxmMH4NEUQiUtK+nRovhyVa85+vHa/6NE9P+/D8QOxBtI
qPMpzJJjDv4ulO/6T0oa63e4xQ7Cq9yyuo8xeJRNHyCpAAnaPvZcjA7EUZ+vYLmE2sTSLQ+V7OCt
am7f/p6OoPX/BsWBNojyTLa5SY4Vm9VDL2bIjVt+eo2E7ldlIS+5CxMIBTAFTiVo8/xju/GfMm/0
c1OycR8meEktzAoJp7dndGb9MgfVAjY/EP+L1ZES2hXgqlEBDUxI+PkN7wAbOo1S6lbpo4mTGxzp
P8DuCD2n7uA6NLWA8Wiijjl8uK7nAa++jKhLj0jnAuMAO4M5VxAIro7gXSfvYIWLDik2+B1/p1r+
S1yHFRwnctz0IajKPkqe3BS5PvhF3AE1OKDwER0xNBLhR1iRJmF8wXHoXEQcQNcMnW/wylBHSdSP
rdyu4ZbkuUwcOOtN62Hk63YMAvKj6cHU7UfQZ/wi4uAZTVAV6VeqjpB5jWBDSoebWYBV7Te6g+hB
iVpB6ig7ZkuXHaCVafZqhey+1+inV9mXC4XbJFzDstyOIVTuoeIBynVeiUsvESek/CVtPT0cvRyd
FPBEMBkRx4yRfzeI7INH0DYfDGftbWTnaI/e2+3O75c4aJ27cGIL6GzH1Tb5A6zsNfxA1OA5uoNW
KdpAqVjXxwbaOrsgG59JNVzYtM+se1fRy6KxC9bUKFBYMPDuIK1cgHjOJ7+tIDr91RdHfDFBHmVD
M9MxyNRwo+l0jcY3ciEs5z6wA9ltmMOkgojCEUyPCgybVdl3sZ0V27Uj2kt3EXjMpzSuqPzQEDlA
JvE2W2iV4NdAhG/eWRqOh2Lt6Lj3W0UOluVqso4xWh0hwlGCwYYG/Rx9OX6DO1AOQvjIssjWxxVk
6108Fut+GuPlwjI69wpFHSyTgg1VBJr1MTKlvSrhOrKHfkV9oweSXetiGO/NJCH6FEJitu0l+xfG
oMj6vH7bifnxcpn1GezoMpCzj3pEQ5utbyPZ/z8d2rMiW2fwcTJPeDl0bQwc+2CPd4Rz0cEW7N8l
G774zdqBtUbbaj6Hw3ZEIwOIfCXdWwtzPr/BnUO42NA4FOqhOsLODkoIDbwRZnoBeOdi4qCa4tNR
SChlKSXsV6BwN2xN7Hmh+WOy9mLLWDiYXzjLliOfJ3TPgViNVhHhhzDqIBgbPmxS2qrC23ehQaJH
o8W3cUWHrF/QHQCjZXeAKl5SIvOBYDM0bzfe3vgN7cC3g3G7yQWDVCxf0e6kIT2IbLoM/IY/aQO/
XOYc4jFq1TnqaQs0NLdRfrRL6/nA9UcA88UnDfuqht8eWY5dHX8eEwUxy3DxLHv9EVR9MXhXBBvq
A/lyRF/McEXXGVpFoDMcvMIeOhgtOiyOLQzDo+IV+7VwMHCNmsRnv9EdkMoghlE5dMyOquj/Dak5
yvXSvnUa4i/Zz5872ouwUIj+TyAtj8diHconSAzBIg1C3Z96dKQ/+83eOX+lSqxg6BQ+8qSu3gcm
T+Akrpnf7ugK4fZLS/Uao1WhODVY97oT73CrFBe2sNP3+1t4HKQWORofODHDESor7J8kkupQzZDH
hxqsvTE2Rw/120HiZ/6Qg9tkLtFx27f90Ywk2dVdz//h0IX/vIg1/zAyiGuBrc/yC8fwmZ2ZODCG
q0qXm3UQKTXxdSmDfVB6XjSIc8ZGaIzdCrKYI4Hd+Uk5AnIY8UQvhOncxE/he7FcqxqM+1yHIq1b
89iGH0M0I779Ac6N7CA4aRm4BoaJdKss3Evm5WZjsyfTw+WBQS4KhOaiwbQhmbiH7jksJ1Z0qvtN
/fSTXgSFNRn44VEUpEEMkaBh2KMGevAb2sFuE8klmAn0ZSve3tIteJrRyOA3tHvG2iyHijlmncAh
sEUjEtrRPAPioDYQ6HCx/YahbfORtGBgwArFLz92hXvhnDEVLZQx0yKA+nRRQDtx1Oh/9wlK6FLA
FI3KBI7rQVq2Es21dRDuSrt4FRjAbny9TmILJyU+wM4k7NAeUbbmJmOQtPGbuYNMyBaUebuyIG2D
+VOAXqS8zi88N/wdmqF0oEnzKptWZKqpEe0VYfFdpZtvfrN2TtbEDmHSCMwa7vDX4fh5IMozHg4o
p9BKCOKvQUqIfpy2/rob/EhpoXRAOYm4XzdouYChzN5PfXIQfPTLwUKX2xUSSFRMA6a95ObdYhd4
mSa//WLtoDKn0bi20MvA06CA2GJsv6G30Wv3RpuGs7SlWfXUYOwWjRy7bV6eGLWfvObt8rrUAkWo
ecDyA6Xug9Xorc9hr+QHeJfUBQt62BqTBQsQDdw2JrclTCj85u0gMsn6vqaVlOkyrXS3rrhroANx
u/Yb3QFlrSMDMYwZC6Vd0FQdHFDT9py4A8qh7qMyYASNeLyBNlawB6vH65oOG8TX6wQnGB1iaPWl
xdSkyB+C5ZKZ6plNSjigPJkgoR1xCtK1ghfG6RSGkWLtuUqcs1JPA7btgcuUmfVT2LMNBC2onPh9
SQeXJmezbHVljhtF93FoIyhLJZeITadv9t8EOhQOMOWYo2U23PpjvbWfyypW1yvfPoB1H1x5zd4l
Zw39OEioveIPdOhYKWkMc2EoX/oF3uVlxV2IzIQl4NwVp05z6EA3KPJ4Du4ANC7hiTKVvDtWAubq
Td4rqOzMfoemy8uqIbQZrdGGmcdWXRWyF3fotrv0wHJC+V8+68lY6GXKqQiNYAUPEmUIQ/LvENei
kNzp7C2ta3i0tJyQC4vzzPrhDmC7li+odRrwBqMaFoEVKrlXYxDJZ3hAAmNvr6Fzf8TBbjapbSXQ
rz0Og6if2Mb5gyirH025xRcy0lOK9bd4uQDu6gDPRjGIPIyhnZrCE+Cw5axK4YoRfjA9vLKNjKGp
35Ct9FxeDq5hAzFxSMSdzsToGU95cEQK+p9vR+zMbscdWJe8MrPITHOkNKK3Fh6W12PNIr/T3KVW
8Qp9XNCDwq0jX+QD67c7U61+z2yha6PSobiEq3Z+YvIXxbuOZeTDdtLL9ApM4mCaQu4qyOQ2odhR
wR99/jbb+JITzJmguwSrHNxyqG5VAyh/9ZOp8qcpgcaf37wdQEPEuiINOgOPMTFQxa+7a1Jt3/3G
djA89nRmULAYjujTh6EufQqV8hzaQa6FR6SZqBqOMBjNHxk15gB+mb1QJjmzLyQOalsY6sVFIKYj
5J4biPBq3D+gGDnCDmzEw5FfdByYtl2o1v5UyIbaKsTdG/YQDvaD39gOTMMwoCNdzXqE5e19kPFv
NrG/vIZ2mVABTpR4HjWsyIYAksM2fEyGiBz8BndvqsYUSTiVBV7ZIeXB0GeNFh+/JRM7CB1BX4XK
PWS+K2af6i37zkco/fvN20mKF2M5RKECmfZmhDICHd7HwrMWE8YORMdys6XtNHzbSyyUdWx6SF2q
yHPqDkiRLFTD2DcjjDXEIzSpH7Oqf/aLigPSJp/o0kRBe+Qt9hYGV5UIlc693+D0dSZipixIjJH9
sYjlt5zBJwB2dcbvkvOf3mkohIRbsjVgWJmnErXSqrgEzTMZVOxAE1reaFOucIKSOfm3a8J8b7Pk
mx2H5LblnvXS0GU2xbBISzJItOM5CC8f1ZhccwsdIa/QMwelTZjM6EnJoPAFxfpbGUInXOvmQsZ0
Wnd/yZiYA9NKTQN4Ux2e4HgCIbkA3n+6iP3oDMjgX68aPUB9c4YE7pEWHN2PeOve/6kT+gXGQapu
W1E07VjigR7KUzlk1wTxo5Cgp/n1zLsYDfSCkvK4bOXNFmc/t8DMfnsAc4CK9hzVb5Moj7Qp3pdx
9Ru6vn4PzSH6qV/dGGgd4lGMT+VxyKBOCqmS5hsrouDCSX1utTiHqNSlDqAoU57E5j7AAPEXNHwm
z6g4SIXjeR1EZVseW9NBhs9CF3dQJfNb5y65aYCxuy4iUhyVIF9EzD5bNVzyxDsTFZfaZCFTi+5z
kx/rFeT1OS9vmclyv403cgBKBjS9T8OpIxZihnuxwM0iaeVnLwSdLHBf3i/B3aNVE2PmpFzavYjh
klFB8cdz6g4+1TZCilJMWQoldHjfSCGvIGfkWU9xyUxcBy0ccgbU3Sr5nQoLjzT95BcWB6BBPmyq
rVrUgeD3aaL+mavQMw91WUvTlKxTN5QiDaqYXFXLmMMPoqk8Q+4AlDGo6YZry1Eek19Qgzt0U/LJ
LygOPjv4lxl4UfO01nMLTak12JW1Z8RdvhI4A5K1S5ClLSTXbqUMb4JV+T3Dhi4fqWNQWzNDnaSM
L+L7Uq3J7yVBldlv43I5SW1Hwg5KpyxdIVp23VsWXtla/vaK+p++tBePjlkxVHAnWqIUb7Kf+No9
bN3kl6FTB54U7q9VMic0zXsJ9XQoBUNr2W/WzulpIXMagAQ2p4FiMMSA/VhiC33tN7iDzm2rMwIx
2zlls3gI2OkgivyqeS4hyciqYVMezmkMLfxjv0XEXKt85H6sv/CPXemLr7kaIVpQ48a03OAaBxn3
ea/GwW8zd/1/0aNF1GaiMY2gdgbTtA2Wu8RvGbqEJAjBjuAe0zENWnoFrzMCxVOYVXh9UJeQZKop
mkgUjumsx9vNBh9sdin9P3M0u3SkGDSYbkEtOYVJdbELtwgqqkXw7Dfv5PXpWUSCLb1UY5o3zXWi
5VcJs1/PmDjgLIdpXNCNOKQJvPb2FO6IaOP2TLVcNpIM4cJR53xIx4h9qm39BM8Rv03lj+7BixVe
z33faXg9pDGEY+ELJCzsQMc49ktAXRpSVdoEjEFxGr74pQmKrckMXUe/7+kcnvBOH+apjIfURAVc
7IXicE0dPvoN7hyf8AyuKxQU23SB0sdeWLjA0D73hJDLNGIxPMo1/ITSTE6wnFKHkBG/zNllGsHS
cOzjsGzBlaCHzv5Dcbv1CglxUlsrtY5HKGqlQ7Lk1zpfYLjBI8/BHXBCiYoZ2DI26SIhc6/rmVZ7
C1sRfeU3eQeg8DUq7LTRJqXJmkHojLJhvUG79+ZH3IEVw+vdBX4FsLYwUZOOQ/Ew2SFtBLnQ0Htm
VyTOCYrnimGCYF6TqqiC/0EIhibfQZii9VvrhL6eOlwMIhXERqdTh/fIPVyEm98h5L8++IXewWm4
2QxNMHObxmpqP8MmMtlNsAT0ywFc5lGkzSCLMNep1MNzHZtflpkvPhMnLu1oM4p3a1fZ1Kzfm4H8
ZIx7bbvE5RxtQ5wFqsbI4xzu423bNSvxOonIyTj75R0RT2WWwdvWphPpza5hZF/lkOD1i4iD0irh
+UybbEwzGzc/URPZPuEi4HU+Q3zu9cwFpGpjSrDMYSWld3m0fky2+AJj9e8QItJBJ1SV81JkrEnh
zyOv9KCWW9TlL/XSnBvdAahR+SQJ2ca02dR9vEFNsZCz385IXO7RSoJxhrVal5Iti/dbVb8Pcvnr
7e95Cu1/y4lQcn0d8mCu1h5lM4wdR+I+G6Po5+n61e6iufVLoolLQupgjlBDrb5Pwz6B6Hc2zTCm
LNshviREcyb6LhMp0+hMHfqtT0UexDDKxBq6WgMWXYjRueGdeu4agUY953OXbkl+VBMczRdd+fHh
oMn6+gO0tlhhOb8NaVWad3QJjmVWefEaiXCwKnSsbbVp5F5T9Syn/iaOe689l7hiUbFqN7wu1jjj
qoDD3Wt+1knw4+0leS7cp39/kZEW1TiZhpYmnRg8FOC/fLfAkdlv/3LpSJvNtyKIYPVQw0n+vcjo
tl+rLr95e+qnj/YXNAn6euo83kZofQQdpNIJ/EJlO4nvbVkskGEdOfzveqvgZZgov5SDCAe92wBX
qNJokwZLCKF02BJVVwLE2P7w9u85o6ZDXJpSX00CvqRDn3Y1t/yfLTRkeidgXfsVb9fCftKJmeA1
D+NCfjIVySEnA10T0n2eIWPb3zPeRnpfhsHQ3aPKDdsGFOcsBM87GC9Ecxht+1FWaG0UEId/hn1J
rlLbk+dl6OV8N2cr1w9lMEb2ZmpgOJGXOUy6TRDx1m85uCwpS3m7dgvt0oJ3N+B0f+2XS7f7My19
J2XkV+tYZGKKiqAzaQOjkOQelgpEfIOvEq4/oh37k47YOnxq27We7zrbGHXdZwNU5GY4CFzIec/s
7q7EVSUamKGKzaS87C28gISFYfC4lRD67WwAL5u3l8kZxLqcKkjXh91QRyYV8FOQYcMPdQKhPL/B
naTABFRbUVOTwkzOfoBJgLkqbD5ciNC5qZ/+/cVmQ5MQun71aOAbXJjnRuvougxs/cVv7k5aAPvK
TUFYbEijFYryBLNO0AS+9xvc2WxmgXa20YYmNXjO3EWZuFc88EtPubuxTMG60XFF0CHsvjdyUjv0
Y/tJ6BKXJUWS2BamWQxqJfCvoXl8x4P2QsjPLHmXI2WzUU/ZlJk02xRMpFHgueMlh76bXrILK/JP
nesv27xLlaJKMQIFNmy7Wup/6mb4PemsucVmifbZLV++Qbw0ewiCrD0sC1l3Q63trZVkuIZRXvFe
R1NxGFWHN8Sl4sNdkVFxX6A3vd+F+K8LgTizsl3GVcJHXcOyoU6nqHy/RaaAowy41F5rz6VcwZ45
qGYO2PAF/mX5etcZP9EcrIXXiIyiSW/FqvqUxfLKJvUDVAd++c3aATsPIB4cD61JaQvDBqwNeWsH
PV5YFucC7oJ9C2HdnGGzHar5HeFPkD33uv4Tl29VL0mbwU3ZpNKEz9wWyTHg1frRLygO1NHZuIC0
mqNcFC1IzlfR7CEl8ew3uFNEy+Ak3VY1Kkayaeu9KAQMjAXW+dujn0m3XK5VAYP6PsjzPiUWVctA
x9O7aiXN/QCXvnvNovYz0gjrRZEnsXOcN7KLwqHDOZQX9e8efkHwlV+Wm7d/yZm145KvhrxeogEN
VGmd9fBSr35A78FvK3c9FfK2ENMAmel0q4eDkO11CC+6t2d9Zq91mVd5Dp2lNu5xMVIwKWqtrndr
0ILHC6qw3yHnylAZDpfaHuaLKQuDe1zab3q4jr89+3Mxd/AaFbrpJEHMSxgIf65RkHkPS7LR84s6
pzOL26KoFVY+tHph4Fui8j21frVM4vKvVA9zsjnARgYnm/ZazZA85rn44RcXB7Mok7KyyHSL6zr/
xXIYUy2dLv3yLZd4Nbd5tpIa96+kD5YDxEDKnZliz/uQy7xCV09gKGy9UxKUDxs629H2ieu6V1xc
5tVGtLIzzFXTdiu+dsDooCa/Dd6lXWXI5GS9TCpNTDDeD62ETTzr/da5qyeVd9kyo3+vTUXEDpD5
/lI36rNfSE7QepE9b0WLVyOBoRPQxQ6lyn+2m/R7USMu68rMo8ls3WFPJBA/XZL8+7BRz1uFS7uK
oIUfzCW2rnYc6lvKgieRtfO1X1icI3Xo50zqiDTpZHl7tYJ/dShL4fk5HXjmVdh1cX0qkgbjD/g8
PjSGX9jPz+yILudKx9WklmXtUlnAuXm2ebSjouP3XlFxWVdlMEO8bsEDDCwPB1jBBneN6fwOZ5d0
tZp6jqp8btKgOyjGTnZ7UXYhyzgXFaeMxmCHPogE5wSZmp+qGO7KFTI5fjFxkt2h6CG7I1FarGCj
Bh2efZ97pugu3aoopy0JYMyT2oF/juluG7KvfpN2Ds4aDMgpbCYsk4TCZ3vPWSI940FfbyhZN8OU
vSxVKgTG7MZMwb/lQiJ0JluJHFSKkdY0bxKskRzGnzte2eV3byuzm8dtfvYLjQNOucAji/dcgYg2
qqtAVMclno3f2elyrlBHl7OUTKUNKmYBy+5sNvtdFl3GVV9szUoJzjYu6vtoZdcZN7/eDsmZsLts
q37M0ewIi4m0wx35bmSN2VcoRt0xvnlO3gFo1RK7mDlDwjIP9CqMBXtXdZ2fTAtxWVft2hONOnGb
9gLWmLovwBxRpd+OS097zosDNFyDEOl53qVNHt/AnLop/Ppu0Xf4emTbB3Ue1GWRggYEo8Rm+DjW
pd9u67KubJPEEzpmujQwq90Jw49DGPgdby7jqhynioU9dkRUnr5CmOhd2fd+2YrLtxpqClPDVXWp
UPazXcWHuC9/vL3Iz5wRLt0qmkQ0tn17eiIaJ7jtdqh0xxciIvDF/lJtctlWUVfPte50l5qQdPsk
KqIPPCTVjUhGOM/F2QyBehLsTW4uPWP82VH+9if568UTT5suBy7aVJlx/boOM3p7C51VV1bCS1vD
cPpGTGG/64JxU7AahTWp3AjS15Z3X6peLB+SZrR7FFjssQ4zfVOran0mmo2HvOQfIrhx7du62/aD
lPXjiH72XV139tAPnbgpux7uJnCpvq7W7Hs76OAGNqAk9ztiXEkqEVuYm5KmSyMC0z40Ctld38BA
3G8hOAe67Mq8LxMshHHAjY9sfNtVvZ+gDXFpYJMEx5lA2D1N8hx6n7CMglt9ffCbubNhqKrJacbr
Jl3X8IqvtNplkvuR4olLA2vbCZ4V5aLSUENOMojFk4zKf/0m7pzrvApnNDnGOs1D8zWJ5e1KOz8F
ZPLnbefF/jyRLA7XcdUprFnfKyl/hlno1RELq73XGBOm17UQAA2v8p95oH/QWfglCi4DbEW/p8ws
ol2F8Xhd86sFpQe/u43LASs5XKungedQmqLtHSWtegwnOVyAz5m97uR9+vI8THgwwX6k1WlFQ3Wz
zqu63UAW6GBMBJtzFhwC1sS7eYr9hPuIq0AVtE1dTHilSfuJwiTbWjTKxTrEXuS1OF1SmC247kjX
NNht6E3E0SMTdK0fLRS+qK+jta48GTONq+BUlp8CNg9wn9/8bLuIywlbs66hUEauUkb6CNZWBL7J
sV93DyEOZrcNDySEFnVqUIXfZTVVkOfm7/1i7iThCYv6UWlUJdrAfC0XRndybLyqEol0KWEQPQ4i
8KnbtKimDNf6x411y4XFcjpe/3PsYuwTKl7sNgPIGpQWeQPmIFyuD2Sw5R7dBGZv+oTeMdg3PrR5
45UO4a85h3wJx6mVoU8GtPzyY6HhPE98EnKM7KC4xnM36JujTte5qXdRk8ww1tEf3v66p0H+FiTn
hIUtQbNqTkH3W+V1IeUhrsQNkepbuF1iBfzdZAM/4JTmvfgQTRmX0bgx/IBRkOVqTspfTdyUT4FC
42UwFeHzNufJQx6Kke3qidSPEVQe7E7byDyxjGMmXTiX6z7MiuXnNITqEm/47NQczEM6IbQEFLy0
DLfB7KYOB7XKs+6xbKA5steRbsl1z2h52+GeclPwPnpksFT82qxldM9Nvd4Gs4JtMOfJAaw4s3/7
s5xC87fPQl+HTNK81JMJdLrxNT4ootBsNHiVXvE9nO1iJFvCKoYj3kZSXsczVftVgqjqN3Vnv4DK
ZxKM7dBCR20q0Mc0N4cMsm1+o7vkNNPTJLJNh7JDiC7vccvtbhm87h0JfHlfRx12v9EIZj2uvmTm
uwTmEdBXjS5sR2c+qUtNa7LCrgknOo22ed8q8jujwXbhoD83trNFhLJCUUCjKqAGjqXSsGoH1bYL
N6bTVvCXteiy08jU9UHSNnh7yWG/uRV02TdrJB4Wpb1e1RD40+96sUOoBtJ7rE3qVI9CHPpR309r
eWnJnJu/g3FoccFscJk0OvfEfCegHLqvTRgBzIb7ZJ+YvwPXsoyQ3beVTk0SD5/UXD5Fwdh89gKU
S0urIdmkCYSKUzzQhqC+yc/5CP6L3+AOWmeQA5ammTHzU+cEbx+VCJ68hnbZYMXCpl5kOniHKniy
q0iV7bgYfrw9+JnD3aWDKY3qQ9Pjo8LB7CpT/YMYmts2ElclurRoUvgkP4l0KV9r18uYZIh9nWdf
ZS4fZTN6cVUxtgNaWArTGdZTp7GnfxkpbnMZP78dnTOnuiucNU14LI3BgUNJyaCoXERdc0dAmblp
aiu/5EzUH9/+Q6fr1V/2Bu4At4FqMSywpUplHsO3RSXw5IBPeHMzbmS+a1azgDK/tP1OZKTGG/8w
edGgET0X1QQLak4QvSakX0tVf687L2VADO2geWks5BFrVIYZ19e1Rvtm07N/3g7YmZ3apYLJlZq2
3TD2Fqzvq2iMdt3cejkPYOIOmE24LSWcy+oUD2UPWR5XB1Em47XXzF0qGKqU7YSnGmQNVpN9bcd/
8OLnVRlIpMsBExBG63UvqrQsKKh9yTTuorK7cICdibnL3bJhVdRtntd441t/zmE/7re59p25g2IQ
dmkQjtiIqpFeT2PwYywnL0FnRMVJzuOiMHOy4HtKIhhEm9qvQx77VJ0xtoPcaWrnTpm1TvOFRNdZ
lsR7CHiWN36LxUWnpGHEK1Qe1qEPPkKk/r4Np+3CpnPuezr47JZwXTWb65StW3HbSqHuUNW99EB5
5mRJnOyYbs1Mh7CpUzUuDdvnXU2ukzCqPrcG8lOWJ+vjYiN19XagziQniQNZJdvCIMes0oKw8ipO
IOEbJnF+tdatV50zkS6vK+I83yZu6zQyEFFc1Ac0MPjtZi6Lq4sbO4hlKlFM756Xvv6x2vb27cCc
+cguh0tVeqZm7ut0WHhxNQ2t3aNNJL8Q9nOjO6idm7KFbQ7W57zYZFcyea8IyPZ+U3dgC+tTCfsK
3K8oax+wSxdAVuylcIOv6eCWoFxIOxgKpXGJZ2hJqh2xOOL9Zu7AFh5y7WQW3NTxyh0/CqrkjrTB
JZ7VmazEdRI0YW2Qcsc1pILDXTDFX8ZsOJBef6pkNXv+Age9a8EUCtasTje0XvUlNNnr0kfFG5F3
oIqODTqaTgJHVfMJwrjNflLkUm/ImQXpMrniGBRxmY+4AZmq24ELvOyybPSqmybSZXJleuAFnWid
ZqvVe0P650FxvzTfJXKtbVGJCqoUqV2Ldo/CjdyP8eh5s3W5XCABN8laYa/XjEQfZ4kXMdj9XPLG
/fNi8pf81WVzybhpClQrNEgA3fRumVfygY8M+otT3lyPY2B3IPTKfdmUkLGP82BPm6p8ThpePuot
8GI44fM4mA4VC5bBglyuQ3aAO+unlTK/RevSvibWUjoIxC/Zpq+DudYz99v7Xc7XHKLgrCFEmFaL
uVNz9Vyr+VLT7ZlrBXNQ3C9iGCfaV9Ce171+MB3nn/KoKQ5t00CYlFQFtKCSaIh3vCnoj8XazO8m
zxyQiyhY6FAtGkrpDOzqAULP8NH87bW9uowwwyLIkskIO0hC+Q3qHexmbCfrt/W5jDBtpIJHzVKn
QUBvpz5rdpP0TXNdSlgyghPCLEEOXU/Rc01bdqDDNF1IF89kQa4QV5L3cRwnBa7CZpG3SbHmTxIE
9N+Dwpmx9wu+cyoLNizEthN+Qa+GXWMVKnzN4hl7B8Hw2GY963E56uLiX52JdIbwoufEnUN5mvEG
XvZDjadkPG8u3U1VJ17i4In8jxxXK7akL61O+zzormhCr0POPJMslyI2T1tHS40Urhcn726aP5lm
80sPIwen3E5qnnNAaY57qNpAKaL6x1hQHbwWi0sOa9la9qxCAYWiU3M/JFa2u4ry3HO9uAyxOFnD
QbNOp2XCPpJyViidSC8F50S6HDGOJKg0JW4weRfWe0aDZhfn5tKj8hmsupJclRLW2FNiTtE7f1ds
43Yb1Jru45oG137Rd6AajTSuVjWqlLDC7EZYDZHwkhXGuek7SM0pSL54CaxR4+9Vsxviur8y9dK8
L4tuusDNPXOFdNliBckUaPg9Sv1k667EVs9724QWuTQW0Mz5V5sbL08SfGz6unQerzO8rCOQ3WVO
+HEthL4TJfO8O7r8sR6qtEpp1GUm1d201T9Jv1z5fWMHwNNWB0UyxxVEmGJ7NbEwvglM9slr8P8Q
yPo5hpsKbtXZyNt9QnNxWMLFp1s/kS6DDK0Es9EL9oaMUr0nfGwOQWS/+s38tKRevIQ0elVSZFuV
Liz5qbt1hmqX9PI1w8ydWy8x41jrZESVDY3kt4pl4/3/cHYezXHjWhT+Q49VBIjELdmtZFHWOE3Y
sDwzNhjAnED++nc0KwtWu6uw8cLlgtEgLsLFd89hpvXLsv33xPpDz0fg0ayFnftTP+Vbss7x30U0
eX5PJ2jBUKmNyrB6WtQc31t4HJz2sLB+y40r2lWZUcqRAzOm3H4Y6Fad4Vzl+RzqslpyDI9Rhbg1
QnxJPxRibJ6nIp48u+4clHc4VvVTiIezber+VdS+69Q1e4SXSfHG1ciFtZatE2EVVZjmAz1mPLXG
eAk/CJzZYC093bUdEVfO3P+li974r1x4qzzsEQYChNVujElEqfOklqG6W6d5uecjRM5nbb9FfTw1
KTMBS5pQTglqzKe7BvZAj6Ok4gZWUvQ2HyuVEh4Wz5FY2GlfwuW3GApSkKXIyR1k/MVNN4fVTb7g
XpTyCVLkJ7of21nneXSzxb05t/Gah0k5zOxOLhuKtmeoaJ/ZsX8ugra5GSvbsRtiu96meD7Ph2Sx
G1QBtenpp7qkcIe1c9CsJxCeQUbzA5p+MFQ4h+FL7VQJsb/bZq56cPLFIVWiCm7uS9GTFt5Jg8j/
YAtpPsJ3B89MBMnwL4pO+zMKhOm9VDjohKHsnyH52l7Zql4i6K2hd568i0N0e1Njq4V4wxOlx6kd
2ytHtAs7rcu2bdB5EQEZ8Qi1ltONQNEerOaMPPNg1fdeq6ULuNFoGm1dYo5SdaDiYwh/7/r5Gj90
aWheftcPC1ogWSXxpXDuljJODxt153prep8iNRG7KFszQNBiwFXzqYEabvI5ZNSrVAUtu/cFdUAz
ZUe+d6r36K7pdliJYXb63UZckA0O46qDByoSbOvUpgoCkOdNTd3Z74M665ke16qP+h6YHO3aNFr4
+wlF936XNFfajAdSVsiB4+gX6DsRt0WKfIvfiV65JBuhBqnTpoNAwD7dRNX6CIDHC7KGlrYTpOEK
Zp2DTX7a9Q5jzyDUn+NVs0+/HvP/9rmf1wDlomsAtzkeiJEdLJmW7yKci78hjRedLFi85Njz8Evd
THs692F3G2ExvGm3MCrSgezivmo3W+Jf4l9dmWBv7zvKxd0EyaOVocD3qQkC+IRTtVPIl+KF8DTM
L2/MdIBHmdeMUD9JpEXNJnADqJ5UkT92vHhWNiSebTtnljgyG33xLXja9FHjPNTgBtm13CtQlOvO
2CIVE+KOVKHUZbIJauoYsB/r9TaoXIm0orcL11KW0NqJQii6a2xODfM6siiXPiuLbZuNxALSxR1J
81Zio7PbtevQxcns3CskLJ1iMw54ZGD79LGsLL/dQfucAQtPKhmRb3vcYZ+UNbaBS0BjzHOrxilB
uXA+pj03y3s7btGV/entLVC5tNrGGqWP5eX6FKu/pgIKorpvA2Qx7XRlG7kQLS6ytuKZLIgLXkIm
o9nTEGWyoD10i6oZxdc6Lbrej19TLr+mLcntwWPkZMXxuOKnJaWJrvyKt7daVCO+2mp/vYxdasPZ
rmXfiRHuk4hlsSHbtFU4XNWLVz4IWkCvOvg/vuBRP16Ab8PTR5zjge9nWQeff93zt7WthHJl1KpD
bBbUZPVEJrKlOCJC3aNYV+gbwcoGULeZ7sZ4MFVySLYnsFIcs6CGwOCv//tLA+dkECjcCZqlL7GU
cPq10vUtFq4rJ/tLTTvbeRvtahYC93DDlt/kDv9B+Ot5uRhj1JxIN8OA4+SAb9JOFvpn8/zZdlfz
3f+lCt7YFH+i17Z13/MAJ5FuDw18E4dcfJwsCraSSh3tkWwt7/4xsp7yNN+Q8T2VUZX3aX2E8x3p
D3bL5zz4otcacTKa/ETziD7s4L2A5s8qgZfd8PeY09ArKaFcHm6jPR2DZa+exLp8UlUL2Vlr2JUt
+cJndCm4Rke8wGkGz/xlWlpUqnFOr6UTL7X9OvT/J/eYbRVuRE/LRvezpXSFsJ++ElmXGnfWBEXG
vh4YKjV50/y74x0nR9WR3/7uom84pthFQYDuiQU9SYTS7+cw/M0rJF24bdkYSK4OZ6C9au5zrGpI
Putnv7adcOc0Ho/KmvIpl71O45mkctg2z5niBLyElL3VS1w+rXr6OtFqTSIdrWe/njsBz01QhUI1
JQoju+qR5fTvaazXK1v1hani4m1QhdkkRGvKJyg+3qi5M9CA8Rxyl26TB8yx+v3QEA+LZBKzXSXB
4ZUwVC7cFgHcOopIFFinltTs3We2BJ5NO6HZA/CeTUmKJ2ifHad5HqpHZFW95DGEcuE2NW1DIA1y
JEXcRs+z5fPfppa134bt4m2AuPiE0Ad8zMVHrZrnLh4+eE1DEb0+C9R1S1vBLJo2bZ/GUadOU6Q8
x9yJToVafqSrRZDFVdOntrnt7TT7BadLtkU9pxUUQ4NsRaV5SoK8TFjf737roUuyFTKsLQ5g6LmZ
ySPHivupWtbZ7yThQmzQeo1yvtoCic76XPSnePLSUBLKZdjqI8JWXIzFE1PD7dBtdzvb/vaaKS7D
xpoh0ivdCuhY7/LExLyjwlxZv0OzK0XWNcPRhAQdrw9cYBjBRWosmZdUGIbF2TrZMSKhafA5l2IL
HzdWhamiIvc7c7oUWzWi+r5aqyAbmzK/hRHsflrA3vgNuxOgWio5w7Umz2rdPwft8m4dhOcsdxm2
4kC1IvR8EEN1i3OQQZVK0I+ek9zZPe1yUIHi4uIpEPSOk07f9TYu7vxGxdk9Va9xKiz78knuhzlX
YalS3u7XVDwvbJ8uvxZHDVzlNrQ+be/3+Oucf/fqtUuuwWW3LEaCo2ek7Z0QSzaU1+p9L127XHKt
X2VDBAmwddYT+41DJTupaaxPQ1erd9sqvuu6bbMhL9anYFnWdFkHv3dV5WJtM05FBSiX4sl24oBM
5LGetW2rk9+gObG7i5bYfRL6iWPQpmKvk3rRfquOy6oFBF95YApKKGHZp1FwPNgo1J4ddyJXtNps
OmD6SY3lqWdLyvx8yoVycbV42SSyTARN56JKqvb4MyoGr6dP5eJq4QA50aBG2/UoHuNy+N61UJPw
+5ZO2C6bKGpog+snOugyaUNb3W04wfsdk1wirdqawNZsROvztiYkFuc2X3a/rrtAWl0Lo+nS6qem
msKkqAKRLjNsSr0GxiXSYDoNT0uLgTnG5gtMxT7Hc+GlfCiUy6PpLm6A/xkc8VC2cMfy9nPBpPFb
iCMnOhVpx60JV8wWGuGJMXjYwI35jcnL6vzDk1WHAxLtQ4Vt1eLxIQ8Pmmxq8Xv6UZETnVy3g4Cp
iH6Swc7TfotwiCxGfiX2X37+GwkXF0WDXUkN/Y44yKqA5AmeDMdkUMaeDsgXeY68s79CxCDeakKD
bIZNF8hwDY34zTMf4BJpKuhiMRujn7qVt+kRlR8nMvgdJF0cjS4E79eGxlmBg8xerXeKxH5B6pJo
daT7qsPzeyYh+Ydiuni5m+XG/NJSLorWlGrd6mKPs8D2Jm1GIk9Dvn/2mu0uiSbnkg146MQru5rO
eWnfjbK9MiovV9w3JqMrU9bQGkJl/RZkoAraGzZ1232VR/P9Kmb+B27x1Y3fT3ACdi83qQ7cxDLY
fy0PFZzj7lAOePZr3IlXpWPVBD3OwfnehOd5gM7d2gbRlSH6b4a8NUb09WKzHFKXZkE0IcFbncIw
7B7qvRLpVq9f7TZihQipzSCvWSZbvjxLNr43bZif9vjFPj3WH4pNiFu7N2uKl1MgF93xsYu4SYeB
h7eLKX43i9EfeTnckXl8P1VQegk5QEwu1+KRkKYCfKW++I2VszRsdtd4RznyrMAPonaA+7IYPvm1
7WzhglKqFAlUtpd0OBV58QzW5Zpq98tMeeMruKjbUZm2tMuOyw5rHpWFQla7+lkYC1h+v/7EXTvA
UCSM4izv5ePM1AvA6xe8rjXl3AZF0IgqzswYbVNibBj0ac+mxq8KS7mwWxxv1VhQEmdQYZ3TbYn/
wou833rssm4RWUayyFVlTIdanOa13MqUtIG8csi+sBe60mRkZHgs3LBs1rUe0xz6KXcbX6ozmfXh
tzi40BstLC3HWcTZKMLMDC1QWNV4nuNd6G3n5bGvBkUZ0HQRTYIaISio2LjXzC9/QJxwreIekhS5
jbNjFgNk50x70wat8ssFu+ibpPliGOT2Mr3YD2MQ/rEz7tdxF3XbjhVr5NEjouh+atpz2Bd+W4kr
UwYnlCbX6xhDi0afArvvEPbyrBNQLst1HJDsjPoO0crYDcdDNwodyLXX30tv9i7GBVKirdeqwnRZ
l+pky0XdTPSY0ia3/QPtivqEH2a+Io0e0sSMIr/fZB+cBxmb28rgR67wEr4SF2/bkQjlapjlgshF
9FGeyT6cHnpVtw/xhmRbUh6hPjfKsAF3GT1+Gbcxb1Jg5NGa8A001IkSUT7gMbA81ZEclgSV5/tD
o4/55uV9t0zCoqxvSQ0NeK+NxWXILASUIr2oOAtZ8C6ellvCzQe/pp2zA44O4N8kZtNw0M/tOMN2
ZR396trVTwxZg0E7zBRn0cI+1P123+C7+vXbWRhWEdGRdTNCN1fPeUO/rjH1WxVcfExUdIomgqYn
uj9UufoeVNKraenCY3YuOCSHIpVFvK1TLmcI20FByWdIpEuPFeUwdatRKovFVp/yBUitHeor4fL2
8UO67BiL8sZ2yLhmVoESCuvmQMW8vDIJ394GpYuCIQlElmIcVNbOUXvO6Rw9Hq0Vn2AEJr3OZtIl
wBoGVwnxMvKlZv9o2n8dBuFlYSOkq3uWVw1UXMcG576iY2nYjTxZrfC6y0oXAJvsARhnqlWmO/qZ
oyY8XcL+T78ZQ18f+yAZNkM6VskMZJQ4F+a4RXnbdPJr3InQGN6PUQiKNCNHvtzmELdDySv7+OvG
3763Sdcck63UWuAKCvdNsd5uTRUmTObHyWwHvkBF4iv32pdyjJ9P3dIFu6BCibJatihcFRakEjZY
7RVQySf9SYiwvgvjFfRqAeeJX/+sC1HmUl42iIdjr3uZDX34V9xW7wUhXhlAPI28/tYKKkq0CEaZ
tXhwTLhY3h+8fvbr9stX+iEdBaEssKWwnMlGbj/2k/4KT2Gvc5R0RcmELGahK4q4nbr8z0UU5We4
AHv5Wgrp4l6CsviwNTqu9nw9QXTu94FLPzAU1P7rUTmqlfZ5jsbr4VDJY8xAqv16vF+uZW/NSidu
t4gVtICpcDZUEXsXVax6KKtqvY1g+ZmYaChvarIEN22o+yvxdmliOsFsyljh7rnIbO9r/tQHE0lN
IP3INOkSXtGLunQhVpkdUgJHHl7ETW3gt+e6gNdRDwuwrUog8WXMSS9mOk/rNVnNC+Pi4lhVV4yj
kL3IwMI8GlvftmP+768/8qWmnYDlZbHW0MEVWaTK+HRU8XP34njt17gTsfUyDQdbBEc2AYsoboXF
RyBU+so7yYUXN+jDv576HFIldK47TJeYhV3SFnz6vYh59BTb6c+ODPu5q4/5jDm8JINd53c42PrJ
rUmX11pUOFnorfEMFUT6NLdRfcOoYVfOQRc2BJfYqvO5sGobZFa2HAn9oUzKRn+XNsoknjBP1Kyf
/L6QE+PL2lG9H5JnZM8jnORC9v4Iu+jaleLCBurqkxlajLColSKLxwIKMLuoTtCoxo0lH0P724Gn
Ir9LgHTFylAke1CO61cmCJs+cDHZ1HLTX9mgL0SJi3OVmoRNVTGR8SJW5xG6iTb0u2nLn3CuWZN9
PWaere34oPvoX71cq8W41G0nuE1YojIY5c9ZOO3LmdM9up/41p+85o7rM1kjthZUDbwMuV3SjjXs
xOEM7Ne4E9trEImhbhhGZdvqBGnD4D5q5OHZ+suA/XCU0GPbjyvBbJGkg7Vvbcktstv/+HXd2ZHL
tUSRfBVj1Qvgm9zRDK9+frU70nWbXOLD6LrAijqJOkz6Y7kZm8JzuXaJrnGYUbTeHTzTUxCecpOj
wAAO0p7Txclb88F2eyksxnwrv8tVbGmvUYbjNeYu0NXlqF8xosFcNG01peEMoljkjPuV9kgX6zLI
/GJxNBj3df8QIjmYzIx5ng9dsGtv17EjdcuzMgzy+3ns/z2ge3xlK3mZ0m+c4lyuSx8cL09g8bN4
3qf7fFXdDeQ/rlVlXmrdCVNJ63KmqFxHgoT8FTLyaIfpyrXxpYm3Ov7yX/4Qo9U0o45VHTRjdU1/
a23Y3vdjPt5pW1d+yzp3IhVnkW0IoTCOd7k+gCCcTGA/L1K/KelsrQwlVYQ3AcsiAtkfzbsbXkXX
pMYvjbtzUo7GQzXhNqDxcpsT6IA+iPbwu2e5ymQBRTIt4MXLXA/hWrAhmQ9HVb+8l3TRLvBXOYEq
Ns8KBdGixqQgUv067tJdC+eYMqLjGSx3vo1V9WdN+Uevj+nCXXmhSTQa9Dqq1fvDVrcrueZFf+FT
/gRvHXnR9kVJs8h0/GS3oU+GLvDjCKQrSWbyYpMV62kGv7Y/SRmcppB99xsTJ0CpbTkfSniuLDHc
OeBh0CadZsfJr3UnNteVHiCAO5bNpP095gazHJCb38XExbf6BQWwK663GZ4DbFJXWiclsDq/yHcB
Lq7mHoohK8uggN0nsN/9+7DNH37D4uyixyD1OMUby7pGfqdj+F0N/LNX0y69NZadistVkKwf4Uia
QELUfGmZWv0Sxy6/NVIlRpxdKHa58CTaOkxNUfhxbdLFt7p5K8Nct1HGc/Mvw7OIMX6z/Cd4C1qh
hMFeOgsP9gy133cxiT1Pcy67RdetyvWwkWxmEI2Qq0FCXavcL6frmky2Q1zGOxtJVhuTsh3CmJWf
3IB02a0OxEEdkQFNM/4t1sWHBioWfrPQ2TZbisc4APQ0ExDth2hF8K1fPLOTroSYGse1jLadZqSa
w3PTqZs1LnwbdyIzaGJdDbWOsqJtP0dHA7HQav7da1BcYquPoIezziik7CZrEjuK5x6pYr/lymW2
9s5Cd0EZmslOtH9HdVh81KT45tdz5wp6DEbuVbfQbAx2exdt9W/dbD2fi1xkK89DFuqVkGwfgv0m
mobgpDa/GhHpQlss2qOhguB9Nvftp1UOsOKZvSzXhHStJfdw7FYdou1JdzxhXfiujme/o8pPcmF9
2SDHMpNs1fWYajhNJgcB9+H3PZ3w1EfeVHOPS62pu+9Wb4jOzk+MWLryYBB5asRR0TArq4bfyqCZ
00ihGtKv50586kmXuiB9mDVHe5oNfQxY9bdX0y41VUCbpqetCbHSHlnB1Ze12byKOKTLTG0jHQbL
8yOrLTxxU1QRss/zYvNPv+75hUuWy001M4O/+RaG2bLNRXOS1dghV5pHwV+6GNor2ZYLurjShacA
yq6mPXSYRU3J85RFvflgwgbGkkdnUgX148SyFupkuHgTCncHeFHaAEv0Eej9H94Xxdnv574Mww93
SlglFNES53vWV4Md0mmETG5CWqKgMpyr1k8CTLrAVW8jIacwPrJ2by0EIzaRNt4nY5e1avt87qcJ
U6LZt++QZStTVhdXNpoLCVsXtWrXON6lJUcmY5D2rKLmz2LR9LyHDX9Yxq7iftHoIlchxkOXVB5I
ZPH9T1nyMSWQ+b/2NPByD34jeeAyV/2xDqWqyiOLo3g9o8ak+lYOSvwTgOK7F3Ir8NnDYTx360FO
gkNlmkkSwLLrqCK/g4zLZmk6FhN0DsPsYP9KrJbJGJae13+XztLEzh0eUsIMymE8bWDVHpX1eKXj
/3nuvjF4Lp61BUT2qL0+sn0KNfTGIIBhoQ//OBd7d8orVd7yHrV7m23aNGcHSUxctWlNOvholXGd
iCnv8ApPpyJRYxCdoTSL585ihVUSK/b9turDqDnl7dj43RVd4gvsZ1xPOyIiIHCszau7Dn/4TVQX
4Ir3Yy7KuDuyle1/DaY0IBu5X8LCJa5aJtSmSXtksGD6uj4fdfXPr9e5lyv4W18wer3OzahMGNUx
YYlomwG6/gK5y2SBOaLngNPX7ZvwMCj/LY6MQaHundr6PmXjcs3i+FLvneTWkq9t3+f9kQk20wQ2
Z+15p921Z+1LrTvngHoeaDcMaB124nkiiiFMVl57bddAW14PTNjUfTyw5sgU3KxvVSD+HBZ1Tdf6
7Z6Dd3jd+LY2HZ1MbTMbTct5ikFYHOHudxmF38/r1vuyFy/aGWi91UUCRmS9kUxtXjMGDjGvWw+D
sclDa+wLpIfK4t0khdJ+B0eYKbxu3FDQ9tOhtmyr8RjbGsicwufGs+cvX+OHM0OAIoO9MGLPhlnz
T9VE9mcxTYHX8gLN7Netd1yxhgZqz9qiM2ezox41ZrNfzRz0fF+3HlSGdS0Z1mxk5G9KxurUlcRP
ixQCsK8b13UFNnKwKMpo1iqdNpPfguvSV3aht+kTCA86rbMjom0x24yIWt7Y3ETmFJehfDQ1r75y
SccHKzWQhXiePX+Ry2HlKtp6qMUtmS2wfwwjar3D3SsbA4Gh178HiZJyYJNeMkARy30eEXLDUSh8
5WB7YWlwuauIbUbkUBnN6EhgM1lKeUvwRu3ZuhO8W092cCJiyuqW3Zn5I9h7L/AKwgCvR2WKYjof
HZuyqc7/DcvvJWxF/CLLpa5YY+Wa42aWtfy4gYPdmMxb+N1nf0VJ5+tuB+uBUhY6T0Cl38na9gng
q/JKv1/W25/3buG6P+7tWHGU6E1Z3I/jDe/3+QyyJLqLYO790K45/Sr1eq1q/dK8cWLYrASX4gI/
JDoUSXgTr7/Zaar+8hsmJ4ZNPPf2mKMRBT/LcQ++fU3gbeZHRYGIff0RdtFpFHk1YwaX8G9bHmYc
9dJeHXeBq6itydRJNmQoxfnCA/tXGQd+5w/hyl/N9RqvpMWUb6epyyoq+tPLsuMXqq4NZMeDKA+C
dcziDoVwPAyT2JZ+chXCBa7aqlhGi6qqDGtZ9U4eQElM0HuZmgvhIlXRVAdWzxvU6KqjgiL3gkII
O//m90WdiAWV1x0xfNOzvp5vgrAxCcx//Dw1kM97PRMl8ghiWsWQ2UoGd1MVN7e7mTxj1IWoooDo
XNByyNqWfgSknTbWfv31qFzIzMAw+HXPLWqo8CmHIYvoJO5yK++GbcXW0aV51D0HhJ/HWP4p9FY8
mFlX71gL+Gm3zbU3igu7vAtW7YVFymezQ6aI2XuUtBh2Ow2K/tMWhX2Ed54myWai7Ws5FJXfVHCB
K5hTw+lPxX3Wkml67LqxP7ctGz/9ekgvrKiugtaCcasVbi9ZCIr7tAbz773xu9YJl7gKt6Uik5n7
bGq/WGRPkm5qtyvbzqV+Ozux7Dgd4pZ1GSxYTyOZUe5yLal0qemXv//hBL1bu0PPosaQbOrjDcEf
fkPtxPTYS7VXZkO7KIiAw3ydsID5VcIKl7TqoymIubB9hmVuuJGQQj1HhOWpX9edfbfmXf7f4Txb
ZE6SXjfJiAJWz8adoK6hx7eYgHTZltZtKJNpbz03L5ezAqsw43wSddlYhO2jGMb1kXZ+RbzChawa
OkyFKnmTTSW5P9b5c2P99PiEi1hBTrupcnm0WSXUXyjT0cmwlR+8vqVLWNWiyUGD7F3GFP20Bvax
4jiD+7XtRGUHqjUs8eaXBUxUJmn6Sj9CSKD0Wwpd4azYLiw0VJhM2WVIS1PtqQ13z23RxasK1e15
S+M2Y3H+NSjzI1nmyS/2XeUsWtGiLFRkMFcmcj6iYDrVpHz2G3UnOrt8ZigKexn1MbzDFeXLWES3
v2765cO9cbp34aoyYmVF+G4yAN7ij04F/MQPPEJM8My9Uu59Ybl1CSvo++xRnndYyVnwCWYWULON
A7/7motYBTKilRWHyZhd1SmQowYi2vpJCgqXsgobsRBNdJupdt1T2QwPB6xzr4TShZF3OSs+F8K2
Qddn0ImYfpsZ3U4yV8M7k6M8wOvjurDVi3MlCkXLLqMHwumY5ioVQ1ecSxseXsiicAWzer0em5or
xJToMjho3y2HuJJxuTRvnO206MIDN+S6ySxtygzerfm5spG9MjaXWqevDwFVPds+t1OfNVA6rvs8
TgK+ffEbdydeVRlBQyjomqwIm+Neb1w99r3NTzABv/bicuFW7jo5blAYCVeeNxkJ+vBjsG2mTKJ6
m96VlQJvHFTivBdUXFklLgyWi2KFo6bAvFSXTXIy53l8PAbqp7wuXA4rMLATRtYeW3jXyaSp1gdC
cs+7isthzWW4DvEWNdncFVBqCNY60UPgdyt3USwFEx/SQrIl4+T7rgDuraXwzMO6KFY9rv1Et7LP
6j1Hpiim9f20rPxKz18SZW+s+i6KNVMZTWUwmGwGqaIeGOVFlQJA3GCFILn+Znjvp2UhXDRrBE+2
7n1roCcb3sp5/divfj5oqH1/HcLbpGgddVub1U39FYmpP/oAUj1eIeyiWd0G1rjvsJ8XcWGG1Ihq
/1RPGpWGFQQm/Q7GrqhWs5g6JwTHHTtta6rMAbu4/JqC0YWYdRktbOqoKNmpyUjE4pSIpTn3ahRX
xufC+uNCWqwMeNzME7bGeBjebVvewq22gz0UXs2rNSVU9rd7Y8gVZOPCZukqbfGpC7djWFu8TJIO
5gQbBc2GwkNiym+//uCXhuslVH64FDLNiUGVG3aboE4UhccE5dpPt0G47FY35RNMfNH41jH22JDl
dhDVNT2XS2Pz8ot+6Hm7TbGdwx5hANWVc1wM/zZsLh9qSs2Vj31pbJyduIklrGQm0mSGbumUwyWA
2eaT37g7QTzH214GzWSyVehvRdB/noLB72zi8ltT1U/jABnUbG/396L8ezr8igbEf6TCD0MOoSKh
te2bbDz4lzjofovqa6YqFwLLZbcW+P8cet+abODb/EEA4fx9QFmpTuqaj0lXDi18Q5UfpyxcnGtt
1nzEcyXmDi/JrbBDeYpzVvitby7Ntar2EEi4Y32rpm8lne4IVKL9zm8uw7UKW/XH3htkrIv2ZIvo
vajn9uw1KclLqP3wfW1rUDUH37jMSKpOsejluYYaxZXd90I4uTjWUsLthMaLybitniLcWZJ4nL/6
9dwJ1aVgpAAhY7LOivtuEkWiY+15H3JprLI9QtnlfZ1tTL2z4fbQzIvfzd/lr5Z9qXCeIlXWDgX0
0obOJmSa/W4SLn0V0JgttdyqDH5BTQqUKEg1OfyuoC5XhXScnZeDlNnY5l9q3BMPM19p+sJa4GJV
wZyX/YTyxAwG5SGy0WWf37N+nB+2sCPPOggI3LhN/afX1HExqxgKNW2+L2XWqSW+g2+kTpHPzK/E
64VdymWiikkbweujzJY57/7a9nm80ZTsDzN8J/3WexeN4nm169LOZdaWOcpzpupIzUCY3ybowlFz
bhSUbTVa5/v92tnibAcx+V2wQids92mz/dQIjXqR9X3Pl7t8OvychISrR0WEnXNmIp1VwClTo0WU
BPBQ9lvjQ+euW6Nytl3lrrMtXv6oC1iIyuKj34R08sZyMYukwArBdvPP+TQ+NVH7h0/T3OWicqb7
WZUGTW/qbjHd79QE//g17YAVMJXO10kPOiuXCfo87MC9U/hBUfwnKCqyQ593QfAozXTamul+Jf3v
fv12DsA02ELk0NB0Tuhneog+qQL4rfk17myoA/bqVVSlzgKk7M4WtDMkF0o/rIi7UlR4X166ksbB
Iw/b55LZLF+U10mAuzyUblERoS0NHlXZy/fz3sn3esm9Nj3u4lB02XQz94XOli5a36uCbechVswr
78pdHmoP5Eb2jmvwUOSl+ryECG1Irpwz3t6auItDFSXip4nQ9XIpgyKJAza859BxbiH3T+fbBS/a
JxIH167jb7/LcpeEAk27KrJswWM9BCVPbdCVp06L+bsys7hBsq292fshSA/GC68lGaqPr8+AJIAn
XinL4HE/lu57oIL5hFtQ7lV9yF1AitiVaDst+EGk/zoV+llCuc4r1hy7wf8Veccb6BJjLxHfIa/f
nUrK6ZVN8NJ3cOKYRROOIm2gsxZeTVkj+v7mIHP9YAxeg0wUL0mDsv4HvNX6JZiBH77+DCJf4nae
p+CxtZjFqoIfaN37FfVyl5sqWLxi9iIhSGx//j9nZ9I0p81F4V9ElUZAW7r7ncBTbH+OvaEcOwEB
EvP467/TWdmK212lTRZOFc0rNFzd+9xzINH5thuKO7Hbr4N86WJTuZp4BQ5RZfOyfzRr9fqodq84
By0oPw9Juaw6sOiHeCXyPUq6df805dJz8jhnLll3SMtZnLmC7C88Cv8xavDDGaULSDG2jTqEzFU2
2/G52XOTMEqJ3wnjIlKzgNCyLNY8q2vz3Izi847eWK8F5RJSYxnxaSl4kIGZ/E67tXtkdPJTCpEu
IAXrQdMPx6ayiZh/SgoEfEAS0Cs4ky4gJRrMbZYPOAI6yDLEzfIlIrNfLVj+h49SXa+H1apsr/bP
MJp5t3Trn34jzn+e4WKadL4RmWf6gPbrwZev+yCLO1vvvzXZ/2a/geb+/PSmlyIscJBkENuxr3Ya
TQ/LFM+vi2om84vGJeKxR8t8Avfe/DEqZPAWW5x93uF7Cd+8YV7/pGoq3jIKE6MEgkbiNG2TipNu
qafvAj02H6KW19+q8BBFwso6fDdXNioSa0LkcQrF5380+MA/ORFgm4K+bkA6ruzSFHFzmmIyfy3j
7nhAVQQNx6sxb8qSBnOyVdMK11cEwkkXqGlOSkyZV20oDphmM3YKi9hCT6khayLKEsX5dYhSgBfV
5y0OSmiuxot8YOtRZ4UJmscAYqPP4bp2eKVV+UFzkA38eWw7UcIXgnP4TdejTo5qRCnfz/VOunDY
Lke0XgwqzyRMXNo1bJOZYRP5/ZT7dUlEuuRXF9mynq8v3qGf/p8Bl71neJ7+rSNTvC5YOz39/mdu
HAsu7DVu3SB7EeYZ7cljHjfvV4T0d/6EW8++xmo/ZK102ED+ZhniLCcoRgXNfpGi9zONkS7r1Zg4
PIBM5Fk480zn8iOEEP0CVdcrMV+Qn2nUGGcNjfOEB+8DSu/19f067SBdp8S4jVqCxaOyvEZ7/cT3
4tGMMz3Z8fBzT5auY2JolnE2PSzWp3C0SSj2VxXMdT2/qbNXrQfg3DoI4wxJmWd6VPTULrTyOx5c
gS22gIOO6iPOJrns56v11amv297v6uRaJhatnoISYvBZP+bfdUu/wQXzj9+vohu3Dxf7kscEgSoy
5Vm5CHPWBVsuEYd5dxXDukfZ4Hg+oMx/58duLCsXA2uQltmglp5nW1cxJOHsW2kir1SwdDkwNJeL
odTYdfZJjadebZdijfyQQemCYIsUY2zliBfPSfPQke51MeZ+anvSdVBEawqDyzO+7mJjAZmDuLrI
0MTn33/gW2N+/fcftjJpthCqAYiKxjHMTwHtq0QdrPNbVC4INnYRbB8jqTLRoVYJg5ElOUT10e/V
nRVbVFRfvbVVFtoZHi/kuxa530YpncN1Lreh3g1GBWrGT3H/1Ea9323FxcC6Au5xwUFVBqOnV+jf
hViIHN55DYjLf0XBYGexXt86RPc2yetTFAd+LQDSBcDimh62rw6VtTC1KbtgSwQ8Dfzmict/YdoV
PLdCZVurXlszD+eSVNpvirv8l975CE2BIso2bR9txZdTFZeeS98lv8a4KptaF2GmN51ykz/Hm2fY
7xJfW6nDNpRlmPG1GBJL10c2qC9+U8WJ+ztaUii/V2FWj/+bhH1Tt4vfJu4qbBnoaJOo0mHWaKx2
xcJnIqwXnildfS2DnYnGewdzxCnIguULr4/3fuPh3Ma3nBpL6HWsg5BkNKiCp21Aus3r6S7V1Rh4
lw27CTPk8iRUB9btVMf0TqD7b8H6F7csl+uaTbPBvwPoG1SRsdx3O5PTVoXFMzxiEL5L9V0FUZns
8SZTIk34FWvZPO0j9p4y77lOipqsl5BPEmXGAM0FBQ60N1vHSooadZOf9qqnfhuri4nlbMRlifEI
c7pO0bfIExZFfq7x0sXE1s4qWdI9zJA6+BYS83nGzPb7gk46zsL2O6RMyWy3ZD1rMqwPXB73kn03
DmGXEqvLqh1pUcisX8R7WXdVAurHL6fiYmGbojC+ASiTaaNOiNW+qc3PM166WFgww45aBkJmChdR
SLosyHzUseeB44JhShWIckaoT0Ca7u8lhvaa4H6+udLlwY6mhkj4AspPiy6A+Ezfou/9LjFxo7lK
ukRYw/jQNgtmy5VCSparqUMUwgIooTgrTraI+dsiZ8MHksN89JRPatAJDKjUo92n9USnfvebti48
xuEaEK6qkdlGk+sZMnrV+aVLiYXF3MqqwXNJGK6QDWpJYqs7WaMbi+E/2l5jv5BA5ezqQvc6OLoM
nVVeIg3SpcO0Rnph2GeRjSXPTNdmNC88H+3E0bHe59B2Mc/IAkAvgOEzn6p7DOCtIXFOawyyJrPl
LOv0fOZh80iPxe9mypwgeupkN4LoZBkKqRcty7Tc5J1H38gI/IcKExoFBYWRDtvOwiZ1/4ePsj8f
NWv8Lr4uHdYzbZtJBCxDIP180PHFe4dw6bC2WisCkSyWTQZjEpJ3XaP8poqLglEEAmpbdprxOJ+T
KNApPQq/fK4LghGpu66jdMeW3FdnVc5RAt0Q61epc1GwgHcM7UglybqNfd+HHnURfefFb0wWFwRj
cyT2aD6OTJdqTztzneTTUiWLEp5RmEuDyWY7yrljR9aGvUlUnn/uKnXvHn0jq+lqcw3DYHUR9weq
Z93ywYqietesfflZbrp4En01eN4KXDTsQPJRKLlvKAao9+ivBOA6+e28LhqWMwMecpVrFi/N/hQU
bXuK5sivDwRGZD9nGohCEYO2eLri0XmKx/6h0UT4zUyXDZui/aiLZcSozGZNgkm96ZHOuxO+35ib
Lh12NHM9HLhEZhqbzclQ2zyNOi4el7Jmd/bKGzu8i4Shd39WsUXnc9GCZYFq2Glo2b3b9a33d4CT
gAQN63ayZtEewXWbdiaDqop+s+Si8wsIXCIsL+seJhzjmvGy75/GADLWFTLZZ6/o2yXCIC7TQiIb
o8OBIyQNY595NPvFxy4Q1jdtBauvZkOnTQVRAxUlA2yb7sycW5/VOV0rNvcD/IG2jMh2eeCw2nkk
Bn3LfsPiZKkMUTTu6njJwtieBz28We14Zzu+9eLOYl16rvLOzEtmg/1t3JTxiRXz6DXZhcuEIV03
TqIjQ9ZMwXm23+AL41VUF65QFhMyXJpjGzOhKNw+bXtZl9qvgCxcJGzpxbSxPRgyEbTFSRTxu6Aq
/Xx0hSuT1UfCxBVpx6xUH2tiZlzVat/xvu4LP+R4A7UQdF3g2bNoP+ti/APdrV4rU7hAWFN3dd+U
1QiuI9AJ5Dx7PjVei0e4RFhpONJfshhxKwYdUTJyCsI+9jowhEuE7Zs1xbBcX7xcjlPX5i/hxNnF
Z2Firv084FvdQhcErj4Z3Mxe1ST6uqvqvd+jnYV59JBL3dAjmOWQd0kqPr3Vyu/8Fy77NfczjtHY
DNlsyN/5En4gzeqFPAuX8ULmeKjXCY/Ox+Z1vj+SafS64gqX75plXnYKHtRZSefi3HSanuDZcK9Y
/et9ULiIVwPH5r6DP242ogr2ilsaPlxT+H4boSuChSRd28gi6LJdbR+Ypa/Krv7gNU9cmksQ+Dg3
bdFl4R4eD40h34Mj8mtmES7NdRxdX1doXcymYvuLAUyZp7vB1q0Rd47MKFfKHrtusy1aX4VDd9rX
zSvpLVycq5JlDU3/zWYzLA5TFarlmVDjp+kpXJfBDrzHLMAsZQht9Qktk2exwRHQ63O6RBdvtKYM
ifrMQhn50ol2vkRxT9/6PT3+eb/K1waq5Bvrs31Xz1JmfAnvhCi/rh8Ll+iyi2AVahg2U3kdTJd+
aUH2jGRuv0VwK35HlzJ+itbm6PxWlAt5RbWCpSedME4iJJc8mtWpHoevfsPknKNMGogEh1GTRUPw
rbeRSeI+N35nhgt55Wh2pUegTFYM7UcK12mtqFcwJ1xTwbAgR6+n1mRBNPOneZTnJj+UV+QvXMZL
7lqxfJpMNkowyVOAzuaYIMvpN+TOSYr9Me7auTKZNKQ7t8uAllFI/3s+3TlMl60rDQS7bXYU0VfT
7lk+Qy3w92/+r+z+f8sywuWcwB/FCp2zNsPozE9h3pU26e2wn2dhzGsoe+kH2dPj7bBG86upGveL
oS19ljaosPdFE/zAdGPO181QJato8vEEKcY+zat5oRc5gPpivdkx2pC6PjUC4UBbFcsrOM764f4Q
Jf55XyAzDJt6jdXL9+j7IuhjP+9euQbhqmWVLKp2Cve2bOzzpO3g4iln4Vc6EC5CZcSx9bRCHqlh
ORy4+jd57Wk6L1yGSvN44djL9nRpzVMDH9x/yrUtv/9+0tw4/FyISh31usy0OtJAL9/NqM4rU34s
hnDpqVnkPbLU9ZGWhEN2io7QtEJ3kp/lpHBls0i7AZLezZFCob4/beiMfBwj4SfdJlyAKlzzIFb5
tKfRvLE0F6ZKoLoxe0EZOBmceW6mOO6MlOk22+OZ8kqfGn3sfme3y1BVKkdhuaijNJDLhwiJl6RU
eeC3hbnMVARzoq6URQg5Ei6TFdFeUhXSTxsOrok/D8xkUOnsw3lPwXz3D+tY1g9r7uetiqv5zw8f
JITQxojydJXR58LqBzF2fk3LwoWmKjJju5U1T1tIqe7qo81bv/POVc5Cqj4OQxuzlCusz6gc+Amp
X7/LjMtLLXxEEABTvzSo5jSfYf9LIk9wX7jKWZUNc4srNUvR3bqfRxWJc8X90mjCJabiOFJt2Y8s
PXo6nLYWWYAcwrV3DtMb+6JLTcUWvdZ0ybe0FWXzp2HxOj6VBymJXzbAJae2hcHTAN5TaU0LnUC/
8aWJ7yGUN97dBaeKFeYZRxNg12p1l6zd+NST5aPXeeFyU2rZBYdIMUt7XooHG4BIXxRuwH5PdxZo
vPIaQm7TllbTzk41m57zYPRDYoULTll9hMdcRCwNT83OuyQsBj88W7jglJl5JI9csbTYxBPEm+Dd
aO7VAm59Tf7zpqX2PorrPgzTZlYf1il/QH/ZPRWxW892rr6L6aK6sGuU0pK/RXvre7lHfiecS051
3DZDZdWWDkHRFKehYle9eblDkt9vrjhHaEh3SodIYAVBIxJV5U/V3HzyerRLT7VbHW+xzsMUeONr
dGisSdVW//N7thPhBmjWhGpPw9OoRONprBNDas9p6LJOZdQGuKgf2G/DbkjoCpnSq8qt34s7axPu
jE24225LybpsSVuO0XlA9Oj3NV1RLNLYItQ5DjmkY2AJMbUh3CxD7XfVdXEnKHECWYP7XCoZLkEF
ykZv9bbNT34j46zQqmOc2xZRYhsMYxJ18QPEmf/we7azQosGaunBOLN03paUTuvTfhyeH9S56faH
DHe1LyyFoOj2EIgZJcx4JZ6JTJd4UtMGCJZizLsdgEeb8+pDHPHAb8xd4Kk/FES8Q7ulzRTxhxjh
9KU2W+O3ebkUEx21gSZSv6dTSUWCOvuaWIJeLq9v6rJMkFSsYAart9SEawXUgw1PFsUBv5yRSzNN
IpqatWx5Skj5el6Xl32JfN/cyUepgbRsD4M1lQtRL6rcl6eQbsIvZc+up9QPVSOzwBcGfnNrWh2w
AJvqsvkYiUGe/UbdWaVUiQ5FsIrjjI7PYU4usBzzavUQLtI0rpEWejR7WnVhnwTI65xgOeNnqy5c
qgk3orAfd7y4Gnr2rOLdXHIoRXguJOcY5b1UVSEw6ETW+pnqeUhzc9zTUbxOjF+kpFyoKVrWkje4
HWITKKYHSiL+vVGhec/3ebjzB1zPn1/9RPzzrCHT0ASQFKfpENn4TRHr4dyEQ3jZTBzgDOF+QK5w
QSfVw6y8XyOaRm35WUT92zznfkG1Szk1wRKMvRUUKFxN3vCY26SYwtAv8eWCTgsTuDLq69PX6B1R
gUnmgfzltahcwmnQsoPA1bqlcEStP5qmXN+sEYfO+O8ff/2Gv/q2zpqN9plE4LfX1ATd/r6jMLVJ
YGbaXZqaBeeDm+GtHgr0P5iyNH4Bmos77RNv93oQ2OPk8gew/K+R0n7Hios79WG5ys5i47drfJrb
8a+iOzy3Zhd2qmDU3cPIaEGWoClPS7cgnR/7WX0IF3aSUUOgrN8vKavD+RkeWMsFEWbvF/u5tBMV
opsh67Kk0wAdiGttCMZ3nmvL5Zx4EyErAAQmbWTLk5jiP8XmN1Vc4SvJ8m4LeooXp2tw3q5wyRAZ
P/kl4RJOFYkAaJFiTk0BaZo1WJKZrNu736+sGzc/F3AaNjhhNHBLTnGNr550FOTJvPfxnSLcjT3Z
RZy2sUHfSdes6QKZsw8TgwBc0lQordKphLzcVHmqDwlXASuYgj1Hc+Ka6oN9nuSU5AtSzX5j5ATI
IwC22tpwSRc9ygRCJTXQ1v5Pv4c7527XygYg7rpgVy4sPGnVq23evJJ63MWdFqwlU6/9nKpoay4w
HGmRkYy++7w4d4knM7eo7S/zmg6FGB/HboshawH3Fr+nRz+f5vAIWMOI92vaF0V4IsdiEhLLwfPp
1/n6Q4TZ5vBJR21sSQ/dz0k9Qo7dqPaeqvmvgx3uegPO46zaBqL1KfK14oFgR84K0cZPe5jXXicI
d+kn4MrluhTFmK4Bfw0+/5+Vhn7WhtylnywtqrCvMd1ZV00XOZM9QeOxX+UTTgY/D/1k1JRPeT6l
gdjb16yzy1M9yehOEPjr7Yy7/JNSJcEhdazpPnRtsjH1vtLy/e+n5HXq/TcI4f/Rw9pwd4WS55y2
DZWPe4A8uQ6CBwLq/VNfDvvbifYojf7+x278IS4RdY0OwnyqlnQV5LkyX5bCrzOHu0BULGoWSsLW
tF339rRPB0sOPree7+2sW4hWckNXfABOmuVC9kmfBfrlvFIV3IWiaL2woFfY5Qnbq9TOJcTwYRzk
+e7X9fzDrrDOnEbjUuPpkEx/0Mc4nPp49LqOcxeLUrWqt4DoJe1j+hEik6+jg/hNeheKwnqabV1h
zFtm7KWy+VtLgv3BbyI661VYDWUrwqdUo4n+VJDBnnp759k3NkoXizJyrkFtqDmFteF2Mt3QPG7T
WJ/1Wvnl5LjLRkkhSl1Mekor/L+HEYnuR91Iz1XqwlG2sGTrj3hKY3AtWRAcn+hi2ztI8Y3RceWu
joXjShuRLUVGtK6fIPPXvKtJXz2PBQvv/ciNfcbFpKK5tTDhpVPKqunJUvFpj0qv0BJCYj8vp3k3
orkafKQtHXgyDcGQ1GS/8/Bf3whRVvn54RrizQR20NgftUR//bCoy7rNcG0FzfyeTsyeWFeQU5+j
/9BrIbiYFDqyGNSolyUduoGd5pA0F1IcflIB3CWl2Cp3CqmQIa30mG0yfssreyeddmseOStYi6Zj
ZELaOLRMPAdrD/R9Zt25h5DQnXDk1k84ETKJ0bHWRKgJxCXb/m6Jqi7rjFWXDFbdi9luHL+uNFQM
OayWTbg0q76av81VSS7zyNtzpXf6XIQjf5I7abyicu4iVIpAJjUeuiU1PP5UdKtOhgKtsl4zyYWb
SoCmAdnkiNqp/Bvt6C/o6/nH79HO8dtWApm26XrKALlpE26X5q9+7Kif2Qp3+aY61CXtVLSmrGHN
myIvYcy5tF4NMdwFnGzVaTnn45jGW7IeVn8fmpx88xuY6/73w9keweNjMbMakEFqPxmm3w1tfHh+
Tyc7xaHmDzBgb9NZ72MyFvK5r9mdpN2Nfc6Fm8rp2g/ayzYtcjqdeJkyYnWydDVNarm+0VF+PMjG
rw7MXdgptyGyv9B3SwGy6ROnpUzCuNF+cYoLOymiDGSe9zmdedF+QYKEPC0UotVeX9iFnfiulpZa
fIURRt1v8r3OH+myleffP/16aP0i+Hdpp42IeQkUndNJ7LxN2jXmpwjONAXKqzhsTMQCv9nkkk9C
jjEEAcmYLlctwBbmTwnLd3snx3Zjp3bRpzA0wVK3x5CScM/fawuV/6az9GGKodJx5zfUjbFyzuag
Dex8xMWaqq2hpz1Cz9LObPBqZXN1rlVZPLRIDifxShkUGHGL9Rw5Z43Dm51MdTjSF7nl3eWArfUl
2PyoEe4CUsOysH47FvoSFCVP8kMCOfZs9uAuILU2AtU/iYc3ZWMTKPC1MvY7EVw8Khx42HGKR6sQ
WgnxZE0yge76/aq4ET26dJTdj2VpI7ak6lhx2nNoKad9HW136mk3JqsLR+1ah0UkQB43SznnST+2
ZVbYiKdmi/mdQPLGn+BCUnXAOrIZ5Mu3UP+Dcs5JTxDN+P3w/JvQ/8Wu4VJSpRlgu12MQwp2pFQY
eIDG+7WWUMIQ9IJGvu4pL+rhed0rc5qKzjyQxeQX3hrz9+9f4daf5wThUd2YecVXSqWBkGkcfw3z
/qvfo51lXrNtm+w+LmlAN3hE/VFFfsLK3MWoqv6Ar6GYEMWY+i20OPjiBwty4RzVqwQxaRUKGFIG
75AL/SoKP5M7/h/5KVvmaHsasBaI/ieM0C48xvVffkPtxNd2yWG7vB/91QD967i9Y8HkuYRdl8Gm
We08xSV9McogoNsu3Kg7F9gbc8/Fp3LKt8buBbYeA/Ig6taTWO0nrxFxpadqNR6lyPHsYtagkEaL
HoXQD/vgLj8VzLjhNUdRp/vRfrdVX11CgpqO35s7KxINHxWnra7T2drP3MhUc+LHCHKXnuIzCbo8
UuSlnPf3SgQfo7m+E4jeCIBcdEq34WrtFJCXgvfzU3AgLBFdF782M5FnqDAdH/yGx1mhqNHZ9ohy
8gLVzCSv89dQt/7o92j28x1gRJ6/gq8XfcmV/bsa9XmGteydrf7WXHdWaBVsuwzXmLygB+ZvEkV/
7kN+T0Xh1rOdElGQd2FhCwxJYbvXvWHyDE/c8OI1KC5AhbWPecjw4r3p3uq4h/enGv3kg7jLTw3w
BK76XJIXtQ5vCj4/zbufCjV34SnIwykT13h0vOlTzOXXIiT3OqhuDLiLTrWDWDoxCrw2Rx1atd8C
3MH8JoqrBFXzLi50zMlLGNcfbNP9L27tnXDp1mtf//2HO65eGRSgBrw2P+jzotXjMEq/y9W/rWY/
PHqAn1ak++uIlF/bYX+JbXgndXTrpZ1FSYxlS0MxHqytL/F02ox+8JvZzpLkeRX0CKuvO0n9P1If
yd759ZBxV/6J7VAMHTSGY6iKN7apE80bv0uyS0oV+1xKGICZdCRLl8RmO85HOd4zWbkx2q4C1CGi
cJ3risE6svhQBjs0347d8+bqklFlyVZOBs1e1Jx/rhb1Oa43v+PeJaPmuF83vlxXTZ+/tqs+hZb4
TW0XizJtqcZlxTTJZ1wWp0JDMSyPzl5z0OWiGlXUe4Gm43TQnX6Cej8/zxW/d9G+9TWds7JBlwEJ
DMWCV/PnpRkuWzf7iSZxF3+K40NXbX3UoA15nHAj/urWzS8wdPmnSrMwDwpDgaQGybTMj8dqPB/t
nJW22nIdL0GVMvghiSrZxs9eX9JFnyLWGpVveDD6aLDBticzx35xics9SWhjwhV+Pl4WufCkCocN
nZJQH/F7cSclvAWsziVVVbrM1StaNd/6sPcjtrgLPk3iqCOdVzbFAgKtRYDS8gTyYJPf13TRJ/hc
LGtNxiZd6vJ4CgtuzuHimy9y2aetqEclx7pNq6r7MvDu2xCtfqL+3CWfmiA3jdns8QIrkjDZ2UIS
poVfzObCTkffLqyKzPFieHcWJv/IeXkvZ3FjT3HN/vrYkAFot00DXn/OD7S9j0Z63pGJszrJGMdt
287sZZ62rTnJoYogt18tfobYzAWe8kVjs6JDk+aB/BJAb6MilV+Ez1zeaWsCMtAisqgk59B87Mbt
gWt1r1VX/jJnylyJp3UkI4TMVJvuXdd+XWtB/hjaWb8vFsUffTYC5go9xdAIFfHBbXqs+5emMq+Y
Jl6gGdSIf448B9aTnKKFOVWt0a9EF5HnWvbznen+Lz//3zQarEJ+fnw0yWrb1samUPY252gz/QNv
xf5QNDs9MSmWU9G3JE+onqaPRxgfjyvm8Nc1WKc/UXMo/mQ43/MzzNjzx3opw6/bgPxJSIfSPkKj
cjrBQYfmF0bkcC70GD4co7ReEQBzaSpeztAExLi/oLJ1hmFfnQxbzbwuE8yFqXaudylWaKfG85FU
pnusp3stmP9qKf9q0J3wuToEDCto26Y6wBZ80oCfzlBmnKOnCphMd5rgDiNPpOqh/gbXryfwtUF3
CoJ8Oy2qEJexFkg5yqkKzqyJaZWgpWP8wBtK0rxY9GNZLORcQ9bkMUKX+p9zH0ev0QCPJnWt1HDO
6Y4PQ69RjeWC/m+d8/IBwrrDq4GhvGz0uD1DrbBN876/Vxz59d7HXMIrgpPJbLuxRfAgyLt+mbaE
TSryKm8yF+nKR11X/YiPFZrvw6pSMvvZ0zAX6dLTskyqwJNhHvM6XP+sPalp5mpcKfiW4H6A7qQ8
LM7oN/0cB9KPVGcuzNXWMJPMZVCn/Ta8V2UOX638zo5x40O68lZ1FLAGTYRl2lVrnUzxUD3Cvcev
EZ+5KJdhW2S7pmvSI+j5qy1qNwioeLquMJfmAqYkVV4qnYZV9DokBKhJ4xXDsv8YFpKNmwZiXCkg
zL/yYPh4UOE5uZ3doltg/xporVMM/dsoQEYzMpufJS6SUT/v/6bSrYCPkU4L3EmS3aD21hWVVwKC
uQwXsHcaBWYNXkQVfKknZHzQJ+O5QbsMVzGZYC+OKXjhu/7EijYVjR/ZBrOCnwdFN6WoixZX+WkY
q1eb1c+94eFbr1jBZbfGYG/CMl5K8MXja2LNklRj51enZS67NeebFJHoitSycjvPnYWGe3F4XXeY
i2lxW4gC/mUopVKdX9ADuZ+MsV65AuZSWpbDkS5ANjY1TbBdWpbHCbrB3vuNuZMJO6YuPjasohdk
raZnGR/H2QzMr37NXNe+vY3XZi5p/DIdon9lUPV5Ikb54WvMhbNMuUNpGjZjL4PYllNbSZ7M5RJ4
ZfKYS2PZdqD1CoHIl5Gq+jTS47z1pR/Xx1waay+ikUbhHr8EbRsnlYi+yG6aTl7f1BWbGgdoBcEF
OH7RAS9f5wH/EoRT7zcbXRgrnmjTxwRKDWFZvc9bvl4aedxr9bpxIXFhrLhsBkhP5+ELmirFQyR4
+QI8qz+3HV88P6sT1vcdDeqtJOHLtM30THu2f1DboP73+6H/t134FwGsKzvFj6PnpGyilyEaWfQF
nZzR+7VRJCkPTV8mWJ+cQg7RuKXP67fCDrBnGun+fi/F8m6C0ez3CYYQzYOQUPfMm4Y/yGpc/4hY
Tt4IBKsPMP0iH6lR9eMSHuo0QyH6Gf0HsMc+4E37+z/iRiDj4l8Q0AY4k4fyRaz5n33QvqeITv0e
7ZzYNMA3vQYbL0FD95cj7rdTEap7ofSt6eMc2TZWUJLrN/kCxRKDvsw+PE4sHOgfVC/W7+R2ia+J
SVhfbbNENqHYP8dzvF+ipryXN7ueo7+YPi7x1RKYD1oYP71oVMT/qPtie66wuxWnflYjP5FugNJQ
KJifgCRzuS9ZLlQsfS1fJDfda+jS8VdjG0IY5PefO7zx51z//YcKDoqf89IevXxZVazOaGHZH0se
1GeoyOgHizDl2+9/519w4Ffjdp0RP/wQoUc9VSvqQ6yZ6fK+FXE1nLrB0nPcDObUQoU82bls3xdG
EnGGYyRDPx1tZ0yQcYBbgbpW3tkgxXNYV+KTllvxoa539Q5c2dgmol841qMhwEKOFeU/ONBfg9p3
MWnKN9UUFI9Q91o/NNCweZ7tUI4JKWyYIm3w8ahEcWnLtn40aKgZmiTmC31Uu90fex7Yjw1vg6xt
wmlNZMSrpG30+KlgsOS8Mzg3PoKz41l4DDe6z48XO1soKVK7XSLN7yRLb31h/vPA82EZkLuow5cK
m8YjhAiqB2lEezH10P0x6r26U6H611niV1/YCVTKfax6qzocDdAnJs+dWXsYfgDGSFbYJl0AUNlP
kCrov6E5Ql5qVv5NWS0SavYm0SiEPI7lHt/BEm5skP/B28aih/xt9H/OvmS5blxb9osYwRYAp2x2
p162ZasmDJUtASAJgADBBvz6l77DE++ewR1W2ZKlTRBrrcxcmckNz5N+TZR1JwfH5H//+/P6/6tv
0//Uty1LgCvXkuS3YizLNxr7/Zb1RN3nPTXtzLk5bRMLN5qz7f8G0v2n5M3FayDrYPNbDwjwluPj
apDr1/3f2vr/FLslwgZxeJXfbJm7m9Q6qZxMym///dP6X57Ff6rdgiFZHIosu+lj17pyBlWRbyz9
8d+/fcb+NyDwPwMVAbpOowRseTMxETyvRQ+PUlebOIvytCphthG/HttK5j8SWGqpq/7od6zWp/0W
wdBGsrToXHUMuJOmCpFwuifPHATXOtZuTpZVIJubMFBHh5lDMtQRzcb8zRvYS+aV30HlffHFlnyv
AGUvx2NPhoL/xvb+AHhk5wgvSKrpUL1+TOU2ti6U6ZnDyTtq59jgwtrXRV4UNltZK7C8+Mt31p1B
Jd+nQ+gRh6cRKrxOuojrXImigT0h/OASgRpTeqxhXWzEivsR3nkviYy7vIkPKbZq6QZxgmnvF5fR
8af7a/MyLr6vbFz6nx3du0fDR/Kuyn15skLHJ0HhzL0dneq/whycqcadjN2Tg4XDL8VYHJ0F1pLH
J7rMOB7VjLKkcMhlH1VDltinUg6umVXcV3AIwTMOw8oatxQK81Zm72UiBdKA7VQNZPw2DUd+X+J3
gGmx8Hs9zknXkGjo66Ff1At1OyICU2fpacLjfI5hc7I+lmO3m7ordPEEn/LuKeqovIyLSqJqgR91
PRxwpb0cw55O36A3Rk64UOWvqIeTG6OcpE2m0h85l/HvLk+/SBjMbeqleytKxk2FlZhY1tAwDQ0k
ykWjpnluXO6XU8/4DBmCjDoAmhS+WW6dp7dpHlPkUIwCSZtOlOly2cSRxk9ltENlLtbNbpfedXv2
w5rJ0jYyGl+/hGL/i4XmeqhXStTFSpJc8QAMfkrdQz1+nTYOc5JpAwLhK4lIu/6t42yD+9U8lEG0
SWdN7+tIj0zfJwxfWmXSrPXhePwsFY/zesRWz6njRiHPddnyJWr8vBl+9cMoxZPeF3eSOO/3Y0By
4JJNM6Lh6EQbPcusKtAY60aPyk0vdGBjfCpmS+OTLtOMnPpiL13XTOrAXFoByDXTk6bRwh4K21nx
pq0l8ZNhyeFJ1aE5imst9GAH/CR2jM4AsNJD11KDzriRXC/jKQ3z5k5Y4uTZx+pXeTxHnUY2iYQu
ffqVrmHYkE5lsnSzVQrUfK2GaV31fZrGY3a/gxyRv+XBE3mfyBl/VeEzKV6QpBJHVcDDKE5CFpqc
stmV7LLpzrFaxx1ETtUUI8mlXudQsodO05K/U4g/3QlSbnjDMIMvaA5lImzhb3vuuxfkEMBSCmpm
sp2EnXL5CaOpGXwSBoSVP00ZDuKZLetKbsZMPZLGJiUx8058AdPqEXK6Pg9s4W3vog7EouV2pdVc
bhv5OWZZNr3bgMjFF5arAlUzZng98yWZssuhc7p/9amIVmz8bdLCVHyP+DVT8B5oEtH34uqJmPxn
Vro+e2BxP/j3wZU7u0AUKKMfXOUTmhgz051BFdBnec3oNnVv+Cq9PE+2OGJabVnE9KOk8byc4bRI
ljZXc6y/jzTflwea4FzD9lZFtLUpCdNPeDwtBaadUeAcI6qhPE/DUtqHI+NeXMq+V/ZXfLBUPYR8
mnlSr87GC68QFJWRK8XOvf7juv7vwoTB2sS5T2DGcRl3FfjdBNlfciGiRPcIofI+Hte9VOvG66Eo
jGx8vOd/b9clidaf+iDGn6bFTtl9itsoFK2Rputvg8TO0M81JwQuNESXJK203rqcVxB0Qjoy4q5Q
1x2/U//isFxj2q7s5uKKpdlifNddmOlNIJ7xJJ0oxvO44e/DCPswXQvTO2ZfuhQxSWPVJ0NqLjRZ
w6aaQq/xeMHSm9z16SgZbL3DiAfzGJEcjBRSThdFzihEEMYnpZT+upll058U6Zjkkhqs51USTg28
mh1xrpnmYUz+HG6NlrNKYKDWV87RNVREFFHD50RGqo6VscuHSekeP+tRDxrx2VjW5fA6SmLLAZUQ
QBnzWPbxUR2JQYEqCyW7f7FNukWv1CbJctOwotnPuRopu0+GZGW/e5MmyQ8PWx196knmu19Z4rb0
QdHc+te8xyH9WtNopVcBCtHG1RSlSf4vDDm8u2RHHsV3s153XRWQtNtPuq5rEFW2IpjyJ03lnJwM
fA/3h8HHZL/fbIYGvRpXzoaPxS9d+ciScRbvO16EVVQ53ebuBwuyi059t6XklNKw83sJhXxU2ywk
hWhUmmewf4u26Dy4xRZ3G5hU+QH8Ih0t1nPWpJ+bTqYlZv0YxST+jTS2WDb4h9QwNH9fjjnUHZxl
w1alOnUxbVOSFMO9TBE9LesDFhTrn0PZefjoddH7D3/IiGJECH34wQwbxPfMQKnwuYwyC6ZxLCJL
cSIyA6bRej8l7B4uZsq9pH0Uz+Ki4MnGthr7jN5eFmH3jF+mspPhU0GPjfIgiyzvWsiPSyUrNpKp
2CtyKFkQGP9i8xXdSDpF633KrOwqXXY5RbXtuhl+j8R5VyQtuGnC5kZkujD5mS6rX95nCeeY4rzB
lR8unCGHWuuffimsDzVZVhC2KnTYdKpY0HwlFdFJxFbsucj93I3MzMO5w04gTxpJShbpGyDiJXtJ
VxjYbXW2l8R+9Eov01RlQyLkzYi/Lkp1LpNRHdXINjpgOWedDtKw1Wsq6hKMW3zudYQ8HzimZX1x
hdFhGC400sn6VcQToectldF0FpiJWVMcxG31TFWPhmmXsyjkKTG04yOIgZXolvTrEc4j2Yb0PeqE
ntt9YflXf1CdfFK1ZsNl2hEa4tM8rUcv9XMa7UVckSHp8zOiRTm7K3ka7wgTK9geLsWRZDcGV+eA
er2p4dS5aI1/6GzgR0vKqCv6M0/3IboPc7Qmv5lK40ueJ3l/Zsh37Vs4TM/FWpcrkuIepIiT9MHs
AeY4NZCiFIoWu3XPXHGNzWW1rhYK/yxco8Xplm8LXGqnBS57K/bYzyXaKPcPSEqIp/ArZzO7uqHc
bFkJvZe0ZRmD+qY6YM2vrxs6S9waspdLVcKF8YVBB6Rtha5qy/U5DD5NX5OD7Dw6ZTS2+00RI/uX
KJlhowYb5xTtGl7dBD4RNNOl+JdHmXUXJuktYbm5ihSOSrhhS/O+TSUMMex8DLLpaUjZtUhmx/Bn
s47mKgLQJP8dQocFg2MVkbihsybZL+9QuZ4gNFPpazcd8XBdPcMBJODIAa77vvDqjDxsi5+EDfmx
XPD89uHlIAUyN2cl/4D4QDHsu+PCEfH3RekslrnaVr1Ozxl8p5d7OonQP2XYuymewg6A8VvIIAW9
QCunpKjWURRwYR2zEE6IBZjNZ5kkUXEauY/Ze77QZftWLBAbf+u4ct3vHj8r+p2B0kP803mK2G6I
Vg9Bng5V9ga7gePoY/xmMdGViEcJgf+cB7y/bl73pAZqKENl4pzyKwPGeup3A9UNDIsmeU6Hlc64
K/ahf+rIwiN0lGOMpEVQ67JUkC20K2MI8C1IjJzBOpbKRd8WY+W0tQDHu2K6jGM/nkvKUKo97Vgp
alfqKENzdhT0TwfPsczWZJ22+JGsWyGv6X4Upkph53o+VN5/o73iCCceKOa4k+lNLlm1xUusHnLm
9CSqoWfKPqbdMJqkWggCaFGfI5fOeHAR748HuGaKxdT9FEKF/x9B4DMWYnmZUSBw/UHM2bm94rPU
TRbcPv0puhC9kCPH9K5g9Xan0ab7Azda6g5gRnnEv+PUwoOTwlpxu84MTXSFXakQPybeMhCCXVmU
/J4gkC5Hy7AatrT4xuNlwDL9/l3Qqdz2B1smk33eTBdoMy7jGL+gUZAxdgWH4PkpUjGhr0uJbuWk
HVnYiysnsZ3nhXb3OfPYiy0LfkbLxQesP8RDqc6QAWfJ04E2ULVTinNlWocl2tle18IUk0VH/Rdj
EskaPcilt+vXvPWe/rth3f9tIyn7xHCKy+xUBgWz2zXt9qWZYHf5JyAmqJags05+ht9JVzvW8VzX
uHyyNbT9hiUSe84XoJn2yhEqbFsM+OXAmnzJ1PZdTIJvvgEr6C1vovxgGZzuF5cuz0U5b+kzAlWj
d2k3BskGx2TA6ixoObA3TMbwtFiGCTl2SEFCPiqt+8iRCDZJgPfyohG59nCr8qV/EHsWf8wZsWJC
+HvUp12TrlOU0Er1UKP/skkebU2U7XoZENW9deuD3bceoSG+Qye7gHKJx7Sdd95N/zA5sa0d8EYU
rwy/xHIrLd2KsQbt4JveTmGp8pmZsVIR+RufpuHMmmLcncb1w2RFkpwD+5sKU9M9ctEbLllFHGbX
aAjtIRDNsVWlS/e8qOwEL58zGUQhHsLusuyyIQlzQeA3bD1E5bkC5D8fAN+Lb0iYGdy9gjVjWsL2
bkEl7eKsom4wKI/ACG5k/JucmcMMqGXbUjQ641nauCHe3+XGojNN0/xJLyGKmmjHfwNezj4t1oan
k+9t/4CzQu5yNpQgQnyIar9O2VVlYf3e78R8W2gx7BUMvEqMawDTfJWAsQhVDMsaU34neb4DadfT
Z9bP2QZ4F7IH6/aj2nlJXtiKEQstCXzXEoyFZ4mbFnKoI8eO2jY8z5nDDb93R3aTRrk7vF1zUhvE
uQBsLY/rAHuHmvjDo/ve1ksRezQou0PYdGCqhpLXnftp5U1SHPNlzoruTHm33XqJC4olq6knZYqH
JAFgk4ipR8MGcRbLOwfT+yNu6eySCiZ0Q83SbKuRu2fO65pP7/M649KClVbTdzRp4YdE0CJoWmVs
++l8OWAsy9E4eYzcxzjHrehxZywpPerBIx2cGcRphgyABwKx3zKxehw5iK9xUXRtBPwkxWcQdSc/
xA4Tk/HXEO2/ERBJ0DVyDGyK4ueRZtjrZJ87fP48TeZaDd7eIRU+xRSQL1/WkuTHNOL6yGW0vo9m
3mqbO/KMCLH+R5/13RWBf92tZ1bjPrFzlUWW1KpPeBtkBgeRhCjeQrmMtkmUNrpglXZpgu3R0iHw
wf+zhJ5VUwcJbw+twndsLoFQIRk/MQTnXoYJTSDEX/uR10WkOrjUYWwO0L+coWAid1A8mKkqcDWc
uVkJMl6zzIt273KmYKFU7P/m1qEBxnCbP9vBSIz/dJ8+IeCLL3Mehdccm41nw+k6QHZ/4EPjsmh4
b+N2zOz0W68bu1sImb/xfUpx8lMJQJ9sRSVwGE624PB+7qf8UvRctTBsxkF3Sl9G6cJRh9JvJxXZ
QVSx7cQnH5V86suM/zLbQKp0jZRqM5GYt1F3ezgNqp/JTcZmOEnlydIk+ai/FZxPL1M+Fh9dMskv
ZIpFiDciaMxKxn4cJoqyB+QViKfV6e66paKMqh3WCg02r9EDhGExZwki4sPjHrQXcgDmanrBu3Nf
dEjdy6cxFvUhu3DpyoSL1sRRtFU0HvqkmYwpAG7Na3CAjvpFNwPKV9sdXUjeZ7WjLldyDPFdktPD
v6WFh9N+WayRbEfMMXOLaT3Pq/koxWN2UP6QJWRYECBKR4BIKvyO46DeCTjvBxLB3QzPDiMixsoV
eALqZNR6ytw3OHnB1NItiPL46mQ/THWMHuqR9+lOIGv0iLOmwzE/8wQtpj/65RaWFKlTOmGWP4KR
mYbHA+0vbwef86c8LXXZHBw5svjp0V/UDKX+g5CdXqE1M6eURO6r87E7gHlu3Q36UkErjV61qHE6
el6PMRK06hTC56eMbniNtvVvmBZNCmy5jy7ailO6F9RVjpYlnFBnOinsEvaZvY4U1a9VKrN/jbEn
iQ5SFS8itTN5iJxnf2IqtagJ4pUw4yFI9z2ecopTDAYgbiHKQJtC8VRNO7Lg/0GPN/9E9Fj3aaxD
XE3CIp7WZMvRGotFr1Ak75gy67CW64KXZY5/SbMtj7gUkg9nxfbpQA09bwwLbFUcDziT0Xb4h20r
yW0TXPwmoy/+RctGf+pYUcxkXK/RXYAD95fo0L9V6ZSHvuHokx7XYxZHne9ZeZfwOcVl7uf0dfDo
3qoY519UxzryuxQdiKhtr9P51O3zoU98zldzJYlRN5v8hUAo/rGywrfQHn2nAqgxWjHWGdT49CeS
ovOx4cUCsWsKoXtRLxty8B59EQ8wx6QTlqKe553iZmM57r/n41i66NeOru5WuN23AwzWSHPEOxBX
+O8MZQuRgf8GX0A4ucf5zgpErXS8fDnA912AeGA2w6UYdwCG2GjurY9jW1MdIqhDLe4LYSxJfwo+
lU9HupvvJoGzVXNQ37k6R6KNa7zt5mNBOdhn+20k+fHbe5iB7TGb8zYKSr9miML+JzKKno1jXt4t
NkP7V9h8mC9hk/KNHDJbmxjz7MsG98jP/hjG4QKZ17HUbge0dyIKq4MQ5Y/qfYQk9wkLQPpxotgc
abvCCNcCsyBrrTGD8BsHKr9c8BXlLYXMRZ8zmpC+yYkzeE6xtLzeWeymlhDoXGsRU4GZA7oD33iX
Zy/lFvBA8b2FrajQx1OsoJ+tDIoFMjyyHSXLwB1S32283z5kMc+usmEEn0Fszs5x7jwAlBDQhOfz
BiXsKoeNApzlohFIBT5ame3c3OQx4k0dwCGnV3xunLRF5vurLCER27RP4muKj+4jWjZA7yMak4cy
gzr+1MXTHK50GEx+1WVOf7nFrMMzJRIx4MtwaLwQqGzEXgEeiKF1FADZ5Yj2ldT5othdJ/aA7QbE
kwDWJuuaPKH3Ch5TwupFzdY9lhjh+nVrOpv9rb9pZ8rywj0ffuYyFtNL6RMRvdCQpKFGg272czRP
8AkfAk2el1X3H4M/MEgXMgDOhGfJAG4lyZPfo6DoQDJWzLxN/AQhcOxctjzkcV54zLRrvDfSSvo0
9dH6r/OLhEvUYMoWEx6AFayXTCOCjsT4Uax91tBj6VMc9bCKRhN0Bg6DmTmxchNnh5U/Wg2yiH4f
K6UPQCQYOYfMhuvf8MT+dza5+HV1XGEWcp26n+JF2WcqsvgKCPJZjFv2lCAQ8QZ3MnyyJhjs97m0
owAbtRLZWc87ZJNaLvx9KsfQV3GSrVdFfJ/Xqdz5+Ujhov7LwxS/je3s0OCb7X7K+xxT+rZr2xR7
weNzRJPpp53mtGzQ9ToD/bRZprMN64CSvGAwq6YhZa0BUFlWyiQIqVhzMT2kCet9NaOzVFWeKf8q
NBwNcLts6myS8fgjsqU86lHA0fRxSlfn27LEyumtsLj6gfIydBeF1PNfU5wIzVqcWjhqVL6QuWh2
cpi1RcJ52V8GEjNSAx3N1Al+Q2prdExkWW8cy+Rk3gg4j0CCqYgEYlMl8YYbNct1+ViwaK+jnMnf
ezYMK2YMGa+nPnaGIplwR88TB34iqS77KiqRx4HJAUZwFRdG+euhp2AbbYJg1TgiR69RFjIq2IhP
w5UuGXkCbl00/ZjxR9blOCeppG/Ep8CrGMbcCt4OnXrjkYcR8LCXI1q9vvyf2Km8H5oCdOPfXwVC
hGorF26rLcn8OdP6iCs1Z2O7F4V67xbhT+m2YOgXswLPspbudXEm/FPES4HtbgUCod4cWu52kRI3
QcqQcf8s4HD+fTyOASZT3TS8RgNSmB4tQ6QJhvUNThYG1ERoiy7agY5CJjudDaJ+sxovHtXVPMGw
tAKVFl4Nt2FpgOmjDqQL8L/KT/HkrzEf6QcvxaC/jmza+grjJdCCeDL4kDSyWu86l/VprXWuoQnt
RHQ8W8K74exMtFp0yL68h17cP3cL3MFaoiVjjYRwyjc7LYejdp3lrzu2C9Y6YM//O5g19zklNCC4
o0/6SzEm/Rl1HpWJW3VTwMWwaIOp8S+zsIonueFMwY0tjMWdsJuYb0FSMoFQA85wWXip9nbsw/hh
AXa33HTy15aT9R22pOFPwGBzAwCPU5eF/TvsibCvNmJhhJ2GzuZPC0abK14tuTUhy+1Ya4elGUw3
I83gzZNF8/fE5J6ciTLjdP0r0w41yIHtUefQBdyBwNLlP2E/ErBxDt03LgynPqfJhd/uECk/bfGa
fO852DEubXKFcoHcLVvSIeRyKubzfnQSHTrImE9PHE4BZ3sCCUc2URDDxGLu7ZAWWhAAfys2Cr6z
bXtKuyJvVJEP6wUNgqn6NAj0FNb/Kc0+rw9I/NRpqwk/7gbEJ16Zzdy931RxFjFDAC5gOVEA80WI
UoNY2f1q8KABkMLL9arojAKHbk7OldpzB9gBcClCCiHWP0Pinf4RFqRKtUYgZ7zs168VOygSV/06
VIbL7i2Mdqc4XjM1DY/ciotns/6hiHb5pfISTXABi/MCfv45WBbK5fYweW3NxXg2fNsjAZITi0s/
dpQ2FOP5kAAw9xxEsGX61qkyeQ1RBp8OEcXtOqWmTWJwZT3uGFx0GTrDjAnaYomb345p0actwz+f
xF6cZmmA+ZUDiowCyVNpysQJsPDEq42u0jYLkLXXYSgxicHqEdS7i7uHSRq0vOuw+4+1H2zTuaJA
VYlGVU0sPU6dhIUdOCve1WYt08tG9fpG92UZa4909gpbD/RhU3S6ZKHTObgdSZ4wgYHvBmlW67Fw
AAE6nr3Po1xPXnH+AuUAazyhW7NPxfZziebQpKCcXy2NxieFyI4aMKe5CNpFb3jbIVmMYRpfAQ1L
zkvn4nabASCgFvLzmC0D3iDZYSxhyEGrlZJ4L9Wh0cIF7ByQTXwkicUKYMEMRje5PDoFIRrr0PfW
CaitSzoDA4gdlw9LptMKkOiOkdPDDXB3uauQsgTf3zLPmqDs6wpVSJNmWOcpdlpclOn2S56AjNU6
hHsMG+G04414XotIXnoyFtdxNOzkI3Wc4Xwx3vuxKFskuf/WWKeq8aVYDJpcJ6vFDAjlCkaGxpR7
+Tz0Rfy2SZM2ICbjJ4C64+MkVfIbhz1rjlyYOsvWrmt2E4Pl4CmvTCbiqtNH13bD2n9kHJhhpmJ+
mWUiGsqPGbd4FH1A8tQB0JQfSSDqjFhQdlrZrv6ei/wPxfrbItoDXuC86RHU/CKo9Ccg0qBFu31v
MkeXM/WBRpXs1n/hJQdopl+OqzX5HzTcn5Zv5BWrogjpxWr7496Ds9qA03+PeUzPoH3TRkZ7eWWl
ix7nzX6QyUztYAXYFd6VSLAEtYcRpEe17Gn+HcjCfAZoNdxi5NSfIHyzKOSh/0xzby7AIcnL6Pz3
mY7ybYwJ0tgW9ADYkpk7+I8Nwx3cO9lrMkraHA54xCkipaoG4cq0MiaoKngaN51OfmNrasbnuRbN
UToF/YoIhLYam6OuhpJFV+VWrFstoJ4QKPaQzzd2gKzJ7p4/75F8T3vYZH2ITWc7rDBprEneckSY
1Ys4hMrOm19QCAcSgY95tqGP+b1a5jSLToFgvQeolPf8KPACqGL9uR7lri9o28L+DVBqb0BWBZeX
P8S85r+LIRjxFIud2tYkLLgvGbLDD9W+DcXUiFnY9OEoYen7waSNzQ0fN1amixRKAtDcbhJPKbzR
s/vDqaHJ+arSnyFLDntLh0SBbsz8JuxribUmh7K3JqiS8WiT7Ue5OGE/WbQRGyo9ycRBsYo/QLcB
R8etggPyIuol7zkw3ZCU/yx+RA+dU8YfQX8OSetW3f3PRlzfptT772JbpKq2mbmo7VbbhxqgLkVr
mXvIl1EREaIKHeNkUvER7JCD8+qinIyPknf2DQPlhB5pxHWjajke4S2GP7V7KSXbxAnOTUlcl6Od
HgCqpJAzDN0wfa1R5/X3qS+Cfk3gcO/qUqLw74i72FxfSbys/b2ZJ6vqMoGFJOZO0Fh5hbKs9ZP2
/sAnzQ+gtdUQAFjX45Y4UA1ZDsnMrSyzPNxj57Djv3xkAntCtxXLt7AVx1QdCzLu36S2OExpCuop
abOwpe8gXlnyPABk4V8C/nZfC4XYGB5qUNDKZi1ihmnWAGG4GrckWQ2k6Yie0fp43s5MRN/LDacE
Bq/5IGwMYYKkQ4fo5qJAgHO0SI1UMS+BG/tihbtwzQRb9m9egJxp5AzVU1RRA7Ep9JzG7wq0b9zF
y1eyTVDwteDzTF7c76NAZM1MOkgfUPe9a5HNGy2/hiLS22cJSImlcIZzO9Ki0wVmpXttUdaBKaM8
SZB/8z7xn1kfgRGHR0XGoquaxMxU00+Qm93GFJKjAWQ83PUfylCo5AK9jwvX2UWzMg2dFRsf593t
5ZmKnk32iggjjrYIobLHP/m6KF5vcYaNTa4XME2NUrB5/SEAbWUvOzIAJtvsM11IB8MGRIDDGDQ5
ikckV5QLSOsUCo04xye0VkUHwcBURRHf7+cETsfqDjMppt1Kp3AD+1OEoijmU7YSeUD+Iwwgizss
l3LjTrtcgYEtMSfjgwUfNv4GgaWPnzMurOKrT3wMYpLIcZPxJcYqYq7QK1Bo5cBtDfjdG58qyZL2
SIjWmJ2EjzwsOo8kAtpwVniYfLziPsEAh6g1kx6//h9nZ7IbOZJs0S8iwMk5bMlgTIoIjalMaUMo
J86kO53z178TvSygXgO9q0JmqSQF6W5m99xrZjb5cufoISiqF8SCde5ugWn7jbkjAUNtPz0r85av
2h/zCoV79eqfCxOBUe0Lx8nyvQyKRclY22JT12xDwCbz2MPZujAeaA7b3b/9Ijf23SHAT4OK0UMz
OiPyEk2MiSUIfkQ0oP2XeX/lJ7x9dTDtgmHtr5DRdXu1BK1Zt+cu9QM2246C/mR1OCf4TTe1/MnL
XLpXc7ALFanZmd29VQ45b3/FZtZ4snRABsYQ/s1ys/iaqH+WAZ0rF4GOWZgZNtlButlWv6Se5rre
TFYpcZh45QlxqxGvVVCM6eNs1tNwNSR06pmwBDZ4pbpvdnDTImHbuaA2mVTwOw/LKowWp1S8ohll
BSWjGoz3hjO7S/j56zEpmtaq8XAHTmJ55jbeUpeBzpfINk9+QnzZv5WzbAGjBQRUxtpz4F4EIjU9
B9KGc0i9HuDK6sL6JZBFyBarxTM9bzfVpt1jaXfrHzmQzfgY0l6sMcKor655x4bN/erw/iYyRASO
nHHZpB0r1sGL97kbZicJLXPREf3D9rh23bx10YSHYYvLkvnrkwH1IvZIzGwiKZ1VrBQki3pQthqX
OE3rND+SW5ajSuYrC2J4eXAUdvbyojJjdr+bs2cuXybrm63dOtKQMxyd1vfFtqae4phcwo/JCrvD
MEOsOZnnn0JnYOwnYEtju6rZaBPYJq8Sg4ySF73wmWCHbHKIQ+6xbdd1UACR2HKfGHceAPstrQRT
IlkbNSnoZf2k3UB5j5pql6IlH8YFtbBszlVV+NvJw2d90t3m/RLhYuYJwIb5w/b86TXjkyVbb1Yr
oaSNBw3qm/1LDyPg//aYzf9MU96W41K1c7vDi89k0DcpBU8+6rt7BkqYnt3CXRnyN23AdiFhTre5
MsrqoazyjmrDacYvV4bOcjOXUH6i5S2/m9RvqjiUae5G3ei6qHoZXgUDejWew3QK4nIq84aLg9Uh
jBn5x5FKGKmJDyuLis2or7IOvKTNmukgAn8pyTufGUOY9xe5s0PUkFX2n/k8bPh+kNO5KyaZ+YxC
7erd1lP3p0Yo/E3Eb7e9bq5Qn6sB+v5csvsnfej7yiBEdzWmcJ+ikPcJ4OQmd2GrGwqT2cnbm1iJ
5IrbgiHKHt9Rabx48B0Yjraq/4kkd+eM7+N6HS1LNzLRX3KJZFdlZp+ixGSlE8/FCAEnVifs2FkV
OBUXqjDTRwa4+I0ieNdK/2WZUmYlOSgLxZYZjmG1a8XaWAdD9ob9w+zSTr3zVvnzncFnwDUrllg+
hoyx+4gPrvH/6FBWPwurUxbP0Dbme4ImpfcAQ8ZVXWgMKV5YKT/eDMs+AiiVGn8fg4VBd/J58mzF
cLMHVSieMrtzsxcGVd4LI9gq++1pegpzLKcfHfmBz9gclza2PM4HXEGj5uw3xtp4yTi7nt10yfzY
9ycRJN6SV2CnvjLc4mGupVN/r1zZclxmuSGOMw2YfwwDRkZ732M8sofwKsZdZs4gKs0a4B8RmYLx
8evSXF8Vf7r0ETtPXM4l322DVSck4BP54GSZst+aheHucqjtZnN2Feaxp2wgyT5xoZJ4rrZmbuKc
RamMZ2c7BFyJSD73u8d8rfL0sxZ1KS4MhKY0iD2ZBm7EEGlTiaM8X1yDjNL4kWVM/anpCsdFhO4V
59JYhvo8BOv8JvWmWHgrbJ1HoWpQHTokzkOzjtnJbzjpj9M66pmFgAB8CBycQw9y1Sz5BR81q9eO
WwmovXVXfrxMMqj8Ibaxc5M5lC7fxjRP/W7eCn4KryDi0xvT9jVcZv/NDL3wu614kmP2l5nG33WR
Of8s2vSPPTj9Z2BOfrdfULCmKE/lkiX1xug4NijLvF82Z5+RR2NI0sVLMHtiS6Ym1+rdxV1u7Gvy
NdLfLWWG/32TYnruM7t+MCh1XrQMFAxK1fN51alY0RjG0Y9Mwy01g2N/1Tz1Y92q/MlVbW0+ThYc
6qVOB+MiG4gWbs52vUl2KdvQ2WVV3dSQo6lAfmL6afK6ToRv5HjR62ETqOVW5ry1cHOnzhq87Klt
+jye6RIiSTM9RbPwwmPfwndOraF+sMJGh1Gd2fmjtIh/eRKcivluK4fug84kAwBQLlVXxxCnvVZN
3bNki606NdxSVeaxGbgLh1hrh0STOIvNGRXk24e3Wl0MtqzHOy5vP9Vam9lzM5V99xqwVLI89Xmt
7rU/r0q0rQ7jpXVyxMviDQXstQ3gd8ip/psh8tN1g31hVvlKRxJ2iert6ebarbhmMlWnkHoB0CI0
bOcFomVxdzRbWr9vtQ1e6c9eU78VMjXbpMgWiB0LDYaJ4Jzq7GayAumxssxWoDBUutpnc9oEx1ZO
orgA8ZUMiCc1pH+RFMrhQ4W17N5S9hSLiEJq4BPYGn1NGci6exj4IWD0OI38oR46degB5XMuIjSm
Y9gN03yqIXtfytGu7L20ZVrvkIbX7MnaUqTu3ADGvDWIYYScNBa9eeR0tjm/bMbIYy+rbBhwSXDz
iSsCNz9EW9iAiiVvFW5tob2oTbdBXR0y4ZujW235hsAywHIyI98OujOafQ3jc1IzR0VU4reYYgrV
4abZu3zuA2Jh2q7LnkNfd+dhstnwGhoeNJCxQk/1aC0iEWzYvGboX3E3GqyOVH3qOD+oKFYv9g23
c07uJra/peQtepu3urjWi60+NZaTjN3irPSKadfn9ToMoQdfwdUxxAixkH9yNa3yYUQdmpNGGfo0
k7THt6k6/0mk9zhWY3TG21rL4mcfevLgL4OJP2lwFvMIwi/6fThvPgl3G0Vy3N6nPGdmmSlznDTf
Di5LNac/QSiEH7vTbLXxWAztCQyhf1Gd4ebUm6u7hjvRcXXFYGBz/jSNGxQCb+JAq+abf0EnmrgZ
OrtK+J8rF7lBec6DowwZnnSj+npXVQ0L3dKKHvwXT/X4mW3rkMB5YUdwvbTrE2k19PZu3djT3s60
pCA0lkehpmBfZmW1xtM4Eks1WBxWu06Zw0FtuvtNhVUlk6jmi3CtZo9rb9wtlHeXMWOu2eE5+JzD
ruSBlBVhPJvsdq4emierTGVzqIu1ekQaaY65tTSPyiichLPMRnNc1mnfUwtFZbiFRyHL9Ynf8jAm
lIS1hCbxzCGmw4UudWS2HzP0gmfJZdPzAbJu+NVc2FPjhnLcgVQQKLpkI7Cq24cQ3V3l94wFt5n7
QmsXTaTrr67Ysg8h3cX+VvbWYLmHGReR/aPvy4JU/XKuL7Y2xaude8H3FPIti/EYpVMUGIjEPgZK
HfVNaf9ZoKO2yAyn+ZqLbj7WTgUE02wItG1/HxsQD/5AQniQ8bvvnV9OV3ndHnEV7wDydt3EU0v2
+inb4Ccay87k0UxF6FAS2KQmmZl74ROjDFj6FLCqshTZuqZ7S9m+y+slXWPYC9w5j0u+Dle+yA+w
LcI1MMNvr14NzhJXQV9ZcZqP5nET0EZJVldGF/fwchvJQNwVwaazUzYbSyRpv47g4/q1q3onZabk
TeuLH7QMGjbS4bqo6n1jvQHMwoVT9BnfvMlBDp/76X7Xb93BskUwHBC61iVpuRLNP6Y53tcQQDpV
MYMJGMPZceptN9Dnro/MhYHVOFiUkImxWc1M4rHFXbFh7OkOi9m6xk6hjuYviEvs7hmNkMYiQtxT
FJalGRrhOS3ztAf2qemOQogj8eAPIwrpygV95BgEzBpamdJgzt30RD/vfoVSe1iO3ClfWF7sZu8e
cNvZ9A31JEiUchN36zvrRrk5pjurA5H/bhaVwVjQNILEnxeqZR7a4Kh4JqjbKLDzWNA+IotZ7Kza
Yeoa16jxva5/2to5TxnmLZZi8q2zFKIDtvaVSmUa+W+LDEtG3bVvRGX6xnmWdHyJDi31zXW7ZceB
kr2xIIHSlnC3gvK72EKPNWFIUnkEp81BwDiRU9xEBLiR0EbRhSo/JXzG1pdJY5LkoyvEnqsSViED
G0Lzqqiko36uIE/mFcL2OlGwejG36aIvpK2rcm8BgaxP1qi0hWjCfpf9/RxmsQuypBlEooZiiPGS
WHmSbaXnPc0L/uRIenLxHsNG+NsjIF8+n+Ai7tH8Jm/VteRVbc6TL7R7XDNZ0PuZy+wewi618j82
lgMy64yCUUeO4DpHZpUGH2EXuN4Ta2W1y0tt5DZOo67Odl5usjZtXNLKiwcOhTbu5YDNJFKwb+p5
Hbh7OfqzGggrJjHQbGPNBYIYMaYDNGe8OsC2l3BUvQCiZZhtfOPvTu5pcSnWR9MJLk3fdenV6p06
TeZ2yd6dsc2/sIcx7nZzMfu7vl8F49vQdYPxHTXWbR+a2Uf0YUwJtgnOquCyHaX30qSDjiYsUzZz
VRiAXQUdz7BI6282ph25b7RfmIc28Kc/WS7Dfe5tWh4Hh34hYhPouvehPjPUmXG8qW4Ym/02rUH/
0m5jZQC9FBmbENJc9nkyhW31y0DE17c2zwKduG64HjzfmNdo7urciMq7y4B6ucn2a1oUmEdMo429
xQt+w5m5LyqVxSXvfBTQILfpbIO5ADbZtmHd95QSS4xLxpRv6Lb86o3MN5nCEzlcRlk9Oelx7GST
3hxjM+9uz6F1AMpNaLGrS0he+9HNunhs29Zf2YrriTch2bdJj24G5cUWuCavs0ac+JNVPj6vrc39
1/6OcSHQoSGfXSbazd4uxYYcZSzblQfJopKu5u2otUif6g208rWhYX9yuXRhCPDV7VKhl+1il0Xl
7wNk7k+KLXLd7JZTtIjgnLfv5iDCHi9gD3kdrM7EqH8s3KiyN8GD06kPHap216P8/PEyc6VUIVPt
aExz/j2fdfvG24xwKVL7OKLy/lKF2F6XRXgXu9Xbz7Uo6z25POXFN32PlREwDagPAIZFX/4iy0G2
cW2LFdO1WC4GYJ6Ox14tqH5Z/6PB0EBrKkf/1uAM5Ybg7rSMtsGZWDEi9+1BfoSFZyCn1ds7EOPy
uKE+ntjfjnewScMiKYlTfzCWrrhZ9URnvKUG0y9fEc9CK2b7EObZuFeWPR1AR4ZPuDLjcc4LFHZI
zAeMpSpMMLS1v0GjzBjHDNN6PRtvQT73L90qly+SoZeLhVnlafGXc8WDdKBWUq/mpLi7TL8fD8Dn
2TmY+v7UGTZ0tVFRYxJBZSaWmH4xl8CNo/PyAhWGC8xeLLaThOIDcFiSJLOE94uxAcph3Wl32jJh
Hu25Xa8+pzDASdN97zKgWoNP5Fc+Fd3ftvYwsyyD8bZADb3gqZ8v1bSMJxcI5OI4Zf+7Wh3jxLBv
PvGl6Gwoq/Nr4FXhJZvuRJ9OrRqS0MLm2VMX15Psd5xkAYNHq80Qw8w1QTNFhQTIFozHFpibsESb
xEWPCyYbPflCLtAygYAFhopoPZtn2wZwFLPRJvZQzD+aqWHkynArD3fr1OdHnS8DbTG56XFf0vRN
jlvspN/YXKkm0CmbWDW5K4IJd5zVLCZn5NWPMIC+yq7aUKAIfdrVsVlZX7ryjRNLEtJzGiz+x2K4
DkO5QFzRQIafa2mMQBtm+T5bPqrLONsXBJb5ZEzb+IARpt2lYR8kGSGBZzkaxc4o2fONLEoYaGAu
0UDle3cfWgeH5pU8zGWPQerLh689Dls4HWlmna9AyeFBb6J7ZmjI9NXR1Nqkp8WG9KcaucV0OfIK
4wAbW2FNMMP9ggmTUMl0+7VZOM1KzODfvaHtf2Y4aJ6RxjE8zwiV0qinA1vIBm5IHiPo437cMcCy
dby2/vbO8wu0orrgW4q+Ve3sycz+rlVrJAgB9Kxo1jeLdw7xdkzNgarUbK96rYQVC8e1XjNDqAVp
3mzOa1ZJGulysa90YeZZInhy2RAJDMSMakPwP4vWmbOL93zth7hSY1ZE7NDCIh3MVBD2pneVPQIB
MVVZXwdjlMHerdb6e+C5TGEZwSX0Q7By/qTLJ5gwpjoMCozTKsPm2DlogOyhwzjEGd1GVP7VDs/d
+MtrveIH/gyN6OHPhF251VVmefMS6tXrnhsXF0Gey+aHbtmVGoUriSFRPrgBDQ6+aBx1NUSRPVQ3
WTkgXIBlh1qU5XlsUsberHpf0ACX9VxI13zAod0fDLSXJqH2rd4WikL4P1xumDGMGoWRTVvCls73
pqs+28BT+I6HkYtw9EqS6QnqQJj0HDu2ZuDqY7n2QLr5aKNA49reUVVMO4+ZAvjQ2BzcchVfNlDe
TeMl2dlBy03Lx+pxi8y0QDnaRExVXMU8Zcu7CWQ2Rkhj+O881t6chLkAkytNh54bbbGfoSHwtaM3
+Gf8kM5zN3v9c7Zt61FZTTWhLucjVJOy/rIGtjljUTfh+RsD7jB0acCAslT4RzFZzaL1bv2LLYeV
qLY7VldSWAb/AXG3FFjzaQ2PIOordBNsURlR7LRpNGNKO1IKBleV92nCMBicpJdO3BBU/xNfG0Iy
JNiQmFoN31I8mNZ3ogzC58VaATUyVYx1GXnOjAcQM8q495vBOjU9qA6Wz3G/Thmer1w16RhP5uCf
VZ2RDNeFXbucLbIJKM0Gqz0MerFIaDXl9iQ8ivYqlNO08716+556eRo3Odmgh4pImM+s8/Qfigpx
XGmp9puozQT7TPdmb4H1tjmT9Ud2uFfEGKTcSxuS3+zU2WfeT3YO3mO7l7xph4REUjBj5jmiihyc
ewzgZiJJw8KwzhAXM3PIwfgcQsx4DJj96puaG/fUDIXxxYjBbY8rDugHzGUElVZNcZpN1V9FZrRA
nmGnLpUx8WywJOeWr/xsoaC25Y1iJEVSao6HSc9hxPRr+et6hU5wHAi+J1O8zaS/FxGSN7oc9O4r
OVTp1QReuWWObA+M2yR+JLXuB8YHbmRkk8wTIuC616lTNGtlzSgmL53uthZt97MtjPbJCD3jKHy1
vSnoL/yfDKO2eAhHWeJ1KZlUel64t8eqft622dmz6FkwfOjCPx7+JAIMNvMOY7OsdiBJh/WcQ/jk
9EFxqdJ1fr8jMTcbZf+b77vTjzqn+sBPtf3uLQ0sPkz0DhENbH1mhLbGTj/qswH//3w3GWJ7MXgo
YhWa03XRDWaawd5+5abjvPig1qfUCZqn0t7Gn07vzA7mDa/qOO2RGiB9mbIS9VUhAtDUaSwQFgeh
64/p3l3S6QbJR9Ae0V5tGbu6ZJgNHOFBRmVB9y2Y8Mwm3DTrYzaMZZtoFua9eibXRIW/9ecyuqBF
S4gQfTPxYpVfRWqhM1krlHjI7OSvCWmYuP1Yb38K0rb2enDH4DGYLLiiwajHS5/huzizvcd815ox
VZILU4EADtIvT3kGY9IxFM6GapfqEganKIlnO+C8DppXolZCK9Fr3l0hhY1vtmQIvQ9bV+X7zkfB
jit4x2yPmUj8lnnqdYdV4ZSJ8oD7m0AeuzHfK8vzrEPP8jE7Xms+BAI1pmnrPai/Flf2MhrpWa/T
EqpYcg2QnbYKK11jGr5ZXaDsVvbhhT12KsZJ5STw/OTjSg+KSXrvjoZTMg8As1n2/TCIk+Gvyv5s
EOTjoU6t6YVL0B/e5jnI8tPW2bP7THrYtkSVMnhzaeacB3/9D16u0/UR9CuoL01q1ASWUUiX+ia0
KhcWzgJj7EnqAAlf+sINdoZUk9HtHeGpHRC6zSKX3jel5K9m3TqauzX3zfkDOP8uF9LpGliOZBcQ
a0JIzKUmA855b9GTwje02arjZKyr9bvMmcAWV+lpB6ahVbOVmA1xdutBbyv9LrJsJa6kpdhzzHRH
wUaGQPnTyzJUtEGVB/zSpKYrl7gUru6vyGhBgNukEX0GR+ZD30Uia/vtQY6h075sPeTdo+mZwN8x
dsOtf3IC+nYoZyHCN7M1+yFaJndcLkzb1i/RhcAgET6Zcd/l6Jxh1KfgbBTUvvAmVithXiG0YOh3
wBTdcwqAg22IZXif3hLgz2BAuDgx+lnx0lCj/EAnVGc+Qv0aiipljGC4mDV84f5U6N2fGaaV86hc
KH1rJsKhaxumSiGK2U9eFwbjPUk1dJv9Y24NRcw26yoSQQ+CMg8ebgoMfB+tM7T0iWF9XXMZvHEr
hAdXDlxMRcXdawf6sMGt0iMwA9/RMbsfXm06El8DEV8RJIMVl/2dimHs2MR1QKO1K5iZsD+ga/de
DcqudVkL5qZp7e4gkOynqs7Ew9BP3RmyrXsBpf/JitsC216pPygby722vTJZM16N0G2sVzOQw1NY
VfXbMk7psyY4QMRQxObV633896bWU/pa3cfnsWdM2bRTm8FNg27Z7a1xJfBgU1n1ww1TNb/PaeHL
Q8g644WkEk57YsH6jGvPtdwJStMl/SGY4Zt33BoTCy26pc0PueAkpiIvern3yoWLdUrhFUkwCBiz
/2cy2sz2bB1R4YNnPo+yTrYlsMJbVwYOwRwDWP+uqoO8+50T9pHuC5JbvBvMULPGbIjpm6vfLkW5
t/NNqYNAuOZkWHzjWuNegc3CuvrpjRteX9UVX9oGg0tAL5wnM1UL9aXX8Tkh7DnhBzFLqNI2gI3c
q2rkVV5CUnpOXupvwwntjrnD3Lf6awa0L05Yq2oDg9vCQiALP21I3E0Jq+iD1NXn1pPzl5r9CdwC
VMJlHqECM3J6E9cbtuO+Ok5Ny7EAYqHtp41dNOOTF2TlcOiFvfpvPrTbxR5WWSTrShDIkeHRhHiv
x2qIQVuGJslEZm9JvdpF82IzVaDpBnDCQAHU0f2oGtaAX1SL1Xw35eVIHS06y4oaIECaHGoBeWFH
LCWTbyKKJRVThHiZm2V6ak2f77IqpdHuZNptYi99MUkwmkpvEQYym+amHL2/Tt1wpXDF+O+jLfVx
WIrqM2BaI+5juolT2wtPJneLSCO4X2/EgFqJ9OpPWCs+lBni3jEXhIsXLUy7vPQsVDSjdcQjFAND
TPppzVH4i6awXrWLgW2Hi3k9DFioegDVNrgvnYVpYbiF7yzpFqPxY3vJWhuEmInHniGNEbC6wcfi
MWUmUjD02FI+4kKRnx4bp4v9JN2RUoicvSWaCXhAOct6Tho9sUSBYmDa3tqtzD7LSs8cj37LnBEC
yCMFxyokznOcPcslL2v/xzrnrogr9goUp5EY9aS0l9a4uLKq9GG4J5AcICxrGREmmC0Hi9Gn8Ydw
7qmMdZH1dz4nLLNfNS/bzF6YyV6hzy3CQb8MEUrYVeJ42uplDdOGV2kcKuIGxtTN3d9TUarm79D4
KPwM9qv6tBJcQImSLoTj5H2dT7vQ7lvguyDocXRseV1kD2uu7yuOCfDyuR38VsiXsDVzN49d2qfp
XLvz7B9w8o4aA1OnxcEpZr8/EjfQvqCkhC89S7vfhlkudtLzoTQ77uOluRpDM84PzEzK55alat+3
yVvrmCXNc7F3vGZO9zVBNcdOuvKhaCvmr7T9CC5EUFjnhecuzisVvBdDj+PEpWD9VbBdOD07HdXF
R0kgkIczgmRNOL11/VqZ2yr2dMz6C9ibCLVppMR8EH2Y+gcGziJNFKjqNaus4mvBjPTqGKv7faD2
QSAHd+FQEnnhnkdCFdaol6NJBBKVbvCKejCr1zLtYmAQxk0N96gMwoeUbIEkKEfcbQG2jCUhYw2a
H7xkeOkY3+7tYTNvK6EEV4REAQliZAOZgiQakXvGqOUbAEMJoFpl6f4OVcF/laA79GeiiJtRjKcy
tcQYzbMNZmTW7WdW34eX2xTMX4yhy9d8XOo/y4LmGfOGQcwNFEE7DrDmyOgm3bPZsmrxV6fyfSSO
7DD5uffQpARIuKFt3MKMa2eUzJ4PmTXPoLUGSlzDV76FQ+Dbh3ob9E2TS4VFU6f+ZfGgZsrQ1mWS
p1SXcWVW1Vs4GtaPNmwckmbt0TrRyZY061m5JDMLtM0dc3qB/gTSzxWxGSXUDgO2g5s6YhcGFnq6
ZPkyERyYUKJNNhZmqGYwUuTZvmCMx2bxqNKEE/TKN1HNtvUkMB4SgqPc7ZDSekRk305fypczVvtq
COfTGK7+vqf83Iu+bB/hoQjiAXOpz13JvhUUvvlWN9W9UkjzW9uVKUDN4HzzG8OqzmXd4O0e0Shu
waDCg1OGxq4X4fNqutbZJYMHeS6twjO9sPw9oJgc/XLR3lOr0lBfESu/ZbQvSenb3U6tC9lSoZFz
MiGY8Vqr7ZnvQlzZNj2dGNxrgk3ngagwwAWiWJozvlWX+rQVJ02jNzzWhMxgWiMKNyOaIIADTou8
+WOQGPzQLao6Yzib481jnbRX6ewX6OjwIyjaHu4Pkz5xAppIES/g1ysI5IusiaE0UkOPp5WdPNWF
53041KR5JHU9avoF/KL3zuAu4Mxjj93Tg3Lepa4j+A5MCEC8G99JqRCx58jfjS2t29ASrMcJg9E4
n5pDG27ibSxM/YstyD2KxhCe+qJyXjvYFiJ8aSozXgULxibwwTgCSx4cg6EYgxl0eTZnKEoN3I5e
RKrB+uDoZabmoHKLeMcsl3Gh6w4AlW2fMhRsGC7JrmL46m35FZY0ODeTWvh3IhK3GC9n+74oSyYp
+S2XXLrBl6xm/bMjpuiyevdMGm+FgkJIPmLnswC+kEfO2iMaxLfd7ObOtffCzTrtGovJKlEY4pUu
xbh49TxelJXXw87l02/PAIDW2XPZAsfLT6RIhz31jgGM4XsLX2/FC3dycXHrWn6pvreOMg/4tQqY
giRzh/LYEFL6UKXjfLdyD/NxYtnbCT143KXZYP+kPFjfzNRG6g4W1fWMqjKVYHv19vO84scsy/Bo
s1IIP1RaU3IRIf2hhYLZV9iHIgFJfGBqyuuYmr5cE5dmNTsGXaXegt6a39mIkIGstQYJeBJaYLF5
MMEU+ABBZWQ06YnyR2MW3igFX0hKFJfA+g8nMduKmsvgUEWutWXUDGZ7o5Qb4M4Eg4B0gySv814d
11q3V5GHaTK46fCwlAjr0L3p2VWG+Y39xySnrKaBdaG7Z8FFWpm/paK9m2u8IJZn5S9c6tWj5+Vq
l9mefDersT6CKHhXhFS9X+2FM0Ay5z2Uagh3zNKqMwcbco2XF+y0BbWZkqHZPFIrqTpS6Lq7HMS7
ivz8YVqr+D7r0dgbi1te6ZowS1tjnfgO+GXWBRNhbaQk/a6wfP/c7uft6tvVI72ate6Colmu1tjh
xRy3oUwIirDwvnT0aSRpkdk5k/dfkJjqnmqbCKp1HxLTXxKyUJDP/bMsO1teSi61HDfSLJRmXwqI
fR0RGkbFHPWGL9KbmVO0MT1n+cv4AmRZuCVFsWyYe5Yk4ZDC6ORh0MB6khYG+wQR1Dx59OmCHJc0
HzhYG09u+sbYm/6C1mVoqkfuYdzNUefVMJZX5HU2VO43IkayP2tD6PE+2KDdXgwQs+7P/5+Z+m+R
rP8IYx6yGQjHZ+Ut1dwtBKlU+Nn/ty/9jyxjDCVWlRW5dQYb/a2t3o9S0N7kf/vi/8gyNtR/Ild7
++yO3iePKpPJ/5Ko/i8pye4/wosdI6uwGOGJRkhc4LyIjzVNsir8zQ3i3sTf+r/9BP+IVwdz8Qri
O+2zYVROjG/i0PrW9F/CvP/tY/1HujoZGo0/r9I+82B+KL2c2978LynS//Kl/7m0u9Cu5dd1a52x
p2LHO+h6+B+38vxzZ7dhQQZVtDDnZVhpmzcv0uYs/7cn5p87uzMjZe7UV/Y50+MjreZ3yo7/Enj9
b7+Sf0Sn/x9nZ7JcN5Jm6VdJiz2yMDtQVpGLO4G8pERKpMYNTKGgMM9wTE/f343MrpY8RLHNzXKj
lMIJOvD7eM531pgJBEkkr3I2MMonD0aB2F7rM1ETu/3ZRKdjY1FpqvgPd1w/C4YZzbaVCuWGB42R
I+QZglDJPGldZ4Zm9oSjFKjjYIm1uXE4p/gZDk5mO+B/gl7zZSpFinUhyD0TDAXLeQxmxQnhmV5o
gKPUZdW1QDEyrz1DZN41H518faG3L0PqT6jojlKTPYuXlP1we/bRvRj7Eg0i0iUEUBnwXs2cFTWt
2xUeppem54dYxTenre7wYR+0vkQ1q3vhYIb1Vd2eyzD4XPTNPadI3/SaVqKKks4Zi0oUxEYDjzbd
I/5ivbQfNal76WTPZV62nk1A9MFy762FHljevrzm72IMAP5luNST9ZyQaXhwrUu6Chs7vQ/8r8yS
71oXrWV29mAslH3g3KFU6a5Ru0rNV6kUZzqg6x4COZ/9eboZrCQym/yN3qtUKpM3uXXMktO5tscj
8U2fBjFq9rhSmYEDfHG0hukcE4V5ROTkHUW32po9rpQnLDJIAwinztaax6/7heMFIgMyvVlTTe0u
AGd0noNOeLh49FvpP8Wxp/fkamZ3HqIhmXtovV6K6iI0GjZqlVu8MGw9M7lZSm32RtXGlb2NED3F
iBie87w4tfReqRrbHYRDWkCMrYiXERglktvebb5ofYhqbLeRDEExJX13RsKCvaHE0t5ZwNT0Wr/0
1nf16SaLB/4bajwDOIAOI3mXL/msNwX9lavxXeMkaW62V8j2HFvWxQoo2EgUYKz0Hl2p0MBCxrOJ
pjkn9RYAKZlecyHS6K1q1eTuGv5UbmU8OkacYgeV5WRhMNZsXClRWQ5ZJScmt8wsHyHrcA9Wy5fi
e72/JuKfTNBm+OM7xT5nOmvu0TH4kx9tI48aV77nBhdaXUvOIkyg5iIWF9et2M5L0+/Xod5uvSCs
thMsj+Q9ZtLiOvfIsxHxELLP7Jv9ZZPJFfnwp7egLkI+Jy+0/36PzOBN3HPSAB8DJY+Br7df0YNK
FJ7eanvnbgWtP09fxQKWFufojoOY4H6uw+KuNFGOohpcXuOEyc4CkNcuTY3rUroPWR/e5SRUyXn6
sKzpcly2ggNKtthbzY9tRW3Mj0FdF6fRN5MjkqbwVPTh5Ua7fVNg7TmWibTQYqfTtYU400MeArd+
vVkWkZy2xpPDO8IXrpyyn5sdljrjT/DLglMbb0J9Agl5AkiDgMqJWvQNt7iAGw4AcyC+aXYXdnF8
B4v0aCbD9Clfbdylo39YCYc94qW4sYL+48ZV+bUryzujnrj4STvjUfTN8mUJWRn45k1VF1B84lZc
WQYwJPysACGC7EJZZgcFVGOZEL8aw7KznBrxDz7pGnOUu+N45zZLJGLZ5sZqy2sODOqHJYjjyDMA
j/tYCF6DjcNWuCKvnKAxuvb95Dn3U+DNJzbgFYZdseCkw4y/r2NjPDr5LPd+HpYf8gxJWzYakYU8
574ALgb/7jUXhfWhavJ3W1kFe1Zn9XraWuMKVsxja6wzR1LYV1lvHkJuI9cDbOt7FwfUHkEuoKl+
Wa9gNhAjUKTBLUTMGYXHemvgc8V36O2tJI73AW+/MxxPwE3wlyiG6nrlOxYGj1qc0L4N7znhRQoy
cZtP3gInxaLyQ0hBJQrSvQ34bA9Uxjz5s2H7e1zN+AB9u78JHNIBIAm5HXRr7kxHZ/Cu224db+Nw
fN3wMV7AwMcgBJEYBT2rLBhGs7evpvVKjv7tnNTv5nGNrCKQ9bGZMJa5oV++HVBJ3K6e+SqHAnoc
IDXvUxFiF7PAlk4wfm9wlo37sTPfWahxTiYEcj60PKz2XlAVZ7FxES7wNPgBLms3iQgr4N53uNyp
B3RoK7+FRbAeKoEXXnDwdy2xox06F3Nq4gcVaSIbTGZpPm3u9mYciZ26DxMxgJAferhO1nILdXCF
pV1Twv7rwEbBxKXX8molaw0OzdpteFO5q8OqOU7OOSEj5KMrJQ7UPjAfQIL4t97cYOKAG1x9mCHt
0AnuvCfwKlwfAAe98jhTst/FjSRkorkuHN+8zcDpfhy6wTxJO7zvjLy92mZu5kR6ACF17TtoKsJl
Og2Xe36shdax8/qddDk7DtC/RUGWwCaCFQGrgm96f7FV4T9a3hRQmE7VnJ3HwrmBIfeHSKbgtZXb
kLPGnspet3b7uGVlCZIiy7yI2AV738ycV09deq5Mh/vGaljBe4AXJuEjRLzveyLbTt2UObeeLfLk
YMvFPMHKfuVloR0c4L4jCoSEdkTREhuHem0vK6vPaUqgCIQZwt1zv3my4trg0qLo3mcZcgNrqPtj
itf2dtri92XmX7x521TduRy7neyqOaN/oDYAH4fycn7YuCg2MSzsYBYxzMTuFQ6PL5hTrfehwSYO
uwCJsNxcdweD02X0l0iX+fNk3nlARo7LvBpoINqLsEz0hnEMcCK9S3GqHYOhF4eg6OEUiaTnXaQY
G9fMrG+HtbxD1BS/IjLjzmAIb2tOXx3HQBiPfokclxm8G8OBBb79k+W3V3XRX/GBGXcJdqlTLFKA
01zuBAsauaavUGZ4HQQzTJaUc9xtf7Y1orRicIoHxHM2Ss45+WgZ4fyQm67/sa+l8cpsUJ3uZzmG
4WeECfKrAfi4h2hUd49xL58QDRo3cAfRqa68StTF8pwY4ABX3uihG8X2lkXFdhqrtN0OyK+RX3BD
+XVye/bTk08em4H5x6xwX61u+ZlLiZVI06nAuNjax3Dru0Ma9jW0/P5+nDFBFiNJfo47Jmh8+oU3
4zZ+CJY9/MxxbnJljl32ATnG2Jwnw53W/Yj68Tafp1DsnXD81A9ocB0g7uepmpEyFkOwconmj18k
2pN9HY4bkhjXewydi5BnxPwZc2lzAC2Dmw8+NM4b8D8W2Jb9AFLrKpzaINqKJrnl0grcttWf8WCn
+No79x55S3VwuOq9NkKT6x67PToeIO/9WiX3nPkSDrW5cp7BKDkp19nLN67OfXFjQGzvPguu1vbF
0ieR1wpQamH/OKWl9cHklaKprHC6gQJp3NZr38HN2uQh6PrGOQS5LT6WU8gtZ2eaweuu2q5gYa9X
rofuaiF6I+ryDYOx4RZfkiL1qwOXGDViP+cbSJPgbdNzWz2W2Z+OyTUpikar+SjX2rxpCVX/OF3U
CR3e6kPJgAzjo0lFvmNNU+7TTI5YbjKYI3lpTXeGxMsu4woymBgD5xqg/iPuOOs6QamJxVek70TX
rndGXrnR5YoJNba7WMfQxgAI/I8bPkCLd/k4bfeuubHxcLwzA1oCrrKE/n9qh1LkJIggqNkL7tC7
fWWWPVNW46CDDy0unKq2Hm5QcoIKIxRLvpkxnD42+TTcBmKq32FUk8fRc5L3SIJbFgh4EcYTiUzr
FcqLpTkXFglMUBBTj6SvgStSmdaMQXnZ7OaWzbOxuZhn3NQ4YBo4ZnFHjoG/Ooe5cV/NQIp32NUZ
1ebynTvEMzER8ZsO/byFcawvI5uZlHUdnCBH8hOKv3w9WfcuZiG2R8dX369JzpurhKEXuWleYua+
W/iPDXJCMG3ueWzcrtjndufhKhhQML2wVXzmcNtUNnPYfEcAD6sDLwbV9Q5ABT1vgyIC5G4Dz17n
WW9nZypnonkKWyBllXNmhmEVKQfssxy/AhfR2sWY3o9dBfpwqvIWy9vg2Nt6H/tLiRBqjJcq1DvV
NZUtXtkUoezxtJ/rjGiUmz6kMM5tntjv9X4D5RCmgGXkILl0zsK7iKW78KZsCfp44VO69MPPNjPK
Li9kveHkybSdE4kF6doxEDCncQjO0G7tbNLbBpvKkQyKcdl4XsL3FLjNe7+vlw/obPs7vR5S9nvC
6vlcfXM9y2VAhkia5HyDAQ6Pn077Vqhs+No8hWeEyPNc9AaZIJL9VcoFX1tofUFWqJQzd7yOM2Fn
5XQDiVMKxRA3XMmKQqsGrFCpZjB+c+LO3DtwESyQbTmg7421QXel1z9KDaeAF0CTBsvZ3MCwdXM2
3oZTEr4wFl3q6O9fqBUqFYxgrEcJyf2gU8G631edgO6csSXUfHqlfsm9jgFb9Mt5RFibwUZOmkOW
irXRbF+p30QY44ZQyTxbEOfZKeB7LHjJ1Uv5ws/1j1LBLtk9Mbrg7VyaaPqrYEBSRDrnrHVQa4VK
6Q4gMk2rauYzSlXr3p6LJj4gyRSBZnGpxVvi+5I2PCivjOWXGpAFcYye+Vbr0wyU0g3moXXkkM5n
zLDI7JqM5w6CatS7nbUCpXRt2+nDaqZ3iKwIGwBJlvkW7OfypPf4SuWWneP22IuWc1nN5QFZD/sc
yc8c9b7NQKncyfPH1h2c+RxvQfKQT45cj0VReNW/x/3/+rr8d/LU3P+7TId//Q9//tq0a4/3dlT+
+K/HpuJ//3P5b/733/z4X/wrempef6meBvUf/fDf0O5/fu7hy/jlhz8ca2SE6xv51K9vnwZZjn+1
zxNe/uX/71/+4+mvVh7X9un33742sh4vrSVZU//2n7+6/vP336zLaet/fd/+f/7y8gv8/tt1/WfG
AfS/m/rff//0ZRh//y0U/3QtSzgeNjrfF1BxfvvH/HT5Gz/4J+MbE4DphSbniJdLRQKIxvT33xzv
n55pgYBANeWErnf5q6GRl7/y/yl8k/8TxZ9wLT8M7d/+73P98Gb+35v6Ry2r+yarx+H33346jHDY
qdQhsSRxgzHQh1uBe+iO65Pvfv///JyX27XVyTNkEeEP5SJYoLPO22E2Wz+ktr/orB89W507cwGa
HGa5OCJZ6vu3s7+ZyWOybM23Xz/+pRL+NvvQvlKBHNlyKlXE/mU/M2xvWqsK0WY7uWftTPcSWuY6
oGtOv/5hP38HdqiUI2sYQKRkjB+XwQmcXWA6Sb9riN/7/Ov2Lw/9s19GmUpF2JktmD3/KK3WfcW9
rFs9zGZu+rcrwEto+eLijKnWrtUZfum9yy/63UalDcx2EpcfOJUh5ugmRUSPMUqm2QuLg8s4/rPf
SJlcg2ybzVE63nEuBsE9JZAjG4XpYGOdL9LcRuJVcJBOiHi9QoQqXas7mXU69S8s3axLefzsAZTZ
F28yeRgD+EKZJFNH8hBHjo71DTdpNxOdlFwwfxJc7y3nsFZxlHZDRAMuusCudK6u6WNlgi4T4gpL
b6YLSKXG7dZ8E/g5Xvj9nvsilVGhoVJnck88LA6DgADHqgj2Uq6zcPdsdXYugzzD99ST7e5k2ZPZ
DM1tjYVB6iwtaF6ZnBtyYdou9bxjOYrpvTVjpyKcSuiNPIEyMiBQzluMkd5xbIxtO+KSAIwGTbkR
mo+vjAa4JDihKnNGA+6X8v1KYo676zpK6fDr4eCZlxsow4Gdc5vUDK0REWQg/PshG9LxfTWOxje9
9pXqHwJTmlgeOVtr8DGuiWugHcah0r/QQZfn/EntBUrxh03hlhLDaMRWZqtO3G2307GcV7DxXZa6
oeaPUUrcAScfcEwkonGUNlRMv6lJ+sOLthxb1L+LXqkFSh13GH1iZ6mCqLWL7bHoV1K3CS96/PW7
eK6vlEImNCkAc4UHAeo+cVGcWTu3ibs23YfCC8Cb/PqnPPNFCWW5nQYAAwPBaWpfuiSPVpt5FyZW
X+osV7kuUAsad6hJ5/iRFB1mGzNfMO5t8Mv1nl6paAmdUAQwYKOp5A2MJSljOE7x1uo1r9SzzJwa
P3IeRO4wFbyDFX85ysU12zR/gFLPBTcZXbjQ+6FVdfV1a3n1fOxzbjnu9X4DpaCFvTqDZSx+hB4j
ey+CYbgHwwOH/NfNXzriJ/UslHquwIuhsU9EVKHCjt9Cq+zke6fbQvM8Gmko3qycCfvXv/5hz32q
Ng/x3dIEKxS+StMTUctNRAayg9jhXVpUs6lXz0Kp5yVbOwBuvYgwfLQu1Dp7AuYi3f6lufny1f+s
u5SS5lA5MauZ76mLIdAe8sQR4r4ycHKdkzGuiuOS2Gv9kQtlh6TfZK5f6Lnn1jyX/cv3XVeSsCma
bWbcLYOyPacG3iNW9kXIsi5As871bD3mUMuy1G+JSFm2RBx8d3ZgBphE7el1sK+MBiveDhEURhxx
sC6RjmKEC0hqeOFj/EuK8pPu9ZXRwJvwSkJlxlxkgkgDBR4DpoCQuJVEbDsCEz8mlm8teEYwkFtQ
e68Xx7HrVwxbQf4xKGzPe+FRnvlUfWXgCOocbcycuRFmm8HZ+1v41C7L3OkN2r4ybJS943NpnYuI
I805SsAEljvI8MmfWoXmK4OGtHo/yPPEjZJ2CT55TKWvB9Oo9MZsXxkzOgdarWGIMPJKdjJ7CckA
4yWJkMMLX9kzVeYr48SQdSgslj6IxnWOybxx+978Y2ktKi61U7S/BG2htEYq0CZf4WMOtuZrUcYP
MBMoPezej/wghuvSovPEjChdEj/0XowyfiBqwB2H1fwo4awcfeAphw3k3EGrdU8ZJHz4jXUOeiHi
SneM0BQBbiHI9IUx6JmS8JTa9/HcGgtTQ5Rzw7cnwyE/xGujpfH0uKj8cYBj19MEVtZskc2+EXMO
FJrEfWnV+tyjK9XMNX/tLmWyoUJax1eXO1nWAh2RwnrfjaeUM0bysXVIRAVUBJ7ZniA4ctfiRnqv
Valmp528dixofYxtdz87JBAOYHQ1n12p5qBGxzPBjYmM0U7JFZDTzi+Eq/fBe0op56bRmxCJt6iz
svI0hHWCT9/dTr/umUv//mS+8JR6rWMv3TbLmKPZ8J7YdhbTyR0LEDqktPqav4FSss7EdXdexHPk
ULhvw5EsQ8ttCr3tuKuULOhQx503f0bP6PkkBHnykK+15nDjKiVrjbC5A9Jio2Qo3ZusrMSrdik1
H12pWCZqsoawJ0cdTmFrD6Fh2It0gRXw65f7TNG6StF6cTIUxsYxT1tnQP7GZLyVhDXoFZWrlCzn
o8ZkYf4DNZnMw4MDF7K8wwDqp3rfjatULab6qUsmG5FnIgm1br1PAOjrFz785/pGKVovNwo3COLp
2JWphfpU2rsuDKXmoytF6+APxXcZTPS88am3Wd/V4RJrvlalZot2Q8s1+P95dNfubGD8vu6jq9Xq
BTGgdms6hjOHxvaldfBmmq2rBrvCnDAPgxw5LjlIXhkUEtQOlmGtD1712IHJCBoTW/Fxce2nDpbr
KcmIVNBrXKnWYqnQ4SY0jnAHZLZA4pMiSdVbGzhKrS6jI+ISYOjRG+GTLdZk76wWoajesyu1igjO
rhvHlMd6gpgPZ+ZJ5pul2etKnQ5bP7YNRP5jVQAY8F3vkzFBjNR7cqVOAW73zgrkFDeMWR+GBdqO
3AbNxu0fl0wdVqGclbA85n6Y4nDPYB72ttBsXalT4eCcyMhlOooQzfnA9ch9LJJS74pKddzBXbNr
l5ajzeobslQAN3oHYzSINtLqedVtZ3dLWMFMnKLVrQD2GU7rRe1sj1/1mldn1gzqfbNUzKzxUJ5D
3HeHocjXo17rSrFK6CROsnoyGkPnM2pgHLfOG72m1Uod1rxaV2OMstR4zfD4abWF5lmh6rsLs6wS
Vi3GKJ/TAHGk99gUMGL0Hlyp07oYjD4MpIyMDAZZmYtbYXem3sduK3XKtfDcIjEyjnW5/Jmt1geg
uS+ovZ6Zqm2lSoMMRynz9RrR7ABshJAYf7cOTqI39NpKnYJxJhXJJVYETLT5EcdGnu2GbLP0Vhq2
MqHKrrTNEu1oVJGcemgW8UdK6Ihet6vWO6IGOrJaoTV7aw/7oWp59OKlm9dnOl713oVkUWatUY0R
t/3hq2BIrFelEbcftD5H1Xtnj/bYX/STkZHGgEyq+aMItByJnq1a7za3CYlnLiTUs8nZWcHyqeyC
e73nVuZSFyjdTCQMz50Pj65cX0EwfKXXtFKhzRyDYnES6GWxYeyNHEfPZmqeD6jGO8tqcXYZtnH0
zfCuWsWnoAeepffgSokaKev0HthiVKb1G1SHp7hK9UZy1XRH7CUQag7wjw3s4X4m8cnTm0H/Oin+
7jCdHIfRb1r2dn6V3AbNQipIrHfNqrrtsnJcUil56LZ6t5EikYv3Wh2tiqjLMO/JxOMlumnxR7+E
b4LN1xunVPm0JLN6WWd/jNYhBxK8jnaUS2c46D24Mms6dbzUeRaOpPkiJbDrgmjg8KNe20pFFmU2
eMIyjaOXsbo1TP+LG5KPpde4UpN82F1XmkzJaeYvO2IxjENIrJ9e4ZjKtBmAAxxdbzKOnf8A5TLg
FFvvsZWKTBNsIOQjj5EMEHPMztCSie4/6jWuzJgz913rSu4BZpP2ai652++cfNT8UpT5spfSJE6c
xoPSu3dk+zVzwTLqPPjfRNFI1FaA4+Fw7CuHKJn2KxBT3bbVBe2coYheLI6Nbce8JVUoP3fu4mv1
yt/k0Cne45L1LB+KBzpmM/N3pZ9qLbDQ6/24DVpC6c5wvsZocdYRvpcLJvlgswLKtIaWv6mhW6jg
MXc1EAHd9ouBd5fLh3d6b1Qpz8lxzN536Bccit6hk6QQOIEttJaGVqiUZ59OgvPoC8pwWe5lY56X
CcKB3pMrFZpXwnRFSlB5UDivyLr3j4EQtmaPKxUqkx7NpZzGyGzLNy4pqHmfai1SrFCtz4vNN8Ey
GZGLQZpmZWF7cvNvWp2iiqtWbhTIdR4H1Az+pwS2EwkDD3pNK/W59GNcBLbRR6sF5bFsRAcgMdeT
YYCL+LGGQEHW4YRWKOIKaTvUW/NaOMNLGoPLx/z3U3pLVTzL1h6K1CLGoUFrQ8KJ7I0bYzLXt3o9
o8yfpPowKrqSNzqtfw6s4JYh+EOvaaU8SRYe0tZvhqjwk7dL216bVaX3HapCKqJGC3KG3D7aMPIe
pzmxDwSDfNV7bqU4M4zaQw8DNQpJiCrc9TUZLC8sOy+9+rOXqZQmGEObYBrRR2k1AWLthZ+/IlQI
THBuy3Wv9/xKkXpFvdTg2nui/ZzPZep+wPjzqNW0KpciIWoofRH31P80XE1Db0H+dPWu6ixVLUXc
qJf1js2Du9aHaoIcARvyvd6TKzWaklVeQCwcIs/O3Pm4YRyAJhOUaXHQ+wH+j4OAS1hBIHHcR9ti
vMkq+zHr9PbiYEx+bBqIQseGmabjNSQTIruDLKN1DWUJpUbLYI2rblr7yIGFExmBPb6xkjnTUvri
IPjxwW0xmd6U8SXG5kaSSd9FjqupTrOEUqbVAqZigWYb1VNr7kjqPXUz8Y96b1Mp1LGHeuCGdDnD
48202jelt2jWkFKe4ZyUMicuLBIx6H6xrTdhT16N1nOrSqeQr8Rc8L1GFnmKjtXd9uao99yqeqnP
uJ2ApNFF5DN+yKz+DXHgWps4S1UuxYsLcLbN+8inZy55H/OuW8GK6PWJUpmjk8OcaMg9L0Xa7Xu7
eENUpd4SVJUimSb7rNozyVTPnIpEBw4qjqSZ+Jodo5Qn2F1UaflK3YRrtQ+k778tM3PTfKNKeU65
R8Bd4HTRFvYAcAf3NTOp3u25pcqQpFFj+V7IOx6a0DVhwQdrAbQ4CKfihcn00gk/mUx9pUbRApth
stT0fZISDVJzeBbFQF307hEsXynUtZAyILy8jQIDLtt+mtvqmwzFrLlpVAVHVmWb7hwabdSTFXIg
IuwCJU+9k9ZXrwqOhFiWwJzMNpKlb+9NHxG7w+5Xb5xRBUdjiQJvcIikHlyRjDsLr/0XGEtACfSe
XqnZhZiHfl7oG4KYyGQbq3dkmerNeareqLQb0O1C0u+kPVytgwmLqWzSK70nV0p2ciZnJYiojfLY
2z6YTZxcuSJotah1nuUpNeswTkLr5rWGdUx6iCBUxN2RREUot97z2z/O2VzGkRjTTvS8M8zXfR+8
g+OldzZvqZIjUVQ2GuOejG53fMiS4c1cjA96z61Ua0LQllOWSReJOvxMGL21S10CFLUaV4VGHUfm
gSErePLkiXwWXCpcyaKa9D4ZVWg0wiRfN8drIio1BORDJoixGuKo9+zKyrcnenJsS1r3plXuPKs9
F/VLKiZx6d2fjMGqzAgEIfK6wCbbwCd1Ysdtcc5gI7Kl2CdVmBRXVbvOD7IaymtncAw/GtO08x6x
uInu3g29oX8IgXZdFdxLNlewp1x/J8qMw/hkId1mBlWTd/07cveI84JPVRdfGoBwHZimiYhey+Os
/ShaucgD7BfC03xuqZdr2RlBHtliSd3ruMlBo1vEtHsfDZS968ly8kEcHLHQ5lxm43ZKujAdcNuR
onaqbOhfpERXTv15Ea4b34+ub+R/wKQnDyjYgGZFsFcJdGxHKGG5ORHFUQubHF1/FYm8SqwmCW/9
oMYXZnab/YCPbAag5PdEMwz9BpQ0DNbTXJWTe5iIDPaOk5hdjrDJVHGJCW2rhvVsGJJjQTi82FVN
1ls3cx3n4XXpWKMbbfT2TOplMV1vm1G97uvJdA+uSXLZLo/7eHsorbwReqsQVe1VLbDIC+k0ke8R
rMzgubMTJ9QsLWW8dNx4ZSFZthFIoKfYLR5ikWk+tzJWTtzELKXNc3syjoawPMeepXc4qMLUvQll
CniENsI/vOxig5SmsLS0CAwegVc/jsG9mTh+waVdlNg5wVdF983Pe71Fn6uMkzn21qkWZhPJVbav
cYNlpJWOld5Qpmq8Uj8zZW37Q5T0hXvrsn5F+S9fQtg/s+JTNV59lZC13k4NSZeJfN8H3cZhfk0I
idZIqZLUYUiN2ETCJgo5VN55pEelW6LnNLNUkZdJCXtu0JJBCJQNtpc559HSmZnmLkflqVt1Zm2E
DbaRT7DpcrSHWm47YXhFd9DrHaVQxwqGj5GOTcRF1be5dc+eMeg5OiwVqt6SDjt1RPZEKcFh7m6E
z1iCTsvtb3rPrixqJo9YTwKc2qjsQtiwoukc7thJdtPTYlgqXH1u69IivJYFgmm5OylmMomIm9Ws
KqVmWzHHELmZwrmj6QEEWv6+NWYz0uocVew1m1ilPaJQcdWW5dl3Jm/c+eDp9PT9hBX+OJoNeZ0g
ZGoYhmspzmntmJ/Z0656R8G2srwRS9Vt1cB6laOs5Tp2YxkJknT1PnoVs247pQyzy+yUZ1WyH2bQ
vJKkQL0BR5V8Wb21yIV9cmSstfOUojZ/2ipZ6Sk/LZW17tlOnad50UaeLybjughra2/G8+y9cHf4
jK/OUoVfeFvj2AfyH22l5fSPbZFNzT4Wtd0e5qExHjGcvTaMsMwPrOIKgkVDNqOn1CADT/PtK4WN
Kdg3Zc76cybaNdgbVZ7Ag0jrttTbRqsCMd90NvYsl5EpHq34piInVRAju47mXq/6lNreTNljr7Xr
yHGsrABxms/uLi/cSXOBpcrE/GGr+trmB6zSRra8yQ+o979qPbyqEivHaiUkeaujtq+Jekycb9vo
6T64UtlJt1nDUIgqYm17Ku3ibNuD3hGAqhGrDIMMPggi5D5OAzF8LlcN8/ZWr1OU43oAkj3pd1Md
xbIPjjK1k11FDrne92Ip0/As4P7UvNEo6xfjjyqfna+9wXSj9+zKknnI3bpxa6uKWGu9FtN2U3bJ
Z72mlVJNFu4Z/b6po2GxUyJn+2AHw2jWm8RUqdhc+CSjFU4VOUXQJLs8CLpzKiQR5npPr5SpGy6N
49dmFQmPqOwuDK4Kl1xHrcZVyVjfklQZA9SOIE7Pt0NfuXsx5tObX7d++e5+skdXdWPhTO7mbDG/
l5vbseQ3B1B3pWk1zdFnV1frrbFUDVmw+nHgE88YmdIZ213qjfmltMyw0ZuLVfJmZWREUocZ36Zn
P8jRfJtYWgFNnqVCNyFZjIFJLDaWX887ZD1H+Zu0as3Xq5RszcdoEKwKn1f08dtpNdqHmpxuvRlK
lZGVGRlypj2UlzE4eNNWjheNmRdodrpStS2nCybxZiWX4ZxKNF3wxnCTTLNjlH2uXMd6lWRdohAA
4bTHfNh92kA+a6WF8VqVogVIQzbjCPGWXMo/ODt6VYn0w6+L6vLu/l5UpkoJcyeT22ocgphWGzLB
u0FOT7PT6aE3TJUSlrF9q9P40u1tEHPgOATXle9JrVHeVBlhjZ3LZet5+DhJOXayiFUEqaI3Q5mq
pCz0yZP3Bs7frHkkuLDO0CPs87rOJ63DF1MFbAbTHLesbMvISn2CERPTvG/w873Ve7NKta6gqitj
7oxDYiWgmHPTMl/bdkt67q/b/2tH/rNPR5ljyfG0F9+XfDq+9Kq7zrJqeZURrNCf2IhJ++SFrj8c
Oq9cmltjZVdw2wrCmD/ZluOepG9v18I1Vm8XbrGErrAaRXFX1YRqwhrt1my/JWm8/dHEayZPdcuc
uye8d/nqVK57M7X5eF6zdDo5xIHSBAwMqOZV5m6PqYW/hagMOBWPdRa0w4ENm0sUNjE8eyK+ZPI6
b1NjO/Cvh+yVY8fN9PXXnfJcOSnDDLrGzr4Yko9JbOWvp7AIb23yQfUmWFNFjjVG4TWcjhaRvZhP
vt29Ca3kXu/JlTGGveZaGf5cRM6Gzra03Wu7GV4Cafg/H2VUSZyURkXowkIsSAur47oftnI+hCuq
h8PMDoEkeXIn0k9av4lKH7O60PNdSOmR0Rr+0YUeTqJHmbzTa11ZzadrLNkjOkU0NW56MOLtw5jb
L/XTz5c4piqSs8wkk0Uvi8gvZfaAqtq9C9KEZJXcMl44g3nuR1z+/+8cA2YcisRuu+I4LE7hH9Kx
67tsN/Uctl9nM462FzbVz71yZfhBnpDIyS+TY5KNRXGS3mKhDjPKY1ZtAckpk+a1k6mK6JKUs5O4
L+m02jYQuvkfGIg0J7BAKWgD4AgHAQTaWFzHjc58Gh3rhQH6uTehrBoEcWnBhgf3QEixGK/DcvBO
TRBy7+8nU2lqqQvMQKlrj7b9LBMGmA5Agnjdk49hJ/SsrfCxf/yahjXssmzt80gIbzyhuQ52hI/p
bVZMVUg3ZRxFOtJKo8y95BVMa3UIwkxrH2cKpZBNv7XKUpTxwZqysxk7lzAMvT4Xl5r4rsZWxyyH
hnTgw7a5xzjsTlVma+0PgdIqTUNdy0gIiA9FZt8QV3TT+XqneKaqoUNWSCf5GaFW+dyd82EYI8Nz
HrSGTVVCF3sinVbH4GO3kuFI+Ie7W8PS1do7mKqGzgyLPvZMI4tENrQ3qF4/dMn6fzj7si45cTXb
v3JWvXNaSKChV1c/ABEZkbOd6fTwwvKQZhQIJBDw6++OOufeLkeXy3fFqnpxDiQBkr5pD5eJw5Jz
PbGCiyKY6VRdtStt97BE6Q5kaC+DopI/JtJ/WivBumCeosfqqqrrAQbx8jYQo91d9NTPYXRLTYbJ
sl5lTkfVsqfUvzNj01zWVCTnULqyV25oo05l3TzcN21/VY/9ZUH8HEoHX7Sl0AUSqdZNVdJNHUm3
Nv7FyfuTLO1c12s+6ZCD4YdNZOc+AWosNRyKwpc987MdukGkx87OVGAt6TXtCtMPST526jJAGjmX
9VJ6BeeiiRWIVv0G56E2H2/6paku40GSc2GviXd5JwamMu03zGzfAAXwiyfzR2/vLyqGcyxdxDdQ
MbqivArXgM03pNIxCEYFhEOfoZTUX1Wx2lgihlnHO47umofbeRPPkOM0fN0PkyLDbjNhQT9rEdP5
KpesEhd14Mk5Cm8JBvj/Uncql0ZXHCtG5LQrbWMvsueNyTkMr6sqx2VYimwZS44Daq2nLi1jHrLL
ao9zHN7ommmbczPtpr408COIfGZUdFGnmZzD8JCyxcwwPe3Ck+6XjwcwtSNxEb4a2o8/BjUjZtj7
OFx8nqDd3NpogEURvQzjR+KzaByVE9jwUzftaB2alDVhnaAj8eWi3X4OwusbKeFKmbvdTEudyCAA
gQvGDZfFtfgsiS6ANSVRwBzM+eD51zdwv2sFcy+X3ftZAR95Y1jIB7cLFKYeUbMVu2qNL3ww9Md3
Wo0+7DGIdTtoVNLHTi/NFw5b08vSoHMA3haXfnDTbHddx9sUytVQhInyy1RPSHyWM7fKsY3J2O4q
sYz7OHfQFz/581z02M9BeMxTtrWNszvmYQcMpYxn0KuXCy9+NqSe/ADJLLHaHcz0tqQhDaxOmwtz
lehsn8LylgdswFPfNORaYB35ncBD6sI7P9umwWb0kMN4cFeAPZMpX8LGjoLKedlDP4/KoEHk1YzE
Ck5nX6xmT7qkl9GrybnIF0yddd+baNpVZCTJYmi+y3PA6P7+zk93+BdBMzrbpW3YDLTpmdzzvI3n
x3LSld6vnLbjPhoNouDf/5mf5ETnSLB8ZnkU1vgQ0HMPspnCvrNbpsuQYOQcCWbKXDjHcfWi6KpM
AgYGa8j122W3frZdmxrHAfCM484sZk0rPdSZ1fllge8cCaZMRJyO43E3N9O816WkCQSMt8si3zkS
bNWM8w3m4DtXbu0+tM27DW65l73ScxzYVupo69Hr2RlZilTDfy0FJPUy2D88Rn884DuxCidkbnaB
Dsa03gxMEM16mXITOYeB5VHUjmHNza5yQ5lusW5TCZn87KIVw87i6hSuaDmPhdzXdbc9b8QsLzXp
fqVb/5OtdI4Cy5n34QSw8i4eQ/BRTgmHoeGveoQ/u/pZYIXDDdrVK0yhowCt8zn42rfd82WP5awj
1YQ0zOGfIfbQ+crhlboBnejKxX647PJn+zRse9ZvZFT72OgOANx64eUtD9tOXrZXzxFgxsoJWbxR
e2XDpFbwXYNr8kX3fg7+ghDX4FaKS+sI4e+Eh+guAySSc+QXzCCqvBSD2m8n6aPGh1EaldJfFlbP
kV81aUvYoPVRBhWuA2wMHwm/TE2QnMO+kDchTdIwKOWAP9RdcBt11S9m/T9Z5P8L8gUZoRLedlFG
+aTDq8i04F2XXk/vLnudZ0G1M+FQt1Mv9lEfLpBQj2wEP3ctf6UneMqI/iJon+t9VUFjIulzvtcm
sAeXz7O+t4IUxQ48VZEfCw274ju35b8urv/lGPVXf/Rs+4qV5t1cDy3K1sV3Sxq2VQvX3KbBrmv3
Zb40bTL0GnY1SccGxPalXsdOHPvW8FLvUVjXjU7arZnXYwnH+/wzYx6wuw5WffBxZfW6eZ8gyTHD
bcNDae5muLKG/LgEkRiaZNzaIqgSwlQFb+nRCYNEqOd4dUmshr74DMdRPYVJ1IhKH9nWQO45g7d1
KIpsHWY/pnA+rZcnSMj5uUriBhY/kPleqwUGu6GaAh4laoU0PHyoTcMhfa/Rs3Q6Aa+gnXCDVvTd
O0M1Cpla1PK7NhpfHqchmjMOuC+Dn243N+k8e1pdbeu0wHWpIcx2n3s0bcWULGNIQp/EkhflR3jx
NuqrLiYY/YDIucEIOoHaV71+OIH0DmbT65J0EI2Cy7OvbNhkAsTJfLdhZEN3Ac0Xm+YSK02lM/cr
zN3ovMXkJpQzV/sqnjYNXtjQw429K7pUcDPzu5pMlcxIxTyD6zofkIVJLTMJK14Yhw8FHzrgN+u+
LDKnUO8L+N7OS9HjzoZuFImkXIA3MldXeSSQNuIs4Xq6xtvqyyoZJTK7RIVBC99i3dFPAyyhM79u
i/g6VdvK9mbs4+Z+G6nkL+VAhbhnLmfsdstLORVZu4GjEu2Vn0IoImxcTO0dGBoS78tUlcHNFWRT
xbQnUDVGNqZJvzWHlbPFfxmkrvoihR20KI8CDCT1HC5isWvadhGcxAoZnGQg26ntPEy/2w2gLSjo
iGme4IkNNkl/pDEaafTImw5OoA1v1J43ZZf2fPF6RDdlDSycx/t1tjdkss3Ojzij7nlfTPXzstCi
k1gOPZ32NbykYRJclBGcsn25thnqmlJ+lI51/Y1aNhR+ZUymZYRTsUMzP1EyFhQZlHOMsVTFjNVv
Qhhy8z0EVprlpqM+RFebOGirbRgzu7kAd4usljsgOTlE1kg7faFtAM7MOIvIPIlYhzIrcxvXX1D7
yBabRkf9nFkYQtv7ZiIFfwY8a4Az7ypAE1I96ePrLQ5ocxuWvtm+VV3bT2DMjEEf3Q/YtOWuM+VK
j0aH9fC+DLQkFMdbU/A4ETpS5p4414RfojrP4d6dF0oXV97Pc3xNxirqP9Ser3EKzXsCNnrhWagg
7Rzz9mvufNEUSTM08kvM+GDeg10OW2lMlxC7wPPo1zug+qzEL/dB9LWvx3k7amrW9bnZSBimpsRO
+lpHWOaHoqHbvVOk2BM6yPpBjpPgOyIrU74dmnLZHuHwPdMAk2joBsjspETMj9a7rvveYHJT3tR8
YOtV39dtfjXAnWu8mQYlaFpHLKIfJaeR+hb6Jr8HhTy4xhhp+wpqi05qHxdZAYGgIFuqTfpreEjM
2wHiQexDq6pIZaYF0/GNWMu2uw+LvAqPvq9g0BgMZb0c1DoSfiX40pD3hOdN/rYcVGFSs7oAmog1
URYkGs1h5DdvNh7vLNkcOTLDTfsOxh15/zDFSpR7Uja9yNxSzzg7fSzHcg/8dDjeDWrmX1toAnRp
jpahfygXMuIoKfvF73jcu7HICKZV801TQ+B4nxeTAb0mEHPxXEqroqM2xnCYLQcj/1KWqjZp0dnG
1YnswpzA6Chiy9G22roMxvAkyJztaJh07ebNR+YU7iCLSRFCznDBXVRBYcekXgLb7bqTJE8CQbut
uR88iGm72Iz+EyWrhz81yjvocsIKgt8hXSpec2xhkdZtSXXKtY/79+sAf0YIHGkNybOENdtWHb0D
S/Z5hT/dCBPkwYkF5/1mfN8ntUOY9gk63rP96qeZxS+w4BgREBqo1ai3La5yepHGTeMuVhyTzl3n
qY4TcD+7+KqFj3mzm+eCtWtShE5uN36xBboWC2ys1IHkK3JEMNnK8mjhshYk21hVwROPm5FmZcSn
ILNkDlUm1m2rX0aysfowu82rq0n3QZ4NnubrLYNZziMJbV09oXNE1yap2tapPVTjCwcLV1Qw9yta
YnIfNRXincvzeADOOyqXW12Qukn7bQxdGpkRvrVwbLB55cGe22z41pFGg4zRRc49VgumX4ceI+P6
vofSXTUk8xrBQAe64sngRxUeQ6ase4jtEHSfabXI9pa3zGKNdaVuy2+slRtWgoZkm93B0Lya9/hk
S72LdRPZd7yZyxyurVXNjiDR8vZuGikMvnY4jlqewZeJ5a8bpJKhaW7LOj7YvioKYJvBwMIakdBR
ui5rt5qDqTUDZpgCQ0x21sD1MIFZe0ef8DflyxyWbvnUQjQenHRFyz5KB8gvFmmA8ylPl9wsTzXl
jh2kMuC6xF0HsKqeRxmkq5kcLOXG3i8gkMwiTDFQkOUjbjeOHxa/FtUh6GiEyVGVN8H0rPXWd9eA
7pYbsqJuW74iatiugUYqIeGb06SGkZSVg9juNqIibXESb2t+lDVePYRmOdzNbj0O5OEB7hd2PBJX
KndYHFfxKXIvJTQBCjxGaxOnsMsJ9OqKbSrSofLr+oappVUJXNMk34tI43xLGubr8YG4UA6ft9Ga
qE5aNy/xcY0YWe4jrP7yQ20XWNDgQ7I+f2jQDvNvZYOHeL3Relyyjk2xOyD+B6bAw6V63vlNCF8g
eXL9hpc5FvN+9k2g34lwdfpxxjObr4casNCHeq7KKo3qsrcfFiNo/FFTsUqdQCGMdAZPirXFtw6a
qeQRqvWR+txHXDWfhnZoKOorCCKyVNe0FgctnF2Rv5XAtPTJEEwrQmG7IHwg24NkLA/iWWQWIg39
CoyeCL5AVX6NUoKgXh+3aWiexYT1vWuIb3laLRt6rlp00fuYAheRslXmdYpaNBJwROzFdEVbEfM5
YQvRw70phxKU4xDynXuj6ra/Y9r4oE04GFif635wyz4Oq2h+CDsCE98Nc1b1HMnOl/u5hVPO40BL
9kFauLxkNsrRCpBV4Pj92plc7MlYe/qA+RPr3raNsNtNWHdDjwMzwt4ALB5ANXnVQER1vMt1q8yS
yigqHlcgX4J04ZWe39oNXtFDAt4r9SlkDPMmFSqszENj0WNKSl20w46t4NW2e1DUwp3M4e2djSSn
eBNV2YZ30WROTq7cnpIfCWhlWaRKzjHN9DSQcEqabVnf17KFalKyabAWnw3IbeylsLy/HbsJGVda
FnWQhjVU4dYUp/ucCM+Ze08nyB4cCu4N4r1YCNJ0BgKvccnKosAdK9wCeTP1nRMpjfmQNWs5dVfN
gq3+MSajn/dUNG0IZ5IRkmdhVDGZsRbw4MSycNsrBCPvkjHOa3s/ATql4MjNtWhvG5uvD3I9GaBu
48ZurJQN2Uk42CwIo0g5snGLcOz7dg6KY8O72D1PbR7Ob7txClPMSAb6aW1zP6e5L6MD0jW4ZjZg
0fTotCfjUpeH0hkIa0TgVSPYsnTbnDJJDzMknrmR0EOBfOC914LdFJBS0glX9WDTMqS8gGaroUnf
RzW/lr5Yv0Vg/9R3FFtHX2213dTdENDxkXhIvKIEYu624JJuyJ3CaHycAwPYrltEykEjv8M8B2Rt
mJcyqJGDhny3jpK+631Q7Bpa8ybRenE3c9Oqh8JDQT9rsIzTeJl8Ssu8OkRRpG4nXqzXRbi0n9Zi
rp8Ua8e0IvxNG4/6XVyrTiUFMRawk6ltmiFZSKW8TQpku+t+hVXdeuAzLV54uJhrV69SZVjOPNXb
tC37bqzj6xXwxeidD6R4KlrPIMtOXSeCQ67F7Nskx8qVoMmvJflWuXx17+KY8zWZK71IQDnD2a9Z
ddIDOLbrskE2RY7hauCsOwyWoo6pWF9nBZ/D4HoOI7CxQSv15Hosw1zd22Cxbj+D509eNt5Snqo1
mt3NFJm4+ITMVQ+72NGAHkxlqui2XuYWZq9FN7eJD80oX9jUGvIwsImZHWQa1g6SBJaXxz6YVfsx
KOElXKfxWsVVRmxdumSKK6Siyk2iSscWOYpPchYw1iZrvE7V10XGbLidl37evsCUyiMdKp2Msbpb
7K3YJDUIQ/UOKjo5vRplW9VvlhC1/67vIqb3TuDcyVDRFOI4nOB3u0Foyh5AqqnjG+BnWZiFaonV
MQRtavleAYytHybrpCHpqoq5vLaDZYQnEBSRGI9uNW3XNyiNBUUVDMjmdmNta3EulJ3w4Z3R2JJP
DYpV/7GJG3WM4LeNAll78TG0rAk+aQxYUSYvfQzHRTShyxSrA8lSkk8zTnc7Tks262KU7zk4/e5F
epztH6wdFK2zWAwB4lXexcH8xP1WL0USUCpY4lw+6lTlrKX3dpPL+j0C3b/9NlZgs+1kDdvCt2tb
LgqCA3E/PsLjOW6WXTdD3fVKVQHtHzl2GU5EwsZB4ngqF4FmYdmB1nyoGSn9gTVlQ3QWbSNSgKTl
nBeQge9RfyDjq4d0nc0pF4GNi/NvajeOhb9STdGML60N+nnf14FTR2vVFOONbcqP2UDbZf7UqBhc
JF42yn5yvhnmvSmIDlLVTOFNNRQ5TwcMwt3tWtdRgVciKpABLbrs6WjmAUnpwCEn8zJtkZIgSA/5
bV/Q4crni3w7MLo6ZAfxtpmHtW3bZIQ3aAJSWDEx+IvJut+vXsZrWsBOdTpuzKJAK9UkEut8H5jE
Tc7bNyL0ovw+w9pE7raGkDLj/hRXk8LCY+KwcR1/WWGUV9UJ6wOVX8OOOeJRatutDpCPriS4Wjas
4CtE/FBcOxz29We1VWWGGB/lDz21464Khm3CTDXIgyPyW+ZSgj6iTQLphjyFvBJ7x2YH/Nnsy8Ic
VXmKGHhaLoS6a99XKSKS0S8xWvhkX5dl5zITxJXfzQuIDCj6AvDrNlGG1b2sPUHBXK3NPXDg07HN
K95hR+bTdU/Q6LhTtHD0OOWu/SSRrPj7rvH22g2ia8tMruuSxjEODrRiivwTZC/qKis0zs6qHps7
5wgSuA06JP7YClmmZlvhSwL2BzlUYmTt3eCYbe/GfLI3kzF9/ZmOi2x2vWzGZxSdbKcDBs4I7ofL
47oJGJK1S+RfYoiRvI6UE/iSQ36jwiJGnpG0Xug9g+v0lA5I7/tUYrA5wxpPLuju4ty06TCMS9pO
qBiR2Bi1pGC8rEUSlli8w9rQNjUAygCiC30ReterzqG94oJN6Wvh57j8sPh52G63aFnrd5D56Omt
5tVU2dSx2VQ3vQSMBhJqy5LB2LyfYB0dPVBYGGZzL5YavPEcVr0d4rx4E5YMxWtuURolHNZ311ud
BwvghUO7ZQ1GjnGR5A4koq95B2uOI22QOic5uPnytXdoQiBmIeeHNd9CMHHeHI63u0Cq3j1hOEHH
Ww/ad/swelhG3kcT1HhSKUfjHzRmR1+irQsgc1PErnxf9gW4RY0zpgVsSkfPmipXJXBrLRPfwFIC
FTOs83D2zeZ9WaFGREfO7hs7rWGCM2LJq2RD5y7OGsHLsr1ZvUCZmYCOE35Cgt2xtEchOj+sptj8
G2KGQHzw+dBND9NcqepalqrQ1U5PeVMd56JcwhLnLY2/Nx7Z5KdmLTwS7E0ZiAo3/bC9Q59VAys0
oyDXS7Iglo+HpbYeO5sOL5SVbI+WeHgDLjoCiYyhCJ10nk/iHfaDb3eqdCWEUmTYLbdeTl3z0WsU
sMk4osd2FwaUd6/wjVdN1vT5SJ8Duun5fiWoSu7zHoZYbyQaUPSPsnu6N5ax7nvcWSUOS1i0JI0i
6ArfIpAVCNbFElOf5Vws0qSwFAJKMt1CYAWeZojAkGsOQRtyg4UlmuuJs8jA4Yws3Z0yaEcl3DAP
WWhTjq8kZlV5T7e8A/wiJ013gD53QB9BDxO8T2F2s3m0ubvV7GFT58c9AD1Gp2gex9OXzmsbwAdu
c/IYtKgaP5BWD0jdOfK7LByVqcG5Q56p7ye0SZoUMHJnpwSSEyG9IZzGyKFjF3SHCuPk+Yunq7L4
VDx3V76opM/G2Jhm1zImh4zCeMPBDX7Ua7lH0tuqmzyCyhQwZu3JBQmmUH1Wl5VarnMH/HEKOHyh
4gyEc2IhH51rjO0w8emLaz4vbMPR7Ex0wDnZYyg5IIQlaDeFTQJe3FZng+6mdh8tUzi8iipu2gAp
Uhg5BltPaDXAnF63oK00GAQ4m84a4TBKg3ZUV5waui7HJpRMvkAaV7vb05pbDD54FdVRWocL6x9i
UbXL+wCfRgVJGTrWT/uTaC/y7lluc3Q/nQqFmzzomwUxBrBA6OiseVE8rDq0yMnGiXEyoyZDaS5S
tJRjJOXEatV9rVYc2YAwrUKT19HNwbCfoOGJvBDbHG1zmHL047VV/SQf4rKeC0REWW/fmhJN1091
7ftmHxVRF3g8XcM6WM7ysXoTIatBaKBKRPHe4GgfXksTxV4mLlQQpfUimuRziDZEBZcLtDndFwXV
yubFBFMfPPYF+tpv5lM+DmL2KluainmAfCvYQWZsj6VGex+LJDJsPwrkd3wHu7hpuAHRqYh9uqFV
3iOhr0ZRiQzgMCdvvEHD/BZJhOS3zRRF9qlr62a8FgXz/TGY4D/9CVOXnKS8Wzi4C70OpqQV1Ae3
PYEIz5tgslP1Idhgv5YqJADdbp20HO8r64Dn1zER8/PWArmVSmLRy65Y20FJYywC91Vya/Jn5m2Z
0g4y7vW8XQcbXIpH1Et92R69KdiaIM2o0awQi5sOa98pdhjRTPRXbcM38oLmSRxfVw0GHqkhGnPO
HWiTZJSnGL6hhD81DoL9MFI6pYzrOkiw5+64sWuEkUoMFYA9CYEgHfZVEKKtzTt0stekhZOUTNZh
MXE2liKODm6Z1HYw0RKQDspV1E8KrYsCllD9pML6Ng5Ha19iC/HoV1FEk74laAGKfRuXk3ryHh3o
rC1kXYCEBdzNY9V1Lb/Ji7ZrnrzEg7lZqWzsNZngHHI3414pjJvXLX6sJ6GL66UeVfMO+WyVzymZ
+FoNWd1Lje5cBCmqiqQTNrMJUkgc8NVkGHcIqfYNUE8npVbxEUJtxIapUtD50zuNjredjkL7EQ/W
idqMj8uIh4bREFYCvJupUOsTw2MHh0TFZbO9Q5M4X/YzdvJebZu4Ra3Agxsa5AqTLU4g0kVP0wpJ
r0jNublqajHEt1vbg2Aa0rV3H301KXDzmwkKCXsHP961TELPY4FRDgW2hAxWzilH/WY/6TmS9LEH
u9zS/UnRMkTptsTwsJbjpuY6Vdr7Jlv1eDLOcpbfx2MedccIhEV/GDozsayYV9PdUgs5DnSCCMZK
/TqKaV+hVxkmgQ3DYI9RjKuyVhYK2bUZrBEJZ7pinxcBs+ybfCvq5S2Y55FDi7HMx+0b62JWfDFN
T9ojYWB0HQmaW8MdyNGje26hvFu+67s4Wm7DKLDr93WIa3O7rkVg0cdYqEyRwaA5jjbahBZyZS0w
TYOL7iairU/dCn/E44hbqLNpo7RJAQHmGA1G0QlFOMu9AoDzvp1hgPqO+Kawd6Pbwu5awN0LeQE+
YQ5It3IrDLCtiOov6GYELKtjGRgLTUokYqntsNr1Dr33Bs0BHKSnasaf8hEVjDNL1yAIR2wWOYxA
hZv49ASVQVVeJGSM1YMVcxuAVV2J6tt0io/fxASWOCizcXEceoVUhOC8a5/YOFKHvVfEenCJkRbk
UVTS8MMRJalIxmgcAEXAiiG/p6Vwfo9jFJJvc9tV86urF7Pc9pvQ8XskAzxaknqop+t1FdvyXgpt
5gdE7YIdLNKVREPTY0jgeVKceoJmmRFzMad5RHKsxLUtAai+Rz9Yg9cLlfcNFfzQoDiP4c8Xxe4z
+HmDTMCfoH63cNOgOTEO5VtMg8Mim2d4z76tAeBCXISVACTq1Cxz9SIMCIom7Qja9vNVl49D75IK
tKYo6SXGpSzFiG+cXlEvF+hRoS4l7jOKsq0KEu4wMK6TGKesQ6uk7QFqT6DFbXyxX8CCgwdKt0S8
/Agi6TqNyeTh1TFcaZQcVZ36ATLJ/hr18BKH2chKTKyzy4ABZxgVvkad7jvb7oj6UEfPfL4MP3Ku
XhK3bEZvGNdl1VuJ0qeKL8Trn2uX9JCGU3klxB7BiqBiVTO5szgzf+XD/RN1HHJucoW6mzrAX5B+
B9gFQ9lX7kb7oIfgmh0Nqls619AgF2qgj4tFnyiFd2hA0j5YUHr8/Ws5gcr+AtpwLnRSoB+8VMEo
9j2sE9sM/vbLHZBKQ4qsCbMONP7lL2jNP0FuhGdA0XGwq40Y43uwjwfx5NY+nzJTINsEVRUFWUrA
NW+RGy5r9wtK5k/ALudSKDXAKDjTabznEgYADhoXuwGNrV98oJ9d/QzqYmAfZkWpYoyp9ZdmDF+8
NPkvsKk/u/YZFg3J8qBNkcf7FR4DSTmux2pq2YUXP4OzuDB0XT/xeI+G1w5TmyrJQ7Q5/n5B/ezO
z/Z5vsyVi1XF9wUJLCLrnKP8Rgy+6OrnQii0MQxQBDwXFGwQAnUKlnZb//T3F//JCj3XQeFjqL1Z
aiyXUij6zXaV9inhK4WJiaTaJGYC9PMARkVsLvICAw/wR6xnKQsvIBAR7+G9GL+PhtHe1yGaNH//
gf7YW3+xu88VUUS9Mj6vRbTXUpVod6lu9ejk4r/XNXT8JUL+i690Udjxq8rUz/VWPYdYafEht9VU
omIoyh2s4L4tM4NPbOIEEqN/3d1/fF3+s3jtH/91H/a//wv//tqbdayK0p3987+fe43//+v0O//v
Z378jf++eu3vP+tXe/5DP/wOrvvvv5t9dp9/+McO2bFb30yv4/r21U6t++P6uMPTT/7/fvMfr39c
5Xk1r7//9hWtXXe6GmSIut/+/a3jt99/oyek+n/8+fr//ubpA/z+2zvoRL5++8eT++xe7f/6vdfP
1v3+W8D5PxU8oZCqSsYVOgI4sf3r6VuhoP+MQ6qIVJjoR/zEw+/gslj+/psI/8niCJpmjMrwBBu0
/XT6eij/qZD3wNMqpAL+UIBC/t+7++H9/M/7+kc36ce+6pz9/bc/cLb/s5xOfzGkkO0IUcpyBcek
My4EpGPHDgiQ+FWG6GCpHTWRgY0QMXO1vcSwzmo+w+0mtvtuWFEXZY4ucbmkQZ+TL0U3opRNe7o0
4lqVGAIgswy64eCVbu1dG6O5v4KRg/HsF8xa0UfP8KzamqWFEFH4KpZ+nd6i0S3az1LGJodsBRv4
fcErFMdomQG20KYYaIz6oQyJ811WYH7TIEHzsda3oVgxb9wVWofrDYWGb/0d0KYev/OnV/rvh/bn
h/TjIYJxLVEAwsQc1QFeHyWn8/FP9FMRauwfXsrX3PddPRxAFG2jQws5sVEcNosSATV0Zdrqe0vy
iv6KUxueIsSf35ESggkGvIlkeFO4mR///lYzaTnh1bc6bFhTpa5nMSv/D2VnulO30m3tK7JkV5W7
v/Zai54QCLwJf6wQ8rq3y+XeV/89hhx9O+yjRCfS3ihkgV3drNmMMWYUhsLqipNZ5tQMRKJDqrLI
UpBEmrtZUSYFV602b5aXg0clv6RA10nj3IZuQIHpL3P0u9OhfFtKqQK2kOcoKiAf2cVLRlkCNKr1
6hEi2OKQbn5K56UqILNjR42hfPJcuniyf7mxP6zN/lwVKl8I1xZhID8+V48UultLBq/pyp7zKBXo
qv+aqUSgTz/Dacs/NUk2DEOUZa0Q3l/Mcfj70vB4XwHXCAQt5QKKN/u0/GNrpO6UW/aSyVfLryCE
xu5se+53DhLl4JYAqLolddA6N7Ls1vGh7G17y6I+yysm5c+b9N9vEviBpzw3sEPQox+1fjM/Syrq
FuZVeWSZltPqwCQtT6RDxl4dqUQq73mH9QliIA8O+3Nrr5MJj1Pe2nr+y6r8zsNhN7jCU5T2SCR7
LI38sGMHpIGLtWySH0m4NfSEaTtdJ4DDkroP17M1MAtb5M/jf+tr+o9TwjNDW3FKOKg0N5AfRRzS
cCvcUA8WbXeNX1vgTrL9QNRLm/Wo4syF2hTElx6EOrgmIZkIkhTZ+FBrr4CETEzbPITwlEyDHk9r
xH095U3/8ufX3O3pP9/ScSTkJ1tRNcKGy4/MZBI4gUEofHmhT5lhE9hjabM+NjAQ14oWIyfrQYuy
2w8NFa39S67T8S/r86/Jcmi8ojyCvzAA6odp+33fBmAXB1CX7UtT0efNigus1wb2aLWH1b2SiYvd
79PRlN/rwm2wqEbXiBqfB1ZhTSSLM6ztbvnXjJ9q8q2artRS6rb+i1l5i/l+ny8myQePGwhW2PtI
n1/k3Oiw2eRLnwjPqo/F0OtqvOu2IdcNQe7a8XKWTwep+tiuXd0iElVSyXqAuJlc9KGpipSi/Wav
V3XWNQMVsBBE4oBMkm1V9x7C9VsdC7BHmERhFSu5EsC5Fb+1zJO5+1urBWf3yP85IAHoO0Sqx3ak
67ls1t9nnp3ZdBNtjJ59t3ULl8wkUDjY78kYwrF3Nt/CtCeIy+/Ws6L7exeNb+YEkZWAf1rmAWDp
aQRK8dcz9Cbh//vLSZwRN3TQd93P7odtUdIJrQZCqZ9BoecGrA1NptWNoP61XklqSExHmEzV9gQ6
izRLNGZmhnqEwZ+9e0Q8E+scdG6xPRmyv95tQETINlnUBODnrBzdfXnaXtIXJlon353utSnK7Wmr
vBJSs11V+6WVM/ssUNuEVM4iiRe6PQX1srB20i1WvvQbxYHgoN1ekh7zx33tyiXNcTAoJ/L4MEgt
nGGa/Rb8ihbngTfPrWb3DQYNiO/70ntNp0/hZJzpQcG5Ga6NKRMTVRVp0zq2UrI45yk45fRbEzSJ
eppAOLLJ/CDFz5i6psVF+bNt+Gg1hSd95EOoXyjfc6EV/741ZLI2qRPq6nlz6h7I1CJsn6Tc3BYt
LRXGbsZQ/PmJH62RoKeBLWg0iFfK3f3xib2x+2yu5fxNbsiGufE8IrPRHETvl2w/b+pc7zkp5MYm
nAU1pvTGx7CwT//8Gm8smH/uO+l7ngCLRidJWyi85N9Hvgt2d1bo1U81qSVKQUM7utbPtss6rFGG
voBzNInf5ndTH1CXjHTmtqgmBYNAm4J2mtTFokGk3VWFLuXDIg3NzqIe2sV0PwSWncd0U13aKzaR
nYE+huZK0SjxUGO7tDP6lt23U4Z3cZEU5bCf/Em58pPgvtcr8Fsjl78xSD/atYDSmo27wagZrSQm
+H3EpZdkzdz1/uOEbAdOrEsqFCd22vZ9q3Cy1DmdIBe27VKGJHGidHjzbC0P5RlOxQjaLnlIFm/f
0qLLEf49z7WQu4nstt52Th3dB3sYHO5acuqSmcTmXjwCd/xkfKfjGP1lET9YtgAPKODaxKqxgo7z
MebuKB1sbdGIx2DIUEc8DTrdX2Cw5Lgf3bdzLGx75d2SbNmPOLZyNykkyLhorMzBjXcWd/9W25V9
+Z022L46z+dqn4dunVvvNukWPpXTT5Vfs6ZAyE8lYjBwMshPUDdfuS8Y7l+G9sHLZGghensCbl9g
uwp/7/fVGpbS8cFYr48ynXZLRb2NrbVVW97+GOygFE20DlS7n3zR7PdjbbUOC7J4dZWuMME9ZwA5
Ja1xfsRLpUNpNPuFZPfJacOaNLkVssXUXOnduo2YzfNc6BmzNuCR8EAAZDZ/I8ZymIo6Bdl+Oww+
YJbYpcUcRyIDc8Tf3udnN4Xl9z9PwgfrFOAu4F2BdwkIO+1/ubrOvClv9Trry1T7e1PVd/dWZOAj
y5jIMoOe8+cnvvHu/mEW9keCWrQFAiv8h9f0+7QDbMFr1Yv/pQd+Wn4f1mFgQ3H3Mz+q0Kp1jwlJ
VjCFoLcp9pxT96BrDNqHu72fzVINd77XA4s9JYMKMAYcyOneVC2fWmrwtvfD0nBR/Vq2tJsbpnJB
5pyzwinalyMtl30hrCJ3+BKuRTjd2y3k/vzMLUvuptIb9jj1z2OnUzmD+33w+yWAkXBoCvLviAp3
sLdSe1m/ZNnqVUk0jKUEhDLbSXGLLqQyK8As4+kgCoUIiwxERJd3l3Y1ygVkP96OdQXmwlLAbTNf
xt3cLukPO6/s8zkZlQcCBO2JV1VUm7mvW6823+eNlrmf1OTYdMUJiiZ0ddzhP/ZU0CFfTLdUPJKl
jbzarp1raRsg/00Dnj4uqAXCS2gX+nQU4OtodbPE6VJOHIYJ8vYKl8ByC1WcQuGM6sGrhlWlsb04
4zyeadhF6Pu2VOGHiyHz8cxiH/nDbSOsZSvqiwWlyjGiAFdAJUKdTx7c2lq2L7PXivxpVFWaHKQa
hBNTgYTbFHmgB8JDSLWG7kRulZ77Qg6HrrXn7SoJG9s+I3WWiRN1tyCjMFy2tXpc3SktrUcoRMvy
ZRkWOdxQb2qse24Mf3x1jeeZxw0KSdNGum2drP8MCwpVvSQnu3HaWhUAggrLVoos9s3Wd8ELnWOC
5jUTup1ADHnD2v0MwajNdlxWc+8UEB+bDvIOcYBbeWdJbZXebej4CH2eTR4dgavsZxY0cmCWF0cG
Rt1ssp3Y0htVZZ19BqwweDYiH0prWG3UObLqGoXQEmIYCIRhnq5n9C7y/JSoeh7d+6QRsrvwCtqY
Bif2iidLiCBA+sFs9YBBQMZayusGWFdmK9YLOm1aWX42g1sFulKGs8LAAqEa3a+tRe65v2BzzBaI
N7pFk18YSbzyS4ZVBov3qYIex5fh/ZtWnlf8mx0S1Zt4a5GxeQHZHorpsvCMTsW5s1iW78drgZKG
f7Y0hUMnZFdN+71ouxasx+tUAm6hBpusnh3GhUviHvDGrEFR3QHMKhCz9EtpCX1Rjivg708eTLY8
jLow3L1q3wyUrJ98BIOt7QoSfc9MWStY9foGq91loE1lYoBdO3mXO9UduI0iSI5wsWfgoG3uSN4d
k7W/0jpZlS2OFDz2orutywJ8QUObL7f5KlKBStSpLqowfBxTcL2xIfRmZkUw5twgseNl+y/h/XFZ
oq4Ld59eZUizEhhkTkOJpQA3x4zJaij50vbZYD00tb+bfPC+aeDH4Ty0bIAN4X96boWm5nP6fagg
IDamryt8/nCXACOnJXbmEGQ2oOxYF4qbmXD/41RAcSuyx2FBLskaLcNSWE0ZZOpn1xHQdCcoP3ha
8RwAQOniPMjc0WIF1dhBgC+aMW+YLyvbaJ8AttNZboLC318ZtpjR24PHzuIJkn/qXkDP7RvMM9a+
8pQB+F4V1vvUTJPDR7liA1q8ivOp6Xls/Gs8xkjZvZBwy/ieu+jWe4BRkIQyprsiCaBIg5ZkLn7t
nmTrQ36lX1j74JJhfZuMkV1j4l8+buhu7v432bvljaRzj/Xwa6qt94//zyS/f45MgShvfKFrXsBp
rGx6KXNP5+Ysb+gStdx0Ylt4VipkmtsPBOBpG0bu+0LRMJRq0JHIG12Fi8YJ14Tqconon/cprMeW
WZpEvRM6IdE7vBVpjoTeEKW97k4vvX4E36z81O5ewvcZbDUnCLv2PqZMQMHrYt023uycA5fdo3P7
fWnftweUior58VTOTxxdv9oHv3gr3PoTol77YzLQIXwTZK7tZ4+blatxuGSkcp/e9420UW/mLRnk
/luc3EDcIDbzJburH7L91d8n1NrmXTmurWQLKcWy3aaEySJcf6Hf1Z5Eso/APlrOdFike+ajByTw
kk++6F4cL23YPr2Lx8rgqT6xXXty2fsvFLCDTaymNOBL1dj7cag3d3//Buh/Nj+CUKrS/NSk4O4e
sk464ADAzPjOcCXf90pe9OHgn/2a8rCYDK+z5NDtkJGyl5aHFzovuecnp9s8+xHPrQimA5jIoclj
pPUTHu6CtiVkGipNbrMiYUDKhmXKwM+A1eQ4j9yvfK9ckdgKTiXO4rJeQj9D8fl8UC2N0uMqVBX0
6aQH+3ThhM7I50HZAWaPcBrd6rbuRv6/gkz3nl17dkgVAbIOqtuphHgM9NMUPN3J0nZ6QptuIQpI
1m3f+zP60iSJF9kJLAz8SehVx6rmiq2Pi9UkYX8B0dJsyzeAAgX2BpxBW5bnv9LJUAszU5xGaJ6t
/gH7kLIvpLWM6TiTb2emawMYkREk9zLZnmQWtPPwCDcgm73z4X3oC/AvpgjMBVhsrsd07tGug+6K
lYMfu08fLIt915Cv2rf4e/406MuZGXBGsY93yHPQIDCT147PdznZRzBj1UZeOVSihM9BymL16hup
HcMnvNXZY9jJHXv21XuSZXPcyiQnZClMIi7SpIMmHG3vqbeEsJysYefCZ1/PYNwR+tY1sVMTDwDR
iUPr0tvP06DmnCR8WgYDplJ6ycqdR0E8ZJqJ9fbJG3O5pwrEGJTk4ouqSflxSm+M8tuMe5ZYlzN9
501+G8piT1K2I9fdjV8m0hs+K9JYa3JcksICkQk+x61Q524tB2q/TxLIe1YpDCkaR3JXs/ibBco/
AdpQ79dG7Sb7dtv5iGy+95kshpZMtMxhzE+XMzTLxP9cbuNsPRicabIKm+5C7xl7y/6yZr0xA4Wy
9zGgvm5h/Akv9ywVDYn3BDL1nXbWz164Zh006QXq360H2xk5USXafrD+O+dOsSRHbjRZuVFfkf+2
4qCiKQK5GUUn0C/QBIs0jRN3ldlyP/v4Nt1rONEQU3zrk4DUxJlBTagOYxC9ffm0qVEAy6MfFgEH
uEio1FWEoi5AopFdXiNlEk980/J3uhaVqeXwayTva9npggQxKHi57sN6MzdVNe32L1zT3Zrg/e+H
N+/r/RPNW/Y+KcT+PfoNWHxiTdf9gwmMQj5B5L7XNvIKGmZ7nuItJrfbsEIDLTio+6kM6/1ffm1Z
fEosUehS7KEE8JaC382plcYGVDStHx1h7OBuzPx0bqPZpj3ms0KDJxQXcweLEO4kYEpmv6dOxBeF
WzZcdJvN/lY29Ydb8pb7m5c5lcbnXw9yTciV1rFVrIf3iK3Ji80vowIQnPpcvhus8j3R2AXOnoy2
qm5PQvb05VWKZsV11+6UY2i+D2PuasYMMLtgK+Ui3d24TC08A9DX/lrj24EDXMs9EiXuuB9yLfYy
46GBrcWe9BM6CCNdkfVNXR+zouI0nt4nhDzwbvQAne4uluodq7jKaMzlB39JfH0I6MnlYB/YwQLj
5jn/SitnAzUE8tXiIWtbj7f203ThNMwtZhbazn6CqonESwZdq9vf/S/R3e+x3f54b6/V0M/AdXj+
h8AW3lBrzb1PqurdNBbkgHkL4gBO0p8f9aEuxGlCL9fmWaSs+P/HruVzUHYBctPN/+wRu1zaNu40
SM5PfkjNCovsZfuijnnBCrfKKJbsl3H887v8nkIAqMb+CehjHHiUw9nnH8pC6KdB7+HoPQB0xozl
LtD67tT3gS+PW4vr/Ld5/vcD6clJ4sALQkFy8WN7ijIztlPR1OS+WxouihQe6XDhr3AfSGu+new/
D/AD/msfIblbxDkdEQiHctSHROZSwXlq6Jh9/8tizNm2J+1XT66ue1oUENZToZPNfB5nuRaQUpvd
nkuDabD6TXEf/eWNft/pvBGhVBByefmhq0jRfUg0rqFtzf4qu/vq/VDN+HWc8WUsE+w6jZRyliBT
48rJDCWXA66Fle0vUmjZjVs8dUT2J7eWrYtwH6aFxrud7vg45yNxbvNVEk/G83s9S7+b2T8P4uMy
snDKlnAmUHp1HBgSv+eBuHe7QSzWdIvW7G6ZtjdHSPc0GfwMqX1Uf1Ga+9+e56IQbO9/oMZ9mDPa
qUOkCOzx9te1twBzKyK7xbK2kenz9P+UWgPp7gQOGqgcDCDz6l/mQM4JmegpL27fryWc5H01oApz
LhoYdAz5zxO625f/n1siPxtSflKcQPAoiozmh3zmrmWTm80tz/3GMqUb+zW83mfPcGD+dgT//SiW
LqCCFygiff+jqasTUa9j6qXn767I5JIdYR+JrubLn0f1C4rxj4GRK+RRIQCZt8J88LFcaNvUZfw8
68/MJuysPwp32dEIo63E2P633xpq6HHbp+RWw6hONqLFaHDTwamvuK2B4CC9U2oyP9dCkXuw7+rE
TdP2fMU3cNvbZMlLZ1njRFBy+tZ3XU0YZAqhmu5YVwCyoQC2ttejwW9cUm3XcnHoJYYywFs9r/QI
RuSnpKmdDmxmmk0hkBlaQORwSsHFz/KcQAPhpwP4abgKh18Oim/xY2j5vLsVeOgBl4X3ZsbeQ41y
tjHdc1ZDlY0JDXc3YEYZBoe2FQFxQiPALz/gYkGsuoXKtztz1rsF1BRHOe22DpwN8l0/1FDUGtCx
iFB62q+KEe2o95RHx7VJA5l3R+bNg6KyNjO/244FT05+N5FZIrYoPYGgYssja9jveAo21Yo8hRNY
98RT5POronqUuL2hvPXoK6j0ReHZ1p4M6CdDnnV9j8PCGa5od8jKsSbtSgbGp8oQwUYO2iSG/JLO
0HE6CXpI3KHIAo3umHaecrsv7hpOW/uFesNe0cIHtIV32w49RYQvuSbbnB4AIQEnOGWmc5wiRmeo
N/9dCT374NJFLEk803J8HYJb0maJ/oySSlGKY9H0lk0kjOFYhhgoF7X0Y9OurO1hXsRmVkDiZCam
GNfMoV34qtZkvoYuO/RbRDl6zommw8BQF0UuoD9TdjXML55doxZwoKepbpoIVYfafG3IvECqCd5L
br9sEeSFMPWukYnyCTiajD7yI170m59F4nv3E9dm2C+d962BMhDeYOPDicGjDkHEaDqZ2F7tYMnS
1uc1oCsK2IPwvr9gxNvgQTehhcJC7qZulKXp/LDTwIvDms8JbSYmeZ7bEtkiOqOfk8lo733jiXiB
CHILNQlOHVpi5guaQOE5Dc9Rq+L0ZS+F0dXX1M7bwxI6KCcGlRzOCHZJKYnGvYLF/dyWHMdm1t61
N+f64KsMnYHOtsyp8Bd1LFAY+rQV1WAfubuHY7DakM/L3qt/ZHp8EI7SV0ZZ6VU99cPR7UlBg31J
zydYOIcsnIPPPiIY1PV1/kp/ueRQZUiCgGZvDi4dKC7RR0U1NgGlHzXaVfzqYG3Q/oBVOfMrLwLi
sRcDYPsM3EPy2oUl3cwWp9po0wDUNCvs9kErcvNRRYoGHrBs08d52YLvldWgKCbH+gvCcvnRFoN9
qWh/nEetZclrRZruZNAX+tkXfvKZ5GEOXmmQiDNR6iGecbRzPwlIeCd4+tbR6evhvp8UCQdMwaFf
l/FS9gZBHRflOrqyhgiRfc0nEa4XIBDGH71QhQMZiQZpcQrLHBUC6QY/g8H1a/rzWOayDoEjHJQz
FJ/Bh5bESXV75faD0yHPlrXf7aLX14uv7Kvec/Ydmrh7DTWd5ssFd/bGRnzoguy3BeFKZuIQYP1e
nXmWMFA3JN0Jm7X1bdbd/LOzrCUWtLD+3vdFK0AUaOCD29azc7NKVxGIKQOefJvL5dIbU/rw2o7O
b1fHxxATUsXTLCt5qQK70pdmoZeW0KO4cisIpmR6n9x5/WGPSXKrHI7P1I/DgdSinUMRqlFYcddW
HpU/NEiiKPNt3akghU15O+2jsQQDgepInqJXYI1Sfacy3UZSVM0ZylIyEnY9IFvQlJ/7DOmSuByG
9BFJg+6rWTT9ETq6/MaJYxCbKng/Kq4BOTcO3oKsjlqC+S4UfQZ5d5uK70WtN4ipdv3UtIgUaT05
n0OKCBdamCAe0TW5VHmjvveBt1wX5Psnyg5q5KHJgAaBBY0/HdNrL4BoECGCHH43Fk7NIcA/gzhS
9B1CAZDzMPQeAhH55p8PTpvdgdMB2zFn5lG0jT6bxsU5K/TkfTcyeZyJkx+3jg5EdKJSK5yaOv25
MiFn2eCP4xE3cH0YTOgmkVEdFVvEmyI7m6YLdG/0WYcf6kRQZ8NHONnhi1y0/FKYpH2Ztmn7ObLB
D5Pfihs0D+SZzU1x6JZueMC/pA/73EzXlunL582me6isnARkFunk2wzyC3fZgkWyizwgH+SW3rlP
YSbWfVOcle5oHsF2Sd5/EpeO3chT4cn+G3m57i5sMnPurFX4UNdmu0r7ojsuPiaXMLjObxv0iy/N
qOa7pk/MFxME6ocsJ4yD6NbpVkEMPYKdnD85chivFgNNPp/hmpK3oSFy4iHvSXgMwpK0R3ixWSa5
TtDm/LyJIHsMSJ1867Zg+MKFn55z2PybzbEGMExefqrCxL2mwu3IeKjD6hBsO5vKBosGucJq70pS
8Hf0ptMIQOnKPpm56L4h5KVgnKOScG1CNV4BVCrJDtTtlxSNrRqbXS9H6ZfBuUPNL570Ro8s5L3I
zBvr1UoEGLTr1VUb0gxrveDrHvyRlHZwXbpy8oej3ZqyGiJUepLrGd2kO7Is1a2l1uapGsx3fiYl
0Zs7T7BixwMkxOJ22YWwIhfe92XYavE8WvSci6tstm+A+oyPuZim7iwTlVRxmDn+lUpaA13Nrpvw
EslofaCOSwO6iXo3HYy22t/1QsIpqmXS3LYW9f6r1UISBClVex7MNfprFHoc1Cjni0Z19Se5KOuz
34S5jj36R7THLNTmvkjzqT5S8l0zOjqXbX6wTOMCQkR+3Drzp77f7tcAmZzsbHc97EPYLW3VIoCp
0ScoL0ticlNBMsVziV2IZNMN2RLanaKWl36Z/a1dY8h+3jVwvcQ5zA4u4tVAID48uTnRn8GOGOR2
PByntAFWhDCa51+6YrGb4ssmEUOZonXpYMRdCoydfREoKgJnXbU25pBNkLseQiuFCDaLtAphnVkQ
Q8vYok3tQy5BzUQiU9XndnWs7Wwm0Cxi2++EfT2HBXw6Ycjj3/gV5vQAQG47tGS2LguBBJ3nQGMf
6K7TF5+q1fJCFBGmurGX+kCepi53lJYWtC0cBlUEw2H1CpRmSLD3LechoLwZj84q6qOCZ5BBFqY6
G9UNad4YKlKHlkq9Uvjxx6I8RyfUbY8phcKbMidNekDlZDmXqULd0QvsDEYDgufORZkaTTlydH3o
vTPVb28Qwy1CGAvq3EWi+shXcO9iGJPek6Mt8zqFuCYSARuB0GHiyCNKMGIUMS5cZrUxtXmgaPCt
M+9+tVTr45iNAY1IYyzpwAeQOMqX/AdGqAu8Y4aKbkRDMAf1lbL2HT87asQjXBepgckbHynm1sl5
0QXqezpNzxs6po9ppp/TULsFpOC5hs/rF8ckSMyZzeVhYyQ8Q/nLp8EyzZFujaRV45SZMNad3nTk
A9PUaBq59YOB9nswBo7xCKMd+zoN9Y8hTbaT36KF0qVLckOFMbBjZ+nn7rBx2ai7sM8kOpnGmEMO
6RDHD+Y76LE0n19Rei4/ozjaB8fe99Prnn4TD2PXD+lxXNIpuSBrnPqRVS/hRd3SXEk0XXUqu8R9
aErbOYZD1l6ViWvdiHJRV0JTtGzTnuJ1SFh0ECKZvtM4EpLtIkQV2T6X8MEO0Xk5asdrb8EPzsOF
NnMShf1sL3FXpkVMy8tJo7BaJ2BIAUSOF73H4I5ICzoPW2Ly14S6d3dWUF87GA7lHG1raW655bn8
c6+E3VbgX/AKyT23Tn4a/dCLR2Q9n4o8dZ7JvC0nQDvhWWuH9cnXfnFnFbZBT8DLvtpN/VgVIMFS
AreTL5LiGzJYA/Ilsm2/STsxl6OQyUJLoqUI4pzk6GWiBYNObTLc+TLFBLvyU0FYcjnNTo5SnvSf
ywQxyNKR8/VE5fbg6q69kKSMn0i+i3K3aUgVyMLubryEVmollf1534Tqxy41YOO2o8ofuXCaX9op
sPJjhWwoN1RNyHLRuE3exr3JF+Qoq41+SZ0/F04sK+xI5Fl54d5UuhdIWWaoOYiKd4iKykfiq+T3
xqS/2BPZCnu49kaBpmYGkBOBLa7vy1q3w380UVsWl1pK+5mLdzZRaAXzdG4NtEAcYCue550rHnfc
wMnZUPqPcrobf3LdpXgZp0BzPRB5ntoxAQ3VJq68pnRnrvQKqCQyKS7N9dKP+gWFviWPe9KMU5RP
1fJjGFbOCoeSOG3UZDFfJ6pWU0RFbjrSSVZekqROgUyheIczD2z0pwJCmpzo8Dtcoa9liGVxR4ZD
lXSWe7S6GsyvvU3u09BX1TcfKYO47GV/qGyrs2/H2XceqK7BgKckzGR5w0yD2Rmn6hLr18Dv7bKM
Pr9LiOsJisNqb2U2O1Y8JjsSb61tVx+NnmAYgEhhE6EfXCMgVE6ndPIopdRlXJQ4aea4h7Forq1d
DlXbRQxw+9r0iJh8Eq0z9weiiqTEpIUeCmqxcca0Ws8sWxSN+oTgVRIghtNBN6+AjVpNPFnBUiQn
CmblYt+UWeu1YUy0vSgd7Xy2fox9Llx3PWTUr4IqGkFzK9ryTmtSl1foAwokHPuRAEzfVRPZIRkh
9DmG48mMusu/pmmp2vQwc1Qoo8DGkY2JpqVrvQESILpyF2M2WvV/EdpaJvcIQTyvmyONjpzyIbEF
tZczDVBqQJNvVZZdoE+gS9ZBWcClxgIkMzWACZg7w/9ZW6FvM4990ayHUGeL+9WlypQ9vCdrLb0X
HIYKhZwHC9H9RV+hRbKX7sEL7HUQzuHmv6YqsRfvDFz1xnnrnD7Mv416zqwsagISXRaRbVLMHlcE
5nh4GjMSCsH1gEO53NpFaKOwOKY96opnG9UtVosrr2iLF4nYzFQfXJqrrc2VHBneFsEeE6JHhaCX
dfIgB1fn3tEDqJpL1BnGDibsQeYDPg6xQ9qdtA4K7LE1tIcSFNKNAMyF6653WYJ1ZzwOgTrLB79e
UYLJ1EQmNY+BVI3VrI4p9O68OuoZxA2t0UzTBtcbrl9wTKzKS6iCTcgrjJGjulAd0V6V6oy6X/2k
g7F6tEDXDJFoIZ9FqHwu2xG0Sf1qNyVeFuj3zKDf5PVhdpgMOJUl2kRH8XHzUPEtQNlfhnk63bmg
Y8/JA+eoeqBkWQpvvCmcda2PWtaAtaaQQrC2qociXGaE23Dh/Eg2ekV7tJnL5swMNijGJdBzAzln
Kl/1ZiclplXVSeRxj44HOgmt931uzQsOAt1P8UCJEJNCu+6Z8dRQH5I6WF6sLVlWHTnp3Dn3QZmX
7mFGKeOHoem1gdg/ERo0m4XyLlqUTnbEnTD9+Zi55fSaWsueccGjFk2MqHp6gqc1JRbyf04AOEd0
aC0mCAa3R7Xa/bnTt/63aqqU08d+IlLEyzaRu0So9A26rQMULQ7CdsfhK9AHYBOR0aDsYjAdyFg1
IzI8SpHcuk2JvOtI0XFhuVkouC2oIJT+0S+96hLB4BYo++hCrgBbp2ugG2Id+0PQuCElKWvIzuAt
sDD+klqRBFt33umqK+KRhNkLEk+GvZGEn0fLbhnnpk+eo5c7tPiWgwqTAP04sBU/LcBLJA8LnV5b
mOH+meByzj77RY0Ueg+OKT/Hg/EujfLd/AUTiWS0nFRx384yuQEmmb6muzJhFMzbAlwtGcmMIEm8
oGZuz4/B4o53s6kyhgCNjeqwX7dYU7+GrFC64b1D+tA/hEU7XzgkLfIDqq/5f2aJrG/slr06b1RR
AE807kOXpO1pEI391TO9E4U+OMTMVBsI/X5b0flx11s4lSI/iJEGgkQoDQD5MJ/C6SLdm18DFUdf
NkqTeeF1Q5RAZ0M0jIoPyv8nKkTUWW0JsRD5Dzlhei34DuiGaR94oUz7DqegWfsbOerxOhXOhMy8
m2r/BBBCf5kXfwB1PNAZIAIN4D8rA+03QtNDfeqs3ePtAwRTI3zqNY+8MgmBo5QdqnFc6AXIK9Il
d1tNBiDaPK29YzkBsDtIWnIft27hZ1IXOB2wkVofJqn/iwBOc0SUbInnwV2/+ViL6WoZaFFxqLop
uEftZhh5nLvrJIPpuZS1QNe1okNxkKHCCkwoWevIoBh5ZVmZeFn/H3Vn1hynsm7bX8QOEkia14Lq
JDdyI1v2C2FLNn0PSfPrz0DeJ66rSqEK37gvd7crYsVyFpAkmd8355h5kt1MoD7u0OqlMFNd4weu
mAFmdQfTxU9kR+yQM1rJHAzjnEKab90+3A5x4uasv7DgblNhzHLX26P8ooVxPb2jcpUBEbWqAjgO
UPVviYfiYVMgxHhXoTDRt84oZw4F3gqCbUJdwpiBNPU5k2AiCVXj+6zYnwexCc5wvW/2+9EcKUOb
RhW+c/PCfGhQWYDvHfJvABqrh7aHex0nJbVHFJUIpSLFlM/bb5E26gDYu0nzNXYeb9sBe09H3QWA
2qAd25SXOmiTzHnfD31108sGr0frZG+oCzgHLdTdL1SME4dpENk/a2Mxt5Oldx9VCzA+66oeeLpy
x3W3phdIZ0pKPE7XuYfOjEs7WDyNjVMBLGtfkr6Yf8QtmwBnXaC7MNXhN5ty2LJ9EbflXMVoA0fx
AJJ+evDCHjhgN+hYJ2VGNGEe/kZWrAcEXPf3Ltv9vbBC8bNCgf6g84/IjTZx45D8P+C5cd9ONPn3
tep569zhBwLl/q4e9DncuH2lC96D5c6LNOj0rbCKPd+DFoCgC+/OdRCn8E+/GRuj/ZpS7AjciYNK
g6eYdMtYVF80N7c+pbFpFT6QTO1Y16WgFYbSMjPNx3mg+t9uMwJrm/YnH6isUAE9cFxMD5xoq6L+
2MIHs+T7Po0bVnnwtas2qW3wPyMSgNBXNPQaaDhW760ZKc0MMAOvhhGYlT718VEf4iJdjgi5waiG
yTTKRwlfLDuslKPe8kOr1YmldJW0xpbFK0PNQk8LfUQKhdXWA4R3YmHb6Ooz8NLMBrVzHGYysaG2
GZPcWVY5ut/tsuxZVJo6yycwqY6MdRmwz0OnEGizTTJJ01horJAjs41HVTXjhealQcZuSaSgcV39
0httdrqAhiZCvS2wFjC7dCwT0JrgHYm8p7nBHGxog0RptOiAu0y35wiTmJPdtl8qQEoqDWjEupz7
sAwlU/ouTWF6VEE32q4ttnptDl3zc8gWJeYNf0qdzP5YWWzJVmozK8MhxCZJpAYV6/VKLDvSvXxP
5IZymq+DFi0EXCShm/H30MI79nSr9R0H5tt07kLY0pPuuc41rMuZ9Y3mHwZqD68sTU5keggfTtu4
JTzwMJ1q71FPcZH8t+tt2Jmk/dTCSkLtObqqLHy9gBntbJw2x4hE2IrOV5jMicm5T58bXa+3DU+7
vfwshz49dlXiKGge0is6/VmJnLEmRYnzlFX16m0q/gg/iszLmYhaRbvsSqPytCe/jmgLnbuxeodp
+Z6H4VE0dHsdv8Sv4s+I6o+qxpRlS2seEok1IIJT+qRh+UhSmpW750v+f81peJs8tlVX/e7PQQ0n
bIf/j2gOdMr+mhsrLeKE5vD2R/5j7hK693/YECsA4vkf+QNywIXxH/rYrIfCMFDVmDig/nAcPO8/
vNC8U0xtA4niGiL9vxyH/5i2Aa0Bn9cztkHi86CPvKIc9P8Qh8I08DxXri8GfOR/YTmczWNkEVSK
PN0xLP7f4Y88ncds65WNsZSO4rDUB1fSb11AKfh5GKaHv27L3Z+G+t9EhJeG4g5IJASWWK2ip0OV
jVXaJLJ0+94cLEQEyYOYwOvNSFuv+GBO5UvO80UZeIDAY5j4pc0zKUZMYvaEYrTb69biBSje5j2S
lXrraE63q4QyPmr4B97kqq0fqNNk969f6Pma9Wd8x8DQBglEINg6vdKl6CRGLNq00JynT4s3dDs1
i3Q1GIT3MqHzsIRN+ggOOr1xSNO5bfSZLpGxVFckY8+Mqv8jbfjvnUCRxbRDziPOtUyNYkuKp6Hb
20LSauiXuv/g2vGMUcAujlqH+Q6dUR3fxrSf3nljWbyFfBB/DFkyB1/NlNKwM9GF4CsXxGlfBzoG
8y+zzBzW3cq7khG9ToGzn4u+xENfZ/CD+b2nN05OSZ6lIKn2ZMGEvolRk42q2/e+TRP/pnKy+fPr
j+qFOYncExwE5mWkZc9msr9QDElmeFMfMeCweOGuNFwE6tjHAH324sqzME5FLc/PghcM4ARfDs56
5/N/9kps1EPLrNAJsAItV6bHStcVtTmzKh74AJRb1N7gv9npFWyi2sX9RL+bNJdiMUtSKojT2RRe
QT+W2KHo64IkmVpcKHCCxhw7N3SarBsbO+pON0mQ23IOZJNO0TyM/RjPtEEH12mLKxd2eQ8dAzmA
ZAnh4lBdnT60Mk9UNCdhB10ywbJJADntby3xMVJcs4uefQN5sRhqNTxbcL4xWLKW/k3O6FAbxENW
MT8Spb3jZIy6TID1QwXvOu9juP+kuSh5ZTl54QJXGSTPDesFWxDjdFSKLxzi3bTfG8tCkS63B1Qg
NHboYCR/vrEnKKS/18iLOYKylHWLlVg4OpKkswsssa0z3VW7nyd9vOlAvAbCqswrT+ylUWw+L0hZ
HbBzF7HgZWcNU+k2ezARxmeaie6BhAdqTK+/XGdx9Mx4IDS8xCAYhGlCllkf519vF022Ik0bvdm7
q53yaLZa9gRVGMMHhzb1XcKTfwqzuYcAx51vfTNLSR5ZKoARmxnLd/Y2HValu5XDnN1SPmzqaz/x
4tmun1Hs80gvmVHIe09/ojcrmtaVKPc0xskVdZ3yyM7J+plGlTwsi3I2SzxRB6QQTuGV/hJ31Tlk
LsRnexjETSEm62Ypq+a2J/Ln9vUbeL4cknBuO54LW4EzjXTOM9DBkbWVFo/lHrG+7qdth+W8fuOO
vOr9YmhXpvnFZ2sdzmVDgrMcm7p02XT8/bhwGOJkw26zJ5Vri3xE+soc7uEwfGmzeed6A2dkC1UG
RN1duwh62vLD6xd8/jSefwH4KgnbCj368xL614SxZZJgwrXLveqrYsuRrthn2EYC1kCxf32oF+4t
HxneMUMAseKpnV4snaKklobLodaWPuIvsM9GDr9btbdG01xL8lyPA39/2FwdiwFbNm6rNHmQ66/5
68KqVpVOasz5XlBB6zaWNoFPp+LXbTiLNne9O7sHnbKauU2N+hos76XBPZ2NJF8fvA3nFDgX78PQ
u8SlmFam4YKh6xmkDoIHg5TkrStwwFfGIH6M9uLpV5aa8xWbC6e0ZhvWOrcMxj+98GgOLaWLhqiW
xqUdSgTEjjaVel9HSA6WKpm/JKnRXplGF4MakNE8AY/Hpiusm2cvdUkFLmoAUOwplKiDYlLvFqYV
b075i9ZJARhhkvP29Ql1cZcZ1NFdCDkO8ljm8OmVhoSSYcvTjf3Upy5cEDc5tHIwDrN0UhRILmoZ
0MyPY6kVV5TH58s5S5e5TmOWMWfVvp1N5ZEczKXuoCRnU0xhkTf4jexb45+yfx0wDZ5lso90dAwV
rhRnqwMRWARCuLG5dyOiIPl8iK1mTs2Vu/j8x5y8KQyDz8HmnXTYtnpnt7FzyTyxBSofrQub3QgI
faOVAl1fVJHGY8lOvxmIvjnMJEgdnUETt52RAw9den1f6H3+zqEqe+3svQ568qNg7lA14fMAMo0D
29ks1vCa0uSzSaApmo7lkXZXPbXBlOnN8fVZdPEs170viz3ffoSegD5OZ1E724PdL7GB6MWpbnP0
yEfiYa9VVS4WPxvdOJiEdd4YtjhnsSYFpz4qzMbebFDG0v1y9nqSRPsWu9ShV067+8erQhWCd4My
Dv9COn72UNnvABtZrHxfOyI72KJxgrlerqEfLt5ARsGew15tFXJzOj69dym91QFXQL7vl2p6qhZh
v2mo++qI6uzkxu6i9saKDD1B2CuzK+vc+mefzBDGZrHhzIdrBG3+2R6RbbUaR3vKVz0QxOihJ9I0
ABvN1rQyx2NWRDJj1wNULDFytG9OWBd3r9/ky4e6fsnWhY8lG6zK2dTprW5h0RHIS9mJfMBoaPrY
SwsfZRr9lWE0bl4f72KV5ZIdtgo6W1bsDudbp6RGQli4Vb4vEjXuQkOQTydi+5ObiXwH9987IKjq
D68PevEmPg+KI4A2M9WwcwSOhet0NrU+hwfXyUCHoC35og259JECNlfu6JkzhzXvbLSz7bjJS2Sb
ZCLsm9CrGn9aOvG0UkV8EknrL5XtFOKmo5r7jQ1wSznVJi/0iJQ1u3LVl4/WWJFrFssPf4E76XRm
KzT66F+Lcb9qK4uMtDmJO2ijRBdvtazavn6PL9YgMG8cDWymMsctPmhno5n6PI99PUKoGJxdCdZp
PyB0v/LGXJwOMHRZvLCQTKmlChhOp8OURpppqaWpfS9NFEIxlbSdVc/qJ60IrcFJ5ACFVpDuDzmG
JzqANCB/ZEsZ3uIo1u4NkTjppjJpdPLNozp/ZTt8eRc4zPJZRWQFp9E+n95001tkMV1BICK32iVz
a6dSIidev9cXLxFnWQg5bHxBDLBBOvuqWg1ddyLlin1PMvYGOz+oqcWYA2uGl9C3yNU0Qj5eH/Pi
yhxWfMI20bbjjnLOS+oIZ0uAR8mwd9nJPyShLNcI9WunvxdHAf3DngSILa/q6ePNOp3DC63pfVgP
3lESIYDb2LKv7H0u759YNz2rKUJSID83JbESxDo6yGFva/noayYCsEGbjXetZMlnd9G/X5rsGmDw
hUuDObWueyz0iLbOtgOQ9atag/627wXVmyJfpSiVWIJ/fkycmg3TlIAXBaeG0xuIkEvT+E+/r3V7
gTsJ121HeqDz8fVhLlZUdo0W1WfmIe+ha5zvHqG9xG2lEE5jHAnmFKl448khKCqkKK8PdXnf4OAa
XJGD/hW+0NkXykV5mBuh0+znDjgwGZarDEZ7/L8YxAPQzaTAkXNe/FXkfELbs8Hn0yPD7hGHb7wo
VFeO5i9dCssDW36PCj6M39OHM8oyjheN/mrhpd4hdin2Tpw3rxxkLp8N3SW5ntx0XUreotNRSAFW
zdhRAMjDwb2lqJ75aOHVu0G1zZVpcHlBNLE4G9KGQNAgzktrQjNn0D5ltU9EO9/mROh9nrVFv7K9
XW/LyTZp7VxwLON8T+8MjMTZBZHNTCENxVeOreJAVUZ7xKUV3oQIdD4mbjlfWR7WGXU6Hq8Fa6vJ
+Xe1bJ9tCcH1OIMxxHw4dVXsWwA9HyV8sHZjV6K7Qd+DjNyxCb6Ii+HK9ujy2Z0MfXEqQ+9Qzmk+
7mOAS1tyVNsAfJXYkm2WX1kpLu8qzuDVI20IyuYXk9GWWSkLMCBsr8mjNbpCfI/yYfolyoXYVmQO
10yTl6uuFBbkXMEhhXX3/ICtjUBcm7zvKZ4s9o3ditRFj+g5W0Q6/W2a6MUbQN7J9vU3G7v95eO0
V/cptGns96DOT6dPQhyPbpRGuYd/BtjCy1oXIbmR9U8NbeR+o9VIl31CPi25TbXJeGiSaPpl1Wby
s4C7gCmqR2O4LfWR0KCwJJx1a0GUoLbGVE3JsFHzO87PhAIWc7daGoi1Q2tgWxpxlKNEQS/tIbyt
TfYuvt5biSBhkOwEH2hHdcwmNBjZILBZ1IXmfEkHAGtGJL/qYUcoMPQWtSs6l4SgNooIBLNyzrVE
N+oKdQH4sq2nLPNz5tYL8Cq4CwWGeoN4yqSmQrmZ09W0Vw1OiQROLqOFGUOX4tBU7JRI7jaSO6vT
h4+DZY6dr+lL+diVzXj0FAUIZDRtl97S7B+KD02EXH8L7ge9U8n+567i8DYEVSWjOwtuebHVBn0w
b/u5XfZJlmXRVqi6eMBWSdxdq0gz3SxKteh2SZF8lxME7224bPJYwzwJ9wplT5MQo4YMzC/HJNeC
UrfgkdgO6dpv1lpYG0AynOND3s1x/bZVVoifmDy+hA9Q4/4Y6haLJiHGZC1uVFTLeGt1jZFC9EHN
5I9WlH8brLK/bVDVGHurTZrlAD28fb/gme52wyhN2IkA7z47sdHJzQpu+GKCKvihNbn5y6SSUewF
x7PjHGLG2i+5OQ3blqYYov+orO9zVeBLsBpZ5lsj6d00CB0nz3emHdsPGuqT4rejShMnkZEsg75f
zV++7Kux+aHXHgoNaJua+2inghbjVAsTtTl5fHtEjbn+xp6V6xx5Z72e+L4KT2jRrrZeJ1WZuOmx
2LiHGMZR+wSRp5kRAPWatY8mMqM27Qi3MIimvn9PqpVQu6wgy3LJTNSTWWo6mGxE00YHoOFF+EZB
3VBBhXk1C0Q/pBNqVMpjsFCGGZ2WridyA8rJ/KSnMhk2uNzEBz2yBSLQtECtp5pkfjBIVyYG1Ysn
giZD/dMs8njZJgbyS+Z/oT5FLBTkZ+PbDbGY9WQuIbdPADrVyXpzE76WvnI9wsCcMmqfYCBp32u9
0p5ABDkGHON7DgmAxCY39VtKT7CmVEYwHiSEDwgfmF4kXrnVxtIrPDPtUu5sC05YYBTVYB7I0mzu
RTuSbQRkpSvQmCf2x0Hw2aa2IcK9BTtq2Wn66EFnil3OUHx0IBGb9Mo+tZloXe7ZXL9ZzNTLtmMV
p/OWPUNYIkcN3RzF6NARGQcU65ixgcH9rZOk688DCVy0bauFpKWGXMwuNdPPzLT0LkM0Sh4n+6hh
U6uKmkPFKeJHBnIJphEMgtyfXCG+A4xygBBVYr7rpSEhEXZYujEOjQlLUyTj2yp01byLkjyOAhLf
cRFPAm/lRi6RMSIdbFKAxHEm72PD6M1Ar4X2APa6fuwWo0LarbfW0YrIMfdHWVmoYqtCsl5FGeHM
TmuFe8cNnZiZgBJp09jG/L6fCHrda5wcJiw9TnZomjIrP+WkoK15vonFNIFNRuyDl3j2XtkgX7YC
7JGN2Rb51yd7LApE6I4ZLYFTDg1q6qUV93jsm2GjjSaYzMgqvG2+qt2gKWclVg2UEF2A3YSFo4ck
qXPiGhZKbMiP3jJ9MR9kpj7WG6p9obzhfZ3H24le6FejIvsPDamFLjWWzk8ngTa48SZ7+ZQTYV+s
loD2Kxx3iZayIWhoI6Zp0jaKULZfOknLBq9ElLY7iD6a5udy6QkHN8kyk7FsHxOuAvknDmKSsLuC
gs4wzzLfZl6jZX4DDwzaLkTWz3NCmsPGYOqVgYrBtQfIvYlsTuNBrzHolMWAp3nRH/IeK+q7REwk
sAPyi/ABOsp24C5SQwmmoeOHhiJGozqUZn5XEzIGpWiqknf9gr49QBad9uR6N5VGg8a0b0e35Ctc
hhqfMMNNG/vtlAiSPlF59cYuXmKbC3CThqTDKA7JIZ4yBPjGWDrOBrKKiSGkxsC5wa22+q9607jx
al18tIH2PS65R0Zxj/drZW2TKb1DX9rPm7EUTndP0rw5fzYLW81b14zWwG/Rub8L04u+sLJjHNDJ
/0VTgu7+Y8dRu/WRiYcxzbzQVEG6Yhl8qhjijdXB4vXHIo4y2EYsLX5EZPwaUzqxxhVJb/xGG6+W
gIjE7NhlfNS2tV7nYueJpWs3CZL/YhNFXWFts4m2pA+hpnrqcqoIKOowA9xaPaZhf4KkxUxfYusn
7iviN0XGSnen97r+ldo3vm0vzzW4mdA9zdsKTUR6cATUkF3NV14Fg+pM/S1Cf7T0bqTBEYlLs1gO
6IR148p2+YV91tqzgU9BvUuCyTrd74BeAGM2YYE0ljUA1o3EJ2xYzGMKe3vLIglxE+fjeIX+c3EU
oE8FulhSQ0QcTZLJ6agTmFoJbSA9WGp2tgMFQF96hM+9vpt7YZRnURQaJ8pM0MRPR0EnOU2Z4XQH
zDMCmQery4F6OD6g18d5PsCenAFo7sGwgV1FwoXgkk4HasI2nGcA7QczAaLPR6XIH/KsVLdtplDu
pSyFD0uSlQT12aOKDlNvEoWBfmf6PJglpHp4S8tHqUlWr3LRS3sbJm4VHSC/FcUdWQKzu7NyEpP9
tFLyRxmvK+nr13BZK1vbylgSIAW5pG8aZzerMpWW4pkiRkaT7SeLoOV4a/I2Ko7phXFDzEiUbjIv
RjYCk6FLd3Gvpi+SJUULbKWNkPFJBbDZWqRDssHr1AxXziDPVaO/brOHu9MCYkSPbz0QWM5ZrXQC
nGavVM2jrWpEXkaaz59DQA+/7MGMnswopcIUl6khEGh7dRYsQ4YQtZlqvKe9SEfU8S5Wvi1vQfgB
zGzCxpsNLULsDLHllRv6/Oac/1qKu6agjLyCPs5OEsOMlV8PF+uIgW5AuS8Lh3ZoG4OJbywR+llD
VXtDq7AHSqu3DfAO9hpHoxzHz11PSSiwpppNfElHY95AG0Vii9LefTvXSeQFiVlZws+AkP1sNdcu
0Wx703uSm2tyI/APXUuIOHuZnm/+c8fMo4PvASA5nePelGIyairr2JOmvpd2O91o/WjuXp+GZ8ev
51FoYjMR0S1C5zkrVkrYzrHV1PZRz9l7W+NY+Y7K4qPrjdfECC8MxZkWgBkUdYS255UPpWEMmpLI
PhKnkSwAEUyKvUjAmesW0/ufr4sam7HqiznSXigTVQOrkwhp+0gFAqn+MIq9Nrd8hWV6rU/04nVx
VSiYbIMu6vr3/xICzDr9cIJr7aNrTC0HmUkPcpxjG77b8ZUC9llVYH1a0oAUQYHUpG1wrkKsG7M1
lsaxjkPoZPcLSfQHkcAfxvQfxTvYrOmVJeCs2PJnQLhdyBtQafHROr029peZo1GzOk75/MCpZNtn
3T1Gojddn/4eJ1Yob07SK2/yy4NKx2M7zyH9vG41tp6bI22UR1wY8S0pBmob9yYuJlii2yHSODQm
uj4eSCG+pgt74aWDxIckzJMUGmGMnV6vtwhygCXm2DFjnth91+5z6SxXLvByxqwVYKTmLspZWHHG
6ShKQbZGorsciYTnGOE0+re1ouWTuX7t/b68IJOV0FpVxwgUeYinQ5H1XWZjok0IQ6lGkI7e7txe
ff3Xl42tDB1KxzEAqPK/p4PMS5LjJ7OwAcI5fRfXnkEluCYAuDebK3LSczEBM9Ikkxq5JH2ctU5/
NiPx5mX1jLHxqNI+vsEnJm7KvLG+t1Wv3UydNt05c+T4hqOqLXYgj3w2b/iMFXc49pPdH2ifyn9+
Sbi3LjJoZDHses7L7REaQgwYYYujOtP8wtTEQ2lrw1uArQauBWe5QQCQ3+aZK/95ItHVo1dCfBM/
wDxvwkeijMx+rtWRExv+QGLwbjh9VNBD9Hr/+jO+nEjonhnkuUOLlHddmv5a5eqykpkAsXcknJoD
NTIPsEnRtbXUWL83px9xi/q+ZClFyUAj7ewFhMsYZnXDu+/liIsiLC0+jvV+Q4l52rHpM440PUAb
1Y7xaMOC3uKXajfWMlQ3kDMyfwRevaciJjYp2IcglmNyD69n8e0ZiK40u3C/1KLelGQL+potgSjp
Ggbu12/W5QvOK8dKTUOELzfP5vRmUdAH6WUm1hF2qn5fCyK82z71sCJ7UKJeH+t8I8kbgXTWQpiJ
PJ4Vyzr7hI8N7hi4U+YxRqhPGAXGus5fWtPob0JDxT9UMmjfZ9eBtRWaVf7e5OArfGuZOWqUjhpS
f2abyVaZT8tvOkThtY/IC1OHQv3aL6SYTcXjbHmYSLRPF+pJR6ywTVDDbPJLaFuH1+/DS6Pg2+EO
0E53UTSd3vMaCx16NJbuLO6igOL8mg0xXNMYXo4CLpZ3nfUHCSc9ytNRsC2RvCAG89gq9zsKAjq8
ZWkiBHn9Yi4nENsWXcBs5UroJp9NoIUsDWUvkXms0k7/zKHWBMEik0NDct/29aFeuiKax/zbRp5F
s+j0iiwtn6iIc85FH6COElP3DrHStVi+ly5IIheWho7nyX1+7/9aPtpaufB3lHEsBPnqKTb+Ozlj
qEK0NFyReKz35nQJQdPFng/RHu0Mhju9oD4xinH2QhgyxRi7QetWzs6azOlgWXH/LqtDLMz4eiE4
QFrrg9fv5gvXiUGFuY5+nh3EuSMAnU5vwBK2jknvNW9KDH6BK/UZfpm8tld5aahVjM1xh0rYxWZQ
x0eK0cXiOhdqrKYgd0XFWDpFBpbn9at6YY6wHXMZbf0vjcvTW+o0BrZRCBdHJOjpQag28muN/O3X
R3nhgmy67w5rGZt/Openo0DtsKCtWOYxKod8x8WFPtROFRhJNV55v164IIYiRZUPJxKD816voQ2u
M7DVOM5GSU3bcbFpV+G0+/cLomXNsYpL4hhydtusIqrBZ+ZMejwO7yhRLhCz6+Eja/m1fuG67Tmb
9FR1eIc5XbHGnp8Mytibki7rjeNgj+mHhC4C0CZdjuZxsovo4FntdJ9Uiqj51y/xxXHFuo1FauAw
+ukz0/Ml44zfGkeYO99aWiYbTaV7b/J+WtbcbnTlfn59wJcmCVzXtXSG2NE6t6YAHh48B2gzHxOP
koSXUHBAyw4BIfv3kZiN6zlgnfdkmZ1emhqHvEvzxDwa8SA+NCuLARrE8J5S8T/Ks9YwYaL3qAUh
GVq5eGebWoc0UFQpfCGNMZoQFS/d285btCsL48WzWkdB6Mu7xTgosE4vCPBF0885kz4ujQmwxNzU
d72jaVtplaa9yemASU6Scf7t9Ud27kKg8MhLQEdmPbhynNPP7qQwcqcoVVyBCVGOgmVjx59dWap7
zarbYZtJcNibQa0hSFAW7KDQK7OHXKAiqtlli2/g9R908fZzeMYliVOGLTNVj7P3smKR071lKI+q
yRe/asoEpIOpX1ELrLfz5JVkFEQrWEFRiawZ3qe3W5tCaUeE1R1z0wu3GvXuwzxV4U5EKdipSb+y
2LxwUXwG8KSu2RisBWe7LHcGgwPKrzj2fYxDsjaHXd6E4sr7Lv7or86uCwcQj9Fb9VJ8606vywUZ
m4ZDGB+aXppfurCg3RXr+vBrUFnzi67IAlfes7Eh0vICPVNYnup8yGLFXQfX5WFkN3I/4uD8LSdb
4PJOp6z1y2QkKILPi9PtY8JOAvi3IFNiguyzwJOKhh5JSANsxUU333ZzNZdBRi7vR0/RcQQbkscQ
XUId+Cnw5/rGrGycXXVt0aPJ4tmICK0AdbOBzYsPv8JyVm68KC70fWTDi9u2S2OEmxlm8o/J6eiP
EDqe6tuqHELimsa8peNMG/lH3RNvcUt2QWhuSdNUw8YqYmrOEDbEk0ydIdt2Q1x/iXLsKH6aUmDd
qDA3H6p+3KskmdcUbLN3d0nuTmUwjrP8CCvJyn3MUH0BKkWXVIOFlgdNQS7CSOzm/HFCmYF+0nVj
i2ZVHkH2GiI6Ucqx1CeMsG680xOnIUZI6oXpE34mj4vFCXkPFiv+WA4UjAM2Z/G7yU6qfEvkGPsf
g27UYwGQaJMBOHHkgIUFNn6MwjkPMSP2FEKh5MzNp0Xg8AW0UWdlgP7CQWswNObbxtHA5An0eA04
zrb+1HUlthuN0I+vS1z1H2SsrYE/aUqUakv6CYlUll0/VZG1fIhDYuIArySD2BbORAOslfBPA074
FLfpIlOLXeZljbxT2XwgF3JU0HAtz4fUnftJrE1vzRSiAuBJfnTgsi1vOeJI5xv5XgqVAc6c6Sbz
CoWZv0UUErAdyN9o2VzEO2KBnU+Toxn3Zu1SEgB4PXz14JOkW7cfjW8ZgXi/wh7JStABQP4erfEm
qDTSEawMZJIVCOFoq0uBoBtfYRBmbFY5Uu/G3jliPRMat5WAsUgt4snIR05lCMtca0uhXb3ndNEz
J22mtF/3KTtGjLzVU0VUbRykepLyEDidHbQ5dR+luQwEYFCGDyZzWEA9cgTyfAB/1rhVOmSrDejQ
odjbrZtPm6wmE43mvhZxDPb0hVllNXPuu2lr/KQPNCXbFvkAkbJ533AnZ6EEvdi6uenDxQZjLOvi
djLbyvArYbo/VsTjBxIok7tK5QksGxugDwdsvMXbbkYyHpRmGX/Vyd5+I4ySWnusRf2HGV7/V4Qh
KA/HPEF1Ew3DxC8CZ1VvokXMv4gv8+LbuSb/DRFElB3pbqpxw9kIkLRS5gTWrCB5N050+Vh5kUv3
2NDH38BrQXEQMcXXBHJVY/qFrXUo6fjKPGiet/w00rB5IjOs/ZAYqbov+PaOu1RLy29ZlfVAUrAq
b7wE2iMg5Mn56uHjBjyjaPf4udYWhG71cfrLyaLI2leWXhi3xDUsX6M81hKahBZqoWqC/UIgq+c+
Ek0Fat1eavdoV/T7D8ukL49JDsnR1wGJktRKOeBuXuzpaSxNNBv0dJrHIeupGsWjlW0sQubeVaVc
sq1ltvr72bD1eEt3e/kkk0YHzG7QvtiKsQWj10RL+dThRyBeUGrQduUYISAoe1o0fm1T5kLM1RYb
vR1j+DAd3aGjk7v4C6vIbs0AlpbDLw/nXm1s5QEp7q2upidMepuxmbMOOuaIRXPir2f3vcGMJhEZ
KFDrU7Dv4cILa34/l6I6AJrt89VWnstgwtf6gS69iDHdNYncLRrXcxs5iftoVDrfAvqslABm8hHN
ja2D9fUN2Thk6ERDU2wBA1dHUO/VEmRa1ohDZVtcxbI08VNExoS3sUKctL6Q7BPAdK1EJ7eIMUEb
Zml8MaAdN0HYS/eDBJ/MEg6VvN24esj7HcflskPExFItmyn+AXhFfyQVpTY2C4Szt16ky3Q/a9r6
bLRxXruIFlScZom8ya86OOF009My3NaoLo0vUZ11rF5w0r42I0qTA22AhgwVXdlfwfNBOfNogiIk
WNzyd9vl4bSVfNJiunatTHYwiZCYIEkov7lYrm6bQgAkGipy+o6k/WRdAFphGQJN1Hl5aKu2eiRB
MWHqQX8AU1nmkW8PHTLAVHi9hHuXC7lBprO8S+3Z+TGrtiKwbBLWNs+9IQmUXOiEkd7WglZPte5H
i3YIcnEn5X2dSe17it0vgRYq7QOEmyQmQjdNf5FgyEtIdToqA0vPGueAxCr6NQ1J8zCRowAYnj4m
TSPAB+YG8RittyzLW82f9VJ9QxrCRfS0C6OAQpkQftIYmrpVzgRYW8Sqqz/nTWwbB+p7phYAB4cZ
1M38QN/Qxjz3rbJtnT2II+y5iHsW2p6u1byn1pULnPM2+Q3ROCv92LYTUjW/UlZmHDmx9J5vO41r
+hBxB/2zDZ9THbpsybIgsyL3CWA7rK+kjHmwemQqTs+9pn1Ni7SDR51DFfPTmQ+br7kd2gGkW+HH
RKJDmafe+WWpcvq1ZkKgzWok/JwydyD6uDQhQ6BeBK34VEMSdzPQ1/1KIcL4YNTO9MCPmB8wO8wf
M6vJfqMM8X7BL2ai9SgubpXW8EO0yq22A9EDrJh5/I1QYPu3GN01dKxbe5hjkmhOoMGA/EV+WHZP
lIb8QO/Y/bBAc2V3k1aArPPaGg/O0KKXoXRIdcBr4VEElZZ5NFBiojAD+t2oJnutXdmAOBm+N+Uw
J2+TrGs/sUrpzrYCdovADPZgtW2AjmZBp4blqacG1u3ROJO7LcqW1LWiK5FVhRbM2D0JdxCi0jGu
h52AqGfvrTkz3vEKh2NAPTtNtzQZ5ydPlXa8HwWWEZ+4xPFe76N0jXxcFFGyllPfNTJPvqdhxK8E
jQ0E3DOarN3UFPoHLL5jYm9mPv5fNA89J7gqimX2kMHwm/6HvTPZjhvJtuy/1BxR6Ju1qt7A0XhD
0tlLpCZY7IS+NQAG4OtrIzLrVYihJ72Y1yBzpVLBcDoas2v3nrNPYlTSH3q0WBGLS3mXi0pe1qYx
vvUDqk6+xsZdlFXP9ezJ+pp9w5vndJdVbqyyz7euLyXYL5J2a5FTB25vC4MjSsUanUO7WzJRC9IL
RHLbddaEToi8nxuXZx/IXo/Zn0TmDfmkwjZtA0rCbIr0EWBpsEBC5jESm6hgk1HdD1ICTptsq3F3
yMGy7yNlvnqkdJUXLuHn88GdxJtKbG9GrhCRWQsJfbtRzZe9oOB8ENBshyC2UF8B/SKfpDAyRKY8
Zs5VZ5kJFynXM9h7qgmv0HQHG8JgNRmxv4KpPsN3MGj6jeOa8Ps47eibehfLL/gV029qX6pXKxHM
r5NC8o5C2fqueaWhHaYZHEQAIrsGX0umHaBYYsoa3+a1zf1cU7irWVWVfWDkSmcfRKnzuztea77b
RH89JOi7+6gzWzJf88U+T+xzS+isnXue41FDkEr+TbJDazBQ3yO5IrEvS8cKMU/uPUGTrbJTXzTc
LcNlBw2mUZm6gN6RJi+IEYAa1uuCRVYqqfK+JDLxPYdGrdVUhAZ0HFanoCP9TD4qdrLeG2MyoAgg
CSTDt7Sa7k5yQ94oFhw8joloNTYvnXs424m4zlRjeovVtIGG2HqCecI6tFfmQAqTb06dY/tDZ6G6
HUmMbXyiCaj1hjxvEdUSftyFbZmvLpICLz3MWpxfokHVUXBmaEb8ylHzt8LSlWcTZRwlL3UdT+VL
U2v3Y+05PvjoC6UcniHRH7p8AabQ819JOwfJovC4p7HYWU5/05ImYUEJtZHIL4MSLbiSHuPOwCu+
jgtkW6Pr2ZO7Ur5gJLnqPTk+FyMEtxSRNEUg/6sU3r1FJXCdw+p6RmtckeOQMGeMRpBrtwpKMzLa
E/eMu98K+0mEhdMEazHcGnIDfU69heZtInSCDgPSw7w7tdK5z0wA19ZcRdIzO78C6xmThKByiFKs
SxRcp7knHaMeUHTH1dlwcCf3JJb6FupqgnobX5Pk+MaOea2LDjVvYU/ftFhfQ2euk4dKSR2ObI48
1Vmv3uSJ591oowNXj9CN0+I1p9wZREiiqXMzKuMYGAUM/6yvvK8uYdRrGz+QzWgFWRevl54XF3dL
WjeB2r0oWZANs7yVZMjkrUBylh0m1sfNI87MDXKJ+iJZEq1kvJZr8RLrqHsxrQDgVPzOVnyn60MU
pTs3tY9wGA9jJa8dZw3sZrxTkyvEwEGeJ68Jp8SiOKraFjrRyQe4v8G0li3Ktkn3V+ehp0wkD9Gn
9vNH0AaSnnZCSElqgCEsHmkDB7mdPa3rhTPB+5nApzVKmUQKc3RiRKYghQMLq30kKxBWTVaHjOPW
IPbwlbbcAvqZ4HlRJN+4zkwnkYC2aCHWwljrglTkSoSD1r6Dmq12CgOfSwdmzVd2fN4ElPV6F2mk
m3W+raXL3irngHhOgE3xcKjTNTDZ0yavYRPoCFUu2tfeKEI3HjPfmwbzBrz0JdEk71lZrcGW4xja
2LH23tDdVW6SPahtpl9Mo1Bfx24ZjqgdQcev6eAXkhhygpbCzHEH35LWrY09KYAvfCJ7+S61DZLQ
87b2jcp41ihY/RSJ/Zbg3e84BFxhCBfXatd7b47TvBg04ALNLq1w5UzuW3151VXT3mWf9UsNCunY
Z9+YAfQXSTdXfuX2B5vgF93I7xZWBlSnJMh39hH8z+uiZw9G94W4p3d3XKPB0E6tq6LNHQJv0fZm
5t51WNFLNXlU3TWOpECFNtmcYlgVPKAcQat4h0rwVy1z6HY3LO43YOPPnml+S0vjq0GnUkdtFec7
O03w8o+cH1HXPi4zFjoGkVbVPupm8uYAqv5I8qhk6QW5x/5VkH8jl2fyy+tbhoF4GJqnRGmXM7r7
+d6sU4doDwu2uNB83t89vFPayQXFuiWOvdZSxlVi2cVT290ZDfpy3amGU+vUBxZoJt5loa6+lZgE
yc3uB0c61heLYBhAf0GTD5FF4bMz2zQahjZq0uFbnnnEzSPSsjg5xpdUys27mdne+xS7+T1vPsxz
FeEeTr2nmCN4NHvGVWkk94UOrEhRk/kc2w0kVJOY2RLWbxpmOS4OyvyLWXHOM6BuA03o7DTfalNk
0ZACXPc7d71hW4uMyj2bmTz0lPQjIrFMJPPOqmv96KRzF3jurH2fPSKyPOmhNyQ0T8prnpXXpXns
a/ognfLQJiWVf28+EsB0nSixg1annVV+ufbCnI9zbpIt5KkMBUgttU+a0Rgnz/zGc74G+B+M2scg
CMkUXtIRG8wtMVlklPQ0WgLLG7ST3gnbC9oMtGPsAlgfOvAFcZUs8DYrY9x7ZZMYzE3ybo50UR9A
/NYOOw1JTKJQB/otKj0H3yxHumPJRAkVsdWWRweYne13naISPwF/PwRPleZ3njqX1ZUqcp2IUZJz
IbCiabbVZ5Y1Qf517xggVcumFNdQJ4evDZpqLujcCvtMuzBXIlnVunhY6rShP7K23XGkg1GGyDVx
ATcxNo49I7UEUTX/R4PzE375W8/AA3+IUHkwS7LRORK1LeC3Ni7d+lFyJ/pXw20Xgw22zANzlNmr
qbeLEvHjLOS0y+KI81elhHmBEICMUYEBwK0niSZwnGW6JzKhraOi6JsPLK3KTApDrR/Qjmh0UTBL
fNTSZssbBtAL+6luhy961WWvXm1kX406Hwkn6SZCDSQd5ac1kc4d2wDGFzmZzQt9FZ04l3idbSKk
VO0BBHZe+bLukumSC9WyX5RGCTbetOobmRrcM2Q85nIsdcStgTo2eXJNMzQuWduK/j5N3QEWSZqG
nPxledSFN3K+7RqgYTPt0skH/FbISGfteYsd0fGvXmcFl442E8ZjtqK91yVBN6NtW2GitixiVT6f
O9oZkae23bOOjLQ9mCRXTFEqFHT+2DPoxStE/hS7aeUN9A0Yvhd9iv6G1u46yZsGKvAbknqsQUum
FpwyCXoS7PiZoNiF9f6sCLCnu9Xc3oFlddsn7qNdBANZgPhHDLjNiIWN7tXpY9VAHeo6Bbemoob1
ulKlnSwUdJgMCGg78fyzSxba2H5hSyg/nIW0+V2vd9gXNAIWrlYHMF+QDqUhPkiktWmcWYbipzpe
JNxt4/xWDkWqkcRd0kpJ7Kq9Sdc4baAxkYXL/lV77OBeHz+UfSmftaWO40CfbP29MmlT+HlsgBpe
mlKSz1fbqkYM2uCSqtKUxZ1YnauElutLDuJ+vDbKtTsRvUWIhGK5CysXJFP61BmtVFa/LddBxoby
MXgSonGxGJdaasxKqM4q9ZnbF60GGT+2BcYWe73LiCS+n/rMq/xRmi0ddg3Qx651Mu2rPa7OvRfX
XR3pWjndljEi9l2Va+JZT+32se3X6t6KbSLF6NNTnBlD0tY7SuRNxReXeGVUrHj7piOG6B+PQuxN
Vof6nDGy7n6eTs4poVQFULdjS8dpP3DSeJSscuFiWzycrWX/ZnT3mfLAxMmli0qxDuHF2IYVP84o
tJFLwIlrPLqFF4s3TZj2Cxw2FEF1W5LwwSHBa4IqI9KJVITcknuPm7tLGih8+386bOJX2fhb2KOZ
A30eNcNfskRXEMtuzkocwLghu47gk99c4b/P2Li+aOJgO2yIA5CLP37jMluWKVF79UgYhzbtObbY
t7DWn2B+zyHibC1cZjs+6K1n3KOrK0+SLmRk1Fb8mznU3wa06G6R/hvM/FCJMff78RfJa7fhVFAi
h+3Twt5N+UzDtFZaeblaqfObr/23oRfOMbh6m6ECIiZD0h8/bOzkRPxhbB31yWy5h7PYQ/a3/6la
AHUMqGIX+S36KmynP36K1pP3uljayuMrpr1XF+WlVzOW+vWD8rfx7PYpOpJvFKGE/Xz+LtItOyPP
4vUYd7Z2djj2HTrbmB5tJEAct5IxMmIr+8087yd3C0spajXQfrBuPsMqEGNZOHCd9Sgyj0EZOxrD
IyAdyD3W3zwYP7lXm3aKcFvUHZve6MerWGRK3xujux5nvVo/tKE1zolrit+8bj+7igBagbLx+G1a
sB8/xY1plvWruh5tszCuMcfa7a6cpjQaibSMKoOjpJpgs/r1vftT/vjDUJQvtFE/0OCpSCE+65us
FDC90tvrkYlVCvwwXqgw7aHQ3+nGksq2AK4Yt3HW/GgZcvm60DUFE48QuaB1JgxiITq5ldFqYV6C
x1do5nZk3+Fi3Pxzv/5tf3KNEL0goIDiyHHhs7Jhdh2yMmaJ/ljS8TI7OLDNAA5/VYZAzWYcSC2S
y19/5vaOfLpAqG20DZfK7Vc/Gw2yEktnw1T4mDJhE3pWBJVBxAB5OU81499ff9jPviA7wIZbZvm3
3U+PWud2MqPiUo+1sQClg5UPRQ0u/hBKJ1XvaiyUD+uSaS+//tifvEyIxkFOYmfHuv9ZiZkSxYYt
3KFzN5TFRWyheKgrTgeN9Vv70E8+CnEKlDhgO5sccbsCf9HT2UuJ0LLT56Pp1X1IBh4GdyNxxmNV
18Vv9Bt/u5pgmRBvbgnqvLeG8ePW8o8vEZshaw07M1KUz0oyN10MEgjb9egNZvusWwtDWYPG1K4s
F+83prefPHIAgOH8IE4HtOR92hw4D6SmsEYW1Ma2CR2m2A5VtypOCY+GS0FIS/DX3+4nSxy+eriM
VB4bWvbTJwq2PWK4WE2LuOmi2iS2gcmwcffrT/nZYgMuCymlziqKvuSTOnRSiIGkAOZjAC2+rbwJ
1zh8GNuT0qZ/VexJvaoyvOMoYutbj6rngkGx/TKT+GXtdJIEiKXM5nDMYoQZtB+TPTPs5TdPzc+u
Bdw7ThLWn/KXT7+kIJSj7U1lPZoI0wKxiiYYxmH8zbLys0/ZwLpchE0m+xkNI5PFm6eefNt4dfV9
lTFx6bTkd9rin71tHtAjFIM2TCL3kxcrrbSBlKB+PS7Oqhz0ypTRwnSHFgJClT9v7j9C8v/3ePvX
7Ud9P/QfH8PVS/uZzL993lvTLn2GQ1f8x59/nXw0G+r+hz+E9ZANy+340S93H2Ish//4X/8iG2//
5H/3L/+NyX9Y2o///T/emrEGuXH3keBP+ytBX1e5ef/zr//+f//c+aXi5+7kS/3Ogvv/kPt//sC/
kPsGjPzN88l67nqaxiL0f5H7uvsHlgtGrmxl2E550f8Tua9of2Ag2BYu6DebAmvz0Il/MfcV/Y/N
pGrhiwVMiY7b1v8Jc5/+5w/7m4XPmTfSZfEHs7YV4tuD+pcFuaHrTn65c8/RkpZ35pUI6oEiHLtW
9l90fSDPAY7hObXd5rZeF/dKatb8So8bJC8nysBJqyJIRkMQozPNz/ocy/uFFeDBaow2GqkNjhZz
lS/roj0oWrI+aoz8/Rmt+21M4jxOaJUgNvRL5LUB747sjj/XgMOPxmg6vjMNpNBnqXuqeJTV3YCw
MUEQ0RM0Q9BZHHbYS58Kt9uWjTRtnSCrHeubBQx5DFDr6LYP7UBc6+SCX+SdxRQ5jkWFrpl0pV1P
J9PZzW0LUa0C9o3ooYTksjOlgD+VKNmByRN5nnA4m2VnsfTfVgazv+OgjuMXYWsZ+d7mYt5WEjId
v4q4qjZzV0eQ5w0AOcdn4Ljlllrt0Z4ziqOiHrSePuDM2QJhz9BC7cMfv4+N7GzaqXqRmxo6QmKw
pPPkGePNgE2NsfK8s7vue2d8Q5kkbxMpT5NwXxGQXhq1COPqAoDtSU7Do1PR82UaEsoZq73a35O1
Q2SuN526Xj61TVwdx3bSr3vT9QFX0IEwhBPoOU1bdd78cd2JS3WNYOue/MA2NKcxIvRmCZc4TV7z
3CqDtEXZo1MEpXAZXgiUfrdtRCxt5WnPsyWes847Sl05VT16rzSJyzuEBjkGj7l5B116b9f9d3PV
Hl3NvI8t9bBMWlj0fSRIdPFrqu2o04UZjJlBiuK2CqOPa8hQb90Wem2sh71i3tlt9dDTmL7Mdfli
GeSpkghz6KaFa8poRPbFup8q1l6i75jNwix4ELlcJJZfpJo7Tap6GMte/d5I7peu7IDpoo1RUlwF
O7Am9a4rmr2FRiibxiPUk/yLNOPlNDMjK1JUJdPTVMJff1ey8b5PHAZ4z501kIY2TKiCRMVoq4EM
qYddS4jlrJC1FRCqjCnPYqjt7izFIOIyi5fxRFy9PoJuoE9/qXW5eFFUp74RUwISmfne0Up1ZNF9
qyESHOY622U5cjaAgF+UZJPDEUZqpRUTsWQ8k3TPnxzvxsk7bwcn5yBN8VXXzZCImjtK+ICgmvuc
mTwJvWYw6O0tqY1ZZDGDpntUiIvRmA2/NLNndckjnHnjzkW2xAzZO4mS7zMSLVaLND20pOoZYwE+
aFgXnwynS9Kw4ZdMsougI9GIs8iaK3r1tBoFOZ7E0NEn1K3dpufezQ5kjXmL28MZ5+wrXVx3WiF0
hg/xJVQg0xcVordhpV1XIxkUKCxCUiS9AEAWsd5Ncl+R6nWsl1l/UCoruQVeTpp2waUExrxEnoO2
krbb+F5mydcq649K+X1YCu2hdNcurJhrfaltUxwZ9R/Stvva1iYGQGbS/syYmPTcYLTdcS9nroea
SysU+RbebvcyAPK/7oSSVj6wX4HA2h1tn/zCgznHbqShoNkbTLFftZgBFBZJ5oDtqj8vs3eXFDUh
2oSeWm1+SOv5NamK2wYtFcIilFygWjnU3G9jfrKtIc8sKhFtVhXn+5HesCvyt5hLF4iKlKY2tt7S
qTii98DVliLuEW8mXfHXohaHvDc71Gk6XebRjyuC68y58Ln+15k5ngnAulMU0ZK/ORm+bo6H2VWf
aMQcFtVrDhlwkoaBg0DeGhRTTOupLw91HWOCIYz5hq/T+zNkqHNlGWOYI609KFSuYeMap2RYktCO
UXEkmnMw0+wL2MCA7DH92ct0yR130vhhqNfkBCCMFLFM90D/ZA1Sljh55Mj1Ne/MPRlDNJbtZ5Th
1U7S4agPzL2MOGSxNb9yavFuDKM1Hls5sqq7ySueYt5dEwkQBBgIK3m3a1YIb+ZGRKrKyXyTTNpZ
elxgWINFDphXJjtjptA01EkdX8piqC6QiAyvzWyDpJo5rr/VulKbgROb0gi0DIzlzgW2HFQYmiHU
ZdO5yfrCvdKbRnscC1iZM5kTCgRo61x6+Xiuphpphd3Hxs2MeMkf+l4jTW3xogRr91H2Vn7haFD1
dh3Ykl0DnOvc1zKNZG0T7lbIkhdTqEGuIEOYJ28Ty2bZYYVFsJ/p4X1tCfYyq+qMyOzQj8m+rQ7N
PJUHjRxWdG4lWt+JJRDqMIbLRh6M0v6uAJG9MGaVuDb0oagRIZ1GWWcqB1SkedSoRRxBwPGFN9E0
rzrtBouqn9joYDK+wzTbXxgoS36hrL1bBeEXsXghDTCLGKg5j8q4MMKA4hIM6jAERC7LQ26KmFzp
zv5CFGvzAiBzfUhcJwvneKqujK7IvyiZTI9LUSt708iSk4TpdSIXRTkrZb/cKpnbPmfkmAHIpxRh
9yQR9liYzHdNOdh3Q6/Ul1Wm1l8GralfUw3uTjYbcaDaswhqglYjl1HjDS68MrBhLhxBLa1v/78O
HpY/k6Q2csV/XQefXtqXH+pmjvlUxS9iIITKMv7YwmY2cOi/Eqf4yz9oAlAq0/7dTPr/Wf2a1h8c
vDBe4PfYPAhbE+Tfxa+u/gGz04GgqGOlRrRk/pPal5Xth9p385bjDfNoRuAJcDHcfWpGEJQ5jQvM
pxvMUPqFqzTxLi+gy9gZ8dvNrK2+Q1glBG35CFfinGe7eNn3z2bWBKUFokE2CBFebGamqjN+tPMI
7Cktd8I+MYOLorVcz7NRfxMDP5jdenp8kDTVAl1FEsJ8qwqg7SJ+Ua3YLzPIV3HFeMOx8hczt5Ud
R7YslKjldyaGTqAfleWLFamg66Vs0H4MietpXRAmgDJ5T5alYqhKfesm1yIZLrK8eRtW8gaYvZS7
FRNAmDBGUzvhjykjt6H3jMCT+le3Wd5MzoYHr3BS3rS0DAV66a/kGvNaCm1kJxn2xU1+wwHzMHjJ
5VpdJmYfsAwevfViKpI7pVzdvSM7BEXofAO1YBa0JslTp5KCObTo5as3r0l3aFuMcu/oxwU5PNAA
8hThAe7cxURTXLdRlVrmThVkLM4GshDG15TrYZIcySpQAsXJLUSEzW4mD7npFN/W3xgl5xOCDZWK
bZ2RqGTQkhhXNdqhpnEywlk0vrcUldfJOrpBrBjmk9IrL9UGzKucAlm7UDW/SlbsX0b1nguiggS0
wxBqOYlU5prsqYwxHscoeMknU6J4bd5Qz7jBmjQe6sJcnAQMymCmRN/1piWDlmArwnzV7KqCmQrG
zawDT+t1n8ZF9wBJML8mutLZr7PJ7qpM6SVhHy5UvOIpoZ0aYE94nUCG0dguCZSdCE3Sp3yMVjLP
n2yaeJyAtercCB5bHKHfSgKyd/VS54HWDRwJqP3DKm5eNVARPoCZZ2S3gsuIpsvqPB0pTz37zjCm
28j1nptHaLNIktNgMv92Ons+0Lm7XSxR+2VbcsgyG9WfrKW5jwsn2c+FRzdYLSKzGhqCjnUNwSd7
pCulOK0yi2/UgTJIpIt5UZvo4A1pOSH7/Rx0tcb20VveGqjVmL2MduKEiH55yMfCvHA6hiBqySHU
qNUcaMaC6EnUzlFUDJP1Sdi+0rkG2tUqYZS4mJdxDuAtnsEIpDrtuKwduX2yaNENERKjYKhARdEh
MOz7bvoek9Z0xUmPjWtYHT0sZNyEmlDlznWiTIsiRuyIlYqVyak+p9cAc1BhFJTurkL+fIFhxS/W
Jg/YlJxIKA7vq2ZCL2T+7mMpSiOzmYxDSVeHox/lOoT27qlMtW4HG8zzR3XA/OeU/YUm5j4kYwsT
S7aMaP4GQBooeoqI64DXxl4Jkk7BMXLi4tOzcjzibhaUa0hV5jFOwiFpcEl6fe0rUwuuj0Rvf0kM
0IsTJ0snmR5rTrYo2o0vtiJTdCfecjJdVrF+tr/iudT2c6M5fuZk3x0zYavGOgiaj6/D9n1NSK/i
m9QcoddX5jl1eJPNOpFBkkhMP6uXh+gytF2W2e5+aRQ3QLrdXaGmwGTuEQuMLYe3EfJmqE+xBtSC
wjxF6nyq4QPtekcS7Jska7hweN6NHe8vWcPUu8kmnqyyF6lguynQ5Z0Svu6uUHqSf9S+PuhxOR2r
cX3eworR23pJoKL3QFhMJHhBnDUiHath/ixIhgOZHnU5Jo6/7G03/xoA/DUd65NZ+8+tw4Piq5NW
Z9M9+dRZU+qWWbTR1zcY6S4qeJkAN321dQNPqR5jO0HurcXHX3/mn5O0v8wi+K3/JBBhk8NTCdzm
04cWsqXwnGdaC8hRVrQ/MdLPIn8fJFdGkwxk7lUjdJ1bg/fJIJD415//t+3SZhK+NYzI1KZB9Rmr
haSNnn3rGDd9kX9TsvypMwAwzoOx//XnbC2nH77mxmTGcmlu42AOPZ++ZqzVdKGdzruZVJxtxK2m
v8mP+ckX+esHfOYhL5XX6B2R6TfCuMrFOTdv8+o3I5VPs4ct68ejn0aLboPbu59BCJKsE2XITPdm
lI6fThcmB+7ZvFXN7236r4rzvwxq+/u32ZgOCGI1rO4WfLkfO3g592sdkym/db0hmhRxj7f4uZfu
66/vyqepBN9o6yLjnGRlx3n+eeLqYMbIKiPNbvXhzli/JCSHaONbCqbx15/z+euYZFJB2mJKRMTe
xmb/8esslkJVjl7yBkitr5doV+8L83dv0mbJ/+sjxod4AG9shlpA7DBu/vghk9nT40Q0e1OjN1Qh
oy7obb3brKTzMMHhHn3XQgsef/n1d/tz5PTj57I7b3MvFg7+83lWnrn5wpw1z2/mZJl32IqbK0Sk
Giuy0/q6Go9htYCmFXBaQ9mC5J1s1fimj7xng9I84SHDrDJBTdW73LqtAN4eF9X+wP2S3WQN8hrH
G5x9zWAMTrKFy0hhIRbpinuN9SrZuRllxmrjJ20L16C1a8XX7gRidyKyJbLJkz40uvU7iuPnRweD
PUoH0IpblhAijU8vdNt5FVIXfsUmv0qN78r4fZiZ1w+/Q+nxQG5Px48X2NFZppCswGwBY8Hh4a/t
7NzG/ZEonXONsWfEjFlrUBKK7IDDbOZU3CL8Z1t+0nOR+qjezb0UuabucCTGXDtaE7WWFFdUxsnU
TeEMtXC3Tl4WtVn6ZgnDvvFibzylZb5lSEj9WVXzzMcdiN2yy9CrEl8Qoyrue04HUj/jh5x9MVYL
0TcSkb+wXGS3yLh34yga/WippQzrUpPnqRmqh9TL2v0iZ0xSqOq+zwh092vd5vLkGJDbe2uiSs/d
OerlqPqzNGi9K/3jOvcMakUlEqTrbMe27zWrPBXEHEXEzbdswPgsbE7P7exZ+6nF1dpik/ZnffbO
mZpWQZH0eJBm8lh3Km/gDitr/NVIqxIj5tLtgSikVwTVcTYypubanZXuzoHEHNa1cL/ZxSgW32nj
9NKmtfZoYk+8Qsttnxw76cNR0LTDbVFGmCnNV0i9+gkb/RjAuCyQWbvOu4gH6c/CoR0B7TKcN4/w
4mpJSCcPSadLTaEkhox6d3mrsgL+HiYtJ21MQMTjEHrl1udf0m7fZ/RR9CS9U/X2KUlrDIxitukd
15D13Xy+SESiBEM3FVagG/MUNdgIThz6WnSiSh0O9kQDB9uKT3kFXRmP9FVTmuu5y6Y6GqwuR3rY
82v2S3fokrbdjxl0dvwt7Y6z2nhooBCGWmtARauHZGR6DwTEG1QcLWZRHrtS5yjglu4tw0E+IIdw
fFjr4YsG2tHvlLyIBHDQna6oRMN17nDU4DVeaGQDX2q9VC97WzJFAA18Ynfx9lacZpE9EReIc9Ol
vPaUPKKt55of+WhdUR0uu7VSc6jKRXNnAwPcpjUm6kOUrGHq9uMHybtPeKDi4+z28rSgD7iE0Efu
8uStd43hdRdjVcvvyei+TpXW+2rR25HwWGyMtJ0jLrRyPQzLeltIq/DdxE4PWg282m1m49q1Z417
6hjXnJAQlWNRj9IGXWDudJR5SWcEtcWPeVXyxZuTKVoEATzNMKcRuJrq+5bNiLJf5n41OjJM49m+
oAJyj6vWl6dCTU0/qZb2WEPK9iEH0/8bTCsSuTkdax7fO5T0Fc4YLJG3/TTZvoqSx9cUq/JtRqM+
54g2LFdroF3sKoi+BezmxRp9LdFfelOrkYMOGbV8Kw6jirtSg+NHkZdXew7ryYczgYVHBp3uLLda
8DCMcbBm3Yu7DC6GK/UWO38dWOB1jmkyNmfmXB0tq3QKXWzlhwI79JFCcrnsyQiLOujsR82uE/5h
Ww20ZliDtcfeaC84csCFLSWWZafy2bswC3W4WzEJ5qAZenXX9OVOktoTIbDExWZXGke8JTt1iAiD
kdFFjIowf6nsRw49Z6qTxGec3kCAd5NLXNScNs26iRLuINgyELL1gysthNl2mMz0DxGtZeFkFO/s
nfeDYQ/YQrCrftMT8uewujxKe6FNXEMwMtOmpP3v5tcoRuNDVvWgrsUiThZYxhDSSwqHalwOVRO3
+3LphquREDa/lEaD5drFYqDoCceQAT1o345vS6URuhQP7g2HOM6ZZm/C4xoY9hFUecXwkETXoVF3
2OTyw1gqXijLBNsbOHHfrfspKG0LitmczQSrVot1h7NZIVhhvFowBR37gZVMGxT1RUHYebHixwtb
ltk9oWH4rI3YAZ298J6S+XtsbBy/ZVm1kV4lTYRKEml2WzQ3muRkXWUGbXK7tq8mnKtMzrr3FfvU
pUdL+GRkaILVDOlUozXeCWfm02h532CbPMuNPmFnrYu0OmMaM6FVr+f6Tact7a+6ufpycFksi7J4
hXciDnNdNbcaOsKPVU2L1GdaqvuqPU4PGBryC5bF7jiIuDg7YOOuk4a+CmzIbI978A5TURsS7TD7
MbpcS5JMWScMKprRyo4c+VRfbN2XMc29fYo1M1TgG0SjseTntc9gqKNTx76jeHRjUfGg9q6Oi4eX
2LTn5FnDZxraDXrqWB/zG2krbphtrhqiDjDH4TE6L3Kq/Lk1NwiOnip+0tKqR2vpPMh2U7w0sTgI
fdsGY9Y7aNOSDplSDU9MwCwg6a4iWe7ZH3bLML8ZNlesVHsb44NR3OPQcUmtKJeME33M8Kmb1fNQ
3jScJnMaMo58Y3iiPmCsGIN+GzTQt7lDtLZGhk6+oZaaUF5T+VE3hgQuXnunPq9ww9FkujLHibky
FY1PphhNtDz9aD1mH6SPMNKLaxXeQ63j3anQ61lKdjM7xmuDF+MdQIASwPETaF5wJeZixSSQ2liz
FH1uz05u6CzfFhl2xiSOCyM/X9EkQRmuyqUjLsFHVv82zmZlhL0A2hRUTF1vU9dGnl1LxDDFtGT6
jp28C1Qc8YzU8uRm8SamqLVQ16ihxjiT/5qGDjR3XwyYpvCVO/tSNHmkVukbx/FlZ86dfsoV8yuR
v9oVAZOvKl/i/3B2ZrtxK1u2/SICDPZ8TTJ7dSnLsuwXwpJs9mSQwf7r7+AuXFw7bVioe4DaOCgc
bKYygxEr1ppzzLDEuVQyii4Q92VRiwHDrxQnJGy+T5ZFh6pJib2aKlk3AXLt7lK5PdPlztbvRApG
0tMBRYPhnJkQLqW/0a0ebyKeG+uE7y0OFaKUhzpySuaZurpMBRaBOGrkncLqvPc8rOWJpcc71QOk
MM2o3Lr1kL6MlLhwqujG1G3Cv9o2vulzF591p/aChq7hlgwWga9rnrH1JWPYDAzHB5X9XM0s3xNb
/BjX/xvtFmG7150S1fnoSDXPv7Xj8XuGUoDV4PYbOAQFOYJI9+lPg46GKLBB5fRmZcn3ejS17wN6
311veT1BeAggZifygp7kHfY+bWnvyJijVRsNYwguNT4MVpnRnPTGIPUTPRhTqYLUm7VANUa9Vdhv
Q6+tKDcYBT6QzPY9rusMj0Lcvgpz+YH1gvlVL9puYwF/QRzqYhMqqnTrrNyQ0RleQT7zNxMwswRd
onGZ6nqOTG0Y75wiBgszc/jOxgDNhbAab+8Pzj26pDuTVnCnMy+2ntv4xcOekApvIC2BPA/8IdO9
NdNaiHr5U0MP2xILRoNGxRt01XhwjGQ8U3kgWfUdpCS9A5ehHvsQ/84A4sHFeuxA17fwQGwB52u3
GTeGsJmbCk+om9/W7Dx3dMQJvJhpqcAGKopNrePP1Wan+UpbUKe0skW7B5IAmcaP0pALAZHYWTTv
et+Ij0hqBBoI/Rta5+IwQ1kJ+tRpTtgl+72GTOHUdA6GDhHztZHGvTFTuOnFZC97a4nQChTJAObG
eTOzrg9MnYG7l/UO+RejvRd2k3zWfGD90qSAzzsArTlGbCbESbMhtti/STBrtQAzg7paNIA6xPwQ
SSOeCcRkVFAxkmg4aml/ZVWWnHqPTD+Rzw4fbZpOMZqGoGks73FGZIzqDVpMUUxxABjirRpUdDP2
i3WbFtZ3R1B+pShdNl65UCSQ5cPg1iv6DaUSblZpSaRrbr6dqt4+xKXTvc6kiGAk85qbZJYjZmop
HhkTZxvB3s+hmxyzqb6w4qxQV753n3lD/oBVHHvJVH+ekpUmpFpjM6LAOcID+iI9FEJRUk7bNqre
Z4qlreODWkloF+xXtn+7aVVCok8JeKNoiIVwLfCJeCGBI6M2PooaLVBQJI3xrCxz2cGj4y5DmxZk
BwMZTDB5MvGe9QoKxtCG49BGD04xjLdDbMe3bHTzARyWdoCQ3e6sBkM7lWG9E7goWL9FuqrDo+42
JYhmY7bSOcIFYtws9KpiEA3t8FEp034rqzzbltJKuKnI/qmcdYtTsxn2pSu9p5q1svVAXcSBZWO2
qTzDPgJMsWCxJvOpwyyxV4rXsMHkc0Lx9V4ZqDeItLVBlxgJR0yShNOAdokqAYHTZGsw5T1c11bq
h/NiHKKlBWmT1taWVqK8RXLEG+v022FWd4VBOE+UDHTvG9R7zfya00bYYMyeD3Ed/7BLb7n1FWu/
qxP/mKR2cjdPmMa5tEBRaKkl0dJou6SsFkhNRhwYUhkhXWr0xfTvl09Tmjb3UTTQqF5mfwyH3tIP
fePHb+YydTvT7OSeoApGMjLKDgXknde0MpdbrKMxPma9PzSYXR88M5mfsyo1Ts2CFAcZJR6deG5u
tUizj+1sNWdiNf2Xwmmyz5omUP+6zJHDRNPyvcHla8/kzN2mvvloJzPmwMmBJrFEdv5oCnloKdGx
hGxISNY3XMPqPaVbQuaAWT5nekOJp6roBbhUvGP/rPa2qcawIt8D42RKg2UEOQ5ADYJmwnxa6uSy
rK6Lqp2RrdfJnDKgwdo+RwwbllSg/FNkLEABUfdLVXcbEx3TMRXcl3URv8WN/4kBjQa7gCD1aMyd
Q2Fm9u1q7XjEnmUdnaiJ95bi/KJQze6AumFag3a2E+b0NVX0/gEhR9ukN/AJO63cLgv9gEEkSVCO
DGu4WBPObhfOac39CVPm2Ft9ds3bthM/nUyWRwzUI7ZDTPljKspdy54Zclm/pKTYHRMvSREoj+3Z
0SfSzpVgcJkM2J6Z6AXchBPIPU57qQzIAqKqbIxNfRUYtSPCQq38Fsnv12RTZ8HQGsDnYNai8Uyu
DYHp/leZpD80+DibWtr2odSI5Mo1/1tXNgOqZeuLw+Tx0IDb2ei5r84oeBMun/4z1y1GdAOV1ADz
bWuogQC1pRFhNFQ1Yi/T2hoLVTvRS/YR86YMLKNnk/BMdgICL4KKuDP445bBsFPoMHIcpovLk4aO
hMYdZ3XcLuNt5g90wCCVnIbSdj5jjh32dmza+9RfjMBqkEJE2CyCLFf+fvLBs0ek2myJfLU/T11p
hFW6xNA0xDtTQ/RtQN9vMGS/zpHdHuGADIG5RNN918A+xD74o3d7/26WWhNmIGXZI+vpGJeY2ZKW
zT4B4nSuTRc/tNGOW+Lok0DNrsRennGfSizvNPSu9TLOJDpMqWF/NfzeQw0RIdtKQVYz3szfmklb
l0X5zYIyxX5l3vGeODc1BsKdrund1uhsvMvoYkhwdcywJaocW0RtwZgyyrCvVbfrPS5yDXM97qVY
C4Yuj4J4IKlc69lijJFL9ARSBnngogKQFitrqfuBBI82keydUOmsB8uLva3q/f4cjT2gTgGSto+d
7FTHY77zUnyttIY1sg2PcO2MAy9GkI4EQPW5fW/mefmkeYsDQkw+53gWt3hkyaoD48UIPc1QAFb8
BfgBaUfVI7ovZR1lJl5I46BjQAmH7xNT5SLzAclW4pCRo4+3Ej43J5XxgpwQM2JWKiZG5rinBWzs
aJ5iuHRrY9rTDoPJVFcJXyq35eOo5+sGq5E8KpBc9R3j38FgtwPWQaWawLmiUG22Jkz/VTpo3wEI
ZAOvDZ32IHEtthFrR7fufxKopTZz2+dhC1hnqwQit9wrHTRUVv5YZ9RQbqOqfTLOzRFck9oroEiH
sifFxWkGgn0tjOYlQIFb/oRq20xWcWslo7iZoqn7nmXiK8O+LvCmLtvCv5zDeCz1HVGpVA2Ja+0z
sNo0ruMZPReB1H6KH5NlXN74KpFPpEvV97oQP2twSBvR4Jhy4BCCd2Uk7VvohficfkCMG4UKLdTt
MNbtnSF75Gqurx7SVuXn0epfXf7D9kYHpcATc889ZmY47sV3KRAoCiJtto5Nnte7Shv9Qy5VfY67
FWPYIYZIIr7uQjXZyTVKZK6xbnzHRztv22nCbKTmlAGv6R4Ib/H3WSJdNmy30W6iOALgO9l01diY
N5Yc0JBmRlA1GfCltjMOsZrLo8u3dE+nnPfAy9o95n9xkR2oQWNROgVmlO5HJ6u3GhDmXRz1oEc6
TyFKAyxDi1PuM5gywKTISGxS72tjGd2+oi/20My4D4CvmbuJFKRgYoB+T1bdsAfBK/axWI8q7nY7
N23Flomoz23XsRCiOS9D29YHgxH6puTuEpTVnFxiS9RHkxEz/AyG/pE5NsdlMhymvUNB3MGE8uC/
0EeZ5seoyOlCZF4e9rNhMYRNnUNsMUSAXCW3rEl2xa4UOznTdqg82b6PUZN80ty2Ch0WKrgjWtkR
BD2b6+AIXaE1AWbT4iAWVJMhh1kaKMXx0cM4G1VvHWqzMG5yUNBB5QqaADLG/d/GVXUuMQTu4l68
5EmjB3GGnJUmDlSqEXomrZVokyREbWFdhr/AyPYGQfh0chOz3EdchbbSreWN4XVq4xdWta8xmm6A
Y9e3S6GPIRZQ4sycXDwkKBYOI2l/m0WrfixxXh7ZaPsdvLlut5T9fMqsnJ5uF1FHwMHZ80NGhwEW
JAR9BWlgsbUXswASWbraShFzphMahfoEJNN4alaj8aLF6Bi8RMfrr15pnq/m9kXbxO7IFaGUsIVI
irR3qA/JqtNysQdeTUzQ6DJHNwpJY7h9JoQmwyLbmJhVs5XlYLnHmCyIR3hsOOEsqEkYSTc5FdRG
oAuHuuHDhNKNjh4f1/eCW/GXcjGmG2lqT45Le1C5kR7IeNQ5H5AHxLoLDdFTNKaW5s0iqGXDqM/d
jnojUJIv7cPa4yfYE/LBxnDnH2PSlbSfdOZbaNczOGB5jKa1B89pNdqXiBsDfj16k2leUDJwuUcI
qVu7ll7dY5Y/6NU5h2/16pVwVDRL+aAXc75bIZ07GpnoFAU/rmVq822CSXqnDV62x9fvHqfS7Z/s
BG+An+r9eUp1a6/MuNtFUzUEedsAHdWLdfhAdpvpYSiHm9wEg3JZHU6fnsfa1cKhNONNZjmkgufI
SNpCtJ/6pkIJ2itvCmSR97c1sKHQyHMz0LTaeGYMM2xIYqdzXgH3YbxQ2bRLCX+NSkQEuOPzrige
AAt8aYd1CjAuDVrueuAXHtsb16dxUnlj+55Lf7gn37q5NxDmnt3SGMHkpM/ZEnVnxDjtpsZAL9nH
ppoufZq5oUsTd0scLLSCPq4/W1Zl/ERwCM+lI/V2Q9Ab0gqPtltn1/pdNfnfZ7E4+yYbBY2pgrJQ
b1VoT7N3FuOyhAYb3j4DAbkbudgHtF119MZzvjPJoLyZMuMtQaSO1sw2ZzIQE7TR6UKS8cbxY3nf
9lX8FVSsdtfbVFndBA9Mxwe04cWJHkyujNyUC3FRmSOToHXpl9FEiMMYkGTgWZN97lJnvEP5oHZt
rZYviqV73+myTLgkeh4KI/mFBDOUFqKVT3Cc4ED2b5EUDvMKDhsgbcV3L4POL6JkvHcouDZmlA+H
iKjq0Fap+Ob5pf6Ta+JXO4/GO+Zv+jd/WrLnDKaQxpE1+Ccnhm9uQPN6bOjF7bVRf7JEiiPS5I4g
XYTWvjLvWHjPpqohGYixL5/0XoIQS2SxJ7URzk8tl3JfgLay8WEU0tsuEn6E1rNWygzAZd+69j23
zHc2xP4eH4YIqql7ZIZIJiwnAc1dyobBYCw71LTHwEoQamDjgvURnG5auFjciUsBcdHJbxDIv+vk
zJ65XjLdaaLhvtVT7qQNsEoU+8ilEivayGZ8BVbkgJQpk31vEmq7IUBQu4GuZoceirlQsVIespE2
wqBs+D0GPQBhpdRUWWvelPo8fBewoOkkxPar60AQpkYZpvu0dTRYj4kBnoWoX30NECw1etaKxuhq
XGXfF7Ov/1zKUQSJbxSPRl5kn1KAbZ8dy+5uzbxc9lQVQyjINfkKC2aLaWxbfNPEtBy0rBuOid6Y
aLKnCctQFiWcTmn/2onCwtqXjg+F7rEsvdH0T+xIUEDcNvnipzl446XvziPnY9BkS43W3dNu67l/
mJQA/uksaegx79pyGQP3OQPghXtWzUEtDfMsB6n20gO4S5pjQf2P5wZrQBb0sTFPoQ8O6HMvvMxg
cEaDtnUTeUT9iQDR68SeOFAPfrLZhUvdej80gkN3UPHWM5o7l7H+o0prbe+nNX+vydxM5vJbZHZi
FVK/T2a+nJgQvsDQefay+t3VdFrVfYJDY+W41IibWrv+7PX+J2C4OqGIIi32moa4cJw6NQU67YLn
RhPWe9YYcxp2seHdRNCQKB/oX9WpU3Lo5/GNKmrzMhdLyXyrcU8eGLyxv009Q+51uWi3fKZl00wZ
SkqjbPCsuF6yN0lPOABaGrkTsV4Y+Gdk7MCim+Z9x0+0d6J4+JoA8bqZG9nc5YoRTSVQYqWlU0BU
1LM7uhyL3AIliyuMJ2kT5n5dMrPztS81aJuAhrMFHZCCACtHu0sZIe8GUTFHTHTwWFGXbD0tSc4R
QqGTnsTxIYnooPS913CjcSHPjsCF6bSwIpmHXKwlGQ6ymbnIWGX+yIUM3VpjwarznfFggxjmX2oQ
oGVZ7g7/V7yrS2I344E9oC8WmGpkiQYd3NXDSgVEf2hQ9ccwqYcYK5GbQxXrYR6HAzjP3WR6KnDf
o/KSaV+HRs6c5Am9N7MBR1v67c9U8xe5AZ9K8GNm6Mzs13rNrOJiw6/x3Wpa/Z0mt97x75vbT0Nb
edu+j6cgr4tul+TdyM2hxNSiJ+1tFxFTo8+jEWreWO1c5dpnFwB1YDmdQf1Hl3xS6Tt3bSMcl5Xz
tBZpyoefk8a0LkxmNAjKmDrp3fwdMA3X7HKZqDrY4XGL5ojP4N7Or6MwFOJG3aHZE3/i3LOeyRsC
7OU7+Re+dfHmN3iDyrZBsQBgkfsaPieGpOxdtXorHDd/MJkybUuMAEHui+Jx7n37BSvE9Kwpu2vC
YaIH68eFAX0SUlopBxByHS1kN3debFXDbqu4PftOnJDKOxjnpdJyuLtaxujGZRjJhWgNPHep0jOZ
ksTKQOe7NtdNsstqzTVwCQDonvLp2xjxgm+WrO6OvnIGUg1XxOREEXLXmwMqQAoHCSSFbvNKAvPG
7qBFWIRcUOGHEljiCXWsFThkOb/AycGXkCXWaqpwx/u+kXZoOnNydmJT/6YV5KoEtorqnV1NBiGt
GDwm0+iPLveXJ5frU5DEpXeeexvFgSfqL37LSs7seQ5nB04v1J8o5BIBKjAZsxO2PYPBI+rZhXFt
0Gmmu+ssU2wJqe/2fJoJTm/v7Rw90r+A3KI9Dnz3lM2W/FR4wnqKS7ibUUbqEiTbmOty9xpNqkdQ
XpVBTsRsiNJwOCdSVbtMdCUC2TQ5aYvF75EZFE0uk2uIgH1rd6Er5+JJm4vsncmg95pEVkYNMA0/
pUzrHRf5cV9OIv+UzZF/EDp0qIl49Y3ecp+h4TZyiSy7Lfyv/MllUvrIkJGRKqBXq974tTBydKb6
fW9EnAP6gKDWXNL5Qj+cUa2uemPTR2B/Jd0BFmaLfr13S6rE2dvbtmx2fm/qW0BXWb8VmjmfaQ0u
hBVjTk57a97ZZnFnEol7P2kSS11rvpdupVMp0r8eTSIfzQU29EJnlzFUvYpvNPtN7wkdnaSr0xa0
X+dc07fwuBa4q6X+I6Huxw+nxVigSNZxy3oDOAgM8BgMqQ3wpTQSbqsTOvxOo/lTx1H2KWHhPObF
mL3Tmev7nS2X9IGhIkpbXpf90GML1ZsiDguWeBIQmDFvarMliZ6hHm34RT8WBW1yURf+gW9bXapm
MHDM9cYDLE4GlNK5Hyh7LjYXtwYFTjHso55XdTEQilAE61tDN5tjDZ91K9qDodnnOMUmkI8zL0pS
yjl0TF1tl6IraY66okF5zsziBiI2O3aTlCezjyDRQYFjpKKZZ6c2nK/JMJGfFReKsmOt3ihSdgwC
GNi5sb5lQOyfOtFZ4cCoKXFa8oytHnqUbNlOpC9pCuLiJWPgRxrzqlu1adwzmzC+lly7bIgcFO9q
ooHCnAPpQGGnVhs43jg/Q9BSB0NYNB0cPY32ZWLSsm+FdpenPUIsN2m3WqdAkTlI5Wt4eNEOcFW3
t9uu+DkIK3qJlLFcsix1nv2ccDAtwxCUa5LJQ+E+ggeyiDvP2C7/rd27ZjPhpELLCwyKN9ZicHFN
Kmp0K9Yh+DcPqWvcukyFe3j0RLad7Wa+t8zqcxdH33RUCLUctv9+9rUiFts2ejbd8xBJoxy0r5gE
BcB2Ul2M6B6g3W0OirfTht2/H2GsyrhflXM2bBPEvQIZKf/gD/xdOZevWeKx0zZ3hogFjRnosry9
3Xgu2g7tuVMqlO/Wso0td9wYjM3vIl3PibvgwqllqiBGw1u48w2JfoJcbG/BEqeHySIbwtDj/oGw
CvmNE5U2ultTAnzw86wawj8+vr9SpFaGE3Cl3z9+YeitxHDW3DGH2wzVvRr3qVtT+j3rrPSaHA2V
qA8E0f/zpfz+1FVIyk3eMUhFxqr/+1N1LY5tWqXdXeyoFo2/S8eRLOF6QaOwjK8Y7smztywZVBmj
I+h36zeEemvDqU3faqEEXqQ/PdG6sQ+YCb31ABqfI9PFt0E2ZdAbayO2KNmK6EDsNBEXB922bcYC
WVcekWM4O2yPy83MjSmwOwogBox9uJSCAY2vjiA/nRALox8wun0eiM7ADgeOlr9VQ77Quodam2n7
YfHDLUGvHCr2ZxymNkUOrqM6TnCBWgIBD5UUOwj+mH1ULYjOJEz5ok+6s5t29S51y/yuA230CXJe
e+eOrNJqaZ7yKeruU6Grc0XKxewdBRjEXTLFzSZCFHOQctLCaZRvHMdQhiFEPrujhngLiGvYon0g
VCL3jobXnqgyKXwTUrVOmlX8YK16l2TwGIA7w3LremVzdIU/vkDNpE3bDw7s11lIViPXqdmi4MUH
icGCnM6fc2EXAXJnLRyBiu1URSumsZX6VK/er6kbsjtytIeLlHFu76Yyh6HRckmrsDdszckpT74/
xwSytSJ9wiRkb60egyQl1JvhNM5xWVVCM262UxkJpwNziJmSaYG5yfnf3CbFzAbFNYBTNJ1svtui
OGpkZjyqWuJed8WwNWuJ1K9U0Q/PKZLt2N6Lxtp6IAewiZ7n1GBykZbYjvSxfgDbJH4YTkVDd2I2
JTe5Qxc1WlBsKuW4R7Qu801sQLgtqqLagGVdo198C7/92sPwqHLPPm52JN4m/DVXHpW7UBsLLbsT
S10cF9Nww5IwDYC2Lcc5YQvYcCJdC0ZDFZdM1fMWJzQzZW+N7FADfK4d/kyZYlct+3NH4y8ER4K3
BX+RU2x6kn/2g7O8DRr/v4r1ByxgzBktuIa0dv1SU1LCwsPNbiT9izkC/5buku+7fK7PdtV9Y/qQ
fo5rMumzHJUQgUnxXdPpEyjiNr1tXJv2uTbo4TJ25mmEeQ0eMTN12LF6fZHa11l9IWsBtvwePSZm
mDZJPnumfNDa+ibl/jAAeL5Nlx5tXVKESOHq5ypR5reWnPZPcaOa/UISz1GKcjz1ok/u/FF6Nxy+
dMf4BAsThTWKoq1d55zOHSwFBspfakR9nyuybspFHVoxtozPskpsUxThTFvc6aK7zMPiKvraztNb
pEz5qrWApjOxTuPo9Xl3GqoMdJi2ydgspvPAsDVA9F0cabaOJ92FVhTSA5oDVfXLnlw8b982fSQ2
hgozYwva3MkG44s3IM4sLQ7WDec8qvLWTxkQ+6RfEC4RmTvmIsZtMszxKXa0d/JxmS+o6keMQidU
BcoQPkL0EyWK3E1aDOBfa/vAmPEozm7zcx64uzmJS4c4XkWd0KAPhZR+ONjGeDI4YfipUwd1mTCe
PAD5nPnTd4fy5120sXGKczfFNldZtxpJRWfNmastHvvmJqrHYSvV6N/UinCb2W+IhLFXWpmh5XTP
MTWVlqThSsZ8fPPvc/L6KLZ1zBaQuez1n7ZjXh3FI5pzKtnauAUh6t3DZpy3Wp1H3/5XT/HJ42Zo
bcIAY5SNbGhV1P9CZZlSsylkm6hPKbwNjbAX0Xrnfz/iymdBT9VwEM/aEL8gHfHff39EQr/BxN7a
XtxhZgi0HdCDs+v8+yFXyn8ewmMEpyM1i8nXdfWQqSmjVDdGCZth3HZMHQcdfdtzicrr3w/6zznx
y0nMk9YhHjYYF4sKas6rk7iSgHoJyTAvDqEUvNXi1NrI7O0OFUTdl/frYJuL61kp1ObLdLf44zM6
3A+4juvf89unQJTMmrBBOqLocb3VnvDr7zZO6EEsj/ucbEKty890I0L0mQFmxKPK6y1MmY9Ce6+f
uf541Gy4svghKU6vKp8UUGiUAS98sJfo3CXECFv9qRjcdZpTbVrGvBUH97+/7r8904I2ZvigF3Fo
Xa3PpR2jNnY68UAoGaFaSPSWez2q0k8Ed7uvneeoz62HzrXC9vARBfD3N/A/lxN+KgsUG6xJ09Cv
/l70YstsDUnKUZ32u3gam7tsHuIPTGi/r1xPQM2EwuqaFmY0irvrtDiVCyV1vVkemPHGYb/M+T5P
22qno044aUbxUXLu7/Xr+jzywaGBAlpdbX7XpjcxxrbHtKEEBfIFEfgyvviK1t+DoV6itEJ9+ZGD
8eo+88cTr11wKHeAMRtViTG9jQJlZTet72yaOXnPxxXDIukaMTg+abU6l7K//HsFXYFf/+/jMUN5
bA1EGl5ZsGYz7RAixHTjmvYUTc1LvyC2Y95F2FwaDkNEUsiAoHyWDrSm7EmjwfPBR/jbd07Zjp/S
dE1MlVe+pDRvTdHRTLoYmnk3ad3tUGTMaozlp1cvL+zzgeMn36epva1JXrFbUEy0QZlKZd8zzTnA
5EcsIoKp9AJhtGeEOR9sn3/9gKAu2UZZ7zARft9O+iHGv4Gi71KUbGzLxOjDBzltMdmsEBM79Ry2
TveGbvKDw+Gvi4NGGQxK0yCp17v6dZQkiJUkufKSI6NWMzd0snK40G1L+7O0X8zhm6dutOmD7fNq
F/+fRfHrY6/2lZkeS9JKFkVkTZSm8Jxep/HbHBPI54fp9BIRFACtnYkZfpDkAwqi//uu9ufTr75u
vU5rpOZledFIJtpgUzkXbkNSVImi2SlfB9CsdO1JzxkTNIzMCN5osv4oBueTXbgBkL9ds7g3EjG1
TZ63pdOsnYREt9i8jQnRUn2iP9gU+TvRV1s58gzY1g/eOkrhUrSH6xCw2Xu7eeh/1iWCZbuKscnh
ieBGJyokupqzJfol2a564mSCXbAsL4hPz17O6M8bJd4KFZZ1spu7CtYSCybm8BmN6dBHkgunWUDX
iZ+AnzyQVx/gGJs2CIAZI86hkNXJa8TWIjdxdPydXzPdmSpAR2Pp5Fs5JJjJ6ZFZ2HmCCMIaCtos
bGpj3zrGj6GxvqO5xoIydtuWLMeWKj1FH8IACvFTHD81qeqDTBlfhIrPrvcjp9nOne/ZsVZRTT/s
5cLrTs6lE8SjYO453My19TRp401F9EyN7CEY8FpJFT9+sBH8udmju8LdSr3lA8G9fs/YB7jicCm5
6I73QCsXOoBP+JEYtdMUG/tkRqtcojN2lj3JjWcxRZ+TdAwE4wGaXt+rXrugNP1oh1yLhf9XTKzL
EckJ5mHHwrKHZfRqezJrGsOpVctL3rzbnAT8ThZzJE18bsDeM9bQ5u/d8ASCC8XRB8ef+PNdYPxI
kwsEKcBT/tvvW4/OVHtw5pzKbdCq88JQdmdqRrtNO2tBMDLpP1tGkq+k6CHCdFt53xXLK0OO5LQI
Xd9qhemcYOx1920zIx5P4+5k0cLY6WPev//75/sPlnn9RTkWyETcwu4KB/79s3roIlFK2PWl9Y/p
8J7WX7wFEydxYbX/YDExyvrbWP+GhoTQH2J59NcWkIi9VDftdB9hi0X4GpIXWeVM2qufEylZZCny
7mJnKujxYfGMzZtJT7lb5w9+9gHvdd1Lrz8+neH/CMMO9tWrvTbNYklnbpaXxerO0Zw/5Cno5JHG
6gcb3F92dcujHIep49PINK6bZKBTgJAwu79UBWIpej7JOxO04tBp7vtUTeV96lvTbebQj0cahtwv
nazdv3+sv6wrjz0Mfz/tVEzeV7+V46blGPVKXtLmeR7tx6pcmIY1G+RefvFm6cUHh/yfRyh/Mucn
FZxNf+4agUqsSq3bOV9uXPnOmzUuBbMv2Bqx2yUHu56MzxDqCBWYBMrDjhHD/8efa9K1BfNOS+8/
BNEvFwJN75nek+t7YcSGo4oW6Sauq8e0K8vNMENcJp+w9/937P7/dg6PIBKbWwFvhGlc7RwK5iPt
lvVLTuAEKa6Q7vS/rxD4Yv/fM/57KX/5y1I3ktoydPJiGXufkUY3W4G0n5ETIWyfwsHfViI9zn31
wQL6y9vi8TdRk1uwxxHW//6yS1Pgfoo8vlHhPw2eYOo7fF6Yhf/7hxN/PodbnGORw8Aq5R9XG2CT
onIySIG9KGHfk7/yWavJJ8ICFHMtR28b4vJ/wvd67Kx2V48LFXQLtQinjF/KxzEXH6yk9Xm/7xK/
f571xfrl+y5GWRJB4rVUZPe2Yndi5SB7IiW13X2YIf/ngbg+DLg+TQ6K42umxAQtfkGfjjQ8TY96
jc6s744k0hzQvX1wlfzLowRGe1opa2NF/w+Z8Mvflc7sfzMT5UufZp+IEvQvuZCw8TLjJ0Gv7gff
4l9+VZ7GYQ+JwFy5Wb9/i+C3epEN3fo0ii2pdpA2t6Xxwabz5yZHmASMa4AcJCMY1tVTEh+5fpdM
6iLtdqvK/ruLkc82PXaBfJt16gap6AevhfXn8uCRAA/Wl55L69UrD0nQLSbBI/NlNHC0Cu2sN9r4
5d9vxV+fAtGES5NO2sP1y0fUpFZi3VEX4ocu1WB9Ms3kg+/uLxdDktcsw1y5yKCJ7esXj8Bh5NiL
unjlz9YgRGckE7p5nzyugJJxyUSe0mVBup35yQer429/3q+PvnrHTCSzseetv5uSh0Z0TP0HVLz/
/g7/sgRRHa08DKz0Bp2i35cgWVBug9TMfiDirgGEYDq3uMYg+Kbw4v79qD/fLSo33ebiyFp0/vi5
tGzw1exk6aW33YWFh7wqIaQ5nOmGh7DYl/2/n3e1RzGJtnx+NUpp3TD+3DbyWDiir4f5MgjITFpV
yv3SA9rNi1lufaaAXCqU+UFH9o+HovIx2KlsOOoGa/9q5UeETqE97t2LF6l+FwmfC08y5+fBHglL
4/s95aOWf7RKr+oKAEhkYq59YAeLPj39q2PIbGidFJOuXQw0V0e9FTlBcFgy+1pg8FexuNfcdPzC
hRJ+AaXyyYtVTpj8kOcvi5tjjzCSJQv8fiwuqcSwWiIdfFjilEplAntZM5H4949ztRj4xBC+PZL1
PFrKa2Xw+7qzGjKt/anSLqPvfdKlrD85xEMG4Li1G12vzQ82pD9+Footg+ewVXCv8v6rRX/Z1/V8
GAq3jtvL/yHtPJYsRdKt+0SY4eCoKXB0nNB6gkVmRKKVo3n6f9H/4HbXLesa3GFbZ9bJI3D/xN5r
s3ckRxI9yABx2n3TjG2L9k/z3//15rZXI1aORTnnBlrx/3xzDSUYKIdOPcxld8A3AWMnGOv3Lloe
/vun+Jen12D/zwsxi7EAztoENv3nC6FCWYimytSDDvfcGZkItXelc/2/vch2Tv3bZ4cqZrahQKgH
O433iNif8tEJMVL9w7jl797LlvtBTwCj3v1rGEdUkPE2xpRw9nCjFe+zuu3FP5SJf7kJ//VxSQOg
E8Qyl0HSXx4TF558PJa0kTgenw2vvdF095b1NcCZ+FykCUy5ra/97x/f374oePztnXHC/vVEWEtG
MIaceZLIcZxXdXAFZE939i1MhvnRMp/+++v95dr4/2/yf17P2mhT//Z1dY2yiyXn9QDawwV+Wlrx
D53b3/28CRHgWieLjOL3L3cGxHCGi2DRHgBni9nAUvLdWo7vnP77G/nbD+7fXuYvR8TYxhZxeLxM
VCWolQ+xOrTGYTGzEMO8H/PC//31/u6M4HbSpbUhYBnE/ucH15bkXVYEnj101X0efZfRLnducKUX
/zTq/btvCDQajDSuU07uv7zQTDaniq2SXwSYE7K7R+MffgJ/9wX9zwsw4fjPdyIxQLqjTZ8X241v
EHoJJDaIpIIWJP/hQ2ME+7efGyIdHiwWTtZfm1pHn+0lKs36QRdljVDSc29J2hzCuZ08v8MNcJq4
n25zHK2XThpfBX6XnXAQGlitysIGWA5TbP4C3Cv3pFqBNrDsNilfoRXpURKxh7tKaj42M+Lllrhy
/6Siso/15Hxg227DtFl/ck1zHjJEQyGB861FVrjDbi01rS072PCOVVkM9+AY812CaWCvJpgi1Byb
mjYR/IyF48fW1PsKXwdeoZeC5fECjyvEKtccUBj+dnuVYPgSdRC36SeCgO8JUfAum9t+V6Yd7JoO
uEW6TvYP0humO0aOZZgd4aHMIVKRIGaA3MiSh3VeztVaHqeu1wPCfGoN7TCmX7sz3KBOKhlM7dA8
Dzoi1ys+4hT4jEKWgK4c/3Qqez81sPEbue35niB4yrGwU1PgeXAcwEvk5F4cbStr7o26+G2Wsdyh
3XU+HJxkBxM6zKEiCZxIVR0Jn4EUREYCj4veT2HnlsauSylT9DwHbZDa2U6ze+uxM8fuojc4r6qB
lgHERXPKAdD6BpzuoxBR/eH0MWn209DuHAO7k1ejd3UT0zlXYvDCtSi0ncJBFjomntJIjZ8doepB
ZQ3iT0Rs6clQ1vSytDbUfmuZB8g3sF8WqSiz100MqpoI9btLzDEhCGm4trGAYrhMrY/YxTrELUQS
z6v6l7q3ZZiXVQQFC8rOTTElxo0Rl39aoWO7X2v3NA4ETCOTtPdqJYKTmEmWCaRz+4rwT6i+7vyZ
jh7MDxyMO92N7N1SpeaxkZh4UIyqK8lYpIBMqj9a3oJwk7RvvkpbXJK4/cXvwtkXxmJ+xKuNht3o
UHQOsXNqUdX5cb8Uu0wt38Z0mWCJjtXy3DoR+JeEKXuTJONtFDXRwcqiDLzyah3nYflG+6lhfXP5
PtyqDW0M1oRfFOCRGmRUB0eIbOd2VX/qbMQdUxPdifRmzM9p60NkRf09lI6PjY2AZCuNj1U3yWNU
D4B4cKMjjS1MjBMkwAdmPvxRk/bZLhYzIuVEh8hRxm0nS9YEXUPUWbo470AgoNp3RYmhLwWMnM9q
PXSFIubD7ASGtxg/dZpo99VE1onR1P2+t7LZrwyEx8OQzpcJMgW6LehWfdLG186RP5qno1N1SXMh
eALcYIFrUubO5ywyllo0x0GFbHNfaMTVR72YT0SezNTXZnpVeTKeukhEj1G8pqeuqYHuzm195y14
4LwVrB1+I0hqFTBXzcAXKyXohByj0a4sUnLpKRlu0z6B2osc/uAm1m8b5B3mGsQ3eev+Anq2wVul
DNzcQHxeRgwkSGe64BOlSiZ4fMKbfqqAyrM4mRQz0+Te1cc5TGq3eo1L2/EB+xMXKQcrnKFN7ceM
wAmkLiv7DA2TTRZhgNAmY99sJjmrqZqwHXSYvB5eytTYfEYzuv6y2ABUJZNs1H3xjc3/DNIOmEky
1CmMJNX8jjUsdBB74KJJR2OaObRL0FsO8lm7Ig14A/+6bgK5OS4Cs3dJ583yGd2uDR/OJeNBG8nH
SHrdRjTfdxc7SqWP9mikQm+Hp5iJ+r7fLHNDs9bnxKWsGSv82na9kj/RrqwC8zby+RPRvVhBcOhJ
85ERohLkS4zzu0sl/2TFwMiEgoPJvIf+JLjmExgQmQdmG3yvt6tTtEMraKB9qeUte5lK/iqjWQ8I
tEUt1TqfCvdWINP8e6q6nwZlPsvI7Hu0tDezGQCnzebvKiojeFG80REVBtkM7W/LYsjrGFETiGGA
tWhmWbiCFEVT1iRPjKFyP3LAQVS99qxysvy01i7QPCXIm0p9RSYHcyfuS56bUmHAcivzYGP/9qeW
23aUMmZJC6ykIjiDrBRt6V74gzyJRTpjyksVgwROjJfU6RD9W23x6pTli41K7G0YtPIy4bU5L2sd
X2KaqBY/G0yYYdPXOZtBGj+J9lvGrheWFd4jPEIIzrwYXZmn4UNgPhiKxLPPVez8SFeBbcN+d9M5
HsggwoR8umadpVlHnq7OTChWhG6kdpMdjEnK3ZiVGN15TvZYnO3HbBDTAWlCd4Va1N82jczOquTs
3TrgG1rrPMznZMKPZv3hEGrCEYo2xx1E+dHuEVbmbrZvRm85wGSY9wndDD/taWDajMUDxwc+LGku
AXftejbGYQrXrjOemiwhCQLO+AAPFd7cIUUQirjfy15l1HGrG1Rrv7UGGoEPoQc3hlR8mPoUP2Tz
xtM0Rqw2Hltxr3a/vKwikaYRmPe9FbFwUefwSABl+wYmKJh+Mr+BAPzudNaHNQyviwXOQZlF+giU
LodEQeFkjZQMtr14PnAMdSkGLb63UszCHs68oO9MZnjzlmE0RfPG0lAlHoJUSPMYFRlfwhJb6lw1
kmUtgiucG3F8Z/CtsZz0kj2JxnDmqQv3fYFnoNqwG1XBw89gJvIL1tCB4wygC5Kq8Avw5efZkQST
KzM7dZhqbsdcok2IJSjJSP6ULevxDjfRWe97EhtF4b5HIGMAY5X1sbBYn6JPNvfEKePOAC393kFB
AlmCCgWx/Go9E6+FYXGQGcL3WIyPJWARfvN6dRUSwfREfg3uX0jnGaKaTrcVoEQtvVtrpJ6lNeZH
VqnrXYPcif/b7OIbaU+IRPFuXZZtzwI4Jg658aKnri/kIba6LWQFdk+BsxQbwdC8Vi0T7qFsXawD
hMprSGQOfYX1Kai1XkFVHb07TKT8jpfW++0qJNau0gRhTbZ3DwDT3Ul9Qqg59zytBcUTtNUEh1rz
alRa/2VjG8JUkS8lsLS1pDvTVw57Ix+wHstJfxBtGz1HQwwkYGjnQ16JKIy9atnZMVt4r1o5lSMX
kLqllcNh7Zf4WQdA8Khm3A6T2TBi8Fg6J2XknJp4jHbMn5pnuXmrAN66u17jBIKogoxgNrM9Mkj3
kLo6qTvtiFHPYyGWDe6TXZGMY0TUkMnkTuRVr+2PifwffF4xPfDz5gch7B9dsjNvK0raTiEL0LmD
Y5Kh8voXeEVrz+pb93UNIWyaraQ9LKu60/sR3WPm8YZRldblJSNP5bn1li+70ztKoOEbck98XWZT
XUdl6GGui+95C5xMZgbydmPge5lc+PJ403HiL8lxnmmh2WCj4HY525s2EbcJG1xfqzhR3T5d942y
WClicNvLRcxP0bw0ZF3xRCZF8TKhvcUrn/Vh1Qp7Z1SHtNz/bvTkWUfUBaOUYR46+OUwtQD4Jwzk
vj5PwwEFKAr/bMnZ+dpiD2Fp3sFwKhAnR8XOwbwdEDoDSsKl+L2QREzfkBX9OU2L9tFqy+zYzrYZ
QJCZrkBn+y8+7OVgjDk+lAlQ8i5z/jVWazve9lxciC7IsCfm0TOeUCyqeIsOlWvhJ4tdiJLUHgIl
c6IuRiaGt7524THiOg29pnKvaGjjvbVSM5mN3W8BRjQBOlDkzy6j4djnapkeGlznZHstY/sBpP9m
nq1PMyPy+zuT5iSerbZPTYRAZl0cU9hK0d7SVf2JPW77MTLxQq5tmphSrXHX2v0Gs68sLyiGGcqg
dOdxfu3gmVztiWt5tKXjl3hyT1aP26t0vOQ+r6S989ymPuZravuW0D6Kridqt029/dqW5lfeCvoW
l+grfEzY34I4rTZjT6ZTRXl66mML6P2ogPQcFL2ZnxguLruxzJJ70RAMgChZOU/JlposlHwaJ/Tz
ccKqnLPevbdThP+RA9yvVS2OD5C/Tv9BbPGw+CxH3XND5XcyRy3dt1jCT1mBTkejpA5JrW+ISpu+
oQhYwZJ06Ii7HBKPhBrIXLKE00rNo9u5hzWtMU9Z47x5aF/3uqt495PCGMdp5ldJ9FFEfRXIXBpQ
Ho0szKftHMQI5jd2ltAxMdaho0uuZU8sLoDnqLwtgctkoQcpiqre1fiXioIaBtIAx6WVLVfYDfCW
RGatV1c093lbfAzAl46TjYnKH0zsUVrhKYzPYDOcWVdhgoF4B2W63MOf42oAkYmTiV8n/rfklTKA
STNEwW87ieffjh6N9wviniP/gRnMRZ/cAlVDWxuvloDY6owRB4Ko3/sSi5lRuSagktk5Gmti+loE
poeSYzwZ6eDc5ZHiIa82UhpxY5yPFDmh6hbIGQRF3zHoBnpkdR+x4/xoBRsKgw7kPBOS8oa0WDuo
Rau/vCXCnc3aOyTztQmSHt+6ViY93qVIQydh4vjiQAgsrdWOGHMYlqMO8HUo0mEbxerGnpBk6+Ri
k8/CFdXQ1BvkrlHjwR0jommaiMSwYTHd693s+swpjZ2IAIJYcbb6ZQ6qjJAT5uKmszL5pZLzkurH
iyEANDXMX1HF0q+o3MJUopPPknQh2633wtbSZFh7w3pP0K5xWlNIbXC2lmtsksxez17DrF2pg7Sa
+EZ1Fm7Z0nIhdqXDXV5aA0EuxvAJ4di92HOm3U74p/im0nFfwud+TzhmLviK8zCbc+iO/JyMe4pa
bPN1ArDKq4cnEE0/46TUKelHj2yrYr0xkqeh2BOxkwW0PnwVRi4+KF5Hzhdqnkaz+mAaOkQlfePs
El4vNGKDtK6+oeXD4ZaT2Zfkob643rusbTylFqboX2vkfOHmmF5io6pPvaVB8dbLpU5P7EABjFit
ADPtJr39J8mt+ZSr2QyjOSt2hY4kpWkiBFYCa9quXLr6tuvJ7jZN7Qwfa/aLdTQQAuMk4rlKMRkT
BibWBhN8Ptufle30R7OoGZA4UlD6ETWO9A1JQpWxzcdS+Orpy5uDCYK6iohNr2uo7rRCOzgD+Tl5
yUhwqqhWEW7CMslrPAQgxnnuoCLg2OvwNq8PjC5GlNBoy9Cm2HfmiNMndVAGZC2w77TUk2Mqo/jo
tpV6TAzXeeJNmb7t8LNMXWSG3fQJSwifkMRfqVNA+Sx9cPj340AYXCnfhrRJd0tfmJ99Yhi3XpYb
qd92sftn7QuSTThNL6NEpFf0HcwPPXrDtIKcKtFIuOEYDUm+gRVSKONI4hnZzpb+a1X5uINZgQ3T
NTk3UYzvM88hfk41vwjvVS+MlmBQkFeyZ6MHZknyFS/LIgnqTl7WjOQ8Bj5b5qFbYyddyrBE2I9b
afiZyIAJGpE3x2RQkoOHb08HA3ciKrR7tMZKuwATcC4AUJNbRxbrvszdfLeCLWXI2fA2xNbxax9e
bdZ3uTNTpfaVYqgnGVvEEY+l9Ztb5QfAP9gaVFOBXHC79tqM0WWyvNDetIVxmjpcnuCgW3uq75xU
w0JVYaeuMP7z77MTwPdGu4t17wulSbvXhmqmMbS6r3Vk+ojonrKqm/aGrMtbKsLxba5A3pgqSsiX
1GsgZJY6ROWQb1wBGoK1sfMPokvifVWNIjQWq9zRykAb1xe8qE1fZMe+Bo4cO8YfPPrIcZt1DZrW
gkAl3T9No7cAU4v8zFlrXREbVqHsJxSUcWyqx7YcZnr3osc5pCSwyimGpIQdMdAg7+4b3FS+mZW/
2FolPLbqO5nBROBNFuaZWNIa25H4vflx/URvmM1BgKWUBtz+k0f4Y+rOEnclftwd7FsGcXI0w6Hf
KICZe+Os0DxNxP5noqtHeHzuQIYFwZdooWSAXAYSj5Zor8XS6Q+jKZIH1ZnV1ctd5x17FpMpOlKf
Dxdc84pDGdaDdZROt4R49cwdMOdyJ22QbLpBpabFgwHQpu7Kj763owsYMXVMCBo6RqJL7qGsEXlH
5NBh5msJhmwiCHXkq4ntmENcb61dPUHEIVdyPdSZZ1wMfMsAuASeNhN2s+eJ+vCvEAAVd/u1Wr+0
ZHAYuDazfeonmewRq4ONoWLbiw5rdddo05G1PUAcN+HrKCYiB1Jpn6ZZHt0mfW4JPEdU2w27QvY0
Y3qSndDRtLceHOOzwWj2skIs5EpRQv5hedh82G7/HjVFchFgfA55B8pkTrPvuJsJmpwY+Mp1yw2K
iF3dzynxgnpszyEqCUZUbQNl1sn1O4jRPN8WNuUl9vRdWZv9kYfT3JNSIDEfGc1ZU3P1ZESZ8z6v
7i+nmvm96Jw3uNf6fe3Ab5m1yj1JqyUMPG+r505zu9CQFBR6RUqHyLX0YzSc/oYwsCKwUg26KUVf
oK1kXmVNgQ+q1JqXNe1hpTORgPps91H0xJch6PiKxiOAC1u1IxpIqjZaYdHZ1seyWuOZZSfhovNs
AHJV+vTCVUccpWkaJ9RZ+h1pvF5ICTSSo+ts/DWuSKCwyCMk6Iayoe63mLV/Z0jhDJ95HMV1EsNN
qIai/MPIFQWpqziRl2G2ry4ZII9U4Co0rdx+naU1PmbwB0hYiogXICJur3Em8sXzy75Ts1aEsTPX
zC16FbjRMsPa70frOthM4VYDFhkhZe+44ZARze0PJq/pSEAHeIR56tFT6Zgh9iwm4HZMTbU3hZlc
DVVPgB4dkKYejGTVGvLNXuQ723adQq35tPKkwwrd0vMDn+hPskUZrhEaZ0TR8G2SQ0xQKuUPM9++
6c+uB1Gm2khshFGqd6M0QFoosilHPKBG9b6xuKbuyaglV0NfWX9cDv0bp5w+kHg3Z0I44GczY2J0
+ZGWuBTmmFwORgZ9QPAGnSQZDztgppy/1L0fmQPixihxVQ69kz2NolasBlrGCqpy9lFWJcepEQZr
B8RjJCuU585GkcEjZyWopQe7hnk0eJfGE82HtTYqApncGftFpi+Dl9CemNNH0mz4XsnnF3ADyCeX
KQHw06FIQ1xNK9jaspRwW0sz8vUsemySabom5IZlO+bQbfeSYr0Y9lmv+hesVUOgd6kHCqUDW94m
pn4GPuieZhiOb5HSu5DHFsmC3UWneGFYbHjJKxsEPajcmBQDgcEwwql8pLGJTlitRGhlMamJNbEe
hBP1gRZ3xSEbJiZ33lhvvEorbN3mV6lXv/K6FAHsQIzAlsNk7TLSSKpdEQ33hQtGbnAB1hLAkNEt
JeQpw2thrJv/GgTH4tiUxZaQyBJFH5zordWXmiKa7OojXPqdl30yN6tJFK4Gx7wCn93y3cY+TQ8K
zcjtiqsQhaRMD2hwiVaEl0EMGXmteilAftua/b3m0DuryexxHde/oyLeppGv6q3MLna7F0/bG8Ai
Edb13rYvEu4R0G7wOHLGn80t4mcs8NsW63wdkd8gzFYcbAHUsmeJBDsG2m5ZNXipJcfE0gz92cH7
ssaj5i9Z/oLRbBu0KbHPCtd6JG/m12KIy5LnzysP/EFH/Uw8AbP4Ai40GUBXOS2CTJEOjL+e/kBY
xfnmXJzxvsS1ZEGmY8hplDYle1lE7yvV2NUo2e8EzqIlfxo5Dc+Z7XafApJU6C2YunGdipX73c3k
Liv78cHRzfXsGumna3akDusAngus7r0YmX45GtjmuVZ8wVUaeGAan80a17svAU3dDY0+XWQNbomR
8OTXqQaHVGMQXaWMI4aqjpn69sR9b00pDBXWIyYQPnMEZI0ZffKLiiCQQjDRZ05UsNngFF74tAJJ
Um4wNsYIz3xI95B1MDV0JUEKC+tsgtthj4uYW006w3M3s0dp08S5FNnywXluHBxWHQHHnn4HTzkL
I9R0QYVpwebBx5RKf82OKaEn/5LYM1kQGtvch7vHL8qx+ykdmiSCrutd3VGrYfsmRGaKf2ZnTnZE
6azVjvXGe8v5E7BYAUUTzV+Q1cGHMRliCaNTkkB03RuapCVMm1n/FlrXXZoeI35GdIYfM7vx1Ujq
HoMnIM0MCh7Mpe4fszTBHjLqwnx0jLKiNF6bNliq6dPkmAoLUMEBUJMvMk7Ztxp2uzCjHSTE3Ex+
GbErruxr6qvFUcI/xPpV0wpfstheQERakoWJh4ejEwlWQsFGtoxyOvPiQ4/jFvp25p0ZOf/qE/Kf
HdfdNpQRljJ0MtESFv3YP7XQWkHb5ApAERi6tCC+0XLi5Hls4uGuKtUXBGtjJ1sPrXLGVU0dR7Qd
OMoR4KajFpYvw5ssoZxD0Suv2qDK5lIaeXnV2SA5WFH6GT7nmO3zkSgeDZc0V3tS3YzRHD00zPCh
cFXUivrQv0yioyrPtBnQdLPh343XWjLSWwx8xYNlZefV8fKzrW/ltuK7YJFK72zE7b6N8yRUXt/v
1egowpI7YnDaKtlTc+Dgrz2Dk6/SfY+xehhl1ruoilf0oC4PdZfs1jQyjsTzWEdvNqjfon5296wo
l8fRRBLaO5N5wrg/76auK2/qWcHtI2o8RHW3gBcEw5SbsUfKkY1iXtrzVVs99+LE/A0yCj/rDmDa
nAv2ALpB3munyHUgNTWg7+XMBH35kAiVqFCPbOX5Ss/jq4KNzE7GMXzW6MB0u+iew0QSbxOJsy2K
/Dj2Mj1u8E6aG5LERObRIBAhsMtn0LOYZ5pgWphgQYFB920hMMDao9gAkmhjJe2HFFvQ/RYOMzPF
3fcxM/ExA/LsUaf4Y96UZ4PCiO1GnAezaLvLjCXuolup8ZUTY8Mfwd8yKXBEEBXroyvH4kFQnx3i
bHjIib47ZHYLtl4W4tpnm8tDmmMIIHG94LeQZ9u2mpPUsEbVbkQSkUrVZ5KmzY7pXBFIKlFCaEmR
LmvuARj2OakW+vhkjixkAFl0F/DkiIiivttZ1bpJYwQ+EGGR39SsPe90IfTFy9f16HmxvRtHmRym
YmLFvL6t7aiOBAzUO1z9wyOH9cK6CKN11g7F0RRRetMYqrkAqgAEZ47tQ2NlLlutZaDIW9nGtnF2
16npSVJ4HrXZZCjWa5JcsG07LfUvy1PddZF4sSqnt0/dYixPzTgwbaLACByKmgqckZlk5Z1KbB4L
b/pOASa8xwSMJ/6y2ertnHOhmeLvclzsfe6mEd3zlLPU1vkL40Yxqyb5QEMRf/WWWR1IpiIupc9Z
6sYEUeaZM95iNoDKrbc691nUIvqMvTNZNN6ZK9k4xXnWYBAo4YM0ORRzruW1y5cD+VEqpMZviZVs
pmslyvzIITJsZaIWEPFBqTxoy1FoTYWkwaY+XmpQuNNCqHpmvRTN4B1Y8ahzY3dbJFSr0/2OuLbs
HuBf5EGyqKOAaPH5tpnjGmLvhgw2vZqMEe+PVojfip6E/fRvyyR5xXa14m0yZf4wLssU6Coedpiu
5R1RgXKXj6x2DSuuzpmXW2dIUekhK/OXTDoFjajQL51lzHwAPQyMKgdmwcaGdRMiWHtCg8v2ajkZ
VhS/5fHyXfXtBx68JBBUAEFZd0zMRkoBdoK0fpqy/I01jqLF0e/iCI+D5+TdvrZWwyfHwghTTqJr
VXSJny8LC3J7fhnrAgHkFkNdszu9neyoBKMrtFdCaE5It2+XWqR7NgG3xOK5+3W0PkejT0Jr4aZ1
BT9xWFXJjce3eqBPE7ceCLIHxO55IGfoNeRAevtoKNxvCjYBkNCp2RfloFs0V52WDsqHuVifsFma
I4J05CReBB12mE2/ojfeJyQB8iiYn27Ggq+xVAuDcuvNWv19lVN641URAXuNiwWKZXjq4z+bkG0x
HUgx6QRCVvxcmsx8IOcpv4oGAuCa4Chck6TdibQh7K1W4s7YVgdeRXcokdP6lk1EWjHK8sGObRcX
9/TWUrKH8OQUooAtRUV01nGNPNbvtib/RGAGtgcBoYmTvYJSHIPV0b4tW3fg4TUf3gxZI5mG4Zpz
ch8zjXcTmwyAmk6+oiNINhPjelyJeAzstXxwp7V/s/mXhQyn+MJ1I7popLeFeZ98oOCB4ipRSI6p
E4o4mZ7d2nF4E6BHrZzZEhCc/tT0zrrvQKa4/fhaR+wSs4lcF6GGFICH54WsPaLAVWO58xLRn4yh
6O8HPeoPXZ5Wz6CZzJBYDCMQsUVcGryvKojayf60DL07ju5ivsdi6V+0xo1h9NVkobE1cfGPFha1
LVKpjtZq5ybMCpd2q4iUDVS6sYcHZVbr4ziOGBKZRUFM33CYIr+adtt9EWtU3TCWkqz4negZVg2P
bjvBu4urYKJlYLfJFozmU+m/886l48Fq+WvtI7KThbse5yRz9mZiMl1k81hrMqg9xFltBVUv++nr
6S3R4meyg4Drb/qcuWAcCDPFRYNmT69uzCtAVqt3bccCkfZoCCUh9HdWNqlfet+OrwCKxiCj2/WL
eobupgO2ET23bOdq+i3NYgzfe3CCIZ+gWublFHrOIHaxh/hgjqoYUJJtPIvB/NEtL8MPRAznbJhZ
IEQbPXjYJP3OqgVBs/ioe5sFBgB4EjgMqh7E6nBZWVcchdmwzNfG7M6MJn5wGdVJV6ps8EdQze/I
oIx9Ojovbmcbj6ZsjCOdF+ocO2854BtuFteKiMRu1/0ylRlhD9FTCm7wwqqwfOktZBXV4hY3wj6j
iiIQJdeyN8D+TtDUDrmENd2PdBGTsaDQH838E2k945wHEE6UAwER2oHO8DmFCpOz9J9es3IvkBOx
P7y21e9RZLfRShZxf0+SKmgR3bgwpiGxlLol/oYizVXJ6LeA0LXt9F1i314QMu4tWx2l/Uw0BTFD
PJTWUyMulnXjVHdxcnbTI/TXlBWSDh3Tc49WS5V3A/s+Io3AK8mATqRfpu+SBBdT4+M9rsXRLr89
54G2y091OofuhkGkWGmF9EvP6LMadqniUoEtw7f1VTkPtf5i0lNVd0l66ByKWOu01OR6FD/ldCwY
QnVaYHQsqOqbhalSehLzfc+QaWDDWIwEdSP5yrnaVP8HeBE1wk+nhXB+1XAzl98Dpmkjul3j36JU
5NmQhOGhVknUPq6fYzLp2xvRZCeLRbUtH5zW23Pr3dTRpq6pdw2fPGjXkDTBiz7s5+57YX5h5cgY
6av06XVhMtXFu2lEXkBjZCqC+AKiP44iO8vl4ibsWmURWvKoFw9V81zx6Cga7avbM+iH7Df2RdiY
xN+6gdu7YT1+b9+anfyhySQ2EBTCCjp/Z7l3tXrTOS/jJj/nxmESF+I8TmUB45AmmpNh0H9nCSFx
iFAFwNUF8tj0FMV4HQfInvM3J5BfQpgbmMXJ5qwm7h242TlgFL16re2TzSSCyDs/jSa/Nc8JSiN+
MdwjIf/qPNm34l4jCFN+xPV9IU598r1BoXEjBpPFB3jVDBJhrl65bb8+mLFMzoNHxFFnEez7W4rn
ZX7FM+mz5ujkNXIPDWss/DAaYpz+kKGfKa1dL74LVIoltyqE4nTViCS61tFtKgm/QauVX13ucZvw
Gdnp7b6m3QWcjfarrDXFBneUL8loVSemu19GbuS3sP12zkp3lV8ngl5dUrUovno1I4WS966lBaVJ
7GpB9iaHDhhk+yYy2ksCXU8Ux4Kg+YlEJXhYINgJ5ABDgjiX5dLmQpivJjkxkiPPexlbTl6PvVrB
IDXy5fgCYjiEZRK0VINZfiCvnR6K/yrV5BKn+J6fZoJ7yqtNJsZMg2917xnA3+Ss2O+65jWHreLl
sKT6O2t+0b3HNjpkCDDX5g/zyYOmXvX10fBeEIuvxZ8JdDwLrLoVG6fiqI8ZarTDFkpgWOCml4+0
fUmJZxv1YxTPJ3vSgxzpRltjsfegazO0p1hgg3BaUN1I5G8e0HFVPXXitTMpL7Ujte2pNjYSPtT/
9EcOHhv7Ero3Nl5C/pqx8kv71wx1rcxuVr6tIUULwkhniQLk5syTtHtERSGgvRkngud9k7LF9Xvv
2N+I/4I4AZvtwC1j4L4ah0HyuXHcLuzkT5sKkt1kmVy9RVCRcCDyG6BpCrWi2qWd9joiP4O/6bvR
Q27dz0l+zM1PAyX4UsEPZfgaN5/1iK1jfAbptl2F8zYCkKjeNZQAje+RIJEVVKSlQJryTKikTqcI
fr5arpJAOBMv1Ry9WR7KjCQ6/z+Szmu5UWULw09EFbGBWyGEkmU523NDORKb3KSnP5/2uZ1yzWgs
6F7rjzGpqG68GTISqWlCsEItP7X0/ni3jMDxapCMNnYw4RBGjKyc++12qtdTRwXOQqdZ6mwT67Wq
aTLmNzKz8CAIqAWZ0TtIT76wZ5H02KMvpIvaeP0T799g3mSo86VYhq3U4q9+bLZFCslQ3YnloMk3
NX07+n6RkZGTd0ekoP9ZO1eSA4KMMNDCIpZRHDv2xMqJKipeJmp2CoO4gAfu1YyENycoJy2Y3e+V
M3dqv7vi2XXOrBcbp/lI1AdSstBBNYCCAcnlZc3RsO8n7c6b90RRDB7vw1VRqiPftfoD1Grb2Oy4
7qfWPyW8KUO2kzIy89d+/HarJlqQ2CI2QN/2ZNOS0aIvrDRFWWnOkU2EkvykKdztSXGsD/AzxH88
9c3b4p0kmez/xRtQy8H6x1+MinH8apzrrf7M1/aOeCznP8iPuv9BX7snbJj9WW5080cudL350dKe
85bLk1N8IMvWRaZo5dEqnxU4SrbeC+fK7bZjng4IQ4n/WiCTP5JIKQv9HbSoSl7z8UFf3iUqEWM4
aQxZiesP+5uwGHlGxokkiFDNES6FVNUMx5LKlYhvfyDVsabA2RLpqbXK64Sdki8+3TG/BGJ6GCeU
gwqMUF4MHwQyx7z6mk00+Tnf7vzbI0DJCQR2ZjJc1+RW9hLyMARL/qvBO3g0sgxoq6fU3qIgXRwt
AlykYOANSVko4vVCaUi0zuI+pl4XXjs0CkItUDmVQn0shrXrk4P03uELWKXLnXTe0vhXXAafBlW5
7z+9Qzvci4Y/OLErb0YZDTBy2JkOU3oQIwJDkljT9XzT84zLi8WpWkjOjNsBYf9I7ql4psUwvboS
Myk9UfWjR95+U/Alf3CI+VSFUTJVFeVW0LvK2eIZ2PXWj8R56tU593/JRy/HYzKf6RzbiOHu9qbB
SPMSHXwmbvOSNY+xCSHvuCHdSfxtv3UZLkx5YCVT/+WDiEGicPV0QZcQYZt95sVdg/aAnJRVhAqv
nHMxzfvFOHQ9q6y+t2d3N3JtWN7R0OAj+p2dXwQcybQ+IE5Fl35Zusdl+nQNnpiPMvunpbRFewjq
afpotDvVbmH/QxIMA338mNzTWl9J9qshBpv0PGU05n2C/WgVZenlQbbPuoXq8lN3T8J+jKcXukfq
5LA6uy49SflITwAhJoEtLz7AbD3dl/nVRmmbDf/KbOAhODney+hEM7dYlmBUeXHM5yS/qvGsJ1RN
o5Ia3nNxJENGrR7zSpjhaOcJJb7y0TdpKnxoQNVHh/fxfTXufRWyyG2d4Zv7CK57a3GZifh3FhRj
VGePalOnJCFdL8OOoEr2fHt4SAvCFU1yV3N7Y+g70WKRQRcVcznrtyahO0mLTlIflPuY69N5NP8l
Ko5K0weqpm6ou7DRBMLt2HuoV4fBmPUIFzIVa03ImM7ADHbNBqAJnRJV1pL0QinBxuUC9qpHIhIQ
n77Qnctplx9nUq7L/jtDNS2pJF+qgzR+09HdtOZbzgFg6jmG8TwAk5YM8DNsYjL9qiXdatmC53+5
z3tJbBAoLqCa5L9v9K9UQfXNdFD+9db0TQHHbqVgaWHimN3QJYGzEU+moH596h9VQtr3anPKJNsu
/pgdRPvTS9zclbETaC31PUBVq/M39nK7pk9T80mre0NafZNzHtRAmJ22zfT73neuq1+ch4ZKQ5sb
K5GbWEMozS99okHUN9ElCk48Zb7Q/B2quiSIOvm2LRir/LcdqWZ3kOwjp+FGpEBaHUdcsFDbnLlk
dAM4V/yVFdqWmAJPF/Ao757G8Z1+JjHck2iN+IITO9511Y8FwU52JZTnX+2FQtmREcek2OZs4u0h
ddVuNH7atiNyllqxW7CXkt2hAQLV8eWQZoyeV3vX8vlQV+qA1AR0dU7+ujjyvL2Buk2jiGSZucjS
58Ukx7TuQoC/80BeQeSuDnL6v8ajg697HYT1ahbt56oLOtf7wLZ+WvmXOu7JIeI+IatHlu9Tl7Gh
o3eDBYRrXke6v66NxsWbvmb+S2oaoerQ9K5fM7qQ+Lla/vyW/iDcNsaHIqJT8YnTvb0eKnwuC1ti
Kf4ltDF223zV96M7npV4ntqdyJhVyKvKtY0BJczGo3c/9NCp9tOxHlqqfKHb0vnU1rvSuFcugawH
xzXIpN/iwghRTwQDM6KoskhRpjeh6jP1h6E7KfvUQYuL9EdaTjADIQ/awYQpbQByc+PFde9GzYgQ
fm50dikiaQir5ZvHrYIyIMhuGxnAjXqdLdLuFdWK5cPs/dAV9LUSjG9LmwjPS209I1TdZPUM7vPL
GW/Hl047Ge5B5pEqKPvjs0GbO+uj7/wp2lphAcpuJ9O3yY2DdeI0woZ01HiKYAzoKzjDP1vOb5U0
KEWfoUsydG4YV0h2yss/fb7T22cHrWp1NnIezpwHWr+IBtnXvru1Hninpmf3cc6j/LOE2Ca0E3Tg
VdmzULBNBMM37TUWL8XkBONyGdoYup+x7M1A+bUQJOQCtLP08QD08Z1Lum1dPcnxVWufvO5xWqIR
w3TlBaC/YOhHp+QHmmvXf5hsMLZ/6jP9UINmFAsTEK0+snylWfN+zi6NdsIRSLfyY+mepHjPib1e
lyFwBb2NdPCkBMNShLUa8PLY7yzAVclKnTLX6fnfSC5+o/ZJc5fTeJfVrLnc3lX145OPT/NxlBkR
fWiWSc8zicDJsm1zWtmSZq+y15EUfJxtkNff2fTpD/wPUR1o1ntlfrXdGKXWsrX0A1HvaLp4jldP
PSiNylDyG0WNYIN446HDtE2q+UoHiGjxX9g03RTTl42wb9ELItnUGVfXEbgh3mDle6UrIFg5qdFS
F8fYB9vXvAuGwWAtqnNZL/DluBzBe2hxyJbQHPtjT9Yfvw8XcYNX3JpzuqtFOpQyNOxwbShjokBa
OygS/c/rkCSZc0g28YefYB4Ci63ohR5lFSGsOLrDsh8oltBvuiaagdDGDyRjF6aOSHr9NmLzvkOH
Th4zK5gfWf1Ai/KtAmDctpW9bxdedneZDl6dvKu5frdtbe+vY+gJ/VzXFCg2awActhFLeQXPDK1x
PoLxfzgMiMIfj5OVP1B9tp2mZZc1NA+bbk0SnAi9WD8MnnaWRXJKLW1Xwf5vYDN+O03slJwfk0WH
yIewmsxgdfpDz1uT+ejmpfWB8oVZgooKbuNukxVaQLzXk+2iAEvFobLaf3PhIRCviRjxS/9ocOGi
9w7oXd+0mhWuREoHBPFi7/tb5MPQPwl7ZEReq43p37a58h166Dplxc6YsQq4y3Fdkz1quGvpa0Fm
+VHV0XuO/rg3+rtKQu9VkPSq289xfDWzkZAmIhrV2l/UKk+VNlLXW21jnRIVwGX6Tk8eB/QmWeMr
isK7meSvKnHezGbYjFyaQ2Hi9EOXYyYn7ElbteQvBjl6s7m+9Gsf+vyMjjpSLUngz3loc3C0FLGt
y4pAh4KNxEdfsUaaY5z7Wu6tnvcUSeVEA2XnuSHU5Uerefuinu46Yw5q/JU9xVawmnSvUqz7ipp/
L7r5ETjybRrV0S7irbWS7mnQ8EmgEmvPba+dama7HliePg9vqZHw2ve6+lGxE/mmts+4T1LdoUHb
urVYgRXpOxTtD5rDFSx4e4dlPaUl03uBB24QxtXSx1D8V8BCxqfdb1GXBWna7dt+oHBmiJQ+UzhC
CxUMH+WUB9estwL7n1Xc3h8+OxczeuZfn/aqyXCPvbFuiXa7iJqJbTSnpxEQaXCbXaKByekgP7Mz
b0tAeKCpX33xHyk3bwJnpAeZGe63q/m+PRk2DlcUEtvWRHRmMUJSwUoZrx0voTMjIi3RfkxDfiim
cut35UHXK9ydedTO1QesckmJcZrwv9F2XQcVc9McmhVR55RtbN1pJjo03kEbU8FNTEeaJ0SN19Qd
xdwGgr3UFNmp8CaaRJIoHmcqi30NUVEblnNzqhPOcm99sVG+jgMDcUtsOgVV0F/jrajUBw3U9e6E
vuhQLCTvY+WL/ZSFhJ7qej2gHFKsdRRoCuuJCqwtPTP3dLyUxIOvkeySt5aHl4x6orLUQ2W55Hra
siHlP3+yhtdiZMvr8ZEbAmcgv06OjLZ5cobiI18EWkDqpp1qP8uErH4mK9Uw1mEIRQBZITqT2xlS
KTbKcwcb1gwcyUw/PB4590ermvsF1WSf8lIYVeChgkDAimkbCfjKKR9ntBTxJjQtAwYLjtOlxyoe
NnncbKsabht3A5VSSCKboKu5iMhCRHYNON+EaeftTQBW8l3DfJzDYnA3ZmFFRPRvTae6MGYecfmy
aTEUD1qQELTnmVjXO4FXCKeliwkyq8DDbNoBIQgQG+Q1zVMYsob26NNpWN92tpQOU2n0e5upt1Py
j/x+6qWs9d2YoNvG5W5kM1yBZRsX1bNHzDVKY28gzrfixBR4hypVgOyZuPwIMr4zfQ+dbQu6Up96
FsK+LgNDm3acDIeb8nzpu62JNs+fytdG5Uc153qAXvZ+TWPKmGz5WDvIFFFRsBniXMvt6r03bFQh
GGhiC01sbuh37QhY7vFB6azgRwboWUayWztuGmHLCqcc5nflWwQYxZq0jeM5IKtwZ8XuRgkPNQGF
aqXAQkZr54Q03AWSLxoLzAQ/Kt/ngsQpm/Jpg9CLL+fWwbzGYUOeX7lOMhCaA66Ry63Amdx0Otcu
pqHU26LYCpL5tq+3gVVVZ93DZWxwstR9hVjJpJlX/FhYS4KlsIPURgCgeyinuUp1Kr1KgVm/739r
BvGGz6utE19oc5pFF8arHlrAe41h3RlA/y3tx5tkJGY46cxTZa/PVm7tUXdHlF48EQD8ACtMnS+O
5FlESgtnvwYTzad9SrFsMogIo9QWH1kY+/mDPjCqwkN6OANJ7XlwpfbRTGhEPZg/Q19ZOLBhiBTm
2N/SoRnYzHCp0h59i/Vtqg4DEztFdpTIOTPZ2VRP9x1WZ9ON/PnL5vYaqUnsMUf2aHSp/R3ldhCY
HfhTgy6ebGAUtpMV7bv9vZDqh+D+k2ePAxbvsI36eHCH9xKlo1Xm9xMA3TBTu7hUeLuSU9a1ET5+
KJ4hEHNxb9v1wVDY4eoxMkX+iPcbPBR2FuL+oAvzYNj+XysyCjsLzDdp9VQTRnyj2C3dB5PhpZj9
4aCgy2VsX2tj2GKf51P2kqZB1IYWB5Ljvi8aQPzQuxdmj48JKSHdgCMgD6Ks4vYXVibEkv9WNPF5
VTjTpgFVZZo8+9V8N5QK5yDif6chY1wt/IqssY6AmKE1MmyCNE9mORQDl4ONMRHh9Y1Q0UJaxOkx
nWqKIJcPM6fT1hsR9TgueZs4t80gKxUj9KAfqVqACogbkhgc9NwdDGuYDjNlQAjXYpZU01/3N+nm
4vZ3NM1GpJ2dXLWoPRTbjzdbOyfLzzMoo7TNsEnEm56MOxV39mWaauBDjxCL2men8bYunHIs6FwZ
idB1W2+b3FZHubDL40nVWSdE11/aMmYDN85Wk/3Vlvfre+tdRyRwQ52VbffMhdVx6ki78CyCAqml
p6vlpoZh5t0uHoK0GwgEpiQAYgyzAzOZ143lJLQNAsDXGjc2DeoDAGVyuww13DYZ66rdLYiP6Mpt
i5RRjj6tXJCUIdskRNSwm02Kexsa46Dtd2MJ8dpjJq/mrj7YqR2YpCm0s8PQbQOvEJewWmDiwxi5
ZYXGUiE5zytbhorYlEdtwZuf46a71I0gfjgvOJgt/cHnBW1K2VFe6d1ootF8MLy68XaUFA6RzFLs
nGPpfee996V3un/RnRYOwiCz8HW1oLFM59z3udu91Og+3ojsKaNp4TaYHIU0WqAWsohB3scuPSCb
ti4ourbK+1ogAyO/gHjqKE6T6mwrskNxMmhsO867Gu32RGvH91r0KsJimGEYrwRuuK6glCyN7z3D
wNqZrOnMG5SaCPIA8kySKnTvtWk6891YEu9q2ossAjV3ZmSDaQf02KeRUYE4FGOcH0fTOTY+aRh2
h5l6NSfjv2q7PT4XedeSAxL1q43HDdvlHiZ2CNvCRbPUI9qbBZbiAUsk4iE8TJjT+jtp/tJSg8o2
p5/D8lzzk75AVFsjmvikGeD68iQ+9hlLvSzUjA3VN6GeMFE/okxLD3mHxwCMJGtBY9v8WRWqe5C9
g5gfee18n/ngx4ZvEeFiYtd5yInh8IgvSabr1GTut5AOKSWLAvb06JkkWcq5Nxw7pgqm19BiT8sT
1P8uSSjLcxeXiIeerpjBtCCz83GS356xrjuV8+3pJfEduJM+1axNCdqoHnBnJGwAG+U2p/sEWnFe
aOoel/TBXYf6r1gHdtysrthCbVP4CLFdgkbwC5vLc4FYIpyU/iTn6afRu/xYOcaddEqCOVKXeTCv
isdxut23g4fJ2CFc5epnjRs5xoA9spuMd+hn/xmF8vxKygv1D1Rz8FIs46nru3GX0Cxz0n2hXobe
hAr25Xpgj8TXgyzrgWfFvlakEIS1brY/OoLJqF3ncV9BnZKjKjLelTyG3ukSixF9srQfV1TlwSgw
4aqMvQJbwX+PfUUeBcdakbeYlludf6+ZvgudLJRbAtveWqynzGtNsltQkDC7NIV2RKyiA073ANZO
IjmkDEBh8MDyFQ/tTfy5Vs4OyVx2RhZjbulPUcemIjwFWnSYD6MpkX0IpV7GecSZ4XtggLpfv1BJ
xng6apzRBdYWfVPmNt65HNM7SsbeRhLiDFF9o3mayXe//Kwrw5sBjCyAscWRWBCWLHrGsrJxZoCM
hIk6S73AoDERwJbjpyLm7ol/guPJhAGvdakuJmE6HKDzjYsWCS47gIWoH7Nf0uoz5M0TsFBV+JgV
WvivlCwo6I6GFriy5tMYVu8RGE3lYSkXrtyepIclRXXrAYfmuVruNUqmMgD0o8omCqbolrczAvpz
l8nC9Zt9UxffVrw+y2LGx3I3ZuLqpaRGYskkjsOfF5R+SGv2SVdzlJvNU84cRWVMylEqPXu6d2Kn
eihmy+NCol6EjdSOD/Qd3jIlDOdFmxWoJi2EO+dWZ1/EPt6QXizXwZW0J9Wjh2gXiGE7m9SN+qyw
ivn3vViMGqOlOR6mF9ID0nHHR+8OWb+2vP7gr0yEqt5KKpjoliyTH8tP/jGfrHfGXNXvJcCQvbwk
ZQPgTc06oRoxeQY4y5MAyykHnIzjv45OwkddefHvsAgjgRSPs4Mbe/cxd+DTNNndydaQFUqNJicS
IX3Ok9t5Ua5GODv0wMeEfjHS2h4O1LLrxwP5bjD7CV3DW6ae3An0dPINAtqVUGHfleQYYHZt9haG
ooDwbCDWJVlgSPJW73DgArXms4nWEeCK3rMk3fG1JgeN1mEKe7iYrdzgAVw1wzlNxDkge2JTOJfd
u+zed/hHthOZZHetjZbYZD5bPSrfUZsDM4lZp9hbY2gW7fqurdDd9qRZPBPOv2XmaRnMLByJUEIZ
y9JCunsMlK+BoU0zgx7x/dDFdR+0nR1HvdbZAD95u1NLT3BI68WMG5MhGbvRXA2ZgXNFlox1+CcY
0PH2UUWgk1eVxgIfLmof3nq92KGP5f1REicRPPemMzMuIioxUUXT+KoSnR1GMiEnmvu54nrYlrqi
BLigroYJjjG18G3QwiHugyZbyCfSsVfEPuZbdHZt0KddgnBBPCS4RpIgbdBLqG7AKlJUeR3qZRx3
23Ft7ppp+NXJ8R4fBRMZEoQ4v3aTVR76zoYkwqlkg6KnFwRuNvuEZk5/kmucpC/L/KJK7gcIyw+b
SbJaMekXgR/D+vnJeBzdL8cTaAtkS6Sjrpkayloyy7nN5VvVOuYD/gb1juNIDyaSElAdmP+Goc6t
MCsng6FvIHAsIcvsAGEwHLwVtY1NmvO1vYkecxOAymWvCd2hkLsy4QbGmIVB2e79a1uaCBh741QW
c3+PS6BBWpm1ADZCw2PTlO/eWpLJ4zWfbK0KTVJSNLz2TCUuuSF24Jc9p7GXp8UdOQXMH3qJxMGx
l/tmFX+xym5zrTN/o+39aRbET3Pr3vtCm+/iNMbQa/hsSa7ejkNI+JudEMcgep6NWzOMnwPqz7O4
seW+pu+tOjc+0aFTRScSkuYXX17xUDpnqchr2Ez+lMJ/mrPzKtHAho5xA8BoL9XuzBTdozdRmUuS
EPQwbokg14krONdC5P5Dlvhw1TbNc0siAPjpBn8S5LEks//RDsg1yaZAhO1k9wmodquMIDHf44E1
ApAlrlOogdk3f2kkfCQK7LG1FeBgM16tSTtXXdG+xrGTI3loAQTUaD1bKK5hQPrxR5q9Dmdsv0wD
pbWVK1+pI0nv7DRRLw77Bzv8DFBrYU6nYPZhaepHrFXPpYd/ysYzyfXNKbpZ2/ZtIO3yInMmP1to
xBhlJOoUdj19tBaq1G/sOM8rFkF5rzfla5vcbGKLC51VTZrhonunvpmIJBm0aoUY8LgpPJCJjRyH
v7KShHTkFWAU8iDhQEG3BFDxruSJGoPG0shg0HlM48jIYhVSkGkj6LcYtKcB+/TIPBq0rVZFIlP/
HNJKIvIz/NMyJLfuFR/xgp0T2NalAIcL21FASheRab1l7pVVI9/PRr82tnMuLQOO1Tbo2Mj7P6qB
ZVgWIxkNK4LrcnW/M5C4XVVnH01T4ShZWHyaUls3OdksgVrcFvBghevwSLwIqyWV343U5Sf5aDcR
dwEqGdodjJmbuMjwhd1wXpuUnG8s5TaPVJgbbPV62q6Eq+XPwBlsnNxeyBF6mj6zOh3bvTb5zrJT
XWFTu+jNxoFmuom3PzZQGXZLTJBOgkD8ld1DHLqmIViC0neG13quQkOMaYSeVif4kKLQq5FM6rvk
1S5CzdPepkV8yQKml9C4akf8PlFR7uj8jlap6qAyp/tp7MdXx/BRPYsefdQtHVQWRDKzHvbP0LfP
Oh7JbRlrLoYkc9i1JTQ+I3eKyUF/tVK6i/YIR2yKF73f0eNyYNFxw1GyOe9awpgOlrPiAC69Rd73
C9hb6/o9P+SwOVnw4jRo5Xdp0T+sHfY+ZjiTgaxo7QdJRCB066LDkzIzbYpKEQCAIQP6ie+Eijy5
zfrBBT9pXxYxeQ8afUW7MR3lKRbKDBloWnBOuiY8h1aNjWun/q6N/e63uIWyITthUBxd7arIk/oh
GGs+D7Y9niyz7w6zckGDY6/6EvZqbzWpD6wgujrzdtVBafOYEYc17QV6pLvRF+0h8zLvUHaUXXp2
jnF1GmrQMsOG35ir+27iVJEjuBoIpXXDirEbdSSRgOJp6DpvZwbxTuM7+TVUgrvKudSV2X4Uet8f
284vHvo5j+9Ma8zfdJfOUHPSVDAV2bIblwK6iSirowuNwTxIxzruk2452o7+vSJO00h92+g1TQsy
97XDiNV8byemCh1AsSB3rWYPMoJOwdQ5yT0+Wpxa5nGqMvGpdJJVFyebtiYxB1tdy1+K/yu6UAZi
WsC3RzuOCudMA1rzjXhnjMbvqoZ3sWC413N9+eeB2JysGec2BHx9pA2jeFp1pHR6Oc9nFNxiCHCi
QDf38nl1soHTBGjS1lCPaSL/amyK121mrU3vD/afOzi8jkzPAUXGyyMGLjOY4ac2mMyMDRw+0Ko8
Zv5ySwzSmmAuaGzN0VZy7q9TGvaKI5cqn46GTHxDfdIYO2/2ja2uw6iqfmnIRgC6cpCzSGcIefEJ
+Ygb99S5hvk3mZib+1mxDg2Ztu4yxu6fggym60Lk77ZOW6Z+UnvOajaupW7/ElJGXXw6QEwx2vrM
C4UgYu2WZTO7iQ370GpPjVs420LMuGNiq6KsbzKF9ylUk74yY/jvmAv/ZRRooK+erOmtk3Ye1Rho
cPlhIwb/aeu3tB16CLqiCHpySHdqNMRfJh7tutjHwpke2pKgyJ1MIAUbP+GWMJfu2FpaTiiArmG4
ZMYmSa18t6eWkIgarwSw4pK9Uee1sHZghKRVV1FFvYLekNZsnoRWgaGkqJqYslmxwUmOlVZ9EKxX
bKkpfS577c3wKV9CRD2eyafqXtA89xcIaAvrYQJiZRTxycfKh2GwTb6BbGiiJuoZB3vcfbcLGSIm
RbgbxbL4UderDmA1gausnXPm8WqItLB+y7ZzAmY1uU+lvZonx0zq4Wd2NZGFde71Z+UmBui6mZ06
BFtHUkCmSI5iQsOUV89ywETqltSBdvkCvqQv5siMi20pDnxWa2tfETaLwVsWqDdAVcZy10nO19Cx
Z++S9PkEEG1Yp9bG8rjIeNmvKOCfbBhShPZ9uaMQjVYnbAZno1ghMXNRb01fMyhE8Uk5JZc5LNdG
266uO7ngSToi925prI3rCVKZCt1BXrt4b0MG8l6YVlJsK2t9tVYLwojMKAt4NE7QeS7Ijxoq5PeD
YXwWKRfT0iwwDX27rBCdedO9r/R+I583a6QCck7NwGwUkU2uYV09oxsB2U37ktLb+hDrhC/NI5KY
WcG9EeC1hjLtuyifktu/4L+4Qzl8mQb4Wt9jAzDRmG0hCGQwKNsP5VqUP/SadueiySkOr+JyEkFv
wft1rjDuV7vxMHN3zq4Zci8sWdeOskkHmD4IqF5UTAap4Vyo1PIfWt1RW18M1GJo4HMT4rwlI/R0
Xsv1hZTder/Wk3E1LE0EvpcPV7zZ1a4xVxksvTHvQfyLoBF2/FWOTBvgkswKq6VHeF8Ra/Qc8RkV
58FUoY+LSS6MSq82KEMAScczjj7L8wxavRwGtn76nPK+uc8r6XwTHEBYmwN0Lwl1XPnIMHvr3GpR
2rtpIBgXtvj2x62YDXm3NgtCBavgcSK/kNrgkUiZgl6LXbUYGeb1JN4OrkherBz2jUtDs171TpMY
1wft7HlM/hNXQwREV0dzr8tdNlfGlbfgxjaBYsoUBJSgMwpLRumTFKT+UW/vbTScZhHwbRkaepa+
ze6iH6WuumepeEJQWEjklII6Y02DEy1tXUOtmTYEnpJu7BFrQqosBFhRdf+MNGt/pkXOT2Dvihpt
ejfbRDaXapy/dSGSC1OE5LlCwex3bYspaq32vmim69pU4oQTmIA8KMetGByiZaykwi2IIW70ONab
Dn6jHlu6dhO4OD8D48oGWnfLuseN0xL4i4RvndAfk41M7jCts9WyWYhy2CU9L5sBRL81Op2Rskhu
DzAH2bKAXQyYatb3IlH2S58yqNER5wbVOAjSHT1/Vzq23OsAVZs8W94YO8G/WYTJ4hA6OAUlSlvX
NpuXeS64mRhTIH9IfsFAP0c2IYl/KbIx7CxTvNclzlFHorkbyfUA9GefMTJ6NWxRTIDdfraDCbMi
NaUMmHyV97dza+PisdxUXLdhRZ8KxuOaaCrV/Vt0lLiZE19igY09Xqp82xEshVIl/csYVTfCmN+X
ETFx18XWPp3KF6akIfB07am0GNg2crLbNyVKJD7GZJxV0f3aVPGQkYC9/s41Mch6iyYvpoXpc8hm
596lyuK9bUpQadtCFNcYUFtp9itXD0KYLsnXhhtka9KTc9AXWzsksc3qDNsadrpNUJ7ryiP5fIhG
0jUxb/caF5Yze/oXqyvokaWhTJkHyww1no8gFQxsrW2IyKtZgCfLGF+TvIovXq+6c51VY8hChIpv
ktkTRAbO8Q41cEZIcbpZcUFt1i778mVWn8a6K0/IMPjoRCex8ifIoms1GOeyaIBVvIHkKCshrpCR
wC6fSByz9mqtjAeYH/TcfYX6bMSYgELn9j0kRs70sQ5OD7zaWv+cSa8uPHNELaTpL9kZCNUyizif
2EIKkdX0WWbZYG17C6gUkINwvQEjjdNo5oZSeSZzsqNjT1rhjAE7GltK5pK2g1d1a8B0s2phhm59
gqq3yGE0zdOqo6ixUrTG6DWRfg01FgvkSJuZ8KzIXIfHEvgENEQ+zcq+lippQr1OpohQT/3TvQnI
iffyb28Pc6PtdAhyHf1OjNqXUU7dLuvtuSXUtenCPDfGI7EjE1UZ+ScG6ziQUke5a3q4dpNW3/l+
u5zS1QZWGMkqIltu3LXK1Nm2iMJ1VfpJqo3cJcgpCDcr5nNd1SwWg4+ASWP036Z2wxyvo5zwhSmj
bO3dMFnKbtghQ4OMXv05sITG0mii1/K6GepyHk4+jtjl7C0VQV6x7ae3o7+4pmD8X8TovwBQYffq
mZxOTV2bNGmWA7Hl0KWI+UkE7PcmIWa/Rj+kD5nwvGucohzuaFy7pzbxFkmFh577qMhBxfOlrpGp
o9HFbYSLJr0JyQe0HT+wxM4lrub03vBwAFbgx4SYEMFlNuWvnsKoAlZj4YPHhhJPMFXK1X5taX/c
pySWRBhhcfWLRCdvhAboqSH6VCQrOxSTeaSZ/yPtTHYj17F1/SoXZ3wFiBIlSoMzid522OlwpO10
ToRs1fe9nv582oNTdjhuBKpuYaNQ2FlIBilycXGtv4H9UwtKtWBl7ZU0/R89b/Sd7Ir+ECCPtIoq
eBBaW4bLnqi8jAfXvusybOPUkL36eDFvfBdaL57tPcygwFk3YjS/VvkEDa4nuRJak2yMsZ+hl3zW
VOZvke8AAnY09nPHkTJF/ZvXLE3UyYBDE03QSVEoORpd43K29ZmEAO6e84FOUV93cDZIeyxJsTjx
EDdNG7NBysOq3RuLGjoo0VSh5eTTB/lqwonv1vUUjt/gcdRLt4bWjI5it/DsWaVcjOR6lQOGwixI
cvokJnds+ujWNYdxKbP2mJUUnNqEjFX1Gp1fdKJ2huqcfS/hACxkXtJ7K/OaTRP5xkBDu9Lt8S4N
DSRiuyH66hXpbwIw6uWZPbeB8uipHb3haKVtTlTCOWXpKBDhdmB8GxFc28thjEnswfa4ZOtoTAbh
c1ZG6O9PYDc8NQSbQKd4L21PB9MxmfkW7AGZveP+8VX6o+F1yaKIcDuVIr8rhhJX016R5xUVQrIB
qndcfSFgAGqM+rOPEAVQNSC9OkLZlEonf2UOtnAWET2FlV9OITVkzWwooJapWOomS9ZMyjhC5BRP
ZhoB9DD5e6LwO7UCl1d02q0SDKTxk4XtQ2XI201QCMD4gpgbCip2mkd/I+po4eoeATsJtV3aVsH3
RLPpElAd2xnaUN26GMyswFeAm84QcbxNUtFwrWrNwKchpUWwMN7j6wsipautDYuEMarl/sGjG+B3
6bt3iVnxxubMoBheTDy5Q42irZtUXPseWuC+BzGVynU33iVdiXR+mPtbwcNrM44d5crBnzVABtzg
PDsq0eL267U063wbOZF17E07OY6hj5iCKqJZo8JcWDXESr+ns9OSoSiDl31QGW8d1plfRuRjkc0W
MIw9yb1lyk0vbzzjT0+VeqV3rY3anu2Loz8E9YtwYhCYEHioldcNJaOaWdUakAe9aavbSmrRV+mQ
IxuNaVMhadt1lQEn08wo+eNpUXzIGx+pTu7vH04IQTXueBqiDj4sqYxDy5K1gXzuiJa1A6wv62xz
S+2fxLhCNRJRn4FeXzQckIoWt5ptNT+80rJmSbGheuwEWiCaE9dLkRS/KS2Yf7pWEM7ptq1tI+LN
7CDUMGkxcA24AjBfpL3wSh7Hog3SH3YSm+u2H5pvWcujAgEScuze+SVQdsRH1zM3pBAgWhyroixf
D+0hKFV4l7dUSQXQtMHsZgqL2QdEHRG/OTTwebCDTWjGUnssAyf9kjh2eTAoYFFBnSvAQsLosSdQ
l8NoA4aPQ8wWUMqH9tGrbOOYPP5otbUYVfRqFejG9OBapBKwA6nv+Mib5JJo1ZZoMyBw1RpU96Lh
D2jybOdojdpAHh63CA9Wu67EO0AHjfUjMfp+Amgt611OxFjJqSaeyiHejz2Yj1EXeHNH6NB7JTZ8
SULt0gTNcc9rGZX6HsYNilREv1z8IfUhSbOS+RquqttaI6GYcJtcIxOJoa5AheIpynzedqoIHgW0
cjT4kWm7ac3I2baqT6Gr2+XWK6cGuQ01/qhwgdjAiSdeoANI+Ie6SnegeUmCEeksmdpU/2cuCenB
TtBW+jo0QMX1Xp/uh7LBLxiD5C0ir0gA61y/vTC0B2ycug1PL2PXV03ws/CmemeJNl1O+fCzs/Dh
bPI0/Juhswe+cag3IuqLTY8f9caiwoV+lW9uxAQ4N5UkuCnC/xuJ9wYoVDBoQS5quU1GyotRaGwH
FLgXowkbu/MtJBYir1lPZq3Ak2KOkTed/a0qekpzc7Ad4fDddKbm3ToDNe9FOFTfY0063+VY0TnM
7SK/Qeu3WtmGxfdAKcD339J2Fk8u7WxN28HbqQiOjYcdyjrT8wg1CKXt4sCP1qHfagRXP1ubIzDk
0nD+NlJDAGqW/qK6g1xPEKNaIiJu9qmkRoi6Bv+T0gKdzVp78vVc3s124E9GmQZrFNfjBUQTcAmt
JW68mH5dbxvOgU4OtjOO/UZmYezR/dfubKQESVLQlFqaCCmvIAb/oRs3w6WwCluGukJrqc5x6Yjj
Fs3H2I1uEgu0doJmmu3eAbSE2JZEyTeVaUgv5l6B+x9MmwCRlzstLopXq0VmxoZgtm7ZTl9MUqDb
CM7/srJBoCRR5N8rOlD7nq3PJdX04BxA/2cxjkldjlRgYP2kH2Q+QjL/BbiPehx+59uut5tV6Zv2
1uX5d4vbhLhzjLHecP8W22Qi+EVV5sLvTHtAyjLchHHtvtF9Gxa8I/UFrmAAR20MKjDuqpdhRcmE
DbhErYx6SQp2skAfZEHLJfpJsRUNJED/96SI8ZLXOCwzjdbgkOdgLLWOQr6TyTmTU18RAoAJgU4Q
UnMoHkJiCWYS+hhsA7vH3DXCWy2ytV9c8qFETozA1EeT3ESe8vegWsH9TdRGicYAaUUuN4aevlLw
8tclhcTl2BkaCacW3lG5C9ajpkiY0kL/OwXucwXF5dlONI6Uh8D0QbWDfg+XuNq4SUhOBbUN4ryJ
TTcixYtJgd/DjdBZVRMgmiAdrJ1vACXxEU6oUPJQ9FsfTOQSXoWPTjSvku7O0NkdUz4VqyCaUPEK
YAdmuv+E7shuwkYThlZJfw7TYHKwMaH4BV/R0LJkG6cwqUkN4ATUmr6uE9R/A6X3y1zP9BsKvIhQ
JGFxpyvi0NKdfXXMflRfNB0EUENFCOEvCDtxrrb9UIsHhC2dhZ8Gf9IiQfeHvt0eve1pGQrqBK4d
5juXFsYOfC2CBoK8ZpMaKAQMYfZSZ/THibzBjYl+ogLZP5I9FyhaLganUaseT5q1mZXhq8xGnD+o
GgLUpIZ/62iW+QquydrUc3rRdV2xbQyqz5TE5N0Ef3wXIcS1SQfAs2HYobPRgxgeZJq/xKHKnjQL
oi1v5xGgFtXvOCm+uuNgbAgXaMDRedk1sa4OSaDlG+Ab6gUkJwIeiUMnCkQCrc5cwFelQTMkLSry
yC5v8NSjWjrQJ105c1fInlxzQsQ1BrOciRJoR+1SdHYaLgkQpLPBqa49yzhFpCIJqmctHZDGokf4
gEA0a90U6QH5dsQ4JPKR9VTUK8/qCwTAdervcZXsvaSYvuZkYnsM6h97RCpWUdb+IbrwVnb9lsQQ
WXgPJxOEREh3LeA9C5uMEYcMysxor1GcwCmjSbqbAoXAvZdSvqlKipMsJkjjwRTAhxt9i6T2t8Dh
flhkbYDQMcAvL+kKfaWs+C+Cn/k+LJyWfCiutnUNahc5DnEY/P4HbJLvNbIWN/0UjC8NxfIV/dhu
M/oI14VZ45IaBPY9HbV8W3sdbxTo0Sgp4I/j43r0DxILWjSCbC7FiyVaMu4ijmkqpoWdL83aLtEY
5i6qhtT5FSP9uC+dkN5hR2Kr61Nwz+Ou5JkC2O2pcOJ063SuXHkjdaJeoPFRdGZ0BN7XL3viG1kz
KJ8udwZkOaln1lkIBDz31H4wCgiy8X4qD7WOzAmK/fqbVbTWz9CYtbMUXCAbnZVlhNTpvfB6tbTb
eNxkk2dvHN2tXqO+pqageCLj3I4evBUMexDm4hdRAJJprQ/0CLPhDdF0eY9wIxeq4ddQc2g/J5mb
7sGLpmRXORlIWWi/CMVkXUiPwMrQ3W2AAPodDb54bQwmakmVj16UR0Ulir1wI8qww6d1FrqMOxDQ
gN1QszYpaXVF+xIC53rVSdzA3UIuVR1Vq4XrYT4UFW3wTC/YIzVP4qceF5GDiwQ9yPqx+Qas29gg
t8bDxJbAbPiv6KVXptxZICJuypai5TKmYgP0PUnAv4ZJVe7LOCupm5TpDSFrejbMQrs16Ntvk7Il
zpCxiJb0CSAMT8RIQbTz9B9o07yCCTi0aLcj4U+RKXGfi/45VxT3BJWcL+WgnDsfgPmybQDP0XUN
2Cp5/isSQ7KO/TjHO13NjHGcQJ/cKddvjLTFO4GC7dY04vCrMVPAdCWCPUWz+E9q0oTWAY096Dng
0kq0w9pthuSOB0f+OA2p3Gi4m20QZMGPwI5fQs0s82W9i3KMXNCJc6nVOpTYcUFZWT7KybvUWZsA
HOVNkN7DV0WIpPVojRSNAacjohjhoPAzS6I0L2E3y2o4SJtWfQqaBGwnrQCge4MZTqjqV/maSBKu
mwz4JDwNa8NewDwWG95NVpkV2Prcm355eSLZAjOgIwvLW7/2I6CtGsrsOv8OZWR5sKbJpCk75CtX
Nu7WMflcdoUCge4h5YWuzws1Zv0HLkbWzo7yJ2+Yqo0mhfkPXg5y9oQoqhhcTI3i4c3pneIeXlPw
iytuuAcKAlAHMdCUWiUUqhZngBUuNukjheHxtcuJBXRf812fqOeyHKpFpfhLOuH9MidhlDjc8MZD
bxrwgBxfR97iC8scwoNGX2Y7mQayBUnDbuGg3UUty4AcPA4rEE9ajodExHC2VKEUVdz54OcXoU2e
5TbBukWROIMrS9IezP8ChR036JeNeuzioHzOJfI7aPEG/p07xPIW8F6xsseRtqdujvdllDpc4I3z
IDJqZfj1JVu/ddkwnXJBAdF3pxeIz8boVvuSyvMjTY0QOdjsJzwVf41WtP9oB6XYDR16cRHdQ6BE
Rnrr+D5829TIt52JmpzXVv6XobR/oUif3Yq8g8xr9g7C+t60GHm6PWAnRVgGP0684MUuhtx7sm0g
kb4qqKxkiDnGtDGphVR0j3j3PA4KPkEoqD+YPaJDTVQ4D1VXc326cs7T4HlEgx5TOeSrjTqEpTjG
OoHNrq2xUQx3oQOaiuebMUs8Z7uW44i8LcGqb1xMjEOYJ2hl1E/W6OA0xWV5r/l4LYFd1KDeoJLJ
wzXkJnWKn/6cQWdl2f1xjK79ldqtv0mw90JMDvWVQPO6LQXM7Kh3o4/7i2xocKE1G0VAc5Spj5Ss
kRr0AJfcNQqONQ7D+EgYiAnIkUkaVXNXK7gBlivHl1qVBgVGT94Cw4ELbos3B/2IKKLkhMBhYyHX
1gRodAfu1gIq8YBkVwgJCwwHXnb9CtOuFtRFQTktATuswZ4WHoQyJykwUsi8AZ0nVHsaN9GxQRTy
tgCBv7HNzr0p06nYagLwTDtp1Y6DR1ZdU2xvIhWufCN17hIAsCvSO6JR034rQBHuagAzT6UzYfbZ
4o2IakK0oR7d36DxyXFVNXn7qDvPntCfVGL1qygf5X5S1jejs1CQT7hVm4wmBQBL56mFQLePmxTs
dsP+KC3Q2InWBju6KxEiDThjjK6E/loW6LulJYeEqik5l2YiWUvf6R53q2DVxyZsGzS2edvAwK7H
eiTe1/mdcGEGmC38UIQ0W+QesmyHhpYO0ruNaIta5Q8SV7IcwKfov8RJSwiUenODphYbFz0gDagS
b9j0p5QVPdUu7TaFWxUP7CvzBkO2CeGoSUEcDGq8+PLsNykQjFjVFG8q7mAKd1qrFoIXKghFA2pJ
BfSDuh6vdGUKYiUQoyGu4B/FEGU08OZPJoeLECjkyp5gqXSyglYVevVrVVX1Qa/xcPRLJ9764yBW
iKtZKwC5P+j80xZEZ3Ofc++s7cZHaL2oUVuAkb0Ez6N2SYRwgNm6BPvR+N4OqtzXtO4hFdECqgVI
5QQE96LDnGjVi/4H/mj6Fna9s3FS2f7BmMi+FW5E98jVf6nOTDcVUqtPbu/+CJQDmK2igkAD7Td4
XrGme8NDNUxqakloujlFDxZEtlhmdTa1Pz3fWhLlKAHvG2Eay9uoEQagxKlrJX0NnryL+1Y+GDkn
vjDTXauZ/qNhNemT5N0ISLwZKNxTor5lU/0qG/oURZrzgHACLiKv09e9oYMgrYW+UErLVgOk3YUc
M/QISd+WwwQJEyRgvm59br7Go+OEG18AHS4ctoMWGJB+KMhQzRkbrLEQPXQt1dxG2Fys+BQ8xQN9
XDtJ9tfALnGFplPysxkpdFuq1X6UGHpRbDAbGIfyqSSxfKDBhuaU7g3fyfbeQJfZFF2hwOBsOqyq
lsJR34FViKL8N5PjSOcDtI7ZYySP6EY5RVDfDomUi7oqq0NA2NkFBaKY4PzoUNBXNTIo60BwcFGh
kWFAf4ut6MHCKX4lUgizMuQFpQacUhaGN3o3BoYmJFhqBEXMnaZPSM20OH0AkgLJVKtqunXdDn3j
wIlfG4/KtWPQdKhjrgZL73FhRTBxmYQRyGbKwCjoVjW4nP4Nb0lKy3GiEBPRke6HNTIM+Y42jbaM
Y+iOnTDHNdBpB/oIxAm9x19oymBKujg8rZquMbdGXMNGr0YMEeg13sE1+RLFsfMMDChallmptmBb
kHJCxWNJuT+AJtBy9YOrhyCjgy9WWr23Gruk6QDAhjaB5H3RjoW/djr113fbzqdDOgzzc19Dtgp2
FIwZa5X3o6T464FMRgYXjbnIHttbG1y6TwJotU2Fn5VPlFvaDvkk7VHxCtzotdxjE0ldysS0p0YO
HNiCa3W0Wi00F7W54he6dfzWtw2SoLaGvjmChWDVfOu2LnwqKgA2ftv90P71bVQKJdq+WlL8cSjM
bsHeFFv83sb516V/a5HKVWfSzA8MTjeiECgHzjqlOgF4GTqIdqcBGj/61xKhzEVe0aF0EtmvSluP
txUw3BtJUoUbIlnboua6heOm4l2FtRMSpgiahQ4cldY1EASO7WpPE2t6sfFCOPL/xaygCbR12oba
WrbBCG0PABIIRP231oK8pCBX/o5tM+SVEOMhMJQsjTlrHcgO1r5tOtzzkm4g3Pn4tcaXNuJa92e0
cA155YaXaQe3IKpv4pZ6D1Lyztqgf4dYiKlQBomsW0PEIV6gw8Ys4SAXtErRq+86zXihnw0nUhpU
KG1l30qPzJLrAkIT6eG6SMfqHvVwa11NaYkyBPYAqgrhsxHz0sFEEsjiL/GqusTicxb+oFoNBi0M
l7Jq0ayxLXCcvqVtHdGFW6A0dBTguNP5Mbu3Wsr2q4E+F2qqlJkOpQnCLMdsaDkVHpLLJnuxCkfg
AmH14tAV3yjviwuJgRxvtiTRJyCupQacBh1kencYvqx9aGGgPue2adbK7z65wrcyozs2dYm+74PM
egxSKrMaWPsnvShgpw2uC7UeSCtgyIrivEWDlyY4nCsA38oS4s7uoUoiUv42tTNc0kCHVg+hkfOQ
bNdNE75JrsVF0lGsoMYut2x+KnOylyjQAFgL0QHfImQHWkJHi23WY9U0cpBId+m7CvhG5HLuvYUF
CdiYoXrhFSy2HZxwWNCO592WQnBuItzmPBENO4MLDCSsNjwoytz6bijBIGMxFqvikA/Qdz0wVcQj
imWGQXXHSRJUHwqHz5Zi3BO6FgL4Vpa+gid/UY1NyOlSbIxDLIRtF7AAIr0gn3j91qjH2vFqSkek
xDAgXrgljNgxIJprA/pkDT90GZWa9TQBkAKUF1avWMMYW6dI+mMcWDa3CtuuNmio0kmb6CkjIeOE
hrwzDNDs3N0C1IrZ0lqlpCVnMYSwzvLt1JjOrzxqsNZEs3fheyCnLrujfzYtt0zDdA3LpE1jGfqJ
6XvLieJJPOYH+Mlf/alY5mL8fnmIz7blDGG5JNOmYVtSP/FFpxCm2qjs8oOY9qPzAnnNjiEPw0m8
PM5nw3ImIZRrSEGsxm36v/5P8evHU0jG/t//Jf5vGFSTNaZudiiiLxQWZOGvLKJoG76VcP8ujzX/
5hzRxTy7+f3f/+UYuvVxrNnk/t1YFYyjcPYtPIzDW+b/dZHzdmlPC+rjSQow7A4I1+URhfl5SKkr
ZZucAhfE7/wl3w3pYygp55TkkPcoBwBkb6cDjFCweX+AvC5bjSoqtfv+t+seh5iiYX1lzme+I4fa
MZXkUUyL5OQ7JgOFEBrN2eFnkn/vYJBlLrfb6vI0z3xESDcGxRUBnBJfxY+zpCNupmjTZAeFJDbo
v7hw1z6v4yQ/eu7d5bGszyv6YayTvR95rjGZOFccHOpJPew3ibyEGL9dHsU4O4xrurbF2rkcgY9T
Am2per1hGK5wnCAOyIht7L8WjgnLr6X8apneumufA+sGWyvaQZQzJeSVL25+T8AKPR5UXxIkuYYb
vO4u/7RPh18ZutJZZ8MU1vzPx182JGWjaYFrPFld/a0ynoHh/r08gvi0aeYhQIUYNveBzS39cYhO
gOLHrsh84vUCmgApCcNDJKQDX9r2vzQDfI5fH4wh+S4oyA9WeaR68ehHyRZfJkos+LYtSKq2l3/W
p+OrSC6EtIVSugByMv/qd2epzIOI31zWx5hu+mbIqDo4MMnweZj0Rzduj3VtobYEq5ycNyV5/veH
5xDpBFxhS+d0R1CHCgD8GRWvfiqb1YSanY015kNhqOZLVGAuqE9hRMtBt25qzsP+8vDzmn8IXsxe
8h/FhakT/U8+uwVVe6RfXx0H8VJNxxIZN3xoIOC5TrvW/JvLo33a/vNoiOlDLDW4A/6Ja+/W2qFj
QrnVqTA2hP1Hyaa0/phFemVJP8WNeRTHUjrOfTZZ6GlwajKwqrlVHUHeel2IEfufvsdEs12ToV6e
0OdTY7uWRcnT4T5zTXVyz1B/LEunH6ojQManyvZve8u8vzzEuTWzsGY1dQNIgjhdsyoLh8mJKpxM
IME9IfdiPMaiQTQmQij88lDnNoMyDKbDORW6PAmCPi8pPTLz5khPGg9i8xu4mF1vQ6hu6FsmSnxB
enx9eUxxbgkVIYGYIKX7KSUA/NrSl2bQlLIjWbu9CagSJH8Rhdn4jN+13WsftY89QKnORQMj3OH2
uCkb9XT5l5xb6Hc/RJxcN03ZVwF5cnNs0Kmwu8OYQ5ksXy8Pci7avB/kZImRwakBg1fNscUSU/sS
j7eWoogG6UQ/YudXa98uj3d2dc35vLnEXSHnSb87cVgcWXExMimd2nvVHCLPW/7/jXASPzF37YQE
nX2ky+aTRUMoHbwrx+yftT8NU+x+CvWOo/AvPDlnrnL1Xlpjfay1R6riOaX8UDy65Zsws530dsgX
gGHPrwSSsx/r3ajzeXm3eJ6q0wzj5/qYDGAduptMvnio2k2IQ/FKb5NFSYH48mqKeQN8mqllKp0o
adnm6T3sgXpA5ilojthsrHRxk+K95j0W3hb5jTS46UI6WNofsBNX5np2o7wbd/7zd3P1Q2ShCj9k
3EB+oXTy6mEvd2Vun9JWAjO3LNLjSpcOmhAfx4BQBsaJ445QckfNAfEY92DXj0a7F65aivpvrn4K
/4vWPQfFQxpsLg9/Lro5uqCnKwnVhLiPo1NMjZMYKPOxHcmaPbRGVqX0kf9Qolmmc38wSMbgqE28
XC+PfG5t3498so9kgG5G4nBEcjSbJzwf0vzKxfo5tbJdJgZHzXR1NPtOrjwxAtlMkc864kXg2i9O
zf2NYOzvy/P4fB6Ujp4RX4+2C/f4STDBU4VsobA4D+U3nlgEazwn6BQn+7TejeWDI67dDvM3+Xga
SMp0yDBSSN3h5fjxm0URLWTwPOxKdFIixMpbxTvDMhYG4vFVdS0ZO3P6Poxnn9wBA4huHzhvcwz8
J48PFWq3euEjxbBqHCypKqQY7srhdhBXLvnP3+/juMbHeXZWW9HiIEwT34bozY/2QfXEBr38/T7v
Q0aZX8UGsk2maZ9cPnkucx2CbHNEMnIZ5A9TfWWDnJ0GbQhHODqvidMEgh6JOdLnrI4KpmM2vVRk
s2RH6xa44+WpnN0YwN4cl4TF+HSvtY5eaqCL6qPoqfjY/kbY8GIqA0XYpqW3lkz//hXE4rlMiwKX
wSE72YpxA9susiWawAlGHbJHMrlDfGprqttY4bEwa00BytaujHt2SXnjkxrZusUR+LgzFOVoZBx4
H/QxOi2goGX3kKVvjnVzeUE/Zz+cap5lrokDKtnCSXT0kakYYZzxDIrJTKS3xnTlJh7klWHObUFD
GZR+HOwpXONkC2qO1dIRM5ujDc0BRZ1+m4ST+x9sjveDnJymAphjo2EmdSx5xLRgp2lK1uVbTuut
upL9fC7FcKG9H+vkTqtUST87UoyVPQbeV5DT9Kw2s/e1ph91tSddRf5/THTY794qTK8EjvPr6VLm
ml8gtnXy2aBLUA2sRHO0KJpOdXsPsurt8s44twPBgBu6Y0lJ7J///F1mEOCXJGuZtkdlBssEdV+t
fFAtQv7by+Oc24FU6hxDcsM4nx6HSakcWk55e0SoCcNkH6AxGoNtv7k8zOc0ALi86xI4CIKQ+08+
WNcPpu/DUTzmslja4EIncdNjQx4+GDiIFreXR/snMz25wQSzsl0DoJ7U9ZO9CMVQJVo3MRyKc6b/
HIFVy6wnLT5I9WD4GysPZob5oojUEin0FcinpaQ4DUkYuXlq1Zd/z5mPKUwp5wcltwAp9cePCU7L
VFEYj8fQurMDDX1UutPurbz2lDzzMSna8fqmeGfyLU/2pT7waO0aYzpaNir3v0Z4I1F0pWY3/x2n
S2spVheikcXz+GQuI+3ebAgL/Sjr2S3z6OOUGEU7pW7Dbriya868QJSwQY5Lm7cqcMuT8F+BDs59
roajL2FGsXpZLHTwhyYSAhDQcTXXjPonaJ3bKYqubKJzi0nGanGz8tEoZ3/8aMC3zQZQwYgUa7SG
ROtFGiaJ//5FQ0b+r0FOVjMZDaRXsmo8upxvUQAXNA6NhWCueeWznQlZDOS48IVdy5GnbQYT0+yy
j7sRF3u43UaNi/bq397kpDfKolpCKvzpqkarclBgefqjbiD8nOv3JvpJyWCtqdVcib/n4r/BgZIm
tXjKQKf3c4rIOMj1sj8OXo1ruQs0LM9p88rMgThtpOES9UJsqTTofaUs3ENbD+VXw0aVbSCRBXet
D92/f8g//KaTTzlaGMliitJzJ4XLJv3daU+l8eDoPy4v87kz8WGck0OOrXxa6qLqjyaNsCE+6BHs
rXAxFI+lc+i0dd88S8Qcrow6R8yTY29wTZDGOjzkLH0+Le/uI0uQvVa4sB5jtO+QME6MCnLqij5Z
MWyVnyymiB509hVJmMosrox+JuYYJiAFA6q5zo84OYqam/Su5qj2KNwfEQJIFIrBIGT5nWddOfTz
R/o0TVo7POeIb4S5j9OsATJTpc+642T8TUAmzUWiAnRNVFwpAZ+JLgblUsgFFKE/37vKREA8H4b+
2KLyyeWxnQQGMea1J+rZkwK7g3uH0qyi3P1xQvRhJ9BaY3tMqqOw1n53Y0bPbrHtjD3d63VjbH0s
blA36WloRerl8rY5c+3Ph5TtQmOTyspJ/C58M8sRRSuPBpRutwOFifBrORyHANgP3MMpXl8e8MxO
4Y7l00FDhSV2WrKyaVbzB25xFCkICW8ng3utAmWN7ATQhivbcv71J5vlw2Dz7N+didIxPXDCToGf
FICB7LZrN1p98JPfcfCsYog1g7m8PL1z6/l+eifrmXAMW2CRxdHLkm/4Zi/awNg09XiLTTQQBJQY
p/54ecgzJ0IS1GmSoDOgI1v3cZIm6Awc0UVx7EC4vowKHcytmz1fHuRcCeDDKKfnrndh55mMMo67
HvaGDF9rLEla929FaRo6vDZsPbwd0Ka6PPKZFaXxxn7Bc04Y7JmP05uabtKaKSmPCTClRaXJ2xxH
5AgeBsqHqwp0Waxd6+OeuYs/jDn/+bt9EzuW68LEL49lCkVTW82CDpdndW2Ek2idCvDpRs+sihGx
wBSL2+zKCOeuIVAF9tyE4bAZp31itEVKhOHYilV909SwULTnBDiYaz9K70vaIQ7yaBnX9v/ZeZHQ
cxnYDm34k68VG1qZtI5kM3bNt9LM914R7f6DpXs3xMn12uaICmQ+O7GQ5UD7ysfYs4nqK4FRnIn/
ABj+NZOTk5xblN3NFEFSF+WUEE2ifkK9A2vmlWGGOFA7XrGecN709PjG0doFKr+vSajvYKrBroOP
iqLt2+WZi/kon8Szd79JnOaIU5mGehKzuh44eyjXaCV4hd+u4jrsF0GRTHDqrKeY5Vmj2oaUdwi/
pXXhffo0b7dXfs38LT//GiUJOxKdReskurpFISYntZFsNasnBWgllOC3gO2XtVhLAxy5dDfdYN32
/AoDoTVu0G1V6ofLv+NM/GNR/vUzTj7UpMcTbx72ed7uVQcTFYGkoQFBBFzh8kjnj9S/hjoNtbEX
95mXcZ+UOfwq8WznD2X6EOr3soBmse39n2MwXrkwz+/D/52efRKLfMNpiqSb7zB3b9YPqcNV8nh5
XldW8LTZjpmDjZgrQwD/XmNjfbBsfzbd3VS92lwe6v+xhf81nfm3vAutE743w1BaxTEIHhrsF+Wz
Ui+zCoGOc6Jb/OqMZ3f8nlhb6V77fGdXElka2sUOzbLT2FQYaTQAey+OZrXzug5y7tYHS3Z5gmfX
8t0gJ/Or+xg1svmIivqAmrQK3gx/q1BRujzMmTTKMi1FWYhqAnWLOVK8W0Yg4w3Ne/I2B3Ok/m+c
bS2EDwz1HZT6laHOz+hfQ52E9A4STNhbfnn0o90oX5vuW0ubrVZXEvtrM5q/3rsZGUhdx5lNYtg3
MPuQxMeyAaZx7WC09J9EDBsyuhT851NRN+0LDau0+RijueGbeye7z8t7u72CGzgbLqjKWSRlvOfp
L3ycElrxbhJ5fcETYh+nP9t8m+CAEnZPjTpYNVD/BC3KK4Oe+1rvxzxZxrSxo6pOam5H1zumDeSA
stokAlJ0nI3/QdyQFA2p49GHIqn/OD9R6gPGyibzs+29VRRP6JNukZJeg3W59ng/l1i8G8s9WcvW
D5Fojbj18VdY6OWPGuTs5SN1fuX+dzbuycq1KdLGtj/PRt9p7YsdP1bFzzD4cnmUs3nF+4mc3JpI
qcSd6zGRNo5xb4MSFL8ElAey4k5LH+WQbqhGLRz1Uw54HtwH7h8TlQ3rPwmGPPxMxeMWucDTppcO
Eg0yU0XMTzsqFLONdfXTK4wrwePsZ3s3zMlny0NhjLbJdqyrxyp89axrdY9rA5xEp3BEJDxImEcP
Wl01f+z82+UPdnZbALDQQTsLmhrzn7+PS9CfMOycSKOR/xrEurfecmJToq6lztcGOslr3S4LkSBk
qWAvIkD6VWZfO3B1Y/9yeUJnV4zjKgHo8o97cmrHvonVFLHPJwR84Sjx/LiGmji/yfm7HVdSQGGD
fVw0lJrHNIlLXosw50vAGXZ/F9oPfYD+SegukHDBvPNJNT8n6zb2IBNByHb3VCiubL9PV77DdU9f
zVAWbVd1euXjWWH03Vjnz3Ghhbsg9+27oFfqphht90r4EPOcPqTD/4xludzHCljD6YkaYlACST7l
z2ltLKOIqueAp1S9Qn+0rfctejA5QHb4ZMu8iZ/Aq4bw/kSInUpcIMVhLOswppStX1mCT/cqP8vm
hPNmNecW0skBqZJ2GrWiK5/9Gpaa3WBM/jWnqiTgwjhXamaftvDJWPPWe3dWkq5ySpWivew4rwEi
tFA2l0GEfw4ciMub+NyHfT+rk2A96nZclmVfPtu+hxgvpMY+XfdXq6pnF8+h+s+NBTrgFEDiDENq
tXlZPuv/Q9qZ9caNLFn4FxHgvrzWJpUkS66SZMt+Iey2zX3f+evnS1/MHRVJFKEeNGA0YMBRycyM
jOXEOelvGRGYRHkKPG8zjBLqa2vA7tnF5OvBr8QxNfm/WSWwsFyocrQhfwVy+8Wog3vGk1cO6ZqJ
iTsG5GjqktXlr26d/YwYaG3Qc7y+M/MI3wa4y7QEMASNBum0wgcVfhxEVsQyxieDEXuGRaHuwmOW
1W7MjihjHZBY3mmxf9MwnRWVK72HhT0TFUQbbAz1TBCil4cQ2Q/FgChIMHK6N22owmDRjcyLSqSG
FYSlWRWthK4LX9UxZSYqdBsIhDYtvTOyaeghnFuvTf0ddZR966zBEIRPnvgWLDiKRaXYnCNI4CBl
jC6Ts9eAcQ0dhkwz+Cc1qvs6RpIX9lzF3vdrqPyFy3xhc3JWor7WYsAX+E5mJmv9zNRbwOCS0d9c
PzCLdhDppb5nWjwZ4u/fOY0EXgp6ok32qlFJ6aAc2Hth7u+73GohilpNZxY8h0M/ytQ1wAE6VfdL
c37VxHExxNHrCFm36cT7jipKAc/v9VUtnQmwB4YCoo6dmyZoKuPuDUDs8DWPS6jeDT2/Q6RoLTeb
L8bgIWcuiWzWpDw6aR4w9KxKNGb817rzoWNM4XTT96XSrriN+dNm8qDRWtLBcoP2mXyzUusz02K6
+jWG7RaFwCH6biGsZiDidEjjn9e/3Pz+mjyeQP/pYFP0nVYjWguOnQ75UeoAMKN0X7L4AdIFeIa/
W92366bmm4QpPh7QSwa8ZhUBT4PerqJa+RomLtJIkgm7AbTyHzYCPko8wDIIIiAPlweuohAHye/o
v7pupz6WfZrsDTvIV/KK+UmwycB4qZhYUExjWu0Nok5mhtBOXtMB2Ww4ybQB7md1zcy8D8B3wpKO
txPh8DTnSx1ddU27U5+hht0PnXGftMUWSpjP0PvvTfBfkuQe9AEFeGrNsqTvrn/MeWT5175BNENb
ztCnyJ60GL3QLhL1uYf+ITeUHTzs8TAwhosuOjwM/qd2eIAYmimlGxcASR/cmvUZmdXrv2PmtP7+
DABhsEPQtZ96kbjw8cZhqz5bGZozQN4qP95ZTctU7u11S8tfXIzr2UgFWLNqhVFIlW2j4/NswHCP
ZuImE0y3wR6V2IxJa2WXm2iwWChkfDhHFIt8Z3kSxbsjBBDxqKvPlXxXjp86794OVkoxs2MrUJc8
1ayLQpZqCmfwzvkzRqz5gZbqz1LZHVFBegg0qGSK8XD9I87eT2GGiR5bZsAMuPzkDkalL9eKXOrP
Rvat0Y+G9qemUuw6TxXqmki6I23+Uf/POBupjyU7uH+UFCcWbaRw4kwLvBepS89G3d9FIC7+fzam
dz6l7edVHTYGSv0dFMxWtvLdZo6f/E21OHrIh9AKMSZvs6YGqY+/sZ/Rue9U+JcTeas1j7XgtIMy
zCtXYoGZ78eeQC2RQFmaKU8bHO7YV96IbOmzOqLaPUAVh5wsyuTuI3PXHz56xKmk9cT1jFOzwsuj
h4ZUDJdT7T7HhvwLprNbeOZuhzj+ff3ozU+4eJ95NcFJgS2epoVtBuLHQ2HgOfbSx0iPH1StgWjE
WYlB5w7p0swk6jUMH65f1dGf0xGppADaRIggPcQN6rUO/uKCaIKwTzYhx/R9runDhlkIr64Xjj/l
yPlUjSjRhmsDiAtmOAca0H3gQ8ocmZDFuSrXgfnsuf1RslwmI4qN2q4c8HmNlgxBZdBRF6ArumMT
aHumWPE4gr59ZrBxL0Oxn97LxSNMJYESbS1tJ/OG2NnHN4s1KWRHAsHCMi+P3qDJkj+C+3i2IqCp
TfkJypN91SZQ7tsr0cf8M3KVKGYD6qTcA/7r0pQdKR7U/HX+kjn5DxTYkDcSlQb9+/VTPncUDBUq
hDgiOkSxeuLuGiexvVEOw5c+e7HRZ6ihPYSOcFPa1n7o000nfXhdDmGIyd0F3atSb7lcV5nDH2yY
mfzSyYp0l8kwXXAWbR7juqzXJlWml0sBoGrZ5JMg2kjQpxgEUxm6McyL8cVGbuWp9ntK3VJc3ZiF
DLg9hg9iZXVzgwqPBxUbcA+iJjA5INA4V/aAutW5bvvvRV6hBytB724dktU5/enO0UV+b2p6AcAh
BCVFm+bclx0qBdKGai3TOBW8vX+U4lgH3sqrNfXxwqCYdWV5zK/McpbBzKux8crwnHuW+12xe9Bb
fi6o8mJ3uO/DYriLlS5exUNMbwJ2RUUSrNN/+hWTIyrloe0gvRCe0ePSn5RyMN3N6KAHbHZdST/L
+YOGXgMlslk85G0GFVgq1cgn9LBsHqSygY7dDRFUj2xmoUv4ZVZCyhkmmh9Ibs80g05aDZJucqSd
uEjiEAK5M5TNBcLQMdxcZq2YyMt28PapQorFhrUrLvrmtrCpBMSKwoiH5X7TQAb9buMR5I+E7E7q
2vImjFEI6yD7+n39qi98x4ufqV7ePIUkAxJsfmY1+I+Nnv6WdGjiW+v4YTM2o68yCS6FFdLOSzPo
7eSZqN2e9ao6xg3IOIcp7NG6vW5m4aYxcSEzfErthlHQif8Pi3KoM9koz6lxOwYoIZbnwCi3Tvjz
up2/zb73JRx2lwAegLlDHACMaXKlU82FMkmp0zO/BqG4GnVyJTUR8sxi9eBLgbPNLbTvYo7HPYwL
sFvHPUQuVCjCX4Sv5bPl9980F5aicQjCJ/AV3QtiTbDrtZ79VCCbe6hCrq0MKYy66UvNWrtBCxsP
alhUNEhGcIiTp6STUA3x7DQ+t0131EFG3xZMqezQlnm7/q2WDJHGGrhdAZOfziJA3ptYDgJZ5ypP
289jmsr38G8Np1HJ1xKD+fbTGoBnANC18A7TAgrEWbo5VCilGPIjuiq3NrwrvQUhe9kcri9q7mcZ
dWAWhb6LDNRz2opADwV0RRu151D/nQ3fKv9XXv6M5e9J/8dQ1h6sJWPUkHmtTLw7qfrl5elzGUlN
qqxny0IIPbgtnfLYjiVc8UyJB4fM/nZ9cfMdE+PxIsg1/mZYk1sk2wWEdIpTMR1oPJWSu+vz4bWF
lPu6mfnToVKE4t2QHc4hR+NyWfpIQUHy3PIslw+Vb+664XNjP5j5U13UK9u1tCKmyyjcEVvMccZp
rruNp6rVmYKuth/1TN34YkBWsCOurGrhDNoyQGOB3hQQ4Mm9QuA6A5rfNeeOetRbipLuXvG/Zm6n
7dTCW+tnLnxDIkKZ6UCqa3zLiTWzY6QmMXnvpYKwM9g00p2t3vqIH6wN+UyrawqPmJgzoGaIa2X4
8XK3/NDydRi2iSy8fVwjuQJF7vXzIPb70qeqeG2YfkyF/HT+YobwCGZS2p1rL2GYLNpYYf8ot+Ft
OzhPkZV9MjU4KmVP/vjh+Dvti+MgqdKmM9MqkuojELP2DMnRxmreOsjivEFZWd38+5EaqCTd5FiG
oBS6/H4iJ7fz1AnObRvdB5Z3j9riClpkfsovTUze8iarbLfCI1DcB+udQXAqWZ+Araz0BVVx/y83
SmQ5OHRVpcrDdl0upSl6fdDiKjjH0IeCImK2Y3QRw7HG5tFysqOuvHlFtatUSAThC3lAGGn44QVh
+tMGo3BwIkF03in6TWnqnij7wUGRpfquSW0Psn39o0PxgniGFjlFRi4m7Dfiu70rSyEn0+nD6AXn
IExuPL3c2spNOg7H1u6Pprp36CVdP8mzuuZfiySDwAw4T7OsummL2KHjEp5h9la2OjMUmfqw2dWC
jV7Ouz2KbB3E/o62C21z2GSe9k9Z6D1KKFG77+DmWHFKs7Lj3x9kU6+wdAasZiWzsSoIVykinMPw
dYBxkgy1iO4zRDm6Tz4KOrEi7+vyp2N+dIZZGCbIgBKBXNKcVc78Ue3Gwoqis0Gzbsz7rxFx+Mbv
7BJ9ee2UaqvkEvPXUiMG1AnM/sPwMtltVc3zJEyV8GwzEzBU92MewWd32/rGTu+/NvZBlz55FZy/
6l1MizlV3hA7Q8Za8HujLKAmb9cPw8Kt5DEFVuswzkNXYuI4izRENRaOxnNdnCJoZqqmQD12rXe0
4F4urEwe0zwynIjyYXT2AmOfFz+UVejBrBXMVoosD7pHVjPntesMBEBMSY/OwXDXIWuJ1CJUTfxp
6bdpEu0iSNmbkz6+9e7HQwWN5pEoUeFvLHb28ganhtob0E5HZ9V5MKJDgOCnxTMnP7mO9+HXAFOk
6QR2YN6Bl16aormUkVgY4RkZJkTbvljox3XH60diHiNQ/kfmkK4lCSJD75c20pLZ8VGp0vPovBoQ
KgbEqV4/bITmxHVLs4EkNs0hujdAdTM4DwXYpak8SdzAsr3sHMZ+tbE6/Vvs2yA6YEHN05eiyW5N
qgSR5t+keb2pC3hztXBfWe5KH3/hFkD8S+jAKIFgrZr8jijqIZhGGuasxvlj7rr/RE59TPpg5Qlc
+LKEdzZnlJsGD8TUTKuhylhQjnCK26rf1+0nRIx2ZWaufNcFJ+MAtuO/xQHrEqkCNAnD8GzWD2Hv
H1PYCDuwp6gjKcnZXp19WrRHS53mMxGYPG2UVS0tZxQEwjMqRdD26XdW9FXtPyO34+ZHFUGu68dm
abcgnRC4FWq1s0vgKXKb9G0cnock36X2fZWeRvX5uo2lrYLTSLyPMiWSaYGkqnK99DNs5BYc+gBA
3faFUhlst9JKm3G+GmbSmQenMEBATgf/8g7ADe7gHrnSKjonavraqApDQH+uL2fugC+NTCoCg4k+
BRJnnAiz38bai47gx3ULa8uYPCRu70qV3mMhbjuAhE+OgzZevhIpLBoxmR8UXWeDOP/yWymDN1bI
K4ZnSzqMo7LpqJg76tv1lSx+q3dG1EsjPeqV5E4Y6UL0gH6V7kqEurwIXgywgoKiefIYjqFugGYm
2pHUaFsyaWmDcWd/VjZk1m6AzQ1o7X/tGJOPZajtGEACHsLJCi+pEAYujm3yIDGb61k3mXKIafBG
9crFWfp6JmV5enjgIHGql19vKGvLqzMpPNcd3Jnuo+L/8+HtERmKLQJYng5nkv8nCfVahJy9s6eg
5OTfW6N5c93CfIMYjYeCRYY5wQFkOdmgArB5WCRZ/BzaP+C42RhoHTnBGrxg7mGwYoGkoRTIm21P
1hG2cZ9ZsR8/R7bV/hpAx571AnSBUeXunj7SGn3O3EmLgX8NKghIZmiBa5cb0+uGJI3UaZ8NtF1w
1ohA32TG7wq2uFR7K8e1Oe35QSCjkYEKYYxzME3+I6g6QyDG8XMp/QgqJizqz9e3aV5dcAwKmCJv
ooLH/10uaMzzUk8jeJ4zxBygWP/tWOEdXakdXghFpnB33ZzY9cu8UoyCi6YM7CUUV8V63+VpRijO
Ymy25zQ7abJXHvugfIQe/jed2D9ozNw1eu3fOf5H7xOVSdGVURiJNaBsm/hVX4UXX+mL6gyEEgW0
Zjf4zrBdWZpwaRdrE/UTQFeQhVADNaa4OFqsdoDC5nhGmnw8SnKeH9RKjXdu1XpojaJZ4Vf2jW43
b2osdb8KdQxRSO+EYFwUqcoZNvF0q+uRou+h6PDpKthMWFVVeAx9uM9ztUwf/coPfuVS4vSbSJc7
6aB2zrhrrM68s0erPbS+mt5wt+n8D1n8vS/V+ClIO2gw/GGsH63eqdDssxCesTsGDzW1qu8Q9EWw
pNjV2lAYW0TS7WRnpWgFuhW6DuHgSSfUJjTUehX/BtRkvMvljnFzlMCjg+8F3k+197uT2xvfpQoB
b4PUdxPKbTPu0QikTqWidInS0+3olGOImkuoPDCqLm3qckTrkglh66uPusNe9wP/vozCGoXyuDrl
2TD+8nStvc/8jtwDwc6tHSj+1pYq+VC6Zb6lClI8JzYkOyWy8gDjlfYQJjpa8omKfBfI8UOSmfq5
1/Kx2yie4W6HITOfTPQX/0FyvA+3SKMXJ86M7O0sZAqMjeS6zucu7MNDYXk/EWBhjOD6SZk5LeE6
qKyA1rQoj05THQ/YQa5FxniGpWWrlIdIejTUU9qvQRpnTMWA8ognATuJiSbx2F/eth4hSz8yQ/fc
K6P3A41l95TYFtqpkvY1af1oG2mZyhQGQdMmaaTxIMp/GydU710fRU9V3raF9Ls0gHcM9stHPwIO
gFxTNFcEj9EsYuslT+kN/Twav2Nb2whFTvTHNrW1/xeGYISh94y/niWWra5URewW+jmyn7v+RnNf
h+HNVsOVTZ29d6IzypttK7QnBJbo8lubrVCk5QE6ZwQKfnkXUnIJy9fra5l5a2HEArLHwCJN9OnJ
KSJgL2XZa+ex13YjijxZ/1joR6V5RRXtuqm/nZRLdwbnPKgHhiMEVnUag6AOFigKpKjnJmZqe/gT
Fd2NDhGeH9059i+1uguLh072thKy7zkSjvUr5fBNYZb7MT0rKcpAj2mBVNhNsTqSNXtF+Ax/yRM4
3Y7oY1x+a1luYMThl+PA5K0lVB/VGMWBFyW8jeNqqw7xrpA+WfYBVZBd2x3i3GaM5bdLz87LvmcQ
dpe3q6TQ81ut8qnA3dLFobIw/VG+CIY9WPdgsM+Y1R+e6zyHkav+XjKHcH1vlkzZf42JDJUjd7n+
hofODZrMpFvcPaJwdFOVmo/KCtrCqrdy5ObnGlaVd7bEq/fuxS4zD9GsGFuN9FVjgwEVFmvh7pIN
YD2EumwaDf/J3Un9MInR5DROvt4zVwxBjNvt2bDrX23Rirg4gLpgV5iGOmaoV65Rj1hpYsA78i4K
q5dG6lc2Z16IhZmVoOq/dia7Y6mtTflHNk6BLVSmqWMlyl4rnhEsK+N92zZblNs2VfKm2V8+vEJU
BkB9C5JkGPMmYY7kmQXaeq18cjQwZe0+hJ8ezZjrRmYhsEIn+Z2RSWDPeKxUywiRnIIRckD3J0ob
W8v8rBSHMLit1oimFzbtvbXpppWl1Spy1sunLiierNT8YXeozJb+yqLmjvViUc5kz4aS6kU3sKgR
XXv3JqjOcvBJRbvXRsb4+vdbNCUgV4pNBgajzuWFGlVJ8TREbE9m9GdIvo5qsuv69ibwzuia3163
teAogGWSJFOFoeE2LclREK8AfaTyidbzLkWrU/hIPIXy49/Y4RE3gMsT00wOnpXYaS6btXyKvRvF
Qogp3Pv6sxb+um5m8TDAEPy/ZiZHb9AHtVHrSj6hVLZNpKBCuVLadIq3spx5+4szTuWW7JhqJkMn
k6xIj82yUJtCOdVVel+gh1s3BLGa1b1ZRXtr2jQTxvTG7euvSWPtQrTrcG97OUCBy4z2kV4jzJg6
jNL1O18jsq4CIR+4UgJZ2lxIhKASt0HWzaaYUDGOhzL1VHHbjyM01IN503QM4nTtSta2dOXpttC2
pbcOnm7yOdSmMjSvkjlGQ3i0nGSvpII71t52CkQqQ08vwl7jMF5c3Tubk2tiJIzxosYrnzTF3EjO
cUzvVa3YWOXvj5+p92ubvG+hayZDjNLWaUi/0K41jO+et0b+sLaWyfvWKlVdDC42iFs+Nd3wqVFc
aE9IBt1gZavm3QBxdN99N/3SvSRRY7lDO8gnuQ9g6HzKogco5QLT2dkDBDgoMXpmCT3nW9Z/yWUc
9vP177l0Vgzm3ojQ/qJZJq5Az5AZkQLsd/6nKHwq609S+1L5LzT+93L19bqxOQSP1b63NvEIYaG5
UL5hjTbMnTE6+wAgQa8XW9zeXpHzY2G0t1mQ7+yy3Mr2+L3v411deLeypjDoO37zSntbo8u28rvE
jbgMni9+19SBIK5X+8jRyycryjYOlADuMbJOQ8GITXzrR85GVsK9261QUi6ds3dfY/q0+LYaBG7B
nVH1YZf7+hezk5DMrBjQW4MpL7rI97YmZ7pDUKDQbGINV4o+IeR8cBnGQnjyQSndzeCByPIo9AfD
2UjjQx2nn6vevBuKCNBbcgi98rZE0jn0o50G1WEY9uW2SLzblW0QTmK2DVTqcJNgnWdJZhfkThU6
4jDGd1l2a6HcqOjHpnwYynCTJu4D8nLbBLF7QZ933fbiPRDoJ5GCw6w88V8m1RGJx5d7GP9xeBKT
BCYRaBv6+rvW//CZOr1ub54TMZ0IyyK5Jw0rUFCX996PI4Ya/UQ+lebwp7RH1BqRs7KDs+3KzJW1
yY5y5aGXhsN1u8KfTD4xdnn2uYkURqdzk4TZsL7r2GVuZqsUXxt3jaFnzcLkpAVyW1pREnKXwFHQ
ZwdJ8lGyEvJJ0Dn8KagHRGfx8uOpnufFSRgTk4Xqrh33QbjGWb8QuvBKgxXhTzE0K/7+XRpVt4bf
RI42ntJC/x518U5q5d/paqFz0YxgyCFjI32fZlJh6Yd1Al3ESXLQxb5BQ3Ez0qC4vuVLb4wDOJtQ
DwZTIP2TxYSyVnHdhuEUquqtKyPoGTVPDaXFNrT26FM8M4Zyk1TNn1qr7q1Q37Zlsq3Rwbz+Oxbc
HT+Dog5BNAMh2uSp8xW9pUJtDSedknW8z/WfFfzkSbky/LGU0IF8p79Ah10THZnLvbPNqlZNRxpw
de02tsLbQku2mXUfadKBTs1mUB5NF9Z+47Ns/fPxJVL2V3jQEXChsHRpWo1Rzh0aTT/Z3dPo/jCb
p1ihcBquVa/myA8OjUmjlkoPqSsMQZeGgs4HxJPJ+ilTY/mmMhpkMZDY3tCJTx40r/X3Lgijm8LM
fqhVp2wIAPJtRSVk4/hts3LAFk4x0nIcYTGHxUj2ZGObuvYoaOQGqir5j1j3HmwnAxJrrJyfBcci
AiV67rz2c1opM2xdsw18Pq7d7RArf1Ct4fjx/XtvYuKVrQ7qQwnl0FPmZ/Y9g80VsmgM2lagCTa5
nq7xey9dib8jjHQgOK/yxFdS76rMRk6xV+s75h42GkrTzKXsqnBl+mFpj2jryxwAMgJQxJcHRgLo
4dHS108aorkDVDGKQinu5vrnW3hEqXAx/yHyV4GMuDQCykSvUy3UTzCttKirJjQSPeOnqn3J7c9R
s0Z+tPj1mGJXRBoLX93kEmShXTpgZvQTKBd6Ml/MVtoFXchEycrJE//Q5NFkXf9naPLxUGk04kLF
0ED/7a4K+ycElMHo+PGXhLd9Zxfa2g1fOux/RRHBzvPPTxW0mtEDqKmq6ikCPLMJFG3cOnWxNuG6
tDAB/xH6CkAjp/1ROcg1ra8C9QTuah+M5tGJnZ02SLh/vzxo1ofnrri2Qk2L3YJFm+T08oCoZemM
gxKpJ2vw3C9Q2Wj7MiuFyPygS1vH6Izb6ydy6dgD1AeghvSrAF1dGixlJ0/rRFZPsZLsCv+z6/9W
wjXo0dI5pJIsXL7MENu0l1BajQpI2mRVuYEaubnTXPmgR09atZKnLBkicCM8RrAOLNVkNVVrOoMd
UEJoWiXeorH2qnZqtVEVCoca8nzbj388gY+E4Vb0paZgCgWvHmmOpJza5s3qvrvjoVxDhy2EwRQ/
ibvhSgPcMj0QeS4hAylxIJKiHo6yGRvPoVxZO8NNlKPRO8T6RdGZO4KkUEaGs7d219e4+EkBI4gp
DsBV00CvsO3I9e1EPSle86koo599hbp5XzOe1rr/6oPycIsMQ8gQiB/zLqqMI4RGEjlUTwQtm0r9
Vaa3g/NyfUFLJx7ehP/amFyxZAjHyoGW51Qx7b3tjfFrofZQRGXt1/+foYlTbCEGDhWT00Fh7sb0
0a6V2l2whhQTR3rqet8vZ/KkFH4f9ijrKCdueLApK+sWgtiVa7X4yYBs0D0T/03R87GTerAHYEON
71L3W6YHG7lbY6ReMzIpXOW1Giu15nKZjCe5dKBs2uuBuXJj56eZZJJZe8bIEFmZ4WsK9E/Kuics
1PLBe/A65RXaLUqMcXZ2ymDFt863hioNLAL4cgNI1xTThW6YkxfgYE5K0isveeB036Xe11esLGQv
RHu0UAHV8CdlgctL46QM2tT1oJykHvF1Al0AOD/63uJ+fikMHWLF5KYM7qr+aYAGbcx/xc1K7LTw
VSHPoK/xl+dupgg9ZqNHJdBXToMyHLyq2vfQ3aultHfdlYrQ/JPCp0V4C5z5r57Z5PJ6vhu3OcJ9
pzh8df1wW9V/rl/a+VIwQGJrkdSClJ3yqliNQc/OktqTFmcHjsS2yHaVdIjtlYWs2RF//87T5UZS
KxEU6ScPT1dKsMjkB9e4TVbbd/NrJRbE8A61DOKX6dtbK6jG95na0jJJd2Ut/9M2goZvDYC3ZkZs
3Lv1qFEfDUaotKe01g9aGR3jPPtpa/GPj2+PgHcJpiG4VKZT90rKSzzmTXMKw5MFv1CWJZvQGHZV
+fEegZAbEEg88N86slSXC6KxWps1imhwUd+kxufWuTW9emNHL533Ywjfri9r6esZBNAimADaMiVJ
QOBIjZsiak5+qG9y+SySYjvff9yI4IyHEZMHY6boK/tS6zMq3Z7i/KUmZ0vlJ30ti1o61jZVFAEd
QU596vLCskEUybI6quXRnZXrj05mHPK23OWGfby+HLEBlw8fCbVl8J8IFmahMhR/OVFT3J/ssdlY
ybEL9tBf7bTuJVyV51ran/e2Jk+5Wzp1RzGyP+kdgwhfABFAKvpyfT3Ln06cAMF1xkTH5MApHhNA
NZ9OR8lC8dq/nTZLfZSrz9cNLflQUiZqIqKvMkObdF7j+KVW9SfyJabgik28xsy/+LneWZh8LqPP
nSh0yv5Uav/02Z0b0rZYk8hYePYYZYe8BJJHIM2UiC+/V+rWpR0PKUb6r/7wJVHvxsiElCqmWh9u
muStTt68LN1K6l2pPpRNcXP9My6U0fgBf/VWBQ8IKMzLH2B7th+2ltqdKjN/ay3tjhGu5ygvnkZb
22ujuR0K7d4QYblJO2E0y2//6gfYglkKJzVLP3IwIW2ncmJs2APUP0rb7srkUEhHuflqh/smv62V
B11bCQaXziljTf+1OonTUHwdqsTE6mDkm6I9ScVuCH56a4yTa2YmlR+UeRsjHMzuVNhvZvotzw55
dLcqB7DkRJgGBedG/YKmxsTLl8mYeeHQsYdlmG/lvtp5Y3wjOfY+kL1vAEu/Xt8zcfKnTotS4F8H
DHR3mk1pbmENPrxmJxeUrFochQhR0x+VDgYLumhxtuLz5+sT07uCi9SCaX6m/Domxtj5WpeefGvY
JIGyidpv6Mkozi4j6Pjo2iC1JK9idJKKAkiDy/tQtoYV+W2XneQg2inNXTW+GVbOk9nsg/QgyWvc
YEtre2dPm5SxQ7Pp8z6uslOhthsldjaZETzriaNs5Dy59aA+/nAZlxhbBS7AC0Y2NOWfgNneMVJd
Tk+hHDDKFOJAw+0QO4fr33HuPTHDG83LRuIP0PvyO0rtkNhJJ6UnW7U3Tmf9VlKA1b3brTWiFlyo
sERsqJgcSlZ1aUnr1dgf/TDj9MebOj9KxZEh441s9ntNujXNY5W8jI3Cj8g2av8Uf1RGWqHn8t7+
9J3Qg6ZJR+ybUf6j1JWHxA3rDdWqg1emn/V0jaNs4ctaXALR1xNmp30e11Usr0nC/OQ0/sGUy31k
PrVrx3L+vMJDwRflYaICBX3Y5UeNu7wqCOzzU+j9qCFQqfuVucQ1A+Lv34XaclsZrWpjQDW/Fvof
R3m+fv7mnvdyAeIrvvv3w6r1O6Pu8tOQuJvWuOndnQPTav523czC9YWbmbIjHUShTjH5TlmXtBno
xeyUyCU0maUOu1rqn2Cu+eq29pvk1efrBhd336ZIzUQdB37qn2hHZXFtK9nJaFHPcXrA2YVn3UtO
+VHuRc61gFvRTRDzEyTll1/QcaM4YUg+P3m5kt/1Q9Kfs8Zf48FbOgfvrYh9fLdPqT+0YPk5B5ks
3UWd/ilv1sQB5yZMWKxtAO20RaDrmCxE12KrK6jenhw4gjSUw0FTrdQO5rsi2pCMv4rxAShwJj5o
CPxaTppOOdk1LB3mPrTkQ2quwTvmZxorJjoAHDbKbdNuQYFSl+1KhXoqrG6TWUdp2OfDSV5joVs0
g9cGOY3+9IynDXp/a3BQqj9lSnorG/jS0YsfiWJo49ofbxeTzUEYRWKvQ3SiTTandSrIwzJPOaVg
crqspt2C1kGebKU12OXCHoGZtwV/kCgmTKHgRdgYCD+H4wkulcb8rEff+/DLRy+naHoQpdCFUPiA
k8X8VQiQspLqX2jDhVZsreFO71dC18V1cPNluLDos09n+HwdqS4zDoFBqt4m6k89sg9W+/IvVgKK
gAPNhO6MuiPX7EYKS1c+5ckTsyBuC2X5WsFtcSEkH7S+yH4AyF1e/SaseDUNCm6meudF9cYYnzp1
bdxmHqvinOFWVcWcnojoLo34ccgUUQzYlqlXPfwiVUcnOWoDJHBGsUnXGh0LrgZPCd0RvdeFbKrz
IgcySiArbmvsrc75OjRr27+QsdEGFX0U4CQCBzuJrNyWYcAiKeWTKg8/y07dN4nhkwLntzG5jG8U
t3av783M3Kt0p0rUgD8cQaKMK0qXgsYM9OkkZSwYqIFByhlPpfRqDJ80/xi3x+vHb+k7UnohdhRI
WvbuctdqtD8lQLQj0B/rQWvrR9dpv143seDlxDyAeN1wqsweXJpQXMX0yliYKH6qCdMNDvyag7H5
F9UkPhc9cQpJkLHPKFhrdsHIC1DskZyNmzy19I089Dsz0IJtnvcfd0EAgP7SzNPoAPBxuSw7SHkK
C1M+VVmwNdpwEwfPbuDvrn+8edgjYEb/Z2WSPttZIBmQacinRDI+JVmzqdMGaz+koL4x5dfrxuZ+
4u8rREGbkTSiuomfqMvSK4PeH09hA/lJqWwVPdmr0kokt2hFpVYu3j3UAKbXyjdTO4nBLSmu5IGf
GT+PXQrIOfNW/Pd8ep0Ze8Kq/7U0RS5lcjDkdDqxpKibJHl2ra9O8scIXiqgIXJDL9TXtmP+4cCR
fhGEocIJ0lWeEpK4qtnTk+w570FJsWzYlOVnJ/zn+lbN7+2lkcm9NZqiystkAOnWyHdj2T0YqzxD
cxOUzKkTiYhUQcdjcsC1NujyTK5LyssP+XBfjGvMSUsGGAQVQBAxDz19MVSf0pA/GsXZH6IdHG8b
v1qJFueuB7UE0B5CuZn+zDTnN5s8K+S8T86DdpfbP/zghX4xTa/b65sxP9GkiILVV7gdNA7Fz3gX
WsdhBxG4XqRnUY+3gwDkRYZ++cfzBMwQVXNr/gK2xAv8zkwZt9ZY2HJ6dh2Zyel4H4dr6sULV0bY
EDS+ggR+Ni4qq8iIV6GSnm1Z2ijNrWG7Oy//HYbhPkEO2ic07XJ5k68O9c0dnaB9ATvDwC4Vhil0
k+Hnxks6qGXMxNkqmfbd8qKb0Uh/2YW6cbyPQwcEuA7cBwgugCbTk6HXYZVVlZucW93caHm2kQqm
1D5MlahghYF/SGYYiyeQvNyx3oulkJGZ9Nwk94aL4myRbKruERL8m+sncOHr8eZx2BESghZUnxS3
OlVPKQ0N/rlO+rc2VXZ0qSASlCDkbfd9Z329bm4hNOIxZ5yYTBwo02y02stGDJZOfg7Nn561TXrY
EupkG7WHWr7xHGbnw32WPrqoGV23vHCjLwxPrlppWtVoaW5+7qXuU212O6vXHrLEPQIF2F43tQAK
FYuEUUe0j8H5TSJamaH8Qrfk/KwBBfLCR1v9pLefwvxb0jh70/5hOi8asxWuWW+btc71PJoW0RKs
FKQ3+MgpmSJdMU8p0fw85/qvurx3tAdEIfYWIiHFrdeNa0tdcMUUY4nOqCKShUxTnbJw+tzru/wc
j58t+ANzJJBlpN+8CNZm47fp3eoFnFnowfsAN4vPjrbPnG8r33vhEBPqoHEk4l2NMc7L2xLk0Ojp
aleekVB/UuAz3ZB+7Vw/OKie9oK49aGptDcEq+nhJZtEk/etVB28wf2cDHVCZJTulADwW6llP67/
tNluAPQW5KoO+Q2J5/SlMlJ1UMbSbJ9R4ojSZ+j2/4eyL1uOFFeg/CIiALG+suRip/fdL4pyuUoI
EAihBfj6OXlnYuKWq6Md96WfqgMnaD2rr/bOQ3xsUgzRN5Prr28RQiB/VmacW6Ij/yuK4s2utzjd
okF+eNPDXJog2v2vP+dMgSHZGWdyYNNfv/YYy80LeKMemvxqWbCyJycXfZL0ct0O3vzdtvXXlMVy
hGUCeArAaRhzv0wjD6HFLhtb9eCapAiEhuNkF6dP1PsG6Pxr+JyfgzCis7gOgvWvVxkZ5QgKoUY9
+DqrlpHdTJMog0DA+DQg6uG7BIe/Nn2UCqEqEgIh+KnPJSB/jtY+n5FStC3uAZBXEbhfLIXf6Juw
N8z2v0cD/OcgLgEMIpv2LzHVpMxGHU3Iw7xotGUwGKgWHiEtIqXhPfDv8Ya2sJ6ENCV7hfLS8eiA
Jhf5JhZR5ou/otwxT6b9Eov+NGn9MWcpajBSiljSPtd1IFj6Ywsa/rQhJ08VaSN6VUaE0mPkyM8k
WobbRUzkiHSKFElZ+dJWrfJk7czg7XOVLPfNYpZ7b82TH+fIwakwPaK1dCADSIvYbzk1O5O2vOAc
l6RpQqkkYEpVWpbikJQvwZHT9qP1umYnNUw7edT1OxI0069uCcxpUWtzOSB/vJhUyN+boVEGaS6I
l68bjW/ds2i3KRBX5dTE70poVLY2KX9Vk066wmPjQ5C5597NIxIjtu5FoHWmMhxJKfj5ZCcFwmJs
QLcDh4WoyEzQ1ZJ6mAe6ewIrzU7z6vk1Md7HBsunKqzewqZIWSZ+e+vSFAYa+hqVmMm1XIMnGMO7
JwUZ5iGQKiyz2KR9yfotQR5bAoq+NkV7dgl1On91OPLOdQZrzz6Q5kc32ZcgR+VaMK7hZZbjpRdD
joQJpeXy1soxxccZ420qqBBPqxzPLfVeTo8rIXMpwja6TbmLxiJTg+irYSDZXWRCV2ivESWdBO47
XaDYbUrG9SdsRb+gX593aGt4HxBbCkCDIJKkiPwmRlqqzZ6d7J+XOXsJtw3BX4Cl/TuNnsQCiBjE
st7KKn9DuXwhLIOSLMmXUZXG84bPJMPtvmeUlXamwz3HCekQ5eoR4O17HCx3bGibsHJIL+Sz/0sH
ThV0TJabfN6crubMxOPV7I1m79TwG8m2Kd1NOlAwbtv4MeF2MiWVIA8rCAChK2Q2Q+s2ehn4gwvX
1yHRQxWPXrIUa+juO8Xfgwnmw1bLufDa4dUF8ufSTB7yVpqopPkCOmEwrqQRTwsum2w3y0Qdc88k
EHFzOdS9RM9B5QM/v9Rbw6dCkukpOpcvFz6ntk6Slu/HdmPgP7SsAvBTv2W3yGPXiad+XVjhj11U
o4LzxcweeU6GcDyu6/w5JXq2RSLZcIEgHq80On43jGxp5aVoejsIvgWfNua06GbUsxrBdR1CG6ru
UD8PsdkEXY5wqPdFBOxYj5zDaM2wZ646eRZoUgkPiDllzXFFcEp0Q33E9G6z2oop1mOFMOiuXGye
VGnPfyftNFTp3KIWbczivohRcdjvssVuGEpxWITOP7Ur8YcC4YzTdJxXERXQvwVl0qKZcGATZFX9
GJ3SoO8OPpOsBK+iK3/t7sIG9LWOlg8uyLRPesFKR6O4zMOJhDu07AZ+Oa/ZJ9m8WZwcKjY7qNiv
BjegjJWO6ikU4rS23l2fjtLbb1YOAu4b30KzyB/p0r8FWYuFx3GkjlYxd68SAhx3gQrk9hRbhWXN
IHc4KDxJnuclxKvDETK6kcR3pOzyzj0NvmDuqGOPHVws2cMKBtyrVGAktpJ4KDqPkX22UXactBh4
3XqpoXuM1JtO+XtN0Yhtwu419UG7wgKHOgT8AeWcynNijGdMwViISIVsaW4V0mMrZ61FIV3sLp0/
YfINXPoIolyW7Geos2y3NNT/SRVSp3ZW0a5G5ATGP1/YzdKi0g6YQsKKQfvZteKh4FU3xuolU2R9
1M30ASWxfym0vR16fAwPbeivgDsyZEDxuSnzLp2QSh2BcGwa5PVuDrWcqB5OTizO+h36pZYfRiu6
JxYFfb63PG1D+xa0Vh6zcIpPYZ8gCHTC8MBs9kobW1oA50FtqufzCvcUWvBlWHfInl9PXke94ZIk
FtFYvdg+IENpvT3BXS/8nOY0g9JQo5Cjc4urDBb7om+ipAoBTlUmmRBmB/x488s+GfPCuQhlzFn/
007Elb1nsbYOoFCOi2wCcdXh7OafjFBooc5FOleq96LxMA5xk9ejaJCuFMIMykOkc3t6uZs2jiZj
Oh+IWd/Gtc+qRICBleEmLtmGyH7XIDAWIaEIj+4/8qzBGimbG51uYTVbRWq0WGVPvsPCGjuLXNlI
em/YN36vEed+qcfRVFmIkIJis1AOFoPxpcRPpzzYp9j+umrr+6Xbr+sgMEwbNhbRpgmaiAzvi2bI
79YELa3+OklZpOfUD6LpUi3+dGhTr9x68HjBMBSc4U/0CQKKXe/IfvRIWPMG1UzcZO0VWTpR9Kbf
S+RT0wDfRVv8YdipzQOIAf82VGwoQUBijkZ2ggSjhbK/mHo9PA9x0O/k6od1zDuKQUvnh2RZoAyl
crpzUKcdCBTlJyCvbN8vGwJDtPu94lWW2HBlmQEEuU1WNIidLzuVyImrmW0p5qOn3yaJCHweUvc2
9QHfwRN+OwYTrQev1W9YD91b361rhaV6vBizZr7PYLDGIpHC4E5T113rkAY11HtmLqEgHfSITjS0
2F15JnDvRkQh6lEUKYHUYhbqgL4pJX4GcxLvEqwUKGDiYWmXkJbSM90xQdXqPk/NZ0T0ve+C51BG
UzXnXvaQyZbsMtMkquRLP5VkosjVjhJ6CAhqgqlsRpSX+byM4G06rU3SImZgmI9Ym4diaLOx7rhK
H7HBTdeOdOYi7pAe04WYMyYc0XwmcM7cuy4yexp27jJHfVyRNUsW1p2vNxiZh+kqoUH0Rmz7osOs
eXa6HYt4yabLHitLEbYtiNAZpymZTphPC454t9k25bL27EIK1pLhc9Z+CmM8cltRUtOLYqX+J+t1
N1RW+o+RXubl4CW20zc2QubmjGC7whJ1ofLwTkeCn6Zt7cUxMm3XFUG0WYUQfnXyeXqPxHtkQELO
WSSxemOZvpXtNB68XPAy7Jo9DnFZvEBRvOzahu7VbOyxQ9Z2FXhLcoQwT5fgOqZC+RalaXyEJk4F
WwuZJvZxsgrEWg0gx00srtlGWE2jRtWLh2B95c9Vzn7AyiBKg6jNGuMFEqKEVFxKmNfybNtjD/5N
1uDDSYf+ITaAmgJo0eX7qM2qicafjAx+sXUU3BhIbMRs8HM5g8B9jzdIhHP4EYnUKFg7083Qep8T
77GEuuaXUm2/W2QH9284v5Bu4mUfJm/bGvOLTsc3joRNlWbytxiH7LplvvlEp7p/QjqSedwySvdB
jzTI2HPt04DU01pQfz0wmbi8XqPeb6/gC5kKZB6yS3/KN2jL1+QyS92YV6EysS5g3cSprIOUoc7d
CmA7w04XD2Z8B1KHiqA4EuJVrtgGC38izUPk62UtPT6RH8al6i3s5ndI2H84lpwDmxCiLWz71mTu
ka7jcj8pjQNhg6Xn5M/aSkS5JL2PxniH0IIMm9Xnkm3Zfsla+wOnCVXhuhcXIuLAflqtprph3lTH
tF/rvAvbyzxs1E0onH8764TvpkTG+BRJ15UtQ7dDIflKnzotISSi4dynJ23SMSwYwvm2iqVeuPNC
/zdttL3pEXWskkTUWJJxl/D5dEBHEe3LYQwyVGgLhtTQQePwqhKFtzPnzX7EUlW6oE/fI0+Nl7hP
wOy4ec3iTkMkpvCxl8kwHKCw5nKX4NBb9pa2u66fkMHIm8dJk8+xw/FvjNuSxGbFWmhw0ci333lu
NZb3GCtOir++w+evRZd1Lz2K7k+bDNt6acGuINdFP+hkw9F+REAaD2P96EXezaQsstxyhEVbtprS
jw2mQktx9ZGotXzE18z0Plhb3qIVfLDMuwxXMTSwXluYanFqBQCizTThLIneL+b8c9mHl7xZfKA3
2ucxu4o1EIt0Zu7g82WMjtIG18AULUSvloyliIx/6NuYmLrJFO61bAXmA1ooup4SnlVt0/8M2xjn
XOg6r4OcOwibXXNhGYD2IsAF/NkzIztyQpmrZAjhjDckkNqBYhwvchSGiQKLfvOyJCwrvLTHewBA
v+vx/4PbDMhYg47/kcRb54Plwtk4WrJbqWeJhqNmKsN542XH2kc/WBGfoYYH4eunEdTCRZRLHP3Y
prH3w2ZMGyFuRl8M5bJR9TIkw+0mz/UxvklLeIQxqxG6eQxCqJl5gCwaFuoQk5lkFYiV4QJaWV/d
I/AvLLKITsMVc80krqHLudeJ/w5X4mxOlOkou6O+Dz3c5pu+oFP/U8Tm0Sf9UzipGOM1si+NH8un
DIVDsvDCdXuRkVmu7aROmWBJhU0UUk6ZZ++Wby9R9jE0A7IypOcfWBJ77+3Q+gUy9nPslekUNjue
OnFPIU17SRj++mgc0w+7GWyDEbmDyyWu11U+j63h5dBiXiBK6NdsUTUouvElcgtyKtAPVDTLNBYp
Wgnhau+HciYg0s2S+484Ez81WcRf4NFJf5C4aS42VD5hG53TvugXOl7TMVxMOfa43Pagd+ve9uvJ
QB7o7xC1Se/HbMiHCt6pQR62yNzPaA5zJ96dJc99gvtek0NSYRz9Fdj1V6fNpZ2QOTEn4seabg9j
EooOdymJiknTZD8JHaJCTPAA1kh4w6aEEkUzFkkGiiVLhwnHDogTgTjrER8c/qLwmOsxBSUfTcd4
9D/8Jf6IctOW44AFMhb+RzhDBRNiKSo2jpeBUHoB6Hpp8M4mqp830CzlmiGnKDW9/T1FG3oT0aFX
rirdEPOoGnbSgzUXqMkypOicPNGNeSWfYzAlbWjR9Nyx5GWRoAADvt4ufZJWuPXjFugQRJLAp6h8
+uJJ7hVp3Ef7jaMRet0IcmJd1uzGlhr8aXy6S9yAYvlQnilM2qp36K/Qp7Dh9D10Egt2s47XS0bw
Gxy0MN3WI2Tebf2PDlbdV2hxBnsATKRu2vQMGGDrsaVLo4eNttnTBPftIXWKt2XY+N0J6tT4SXYI
tS1sggLBaYaFtMBZkrzJhETHLUTvU0VHL512wyiSvTXTLpaD/4K7sqsEOLBrCyl2PYtxzveCBD/6
ES2eB8s6WuBeBZM3w0qBXTAvcu0jqCjLt71csle8elrgVAJSNsMhdt38x7GP3KHjAAZSe8AlcZdz
nV/4KnVl2yMB8lrrTkWnfETUrol5eMHnTJVAx1UVOf2cAsg4JF74ljcoI1nG/Kmx+GGIni2SJj7R
1n9wFJHpW8d+prN8w8EsrbeG5EencDfMQS4saeceJGu0rpXy+1L5TvWl5/tDheglXqkMdx290o/U
WFrGXi9KEvUH0YeHcEoOo7cKhbjDEMFdyVZPOF7lSX8g6jUjB50gi3iNf4ULU7t5ksElaRBgU5iY
/ooBivxoUo2r+eAzg269s0+hH25wDX0OZ4aQNYtIGyrndufydC46M/enyEUPfJ38t9Xj8lKINEW2
HpU/8kGTi6C3c62aLbmmUeTunGIU102TVH7aPgq9/WzZGO8trERrMZMG92YfMI9tJIz5/Rwvj1mf
Pw2e3zegBROgcT23KJTZvLLTQX6cek9ULaSSY0Gxsfyk2EWewB7Z4LC17U+JI8IlW4h/xVkyVQsi
/wofi8zllsnwRgciAo4jPL+wEYUBIvNe89DdRsjn36shcvXYan5yIZwaFOKOgpvhd9acs3lHJHBk
LYppEboscWCuMu5/UDpAHE/tUtGNp0cWI1XgYoFt/znagIUFxstfF6OSrrIIwMrKmAX6JlLtBv1d
LHEOQGESEFWRFiaw8kDmVj7xgZ3DPtIXm4e2sn0W3DtH5C9uJisKipVzK3BCeZXYDvaa4Lq7W3A9
RB5ReK5FTKT8OZMuLNw83atAh3B4wA2C0tnG6TIIh8ehS5YL7LJA/Ne8X0625+lusfJjYR0Wo8Q6
c2fmcHqdIK2DTF6Jmikvv26GCVmezPRVC7lSWigqFsCH+TvAAVQqazG/bCBAb5IFOT9lltENPwtH
lYsknLiPoD6a7hxdXembFl68MHteZ8V/5UBCbyEZfUmQ8HTYwpWUQIY3LB7NGtUbTV4CQHn9hkU1
gfUNqu+m+2lUiNLLvJ2RhRXZlldsNuQ9GGnyvK4AkTh1WABzRt41LqGX3pZNn9Scv7gf3eLvnqtF
0VWXE4CzKsyNrSlyth4pSiWLwOb3oW1oaaMxLUIyYiIOwhV9xKNywYKz09HIfrTUn+5FOun7YJ63
XbjpK5s4cgvCtzWFC/n5euF1EUYSWRYssbgdT1ahL4tvwEJaFyPvUAKouthIsuwjX6y3EOFkV5GD
GXsVMQLGsVDca3WOHm/9ISv63LPom2IU+IrekLEFGispp4B03/A2fzMp8BOgew9FNyDI/7LkTSPO
bE0zppjl8VW3VLHYR4C/FU6S/04Q/c1tQFkLZU5G0JEQQhHwJ7ehk4BYIXMskNHGT2s8PABwiW+k
sdE3T/qHn0TgyDubGGEH+YscYg0A+LDL/Icg+AVgrnQLBSbJITb4riHsH54EVu1M6J4J678MgI5D
rAfFA4KJ1xBr2uSUvQRrEiKOiuMq1WT0G+McOWuz/nDvhNBznhvk4NKESPGrfE+RFEvhOJCHIMdN
gHlxXwreZ6BS1Xy1iY0tECVJBGkAWWKVtwSoKQXaXegtmC63IOuOwDn5fQAqo2DYpPc4yabXmB/r
iYjV9/ZrgkSkAFDwNVne1/HErU4OXRDrXe8zdIMrSFG4L9GsSuN2vvG3lNVL7HsIiuqC+7bF+P73
cfMP7xg+QShUEEYCIvmrXymHW8lPNkUeMoBJef+4hqh23fa4K/z7c/6m5vFqzzFNgBVBzOK7/jlA
lw5BToZH5AHgeEHcrYGSDEfndcYpGHA7W07G7ENxxF6Dy+w3GoS/KTloj0HJI94CmkYwjX8+PF19
1ydU8sdpdNdDIC5I8A2V+fcTUO2K/IRz1zu07sl5ZP2X0gc9UnSZ22F4BAGJMs/1gvbmm0/1VekD
WSsQAYjIIFo6D86vNLMNIjRrwLv+qFOEAYY1en0vPPOcwh5rzHHL1wrgH3am5hux1H+kC/81Lc6E
KeYgPh6UWZj1X2P50ZRMAkYX8rguwBegKOiiguES/JRvK9nzAbiWouMz17H7RUVofrkxyS8H6ehv
kScCkRI+8o+icSdCmhceQYRwEVvAk8TDp9fTTBuclZrsvkHSZZmbsLnJ5tmJgucaRNmFJWXqKjcx
3EWXJy9DjPMg5zrnKt/jJiz3gSEAKIFKH2cAFvCZdAvoS5F3/Qn0Q3Pv8vgRigS/+vdBTb7MnvOL
AfUPlUGEIDK4xr6IeIjjnEhkHz3CjAZRM+26a5YG8inQI7v146m78OINDp6RthVNEWcQdzK+wpmY
xYV1KVrXiYkvZNgl92Ie9R4LSvg7ce6KArU7+KHLsLR6bTW1njzm2xzsW/S5HILUgJMPZoB52Sx3
VgPXsSBC90HULOXKwd6XuG/MheyM/zlNeBeGnsuT1oVcAhz5Tnf9ZfM5vwaAwRBOotgIvQVfRVNS
0ywXGSWPoHGLCFeTZbkAifTvL/s/nSdfRiHi1s/SLIQDIKzmyyQWW6qXLmfRY7qm1djv6fya7y0W
3+gdgB0YIzJW3a8zOYa0nPUzCe6S9N2iksSz38lUzyqwv/4UeIyg3ILfDFP+z9ke5jOFTHSMHkMz
Xqmpr13U3KI7GjAQjFTNdo38ozJGZSYZgzocv8tm/Idhd1Z4/v/Hf1lsgD4Y03I83s6AWzuQobee
vGTRdzHAX0VjMPgjFQvCHrgHkTEJvdGfv3ObTY7y4CC6xlZ8gyJrEJ+Y6052O9JPbe3a7mbK+Ovi
1cHc3frRd+HAX0NbzwkD/1cdd05TiyCs+vMP6BzicgGpspvQ4Fg4mjwoQ88HqjjKRzH5/RXUl+Ox
abvovBuHR4wdDTQXU6RDYEDsH0zWs5LZ/Pem27hqEQEHUHGBGExZdwAt9l2pzlfL5X/+YhQFQ2Jy
lmWCOvvzL/aV7Rbo15ubWXtxzZdguudqWSsLv/zOYvu/XmUwIM9iSIu2SbKKEreTgMZ9aT/5YLpv
1qivY+UcdILzPt4dCQj6Tr/MGtL6vepFz+8cC4ejdJ2+SgMel70BYYGqsO8smF82QkwIPA+GPzwR
Z6go+zI221Cu22jGFgruzxzYXv5dws/XxebrA768YIUGrXngeICiYC3Tp8DeK1t/s9Z8neDnhxAI
kc+nQR8FGV/e2jgHjYKyg91xt152fLyOPLJPPQDyyCa5WcCBBzGtKKe3aQAaccie/v0P+KcfCeNP
GqJS7bzGfPmRWmccKIHP7vrGVIyT/ZzeyPX13x/yT0Pjvx9y/pT/dWZJoeAhAUQHd+GKCljeQqQD
xNK7Q/71vz/oH38NPEZwGSFPFjmFfz7IxC4Hvp03dwCoPxo+fiYJdAy5/WaH+KL5+8/Qw3w/p/nB
aPiXOj0YFjfygTR3LeeiMI09zAYIGA8eZO9w+yK/p+C7FeqfnglFBg7OyCg5H3H//Gn4PCMssG1z
lycfeXxo+aPgFyh3LCaky7r0f7SEnn9iBm0pvApwVMJ6/OWTMUhfBscsxkU/7EEj/UhV97+dZP/f
IyD+SyI0MKGj+s9fZH1qBSyb7C5Z1z3QsksFnci/jweUmZ3/0P/eQZGPiZ+CWzE8oXjSVxO1lYAn
QKlut96m+W5GGzc4eJEyXM0DBXSsUyVFrZcAeXu9dcNUeW3fV2Oc67LDoQw6U2PLRc5LoROK3i6b
Q8XBgC1tAwhcgEDoJO1h1D5Y8NhFTwbzwAwB/GF6deAizGrm5ug6Wh3i2xZDKg0B1dW4ZPbQB+yZ
yNm9iIgsn10s8kPMuPfcrdGnl0LEH1rV3idNJ+p5maIqtTMA+hjFh2iV+AALBoiD+JsUlRnNgGKF
RVBUiUmxg+V5PE58SQ4sUrbQJtkqKKLFZc7XtZ58SAfSGVKXaGoj6AEIQqrEEqOATBAw+Ss5jI2U
V2Yb8/2GPXs39ya9oBYgZTAOEsR3HJXQVPrQbPoo9J7Odzqrwb+F1MPGGbD1PuUtv3cwZN/kEYD1
KGK/x8wH2hmr/qZfYo0qjCYpqY8gZtaNuGSAUbkSBGIoGHPyaiGxqyZgmbVR+kdLQKlFsQiAq65B
hXjDsRgbxJSnLPGvRTj497OIEMNGjhKI7zosYH2oqDn61iGXUOyIzKUV8Gp3hWNIsIO9Fitsm33G
sdgq3sI3joggVvUt9+vWj/FKXevVuZm7V9CA42mJBx/rIy7pRZQsaXDSnN/Dt08gP1koQqTyDzJ2
7rB2Vlq8egQDIp9yyA9eZBroVJq3fFWg1SGkfg02njloQCJmSqW2N0Sux3OJ8DVx42UeAneRufMB
l9AcVS4L83eeMf8t1HquPae8tvTWNH0K13D4oCjQeQSnNZ7gfIYJPcx/KX/QLxuB3gKv5gEDY62p
0L8QB+Y90I5uJ8HW7j0TY5QdCQdfEKdmSaoo5uASZxdCKDG2vxu7JfduBv7IWQ70PlvZYRgSW0Jj
l+yxYzT3g99mEJOCRnjOkef+wSW3pe81WOJV6H7QORd3uHp4FXVTw8o2baAHWvr0ikzuIUV83aXi
dhtuQHmxPTitDS9n5hBoWnZchFDXXOqoDnS7ls15kKwx1JloNLiV0WjxnvnPjqzt+8Ayc9MQ9EsO
eBlPLc6XyZGOvdgBgk0eVop3XyRhw+5SqDSuvWBgj/0k38NUipdZhm8dTWI0ykLRbqMNcKaDcByk
zevmLfEOH2m5wbvNX8iqw3LIuqACKaQroCzjrptEVo2d/xZvXhxDWjeHxcgN4p9jif8oXCyhocif
I9ChgMbFUPmMzHW6+DO6NCLU9OWpYFfRpA1+aIbkDMQtL+tH2n7YsCkZHaCx+MX6eANB0iEKxSEq
fwol/mEMSjGZ0xaNy+1cZi631ZbQsYp13u401AHlADC6FD4PdsSq6UjGPAIW3KRPc9T6F5ZDg9mz
lZXDTKJyxZgr3Iasbmj9/XKb5gkhLyn0HcZ5oFQS0GngNUFzcBhUoo5ML7ONvA/gu7bYIsC5IpW2
DHnvXSYNd/utz0QpANBDSmn9ksetKMPZDGhf4tH8kPYQpoaUZ3tIisdSmXT5DTmJf6mQpfZhRt4f
IY6IQQSNEFOEHaThq2LrAQuPX8Kv7Kret8EzlCvzWOa9MyfBp+Yj9iAyL7hieUlatZ01yPaCtFO8
l85LEc4Y2JfQdLjULpkMkDQPVp6tLjtIhPVV09hCxg9lVNF2qnsMheZ7xXHfs4ltLi1wkruFGoll
3ANbk6PlpQ2Mf226Nt71njffg0tA8ns/m8roDMDcgIBak3XjrfV0cuEFWX7QKBOsIeHoXsG0i0O7
rgEQaqgIde9DZM/H8SKZgXrTToNtMdM2/pohKimgQWsrz0eIXACWtqX5HfMCWoXt/NlTGBu4Q7le
1PcvOE6i/I55ABDhPqks1BY734OOyMuH7bpzKODxMsh8umnCxgDS/GqeQIpDY26LsEfW46ghdlYR
HWpoNuF+asBbXqgpPGfCdvpkW212XHfmagvB4/ljpmoiU1FDFbaW0eqNVROv0YExP9jRgeX1QnJR
Tiww79h9+3ptWl5vi+iL1JOA57nX1rLDmLZjlBxVFAOKSCKgMB4kYM0S5FeTNX2ZKNQGzXn0u8+T
7UFlTN3LVor9TPDY1Kh4hzqHAXawbnkedJ9Wk4M66iz7u4YgBNpA0/rHLqd6L71Z1g1WvYtcc1f3
wiY7BR4H/Rt+fFQd1LSe6pJjBGznwSBRAkV+aNrBIXmqUomxM3dpWKeNTapNAAvxVvRLlE4CPlnI
zCqmoXmGXig69WvmHQBhe4eYpiCNG9C7+QiDqXBYNFavUxfQRgc19LXdPeo42J6A7btXYy+PQm3m
aUKjYRWsWXSnIBGosZGhJs2z+kdnzrrrbJ2KPACI2cba7Qc0MamqxcsqwpwNddyDtOhgqT72ISUV
tN3TpTwz4mTNUbiGQYwpzfVDtET8JzKQ2gp1EvYQIl0U8hoPcYib+RxhHi0AA7ZFGGCYLd0YXGLK
UqQqBOHuLLXep6AOi1Vn2wGIDyYZzVjVglcsIVPfCrL10VEPnkWBEC7+F7gIrq5oWghnyJw8dC1D
rgm4YjD0PsZssjVVT8exlsZPLiQjdjeJOC3+D2fntRs3FqThJyLAHG7ZUS1LTVmSbfmG8Dgw58yn
349e7I6aTTShAebOGFWfwxPqVP3BbOXkgbaLt9GrHAx0piXU/ciufIMKiNIDpnW99C1KxdF21RHn
R3nChqPgs+9MFXMZMTbtIdUrOEswmIdcs3Z5D/4kLfSf5tj+LI3eeGtbqGIuNj2bsJHFQ9lmoQ0+
CCODIHePdZmr9zhde0DQ/eAAWC/7Eo2Cu5G1pj5EcapskgqUU+FhfywmvrHXxKw8pNTYPpEVsAaH
NrP7BihEmbXWjurO5NdlabZkyGDDQIUcAjejXIkzK1po02UT1kgehhObgJqU+rlXM1DWkSCWG8mi
waq2QbxBtaqDahb1O7eqgmNa+Y0z0gY/ZlVTPSYj5SqhrPVH9tEAzMjzzlkViY9lmuHO1crCPpSE
7pB1FA8GCoCGnYAt28qylO/DqHbrbdMYzfMge79jLcPeXTsXExoN5+Duq45uzLDJRqH8rhhD5UhF
E/1S8zr6Zo26t9NCOmGd6P+MpAjQltBBD3BHBSSFpWyqllRWxnnkmGmttQdWLO5wI/Fpuk261KPZ
74C79hs3KctdCyh5Hwp6bY9Fpx4tCTR6LGBjHauIW0lt9jZkCHb5vZWcTXUMt0rqU8VVUU7x9Ny0
e1FWdp6aCTsfgNBO1zxfBOyVy9pBxbGn3ZcdlLq07V1b9b2v3qj6tlfXJb3/3Nd2agI9wlfD9pNG
mTM+hVY4IW81VQCbWTfbUC2Vk1Za1aPlGb+6MursPGPRqwBA95BgSEo7zzy6Vse1g6/OJsA5cjeE
bX1niHLz3GWSvzdQGXxTZIBtlP/rF6MW4lNVZaOjC16gA/THnv6+9EYNSevULTYhbUxpAxUxPFc9
B4Ivo0PdIAHKlULVLB4iEPuxFjkVZXeo1ClIODeP9z5KmJ/SvjVfQWW6+Sbs8ubU00wO7doVO8gl
uGj+jtu0cVTBSJ5jAMn3ddFCLQ5bL7A7M+qRrddzrBQ74+BmtYDC7cDxoKGzXIwgpUZZ6o5xVvjH
zOqqrRoZ32vWwoOb5/VD2LnJl77Qw0+tDyogSlxtMw5t8OqHzbDvFR0aDtKHtlIU4osp54EjewLo
Li3weQ4VzUEZUnMne2322sYFnuYj2B4rj6akBwyX12rWya/HFLfo/KtQldUuDfXkU4p2wb0c6PUD
Lx6PO18pzlpc9s+GXnh3YhmyVGjEIzEZ/uH/Crd+pyBuKrM3NSSSDhbIpTueW4VT5AWZfSmZ1CjV
zt35kdc62D0KttAZ4U6R6xiYI0+MxPe6V8XV5L1eauLZYmO/1KKe7XzfTbZp2PnbQExa3GqL9h5N
mXQ/6O3wOVCT+rMaIbKsjCro8K6p9mXkbszQvAPJ+yVyVWHbhBQpPbkDHZmk7aPc81aqOA43oppW
e1mO1f3UXdwoldgdfK2VtkBafrtRCUxHb4tTVgbSYyaDBIjByfa6CJxv7FrKyWb9CZZV/SNO6dYD
nVQewNHRzDZgD0ddoXNV99HJh7kCiMDPt9EoHvxJaNZKwbGN8njqVN3c1W5YnIAfentFA9ftjQhx
WUorb2gSAkOuy+ReMV0LE1psqk2wTZ+kPIy2eWhZFDADrvUyq15UKf0VBrV5FhWOOd3KSVs6KDqB
oMR3gxeYP+RSSqiduc1Wrsv6rCepei+lVn0yGvG3bmQc0E0pncJe6e0KjoRNpT3ej5rb7n1qDxtA
MKqtldmw0xuQcYjU6zuh76UDuG3gdrEZ/lHlRt50igcSU4/CU5A1yT4CRgmdX/N3VQfsgiNc2AFF
DA6BVoEEEGuSUNSuTqZllqDXNYhj0MRsP8rNLcKGoGMsP76jS6nd9xOBAP9QzNADL3+ri3DYoYvu
gqpqk80oxuPJkofoBxV/fW+WUv8JXYc/QxjFr6oiMJda9KWzUJfOGvdng4TFc6mEuVPHLk20Xpad
TDZam3TU27Vo0RxIxCfncQlLp1zuwG5mig0nyLtrAoDWsl4Ip8ZDEMymciI+ipbiwj+CgBXjXuxL
nXTnYtGw86xBOKsYQcLzUbP71M2zh1YNu6ckgBgCUOl5rBM6iLmYWM+upZ4xYBVeBQvxSPZqFthF
aPmOH3XAsPz+IVOsbBOq7h8rjZp7NC/7k9wW6Z3KlbUJQOHaGcV0VDnMLn5KZXDfGZMjEL4RjTt9
gpVGYQhkI0WAMw1EE0BN6W3cQMvvlUISD20qmpsiN9t94rvRplC0LxDmzSP4uvRP1MJMGwdAX62C
43qkoZvbD2VxBsACQ0m2Rs3Ocmn8rNOouNMbKdyQ8YoHkFR/yjiyjq0MDLj3cDPog0q5x8Qei3VB
+uTnXbIxvVx0CkR0mEKsdGpLsLaBEv1Ikig4xDy+9mEZNxQV4F3BKJk4ekCZqTqX2onyaf+a9TpG
cqPIi7IPk2+RIJRf3T7QT/DL6kOdw/3LCqs9C+RTmE653tYsCspbbSIds84dH7lSC7sNEv2pCGhi
8HJ17/F5l3dJ3gtHtTaA1+Fw4ZNdGP5e9ErQoXFcgzZNrF1akWR6TfHbBNNkx2xx4Ps54GpQRrbR
o88+5nn+RMI82gJtCbsQWVGepXWIt/fSg9n08Sc/KYMvt+t7C8U9FNZxUzFQKAL4MqtSumVXC2Wr
i45Qyt9lXt8UGFZ0QhZC/K3No3eBoTZRLquUGUlKlFe55rhickaHNbQhrfy5PYzr+rhliYoMrgYt
Jxje07+/q483aqaGuphpTsP5UMnGsxa31Cfj7wb23fbtWNd1ZGIhw0dAHaDCvI48UGQpxhwd8jru
j1HSnka3eYJl/AJ28Kc4NJRi1rq2V3gCarCAFlQqyaitAMqYzaGWW1acAv9w0tYApyu7GsXU8qS5
lJIyHwIMMLghfekVYdelAFdvj/i6Uwa7HDY7eIkJsmTN1WrCUS7FGoqwM1LP9ZpDkjpp2dlGfhpz
MKqg4AQUnkVXPaCDd8ADe6P2v2//hqtVxE+QaG6ak9niRNi+/MKl0LulMFSqk5f+FrdtUpaVdbo0
SsSjZQVZy8lGZi5/qLUe5WE3Hx0/brYJD7bQP/BmsIXglBYDJJDHYHjuxDdP25Xu0S1WqvnXLVz6
BbDd6aJicKrJ843SQj8uIQKNjqQBjpe3/pTU9fcjD07AE+ey3NIb9e4+PK8KHRgubIlujzxXXXbT
jrtJFXsnln9JSgBlaOXDzeFE7EaRCJP1G41N9vfUcnq3N2UP7KVXdD1fDnOougOntaHb2NVnYXQg
wb9pob7Tekq71ZpJ51U3awo9KYyYk9oOba3L0KjOZiIOrb2jNNaXdki/RYP+TJFs+/E5lHl8mzqi
LbSWZk2zZJD8CJWnwakKsd26TVDexVG8BlCc/spFH4bBsC5U4FEEAoN1OZjAwvSzDYXB+YtHr7N7
VfwtUtvVRIpDw+fbQ7o+caZo+LxPXVUD/6tZNKmke2cJ2uCI1rMZg9zX40NTvOVSR3EaY9OBHkq1
F6sVL47FQdLRMvB9m7T5ZgddC4ksAr8yOH5TcVG0+ksPDizSKU5ozQEPxpVNt3CsgLoFNCXSQUZf
arZCIrHQeLpZg2NQFIz85NOoVP8lBBK3uNcgRAoC5/K75bw/eD8rg9NV+R+xdE9Ymh9uf62r62/6
WO9CzBagCL/NixGocKL6h5RKdpKe+xSWq7a/HWdptkjokBlU0ByhLXg5FJ+DJIRLMDh/i1Oemtg9
hcOV+3Vp6eGFOem7cSiRmsy+CZRcOPAJEPWygk5oDwqonaKHY5aGVoUvOwa38Kiy+H7o5eA1gzu1
R1b9n9tDXViIQKQmI1IQY2yE2Y9IBIQUoKdwdPAqN/TQNlF7kEE2K1K1aaM1/M5iOKJI6EwhEz/H
XIYV1baJ5uEgh7NTMhD0lR1TVa6ar2q2Yjo6IXFmBwmcOC5zDfXt69vcKBXdkLK+c/pe/CJr3h6a
X4kmARR2HnMhfOt0G+jxT2lck/5djIyCFhc4XXFxfqh0qpKXriQBKQUK1TUGGhtIHKR3rvJJap8q
pFYQBt7d/pBX6RoIF7A9BmsWjRcyqNmabbHobCUTwoOcIbcwJI96km/8rNhmZq3bAxnMLpHlNUT0
UlgNXysMnkCZsowuw6pVBRGitHpHw6ELMg/2mVD4ZV5aEnJ8hyxf+agLVx0mWuxNuvWcBvP1SocD
Vipi2k7KK8y0fPQLqDTWa6ngwgmggqGchAsBN4DpvhwWK5T+vFz1zqga237UzlJU3t3+YMshOF6A
yetkQfNDBv1hIyrb3onyrHkaTEqPetV7z7ejLH0fg/eOAepf43qbRUkst9Q0IesdVgw9s6MG5aOI
T3nTbBrt2Ldvt8MtnNDIMP4bbvo575IgaFrtgH9670g+Pf/+tym/oOmzH9ekK6f5n+9tQ5bBI/Ew
ka4sphoxt3xPS3uHWshnzc05Iwf0bdQvRiXZWLhvrNZ4TIClbG6Pb/HQZrkDsUWIasLZXg4wg6UI
LDgcnCCDxOQKlA4gJmsVpZ1fhfWa8UDxlH9UZWWxLC179L0Vity8/a5yZkGwtLoKpN7Rx1f4phSh
/uTCr5WxTWf9bFI1oKMIRLFYUHKbjU0XAxpeyFA6nnjWOCDlKkDY+9y4OmRkiGaokaZH6Fe+/Efo
7kBQ3I6/sCEQyp7OS+TbGOP07+/WjtplZawEouwUKcYhVAm9YA03vjCNuKrKbAX2HG+92SEZtCq1
9kAaHavkaVMMjfRaAGVAyl7SVg6qpWcOyPgp6ZIBOcp///3dcIasSkcpE0enpqkoBW+44oxCsPez
L6r/C1UFCvuIP4O+UVceeAtb/iKwfDmPoRYpXq81o1OG3rOgGzsfe4POqeVqOwbHJl7J+5a2BPEw
swGPi2raHJmI9rNC6lKNTi57/+iR+E8u5zvK7dRHfXzNw/SAuMNPXJ/QhqYp/+FFg/UFRwHG8OjE
WzO8e5tGweCjre2Q5VPY2tXmn/8QgDSNwgCvEqoCl7PpVUEVml0zOIknfGl6tF/Q7dJWcsHpj8x2
HojK/w8yVxKtWzEUra7gOeASgMfc5zSCyyBYv3qfoqkovqENAMPCXCPbLG2IqdKgIscCIHd+z2X6
UEe1/zej5kkXm/73WK4epXLNJ3wljjb7TCYaQeqIEI+jkYv1cv3o0R2xNf+DRmPTIxzbCPIuAHxo
E/5F7L/bdJZXGl6BLrQDl9Ge6NlaeLi9HhZuOO4cCjQqOeXErblcDwK9rqwKdd4gXABpBzcJ/qub
nzq5/A9Leyr1URFSEe+eXzVGK6C4X/UjEiz0W8UaUR1Te/34aHhRgauc7Hav0gMzdt3AkzzRQQxk
Z4XlMXRhxlrSzgw//qaaAPtcMLx4LG7uy3kDCUTqKgxIg5Zme5BiOUHYwBBXeBBLX4fJkjSRCto1
tlxP6MS4ozY6gwJKxSs2sWHsmuyo1yvH+9KC/ksuMUlBrnX95SrVVL9ze4f+gd1GP1LaiWlyvP11
VoLMdw1gp0pp8ilI5m3y4iusVdtcS3UXg3DlToUr5CHnGWJkjciAoKvDu73cJMIfYtlF/Xx7JAt3
u8FEUfCbXtVXFSqZp1hIRbB3TBBJp2rM5YPrNStH9cLj8iLIbIlhdIZyJ8Z3ToKSTly8pXQ4cuWN
L2Nl/yUU3YSJ/sPDap5IdGqbWKMBxjCEf2bLYnn/15M7Gx/yUH8tAVz9h/nDx4E3DzVhbFUvd08e
l2oZFSplKg17M+muy5WV00ZaXAe0FCRVhF/DXXoZAtMQOu4qQ8Llp+IqeOh0hNTi6ivGC/W92xQ0
1Kgh8VxPsEpq4Kng4a7YCXJzhwYNwcxvYY8naxzDpWwGfh/+6uRrHLjK5c9qs1hC+45aTJ6U/yRS
8KDljb8RjDrY1GCsbCsR20ORJit1kaUF+z7sbC0NXt6RbfiDU2rdBnTCbr30uBhiqhXzRaky/s2r
3t1VhhXgignclpHB+k5r+tXpgIRI31b6vThI1b3QBtYjADgQlwFtsj4Vkl2YRMVdYRU5ajNZsREa
NXy7vdaWFgKsJCrJUDth6MxmHPmzFv15FoIEUiRCrtQVXrOqW1lvSyc1lFHc2CBuo1E9i1KYwL1a
i7Mt7qVtOtYnHthVDSjSWMmt1gLNvqRnpmmNXBxPxYH2n5ihVFmc+6SHYGKpX29P3dJihZNG5kHG
T7d7luZ0gTdyzlEDTQXhQe4GBK6FgxrgFyhRSou78KsoBt9vx1xqPHBRTmbLmDxCkZgFFa0hlMuB
PCFCVC8DxlvRz7V6lLqiL0Z8r2Sk/uyT8NTG4l1ey9vb8ZeWMSc7ZuNcIFSzZx8yiPoi0BuZHkcp
o0GEHJ05AI64HWRpYrlnAf4p9FZlc3b+mWFgZLhcAXBCsfOgCML4SSk8d+MqNW+NKDZ2odpFzxVK
NivDW4zM7Ug+AePPnNfylBjcOHPOa6o6TsoUJYWNUX4JENS2dEcyVhKYhc0HVYhbmMaAypNm9jHV
WkeGAh0+B3jdZix/gber/S+3J3PhtUF7kaxP5eRBfH76De8Onlps48pVW9lR48jYNlgsuQg+CV1z
r/TasdTqaDMJUwDIjr7djrywFyEKQeE0LJwhrrpwSuRKodH7ohOLTWBDWL1DuMPd+Nb4qivJxzN1
6r5owFM4UacpvRym2lkQM+kmO02lf4ae+jwhjW0hCc+DudZHWlglF7Gmf383pUIF8l3uI/Lo9nsc
f5dKjFu2VO3pxyXQrm7P4nWeM1kQTxL7GgXQK4UESUYYxy9D46wF4D+8k2d9C8Dno6K57UPndqyF
bjGFepohEwuL5/18Fq180AHDI0II6skvodWM58ZDdwsjWe0uR5BTr39JE6RcuJfA20r9y+0fcL0h
LuPPZtaC1AyqEOEQwXotgHyXwalJpJUZXQxCXXmqJFBEnzdQW6tLizFikFLwuWhArSZ2ZDzdHshf
9MDlI39qvAFZoymA7socXZCNlBRDztEz79diX7YJ4r69p2jPfhOEX5llUMFZ8tkaqvpLk8sKp1ke
+LYQSy46rTn8hNqq7nvZKB+7kAoaEM0w+NoIjXlAF7m5VwPfc7B2Su5wzksOmldGh1yhzyIO1NXA
z8s1FrVNhShDOvSnnnr+0SPxsiuqfndDW8c/2iLwnhJZ6ZFmNKWv0dgLX71BE/eIcuRO60NabEq0
y1w99tHQG5HrDKVoYyTw37uokdID+w1F5WzMH0MgoKA2VOW1D63nOqv/BJ0g24IvxgAJx6Ae92Ts
/l05DB7KueZ4Xw5mc4eGbEBFvy30Pz0Njd+xjIby7S+xtH94gpj06C0LV5/ZwZBl/I6+8fSzKHbo
+BzH4neeYALrnjygjbdjXd+OU373b6zZ8u2LWo29klhDiz4gnWxdXrkar89URYcSD1h3KnxcO+qa
qpD7nqWfJdS+n5BphO2iFcLLGCvdo9aK8UrrWpY5yy7XsQqTesJv0Nyi1zS7i92m8doxLlNqxEXx
1OXDnWQCKN6hdzpC9jORH5PSN1PMo103RtWjUUM5RIjEt/FPF0E0ZtWpMivrOWPpmjtTj4v9UKop
BWbT2ChoT/zQaGc8TUyBTYaG+4dPFFXnfUNXcCLl6vPPj2ygoIJNDM+GWGxGSviVjsqotrLIrj/8
FIW8jOtn4ZBOSz+TQzwLzkJ7L1n+phvXlvH1oUUEy8B3iDrXNUDL97yhxxo6OisovmkGGHZAqF3/
56MLGEUl2vnAKEnvrmaL9y1aNf2YnOU0fjDA9oJTuB3h+u6E1Gtxx1D4xzd8vp4C3AICS0FbSJKr
8KEVTf9FFFr/FGl6+Ul12+5OEUTD7v1uDeJ2/Y2myCAWdF2mvKvNNiey8tAbwrI6o0ey0eu71vI+
vP15RIpUxXnoQDOfXyyKJ6lY/GXVeSgfBcRvldUhTAnh5W7UZJ3EWMQCHWPWeTInIU0TeaaHAB6x
dl7aaRu3hG22EePEsI7e2AQvnUGTVLdSFZFquMobq24LGQT/EKAl12vCj8y1yk0tuuUmG7RXplzC
vcEDxp/6erMXKN08Ra1sbpE7NfeFFQuA3QfE4mLoYr0iP3tdrT2ariYcQ8RwPRva+/jaI5SFWUsm
e8cKlEEOUxZ9GRGPg/tOLrrXBBFUu9PRfrXTSkCMvCrFYZuWubHWoVhYYXSWYPpzUlJCmEOzwqSG
ppyW0rkUo+QkhipgvqZtn+C9SbtWjxUIdFWC057WZ+IRIKd+ChHu3FeZJ5PYDNonbbTqfRlKCs/x
odxBLPRePN0I9nlRY096e0Ncn+jkCSDbeWyICkXT2YsqDYfCa5H5PGtKO2xrpVAeZTUYDuyM9BNG
KYWyEnBhH9DTBBxEUqKCeJk9CCIyAc8baUTlvvIkDfXnUUhXbqmFdhhvmukBJ/FMXCDxj3rtFqhA
n/0clmosqv1PhFa1QxdiRjklmPcaImpHQC8wbVWMOTQsa7YUJou1X3J9f1HYUGELsRAgXs/PmyLu
hjKXjPbso9u/LxW3eFXiGglkK8ujz0rkyy9jrv8cBjfbtwnofj/H0xReSCLYmeWuuacuzQw3KaVx
g0yBjzCbfbE2BJrIQncO1ajZQmeLd6nZUncpIf+THrEpZAs0qOlbzTMYHnrOdaXZnsvF+vGFQO8E
TS+Fm5HTfna1h3gpDlCS+vOQPk6AIKH95/bSvr6zJlTr/wcwpm/z7p2kD/x0OUr7syl+TwJH9w9p
9vl2iOvX7YS/BvhjWNMXnh+5vluPlgSp4lyi/q/Ca0xQP0gaMf1V6Jb3U6/Qby1za9z0SIKPiEMN
H39NTBIS7F5AVRO0cDaLytj5flArqLJ04G0saHTSpLk30lq5PdSFpQOQFwuUKfebCmmzC4xmfZ2N
SlCfLfmLNO40/77qX2WssfyDGVXbQj8E9SlOkpW41+fFZdjZAIVBb5JKI2yoaONd4uvaaUgQfLs9
uutjUJfQlCMjBrSI+OH07+/WSuKV/VjCkT4PkVBsolxoN0GbJq9CEnX7yIXweTvewqhI2PhqgM8R
uPmb976LF5R5V1X6dJMOz4n6VdV+3P7718+OKSH89+/PjvW6lcI0UQXp3MWB6HRlXT1INMPQBhFb
BU6FLwcoAYrFSnp1veWmiiSoepNmBcfeLKwZp0KmFOl4jkR0ItI4uktltMaxWHi9Pb7FQOgNUi5Q
AZnOUZORHAtWGA3j2Sxz+EjyfetBBA6HVUvrhYnkGcHLDfAUue/8fmw00gm3rBhR0O/M8bWihCQH
6YMKNwohrdujus4daPciFkCrlxcD6eLlKvRdv+omwpGjg5T3lD+a+9TX3/TmLoAuhqDJh7fWRThN
vgzXo/cL8NPNHEG760xklPt/bo/nepVfBpgth1CXilqWeM0PbXio6j1c+A/vW3IWshcA3HSSrtYB
TDRYXkkWgDXuRNQ4fCj+Smd7ubF3VcT7Pzyei2izI1DFzaZCtiJwAh2BGTN89LXVLP56ZYO8mh4/
Csay6CrOCgZNCsqxQEnQEQ0RkOypzLHOW5NFWwwyvYE49IA5z1WORPTqMM1tA4dXK3DA4VHKhEeq
o8XKhC0s6Am5MIG0MTW+qjCnwVABipUCIHqHPrz34jvcAfCmovyyLdfK2WvBZmgJv2iVxqhEbnr1
jRqeiAQ+phiUjsSNqv12MZK6vRqWJ/Hfwc22Tw6HGNc2BhchuuCiJ0dHEmWalSL9wh5iCrl3FW5f
HnWz9ZAgp+Jx1gdOrJfRKyY15cnAL+j19liWoiBYZ9GUF/EAngPqR8WdXMKC0Elk8UlO3upY/nI7
wvVBCmgL5M8kgIaa4fxqMNqg6JOW2Srrlzq9RywUMrJs61haAez9D+vufbDp0727XpFhMzokWgPH
FZ57XC3CHiPI1E7ycItzJCzdlTrV0lIgoQZvQMPo+pYwsOxCrCb2nRGNAIW+ENYT9qis4YGW5pA8
hfxLB+BAo+hyWN3g8fpufd8JzYNlnSTxsyJ1B0FG1SL8dftzLWwmHq8w0yj2LWhfZmHf+a4yeE6a
a7bvdnuUhk5iX71KOWYziniXROWaTvH1LE4o68mFfoJuYOF+OTy5D0xBV4XGySUdJ8y+QP29ffHk
ZOVrXSd7xKGfAUREEuUrMgT2QnpHZbt1MkyIHunOtlueTPhU9pmBJ2nbrcRbQC1OAXkI0lYE+TZX
hdRGsRXLHjZ+QFHLxfrCB/RU/wzwCsrPpdfvhHrc1NKHc0xSCKDyIvUI0HbzHkDcQHdVMXpzUmM8
lll6xq5hd3uVLDwKphgwqLiCIVDNEYu4xRnBEPToDKSt7cF/R/lIyo8ZAgr4m20axB0CnHN6nCrV
RFg5gP9WTy/rUZO4PP/xyKZDNechWKZaFxix1w6sg4c+8LdRaW4lPd3j3HrSESe0LRjDhaLshhQd
F69saltPBOxPQVbm+e88wM9LF7dF0a5sn6WljOwor8OpGHRFXxNwm8xGraiBNyvCJtFC7d73Tdof
bvlBz3aK40wCpwFETjLHq7JfaCpxRT+tckJlm/mR3WC5JW3bNbnM6xtiCjOBtqaqCjSey83pm02M
KJJcOYne3wGU+SwJ8cpVN6W3889JGYoLQuSAvjJERkhKonQmN46rIYvu/+7x7hiDH5lqHArxSYod
BJZWLoqlUb0POcvoUFW2cJiRGkfJJfAS0kuiNP9hG74Loc+67LnbqK4eMiov/Z0oP3P5v/x9IJus
NPBapAqXH6ZmAVaqGLVOi35fGEfbdE0P9vouAAk2NWHAD6E9Pb92pKo0VL9QGp4lwTFRRbsuGzK6
9lMSu6++Ev6IJGW7crBcl5qJCexVhzSMlum8shJ4qu7jrkbM6GD132L/EbwfZjwq8CRvF9RvUVEe
1fJwO+zStoVZpAKF5b3H9TCby0k/TRlZDnL5Bc8WvG16Ox9W4JyL18H7KLPE0TSVRhokkXVuDvEP
PD/Vu8T1tJeiKIXHbJRAYSPfaAej/xZYlX+W8RNc+Q1LV+B0LEHlpUEM0+NyoIYWBZJgDY2DBiR6
e7vEjA66fKeUK4ChpaVjKrqIMPQkDzsHKSnoTfzv0hHN5NR08aGSrbMe0SfOh0dPk89+s3YeTj99
dorQm6A/CUwJ8sxViXPM3DJGkcWJDLSU2qewvGvw/xUbF3XUtfL5woKZNNmpQpBIcMrO5rHKUWbE
ZLRwrEzddXl7EOX+U5qrHz+mqNUCnac8QHFlnkAUZtm4eTMUTovcA56VYX+8vfCX1iSJAuIL1qRG
cIXzqHxv8jjKC0cKP8fgmelO4Mn5iF05vrUPhR9jQPCG7+vKPpenEsD8a+FHz2EPFnTKIi4XohuZ
gxJbZeUELRVvObV1wHKFG+78/mvp3o/eQXK/tfp3F2tMEa9jhIGk8NlsX0dsEiUeXHFlbDr1Tx/3
uJeWdl48qO0KLmXpI7/7jXOlCD9WklwHKek08VdKDUoR2pX4evsDrMWYnQkGTWm/VOoKsuqTnH1P
lBrPwpWbYmEzUliAuE/mq0Iwmf793atIgIjaNkVYOcjAdY9YRQpnTPcU3JVQQMN5T9lit/A6oKT3
X1bX+8izryxjyqXpdVA5RoJCjXpU80f0jXZ+LNuTDXy9j3Jn9L/dntKFM25S9qDBAGZeo652OdwO
TzuuXTl3EL/cBMX3StHtXti3wa/bcZamleeEZEwoKQgUs08ngPIpK5cDBz19W5M+m3hsI9NTfvGz
u2DtGy6dbu+DzQalDgFudw3BpPzJSt6G4uhVvyrUA1RtJRub/tJsZ3J48vzjQAB0OAdjIW4lGqhe
wdALvhbIo2MEeXvepIV8T0Eoh2QPcIFJhnH5gUwJleKk0nmH4WywD9TyuXCrr4pfPPatsTGC1q6a
8pM7CCjpBfc4V/0aeD9hi2TT8j2GkbXBwuAUJOWvXNUdIEBPt3/g0gwg3j3dIjxKebld/j7kh/CO
xojWMZAfnMDJdbQyBQtfEx0POB2AgyCXzpNqHIdxXC6FFqolmnmDVjybTXIs8E8yUOTaDlW/vT2k
hT0xCYdQYQTQN3kVXA6pkkFWWG3QOW4Jlahqxn86szA2QRnd9VX35+PBIMuBuEZYbcIMXQZTlLw2
E3z8HPRkz4afPDUhKLQx/txnaw/RpXGRKxpIG0AEYC1dhgorwaz0MWmdUA2/4ZO+rcP4xexNpG2V
/3CY4Y5AVxeyPzni3OPCgjyKPFHXwcpCBk9suodeLB4kxTsWQJPuuDn3rRQ9aiGukHGysiYX7gnI
c5M4PdkG3IxpRb07wwFBiGXSDZ1TIQGc+T9E9eyGKxiGpcnkfgDtgwocr8vZgZaPsFAsYDFkweEd
amlIU0Q/uqh9saij3V4iSwUEDmhWySSVdS3SgDatCMCrEJ3RKJJvnZW421g1vIOHwJ+NlXi641U2
nOox0rcdtJFtkpbFU9lb0srOWNjsk0cWLXoANHQBZxOboiYCAhZouTSQf1u1nZS7lbEuXBQXIWbn
nY94mgH6eXRar9rUw1cxUfYGWJbJatTfw2AFEfMZRfj9JIRXKGjgVxs8rm1RO3htf0hjJxP1lR+1
8K0B03PCY6hgghSdDdsw00zFco2NI2efEiM71vq3Aonvqo+/3B7+wuhpVYPLQH4A3IcxfYB3KxcA
gB72scDR46GZW8OWKjdK8GBm9/jSbKN+pRW5cLnQOIa+hGKgpVHavgxXo6sHRwF1AK+XBHR9FOMY
+TgLyyP6zgBTBNCuQ+LdeyOSp2NU+Cub6HqjAlfk8oBEAGgK7MdlfEHV6i5ps9ZB6/pT30JvYaVj
h2CuCpldr1zAB4hN0ZQHmCXNOwQtapdlYym1EyJbNmhPufYSV3+07lsyHEVUhr26QAk52uToZjZD
uR3cchd/vApBj5TaAG0Kts9VTZX0PhUmXYmzUHS2aRYbXVuhmi9MKKxviAr63086f9eh5VL1TVMb
ZzlHhLUpd2kmf9bi9MPnAM9UbmIIyjyMrxq+YtdYah4XxjnRtI2UwOrs65VD73onIIsETpeXI0QP
yNiXSwOtfCxzXN86A6x/GFQhwpQcZwZd0H8GZnMsLeEOKN9K0IVVchF0tv0oBYtZVUbWuS+ARAsi
XtuH2xv8+iiBLUghVp66PECeZte9GQiimyK7ePbTtLRTT9smWepUtTJJAK8kp4ux0Fj8a+00HdqX
UyjpQawqVSecNeufqnnTlOdWfhOClcL9wpxNkkn/F2VO+JfhxXRVQpQRMxYdrWwxv7s9Z0sRIIzQ
yqHYRRY8Lfp3h2IV13mltLl7jv0MK3Lxwcukl9shphP8Mo8HhgjcywReT2tPn314hJsLOfUt61xE
9Buw1NwkurTTcFExZA+F5CpZKcsvfRsDLI3FksJgaX7yIgeBTKnEmCRB3VQdlufohyqpU/grn2dx
ZP8G+lvTeDd5Y9LHTdsTSAg+y92Tn1VbKFqoHVtnwV0DFS4Eo38NNIhzgQbV/KJsXLzEBOSxz4r5
GhbHAoCe738L8QDRso9vpAlkzzGELymgrvmiKEzBC/9ybhSMPZKfSZqdEFuykL69vTQWqj4TFpqW
lPVXz2+eyspGrcRm/j+cnddu3EwShZ+IAHO4JScpzki2flu+IRxk5pz59PvRF+sRhxhCBhbeBbxw
TTerq6urTp3T6ccemiOoeMO7yE9vG13f+FH/o+86kaEp5UVG9abT0+0/WJ+KjzzSJ5KlOcOo1kFA
ZrrMFpVyuo36vYaen3gSh9usyFHXzu22ObhriJGF78j44F+jU3A+cxqevL0Ama5x7JvBEaPGqbmV
/RzJa0nlf68cvoXzDdCc1y2sVZAvXTzw9NL1JSj3cNGjLnwrgjWExdJyAAdMcz4weNKdeb+cNO3N
jO6aACpPt3P3RfM6W9P6nRSnuygqdtc/2fSvzWIJDvnX2nT0zzYvCl0TZmVTOHqyxHS2h/SOF92V
1sfHJqikyNDn0OqWoUOZXSVJCjdJDMT7mJfjTZNX9wE99Shey8gXvg4gmKm/TX/2ElshjgVCSJlp
HkE23pRZvk0SfyVruUxDIaAAFcBMw9TOmJ+wUYJ5uPVr92ipgmOpL7n+lOk7xTq58Te3eqzGtY7W
gkMgV0msRzia3u/8Jcy1i1BzLXmnvkT6oalNu/D7A+qKgpJPDY1xxcMXXGJCp0wzG9N/z1G2g5tA
fYWeANRiaC7oQ74J3HYr1mq1cq0szB5TYcctoD0FP3KR0csjsg5GBfoh671dZeT3TKcfGrRIElO+
j1MDsZZE21CtRyqAbNiXUHgBQL8KhJ3Ss9khOP8d82sHqYpGGVvXO8GlXx3h5tcQBlHkJ8uC7D1H
2WBLFpvfqT2XhVlrX2NPr+9GwMh2Xg7yL7EwVwLpko+dbcyfN/bZqSym4TgDofUTkJidCLVtHX8G
4u15KBSAfUJ2qRtXrt6F2t3U7uDRBoMyyLt54yMrVCQ89cQ/WWYtgJz4Ro/JNqTiU0+j2Fbzttob
XZY7kll4uyayclvOAqaMm6a1izLpN2KVF5vAa4INKYu6CcMgvuOlUu4s9eOF4Om3MhWDJCkcjfN8
u0YHbcjBSZ8ys3vS4u6ZicCjp0Uby8pX8tLF03Bmaoo4Z59Caj09EurQPxWGQmz87vPCh9X9ehRe
SLCYv2HyfyK4mTgY3xvRkQQSE1Nyj51+V8UDE5muE4VPsbrWkF+KJfRfgUtRFIETY7aa1EXLSDZd
96i5D4J100nhBp1lZrWPrrpG7rhoiwVRDOURAX74/aICpRfTtlQFFuU/WD613/wprwcGJdAQXpvS
WdzBCZE4lT3AfM92MC9i0eKkCkdwTts8TLa56n7xM+FX5xX7f/hYXP0myGhwW/MMP2gLVBBV0T0m
MNwp3r1cDYiE3Mf0Xa4bWnK9iRQeABUF64tUI1frTrXazj2Ogn+TJ+EDw7SHavBW6hoLFTu4CM/s
zD5U11CbdK3GPRq99dmPgu9dQGm8ka2tkowPQiA7GaNXWaXsalHc10ry9fo6lxyF/TQY7mRXL7jv
PU2IUwYUuFEjSEzyzhZyiE+FlxjtyvTTdVvmJQyBxZ4Zmy020/s6kwfdPXopw2kxgpFEeOMXIo3N
reK2wb7Ia91RikB0BEVCfAdVR2TYyiREDrIabLmtUWOhQLQ1Bjn7FfjGFwFdENPVCdRjde/qiMFb
Qyzfa1Idb0peGbs6FtBHF+ltZtS7HYHrw9bG2tokXCvMmKTesx5F7k1eldZdgnyUYyG1YtP1s5w0
qtxDKboNd6HqPvrQ+zruIFl3lpd8z6O+vBubut6M9Rjuux6xuKiPupsiVbNHNF6qrZsiKGgmuvtQ
RvHvvgl2TdA06NV3SemIod4+CnWVO2U0GDatfBeG/Kq+kRuexpQw1QGxrPguHK0WnoVBcTIXvmRP
Dz2ENL3kELXB10Go/Q2jrPxgffzBDVqi6Ydkhwu51W4cVctuq87fq2OSS47Sd79Rfuk21z/rxVGh
6URlDowh4fOyAKO4bFpTY9QUTl37DSRY0qx4zhQa3yUJkwmmz6ZOwXSBzSJMHTLKp1iucBQDv7FH
FCYFs1yxIV2EsT9GptkfyEkJZdNRObttRreSKSCEZCI9c0cMuKc7nsvurQlRz270Ov87exfbZl3n
TpaEwy4V5XLPGGroaFIe/BTzWtooAVoa2hhFgy0U1hqP+8Vpnf3E+XOrTeW0rGLv1FrFT3rP9bZo
hidDkB7GonRQ/F65gJf3/e+WzPZdF3t3lKLAOxmBv1VN3wm6n9edZ3FFGk9zXs3aJQeNnKP3lfuC
cNT1L4MlOnVyp0neZsyfwSldN7W4GAhFpob9NJg0W4zXqUGCsIx3csPhJU7UT0zu7a6bWDwKf03M
y9RQQSpao/Nc0Px7K/1P0J04+JcNOzMxe8xB0VuGXSbiAiaY7+pXg6i3AWI0+BqoxkcvwcndSB+g
tSFvuXhuGbUOyUtdeUgbARRJb+Xhd+3+vr5liw5wZmP6amenLqc9oilZA/9FL2ySobWl7kdW5nbV
3qEP/C8LmrqMPHgIJPOXsGzEgWkwAnBiMnjjyd+6RN4VovsPViQeVrwcQeLIpvJ+SSPst+oUso5l
guiVqP6ogv672Ps313duydnwYiZOprkgEqL3ZlqyYznvKVa0eRs6g9AcpB4Nn1xb27WlwAhBLORN
hGCAkbPAmHdI8gUNZ7QdrEe0QQ6IyN9C3roRO9X5hzUxpsOFMjEczR/4RAmgQa5OoJdedf+XaxxQ
jfoHE9TWp/6orDK0837bikJSe8BBwrHKQ/9mYFZxryMJuE+rYu1pMYXj2bUlAyXlluB25Mk2c4TY
ZIy0zmjXS83wKbISzW4y7+uYBp+IE2/lSF7em9LaXNWiVdDxdJBAgVy87BGzE0ctqqUjdHtbT9yH
aW9rxX+huy3GuxFM8/X9XDjADEdCPU1JnCb6/O2qma4ntJklHt3st5cadhm4dgeroGLcFeAurxub
fPpiRwF3TP0kBsDnPu+KAxOsYSodo7Rz7wyFV8AQtPGulICRqcjMDqkxKTnqga2GiH1ft75w4iiu
Tu8p9vWylAyCuuwiL5SOrVQ7ovy1LJ9dX1hZ4mUZmfcA2Ti3Li9sqlwzB/XC3LeCSpKOpvzkj7Ld
dLdyJtpeuwuNjeeipHuwoh/XV/bH62cbC8qTjjKZD/MwyrT0szBcu+T+cVxoRzWLii0D1syMKIK/
DYpaPCRipWzgbnqJxqRsbaMcq31b16kzjnX1ZpZmv9GDTHq0cr+0rdxo7EjU671c+uVrq1T1pxQN
dFsphuihK2rPjlRBfpYLpBAlj3xOHBIcteiDp3LQX/uhSA690cuOKDbtjqw9cQxwQ/Emi4Nsq5ei
vxNGlFCrYlCgIrOgiu95dRzdUUANvYTYopDytb7PguPRe5nkPsD7wOA1u6bqwh8Z72/NY4xwPK8H
SXlDobovjnkO5XnxCkzt+he5LNBBLXBucfZFYlkQsipDFNGNLeSITMcIaTS5wba2MttN7uRhp/Bm
k6UffbJt9I9fLsA3pukocuFLbtm+MLxcFmLzWEzahYV+5wbV584MVk7UkrOrkHcBTQfUDBRn5ux+
OSBGJ9DpjgpUvpG3LSqIpghYQmbr/nc5uk1VzQbScH13F07yO7OzyByMgRA0Y2EeEy/7qQzRj7YP
tn3yDwkUbyICLguEJXkeroyA5nQ+yMYRzI6dy89t8Dk21+DMC9cz3U7gJuDeFmgcRU6Z4ff0YNRW
2aYDkpSj7OTJ9yrYXt80ddES00GAT7mILxjltExp0lD0jCN93HrXh5A+5ePYviiJBVZCD8qvhhoI
O1eCjKvug26nMch5CFEC3g8QPHo2CwCaIwjKbRekxQ00v7nTKMip5pof3aKPmN7qiLxTgFBlZwSp
/6rpWe/oRY5QYs2Ba/pK34WFqYW86bvUszMtLJ/rdtTfQqRo73otNlGX1aJdhZjwiVxPA5fnmvd+
IMCeZgblLsyM/lEaw+BmsFCd7KsmeKxRPuY5J2V2XunCQ1g25orDLVzKBNW/Wzf9/Vl8VcdSGAWB
j1R0LwxaqNV9qYMVrm7z8alLdtc/1OJ3grsMpwNySvnmvbEs6judsKsf25CJseSQZN9ZoN1Jz9ft
TEFvdmkATqDix11MjWyeTtPBKMOwUvXjiGi0L32zPs5XQRCc1O6omvKfC8K3Tg44WuhaHgvm/PTo
0RPWaN4W0hcGCRnVhXkePa95ctuWKJ9TrXWPTEc6edv+IhjeZJVpKz63S5nXK99mzd7MEeo2EZsK
QeGjEDePSqnuU685eDIFJOi1s7peay1MkWz+jc7XN3sllK7lKUI5uEe3zktn5G385PrGGyrZaMQO
pbULyhiiYMnLNqJR/m6F9JUJDO8wGgPMkTBTvlz3maXIaxDtiR4ERdzmvW+GYlhpfU8LT7OOnfDW
NsC5Pp7hg8H7a2Jy27Oz5qNCZyQiJmrrQZGe4/o5M1cmfpY8f6qYTrUEejZzr1HDwNStInCPQV98
CwUIJkwjOFzfqaWCFLxLgCSY+Gev5gOZDH5XY6pb7rGFGpCJTwZdDw7j8T6cfCHa1NltFeOrQbh3
oXLMB+tGF+ptY7hf4ljdX/8xiwumTvPnTQtiduZGXaqIrZLFVBZ9CdavMP5Socp73caSa0zIZkZg
6YJd0LgIdVl4aipzNLQJjotwZ9GovT0iwfUPhgAK8Uin4s3zbOYgdZ+bqA3jIEby0EjKToriR330
V446zNsLh4/Zy/8bmmU3hipKXleNVNdbJbgrYJjfyWYQ7+PO/cLbfdyJlGVDoVQeEEYtduOguDd1
0+bb0dX0XepX5RYaLdRfpLawmzySbGaQfypUnvcxVGO36Wg0m9ql6i3IbrIFB8PcVNJne5ROEEsD
DI+tXLdetS4zmCq2ko1fZZStySf2sSEG23xAHq+s43JTyEHlxIXEYH9MKTy12vYuDvrgxqqtPrNL
Uy1sw830jTGMpdMGg7ZL8yy9rT3F2qnBiKp70cdgCbXUFvoYDjawh/soI2J7YdUdRD80bJpw44s5
GFzciO7u+zLQDqEETSrS5IbdVbX4rBpUM0bKq3oVMVcsDo+i6zFMp40vCf+vx6q10u1ojOO+StRX
Q49/jJFq7ORe0KHECO9VMUFuOWq3QqEkxyA1i33X9bGjFF1q97nCwOXotffBEArAVePBiU3mIM3G
G57Fgtwjh/XTKfPQ3ejGyF9QEdlC7NJs4OvLXrTULzcN6kCbRs/ifdlkqgNLT+8AKakfhUDR98zc
69vGZL4K8Hq/CUrNQicy/2xFJux8I46/zfoyQWy8btBncgvaEFVO9cYLvAcjyoNNEfSj3QMcsWNl
fCsGY3TKRhK3XSYXQFPK2k4j0icajc1jm2biVu3h9BsmUWs5Udu7qgskcGlNy490v6GsIL+4YSvd
WqXRWQ6kTO33OvUkbZMisL7RmDu16ggWTxLMHVOiv5O27W3Q+slvrxG+y12ZPowx6VttpcFzMwhM
bDVd59DLNJxMrUUHfHL0FYVrX7rt3E99alonX0BEbtRql986GHfIETcbD4UXx7NommyyZtTuozRI
HhJfHJ22yS3kVfN6I6dJ/uLLRnEaTbTIJ1dKb3pOjS12vcjDJyBJk8LcNhCEpuuB3PBODESgCmX0
qsb1b6Msk0ezaRSHepb8Wy08c6cmnrdHOqu7t0LF3DSlmu96Ncs3cY1iFRD56hgXdcgp8vJdWlTt
bQDdEsPuY5VudYTyNgapwV2lwS9IEZGF9kmwicX4rSvdZt92fvAkhIiXwTfjvch6J0207S31bA8u
xhsji4Z9kpeFDa2kfyuFgnWQxVpzjNH3mVaVzH1WSf0mk7p2W+SlSgMaAeEx7fybQKnyfTv+blGn
9/HbirLjRgFUu1J2WMpLqCJCZUe2w/DHLMCLXWt0epa5x0zPJm6PprCr1IcpXfydufU9suy/rgfh
pdg4tcEBlDODcTER1YP7KD1GvY5Fbx2UAsBJ1leHrHSJCvIazGTp+kLnClgNcGqVNO99xG/KUE7D
gCZ/ojZbuZSeKqYvV3ZwwcYfmikQ23QSUQZ8b0MQpTFPzDE8BUlldwaVkOHz9S1b+Ebw42lAoGD2
oLs/y51yr0T9OmBoMtes28D6D1RhOPZObVCTqX/+gy0elVCWTIwX8057bwqmqQ9ZeGpjA7rNHX8i
h7AjD9+k+cpFubiuM1uTq5wlbEGq6HlH7D4pQMZg1g6/jq1Id6PWYwfOQc3OQ/XL9eUt5BoTkz0l
hynRuCg0C+LgKfUQhic/Dfaiez8E2W3gvl43suDizPuA+eBYTZQls+tftgIlJIEMmQ+DBZfgX4s/
JbfbutbKYPiaoZnrmW1gmnGO6ynSL9P8mgqq7ZaftWylHbjwnd6tZ+Z/DAtJaZCKePj4LaOFncPL
kzCLoXlPlfz9H/aOsjmQWlpQFwAMbUj01Gdk8oRGxADoPQn9z7Aj+M9FFcAxouRrQssLHoGAoU6i
/YdiRJl9LLGBuRge3fDUyS6wqfAxNMUbpLdWXg5rZqYocubrksqiYINnDxlUygtaqup9Za0cqKXi
IYshngPwm3jJZhluBjF2DXNpeBpyKeZeY9pTDiimxdo4PDSZ0jpcgxGA9URNnLBJxI3aW+Em8aJs
Jdde9BlE3Ygk1DPNuXpY10WCHHast6+ekuhBbp7d6KQEN5Aer1haiL8AQ/9amkWRMhH00SvrEIlI
JiZcVY2ciHv+ultOF8XsOY0RegATo5JFYe/95xtaoXEr+CBPSUzW1Tu+8GNs3O0E5Kq81m6SX9Wa
/tqCx0wdAbZv+p50Wt6bhGu3lrpY8E+6q97CtPyp73hvauXal1q0A989o2sTC6sx2z9ZiZmkUeF2
FatyU5lvNUny2oTGmo3JW868PwlbIx1jbrC6L221haAgyHnSrhQ9pl86+0iU6qfAoVGtQa3kvRXP
8FUvdpXgpGkjHZPfUV3sULkowdpc94YlQyhPwJpEn29q17w3JJcGFVFoXIm7P9L4Ngt+lu3GqNfA
ugue/afjxU3FVXVx74tN6SXqCNtbJw8b1/LtLFlLkBZXAuvuNENlUtGY3SCjFJeiHg3+KQARZeti
fjDD9EUxhIOQf5jmgyEg1ML/b2t2jchDEUQl98YpbtEdsiY1oHwQ3I2sueP2+gdaCoSMz0361uSZ
MGtNDnnmcEIcerXmtz6ygubGIqENsvHNrIRbOc02mu//litx21PbtF3D2rau+Bap7sfrUe9+w+xg
pTWlX2gh/VMrtbpTpua2CtInXiJrOfyin5wtdna6xmoMTTcTiRSmfh/XPD/GyhRWtnTRCJVsiopc
zygkvN9RyWpKUfZK/5Qw4w5QLbjvPGuNjGzRHc+MTD/i7LM1jCVLXdf4J7E4Kcp3X1f2spw4kvzp
un8sxSM6MxMVJCMlF/VlHoNy7g0wNeZ6aCeaxGjnNsm+XjeycGegwvPXyCxKZGLMqD4ktNMVqFUn
MbgVhHshP0Tx96b4UbcrncO1Nc3eOnVUVF7oYS4TP7vwMxrSXlNWspiVJc0jbCKMqYliNkvSpM0g
9Ado6w6F2GzNuHmo1OS57NQdJZWVeDvt1Dywn+3knOg5L0BrVH2EWeGbpzR26J4s+RSm3b6vChsM
wvUPt7KTf+h2zrzQ6oZGF9H0OnmDsM+E0QeKL7uQrDQrF9aaoZm7d43bE5swpGe/XP9JN6marJES
LdqYRuAYKuZenHewSyP16lAXuERU1Q76p2L4kroffyBM4mT/tzH9hrMN8yAsr3vThaHWypy0fRu1
z1WzE8e72Pt9/dMspJXvLM1iqmJUXqdlHml0t61HmIpA+cpS64SUkCp/3F23thSOztc1O8HgGrRY
Eszg1Ev3ofvDDP+D7BLx2J//YIaZbBJLaPxFfRZai6YxC2NECUxOrFPnZ3cZMh+FMDphpH6/bmpx
/5hxpyM5KTvMixVZmwxx3VjBqeySketXru/bmkI7Qgb5XVt6lNuAyq0c36Wrg9KSIStU3i+rMFFW
q6FI6f1k+iOUEIPQ2WpqrJylRSPMS5P6MSyGuvl7H4S6Ki2HSAtOavEjhHshbX9c37rFg3RmYOYM
IKEzPSyhww084zDNu0WW/glZke11M4s+N+lCMS4CCGNORDBqrZEx7MBzZvwla4PTo8VU6l/SUVwx
tLgeSA/AeUDVh9u93zCrUrycuzE80fdHFJbyaiQ5WrcGE19aD/0HcHD0WwFDzK6lvOk7N0q64FRB
O0QhJAHGP2qbppLt6xsnLS1IYfRFRKsauM5cC0MJc/Ts+8m3/Xbvu+lnoQIn1gphQp+TynrGzH6E
5m3q77t4REZxsIvEeIjcfs8k1t5Ym5hauiypNIHGg9kOgevp955FRcvX9ShwTe80ispRabph47sD
BPFKd5vX6sZq8pPnNq9N2x2u78TSIf/Dtw9sXoYYaWa4E0QEgCTmpzgqu6TrN0om73rZOMhy/ans
1gj318zNHGmUk97MU8z5gA3yrt9FurDRFdnRkuFIw21zfXVLDgVHBrQ9E6cUc4zvtzVqc2Yjx8Dn
VRS+FkpEIzmiPinYWvNhGgs2CPpmnkZAlHhZzny3jrQEbnqerUNxF1Vffeu/60tZ8ljK0qSg0/wE
j8n3S4FsN/FMLYhOacE1pvZ3qvScm2v91aXIOHGSQ98GqII363srfB+yXDOKTpr7I/W+9sP++iqW
srPzf3/2/b0mChMquBEsFfcdo/xF+BYzCO81dzwlc2FtNnfp+5+bm8Vh6EAGya2n5aiVHVavPoKI
I63PaOXjrG3b7OPrRuOXQcWyzPx3OaaAW1+v75u0YmE+A5uKU88niyNINq1D3d5F1p3g3gjuSxb8
CsXeadPnuvypWDeNtFMk4bZd+3KX/jdRd08DGNQxkHedLTEbQl6oxhif8vy1HZ5L5VbWPvwI5s6H
A2vqXXDRzGHXoRd0ViEI8SmIK7sWUgaT0G1K157Alz6I7jWQeAR8wFtfPOh0r9DHSPNjysZPibul
W/gUB089OPKkulXr0/Uvt7BvwIaICnDOgZCffzjDEMYgV8P8ZDS3pW/ZTePbwbCSVC8aAUYOnxXP
VGLd+2ObGUEgIEmYnQy0og9RELevahA2L2pXWJvr67k8UtRKKAHCE0zbgjHV96YiCeIUaP3zU+ZB
1avfDMMpo+O7xjezsCKVFICrSUT66IIeFQivYRQ98tatQP+3oBKsSWW5sUapvrm+oEVLGmRoZFGT
qVlGrYlhoimQcZ5kKjwRU6JwHzod2NLrZqZ9ef8uRX3tzMx0wM9ueNcIGGFXMBPl/xVlTwvLsmXt
6Ip3gnBShNrphpWnwmXIwCIUmQi/TWPL6mxh0GyIWTKq6Skof3nKuKnNt+tLWnCFSUfMIF2Zys5z
DCHzi70h161wlK1Pasjspf6jNgp77LbX7Sws5J2dmXcDOLGSpsKOqnd2Fr8W+YqBy6yEFw6z+sQc
6AwvarSph2xKh/AxlYKCD2M6OdKAVSU5VABtpVwrCS8gmrFHpwO6tOmVMw90dVapYiFPgr4Sk7Ql
yJZkJzHgXecvvfHViGFnSz+7+Rr33+I+Uredzi9h9s8dc+aCo9wkVmFFzIVF8LPKE47l42eJC4Le
Bw0ymCnmfQiCUBTGAWNNcSLCV2/5N8y3VDdSOqyxyiycWg4riHAWQxNr/vRByC7z1Sjkue21r3Wd
bSPFumPHVwLr0padm5klEHXSqfXYYqYQ5Nc2UD8NzdpXWXI+mdSRMTCw/CzmfWCoGiXMMkXzUY2Y
5lPkTRlamzC7zfzgRlI+XT9Ki9v219iFAr2Y5VaaGRRNx2jre9oXJqzttlPfPm4GYh9ecFTVGYiY
nVi5r1Mx66kyq/WzZZR7oJAOOLGVkLq0c8ySQfZDjk8rZ7ZzgRi0bZXxcQwZ/EvJWKibPNdifxNa
wtYXwrXEYWnzJuENrgqO7wWiU2vGWG3kAp8zk9DWG/8gC/mDqa3NhC3FVYoHU59lCt5z/OsYmKEx
mD0eUQqbsHPtRn1qOn8DEmhlB5ctEfQMJisumZRHNUZe1kB0xutIIUXLLqhvZ1W1N/v/rnvEJYsB
rgA/jmFCvMvzft4Hy9xsqAFQeaeB2JryvFbKnc6Mlh3sYEmsNgE1rOwfsgiMMl0BiFMn6Zu+6FnE
k3KBIb+MeV7LegiQW02LO99cY4RacotzIzNnb8VBD+MaI2PxuTVQ2XVvjGEtfVg0gk4H2rES0U6Z
Pcygm5Qzi0n+U6MEx6Yfbpq0O7UM0q98punfmaUpiFpCUQZ3FjfiXJdRGOTCBAWOnVyoYLJENr1w
d4oQnUatd4ZhemmoTtY2EG8zmOF2Gz0Ot9d/xNK5Pv8Ns6Drq1pglQq/AWGgMHsV1HRnjPqGMXob
LYzrtpb2lZsQUhegfpeFIFgjkeEIR2SXpOSp6/UHAWK7ig7FdTNL9wi3LjGReSnoB6efceaIxci9
IVGqo6k9VLsInsPfcqlB8n3dzEKSqYEqn/iv9OkFP+3smRnG4nvgdNwlpUrAzaR9mt9YiLp4AMJ9
OOW07FOjrU0wLQWRc6OzzyXUclLLKMmczAlpnPoUzV4L33V88V8+Fi/QaYHKhDKaBfwqcVMv8yvK
OWb24Au8Eq0scAKr+XjmTEb7fztzGkqAA2OjtLQWIQTYQGe78ddoixbDoaVNQAr4kfhYF19K6F25
Gv1TL+p3+Zh/chPzmDaCLbbeCWTgZyYsqLDqpwjZYCEsVo7YkttTM6bODpGYLM1f86LZDq4YudM3
8x95bp+g19q7prJGeLhox4CJjSorL+B5OAFz1lM57mDKygen7n/39ZuRr4nPLRjBq5lkYhIR9OY8
D8hCr1VRPaWlJMNmpAk3Y4VIW9TfXD9cC36OGR0qNC5myN5mn8wDMJwoMnsW9AajBz2wLN3xhCev
+XXd0OJ6wPIAGwHAfTFI0eZ+F2Q1KJuJDtxrlX0taY5c6SsN2kUzAL/QGIaZ/mLEQfb7sJYH0id0
421jqJlP+dnKH9ZLJkFjKf+3MgPapF1XeEEUUNPXKq5GyxZ0cOjp2iW89KaC9545MEbMqU7Np0SF
Enx4z0vuFDZfLCHeFa3rxGq+gf7bbpkVkaJPklygCP10/WMtXFbv7M4uZg9RSk2rfYBEtJf9zAdP
/+JmN+kIPN9fi+8L1wjFcHK1CYtwWWQe2n4UihZ+XCoW3+Ikdaqge/n4ehimo//Ln2BSZl7e1Ej1
6eooHKX6awnps1gdB+sH7ZKNEK8whi8cKJSY+WKMSMHaPT9QhVFmZhsW3in0SANNWF3c7dgEh2Ic
neuLWnD1KcrpFl0A4JvqbFGqp/K+z1QAKUO1jUbp0FC/tApte93MH2K7Wfb0zs7sKkz1uskzT/FP
gJUeXEFzYN7b9WK1D4pnkN97RYod1W2clvYz1ZlDZeZOn611txaygHe/YnZN1iGEKQw3cH1BBa3W
mZNE1Bz7u2j8Yrkdg/cAEcfn60ufVnZl5doMTRpWUjJKIZmHoVd20Dx66Ab1Tf3QlPJey7qTXq+8
ZBeOgkEaIII+1yZE52yRXRoWdZqbPkFf2UR5tanWniwrFuZLQrhHaZXaItsIHugi2nr9dn3PFr2S
wjDze8y0UaN7n63lnQUxlAJPjztsPeXOiD+pa1z1C9FpeoSzU5TUKfnMom8hlAJ8IgnprW54B3Nw
/8t79SVo1druhlq9CQVv7aWyZJI8VyUBZVT2ogbUIRuTGz1ZjKWl3qM5WN7G51xMg2KFE7ajtbO6
KPv98a0kZlmiRAnlkuimrFS5gn8Bo1Dq5OUPCm8/XG8lXi19LwjxYTCZELD88f57VRJcC4xReaBf
f9SWgCjYC4MIKyn8ktfxqaBKA5TNq27m10ZGvz8LUzIz8TUsb/1ibZp5aRUTYeFEBjCNHMwM1ABD
mxTG62Ohgy4ccrqh4M3vm85dm3ZZiu9nlubFpmz0ldrLoGSbeutj9dQmtQNLmx1rKz2WpT0DqIIW
J2AVQDjzJQ2iq7cDB8n0sghV1MG881H1W7npl0LcmZV5PEi02GqS6alomPGrrLSPWaMdUHL65EXm
gdvUsaJf1716aQPBBPIQh0oQXZ+Zw+ljFtEZoU4sN6MtiY+JRPQ2KtuUth83NJV/1Anmc8lC1Apx
F/YZhlwtv3Uzz7V9VdgzH7DxsnGtjLawKmq29HYmrgPAHtPfnz1SPagVa7NFCz3zh9iu8Y1MRn3K
a9/K6vv1dS1lhTSppiQDJlBqkTPPSMYwaly9Qpe6de/NMnvTisbxGYEFY4Fy/Xhqy/DWytVtnbVr
me/0b8+uxHPbc/fX4z5QvQzbI6Utpb9P6Pp04l0tdNtUey1K2Em7FRddONvMSMGySqeJFc+nv6q0
s3rLLQEhGJpD5LXVTtvE1lqBctEMjeCJzomQO69mMLDXB2I08uBS9FupkZCNdg++aq0U3xcOHCFq
UjSYniiUvt47SlK0ecU3pfQUJY5W7N32AMC31U07y3KguGvYs4Wby+T5SKJIYiGhFvLenpIUlVil
SkTelDlDGFHiBaIoHwzfO5TGypFbdE1dnRRkDAqUF+NlWe2WRWgV0UnMPChVc8ePLdtvJQdhSFtm
hNVqYCd4S7S1nOAP8nbumJR7p6wbslX+eL9Onq+GX8lpdKIbZNxB3R/bflmqd3Xc9+D6RaQ3lNyk
8JdljstLlPnwJrJbrRtuTT35I/h87wZliD6bb4TPIAMrEEq6tS0y8803hvy26VRofulBffzJak6N
Z0iwgQlccHulstloZpVHBMToc6YOtGVUuKKytZ7MUiJ/bmge6/Uoy1Hw4eMUutXbmRjcVEVwb0QP
YgYpXHuQ1Py+7NINlOMbeDF2ghbfVBDEXA9fS+cMz+cOhXaXozB7tihlocQ4a3JqkvG2RF8NsJon
rxS7lk4ZRDCySn+bTs08HAeFqvh55Cansi92TdxsETvrEOHpf1O+uu1KMbGHRFhDZi1MXUA8TRrG
TAykKpY6O2w93ePCDK2YwcfMUWDN9XQwx9GbFqR2bdxCRWe1MH7GO6P4FfT1iiMtfmCGcJlj5pXL
wMy09WeXEK1D1BBDLzkpVmWrTXqAzOrG9Qvwf7F805G0RlNtWzVvR7n9kg7yndmHD5BQvl3/xEuX
oWlOjWf8beIdff87agjUmiRK+cQFECXVKvOt4NX5NgBTZPuekn3cpZDJmqYl6WERV2cxVUgROq0s
ZILqPnXo3TmB8Sy1nz+8qKnqY1oTXRwBY1YTscQ06YeewF2FNK/oA9r1pIADKx+aSyuV9QX3xQyQ
yekReMksrjQQT2o9aJ5QeQ4kbevm93X8u4gfmuQb3E7O9ZVd0vBPzIJ/zc3vCLcpy9JzMWfKT8ic
lcWNBO+aHz9oIpR2/cP/SPuyJUd5ZtsnIkKAmG4B2+UabVcP1X1DVE9MAgSIQTz9WfTZ///ZMttE
7e+uIyqatKZUKnPlWqlEY+g7dztfylcRn+Q4hiX414b3PvpT2lvN+3P7F62M/+85O9/IJjgQGi1n
AHBC72I6ChccFce+OsXRF0a+3za2gJu9HL6yfZxSb3vbS2ENTXlyemviBy6/E+03dx/aSPha9MCq
1o9Aal1lL0zskeDxS7oS5iwcGiwC4BpI5iDl68xzcjZm6djgFGsZO+RWByZlbWsRdpd7xgvqnHe3
R7zggi9MKXdlB0YOixQwRdhDkbWgktwL8e22jYW4A9G9NXtBEGRDzOByOChR8rS04Is4VK8S+7s3
uKF8ZEEbrxhaGgwqXXC50MbB41KZN+a1E68qIwdii4Ysfqrmm3+VkGvRCm5o1FwRs11Bt2jXZlZN
BlzScYEGYhKw/pHaK1tg6f6YBfDAzYM2AXRWKpNGdKOXZezkwCO6j52e7ivSoxaPRgU00uNBExi1
Bg61WPezunxt7DIAe/pK88/SPgRSESqoM7f5FcKqphDcGIaCgSGgI1vwfFgb9PODdr0AmYew+zV2
fH3psCPziyo6gp9Zbf1yp8zADtMbi+KQDc7jUNi+GxfPLE82JXUeZnArSfKwxCMjcaZ7kxv7vkTH
Iu3fLZF9EwZ77lK+4ab9ZNfuis9fqmhhRwGACEwTOkbUpr/5oWUQGbEDNEV+2rUQuEmBputARnEf
56RHLwyF8B6R6a7Us0e7rXfoq1uTEP5ffgY2xAx6wzQpBzaBF+JmbbGDKbMnDQxmhOk7M4FvykoO
VqXk2R7pqXHkS16Un23Z728f5qXdj3IyTjJ0nIElU2K2tCrqWtC8hP06MMVzCVQhSbf/zohykFsK
lhzC0vLQWz9Kcaf1Pydj5V5dckpz/w06ypGZv0rj1a30nDi2i4OB7CSpH6XmBcQe7zR2Xzf2yngW
V+3cmhIxiL4daV06xcFJviOXA0gSBLYd4vcmMJ9ZEsQN+reKe0qfgDlcudOXDtW5beVO4zXlpDBg
O+tAI0pfey8J0Bzk29iubfa5BVHx7dVbevqhOP/P3M75rLP7y0GATZLGLQ4gZduOLdppyKs+lpuu
O7qQV5L1RqeTj97WlWle2puWDT5wHA1yrTDeN1XssFlfmI124Jr3kr3r3RocYGnjINGCPYNXCy5c
ZXADd1ouY/ioempeJwuKGaV+L0D268ejs08jGt6ezaVBzRXGvy8YJCQUe8wWnphSFBh769RXe609
RdmKn1/aIXDvsz/5S5ihBOnRmBpV0sNEGSdo57JC3mlHBPPAvkwHs+k3xVScbo/qL6BHeaSjefof
m8qJyFjvAGqGIjB6MreshKCj7ezimVSszTc52rBivMS7goUAcG2rGpypdhri2YrHKiIHF+qPbArQ
n7d1BXSGRfII0Pa+tHiI0QSJSH5lNN+kRvcgIh5oRQ2hIQFSS+/BjJx9Te0NKaaVlVo85bMiD7ix
sTOuxNANgMDiHsXgg225vmXuZSN9S7CtrR2Zs2nbo9B+Nkz4xF0zvbiCZ5aVFTRBKAA8CWrdnYZe
0NpvnE/xeODtIapE8HFJWzwSzseprF0RDbYRGwAkFKJ/FVDS6/N8Lbm+GIqfG1Hclj2iBAYdGqQ2
7fyubG2/byw/txs/TeneLihEZqY3pKU/U6PeZoV7ZBZAW5YZJCNaRAb7y+0NOx+zq/16NsPKMexz
JIRchp/jpI+WEEgcrXFCrK2hfek1bQGpI6fDrGZVH0T0k4T6T8z2Mu+3efUTWjz/bkDKRd7mwuKQ
EksPWvdgFjHCyJXH1FIeDtsE+T+01cyNXfOAz66BGBSdyQS+vEMMdsa+eYuyT4jNSfQ86seyf3at
kza1EP/63POvBat9Vm0oON8otLxZv6vYm179ECPI6FbyrgusovP+/eeHKTFUKp0iriV+WG4/9xU0
yACciJsDkXujlSE3AW2oDp3xY+K/SPne19sk+pO1+7Jfea/8L3v8Pz/kiqMIAOVSTxlPD2zSg1qz
n0cU4PxUL7cWNKgmQdAhCfoW2oTaKHZgmg8ofq7Mszs9IveW1v66vSfmLXa1yV3UAIFwR+pbDe56
CfoMLoHMbSXUC8QegJO7AbQk7Ye1t2cPcmZI2RoTRL8mfQRuihryvkRSuC2bhw7ME7fHs3SkUM0E
nhmEqtCIn+/Wsx04ZlqUJAwXm/yrvX1s7SHgFshdwB40pPGORWuI48W9dW5SOcWTTOJmauCJWdsH
abf13O8jcgnCO+bQ9BoJ0Dp5Eo7t25huAeoKDG3c2MNzWyFi8dYk3BYjMZCvzkTDqH+hW+ZyAnQP
7JZ8ho6V01fJdyC48ovhruMvFkRqe/5OxduYr1QrFyf9zKbiWMqqjfQph01r4FBMcoOSf/NszZ9a
Eer0tYt3txd5KSBD6DJLpSDhedW5J9ouGx2JRW54uuvrMRwiC0mq4cmesT25cXfb3FI8Bl1SF8cD
lSh0ql5OaZlreIETnFkja32r31nACqfl9raR5W10ZkW5/bAVaNchJ3/gPfeZPFH7oSzyHRpBxua1
7E80e4mMR1DrgR/2E6/wGG1Po9gWxcpzb9FFnQ9X2UFtRwxwbeGHJMm7xo699Qs+IU3fcsnB7/ml
tg5C7uzsOzhme4f7M+YXPFMrszGHL6pfgtgIfgeK4IB6KLMxiXLSKnTeHMzySMRnItsgE3dZZvkg
8wy8CAwvDvVt+5glK6u9lEhHrD9DuIBjBSWYYtqd+JTG0wytYkO9EVR3T6KX3zOLFz5kvX/bds02
JNGjrWWDPtVg2Z9UGs1rl5Y/hqxde1stHi5sPeBpZkpKtbXKGUanaGc4XkObTR2TQ5K6oYaQOW3y
LWvysOvXQvWF3lxog57ZVHY8PEsDRRNADx1iPaNytulzY8NKEDMTudVEH9Iie2mL9n3MojtSpaHe
RyEX6WNvGish9trwldWw3d4ohznypOBK1h2Ao+19Dp5RO2Wbwb0j/Ovtnbd42M+GrkR9utaXWm/A
t5A2veOAtttu8kc67P22mbVhKYfM7ZOBZN0cizV3pemFrPvCBdxKVAcxgYo49tptg3OEc3Wgzsal
3FJWWQtZzO1laVy+RnX5qxjHfRJVfikFGEk4Dbqy3yA3uHKcFu0ia0VMAI1xJSvvFFczBybQzXsQ
Sfeks/axJPwbmvU3BcsfiFbu03yCltv/AYnpAQFsQLMITzNs5kufXTl2pekloM2Gl9+lU7WvUQQW
KIJxa00pbHHHnJmal/os5KgSvYpogsNiMrnpde2kT13YZ8VKgW8pUkOv0dycCgwrKM8vzRSjSGlN
YCYvhd+mD/9fA6dZK9/N+/tqn5yZUfZJKTuDax7MGJF4zzX6B9IhKyNZ3hL/jERdGzOOimGCR0Nj
6lNiJo8Gh+Az1Omg2EsAfWTN1ymXm0qCx+v2IVgaHOoEkHIBER8I9xVnIgYt0/sJABYguJ/TuDli
h6zc40uDOzehLFNsV5CNszpc4yJ68CJvJtEGzZ58KWQX6DT/DRf+ooFt/fbIlnYH6K3mTDq6Va/0
z6oYLKBlAgBLlCIDMYmNaXZfKIufgdRYGeG1KQMKiaB7RmZ+ZlFSTnQJ+gkLr38QNgHkZGbp95lE
vI2cY1W59or3X0iwwBg6mQGDB8eBoRZFNKhXetnM5gIeAChv/QLjvD9JkLtWu3b4SnTuRzXezna6
ybS1yH5xoJDlsxGEeDMLyuWJczoxGXTWpU/sgQccoIyADNzcITpodN/mDl+zeO1KMFqUQvBSQpXZ
UHtoRkgAxdzAI6mGGjHYAsC6luPhvJL8WxzXzN0AulOgJVV+gGiYohrcF+jGlGAs66xmw3R6zzrv
0ZBr2obXxwEjOrOlXKe2rU2e1cAP5052n1naQ14YISQVt7yJwrQoNkTUx6boV4Cti0OE3593zMx4
rZzCKbe5jf4J6LV3NGzKEQjdePC9VNznNciebp+9pVWD2oUNIvk5Eai+oado5FZVol3M4L88MEML
nHRwiN42cu26wLuL59zf1mByBYQzmkivkxYPdUtOI5IEdQ4i5TV2mSUjxgxGmklLsAcVz+wYnRyo
wGVdua+AjflWsYbkX5qrcwvKZTkMVh45Jnz/hG6wskJBCZFHGpmb27O16DfAkgRIiA1CAvSjXZ5d
I7ViAlpk5AGqzB+9sG2+FI0MbcjGdIM/GMdIPMux9XX66bbleQCX96cBBM4/hpUpREe1ziYT8Wpm
NhteUD8h3xIgkvkEbndcBTakAG9bXJ7SfywqU6oJPW56CxZ5an3qimZXQzYwQ9vrip2FF+rl0Oaz
fhboJE4LZI+EoaLY1fEnkpWBV93pxp8k+dGwPKzZw0C/oEHQp+Z9AWYL2oFyu9s7yevtES+d7rM5
VrsZK6dBR62OSoIDHTifDNbJKLv7vGHbrjb2t22trKenXAIplDS8wZxTmt6zLh+Ry/TA0h8hwWNP
35w1fPTavvWMyzlO2z6mlYV3weS95OlvYjSALmLD8p8duKSiEm0v5Yzm+qmvIW1XTSvBUQopN8MY
5lmtQ1J9Hfttyn8P3qF3cd1G38zpCXQ9vj2wlbO6sn/V8poOUGKeaBiyBxra/sj1/dgdby/ifOhu
HEo1KVan/zmUCFm+5NTYg8r3Lkt0f+xY2DnayklZdqP/PZGe4nwmbzQj6mIme/0P2EJ82b/dHs/S
rXp+ABQn4yaalXkNqNk00/YhJA7cqquHfSrQFZM8tJr73FFxGLr/A0ZldgF4WSE3g/GpkIixqTKt
mGnZTTfZ5RDFmvRi1/Z9MJRVMPFtbtyzOA1Fsc3MB3dYSeMvLiM6SaDwh0D3iuJ80nXIqBVwQB55
HiFVFOVBJV9t7ZMEKOb2DC8ee5AFoGt6RmurLoY6KRmzFDm/CG1M+hde9f5EKmhyPhr0j1Odbltb
yNpiXs/MKV6mtoost8qZa897ZSXgCeA6pwBz8Hti/mqdpyK7G+qVZ9iiFz2zqbiauAINSYUsBziC
nF3tPhq15bfiyfJWYrG1qZxPy9m1QTM8xmoDdpqx2XTcgCaus3F6L5SetofqTZg0qHv9ywlVjmBZ
046kBZKY1jS9lJBwjUvr2JrpPZq1wwKPF07IDjWsO32U4W3bi4cTHXAogSGWv2qELwEyJ+hxx+Es
28ApH2NUrMtDnrxCjmrrRj+qj3OlYfMg5z+rX0MDUM2VAjVlJKirg2E21rdV4b0PRRYiKfH79rgW
vRoSozNaHWxpRLkfuF5BcTSGnxZa8RVim35hxz9um1jcKmcmlK3iahlEVkuYsCzpm+nJndxdDBW4
Shz17Asd10KaxSNwZm++ms62ZpY7U9xCYflQG0gFfEoGzR+87To769IVhzfsfCPMrSyuctSgHtYl
uXThTdCs43UuKp58h5z+7dlbco/Afc96za43A7YuRzN13MlEqYHsmpS+0XQbOXzT4tafqBnk7Upc
tLQbzo0pV1CFF0pmtDCG/oltk75obre5PZxFC3jyzDqrKPKo1Fui5l7DXBu3aOb5RYc2+2bFSyxt
N3RpQ8IQqQxg55UdPdHebkaJzsS0+M0LHgwQM0O3s59jK0AQwsxW6mSLCzTr7eBFAsyqmlCA6MOQ
OgPsSaxKVH/nOg0y963S6Q4a4Ldnb2lrow9gznKBhAsET5eboY5MjbEc70V7sDaaGMOJOmC3SYN6
+HXb0tIsgtkBAQHkLfBCVS2h9mF0BK7W6K2gHTJoOz6V1QNvhjmV/Zwk+cqyGYsW8RL+S/IEanyl
08KrWBQVVZYfMtkRgMsYihMx1EJx/pDCHocp5CnaWJFh/6qDoPB7X6LlI7GiesOmAc+wuJ+CwRL6
DhI9w0ZDg6oPGDhHz5IcXlLIcvlTzBBte/ovWskKkF/OQ9BvtH6reSMqAiYJmda533oeTSt7ZGnX
I/0NLTroWoO7T3FJPBOdZYNf4qAlYOMioOvDAn48DwoyDgQ3qJAjwLnKbJml142Qrc/RhmO396S2
uA8ehmyliLe0BamLtsiZOM+5UgKjsqEx8ARoOSLZPWGaX/TlBuBLf+JrcuBLDhYycIBgOSBOA+/h
5W533JkZP7GyA6Fc3o02q0BQEDk+cfiaQu3f94j6mEC9H/wsoOWwQShxactkjp0zjQIjLQBttCbs
nmJ0zBeLluCSStzB9V2zHFF2j7oNdFCRZBhb9w1T/Y1IUQakp1XYohdw72g99Qezn6AowiH3Rbzm
2aNuE5pEQwOaaIY3llb5Q9o08h6g+sZH1jzf0hKAOM+tkl0kSR+hJbKhLzUT30gvkwdv7IsQzwAK
WYoU+GnauU8ucorBlLjOoYDTDiBx94Z+mvHUkHKCTkb3hufKuyQyP+kxsNcZarIP0rXzjQC4EW2J
CJtk/oPIOt6JKZubxVCjLuWE56AxvvZJk931Zmc8jo4VgeY8tXwQyz2DJ8W+gwar5YuhYr7DitQX
PftGPPk9QY9WgFLUtE3yL8X4yZ2O1QGaocLZoZFWbvOmA3laOflJlA3hgFIvqEzbHu2EMqhiK4gq
sPyBDn3Hob8d1i2w12ZlogeA4olcmawKWkO4966o4fGQUt1mvKrXjtHSrgNLPfLuiPXQ0qbsunas
SMd6oOWZHR1iJ36yZbLp2FqBaekcIYWKUhagDrhzlau2y6pY7zwBAPgMZCmBj6ZhUllbrbu77cn/
5vfUrX1uaXa8Z/GQDebYyBo6WLLjl6wbiN9pxj4Coacl04AaWZjPBMYQtjWdaTN44jkxzK92Mgam
5HeCFaE2GOEwrHmSpYsTXREzWBWN4+jru/xdpalL6AhLBraTd9G+xt6LwbdRforRYHp7ChaX9MyS
MgMspmli1AM7WFT6XrEX4wyXDm4bWV5QjGZ2iwDLKR6knaDHxMoWLTh44EVjHzg89lNnj8TWiqV5
B14v6D+W5tvmbEE1mzRpVMES4FckQLdME2TpBKbrKEu3kdkU4FQDbWrMcWCIRLru9kCXZtPD6xmb
FkqQV+2eXcWmLu/x2prQKGfA2kS/Vv3Kjbm0Oc6NKEtWdcxoWZxAsMYgAfiqvxjM20wFuBGHeAuX
uLJDFvAxM60paJwNQJAstFVfzikTGKtgkNzLDNH7ZRoNBy/Rqn0F1fKHCv4/0BM5bhzN8B70jiSv
bQ3vEXAyDk9oILG3Zp2x+xGv052I2ZpI0eKUowcVBGVIlFzdhLYJEQjp1dlh9KaAkSpMCVDW+efb
C7u0r6DXAqeHSxDKefOvONtXrIygTtrgQQPGMDYr5w6fEN3+ZO4E0WxB7Ze46PqdjkDm0bZLa2Vb
Law4sDmzZi+astCQpZyfIoo4GFNmzn1QNvpGbz9OUbaPSuuuziAWQtfUvxZ6JNFiihc92jHRkYQW
0MvhRqaXTl4fj6gZg+ozHx/s5KsGDeasfUYFTYMKeZu81V7jO/WfgQ5BSu5589M1XxHh+TidUBdJ
X3R3ral73mmXpxvRB8jb/srXzVTflz8L8ilaEseRfC71r33ON3b9JlMT1ebfU0vvuXe6vejX047p
pnPcg601k5NcmhtrO9c0CjVynp6G4kddfGMe1l7PQ6K/3zZ1vb8uTFlKhA+ml6ay5SSf8yJC2W7r
ZZsckBjX+dzFh1qGaOy+bXAh+41iNqjZkfPBa+mqgM4qq8bTXZPP3fhCBejjjL0mvzbucy62LT0U
9DcbjtISK97k+ioAGcosDDhTyZpXrM99arGEZ0BT5aIJaP2QpjMceqc1X1bG9zcYUTbLhSXFbdm2
7BA8ZkARQirIN5F231oD+WHGjfu5AG2vn0+V/da4TrYvGKf7nNo87NDN/b2MpuYHyOvRZGDh55HR
abdilnYT0pTbgrRfEHxbz6hfTsGU5vYGMCPncxzFv/LOsbognazo5+QRCZ6Ssd26rO7ezNT5lHWV
EfDWLnexRftPhT5m4ybOvPSlqQzjTzrEfXtn49p4ABiw/qz1TR1wsDJs3SFyH9OCj6e6KBo82zRx
TFztS+Lk3nE0tGLjsYrsmBzxiovLPHkeYrvZIaNr5T6YlcyNU6DJMoCCcL/v2xxcLXaiIWrvUNFn
Rhz7PbAjO7PPgTXrNJBKxdTc8jbqHopk5PtMtxo/rvvpHvzt8R4qFlWQTSLZQTaSggwIvSYt+nu2
PauNMBZGdNDh/ZFaAljToBLeUbRtYJgpGPM7i7hvQ1loL0nWyNq3Bqv/MbgDuyfT1m26P5HXvFMg
YYZUu5syM4QWdnFKMrt5aEl/TDRBd+VYd/vMrsYNlAwoOCxmseC2lkHPqQgcdHG+RD1vnjvkK79Z
Rqr9qgAr3KZj1r9ST9MeJq+eAmkK53ttZ12gpaJ4sRrZ7HJbZlhhfZKBLq3ke9Pp7rFCVPGMfrJf
k2VF23ZiJHBtmm4LXrcbw0uc7ZRaVeA50XAf9QIkrWYR3Q2Jx/EaSJ0NqkyoxVfGGOh6nu0BoLTx
laEPmtH40VVuiY4dOYWT5SYhYk0RaCWKNMFnkupBro35iQin+DxVjXvKjSp7StA261cgpX8onVh/
6SPm7tKoKVB+Ad0f12P+tS66bidd5gQMHEQ7h0XWk27GQBMClgYiIjzXpAGl1A4s4uiecYSvW8yB
cnBpvhNpan90gejTy9BBBPVhum+KvNv0FSl3aUcw2UMB8ix3yDadS7SNKyuxdTS9Dw2r7fZ2VOn3
mtk1OydmFTB+eNZoUq+Duo36wMgyY2fTGqFY4Vorbm3NvSgum0Yad5omz14As90a3lud7rx4hJzq
z9vuxVlw2Mhn6UBcgBp1ZkK6vBucJo3HvBzTl9FM7PfacqA7lY5Wex+ZdoczgJd/RyN34xAx3SFW
tCGqYHght+vm3tFzzx+LXAvb/jtSHoEFLrKnscmKwOi+cUrAru2ITZeiAWeYxHRICjL8cFvsGMNO
t60YjAB0aUaAHm36UiY227kCEVg2APwPnec2rBtWPYlImCfkE+udZkzRto9oHY7GNBzSTtNC3rKv
0mubu9TCE1OjmRP2EKcKbfDA7LKCdz86wcptYXs/ZQnC17hG0cKZUi+ovMh8kjXe+Y3nbg2ra09E
QjLC9dwa+Ibc7l8h1MTu0Pxsb5pc/ClaMPvTBo1LpiTdrreLBpec1iRBwbAhRsu1UCcheFxFJkTu
21T8EalOfZL1wy5qIVOb5KCorlmbvhR6x4OyTerjUEqyEmdd5qKgh4yuR2ShQEk4I6EdW3k95Jzw
To8iArFJQPP8LF0LYC63JwwAEYp0NVoCHOSH8Fy/3DU1KzKH1GBPK5udLvtw2PORhUh83d6dV+NA
oEhnNhIb6SFErMalmUgvEQinuneozfuh3HrGSqLr+vs6QRrARVgEQ2gTvfy+EYEUs81q7aDpfjmF
1lp26zLwmqcJqL5ZHhHCzsAuqmSfHBRnujbl1dHUw0JsvWRLkp2JfPUaa5pqiIK4aYZHYgzI50I+
7XIgsRlN1dDA0yX8ibGXvts6cIxR0K5xnKgzBhJgMLJi8S2sB5RcFENJOfAxt2l2qJGT/l2uQvfm
//9PsANwJzYr1gNII3AYzCJ0lwPJI6m5vHYAZCJ3Xn3vVc/6WtPLwhBmogQb/h75TWRRL02wCozu
gw0xzvLR0gJ77el8/XlkMwFSBfkfErWgOL/8fFtkY+INdXcYqsl3PznVx0AK8xRdGlA2LZItGtNn
AyPxERBCQvRjhw60HzgPuBGAnbTn5rvLAfReTdBHAREBZB6bnbcm83c9P2goA+ESujRmQLRaS0lS
vdY8q49eAEJAnlWucUmrrslC/XaGYYLDBJkLOI3Ln5+LKdGlLI2npkk2dYasZkjSUBofE33Gy1mx
o9zQncsqLSaww8vSTyDS81MjvtatZS2U4WAR8L6wIdKDPCICcUtxgeCQiMyEsOgVLbOgqwYBgXR2
Yk3nQDl2aJkx0KOC64Kg8w6BgLKnSppoEUH9+ySMkEWh5YTygy4KJkzwvKCuDtZjAqeubCujxoFP
orE+RQLsWia6v5P7ZrzL8K/BWuv8VzbZbAw9ZqDeBikPOm9UjQqz7hh1eVedjO9gEGs+f+iEzF+f
a2bgyQXHK0Im5fmuDeDinSJSnAqy1zYl+dith8+DPIogGINGCZysOw/uLEdjWSPVEIJpp37w/PRY
ltHK2/V6tWcWDWRaEK4hMavmpet0YD2NdOu0lfkXkph71J1XoMpXCwDaQijYo/sJRnDSldWus4LS
nqXt0UXH2SbLNx9cAeXzyn5tPejea/PnzX7r7JI1pPz1r3fw1gNQCXUi4CbUCnbOqVW09dif4rtI
25UfgwQjbYysAdw02IKQsIA7Vy45XasTMTRWfzLI9G5x6y2pPxYA/rUAdA6iApTJEdkoO5TpbR33
oCg85c54900DWcrH5h85SpSNMTNIfMBxqIcZ9MOQLc0Q2PDKByjIjT74+9XvK+tLDQ7+hxTfZ+yI
RF3Ed7d//+UJQP15hupDPhISZDrYMdQuI6JFuTuNo/dc4yE4bAjbirUteum4ZxNggUZhfQ4r/3LL
X57isisiXYree57wRvrVTGHUbrp+e3sca0YUVzEVrKJ4a3jPVAasDlM9NNPAysJ/Z0U5zFAtYhnE
kL1n9I1Mw3NkBIbh52uy8spYkPLWDeBf6FwtQjlYbU/hhBkd6E6145S85zLscvTPHnL5oZDfBbkZ
vg8NQizJ3JmrdhLlRDNr5LDqI27qfI6RV3zrpeu4/r6yInXLCr0mXn2svwse0LUupbXPK0vBx6ly
Cg0/n8qNw3ZVtLLUahPt1fzMq3R2+RiW5pBYRvXRmw7uF08/xv3jkKJQjixb0NNdVm1bz6dfJ+10
e5OtjUyJ24RFx4p3tD5q1l4fQ96tjGzt+0rYz3kxJHjWYGGmDfTY6FoL0Nr3lXgQOe9JIxNWppye
KT2RtW6Ble+rmXXH64RTCXw/7ip0Pzxz7WM+8X9Wfo5qoGAHukxlAG0sRiRptfrouq91tRvpTm9/
3l5jxe2qJv7m8s82l0vbREjkLI8T0HTVHfQYmw9yMF2ZUOJlIAg8JGdgInICyIMZ+mO3xuCzvBL/
nSgVR6JnTayXHkzYMeTHkAD6P7mQf74/2z+bpUgH10gu8P0hv2uKTff67xZBcSG6RlM9R9fhcWJg
vQiL3h/WiiNrM6Q4kSEvGNq8XTSIfTJG+Ivw9ggWPz+zbQJJjh41Na3ithpkvuymOXrOi2aXAH2t
hDezr/knC/E/ThyZJ2S2oOWENsLLFQDHcU8lMXEUdm4SDHYACr39tKYVcHXhzVcRNN0Qy4LsGA2g
l1asHnj/0sYsUR0kww/mn0mE9tvHp2rG3UO+GGko0Ndc2igMsB8iQGiOmvPUu1vO1jB9S2txbkBx
q7YpRDPZMOC1QVd/T+s1rOfSLIFIHgkVJCWuQTSF1cSYwYkfi/d22FTjTofYc7XSoLA0ipkqERhf
cNCgufJymhLe9XWsVfxoOT99w/txexEWh3D2dWURQEFnDkXP+FG6oR3vozT0rFB0K0+uRSuA2KDt
AWSnKK9fjqGEzg3Cg7g+yk2SvrjJT5q/TcaK81icKAg/IYNmAd2rvoxA+CE6znV+tPN7vjXtlehs
6YIANOG/n1e89+S2EM/QCD+WcednxhH+CXSmt1dD7dn4e0VQPNznxPh88hQH6IhiMkQXVcfGuRN8
l3h7y922qZ/2PspOxQ99LaO2OKozg8ruSlHcm0sF1VEYfp+9JCQoqhWPtbQuSKeRWTgS7cemUnd3
7H6AfmrCj+6ftHo06UoryNIILILQHDQ6My5ZOeXEKgod5PL4vLl17TuAumNzZQSLJoCwxzlB3gMF
jMvt29Im6d1ar47VFNTZT4RoxapM79IRQU/pf2yoz+K5Ylzi/FfHyQwo/SppWNNNZK5xOS0uhukC
nouXBp4yynl3G8Zkk3rVsRiA9wvtr7c38PUoLOh3OuhcRqoIgiKz+bP4gAKZldfpWB51iIWk0At5
RjPZtDaIeUkv70AwceEZhstpzgOrWJ1O5420Uq08oifUKvwx3bRv0rtjxt0qEP16vmBqZmkCGkzH
la6cjzhC70sHMaBjce+QzVCu7KyF+br4vLIcnsnbxpRIJhD+mNaoxu20+J7bK2i26/17OQjliKBo
iKQ35KSOdXEfQyGZ7ju6Aq5RmabhuSzUedDvAM4ufE0F8mSxJWlrRuUxf3f8370D7OHBZfdtBrjn
Pe2eRyA1vC+3d9s8O8o+mC2CQMYDAy9RyyXl5FDwD2IfGN6XtginIdR6D+QDRuBOK/fk1T5wDAJ2
ChxQE34GqJ3LjT2LMmta4hknszqW3uHP7YGsfX1ewLNj0zeo0iUZvt7oYjPkoeZ5m9sWrjaa8vvn
v59ZaCJbh8QALDj6I/ACcQpIyUMe3jZyPYxZGYkgLYmzOZcHLo3kVTQCBcWT1877atufs5XmwrXP
K9uYTrnIBwOfb+yNXWzXSLEWPg+VWZxxsLEZKI0qkXWdp9xMRis62dNdN+6AG/rw7Mwqth7i3bmh
QE1tp2UT95GmR6fU8SHx4H70aeZAlAoYTZTHwJqM8P1y8o2y1rlDWufUtE8NMKMr4c/S7KAdEClz
7KQ5Xr/8fE7NLNblGJ26+F5um/Hja4vYAG4WyW3wXahXrM4ri2cai19tswL9WeV/+IQh9gBlFJDe
0MRB/eXy55sJbUemOdop1eIgrj7VH6s+412G6T8zcKXU0tm6LBtXO8XSz+JdWX00zMH3UbJHfRKV
l5mS53IAY4y0oSmq+NUD6MiE2Iwv14Q5l5YYNQWQxKC8g7ma/37mI4DMyEDc2WqnNv7lPRmrpBLX
PgjxGTQA5v4d5FNVxKulCaFJbqUg+w1lvM1r35zuPgic+LsQF1aUc6BrshGNaaavabkRMqjLj5+z
i+8rbxkmgbdqe3xfNHuR7rXhX35fWQX8csQDKU1f5Rcn2YIQ8bYXWlgE8LCAxgYhM/SEXMWJppYb
iWk02WtVhgARswdQsmhpcNvI1cWMLQoItQkNXDyNYehyJ7XARkkI57JX0oFT0v0clY8pZGDiLV8T
gpzdzkUIgGYHHfp46NJC9z5igEtLRYoGVSfr2tfCfUZbTq751Ft5vCqDMRFc2DMmHyOZGdTV5H9b
4OWHru/0hZnOUxUl/4+0L+2NVOe2/kVIzMNXoIZUaugknaS7v1g9pDEzxmAbfv27yH2vnoRChfq5
Z5COdKTeZWNv72HttSowV5gvgwcISFXsEkoebm/eEmwYaBk8Q1PrG8JAs4coV6ysKt2jFzj0+uim
nToyvLYb6fTmZqyc7JAAWI6MsDaDi9W5wX0/Uu2AiU3yj9v7P2v/8FNmlynvnbEzhEsvE/tsXfID
ItbH0VIrj8vsUP5/M8COYNDYg/eZOTejdzJP5A69ILOIkI+G3H1mA0Ym5ePtvZ25uCtDs9PPcqYN
pWHTCyKUDAznBSgfbluY/oQPB/LdAnqnYHh4b2PP/XQwBjXPdJyWUQPg0x+hlVCFraaFmP6LodQV
mWtKdUsWoSgCZnaQRQH8Nr8CA8prKW+weYXv3YONxDuOjj5ujIoFZ9q4fh7qBadPY2c6K4td2s7J
40JOFHC4K6S5kdaF5ggDJ3UcasiqgMizGv6xu/C+o+DlBQQWPx0N++lHfHiWSJppI7C79GKKC7HT
sCrXcpfpQs2/GTQNHdSM8PLhPz5bqIDKqSnX6IVZ45kO9LnopdjTTP4dU/lAqIMRTPMEkr0jp/Kt
Yer59pl5Dw5mPwA8C1gggp931q/PPwBCwJndZyk5e2M9pCF1y2DHQa/97JilFTJojsZux4u9yJwh
5r3Hjm1Z8I1sJP8iFMu+g6DaOHmWQzYFxOqj0W2S59rwyjgQ+DCtkagtMJfBviX+uAU8+S8Ae+zE
goLfJV3StKCyMIpt7jDxWBWj+0DBNBgZvBiOkprtE+JOHN7UUzFmVDFxOQa5+j7gqzyQQXgPUGRK
/pLWr78mOnD8tzdnyR2+Z3fvYJlpNufz5hSDyHWfjNbZNNiwy6RlPpeWoz965ljeBYwAxoFRLWjZ
us02yXD8KEuDrTkayd/bv8ScKlWzzxQEUO3BMzAxRM8pfwa8qcZQpu658YqcgC5W88A8n0IoGAyy
0mMbD1J0SEZ9f9ixtKtjjNw2B42AbYK3yaNvJCGQSNY2F179kGmGvhEY4PqZs2r4zlLcgNBk00yk
4ayRUswuKsquQPuh9grsDgrWV8A5v8LUNLF749znKq4zfgQc//X27kyX5MPmTCYcJE6ALWDQBXH8
7DMNVm0MwVB6Z5+afRh0GgV+h0jAqUW/YmphNRMkFh4PnXIk5TNTYGfVJI6pwMBAEpRhQe3+V6ph
TOKfV4SDB+JNB6BAYKlmr5IwMQcMpLc49yDGK+s06sUrNdYA0bO3b9q3yXOiXPYuODaPYFKGEQKn
GoBdUNamgBBFTzeufuzQSr29nEVDkMkEnB4xxZUsltF2ROpjJ8+G0Vd3TTNoG9pCFYP79LuBgxvf
NjfFeLPzEMCjYqBvSurgWT9fW7OvvB6gCnkWkoV26u78Ac1nGWbZT44ibWC3YHTIV5zFwiFExITs
HYfCQhFq9r574JJWVatgVLWhMr+4LQOg79/Kae9fzJuGEkAhAoKAuUBc4nk9lzQXZ8qDrTUM4YCY
0Hbfbu/f0lImwVHgEU3k9PNWQAuW6kQ5aX+m2bOZuHEhfpTFt3+1MU2lIVLH3wBpz1l+GqHnfta6
/Tno6kPT8ZPLHzG9f9vI9KE/HwSUVN5VjuAybcBePx8EQw5534PH4GyD0Fu4f3sM+dDxQGyxKexi
pY6waAw5LCDCgJZdlaB8CnyinpTqHBjVXTmcAtAaDHoa6p0T6nxlZfN2DU4CyDRQKZpUCVHzvKq5
jFZV5K2mzpi4+mKZSHa430RAeD2Ccg9iKG3wbOf5kyaSQ2fJ59v7en1AUI5GYXdKE3Ac56VpBqgn
0cpewj2lUaWfW/uHPa6h9a5vMWrswMQCbghmFNSuPn88Hwz1fZHVwzlrteYLJpFUNLR6C+YFz5QH
CkzUa27byaPlluzehkDzGuvWwirxJmKeA0MdU9dilkoq0SZ2b/X9uTfMl6LRv4KQ6M3iZMVxXD8p
mEn5j5l5k8p22xF8SrI/y9L7qw9gi0aCdft7XftfmECdfOrh4528qo4aTHTQfOzPyfijs/ztwAKw
1vIYBL0rrnfRErJWDI6gMwao8eePlnDAEAxgjM+5Ndx7TCSRcFhEW9uKC8VX+tPvjnx2v6fZcADB
0X1D4j99wY/xeUAaZnmKn5ta1ltYkpFesvZBGol3H0hTbXpXj+z8AnqSLGz9KjlkrtNgarHNnwbo
vW+omQZh07jjpu5dOyRCdHe3937BLXz6jdOOffiN9lgbRSUEP7eFvskptHkKWR1G8DDbRvU6lM3m
tr2lLwCkIDIvcExPeiKf7SFr9gWGHfk5YSbqmYm2N5nYgODs1BWrfNaTA51/APQmkDmgeo34dOZg
296pAJBv+Nkw30b5lmrfPOtZDF8MiOFUGAU76Ll257TIA9gfZa3UJZd29qPxmYNoTU0LaM/4mVcc
w2em/Mk8+axyPYjGyt1bYo0ybt5pmpyu4aFwhRIJJmT0eZ9f5ZOWr8X5udArPo3xGXvAJp0YmU+L
xmyf3TeFlV16E+SmaeskUdBiwt5pjT7CW7hWNF3yT0gJJrg9poKuwpwO82aFoGN3biVomnmjXXJR
vCm6xrqxdKI+2plFNiqdSEx0DPBV7GT0WawVWpQVNOqqasV7LLnCqc4MqsEpHZ5nw35SND4hbXfu
qZb8AtcxD/M8o39u35DFfUNBDfQrGKu66ra4go/KHYzuDDTZl6Ea9l6jNimnK8W7RTOYdrKRKIBj
Yf58wA1zn8gEi3Grfe8NT23gRdIna1IYi5/HARcfxt0QfcydoIaxTi8Y+u7MAtqgMlffg8FhWyGf
C/XWW1EdXXiUp4AQ6i3mhBGZ97+DLA/KUWXd2SudGNMYp1ZWXxJllBHxUe3BaNlWr/w/Zr02WLQU
8GBqEzgIxDwIGufbmRvE6QYz4Gc7eNK1PWb3ccWqmGh5PFQx1V5bmcDjrATcswrX+41HMA9SPXSe
kCfNvGmfs8JDyZOfS6OJMX4uQC4D0atKcxK0MYMdcMd0p8gaJfTSRZhqagiOgTy9qi3nQTZKjcGs
gGOhufuEEOnX7VswJ375n6VN4u8IjcEEMo+veNtZtDAtbOgoxk0gq3GD6RcUzTvNCiu38+MEM+9R
YjXFV1EV5WawvRFt7tYA91bjhMw0QNpeNd2h7PV/5BSafhx6BZizR7KI8a55xGJQW3VDmvNz5Zkh
Kt+hlRw08yCc19u7sLDRaBf4U9KGyQQUKD6/ltzBpHMqYEfor6p8M9q1ns3Suf1kwfxsYQAHaCaL
EtQqatuAi8+r+1CkJWinnloDDGvyBakjiMfG6PbKFl7HT3ZnT3NZYhAbACu8js0Ls5PI52AY3vP8
MSMv/25pAiIiH4X/uY44SFUFfHqHnfwn9E+pOovqjcuzPj7eNrT0sT4YmgOVAp3TzCYwpDCObwcC
M+lrlYrFz/XRxuxzoZpdlpY2BRXNeUBs6NUkAsv/tuxeRrOK8Smj3Mi2g7eytoXXAi/F1IDGy3et
h2M6ROvBEMGhT1UOm762u83EMnzEEHOzcjKWTIHr2pl8OBBl8xg9xVB6UBtwLkGQHz1q7yk5ts5K
cLZmZLaPVSkBC0gkP6PnByncV+79TMH4d/tALJ3xjyuZnXHX44EufMTW1L9LpjaAu7fNZ8f6av8j
uPrdH320NC33QxQvrFEzqT7iHSDDvZ44j15u/bq9mIV3HIob//ks0///YEIVTgmWUyzGRSKfVL9S
y4hMcJas8Ssv3SJwl6G0M4FNrjonZsc8ygqc8DwbnEOCae1YaWO9ub2apU+DKX+MVIKmdKpOf15N
mSPQcdMpDSnK4FG0KC63uV6DrMLy4y6t2KETY7vizZe28KPR2aGjMqOKVDjZRnFEC4Va6Aocter5
n5eGWWAPUQiaJsAqzGKCluZ+4oMR7JwO9fhgjkzt9aL273yw2MfCH7qHLOjXSMKWco+JBQD9YJCc
Yk9nZ11g/qgeDByPUXtw+c/Wc+9bDOlBYToCcduOuSJ26InQ7ESIitvx7vaiF+4z1ANRvwU6A05+
3iet+wC8SVnXnrlVhTKxIRb+YlorRhYODYzgH7wmQJ3P+y3Q3dRZycr2TI3gkCZgEGnaY4+JflEc
GrH6NM+ab9OlBiXBO0UWWMDQ/vh8Ru1UdmWeZO25LbMHpyB6aGbtTtD8p8OTIq7zPA0TYT+Xog1b
l0aqZNn29rYuXMaptDRRbSCAv+K3EwUl7VAG7NwU2Y+AfU9lv0bruRDCfjQxH5FC3glufO6xc27s
G787ZYMLreQnc8zCxu0ebXvlIy6dFAyJTJ8QcDxjToZhFWAuTWybndOq+en26lkAI6EphD23t27h
suPu4c9H+Iqx1fnX65VjtmPnsrOR2Ui+T2X/te8e3PT7bTMLywGgeALNTZrLV9pLIBdu9AEtz3NZ
OAeu8WjsoWScr0H0Fr4S4nCAxNC1wB2f7xpImvKKFYmO9oF6a6j9nXTBn673j2WpkXBApSs08L9W
QoFrq1PLDMydSKy8a7xH6nXBoJpBPztQIYvHfvRjZmqhm9hQAs2TaCBgqwWVzcqne1/N57rRZBeD
hShTARZ3FcnJCm9TU+hnCPAUIVS1mmigpIt7VZyTGnWy0t71svttpvU3RLk/23bcNhrqSsZYRVrB
STwazlYN/nnstTCgJsQQ7C8ZsfaZrx4aEeAcmPxUjEzEutU/Q+jsq0qSyEyaXe2LjWGyp7xqdBDw
gkc0URuC0mEHCi+rd19aSASiPIDxzrp7qVp3n0sncjUrMjrjPhdih1dhpXcw7+/CFU00Fsj0UM2E
F7jKqzHxlLm51M9NQ/PLmPv9QdbcPFXKEPuEmsZjCgCCCFtl1heAq35rWtc+DUkeuKHb74h7Gn9I
2jdFrKV+fgqIW8Vu4/9umxZl3q4fNrdvBXh64Bw/f0JXn7QTEB/Ah14Ni3ssH+hQc+dU+W4ZsdTf
ONnwjfdjZBlyA7nbNDRYEjPibt3K2oLg8uC0FsRUWHUHaZefoCELueqyGHpqmMPy75Sd7auqvcMf
F9cQZtXzOgLnM+KGoTMjcEs8V37ex4NC1tT6yUXvuvwAJkto6Bb2mzn490lteuFotl/6JjmWRfDA
6ja5V3V76mmNSnTKNm4NTrcs3WXW0P9NLAa2KZLxuO3TOmy8yg0rIneq8V+rrMvQWldnqioZ5gbf
aEZxb04vX4pZ6VBSOw/7YOR3LIXWeCltTLH4hdyoILXiNM9j09P++k0WKVDn+WkFSr06op3GQk+A
vx2E+mmYD2m3JahBs5DQ4rvy3aOoutfUCWJZ+Xd2wy6OwU9OlsWWRR+7jt4pot/ZXXBPUidKM36A
dtcrKJ3vqO3uwe0H1ao+HvkY57LYAjF9KhXfZzX76pEWs3rJcaTFtka9a+y+17URS+5shKedoMIL
zyaDjSObL1Uy7OvB+2q45LGgQuxl0OpxPrrHpMUEb8rkT5B2v9aWjFGDPbuluWEyAPlcca5ySe9K
TcSW8NXGpDgJvonJK+cXNLUPetL1URVkSVSNQRKqoaDb2gAiPNDS82hlqGLK7DFVPLY6+5dWOd7W
hk5zjIITDaWsfliJ1x5Ymu3cHqLuKEK4DZj5rCHOQW2yc5LyzsYgeMwhbhOBQhHlIZ/8zFLaHoo2
MGKP6SFmU2QMbi07BCUkjfqk+aE6iD64xFmBlvkz0AYutWsgxACybOJFQcHvc3wBiFJDAJ9yTm7r
VUB8gTgI7BNPFWcbg1pRALY1K+jzeNRHuQ2M1NyaDaYdW137bfJh01h9THJabpIeDORCoPMVuNPl
vxNa/ogRz2+9amPw78m7URUFDmhCj1mXg/tQdWzTcBA35iN7VrW07lwti1qifddZ8yA1HfSt8rEc
rQdtqKDfYB9TKfOTMkUJPe7h0Q2qjejtnYn70zf2N5IXP4KSvhZJ6YSgjzMio23hFAP1s8rED8fo
jqbenAbbiFPRnLyiuUvkGOU0sEIf/OdDl/5AlRSu2nGOKfot2yFJapBTmseOGmHO7a/64MAVsMgW
VqS37damArkj2vVUGPfENvdpNj4ZheWEMguOKEY83fZo17EnPhZaxBDnBu7rquJECx+lzFS4J6cT
CXwBa8KmHx57M32sdS0krrvyCL5XLGceFIO6KC1C4QQVuPdSxIeEDzlQ0XHVOyc94PoZS0wgdyPN
10GrqyEC+Sc8v2PFhr4l6GgM8UW05p2eZvqmLf+CZmNXQe1Lg3qbemMs7uARTnXP0U23mHsu9RbE
iG5cWYPY1CUbY8hSji95ZvBjDunk3e3duw4kJswhekAO2kDg7p1lXjmAw6XIR+MUjBUYlCn1yWGo
VPck84Bh5iMlILunQ3eq+FCvxNDu9Id/3kjcVxcTAsg0F9Ayvon6o9cTeaLQvjgyq2XPXtmVd33H
wM6ANHcH7kP6jJ6Z9gVSpO6vAjiKg0F7yOQkunWAYGN7cDTuv4Bn1Tm2aZdv/a4p7NDxKOBwiqVN
COZEAKOrQm3yxPlVt2by1A91k0dmw5MvKtPF4zSotHGKBBTkqKHqL2Zj6b85gRSLLTq4ZFzqL4Yz
AmsDnZPvRHdAfld7wbNPTISvg1Yh32fy6I2cHG3eiHvm0/SkaSmLUYLq9oMBVhnRkw7UyEZ633MF
oQsz975wQYavhLjyWVQNDgCCljfD5OC1xTWLUvCakpBRVyvBL4Dx/IyIdoOJGWsHla61msx1XAA0
ggMKOUyRTqzds6RKijTvmG5gQYEsQ5bbWmj0yavuQv/19pm7TgBgCb15MO+9o7FmZw7JudHIaes8
Kw0hIb8rrO/dVAVynv/ZEEC1ztQCmGh95sIIjaH6sasNccodT/xJS33c5dDovaSZZW4MVJfXWjrX
vsgHrGOaBEK+jcmvaeUfPIPujPZQ4vacBHfNu7FPx13VNOxPSQP1ZHV6FnlKAq15e5nXuejUcgA/
0kQZDZWT6Vd9sGoRlfdMK8TJsVu2aQdd3wpv+EdCDTyKsAK4q//exAGO7rMVx2p7iMU04mSAmvEL
U0OOgD4xNkNvrbUT37szM8eAKieqUFPZBAiI2QOc60YCQGQuTnQU2VmUNjhCwPp96V3GQQo5Wr/z
oRtPnuck53YctZ8ZzdM9dJQkIBJl9b0b/fRA4Ak2DaFjxE1gtkvuJ4+BCBDu1QZBJgH9TKsax9At
HbOPkq4sNgUkB0NVUPAjqw4KXKxmWyUKP5btmBzhRPqoCTo9xGWUe6r4766xBYBCGtxMX7PNoMA0
oitEM6IBL6ZVQUMFdz8cXLVpKfQApJ+n8GwqCYFRiZrMSba2clCYKbzgLrU6XLyRmrHJQBvTV1AV
dTO7eAWi981QnfMWqNGNeNN1m842+oNpSLJJacd2WcXyi171aFL2KAS9jSTRToXfmUVoGRk4pt2W
y4cuI7JayUQX3Aak2KBLjWQUdJfzY9GUiTnqwCKe7E4nJ1nX/EcOau+j0dXDSrI1ffX5qZjQlRZ4
90A5NgdXji3BtJ3I5YlrfbUdQeh1yQmoF5kGmXaQ0Fsb0tXF0TML8oaXkv4XK514aCfmU/CFzYtc
Oc81gNZaefKN4XfbA2XtZpDzTYo17p0F/4gMexIbR3aJ0uH0Zn+4zymhOuCC8MSu20RcnXkKDEzz
5Cd0c9txLGwoAlzUJGFpIqyaOY48syUqNL44Wbz71pogmHRE5DMrrhDllg7bjhKjh6UV3za7EHNg
DhuTgZi/mfDr05H6sD6fe5qfmqk81YAP9unfOn2m3V1BgUzAwEPt/Lxtbmk7p1l/nJwARcr5KsFH
zgKtsMRJjg+ovELb576yXw3tz20zS6typsOJyjJU6eeEQwNGEX3lEXFyay8iiV2G5VB+81T+W8/t
bmJdfxnBPb3i+5cWNxGc+i4oLAAWm31CWkggmzMxnjqKfldyGZ0fiZFHY7nGjHJlCHA6hIcejj/q
XIizP380oD0Dl0mWXezgCElQ0n2r0Fzzvt/exCUrIMwANgxVO+zi7GgYBGjw3HXSixDfVC4BhDAw
DOahZ702b7ZoyUa6gNUAJjj/XFne2KjWkfSSOdbBKOjOFnXYF/WhcP397UVduUhsXQB8BwIeYHMB
sfu8dYPZmKQE5OnSatWWefnXAYm3y8cV3Mp74fSTf5zsTCxwE+4BaO3Z5qlAR+qoIIIYWGVsNRDo
QqXkKc1PpH8EmDrrnhoQzGtVEWbqEbz3K0fxKvh5Nw/U7oQhvMaU+V2dl53epRcmvalE89Qo7Uev
8zgjzWEEhvu/2FV4p/81N0VFH7wIwCxNQR1wj+emA678PDLAPLkGRL4KrWZrmm2pbitZOoNIL5Xk
oWcdAr5y4BfOBnyFBWpL8Pe5+HKfV5FQ9IZsiVVgmCMKSiMq7Zeyvru9VQtfBj1jG4hq4M+Btpw5
CRwMnSG8yS6NjkREQ1X5vkps8TNoXDfOCi97DKBlseLlF1cGxkhQgiI/B8D+88pk6SejNHDBMAMT
mT6LhuCO0mLlUV64xp4OrMkEIoVrn/fEXYdpjUpGfCCLhr39UKmXjE+6IitbeOXd8XzAyoRqwb9X
s+x2Sc0idbz80r2jCHylb7uGBLEu7WcfnjGUUBCN7Kxxdre/3XyWCdAWWAaYCPzeOtLledihMQZA
iMiKi8XoBnRnO3QjthCL/KFMfifq5q11nFPujrHNqqPZ/71t/voCoApmYwUo9jv4eyqVfbhllamX
duOm9QW1eeexY6z6qXJTrH3GJTP43e9pE4Dj856Q6IOCjW3VXOwMzFuZtNtYb+QaxHZhLyeeawjs
uKiAYxBolsNYyszy1mibi14UZ6KbEF6gmzp4sbLnKrOP/mjE1HCBS0MdtytXLsTVGkHOiiY5/gIK
7noobZCuP7LMGC+ci+COZxrfBhV0L29/sMlhfHoEZlamX/Hhg2mTSl/pT2rTZJcO6AKNWVwO/oaV
d3Wxs8cuxMtw2+TVHYRJJPJApKCSNBGtfzbJIF7slGalXzyhyLFCUnUpFclis5CQj7Ta7OG/sAc+
CRTfMOSJut9ne0FQ8TFryXhRbZlGsnE2XlUegyb73QPceNvWlReb1vbB1mw7g7qyLBJQ/QJNnYtv
8Z1oFdg+1ujEl83A/4PyClOrczib1iRoseASXwo2mOHYdlGh/CpkrVx5NRe+FcbfgAAF4TG6lnPG
ElsxzN1CluBimcexec3bs9X95Bld2bZr1APmj3T4ZDDWA0gCgNTnb2SxLmdoBGoXvQaBjKXCMQdW
cbyvHCjKl5D/E0YVt61yjuBq53uB9sfGF9paUevKbU8/A14b6BwQyV0N4mtqqDF9ClWjsTdCPdkk
9UakBNP4T1UuwmZNvmvhM8IcnlmgzcGpPx8JCViqOTbpNTy0Zy3/Zro7/s9d+vcV/cfErHjmpzUO
fIuNFXkdAq+CsckiNOXL7WO/tG94TQFtQMKNUsjMUdp6XWql5pNLZ/2mfhEZwRfZ3RnafTBABiJZ
kxadbtHMaU2FJfDQ46UBpcssQKkyalpJYJKLHL+n0Kpj7ZqOhbF08D+amFb8wS8Ommh6M4OJBnW7
o1taLznGOWQGBgGtaMo9H1QQ5l3dtqFjjV/MIMlD1Q8/LeXEUC+KCLEe69SFjLnfNyu3ZenYoFgI
Jjd/EoaZj2W1VtbYCSHkUoz3NUbxFZo5wVpVAWX1hV2Gu5xcNDg0wX71eQsEBUcIR//hYirfuAwF
KniVgBxaI9HT4z5qRaVqfjeZF2yFb8lvtcvqDVeWdydQiYgRin83sh5CalnyhyNWiA2O0VYdKJXI
YUEWi9IRhxomDiZaTXumm/1dUgkNBS+BUlZnemKn6bzeGSXuR4IZ7T709d4NbQxj30HTLYvRA0jD
YcLt5FBDgJRrwyLTTvWQOOkPT7jGRvWiQlHNcWOOpmDhopfJe1+L7dTG0EzEDKCO9UeJro8/iDpK
WkXDZgyiUi+gFpYlWjgktRd2LSStMyHNswXtyDA3DR42htVA4V21R5kZ5dGUntzrmKLYZYFbH9Mu
KCPAqbSTVqXfWOVxL6x9VX7jQqEkqNKijlEPHTDQN7Tajo1NtxFW5my6nDZfwIRk7TFy4r2WCbV2
6MRY8dCn3UG2JD1UtVtgREPrDpqvZaFepsM9BzPThVIPLTvRANEBwosdpsdfaAqxTiI9shlMrzrY
I8/2eeC0u77Um01AARCkSJtjbkHjE/wbxQVwWBKlxCkihG/Yz9Lt4krDG0NyYW1a16q2EvNA287T
oM/uQ1xMqUQe647ah9RCDSrpjXyvTNJsUGlGXRvM0yGGjQMo9CkzHgIbMh6NUrHCXFFIlTccm6Ht
8YF6eSR+Dro9W7o7fdT7r7421Uozj1xaLyNbiYT/wj0vDZ0UvNwFiuUY/EU30tY1f2s75GyRrthw
kgPJBRgBNE11/fm2r1vyDKh9IY6YeJKuYLUFVO1ER1z/AiWLyKNAz0ijjAHaecl68/W2rSW/CgU4
BPLI068xnKnvNHiCE3IJVOWHuKT3dpGfNFOhs+7XwIzmsVEEK+N2k/ece1fU8SaZI8ylgxj2871H
I7MIRkdBo6YsDolFdwXL4ipwvoCmogaTj7u/vcglP4MgGzkZyqSAPM7iM9+T2ShQi74EY/kGLcNN
m6Ur4yxLS0JfB9NrU70NeMDPSxqQw/bCkuQC3duos/WjV0Mr0/jDnG5DteBfMdF4czEFD0EqvIdI
n2fPE6CpJCtrI4B8HQYpMLiVO9m2GNewOUvPwEczsycqy6QAc8UYXEbvkpos1OQd3syVKs3SCfxg
5B378OEdbPpsVMKHEavfSe9B1o9uCdlCaoVj85c7KzWplSXNE67R7bQ25QOsieDZ0rJd5w73BB7m
9olbusIQL7YnxkIU6OdmMITb2P44URslJBI6AaXywa+zCPCr24YWsit0wcCCiloydB3mg24EbCdV
40H4WwMAQv5N8TJZ6aElmyDF6wn8GyAI/zeL09I/fC+IumU9obAYcLZtaoyKNw/K+QEh9lDWe2pC
bwgU0rdtLp6RD6ucnXdX4vVvB9hkdhnlVYkH6cUNAJtqyi0vWCSV/a9lnOmGITPG7OBEbTEf+B/Q
5tITSskFb9YIJd/EAW6IfM/S37dXtnhQApQxpmoGVPJmV2wQXZKjFAvhdu7GChA01vxIAr4l3QqG
6LrUgBUBGIr2CvwrymBzp+vYhdUK5V4wQn2pmL0rffcrkwqb6DzybNig/VyEk2Qi6GDoLsisP7eX
unD1UNdDQ3hSRUI8MXORWi4Tx0hL92IMoJwpRVJHw5gBQsW0cXPb1II3hikgh4GbAmRqXl/Mc673
NdLXi6u9jmqfSERGubtPIaP67+NRwKpMq5qG7FCcnT9mhRswnvqtC3oxJ6LEjyGyt9M8chQEsIUi
X51VWdxH7CJ6+miAoL7++QIaRpeobuzcS5b6YaGNX21NP6nA+Xt7DxfNTG0CNKrQZp+7ML0ZMhTI
iHsxbaaFmmF+602r29Wm0+z/C0ugwEXDD+B1EPB+XpDUWc7rwXQvPOtCj1jbYPC2cpXpfmlB4CKZ
WosgmkBr6rMZ6HTxpvYpgG89v3DdFKEFePlW2DTZ3V6Q8U7FOYtwcNUsaE8BLnCtAz+B8fTUkc6l
9cFLPmheH6Hlb4Rp0gJyenaEiKDSrKFsSVm7YW6KInhQF6HWNm+lLupX4D4VC82uNfaYiQN/llO2
wN0Z9gPLE3mPQE1tNVansZuVMkoK2Ywhavpd5Ni1E+NXvQ25gca00YqnRNQqBsi2upOsb+5SWrgh
D1p359pJcKSMoAICtYQI+AfMR4KTmp0TLbC+mIQCZJmUQwTaLDAsktHZEbOjF1JDzmmQXbIBk20b
O30tNglEHaIEwKVHULG7dwzIobDVbRE3YP4KXaeuotHux1OSyV8V9CuA5vOSgwSKLuJ4jwGP06GF
bKv8gKEOL2qMSdQ2aYNdw3Tr1AkOZWsmviZSVztVowWcOJl/7wOSsKNguI4ATFP3SZF3TVglwL5l
yX60txk6drXB7h1k02kIzGS1STEahXTF9w4NKud7NEfFLgNg4N5oRv0yePbwULYy+Ao+dvOeJ46+
0TS9Alt+roe2svRD6SrvrSJYUN5a44EC6RAXkMk9QO34HW0XfM1bKKUDlMp3RUWarQ8ISOSJxrjD
f42hlfdJ1Dcg3y+srgJm0UpCOIwktHwOUG8CuvGsm1Sq7Uku0EMI7hEouuDyVJFRZ11sAI3+t1ce
tNNI6ka6lfqHEpO0J8Ec+wDiSnl2FeAGCTgtjqzFmDGxM22fC2m85FTvcLAspUDI7xvPVdGSladm
yfuiaggqHnjG63a6zEhfpG7hoKhdf3clGSNSqyEkqf7itBwBSpashFsL8QGaIaCEAnAA4Lt5l1Y6
fmOX3IWcNx03VfGs9W9CQQIxx1yx/NXw1YGfK0AunP5Hg7MgyKKOrWmAXgFJeWnL78r6VZFzSveO
9YCCWMj1MRJraJOFLAYkVLiEU1UbEKRZEJRmPca6HAJNlv/H2XntyI0s6/qJCNCbW5Zto66mvPqG
GDl6Jr17+v1R5+w93SyiCA2wLmZBkKIymSYy4jdqs+84k//Wtg22KrBLXhP8OxQsrnr3SYARyMDq
vnTaT8XHDX5Codfcotv8ETtcHo6GqdDvmPH+xvJrDWpLlgKm5ZLkhnTEgV2cqwLhCakV34e21R8w
jta+pLoZ70Y07HZGL1f7tIqB2CRWsWcEtRdnjf33TwMSMTjiVKRoyCy74kVipPmQzD+rtH4DcQge
8a6JDxpKthvJpb62XskuabRCBaJrsGhQBFS0knCa7AumIuU+7EFt45DyRW5TdSdH1k+grdneVzOs
/5BIAgETJ6cmj2e+N1Isk6MHT2aLawCVUIQSIxEdK2WSHiPSO4rKqNV0Y+IcsyzBQNOONdcqKwp5
sSkopDjDTkSZcicKqDnUTMyHwKzNkxMNwQHwaf45gpR/MCWpPerBWc4aA9ottaZ9mwv+P68YijPJ
AHYLWBklnYHSyKAfOMlA+ckQ+3Xw8hw9Hed/jYKZXcHzu32/bkzfkohmDqo2pr5iX6zegEjtf+k7
zPlMNXBt0zpVY7dTcrRebwddSx9mnSxMp8mKrlA7QhNmA2mDoN34OBbis1maH4MYKY7bcVa3+as4
8+Bfva+cQC6HfAJK1vMMHqPI1XE4vB1i5dGBie+/Q1ksP9VJoZGQ3F1g9KvpQ22wyvUPISnA7Tgb
U/aHq/RqKBag4VyvGEpQfkZbnBvxk+ieb8f4k7ZdnSb/Dmb5rCiRs0zJd+xLIaAARfnH1JRcVa+f
2jr6meTmB0ZbwlPUz4kWvYtj2TVEsx+NYuPWWx8shw8NOnhoy/eVVOcjb7javnRSupMgNmTQgZBA
OWyMd+3qAdY1Q5XRGqZk93Z9GEOYJ6nU2xc58fc+9OdUGG6n6Gd91L5Vhv6ziSHdTP2dNUV3t2Ov
DREFd53FA3v3Sv1LrcSUCaewL2b+JPcZI3yf1y+3Y1yriXAJcf9Ai+YiAvW9WP+G5BSV3YxUnMqn
WPqW2S3srrNhPcrJk+0fWgpDvXPuW7SjjXdt8W5IGrftN96q1+oNi1+x2CJlBlh+mKh7ydmTPMRu
HNo7ST8kAiKqvcvDX4oPv3fjybW29V8Nfam/nwwqWADO0IuViUufmp/r1N7YkusDA83GDcsL5QrY
UGah3qlhbF3iIbmU5fhgF0my00VxgT731YjSf3gooQvv/4hVe2NW/zTel3t1fk8ihTfXYZd7JLRk
vzYUQQrTaqW8a5Cg3VmTX9/Zrd6ezbKIdqYd5J/SaPQvmBkmB/DyOVKiUOhUP0C1vJB+1F3AF0i6
bh8FfnhWOtU64jbb79PRyg6Fo/4zjpVJLwgDktYxY7R0ZflzZxp0W8FEHpPRHlw/16rM7VWAb7fX
r7a6SSing1Khzwy5/+3+zO2alnpoWRc14Zhpf5u1lD92vameLbVQjiLOkl0rIIyVkyC9aips4zJV
8DoaHdazlHnIiEunLGw7r4f0SBNisqBbJZFxiOsW3vDoZ45Ludk/ByQXO3RJ5fth8KuTwvtwB75Q
2tExLO95VumPDlq/bowSwLPvt+JQSKX2WBo0Q1JzLD871cb2XV3ClM2Q25mJ8Opi9PDr6qniUrxE
CEFoRnsw/9LI6k+SSjni/yLMv+DVpRI1ej4aCmmw3Eb7LKn3UgafLd9oUayOAwUV3J2RpGO1vo1i
hCHqgzjdXuyi/Khm4n6y1I0Q61vx3xjL9mfRK2qVt4Z1EdgLpa1J9c2cftlomLpD0l10JT4Mg3Sf
d/lhCrfY6Gs5ALYD/ztAZ1GN0xvdyWK2zmVA5DPQvlqmJ6gwIGx4ez+sTeSsDwPSj7T6SucLrW4Q
vImwL0rlw251EEuTko2rdzUGmuest7n3ssRvS0UYhGanWRSQVNcUUA+lTt0itay9auf7aK72zZn7
YkXIpQzPToTOJZDPjvodiA6+6/d6NZ2TYGNlrB0hr0It+XwhjOaEwrBzGYN3ipW7des22of/8F0o
bIOSmrfUshpWOrKw0S52LpY8PtOleB4by7sdYnXGMPIBsAfm8qrN5xdKr5iZDymihGiUpA7Lq0/l
vZIJeVdVrXqyVKQkbgddnTvMzigyU+MGuvF243ZGE+RaOjMxEBvojAfRPQz2xj39J6dc3mOcDHQI
mD8Klou1EDSNAU+4pgeSUyYrne/VqHydDJCyjXhvNQmlWd+T7eZCRc5TpApgmIaa7xRgCzRRndO+
ZnJy12hx55Z6+Rjav8MuAgmtbV33azsDeNWslk6PiPvo7WyQR41VoTXOJRZT+d0pm/RYxrZ6d3vO
195jr6PM3+TVkZzptgBXwHQYoe62kwVP79mZznmKooaJqMLG0l09OAEzAcdX5mRimUb0ZCglSDTy
UF8tuTiBppgIJ+5Dw4L0nADRt9O6fsgh1Z8UtbTvmO3q4+0xry3u179hPl9fjZkCV21HXWtfjKbb
qfEU8iWd2WMBpqLqpUa5vx1vbV3T6QOOg6gl1Znluhao+0lFal/0sj7kMZLgvr+vMGq6HWZ9bqlb
k//inctj9+24GpkCSecTZwjyp8DAwF2uxEPjaKnbaeFzK6x/hBheGt/Y6XW2ManzclzuK/tV8EUn
QG4gTgonAvkw2e/iKr5z4mzjPloDAtJ9gjeH1AQdh+UBkZS6lCeIHl0M+dnJxX7y7/sB8aVLIqg4
Zwe17Q++6uwUMzg1SrC7Pb9r1y6ZrzrTITgRl9Pr2E3N+57oQIqO2pT9tpzqOBmwAdNy62W89lJ8
HWsxm4kJ0F10MP2riboy5dNTE+gf1Xz62DQoJASDuCuK9mgN8mlqtHpjJV0vWJRZ2J/4oDHOqxoX
FScqM0NPdlP8zJsezaOzIf3629kkBmmmBU57xsss3ormqAqESzrzooXSt1xtkCoWj5JaP5RmsXHG
Xe/3WWhG1sBB0VG84rRKdQ/FWW9pKWb4JbHbp5eh0NyueNDsrb1+vQ3exloMqxRTFHcBHT41n5n8
9d7YslK8PrHfRlhcYCGanUNoMpq49kJrnzfNrub1QRHWbH9t1izWxkOxAoksLiLQm4szZUqtJrSG
2Lx0sfJY+s5p6jcODiT/r44OCINIKXM+0eG+KosEEq+6Rh+DZ1PAKTkmtpafM7Vo9w3XRb0bjNa4
CzR7OmRqX33srS7cxwCf7ooaLHDnBNPzIJXGnYwW8nOeF+ExsBP9SxzFAy5jzXhiC/VfwPUZ70kv
knOn+Om50MzOnSbAbKVcx/sqAliHvoNqHCAMl4eEAtgHJKX5hn6on/wBecSyKTu0XtPunOZqurdN
6ElaHdqHvLbiowaZ1J3kJLxP0OQPIWe3yT22Ut+qyvxtEf2hVlL5uTErqG5q4hzAZn2bSrk5VWnc
7cMqKR6lVp+Og5/oDxCAjc71y05zm06Ml3Qwg4uR1bDxQIfsSkfXjkYYfx/GGqySCJVdUKAUope+
9OSMef+YOFFyoBjT0RtLiqPTy/oeNyEsdxEj/6DBBHbLFIEUMbS+q0ZheHD8WEPSUi3e+22Y7SDH
Wp99yRRHP24y+NCGdBIooj0UZWyiYzOod6Wlfy0oatG4tHUXHbzAo0rQ7aSAZqZSg2KxKyV7QMP2
e9Ar4T6vJSqV7fTL2VLpvz6aWUHAqmbeE3oDy/5K24HTDCskGGK/cYVMP9UOdriXucnfU2iQTKSK
Zs2qhhRClmgxB8mEcdCa4FmNlbMT09EM/YfCLvY0nVwplvd11nuVqf+TNNk7P5X/utPxNvziYmiD
to0G6v3P5mh/mwz1sxE2p75TN26AtSMTjuuMiIPVe+WHaTVmpOso6D/7nXF00uQBcD7AVvhJY33K
le6vX03APWZiIzxlSofLi72xasXoFSN4tsLwmMFs9OvgIbW2sEhr99osVQV2H2TXFYI/aGQT/U4z
eNYHpXVFHj6ymy59ax5v321rhyYOh8AyedPCPV0cml0cZhqasf5F2OKHbsDEbxR/IxlaizFzI8Ed
kVZecU6rRs3k1qmlizpSM9dgdacbT/OVfBJU078h/vz5qzxZaTO9Gg0YCJ1ZmGheO50rsuQcNM4n
tWw9s7L2bT3emQOnj7QlnLS2pTHwma9rRJmvip1JPNlGZBX+ZbDSY5z+U1BRTMd/4mljHlfjUODA
OmKmJC+Tc9wNtVbOJpj/+Ug//xOOLW5rvdfzr7fXxAqIC+yKjIyEhZk3peLFKwCDKMem5y9d2Fsq
U4rEUS6haA1VLXjXagkidXg9IpDT1Gcw9co+7wf7TKc+2t/+JepKBoHYEIWD2aEG/NPilwi96rUB
KtJlbGgXqpE57YThdDsjRw4yTpX069gj6492L95mplXsqs6PT0UkGxzyfviz4ZY7DkkAfrAuY/Ae
bXrSiumbXQVAqOg+H40kGVHOk4JDWrS/I8d4iDrjV5u0+rupVtt9F0cZ1U4sFm8PbWWDM7K5s6Lg
zgXZ6u0LSC9pHsa4tV0kKwW0oB2C1PLkXJxvh7lW6uMRwIUz25hCFkXc622cPijSPpVC6eKjjZjj
JDvolIGFZj1nk7GzmxxdHsmt0IpGDumkW+1zZ9gPI82PwMzvTKPdSWF1sof+nWLXCB1GZwX22e0f
uXKE452DScUfaSnUH97+xrQy+rGQFekytu99GbBIulflkg60cczG97djra0oXJZo/sCcJauff8ur
k8JMdED/URo8R4XvivKHZJv7MDm10WmU1J25ZaeyOv+8HEw0TWfTi+UlzPMdD1y1ly79YChYHWDw
EhoaZM8iBu4zgX3IGkf1Jsqij75lN3AVrXQfNP5XnggBGpeaf8hmg1jTT/0fQwoxosj0zu0tqTlq
ZWc9oH4TfLg9SWuLE2bOfCegx4Ho9ttJKrln1D51OADsTwEKTBokGdTYDrejrJxnCg83VEVmcuoV
xbexjdIc8hxSXo2CIKl1htIyhGy/yhQgCWi53Y63tsx4kHCW8Fac79a3o5rSoCf7E9JFol1TUEvp
nd9p8tSUUKjljWW2Houn/ywzz8WwWGbIH2ZOLRibNCeoLXaGWbsXyNgUiuSiqOjeHtraqgYE/n/h
5j9/tapTXaiFkTK0KTbcQDk58HEs53OjelGlQiH5+w3LsQLCd356z2/vt+EM5MkqGJX+BSOosxRE
L52vnXopOlR1dCrSaSPnUuZ/723FBjAxOB7yE1JZa4nlsRpZq5WZWjHW+k/V2qPFN52MjoP+wL4N
Excd4p3Umwc5cz6ocfkiZ51rKCkHt/V56PvHsijOvhxt1D5WZn0GOSNiwBkO9XFOfF7NujkOqhwJ
bqfJP3aY2KblvdS1bhKG5yHIdsB1Nz7zyqp6E3Det68CKmPcJQAX/YstIXuVOPd5zrgdbqlx3E+S
svGZV1APhKOE9Mexkn948Z2BAvp5ghrOZeyMkfZX+06b8qNcv5i4YrvlThv7k+Z352LST4maxWRe
5sYhsTrHsGk1DHBIBJYbaZSa0NaxtUUpwnd16akdTl1xNJuL43xJ841zb3Wdwaegygm24iqTqwoE
4gB/sa7lfK+nxsFWHoPhp8BL1wean9k739xI6vTVbzo7CEEamsm6i5NC6XBibEXlX0LzvRiAEpqI
UjbwUnTFtRrPGr7ikSrpocvfRU3PcTuAhgX69LUidlJe75I/RBYywuldYsl7J+hdOrRPsW2exHBu
qmqHcOauNlR38M9Sr+5iHauzh0geOQDBwzUXkcJ18E+28RSToQf9UxT9Y/hnI7kz1X8k58to3E3l
XUjz+/appax9XJYXSkxUKpmAxXrGI5jEDWbyJRhe6u6QjZcceTIrnFxl+mGOudsqZ9XsniXjKe9j
0PUhb9bxoDoDiEtcSOQYWaMt3Rp17YvMPwmt5z+awYt7wtfT0VQyeE9mgMRosx/aL47tu2DsYRJq
h3GCTKkcC7BuxYumctAiqKuX3yTgmIYxHfT4e1AjDAo2bBq8DmMaPUe+bFYV/e3Hj47Q93659Qpe
AQTwew2SGlbtjKRfbNXGL602jg2HjlTr5nFxCFkyZfA776e9qtxL/edcb0ievzTFOwHkL9EOHa89
NTxp8jHTY57OmltnL4aZu77/oEjpCeboZH0sulOnX2rh1c7nXj9Pw0vXpHdm/jMroU1G9rkI7zaW
hXp93M8PXwdwL6ULdAXfHnO2PeVNWPs6XQ/F7cInqb7Pkoex8kB1kDh9bspfenRH1TLZFGmcV9zi
pgFRT642+7HitLNYkXqddMhSl8YlNvV3zhCeDJOiBfIRt4e48iSegfvAuObqzJU7ggV6wynKyrjY
aowU6mOj/LWPMffl6wiLu2kI2qmr6xZ4tO4FRu3G2pfbQ1jZu9Sx1BlhixMA1hxvP5LTjloX5KWJ
RIr+Th9aoD72p3goPsI2349WcB6MOtu4kNa+Du8YVOhMQMpXz0GrV3uli/k6XVxzLNdW9UF0IErz
Tt8iDF6FYumBvp4fn9w91EbeDi82eTNFZZt6CK5W+WezO07tBptzK8S8DV7d5qoppK4rytQL87G7
g/dCGbQN04tQ7a02ydWRxmhADM5PHvh7V7CCKRB5HGCj4sk9Gud9c5Lj2HLhd8NPh4LVBvnp9uq4
yu3ngDMun6oMFaxlxqb0pYGASJF4SfQlNBGv/aeqU6S4z7fDrI0L8sasP4cENli+t1MYIMOYta2T
eHShKuzas2Nh14DN+h9kw2ejsX7fjrf2yWD3ANsmPbjuCZeT1ge+YyZePZqNK4fJxzrQL4Wq/23t
lOkDBMKDkSOQXuhi9aWAshVnmhIvhX9YIb9S/CibL7fHcrWBFzEWyy8OolCPfTnxyPF/4kz7ZdLM
e/pctGpwMgjEEzznLcWL9Zhoa8BXpRy4vKUm6nSjGPSEkzxy6/CD2Rf7RnuhcKd3D3a9VWxf/VxI
Pvz/cEvskwSvGMKKlnh9F+yzCa3drtwFW4tiba3TesTVFdQb+jyL66q3R19By6LwktoK3+vBZHyJ
yxAR54+Rz1l4+6utBgPMRFt3lr1bFgFHIw9SXl7QvapqL3RqnCK6m6WL0WPeuKTWQmGXTN0N3UqV
Nv3bzZXqhRbh6l54bc0x0X8eBZyT6QdZ5O0hrS0KOrgaO4oj9+qtnBmiTTRNEh6GIspRSuRgJ03G
0Y6Vn6YafyCheZQbvfn7ieTkgKmH3C73vLO4INtq0PI2rnIPS1hQHE0gPVpJNbqOUKV9MMbqRrw/
KshvUosZqjg3D81Z8u6q8mSMSmRKXZh72NzFNJyGWNr19DR2dPZsq3iuQukQix55YedTk0kHLCMv
aTIaqEzUSV8+qwaVziJSYrzk1PajmKCitTbCDa7aBcUHdrsyuaOdanfEGVyzQCWn6DL5sdCMaF+U
pnwo8qhyTf7KnZ9jMG/WbfQQhLG/G6o+ea5Lk3+rkOJ8V0iYWEPyKGN8Y6sQ7KjY4bKyT3nfmxPs
J14qnZumQ0q6GzjnUJanx6oLpDva1f6eOYwvOGnlylHr4Z0pfhy4lJl8bFrK7KW3W+Uil8qLLfxv
RSSN9RGmDX31KJEPvWRBsbDsGjWUzNJziFz2bwV33M+aJKuuMwTIoZBgfzQL3AFT+CWerIROuo9N
aAz+FFZ3saKNbqgEyj0q9v4/TqKq4LhhUeykJFJ3qZ4b91mKr4JZw5tVQMM+ZcOo7XuR9JgrZRbT
01cb33/lLALuQoMKMTQKNea8C17d9tiKpbNtR+4l1a+sePH7J7/4+xP9TYjFQWQnCnrKJiGK6B9T
i+5S52SjxT84tKODYxtuwUxWNi4YE/S0aBHMIgSLGyTMJjtXpSj3ICO4zQRIuAYUmXX7qrsU4Q8p
3ngYrE0hOSfql9z2VNUWt2IVYJaG+03s9X15sNveU9oSAL91un0erYUxwHdSsuVJTu3h7ZcKW0cd
nLDn8u2m4mSLuqa4EfsHKJTyf1gUr0Mtvljpp7ExlGPiMeJnqw9hVN5N3fvb45lPsuXBY9DQoVo3
z9qfCsSrlVcMCMohM5V48Nx+ThI6kb7Sb8zZyl2BFyQdSwSOUXJaAn2Nxs6zxNAzL0C0PJpelORd
1N93bN/bY1n5NpSj+CiAxii4LV8dcT+1lY8fn5eOg4sfJCwOOnsbheKVIPDzADQi6od99jL378JG
y6wxy7xsChBdyi/Qi87+oL789VgIQ48NADsszmUrgvsNvXM9yrxQaz3KZ27fq+fCGI+3w8xraPH5
eabNmf8sMXbVsQ7AJ2aaHFQQxHtXdQDL9/FBVxCZv5hQ4f2ud/1042mzshxm1K/MquOBeCU4Ueqt
ksapX3hOOn7oisMYxTSvJRs9vMPt0a0sbiqDnAWzuAX66IskRW/LTDdRQ/XqqPqt1dyLar5RolsZ
DHfnbLZCnqDDSXp7HqD21YYN3HevD+u7ROo/kevhvxOdSdM3vtXKaHg36RoyejSnrvBFUlRlIZBs
4emmoNxJv0Byxi2O4ep4ZtUn1OsR7V4m4ZnVSsL0BePRy8NU1y+1rh/bJjv4Rfb36wD5ZyxqDBbf
3Hp5O3UqZgRJKBhPmXfR01Crv6TIj56bJMAWSkOZ/PZiWLmQyLE46JhEGkrLxSDqsRtQWxBen+bK
u6mxwp2adA6S5K21U9omhKwd2S+pFqlbHZiVM4PQJHZYI3JyLF9sFdU/x/GjwpPqr9LQ7C3xvoFs
f3t8a8vjdZDFYg+lCTyyQRBTg4XYvU82Owyrw1CtOUVxZufORQQL92x06CbhtZ35aIzFPfrWgOm2
Cu2rH+pVmHmgr66kpCMzR3tCUF3BLbM7TaTBw9AiUvekK9+i8Nt/mDck/qBLoHRGCvY2XI48tJAV
RtVHzQ4Uh6vWH25HWB3QqwiLefOFwSuiloWn5PbZQXhPQWgE2MFgPet27EbZ19vxVr8ToB1QNZTP
UTV5OyIUI+JAxk3Mm9QYytf0e+xLQOq+tJFyzRt0cXlw1f4bZ5FyRUMpCqNshWepYsQAqzMPSj2W
u3xogaVajYQrV5/9/f3LrTgXqmaDpKu2gDGAOGkqHoQxOMjuF3aj0ZYm8uq4XoWYz8hXC7DIpkxC
o63whMD3y/AitAxN82eY/FTi/e1PtRZqLhXxWkcGn/94Gyr3sYJC/iL32tDZqSJ952dij+FGDeUO
Q4bM0DdOibW1QZpMRQL1Hk7exTfTcklO9dHKPVUo+KREvCpxqku2WB9bYRabauAsUkKLcUnqT96t
rlb+MLZSpNW5ezWUxbaiZDOWlW4TA7WvGtUvI/WirnQbRG3NLb/2tXvx9bwtDiUpgHccpAzI4dvo
1WcU8PedKrgWNxKKtWMcy1k4CPCHIPgtsn5ZzdA1QUDUU3PjAWDVoxaGGyHWPg6gCg0VD0zur2o3
VmCOFPhYA4kjXG28TNLn1tlIVrZizH/+ag8Zo6nnoWLwcSLYYxOi113nbir/rn2VmdylYmCNbNMS
AtZRmipNc8g8ZVDpg16qpthr2Q+xRaldO8HN2RhjTpPB5c5L8dVo9HAIBqsQwpPwbA2Lczu9aOV9
F3Z7Swv2er11l//JfZZHKx9o9g+ilWEtBwYEKwVwnQpviI3pwZKMaRdLlbaXB0U6xTZSAmbXffJl
1GgL1RgPKPbEh65vZbcSuBMrpTnuRk2rwERLYhepjrj3IS9unF5rHxntR8AX83v4CiCK+Gzfj43D
YZJ/TtTCncyvartx3q9O/asYi10+AQMPMof9UDvFvaX2KGdPn4Sq3ZdxsVeBCbl6nGxgSlbHhcAG
CZuOqeGyuIlIGJTRkswUfvSu7O7C7jtdmP9wEs+iZv8bZHGiDCjSW+NIsRb5xJ0uRW5pVG4df7x9
wawOxTFkHlwQca7QOJakzFYJJtMnHlB5OU0qyS4KULejrB3FXMi06+cqFo+Tt/sjLkqt7UdLeE4H
nSn66ItT5lTuWH4M05+3Q60NiP0OZB3xVocO8NtQVm6kVuJrwmuC9DGw1aPSB3dSaG/Ad+bZX25A
nozzQwvNQmfZo7J8fBLNbso9WS8AF8jSs2Tb328PZeXxPb+yYEXS0eV/i1PFEbGEv4REg6r43fvn
xnR2joTUbn4XFeEejEE5bizslfPyTcR5s706x5KEfDFh4rwB8a1Ee1cGAFd4SJrgPW6PbeUzQd6b
dUEdUHxXWwj94EyOEppvjYTWcXys8AXO7I2LbHU4yAbPDbcZ4bZYdlqWhZOFiZynBl+NrDghsBjX
iJOJ/vAfRgOKG8EIENa4Cb2dt7biiSpaK/F06YtlgkCxvzbly+0Ya4OZE3aYH7Nm3/J1ZQp8p+1K
n5vKYG+RFMF4ci8nhduOG+vOXFncdEURiKH2Q2vqj3bgq2UgxU03VW2Veo4e1c+l2b6UmZ8LNBti
cFoYMz0j73uJ0ugoeTEChVJqHAWX1c4PC+ncTAomXoqcHJxmqt2ygEiTGFP+NfPH6NxPavI71cLy
6KA+iwtLpd13XTCe7EmqDkZh1HsL+bAzOn2D59dF7lZ9P5wSSY/3fOXOg0fUv+sADGIe3Ks/RdpI
DybISGB9teb8kItWH3Zqbrd7rW3V/TSV/e9Gj6udVoz9r2qSo09BZsQ/AiGcs/Aj5d5AuX9vt2l3
Amv9Ke5yCADBFJwjyZxOsgj1Y4O+x66T8EVUBZ5Xik/vLE2i/BdGjrMwImTXwDSTI93fLQ/J688O
Y4y/RxWOFjWf/u3SMqlP5XrN0vJH8WsylENTpV/6UHnMMAC/vcKuiafA9Ki3zOBd3s5XSwyT7KlM
lTbxstkjvA5rLh3a1rtKgGDom/tADA9DJb+Mvv2YJtMJKuxXOU42no1rI56LtHPJZzY3WDxB5CSv
5AzevQem0xui+Cx35NSGqM82iPLbQ77OHuYR/xtLfTu7xiB8Glw0edupwp672ZvTXTI1x6J6b1cQ
fLcOiuudRTweV9QEVfRYl0d631aW3hb0zbPOPxaB8tip5un2kFZD8IBj2YA1uCpAK0nlNLbRgZ6Q
2QfBrxpP3tsR1j4Q+CDo11BJSFAWx2ogVaowOlopKMBcUiw6lTjx3ciKP1a2tXHPrsaiBEi9Hqwf
m+DtB+pl1cFV2Y+9GLLuXVYhKlpZ9bDvrCHfh05ZbFQB12ZvFsXmrUA2dNVoNdvSjAXK6J4+BNYx
gCd4aFW/30har/MhPL64u5E4g6NFbvx2VCJV9CRqc7pEuQru+LNRfreno0JFLgAacvtrrcayUIOj
jcO+Nhax6qYyG6MJEwoiWffR5FG8M0iaBWwq3z+hNmZ9n1C139jE83d5mx8xwldRFxvL4b5Q/Czm
fg+H83zw70ytVXayrYmN8a1GgpsC8nZNyDbAkyOp4wBYiPiWD4DV+vequVGKXonBMkfOwYbQAK9p
sQrlUcgwfMrYK3rcxxv5SzGm79Sg3Ui/1g5gemysCVqiVHaWh/0wZvWk4p/hgSobH1NV+uAoRnas
uLCAj3LfW4P4XkmG8c7s+o5OepMj2p6ajwW85S37ypWtwKIB4UANjyrh8o2ZS2Np94MeeQOghm7A
Wbj3P91emyvHL6hsapDzG/G6vDX2lVKOkhN5qfbZNMN9KuunsH4sY2ev4OlbbEnKrH1H0mlnFo8A
W7as8YeFmXa5lXGa+NX7zKiesB86o5n49fawVg4tuOQy9xMFmpUiGtzZtgEA41V+dQ46+SUU/p0D
oDdq9W+3Q61+JBSgME4CakiV8O1JUqYWMmUFM4hyrtiPkkayHqfOxh7bijIP+FVCmDVdJWrbirzJ
wiZTHp4NEWwc9GshZs1AslcKj1cPUR6PcTPg++J1k3TsEEaDt7QBjLvmJmpAhUAAcPBCSwCp/3YY
VVGPKfaXoRcq5V5kzi6plZ2EsLxIh4sZSpD52uEXivfvAn34VBRbD7q1/U2HB3oAGIQVNitbNW3G
tgy8IFEvRvdcNN9zqUXhsk/cBsJ7rBmnvFEOGFAfzUD5kCj/4Uu+/gVLsutgyH6p5/yC2tSfZeF/
6iJn4+hfH+XsnUkuCXFwSRs0I6SHYCsEnpQ5+TfVQvp0GJXuLNmN9Ih2Y3DSDbJoYfmAmBwS9xBh
GpDwIIASraoOt3fIyp4nm6UmOvf1cD9Z3H99IdRKHozQa5TnNPtqlL8CsfHOvKYQazZ8dV7ooAXp
JC/V/AWC6FxCeeSxR35SgvsRYlWeNL+asj0iMPWAL/knLVFbN2zQL789vpWNg3YZDGLM5nm8L+8M
O2nzppa6yEO33N8l2oDXeppt9QW2osx//uoEaGJdy4ueKCiyuTpV9HaThrByGTCQmVxJydnk4fk2
BKqdwrGwJ+SBW9Zof49S9AFXnOphmsLkPBbKeHGQDt5r1rD18lk5sAEa4N1GRYfEb1m/LfUpdlB2
jzypbO/NoblP7emj2nefglH/W2Oceam8CjXPwquJ9AdavXlNKBpgvtu1YfGkooW6s+U4/Ps8nVUB
GYFm2EwTXkyoH8Fddtop8kbtlIrhydYelbTdlfWWEMDa9L0OtEj2NHnSK2ETqEo/+ahjS/X7Jh+A
kG3Vvdf2MsBmysn/zxR0MXlURQolHovQaw0l2FtTUHwaAqN/NCsAZLe31eopBizXmSEI9EGWRd5i
LOq4wOzUG2sJ36+cBtyQYP5o+c1QACxU3BATksGM9qTy3d6IcRwrEtn8pfXtlh3V6rjnWwuzEFrr
y62R5HGHoKQdeOZgPygpgpudvw/TjZfj6me0oHurpBM8FZy3SzPMijzEhSr0ZNH8sGNxGifnV1JS
0WnqjUx3dUCI00HEAOcDzv9tqFkqzOjtOPQUQOOHvhyLS2uUmAtCH944H9eOlfmpOkN1Z6T14tIf
JXTLx4jviJrQcKlTugJG+WzU5rgPBkV9VwWlvteqctzKNuZVv3gCwYAEXzQXBecCztsxOriEoSo4
hPRo8ucidBCIN9wmHd2xALhOnSu1cNewEIHd4VmB62x19EecFW6v47WPSpcIITrg5SgPLZr9hV9Z
vmqnmTe0J9HDbDUxkxvvtD7e2DCrgdBSofvBAYoQ1dvh8pAcK0yJMi8Nu1NdfkUb11Waz0he3R7Q
2tLBIGUWCFbYn8biDAjURBo7PPA8DaqfT12O/r5EM+F2lLXRoMfB/sf/bSbzLEYziAob2z7zcHVy
KwN1/+GfGFGtXPp5O9DqcGxcQ+dDbfYCfhvIp6JbmWWdeq3S4kxaZU9Ca15aI9nIUdbiEAOWAe9L
kqzFNoijQXMGC05SPtXkXlpQupojTlNWf7o9oNWD83WkxQei/NtVjjKknqKVR/wKXKQqHnsJq9DU
uIsic28G8hFrgQ+Tabj/Q9qV9bitM8tfJEA7qVfZHnt2eZZkkhchJ4soiZSoffn1txjgnmPLhIXk
e8nLAGlTJLub3dVVkqfvbmm9Xv8NumxFvb5wGlEFo8uqUdJkDYYQZ34EKcJXgPMisKLeXDfx+/m7
vN7ALtu/e1qqpne+cRYooYopLcQxqLw3t5rBgZFuhwrLy8sNfBvgBm4TkmF8cNBzyMfgTpTZLWBs
2+s/RLuxyJcUBQ9qSUuvTbPZFgGwf8fSrtptY1TgfaCYdWV/UWhBzRLVYdVZQ0hcXPBc5Gnadbjg
w5hnb4WXJjfg3UhEGHeYcL2+KHUaLz4uQLoKEIeK6RL3Umed3xd2AkiwnH8QeRcAzCiKO2f2dkPT
7q4b035BimoVUjOwnSwLzlaQtCMmpgqclmfAbUKIiHKyNr10yRr/+39HbEUgAq/DkpEV4xIQbBdN
cWxdcO8E5fzsxXRP0wwiFv2NCx4zGU4hhHJde2vPxiPYziBjxA4NNKFXXLXyKcuv6wGcrPpvKPEs
SQnBqycHYDaBKuKAE0F5s90wZ5Y3Fi3olpBegGS5Aj9QEbwDO7tGT6XbWzUhjUEkEIVeFNMEyGSS
wqqKI+XtIZisL1UJTo0Jud1uhK4JphjXyEJ0G4xqDx78aNa6F0+kzBz6PG4A/J6MByEbKA9+uPa3
Pz9EwEkHAdIZaN/4KqCc5PUQODQYh/jfEXQu+6oV+8G0nma+xmqky2Ywpg1RNXCIUdTNzs2ksYWM
KQgAL7e+BKBoj5OfZtOHjHx0vgg7a61Pq/Ok4F/Goxalfoy0LsKTEBT0nC7Nj6TCzA/ExmU1r5zG
FRPLkgRqHXOeULS5C9aK22ms+JPNkmHFivaNDlZ/lMhQgMElXwRA3KKpNmu0lbxUkC9TPKYHIzUE
WP364TDmcb7vBbNuQUAco6GRujdFN/G11onuJBK8KXDnLMBUl1E46TEV3Po9orAxgzux+Mgh/lfw
cWWxuguOMqeCq6Jye6FfxJ0SQ84Q/Dr27gMFTh9w502PyjtcCjMeggyKRdZKPNQlTKcmF+c/QYaT
lgF6xi0iAi3Hjahv7TIInf5w/aJpA++ppcVGzm6Lxplo0QhPyaGo80Ph+rtOZDdd6t0NGGEKOXTb
KEZVAqP9XBT+tqDGWxdnKwm+7tyieI1UB9yBqBw451eRJAQCkQMyKncEnxofIHA2r6xVZwIQE9TQ
EG81SioViCmlQEMWaC/2RmMR31MCleXrX1TnU6Alr6ItoNsAbJ0vpC9BHz5RDAyPkEpiybuboU7w
WHoPLcg5ifFy3ZrO/StpFhc8tehwLHEMiTknzSjQYXN8yKTKPjgIHtyynD8muXMf8H4tldeVfYED
+s+i+sonrjkwGs/zM3Tbpqx57KVgm8Ks7yAbDOSJ6O7BsXpj9H44YQYxpMSFwF27xlai3UiMwVIM
tKA8uEwxvN7BMJ1VwY0mLzb/PmNA8vpX1TkWYIX+NbCIC16bt0ZW46umAoTY0DK87Uz+3XHXwPe6
aw4gINqJEAZS41rn35KPKAQyA329xDSs0Ju7FwuSgk7Ov7mpt/2LNaF9Apo7XLGLJwstGOlMUGEf
8Qx8JJP7lrpiS5zix3Uz2gN5YkZdj5PjkY90En6DT+f5ccgSGxqRQPUlxi7PC8hB3Fy3pt2oE2uL
gGqZhTF6LhaluHpYy0LJwJTur4CFrluB7OD5mjp4QMHBYnk0MBqPPL1+LslKT1TrNf5diLcc4JS1
qFuoAME3Od3DyCzoIFXbWnhHx4qfSTK8NvYaolt7+MB7iMlbTHpfkNJCmacLSgZiiF7aKC7E/W1i
eoexA3ioLm6v75P2VJzYWnj3ilH0eAVskTjIwoqN27Z2H/qZ3ubwwv00r2Va2sV5aJuguOHh34UX
FrSVk1kDe8f6Ow6AiJw2NTFQd/iLQoAazlGAQsw7LYnHSO4D5MOQ0dXBN9N4ceT3Pvt0/dtpvR0G
1YHuA78L6pbnp69MHN4naimtSH5CSmNXGt736yY0pw9PexC3g28fZd/lAxG4idg0ENPVGO8tfocN
naK2DqvBe2lG+kgK49OUQc3iulVNXnVmVe3hiaso0b/zSQKsARpYT8CO3eGsblyvA4f2/MsejW8G
2OpLtgYX0dxmEHShM4qpSMg6Lr9nIb2h5zTHpC+9r2UegjXYR8fw+to058/F8/73hDQwYMvpWEBl
oSmQod0PXhskcAlGJthhShEjqzU4sNYUcA4Wqni+msg9/4ypGGVlQ/ztSBTPVJFsG/uXOSbhaK8x
GemOiWLOpKi/Iu9fkg3GeVabBetSNAzKo8P9g9liZGcKMKMhjZ2dpftsaFZOv263sO9YGkpPl8Wn
mTs9SgAyPdoZj8bAvh+a+n2Y1vyFLq0BFhToTDwEofCyRDoLOlQEwuTj0fBuc8+7ke7TaG+amoIv
8q4P3pL6YwbdquOuhGWNZwStDJ7R6KfitbvMe0URyCHLnQEYNh56w3fu3AvjdigOMlnxwZrdIzb4
PeFG8Mi8ILImoncKM0kG4OyPRnc/ZWC4m7/adVRNn82y2ly/AJp9gzU0JTDnDhe8LNA4AppuveH0
RxGwRyPzo6bw3tO23103o3GOOBWAryKHAiuxvcjUxsqbPaNv+yPnfTixT8Eaikjz1c4MqHWeOKks
piIh8wCkbPlmDmDv4C1O+pNv8h0t7mWxxkOgOQ9n9hZOsY1bNnj+2B8Dg4STjecXYiN+wU3eRpiw
v/71NJsErJdCzwHhDzqUxeKSAOoAtCr7ozM8Wa3YVvOnxF6rSGj8E9jG0S8Cc7Rz2W6zBWZ83Nru
jrG/7UtMX7heqGqcE12jPtAM8oBcGf1g8NWhuHIxYD/lXFiWsNsjdXtA1yD7V30U8T+x/Wng73kd
fmIHPE1IxH4adMP8GwBWvORw/ZteLhexGjw2iiQT9UlrsYGyCRjKn6w9uvgN3L3N2G5uoaGzkjBe
bB1CJ2iOsFQ0o0E+pM7tybn00d0XdtBC5q8uzRvIGJQh+O3cB4nn9YrjuLhjMKUI8gCvxIQcqOPP
TU0JZ25SSSNKScd2ndWX97ww1njKdAtCHgqaB0ADUX1fhLFe5Hk34PV4pN14BKzlngzO3mr4nx55
LIZisgBz/YqBYWkmhdqoGFI7jpC6RUE/PKGeGQaFt+L+Lk6BMgPedk8h8uyLnom0JTGEY8SRM9Zw
FMPGa9MnANM3c1asHDjd9mDa6De7GzK4CzqbmrtxnwfJsSgK85WbifvuxcHajKnWCuA4aswZJb9l
7HfRVfYrq06O2TTSXdATfzsnRbz7w8uDzxZANwayMT7avctoGFjplLfES46B/auZvk3yqzS/jsU/
f2wFdBjAjAMbA5aUJRaTQ58gaylnABip8YNN2wKF45XbNlvLzS6ih8o0Tyypr3pyS7t0zkcTWJRj
Ay0YwHGOvT1lodcDqealN5lNXoW0f1xf3WXLUBlF8QmwOEU5v+zpSjpbjV2T5NiOOQA+ga+gcL7c
Na7hvaaGPYTNJLNNahWYczQhjFwqCm7Owaja8bTmf5oKq5+DWU4MQoBY7AL6EWR5IZjZJMcyAO62
eMFUZ+i4X5zg1/V1axwIYDNoMwMrB/zy8slntZNtjZADPFp+DKL0VFh7cKwkm0Km7c11UxcvF7Wk
E1ML59ty6ge9nJLjPIESd5qKTTlzMGoBg8TreTNDr3WeIVDb1yvteu15oii8I6CCDWB5ckUmJ3tw
DSPKPXANz6n8hYeOemM8A3T+CfTFXyl64CsbqP2wKPSjTgXdLbx0zw/xWGWFGFyZHFOn2otBAmNf
bWNo717/qBqXqbQHXKBJwUd4AS2RpSPcymfJkQO5vZmnxnrKJ8gqddU0gVo5pfvr9nSbqEofeAYC
0oj66fmySsVk5s/wNVCXBK0tCCuAEp3Kp757NMZdVu0KC8OIVTWu1dx13xNMnL/p7sAMsAQpFBh0
tBm3kqNTxHs2pXlY+SArdpO/+KCqh62AzNAQWEJmkAigppAn7FhB+rhKvjfkMfAg8vR2/TtqIgMW
85+ZRamlRc5njNLAd2QGlGx5/g2qVivhVPvJVNFZfS6U7xfwAE7NwekpIFstbXczeazRuhbdGsRP
u5ITK4vHRFXxrpvQwD46ZT1F+Vzz24KihX39e62tZXHumtiaZT/FWEsCStEJurJ9iVSxxXv6uiH9
ctDWhOtFBWz5BHMxCIjnkdr/MTgOpre3WLPij3RrwSwoujZAA4MnerGWKifZ3AApG1FkPKHVFGLH
humZjLa5cgJ0i0HPlPq/14IX5flthaIMZWBRiCOesFcQTUVTYq84BO1iMJ+hJr3Qx18uhnVwBkZb
xpGop2DbuNOPwZmSewyArYlS6lwdklyisPmK3XpxZXKFGrcli6Om4eDut2tvX0J6coJz3fic0pVw
pVsYwjw63Og7Iwovdqkeee90NTxrPd60AtKQ/qHH6//6adMZAW4HY0OQ0AHVySImTsi2gZxLkmOX
F/ZGxE21c0d/DL2uoLv/zdQiIJHJyL24TJOjCUdDOADwP83y9roN3XlDlFViKJAoAcrr/LzJ3vHE
LH0M5wbmJuvSTbmm+qw7BKcWFofAT2rLTkbE8jm/GQdrk85yB5WHjTOu+AHdzuB+gpdAvRUvAuvQ
eT1kqz28RaSxjWf7ibfvZboGydGlJpibAaIJT19ke+pXnKa6WEKbpgVSk0JC8wMqdv4+IdDXmSaj
wQLZtOdpPwDzMFCx0jzWrhCvBhBBAy55EVHzDNKvQ50bkSQ+sJmlGd/xrHQOoon5yl3S7Zoi9FH8
VUgdloz40G+URS9nI/JGbzuYH67fb9P8C47Ln98nPIMpKnZ4SGLYcBHy7NkaMRMCqoUJc9fGPG3i
2Xkuhx/Xj7k6ZGfgJRDGn1pZhLwB4Hlzcg0CTJ/zSQTipoRMYBqUfJOIAdz+w8qqtPZAW4FeCQgl
LhAwlQnAd+2XNIq9+CbowAze52Gh0PqQzL61W9SGri9Qc4+R34GAB6yEAO4uhxE8YjgFYzWNSDZ8
mwKxNafq83UTmtMHz4bBUzWjg67Cwr1WuF8tnUsSkfjRZq/g+OmrFTyU7rNhiFaFJRRvL2r8TTzM
U1ZkQeQbZRYW3HoyGKY6Old89kjc4z21xvD6u061PBmnJtWHPbnPje1UoOVIg2johr3Bm33ilTsm
6NOARpDF0OXP6J5l7aeub57NedwNkr/4E3vIbH7rgfsXkwUrOcAl6ginFeONFhAi4PfDAVr8ppHN
Dthp4MmG5FUa6XEQ+S7rxV0bz9uxlz8tMA2gBzJsHeas3BSNf7M9vLzg3wgi3DJrH2EqxrhpEDkA
He1dP243rc3lntUJppoFhIgltFUxLbhGXXPZmlCrxv8MzBisQ1fkfNUZzyn1YyOIILzkPsx4ox/G
RpiPKUhLH/rKy6Auk7MH8GjLFwFGgV2LfsotQD0/r5/zy/Kq+iFQmsA5RLEd3u/8h4w+Sdu0zuPI
T8GaUeeNGyazhG5sNlmHlOT9V1HxPPSHuHuuG1Y/FDVmTwvwhr3FjV1CLAqE1rEcq72FbRxDVhvV
I8bn8o/rP1S7VSe/c3EhO0sCbJ7GQYR6NAODlJzCErH8vZ0w0yVbn+2HxvS2ASvX9krnCk6/0OLS
WBXo7asujaMWJNaU3XHMRRj59vry1H9ycTOx5chNwMAL9OL5NuQE8poDS4KodtybALriY7r2Ftev
418TS2DKIJOuQLZAo2HOPwm0fy0oLQzDatKgswOuJOT1YFpFPVv9/cTJFAM1fL9lQdQnL8CZh9Xo
3iTdzz//XvDMGLxGd/RSSyqzO5fPFjxZAaE/J1c03C/XLegOHAjEcCvw2IJQziJWk6AovJoHFDOg
BPweMsyCr1b3A1jyHQ7ZhqS76/a0nw0vFOBEID1wMYWZBW4cZ4MZRJy63g5j2BIZQg3cF8n4ms9V
l2V52oCY+9fW4tJDmzKRtTUE0ejSnx4LHjDx9ugGE7SLJJob3nFowHEe2+FQmgclHzj1djQS+8/z
LjVpAf9jQcERz5jzk9KzBuT004RNBEtMHbrc8b5DJAAoTJmL77OVrQnA/w7bFwvH4DkSJF/N4CxQ
P0WStnkGVqWo6chwC2TEp1na1gZYV/7Y57zcmU0+bevK996hCOnccjBZYooOKNcec/5RyvpCqTL1
BzaLbu9CZOimcTqlmBoMm6D13JshZ/G27Cv7Ac6yDNFCY4frB0WXN6i2G7gN1ejUMvvJWmNq65nE
Ue5ke8c/eN7BM6sdNAYw9LbiljSZMeLyf7bUJTm5y9YAkR50v+IoKYl8oRaPD92UsB+Ule1G9tXa
VIOuzm0T0JhQhQ9QQvPnBmkzWsAfunFkpMn06pdt/jARULwOCKYbp2bf+jn2H43JIxElBf1nMkwz
CYVp9UewFqxNvep8ANIzYIFAKIl25yLozLTMWq9iRsSM8msVQ+VLFru2BFkm2HfCWshfabwGHtDa
RLHbB8RJhZ1FJCC9XbSyxScfjAdWbzv3s6zExuiRyX+rzD9mskT4x0SviTIw3ligSjz/3hKVnYTE
OEzOHM3296zPQmr/TXCj6AH60DuGlDNdRFDMbUnEmiyO2Oj8oil5RhVu5aDqvOepCfX3k4NaDUMW
iwQmJus58O6SYe920fV7t2ZC3csTE0nnpBkhSRyh+3OXNPHXuTCfiElX3r3a1JAquXXMnyjnuDgA
HTYflAMyjuqieGKuDCvwzPXj+IpI1YYVRbDrZvGzm8dt0jUbLq2VyKdzMCc/wF84yVF6BpBi+AGi
wLskqe7HwnsYCueVJ+MWIshrxVNd7qMGQMFFCKz4BUNHHgCwUEL4CRot5IYDUT35awpduksFhBMe
GIpxBy/V872bQeIJ6RQKE6nPkdFmzjsqa/aNSVrrLuny9oDXZrbtK0DIrp8atVvLiIOBMNwwpBLA
Ni8sO5xkglFkj0WffaA8dHQzZytHIHTychdMwt4YZA6LZg17r/PcKKuirIE5tOBiqrVpndkh3Yza
aj71B244cFqIYxjHNsxNHTf1X8Ry5GEY2UAhxUfB8PwLWy08d5biGZc6b0n6iwVPPHmr5fv1r6k7
mgFUUYB1QqcDAhLnVkhvZZwPNo3QFNxZcMRD+TyU71klQstaoaDSXkQMoiBLwAg2ymCLratH4iDU
qgzQTG7L3NraaXsHuN57UxovNBjuLVe8WHnvb8vW/jCLtTEw3dE5tb/I0urG4S3OFY36Voacvot5
H9Qk7PsnCVFlNhyH6cf1z/ub6mN5WjGJrUYK8SJEan3+fWNsYNoWnEaGWaVQAK6B70nKOX2BLoj7
I7BF/GxlPd6DMo3ZY0umed/UcYYSSd5BnpZ99NOQg4XOqZ59PF13vczmZ8FiTE1w9rkES9Me6gg1
8sxhXAHPaI8GQH4KlAQww7L+3lcBlLpJQiOvq25QAdsPMWRey72LAT7A4sPrX0rnsxDKgLsH7TgI
lBfxhpVOZfW8oFEVOLdx3bxjfuH7dRO6G3xqQv39JN40NjTIKpLSyI0hFsW/Ix3cuPF9O75dt6OL
awFyLcik+L6q4J3bSToQmINZAHYMkm247xn7OivGnQwMfnvdlHaPgGEAQwM2CPCWc1OZ07cGygc0
smXzKDtxgwTrrufsZZ74bT+uEf1dDkIhu8EcIIa3wPEBqqmFPc+oTS9ta7j9bsp/TqiqbUoCqahw
NAdjb7WBfTfjTTyjk4pJhqqFrmaRoxAcVhnmBFkjodfrcHPFsWg/ONqewJF5+GnewlVyo2z83kfh
b7bdG3Bl3PhyW68NEem8F3DyGNpF3QXDpMsGkSwLu7HmAHmyNT57GfvhYDbE5+AITQ2QCqMFSkSz
A/fQS1U4D+W8BrLUFfbQOgBPBh7pYP1e6knZfT5WsvRRhvZpSJxHh2ebpn3FlDQapP1N5WGmtiAb
k6xEXM29ObO7cJuzPSbS4OBZLMn0T1BOH9KihxHCgWHrZGvcQpq9ROUMoA1M6QJHsZyZnGt/wlQC
Kvoyka8elJ0nz2zCxhSH6zdHuyi8WyHsqJgdljkZoBJjORHU9CHV59+ybKrDmc3x1iXDp2DM/JWL
amsSJqBuTMwxKb6KC76mpLI70hEBpwDc45vnseSZ2531QoRj/UrnoN0qOvnPbQVK9Lm07ToEVVb6
iCIjtrdvrPpWdil9pKkzbLOUJLcVM7uNNJohlLXbbZLKHMO2zsmGNfXwwLzZOo5unYS9aJsNCeLg
oyqQCuJlx/E5U2t3/Xvq9k2JZKJ/AHLlC5Rs4MyJ8NucRmkPhasKv36Xkz93rNABwmQwmulo9ixv
YIlAG1cYGI8o9HGSYLwR1bPX0JVIpPGpSm0IWA1VyL5gM63NuIM4SUbxgqvDgbmHOHGfAJW8YXlq
hBYxVk6i1rEonJ2SV0AbdRloZ5q6DZgdVWHM+NqnzqufyvsxF8dptqG6IRg8exyatbFLM/eFB8VK
oNeEXqgS/GdfHd2TuJgXcW6m4MaJxra76/PkvvXIygSQ7rYBRKjodwB1vyBXGJJ2ri2c8ihuCvvO
COz6dSw7TK37Ob112OiufFPtkoDCdACTxHD80oukdt+7FkMfwjKfvBwIvmRNcFmTSyIzB24EmBEN
j6RNZ7stK+SS3HwS8ScbhBwgmKugOTqVH8P8T7f2CXUOBC06zPujg6shkjSC0hwFglyRiRs8zB9s
Q9yVgo6hU0MJoM1jb2eg33L9Wus+5KlV9feTsxHUBRONgTL6KKw36FJ9dBJFuOs2tJ8SxN9gJwbW
1FvS5RWxm6UCGJDInbtNHg+QH8pCY/4i2mPnvnRNtp3GlVRQ561sUDOADkJJFi9L91XbDMCUmjRK
suyfoLNeazOYQxavcQnrfAlCNabuodQCeiv195PP54nUlTma8dGQyu+OJ2+LPmcb4vg/rQw9sFi6
5v76x9QeE8XJp2bUVNHr3KLEMwRns0fvmMQjIMjttA1imu4clomNCSLZXYIsYju5cbUSATR3HNQc
UFbH+IJ66yxed4CIOyAbSEjU9+MeFKThaHm7YgTAdsWZaDYPIH2CTAzFbmRjC39Vo8c6zJntRa43
RJWTvw1G/dbyteGBS/oUYLhRPsFkGjoWl+HGgNSGlMngRtYszKcxnoMvtOBN2LpVr4jJ2ZYMfv1A
C0Q9RxQmwMJWsIdCU7qnHYUzqJ1iXwX++BAMqyMwuo+AtB9IDuCVFLL9fJ/R0qjMmbRulAz01ajM
gwd2efDYx2sgfc0RhsiMAq5hKEpNtJ8bEtzMZOwXbuRAQhdGQg9orBpR3kr3xF5Tn9IdIvBHoHmP
GguaGItDNHPoB4pJuJFtRHZdbB1MBVL3fbZf//ia4KGAYiLYthT0YXExKS0aFwrzXmQHr4yI0DYf
Z/M9dx9K474zvlw3ptsrPEygEQaayUtgpmR56VcB9yIvGfqNoZDBXtqBtqkif4EAxNvsP1OLXJ3G
pm9jCNuLsvHVlS+Q111x1trjoAijVeHv0qOhJtfToQ7caOAU4DU6pVsuzek2IxbkfnqPPCggyYpT
0xoNVDKGmUr4lsUZ9AXvKMjEcONNexvzZJe7u9SlD23xwrKV0KBxoCBLQEwHhttxASI/P+8eXtJF
3lAvKuzil8vkpiDFbV9bn1zafpuG4i2u7DVlYt0BQeqHGTOQTML64jRCfGIaAoHTiEHeTSUiyz44
pNheP4WaUI5aGgrgCAFIb5fg0CIWRTJUnoshwyfZp6G/phOmieMwgHFGVNoxMH9BYGelNZlRP406
cE1MwgiNlGz75ldPnvoCfaZkH4wf19dkq9L5or6G9wYeiwpPpya9zndLpl3TCRCpRpBGbp/nsWd3
Kcv9vWuBYtGTKGj6PkAUczabm7n3m/uads1TXU72huXZT0nkGOWYBvbZTYmeNBLFmOzl0ABuLsBh
GAJPjRnv6z9auxGKY0UV1qyLUpfbZwWamvBxSZWFmUApzYWSx4oR3ZVRPWBVT0PutBwSsk3owpOq
c6PZ/DzZuKkkCPvqH7tG393qV+6nbkXo6IPeC7ArzHEtzm/DmUgMO/UiQ6bvNVTJubkGGtEFhlMT
i6DP2Gi2RhO7UV7bcxj0xg3z4QCQCOySXqxcFV2pBRgFjL1jXtwBgGQRhhzH4HGCR3yUNIm/KSe+
dYz2nmXFbuicrwZ3HlNR7ewi/dTNxUq/SrtSuAIkagi5uKmLIz0LwxpqE7bLtt7W9djsDIx7RaVr
DTcen6oVh6dzPnjlmqriAsELutg86blty+VMUKK2IDvv7IfJBjZjXDkjOqgAQgamPVEBAe2kvbBj
zZCUcTN8Uy487kGxMBNRNU/+M5Sl3UwVwJ19ZZgdRH9M96OJzWwb+CIOB8KMTWUKvoeAMbshORk2
OXCfWxckax9+XWfHqRtR+yrj/K6cILGTVMDWOmB3/lJyFt9ev7267QGyDSkRciwwNy+aeRkQfczi
DY2Cyjiy2H+NPXlIADvN7LXuwZqpxSkkTmywXEjAMkWJ0TNvO1MJtXI8kKZ//mJRSE3gKJCkXFRv
pqKvgGREZaXLvLsKA38m2XWt9zgmxkryrguveOT9a0mt+eRFBPJixxyhlRQ17beisMI++E7dcYsZ
jNBpfmR8d31hOs90am5x6GjMyrRw0X/hvg2SLuXgD9ctaK/Pfwtast0CA9kTxmBBBu+j99VM3ZDw
te6IDsYBssh/P9uy9iuqmtbNBEiw04yIVPLddeePjNYPPZhMTdq+urT6KWNjD22hHcSbHkt7jUVA
v1D4eIRZgIyW1TcOCsWW2iNBZTZ4yiqyT4Lkixz+WJkary7MYPxrRu3oyQFJcua4gDGhMAuagjyw
v7tWcIPm/so51K4Ggji/q3zOxaiuFYzSpkZHojT5XKZfZfKLpyttCe31RdH2t2wquiaLs5cxUvis
RwONGY9eiYkSD1iQ7M3mb9dPoK6AiFGC/wwtIkYuuxajh6hlx1O9rZpxQ2m8afrnChKO9vQZnKZt
R8IGDF3TmrCz9n4hxfBUnwunYuGiHI5R7SQh+Iwx+SKz/jMkflausH55aAkoKx4K9s75ifAaJi2H
236UmF+ShI2hIat2A+0DHvppAyAvOLTI9CxK47aHkNYINOb1D6xLbPH2wMA1GOSAx1gsMpZmQSAG
R6LBNiGDaPbyn9Zwi89lS4YXIzC7b8WcDLtsatowzeJ5JSHQFiJwIRSQEXJUF9VMjqq+nQlJImv0
71iZ79G237Zxt7Hs+i0gZD+x6btMsh/O2NwCf3zMeH9HRY9B6v5OdPTX9c+hzu0y5waSJvhdXFWQ
qvP9GIZk7voy9qPZ6JIwY23/kJSpiMysmV4aFrj7xJZ/0bv/LeOJKSO4ngvkGOajCw6cmx/ZID0C
e5kEsMXtwqzoX+Z+NneTXd4kVndg41+gdyCyARgNwIEgAF+OVSYBTc16Rl2rLb627nc0Wn00xP3g
MHkrPkk3TgBToHfG60mNgy9eM2bM55l3lh8RLoUMhZHSrTXVwCKmjfw2s+oTQkAe2pXZ7AZm8jsw
C/KHwWvksRv6/rbN2HSoUkduJmPydxX3j9e3Xuc1T37gMvnxWWb4doddmJzsri2RqhVNKP0/H5jE
Bluqd+7jsbp81PHGNWPmwDeDWOZr48Z3sV9+xKBeub4Y3TmGT0H3PADR5YXEAUcXyTd8BLQAtAai
kQDBT0+1H3+3iuHDqeUaZkrnK0/t2ef3hrSB1xqjhcR+NrdQVX+Kq7Xqr3Z/gPREzAEYF/2wcxP9
5KSTBwn3SOY09MtvvlVtbHd//bvp4hqYJ3A8wccIvcSFO3RzsIImaYMHg7wtIS4zFvWhygzwrq7B
G7TLwSwH1oOh1ouhejG3wyS8AZ1nZ/wuJ5QDZ/KKkvDKglbMLGnGwfWWjVUNM5Y7RZWbHvDI3Tn+
WpzW7j8GQn63jJSQwPnmpEU+1ikmtCMrHn8mvHywubvSytMeacXXocjALmf8EjwUEryIkMcHYpPP
Tgh2XMkAz6DJnYsxk+sHQfPdEBUdFKwg9IfGlPo1J6kaWGIsS6pcXvBXXgyh3eNZt4a7WzOySG7M
JO96nqHEbjOxd+f91KPvG6wk8ZqtAdgVj1LUGJGxLx2v8AtqNxLYjsDs38HVBiZ9tsbkt2Jj6Tvj
BMOK9QwYxVjEr0k7PdB8fr++IZpEBZPSBBk00iWAIxcepoLMsLRE4Ue9LG+gOnffN8PLWIht7wDj
TedvgCJ/wbzPStzSnDp4AoVJ8eG3L7ANqYVZ7Qaau5EYzFu8/NwQk1iP1tTdOKw9OLNcAQ7r4qRy
PeCEUxKJaDmdH7yK5WZn0NKPYmG/uPZnyb4nDz6ftxXx2UtsJuyu5QxotaDDXLKwIiHymxgymzvm
cvNbl5viFii0tR3WHVU0S3EbcMkhZru44HbdVdJGsyay/Xsj/jJCOdthaxB67ceGUqMHpRCFAF/k
CCxzwIjTYrbfAjpGoan2s8nf54J8wi7cea2zcjV0ZwqoV1TdVTURI0Ln33qqPCNDguVFDRdt2Ph0
m87NF8AGd8VvPUjjp0VzD3j6tSxAE2aQ8/5nePE1gyHAW9eeUIgHD8+Qd5veAy+a/X2g8fb6tdHd
TAwq4+bjKGHIarFEv7HbfuoGJ3JJTTcNuph7DxRLKwJEuvXgZUvQd0af9OJDWrQbLN6XdiTxYBkd
ckuFDQJKo9nCu60dReUVFzk6SjnAmyo5KRVxznctQ7d3BNbWjprJSQBJAFW4Qz5XXfkFbJ5OyH0I
ZdV4NVz/kLqzomi9UW4GwveSeSd3k9HNRwdtdXlfmcOOSmAVnOwbWA6HDRSeP5zAcMKOg9/2umXd
FqKXp+BcBNXypUcAdCsHyD1xIrPr3pgI7vNZrHgd3e3GKxtSvYpkE2rl55+0SCETwChzoqI5gM4o
jI1tx75cX4Zu2xRTLmqkSi9gGYcwpoAKbVC6qLHgSRVag/guoEUc2oVf/LJBVXXgGGrcxiUIUa5b
1q4ObgvnBfjsi1helI3nSNNwIqsZ+6+S1uMnCu3SrbSHNa5DranfnSK0CjALvvBgfPYnmxiVG8V5
+ZhSccgtdheX2Ur5RW8G+wSUDnR5llfAykhTjn6NDkj9WE13XfyNWu9/8dHAZIhsG3ALYAXOjwQ1
irQps8CJ+rL+5LnDIUjjH1VH/zczv7sVJ3nWjMpsPNS+EwlIr25LG8pCE7Sk8TRka7LDuuiCVtn/
r+h3HfLEVGPlXWpOCTAPqV/ZIZ4TxkGQ0t1NTZdvTIFmxOCMa4973VYBpQUiEVSxkH+ov59Yld2U
uqMw0fWf+ccQV08OFzsP7FJ/vl2nZhavI99KBPNKx40mQ1RveeqmW08I48swW92aKfUIWjpgID3x
foWrgBDo4pE0WqZwHJZ4Eaoabtinbn/TZGmzqYjHuzBNsvJBzNN0UxZVuaVN/H+knVeP41YTpn8R
AeZwSyp2lHq6J90Qk8ycM3/9PpxdfG5RhIj2wrBhYIApHZ5Up+oNupPnQu9UqBSS1QzABKI6OtQI
JG57T9IauxPFeF81febImVjdmah+2aFed/ZoNMGdnhXnEHDwsxiWEfo1mnvwgAjtRDiNmyFr7CTK
uQd0iWOr1H/pgdl5tBFq8YXbD2+grmuczse7XUhk2Q4y8bsmiMJXEj55K/hD9VANPY1Kit0grFXQ
oxTEJDvSROWT5nqSHQZ+sFHTtj6WWhbsxNZde60vXZ/sZeoidLC1q/Z1VgR9pdYADyzR2igK/BSs
YYQBQHm05li7tAl4qNOp+utJOD+F49Aaw9jg5Mja+gEQ0inPXA8BKu05bU1cWrQ1itrS7cUDl/om
AHOcuGfrv1Frr2oEVTnx1vphGMOO18fHKzeTMNT/QszWvhV4btvGCreXJG0GSXuxeulQYpl5e4st
XWATU53XOvKkgLMud/KYRb2QNoZyQgricy3ld2M57vVEBW7gY0EIM8yOozXgwcLnQ9GWniKRyTzm
BUmkKrH/1XPlNOim05mBXbrBSn6xsPpILqbyM+JAWA7OtnPWu42Q9aZy0k3rlyfX4qdGSfJtkgvq
Vu0kfSVXXBwR1V4aFORwVypbXV21fdOC7jKUcOvK2qZoV7KZxQG9izD9gndHbodXndXFRGh89yXV
rEMj+Pdlg0VQk37YKYSbkZwJFCSQK1bFrGUa6QMpvExuMYTuD0+n+dt3+RezZwPfXn3TPpkdujSx
WXuI/uIrMwc9ILrUlbHrKqeuzv8IruTb5qj4diKX/ykSc81mZc/CgLz8fGiiNipmsOpJrerPahht
zSSlcW6uPL7+WiPMRzRJ2tBdQVr4CoyuymNZB3onn+oeC7dBTIZ7uFfa1jSr5hTUmrZJs0a0rWpU
XpSgal41sR9shdsaC6YyRNxZNwoewrVgPuChEhzCYBIfCdx2J2t1/zU2e93pw8p8UPKS5oEpoOCt
yJEjeW7+ie8Z3ScjJ4YaVJozKIV/qFsXBgFumMlOdtX03o0oodpGDvPE8FX9gEdH+QxRKL63PNff
DNFhrJtjCW7S9DZmvAHgu/f6eNMj5iU4veduUt28D71CfeTW4CWb5OVGhJXx4iPX5mSCWN5LZqud
Qfp7/3BRmlvNCqtdGXbjrhzMYJe2WQX8UeycvON6bPQicEAKGf8MmRFgexfKtpw3wkZVq36ruGa8
o4YUvBiR4B1iqY63dSuu2SgtbS8qfBMLHPkyEL6X6yPxVCXIeXGeEJC1S+nFNB+T9HsUvd5e8Gth
ZgmoOxRjrwyEaaXS1uQXxXjqOWIlz1/ZWQtXogUccxIRABPH8+dyPPAxU8MPcvkUIo82FMk+a6RD
bsI7ycbCzl1tf3tgSwcgPoGog+Ofh2/97EbExTcotFSRoUzXm14LnqowXKmVLrXVJr9ORN2xdOWm
n8WAKFbVTVFJpyHQtVe3t7ytkWXiW9yX3SbL9egzBn/6RszV/LUVBu+Y5vLghHLjbpKEFKj0g/It
LUTrEXZP8Hb7Ayx9cGi5FuV1kixunssPXo6t4nXhKJ18JdoHVmJuRLl5lN2yt8M8ua/L1ZLB0idH
SA3lJgB1E8v5MqKZgOsTSt63ekqz2PjpR7Lz8TFBocOBEe94IJazSzQxrFoN8AY+Cf0pzL5Lnunk
tExH9a7p1sRQlyBcOM78G2yWiZRd2g+0bWUMAXDdEgbE5YVCdhmZJoOLH8SdVqfpIQuHnKoWaC5J
wcft9oCXPil9rIk9JwG9nN9Hra7miSdnCmCX4p9GaZ+bbE2nYWmdAEJCyxn+I4r+s1kbi0TqsSiX
eWe4h8Hc5KJxyNK3oTwL4ho0Y/mb0o/jNU11EwWPyyWStQOCOnGinHK53pIkv0Ld2UG83NMzPEhN
+xyiz6vqiefQqV456pa4p4SlCY/WJE96bTahfV1FepCRwSpFVGI6ot7XvrmXueRD5JbHKtJsKcpB
nprCN7nXdNu3vD0Prd5OJjbC7Zld/hTg2eh8QFe+slWU/abxR67Wkx7dlXS7XY1j0PsJCnXjorMm
S9HGzx8D8eftuEsHvkoJGQ4uBHqkFy5nQMoiSxXAMp30sNHtLkjUfT1I6OWIAiRbs16TkpiWzzz/
4M2AkKNKQYrtdBmvSIyxTEdZpuilbXxcNhJPdNpoe3tUS1FAraPSRcf3mgE3eHki926inWr/J35K
DnJXG2lcuVKmK2o+FHxMp00iA+yefzojLz0fmKN28sM3P9/61RYt0SjsnKBHlTevNyZohtvjWpot
uocijAaO8Ktbkxss6HurZVwir++goGbuK4exC78JarxynS2dNe9izZuYYBLCgZe6dopECTWlYAtU
/fZo/u6w+RdEAWOqs6LlwSvvcjFUvVHEiTlSHOpS/blOjc7uweVqtiyMTY4xT/PLa/P0MLriaCeD
7jlBF95F2mOnqGgHdHgwOHqRaE8418JslFtXdXiHlIWdDVJ40tpEea6oQ27hBlIPCYZqG7VKWduu
RKbNlav/GkTDP45+y0ochijYDb2uf81FmNBeYg2Opg7ZtlUK+SVvw9b25LzsbCNznyxOh7zJHc/b
C/U+NsTmj4++/1keg9+yVnqf/VRKt1rbo1KfY1tqxkN8T9IQ2d2YdTu5H1vb4u46iG4Yr+zppdUP
cR1oPskIhfPZHkvCxuoKuacsNXqaHct9DIpo2IiKv7IDlpYjl5BOCXuymZ/fFUJOsqZRoT9ZEM9e
lBh3hbZzwx+j53mvRTn+B8YBXRWuCv6BkjZ/NENd1gZJxUIEiQv8pmuz3HZdma28kZZGhebj1O6A
o3RVciCHQpYeiMdJ8CDsCqr/CAtgL3rNA9X6ze0tsBiLCiWpPVcR5+/lDlD6AbUZapgnoTVLh2JE
chdIbrkf45ZKnIyg5vl2wKW1AfQLCWyJIVwVAsJW6vpU7TWgfeamrARgCfoxRDD4dphp517ubImi
P5AusuBJ8H42Lkno6y6OoSTEimccrYYmjU/7dhjBX8e12d8HfddsyrzTtrcDL4D7iEzbgcoKP+Dq
iNT0uAAFH2oUnNt9JqpOVwi2WxrcZlX9kGBvw84QbTQlLEdq05/C+HHRPCKzQigbGFPRb36liorQ
hJ2unsQyPyrcrjYWdLsyTT65xYd93+GtT6rIMi0eMDpzfVQoyb6a+PR3eqVzJuvz0JN21rjm+Xx9
1V2EsWYFlyARYTCNuQryNK6NfaG5CWqwUvq591P55AVyRC04roPjmOXDP0ba+28r03q9bvkFZNJk
KvDRrjPfJCz+L+XNlV+b+jPUJmCBUIBs3UucZBgc3H/tgMJByOXbSrtG9+2ncE3XeGFZg1aG2aCZ
oDa1ObUhKzTkogw0mwJunlj5OR6E72g44jiFQkm79kZeGDNcTGAkLCIEm+bHnVCmWixHhQWvx93k
7j41813nCitbdVqOs63KZYE53fQ2hgA626pmncJKNZvkbAbtEcayo0qnID6TXTniuFuZxukvuxVs
lnNLXacKUl0n5yb7xZe2KyAHSvEYDN6dTuPOi6mutUM+VZDsqrXWyIZLpwPYLz4mYjrUd+cuPb0a
JlleYwkkFjvNfZPNB60AS32YJGdq/5irWy14VNdE5xc/8VS8lim8cS9PE/2uNorBktLI+LmcQ+Gx
1UfHTV8Rtz+IyMr03gp2ZmHRsD1AUCHLrl4jj8qScnPQm0wgwGapxrSj5g77dnsel4JQDp2yNmTh
aGFfDigPtHIIYd2cgVJtwu7NhAdH2nY7yNJXex9kujvffbXCTLC0H9QYFa3GyaLfVW+RgP0Kwr1u
roxncV28jzU7s8XBwmotIJY5FjS6xK1AjRLuuT2gb+03w642mx+yV2w8azgJMQ2q/7+xzjJhA9yt
pYZ6fB6qwImwiSjrh7zce8VBDVf24HXKgSy7qpoGni5sg/mVEQegDuROiVFzoYSqPJWG00k7TV8J
c/18uAgzvzKSWMokrn2WiC/bVljYtbzyQFlchFi9IdVPU/7qKRnIgp/4hcw367/XCppF5k9ZXOmb
LMSAUgkTceoTTmEu16BSFRlswDg+t2nuGKhvpeOr5X8YWDDZaP4bZLabwKuKIlCM+JxlT1Hwu5fv
srXuzNICJwalDuTosOmag87LGP3eqMiZDp4/WvM1c+9q7z7lZdLoP3XjWy0eBHEj+tvb63rhwuS6
JBGjf0J6O1cVqM08qNwBGWveHvJwNNRj1f0orXwTgO+txpWHz0KaQrQpkZ6cZPCXupwtKqlVEht8
SFTdD1L6XQ0/W1CH8/a3ln6Jw7vU/S/L413A2cz1g9nSJA/jMxLU2zz/UVXHFGfD299waQ1S3dTo
5E6JgD47ByMrn9qRbXTW+i+t/03I/pj1SvNuLcTs+NErGJso/kXnsdp6loRe97EO/kM6M+mI8LCa
hKtofV7OjqIPUsKrpDinZrWTBnGTm/eFXK98rYXjjaMNSSx0nSZqzWwNtIKbAyKuSqxc242iHiL6
MWXwGyOU27OyGMdCe5kaIjTleZbvC13RZyllUdUq7XqwbDNoNqk32JXw9XakhcmBLMQBB9IPPuUc
hKtodRK6jVieizTa5OGPgFJkncor322hAInN17swsw9X9Kls+nXHgKR844chRbMMNGHreMo2GpoD
Iql2Vyj28HEnj8vAs000lAI+Gyipn+Mxcjr9KVFlO5WP/+EjqnjxIDc4ZWHT0fEumTAKzdOzkekq
2/6uDbr92L+55cpBvnDn4bUIi5cK3eTwMssisExWrN5g7XXRcLS0eEODcyW9Wwsx26mcpkoTWITA
cfcX6MjfMpWrD38qKh9T5VQGGnNFjxsDuUnM3C/OQxgfyip5kodip5prSfHfx9LsLXARZzbvcSxT
q+MGx0U6Gu5oFf4uW8NAoSVRHiIjkI4jMuSOUgfGdtA6145cw3ysVeOP0oraufBE7YA6dvs2elFm
h0KKsEuhhttON/4IedhA2B60TSnm7b06JvGxVL0/YcPbYlSFV70oVKdScMaoevNz0LacRob6aRRD
ZS8UhnVAW9N9HTNRfjQ9P/6sSmng6JWF4L42UJEfZFzJmyJ1jMJ1bakUAyeUGstJrTE7+Hpa7gof
/9nKM9XDkBQjPWWtd6htegcZYMmmSbUMqnLgv2ZhVB3HBOs2v5PUz5aK1TVoMuM1boxqj8FO86Ut
0sZxdb3Zen5p8aeW+OzDWbw3pRxepil5XyzR0+lHo+1qq/SFaPBN/+uFarzNgq2f3SE7Ed2B8tdA
6VoYhWRqehfFBTguuPp2b4SirfWysG9ErdoqpdA4QyoDB48LYIGNumYmtpDbX8z9dOa92466l4aj
lTL3Rfgn9ba419gi1KK8O/rW2r2zkIPwFvqrL8POvKoIeUYliUXo5me5kh19OBfCF2UMbbBLx9B6
kNZgogs7lMIajTOUlBaQ0rml4j+gqtk5LI1NKAVPYb2GO1wOQYkS6IsBQnn29ZIxRoTEiPJzV4zt
LlBDYVenobm5fQ4s3HDIUiNdg3Ym1aV5YcAPJKERG6iAXlVrm8DI8LOscYHIXOGBJ8RKtKUVgdgH
uBRQciiBz8aksmMDDFaIhtfSKB8ipCZr8ewmoYM94MoRtxwM3DVFHAhnc4C+GqRKFZdxfk6LYxy/
aWQhnkVTtyjtylzl2k+Jzfygoxb4v2jTdL5b7ILZeziuEK0DSOK7o+0Jm9r8ZhZnT/9UJN88BEnb
5Mft2Vta9TTYQIyAm0cqblbWkfwOyE5nZWc1RYShPZZNYruq4NT9Iej3iV46t+MtZCnU5vCAn+6/
Sfr7cpCDKxujNLjpuRq9rTA89Mjwy2vN6ZUgc+BX7ZV1I/QE8SvxXvXCYydIj4U7fhydB0ji38HM
1RGkou4zJLyzs5F9a6PnauztgtfRmmqgOuVU85XBi4Xcnjr5JBw4+2i+5wlcL9k5UUfj4Ko4KxbU
/J20QNhfU3phP2qBsJFRWqW7VQQ2egmJ3Qe6dFfrZX0O6yQ4KHUTPCSotzmNL473Paqp2xH9jZc6
UUKnzxXVCQaRajt2lBvZq2Mnw8Xjra81a58G3WjLRcEVUOQ/8jr40zZpuO96q9kKoplsvML0nNLS
io2oIXmUD5R2KX6ayIjKqSPxFrMluTurbj3YaVqadpW0/gpffUGUaQL5IeYI8J6qxfy8yyMv8aTY
SM8g8MB8JYG/z4cAqehAB6/bu0P3JEWZuS0a8VvYRgkq3PpZ9MN4MxnY2lKaCkdwOf4mSc1PoqpG
G6Xxwo0AH/S+9Zo3I87WCjoLAhuXv3n2apPkpNKkREvPoH32aSN8sWr/3i2kL5YQ7EqlddJysC21
P4CTeQhdYGbjWs67dE28/2zz1WW5UYUjRnoWx2+CcKdg0P3xPc+jBG1G3lvX4FzdMpM6JzU6Z0W6
0cbHPHlptI/z0/ir3wWZfcisGUwTlEh6TrrvYXNEiGvbFA+qn+1AF60MaAETchls9slMKxFlC5nF
szp8r4R7pHicSPic9lOe9JZZz6KW7Sr1nxb1XshHobe7/UEXZwxMNncuCowwny7Pg3HMTLUxdc43
4y1qv1nGygNl6d6jc0EHFcYx/eHZpWD5sYd+CX9/bj63472L8FyYfcYHom+TlU+5dP+AnKc/ReaO
8tTsS6qNrKRqxP1jTGXbzNv04qvX3VXDr6w+JNr3lQ+30FiA4YTGIxKlcAXnJ2kxBhHoWSYuduvW
1rtcbp0Qf7ADvw1vhh4Aga/BOBnT1N/1illtSBU7jNV7HQaDEB8swZRs5AiCndkl/p2O4eAu0szY
AZceO4Kfq77diEX+WuVa90nSueXC0DKeKpT5X8SqeIVeEqGUU//Uhrh5TeLAeE11LEt4VvfHXgoM
J9CqtEDS18w2jWd1v8ogrJ1ULNz9oLuYeNdtZpf5mL4mcld9HDpCDgAfGV8O0lKqZJdLix60XstC
U5wJ5cDeHdK3ynpz1Wxl3q+XMGsXaA9kM+YCCcLLOFnA/ZXpcXBW43+8JLEt78Mv+csAszXcG4Ne
Wl4anIfgi57/05alI64BCxcIwVMQZBxgAwOPmiMbhnDwc6EQfBKAlpcJDanoUOiPYXps3LeEZ2mN
b6r1vfH/NPpvwfqTBge/2UVltXIgTFnTZYIwYcExa2GzmmSQs13UmXE61qj+nDs/3RW1aEc4Hpja
j0bdNsZZF09x9nJ7J03H6VVEuo50HFGBpWp7OX9NBgi76hQiinfmSN/FbjuEoL5+OArdRlXkH1hD
EBQvo4iqK0a8O8gROwVI970VfjK6Q9IUK4n+9SmEf+e7OLPUW1IEs00nt7JY+E55xhGss2xlG90K
SHi+y9lKpnJ9vl6Gmz1iZNPrZcsjnKh8TcKT6++H5BsisKEyrGyz60x44hXzXtfBo1zjmaW6DIQ0
7cEae/quibQXVG4PQrYmxHg9IMLQGYbJDFqbY/xynvJQE8cxqiUsItKDm9R7ocx/S0g9d+jsFVWz
stwXR4XsI/11QMNXD9sx74dkwKfolAjtnRa4tpmKtij+ur34rhcF72+UYOBNc0BdbW5NKRDV8Nk8
pd/fh0X3UhllzM0w/upc7T4dx0+mv3bzXm8rYiIvPc3VBECfLXjfby0IBrF4EpPct8cowRbZ+K0U
3aFUorXny/UZTLBJeZEqBDIa892FK9HgDWUjntL+s5t8S0CB3f6CS/P0PsBsW2WBZOZjQABz2HeT
F7eAFPiaKd1yELJLQ0Wri2795dqTzTAZ9doST4OaboqxdkbhRa02/2Ek9AtwaKBye4Ur0Qy5UBDn
FU9+EOg28n76HtQApFgULlYW9+KsTNkXmFHcVuYUDnoWsjcWJstOzD/5YfZJk+K1W/6vi9fl8c3U
A8ajKgSq46r9oYhdF6HuyXj00EM8hUPOFx+KonoT0K8wpFF1vLL6A8kit30/OLR6dqBjYlf04/Qi
397+uktDnrDMIAU46pnEyykUh8FoG1eTTqHiJwez15JNkRtrOkgLb61Ju52jkFIHHZl57cEXtNDz
lUA8BThzS59SPdr7wHLlJznIHiYAhFa7mzbunWx8bruVNvTSEQkkCRtdVFLQe5kdkRSfszyWxvEU
9Ris2HSrS0cTouZzz/G8a2UxPWrK0K7cNEvnCYqy0sTjEtGQm5VbUqrNVSOxA7sU5QVoAOOjVpHz
ZrXW3JHiNysSWkvx0GEQeTWAjSTnvZzJYEBGsfQq8VRJ+j6pzUOVHmN9F7qHj6+Y93Fmm36AkaZl
QzGNy/06RuUBaeXPt0MsTRggUra2OqkTzHO7InL10ZKGEQhkttf88FETXSST2/4xlrV7WNHRyl29
+O3eBZz+/F39L/al0DdFAqbVV629Q7t9kw+vrfrxRjEHFaU+WqwTOHZOMw7yIPC0cVoTXe5AWsxh
Z4fRz9tfb+FUfh9krjoEyq80Qp8gWSf18LfVbZ4YDVyxNRjlcqDJsdAAyAQI7vKrhXrvRsl0iVn1
oRJ+u/V92b3eHsvCxJA+IaFCGoVU8XxRZxIuMoIgj5CHHsvqKzItka+BJny5HWZhJAA0pxIfcL7p
NLwcSYXBxFDp6nhSMNwLku6x7t1tUa4ZsC+FwcuLa+yvtfdcPUsXrMjzzZA3Qe7vhLI9JSjIAp1f
2aGLYTh0dOSt+G5z5t7QGRS0m46P1sr7QWh3UV5/RSN9BVqxdKjrKuRbkA+ol1ARufxqKOdEpZ56
7BrLcm1XFgZHiYMjL+xdVCm1jTbhIfWko56PWN5nv0rZquwm9D7dnryF04KfwezROIJ7OT9oe90f
KKeE4ylGJ6yL/SdBSz43of5FcX3eYMPX2+EWgDqQ6lEJ5xpHveJK+6oFnOwC/h5PWhfKuzGXwt9N
abWHgK7fxi/6djtYY+zgEhp/LRvohJmrdjRlDEhSt3/K0u4g86dfzoGCGOtsAjwUgkVh+iWTRGqJ
QM3gWrAiIscIT7cjLWAPGDRe8X9x0xNl53KuB402cBVr40nWs+bR96IvkdBjDTJGjb+PdXBR+KPq
d2KpVk4NY3fTCMaaAdNCrkLrguQM7CTyv3NuHW7iuZE00njqK3+rmPm5VtYslxa/6LsQ0094dxGk
XZimlYKRM8mlrfcYugub0ovQkF4rZC48cSbsO0QhYDCTANBlJCsk62rlYDhJcU4J7HsQi9tC+pR4
HgzpF6k9357AhXBMIBMHOVnkepj+/P3AlAp+dlqTcxXVvpRLCLztxjJfZa1FbaRwWtnb3I64MFuk
0iDBpUmDgqTqMmLU5pgvaGhGpuPviLJBoKzVnRcjTOqKZK+8FOdAIilF8tBMM+M0xt8q4Y+Vfzyj
mrw5/vf3zxZDXjSS7lspIstm63TitkKjBQvXfPgwYoQH9eTuCBxKmhAwl1+qcBs5VU0kPMXa/OIn
8sFwmx+3J2PhSrgIMVtt4SCL2AgK6NRZxreijXZe2g70ZfrDh+NwGCGZwb+0GOc1ZR1qdFq1Gsss
p7obFo5fPijt60eDIMwLmlSnF83xOz/2Rh1PIkTlpVMF3JMS1TaTo73n6yvTcn2vEAZZJOw/gaqB
V7ycFpNicFZK0ImHHmcnYacb50R6qKO9LL7dHtD1qXMZabbQ/FoXo6wkktB/soq7RIbXGpyz+OO1
tss4s0M810MhyWJLPkl656jKc1PEdl7DTEkxncBZY/vxYZHuTMcbCLwrWIdpAeiJEbI+YfmOf4eP
l9Rja0i2PK6kb9cHAd2SfwPNcYvZkMemOAVyTXnbN99LyrC3h7K0FiinTPTbSYNynup0AIZgU8Fp
yXFyGtUotOWw+5nX0S5oo5/y2H29HW9hRBPu4S9MRYFSM7vZhQLtnkbq+5PRGb9jPTk2xpoYwvWR
MAkhkLnz/Odmn4dw1aGSGiWjBOX9NP2Uauumjfa3h7GQNiBiwnMfJZgp7Z0fbXGsuHHT8rDK88dB
G3YRXRQx1fFiPnrNo5fdxW1yzLMPH9yTdApaejBz0OY0Z+ucbqjp9zKvhiqyHH9sf3WFuhVT9Tt0
wpXEaOkrotAH5Ygy2LWiBA44iYSBCbm2dUjbP530JPifb3/EhbXADP0bYjo93l3dITJeFCsK0uxa
2ETd8FhV0UrHZjEEpSjqn/QTrgTPCyGRikgISGnDFv/YrH6SxW4lxnTfX9a9mBRUevBG4LnAorsc
BmA7ZewrhiF0FnK+8XNSmI6etN9juFMIzLR2UBUrB8P0d85iUhGf9ABplMiYrV7GzGkVy6Um1Cfc
uXHOxKgjlDI7rYenIpSfTK/Q7UhSbcQ2Vtq4Cx8U4g0oal6UMHyvmp29X2Z+kzYcfWAMfddBr+D2
qlh4hiDzqdBShSkCKHieDWeiQFFL8JuTAiavyXZipT+KwqGs4WmNB6n2Nwjo7z1z3Fn9Wi936bNy
EOoUDHn7zfHOgwLG0zLi5jTq4FcmbGdcfPxtw7QxQMTyUFy4khzHKRkP6og3cpGYu5pVKTX6UfHM
zRivLJKFs50GF68oxHVp6M/fjx4w1S5J0vbUVS+TqUOU//AEsn/X2wX5t9uztnBcIGNBJZJ69gQX
n53rqproalozabJvHPS+zpwkzH6j27Fy8C7FgUQHIIcNN9lZXi78LgqSNq2q5tQM8an3grNblC+G
udbjWtpfqOjLGoKHEk/v+XCyIJa6wG1OYnrKwn/U9ounHKXmIdccM/xupLvbX2/arvPtzBxRQSHj
B/E4z8gEpUyBIjd4Cod26iNs+ysZKSms5WMLIJNJ1PrfQNP2fnfkWt0kR1hNgZInBTdaNe0fxtE9
KHr+ViiNLXr1sxpluwTsjqPGv0OwvUyCc3u4CwUWfgbqPJPL3YQLmFbuu59Ribk51iKnSCrDgazr
xy5Ied+LTqnptHPqTZ0kX0QxeqjaFK83sToEpvJ6+0csfnM2IS85UKZXmU/eSVaZNSErtlHtJD6Y
7dkwICetYVn/Lv2ryUUmiN2BnP1VPtIiEtcLLltD6wxIl+l9NvSvOe6ZVYSigzjomyRUN0H6xay9
nz1iZ5mWGOSSqVOK5i8YBRs5658a03sypGifK/GzkUjbSlyDTyxtrUmrd2rdQXWe32NN6lGMCfgg
sX7IiocIBIUZrRWKF+4P5AYoL2ksdS7l6Ue8m/kRYU5XS6PhlEWBU5Cw00K4Pa8LW3eyVecCgbAy
iYtfRoAv7uVi0fVwJRXHAFI7FOd6+KVor7740x3uzeLT7YCLQ3oXcHYXe3lmYSNBSlsID0Il2+aa
MdHCOU6WBNkVLBqJ31ya15NrMzMKsT0pZfhVGK1dPdaIwYH5j7IK0rLmrzx2F7bG+4B/k993k6Sq
QVQHpdTi3QLBvN8B/0TC5JP4ce7XlP79b2B/M4F3cfosgrESEycyrUdxMO9KH8Vrq9zdnqC14ciX
K6KUOjlNu7HFXziyG/lJL1/T9ltvbG+HWdg/dHF18CtTQR+A/GWYDC0cgLtNf1LxMK/k3o6peFUr
9+zSYqP8rU2GKJqO3MRlEF0d/t9iS0EeV9FLln28OABJk54pSr8L0PvUrDXB9LPupGvIxKiB4+mD
HRkv4oj1RrMymqVPhtgX+QnYOZRWp738bgF0KCKqOnocp2b8lkdoND4g9HB7VpaOg3ch5mRgWqKQ
t822O41VsAfY2NdgLpwyu4/zB10P4JWtLIOl1fY+4Cx1KFNVqqKRgHr7I4nvu+AhK77F0koevvzl
6AsgZEVhbW5Tiqmcmo603E8C5IEhpYnoT6zWNUrj4tejxcsbA2zoFVshyQOMPryyOxWl2N1DVioe
2dKx42JofW/0CDUkjdgejGqwDn40aCsH0dIoyRNw7MZID4Dl9K3frY8qAxdEC0Y8Sdm3AW9byfpk
0cK8vUKW3vKTXAHaBRP650oJx3S7wc3HRuIdevC0wkYGNW0ehvjXgMtdpv9QzdQ2grUi79LYoMGL
aP3w36uXVKb4gx7Lo3iqAWQ6bOz4qdfV9nnMBWFlhH/fLbMUZEJmQDkBLg2Yb/ot77+jQNdH7CmJ
mO2wq6rnQDzz9N5laAxr5aaWRgdKiq10lV1CgRHEnSHe6QLqXtsU1RxV+pl3GFT/Ehva7tGxKNb8
GKWldQbjh+8xuWlevfnM3BrSUqHHP6p7tzaczJWeFYSzyE9Bqz+owV6vNnQ5Acz+0NRjVJwjN3bU
nhNWOeMWphf+Jo/XlM8XfF4ttOLYXrxIF6RxKyN1IzMWxSldVpMHKzBt2Oqi0J2T7KeQhmeIcQV0
usR46JESyX6OfkJ3pbXzsdy7inXXoCUmlN7WDJ+7JjybleR4VbdyFixPL59vKuhCYpo/vqooddtU
YnoLWOembw/jk1i/jEWxk8gic5PHmLst1aNb/VLTh0S5y9OT3yMmHKeo+5XbMtYdzegBZLv2KDCq
8Hx7iy2sddpB5GNTiYSGxnSrvVt/bml2aOKZdJ8qfPWGTPYevFQptno6rNVmF6oxPCzo+fNSp4Qw
f1qEXitoZcWU5UKVP0RVMuz6sB3utKGtHISEqlczavKXUrCE4+1BLkb+izjn+UspdVrj7wapyZEm
hbSoTp0pbxpdxNPgqRqe0tLbdcA/x3JlV19dNBPZCQkmVibcdRb/ZbxhFNROjCRqQJkG/bOJfJtG
WONooxscAMCvsWavJnEWb34Yo2ZVdVZXn7pJ7Bganp2K/mPMQ3VlYFf57hRoqm7xMGP7zfHisSmD
++z65iQVre5UumfeU0hWbFMI3uQWOj3Q3rWeyMLgFJ6CmObwMOGbziav0pUY8v5YnozRxwi7iF/S
fJQcxXKlr7eXycK0TapZ2JKQJuJPPEsTzUSnGxakRHL1H2mlP0OqPbpdvG3jZk20dWFUKnAJGlZc
lPRHZ6NKg1EyvEIrTol6zhrYzkfReL09nJUQ87cCCCMDYSNCSMJd5Xl2IT11awiwxRgIXaKrSQ2X
a+xypSeUMv2gcPNTFaDT2GpJu82lOH5K3NH4+NqjVgzSDCYoX20+O4mb83jUw/JktYmW2Fkt9cjJ
FzJEa3K4rPbjg96MwUpd/7og8vdYnPgRlHOtK0tQJMibQPHyEqjHXT2ccvc+N54N6a3KnlVqXfXX
KHh2i2Oypj6k8uUuEoMprkxaAGSL1fh/SLuy5bZ1ZftFrOI8vJKU5Cm2YtpxkhdUps15JkEQX38X
fc7dESGWUPLZT7vKFbaABhpA9+q1xDcLH4tpVvS6O6JzL7/NFIcHoLhQJE/y8xuWpaGh4V3wFTvs
rCOndUrGJpvXx3gcXgpNf6O6FoAVOiRFHqLaAYLZsQm11poDL1ElL4Dz1aO/cwoj54pqPTbeevVo
hDo5U6cSSk40zNUYKFTVH0bJwjmfyZUVcR+YRlmDFwBKTV6lvk54ZRIu61xffujaWWsTwjZILBtt
GJNWHu0SfPDPI3jogRc+mOOnMf7eJEfn6gINXAWQAK6neJuBoE1IS3ZZbdqGkpdHpoWd7vg8kb0v
zkP92sIyqydnZqlTilJdWR6hibxnBRZFmdw0mXPQbPIwz+Xz5WC14SRQFi59Bah6484rxN4kHW2I
Q83lcajBKGLkQa7JUpvLnAhOAhQYdx0I5aAZSTy8VFK7U8YYRpSTe+alX2NePhBrDPNSvVcGdEHb
xcHUxrtEU3YaZwFroRxlD5Ib19llBK47/RnCxBpO1Xs1tAGP3KJ5kKbsKa7nXV8PBweNKEAa/Ek7
/u3y7J63Lr0btXC8OWBcOkPq1onZu0pPS9DfQhrSK26SPn1AE96+07N7EHDuLApG02T2NdAwGT0P
cpYhs5uBUkIN1C7ftcCXSWLPxu7XQJME2iXwnKK5SNj94+j1NtfV4gjxYd9sj2hyC6FILLGysTVh
ZeHjASsYaP6EhTU4tTLNjlMcq/RhdtHd+JRkz0kF5t8u94fpubtax3uZalyOwOm34MbEAgVALwov
aVYeu+rJoT0oTvfgDvHT5FO3cBs2Kp4d+c1l/25OJfaNipZb4OVE+KWi1JxmA8KB0d6MxW7WwLxJ
JG8ZiQ0R8RDXxVgONsaVLArzEC6d0+8pl/FybFhBgXSRlQX0YXndrcOOy5HwsEunOsbVG2vf8vI1
11+vnqyVieUnnES2YeGbVTuYSPQH0MrfmNYPJRsl0eb8LgmQ5Mk4hCt5TfVMQ0tRdRy0t0EtD0YJ
kudkDuJc0mnwHuqFsLaytMSbk+GYqW3wvLKqo83HIM9/O0XpN1bik2QPfcmdU/x0WjzSKzNwp/ZQ
2dCzLw/VRAJeP4GDNyhw5qsPasl9W3loOagb628gNQwm6viel9/MORQW9dZn/Z+iutUhyJIOL2B1
2HNvhzZX39P/QB/Fr/K3op/R2Frh7Ri2jhbGYPOCYtfBtX6r9EsOKp48e57Vnwzvk6HWUWN49ZJP
qiY7uTaOEmwF7MElLY9ag+DflDKdFGXVLFl/W693vZVJttu2haX7Tccd/qykWluQGrKtvDnqGoMU
FFBt3u7yGt04JJZn+b8WhDGotjUyU4cFsPbd49nlx+SA49GHIr2iTDtv/PkBe+jNhdoCHiQQhFov
Ii1XC0XV9RpojDJo4gJ05kfV3jcTCXXlPr4aqAn2aoR+4HOQjYe+rHBfsvAwMYeJ1EfGjXuz/1aU
MhbyTRchDY8OLpDIA0C1HtAwqwP4NWosAuurWfysc8l9ZWN/W+g+Wx4j4PU6y38axcih5q3DQehB
q8fnVP9StEgmyTrmZXYEx5gT7iwp0WAHGyt1xkM73hP3kWeSd86yoIQogvGAGB7uwGn8LhF1EkW0
MjW8uMZ4QAG+b0oeglvwlvau5DSWmRHWdcWb0k1BdnVUyMFtINFVhUPGP2AEY1hukjgKsQbWvl/6
stTe9JqjW3Uh9dBOPwyHLkv3l/fMMvXilKFCjsY9HTpgoIZZmwHJI3HNPG2PxG78fHxyE9D+3XUz
yJJlT/mtVWDBCvr3kD0762VzbGLkxCra4+xCaFcHE2OFokJGvVuQN0jup1s7Bz0puChbYE04g7zP
dtZSM87bozu8qojvlvGBeTs1sPyAk6XGE6i0cZK1wNQroUvvteybCZ2c9k9jHK73kIWu4QUPujRr
CAuhJXQu4zlpj7GBJPowqTdpQULwjCGZrd97PHm5bG/TTQ7kP5Dyw/1FzPYqdlKoNa1ayCn9qtRf
mlrjNftTi39dNnN2OKBhaJEi0DUkUQF7FjZROwBaZIG29cg198GpNB/CYj0poomMh6RQ7jPDldxm
UPcTFzts4k6GhAQYfFENEO5lhTvOvMH4jnqGBkats7Wg7sGkWdtOeWhpbO+UooqDZCTVLZkd0AnN
Xf3mloTeT9kEWp2Re3fQWkv3ZhnzkOLaElQ5OjcMr8j24CscgKmg+KtHA5tVTmj2xVseT1AASmwF
zRAuhfynYkCwItMj2jjxruf9gObcbtqha669K+yMB2zQqD+yWQN7BrV9PiTVA9Kxyk5P0/FxyErn
W4GjbpdBZnMeBj1IsACbfN+DzqN3B78ropo9aFP+3NXO7Vuy44l96zptUDwrt0oxfbYV/TalerGD
5jrfNZwCiqGpje8AzxWMulUGqdoUPkckCfMEv5cxkAqlQCwFbgGFVNaPoKNvZtXXdTyqk7LuffRO
GYcMTe4B5dOroShDqLQGwCde3+x7ykeMKNaDdOisoAU276Bn8UtecXufKtxFd2cPRaaRTIGqxX+c
oWBhO1fFTqmHym9KQ0ElMCH+kJJur1Bwq+sMf7BGJQv7ZK792egMv2lAc8ZsoG1q1fsDDqXKb8vZ
3KM7DWpWrpncThkuH11MzNDIDd1HCwEUZgttPjRT0e1Vc078RE/1gFlJGqgU6hhKm1po1ufFTTNy
4hsWRpjZuPnldlGEFX7yV8uxkruxpFDTHL1xnxqG8gTYF14XxOXAGaVZ4iupzQ69N3Q7ldn03uuT
BlvLNvws4+ZNNnf9DrlJoFXqIkuPfWv8mpmlfkO5fLhtM0jvJBPEJhleiZJr4DlmC5sCgdJBmh/7
/SxHR1toIenMzo/O3N66w72OekL8kNZpAOoPta72fffV6l6n7KEc720mS76eReoF0WegQA80HGQe
xIIK0hkVo71eHolzHI3Up2jmvhxpzgLa2sI7B9dJqGZuPRSDgVxFrN8l4Llsk8RPVSOsIUB12dLZ
xUCwJITqfjYoM1KMJVE4mivsnWnVeJrIQE6bA0JDF5i7kco9U1hV8YSFICOyARkABnr9o2PPtfp7
lDV3bnoG5UkEaddekDTrI84kcd9z8LcfxzjKqkeMXeKYd46X1eUD/0YDEw2a4xCUgdBYW+BoTCMU
UiXHpO8eLNb60Ov+3NBvvWU/WJblZ7XyubGNeyd7bJwDKFUPAxme5/agqtANQ00DFz6/tDMEH/Kp
7Lww60Ezh2djlUDsuUl9PufhBLaA3FZ9l30by9+TpvqTyQKOk626a2i8G93CB9denD/Gk4WztfBN
8hKjBk3aJz2xfLM/pCDxbEzrWWO9ZPedXb+WGViQNi7QzhBd1dczUM0F8mQZq45989sYhgDo0x3h
P2M0Y0ol9rZW56ktwZ/OELeIShOyEuODPqr+jGg8ZzKfnh+xqwEJx3qimFB9qmGkt96cIuodSRJw
a1GeDmLZGyebWR20FCcsvo++Sn9Mf3js5fo9fGpAuBAXFbO7ccaaHB0SNEODKqQa9srPy1bOFTXX
jn9HLJyMo/XKEQ36gP9mnWruclMBXy+2A05V19i5dk995AWgx+eoJdKYigWdVxzQNWC8O+CTf7R5
+UtL3K8gZZZ5cHOZLHQPQCSA5VCE4Jdm4zaOhwmIySMvPzfGt06/Ngu3DB6hC0lG8LWd3c7Lmiej
CaYr9PEjoUQa3/QGX6tlUM3NtQLCAJwqeD6jWL9eK0NrjrmjZNUxdZNdw24Nu5JcKfWtUIwMx78m
hP3bjzGeIGNaHfGcscO+s+dbtzdNv9NRAQKFc3IwQEc2VUoWDLyZPkEBuLyx5qkP9ayD5vKcuT7X
ku9ODiAyt9D81/YJyCiLGLQ9Kdi55palO1xb7Z0zAZHJXDKHzmSOvucirhHNyT+ygU9GJNyRGWSX
UlgHLh2p5al/GntZrm8rQqDDHlne90S+sMEcmhcsB3D2mFk/hhkKy/WtqhcSx2y7/l8jYrmMgjO0
R4UM9Qkt15AThOJPbFKJkfOy6rKOwYsOoOSiXCh2C1R5PbVzr5THnNT3aUnC3OQ7bmTPZauFFit2
UHC9y4nqBDpnu8TGO8Csd5cjyeZ2PfkNwiJ3jHEYSQPVqqJ9spMMKfPXCZXly0Y2p9NDW86iF26g
9W29k0gMeMlsV9XRInjd4DQ0rKtlwpe5PDEhBHazyHUlp111VHG5Z6ClJM4dNq9kIJuzdWJFyESB
34MODcVAoCMYQLgsoKkHje395enajAonVoQl7vFugPp2XYGl6i33AL0w77z6JU8kZ6HEjFjMqNwS
IQVy4kewYzyyWvd5nPmm/pMZkryaxP0iQAIrX2knE+PpDILZSpFhV35dnjKJYywhkKYEuIy+wVg6
rdnR3LrJuhSNC66Ee2PbDARhgWpCYlrshClhZqGgrID4/MR5DAnJF3QMXx7Ktlv+2lhm8+Rot/Np
MAhvqyPVbT8bPimKE8TFvDMnWZ1p2y9/LQnbMh3suJkTjIbwb5mqvA0cb87Lg5GZWAZ7MpjY8bpZ
GWGinvmEol/zPNSO5BK8bIezZ4D3dxjCM6DSZq8wbdiAhu5r3B0NZ9ox8xuyHjQ1Ay9LAmOSwNC3
fAQ6IRN9HM5GizWpwMGR61jRuXYgdeHr6aNX7eJCRie3bQfVCHTJoegnvm4bb4o9u3JxHUaaZxxL
lOcpJFwfmlSCQtny08Jc8/+GhDlsTWUYrcZGhFYfOqcPqlnWWLi1dU4siM9o0qnoc9BhYXB+qfqb
0d53VLIQlh8pLoRTE8JZpqda2SC7hfVc72mJK3DrPfR4447KN/AZBO34+/rFvSDcke1cwDuusLg5
XqTUQbLvSOmbBZFos5I0fG4973DRQbsnGiTRCyYcNx4dFLDblPWx0kBkYx1o8iOheTh6PytoDlwe
zObkgTRkeVCDeEFMqOKp2nKvtssj1NlDYsRB0Ryr6ueMRlplupF2V28uB+g3AuGF+gS6JdeBwRwh
tJZaXnms09mv42dVqfxaxo8uMyKsaj11PQWdroAhzN0rpf1jMVuBBhHvy1O3FYBwhwcrromWlzPe
NKLXkOgwyupYzNk+R5aw/g2oFRAPNZTRy6C3qt2cE4nRzdBwYlRYfGAx7Dqd5ih5e8dkLsM5DhsQ
SliGDO+6OYngYERzIBpHzro/O8+jhC4LY9AerR6JhUM6SqLP5ljAHIBklAfiLDHMMXOoh0YFdKzC
m5V4D107+Gn55Lovlx21GeUAxgUAGxkpR6yKq/FM0Kg4lsem1R6YOb8o7iy562zOFqDdKIiB3eGM
zhR8EalZKwAZUe+nmn2ZoDgzvF0exdZyAxATRK1ALYLVTrjrKIla2G6M824e1Fu7nwCo90JP+zJb
/9TTa9I+WmP2gcV2atJY71bk8ZQhQ1PNMY3bBwpCU5tDodPV7jqWvV4e3dYE4mBFmQWLAb2Yy+hP
bwzgnqNQksUVO0Vavv1h9IavXA2HxGsBaChU8yEchl0rGHGNfrb7GlPokvqz2ti3sYsmpcsDOWMc
hXAhjmxEUmD9AYUX8wdM8WbPmNLhUztpT3oT72cSv2hGdSjyH2UMKt3sWHjLS1y7U5QvlvENVQ5Q
qYNHTPJDlgVxei4uPwQ4EKRLQJcN4rJlyk+mtEj7WmOOO34irfe5VL0fQ0VGP0+J6Y95dgAbzy0z
zZsyiw9Oq/40EmD1LW6PkoutuG7ffwYKkAbORehsithDt/dapA/xM7SY7oEyPtDeTMJhnl5ZkyBt
miOT5YLwzDe4KwNbvL8x1nOAlkQTjL+gevIWIYH1HMQgRIFa3dh94ihnH8DyUt45fQURWDTnOyk5
KLbyBart7qdm7u9IZn3vDPrHjLvfGhtfaYxsauqRSHVTiMXopfpIQDS971Aa2EFk4xnofD1ET36F
AhUPwUB9m1jg1WdsXzv8zvD4IyJF4PQkLMYUeRdWHUZ7WP5n8NEzed/yuvbTxvkDQb0Hi2pZCC2z
LHDjdM8b65CivkhzsCH3bbxXM/XW07HL1TEqdScJFMCbYm3Mw8vLRgiW71pwmAsUV5BbB5OHcMBU
kExRoUncRfuWfc2v1O57/zqILLAHUb0F6FXYgQkKdpPSkD4y5n1nfwL2ZZDxZG4NAKwq4ElE9yZK
RMKyj0vF461RDdHMQnUMBhmtk+z7wgS52TylMWglIsMICvARjJJHxvn3gVNFbh/5kne9LOH2kg0Y
1ZyZfaTtFYOGKASFlz0shFr4YDGwdPmBoff8ysedGDp5LYUB9jYQ8Gt1PpXlAzdtAFODCwTiILgb
1/vOnJCt05O4j6bqABmIQj9MMlCzcHv4zzAgHw0yKvQ3n12/vJgRaiowUbuhPYRqHHJll8swhpve
OLEieLvUmdGNptJFpfk1M568cne9M6BKBTADlEw3mo3zuuSotPbRPDWhYuxRTPd72U11yxsnRsR2
Y40arJ8Lp4+S5olbB4+GvfZ8eRzCO+LdG2gbBbXBO6ee+GYhYJ9jNMOuSKdQGXZWFwCDYGbhlIRp
I9kh28P5a0vYISpzk6LryiHqABzXQRC2v1brTRyOeG5kpGX4r8Ym1x4geAW6RtM7SNszJAOxhftV
M+jpCOjZECXKneeFwK4Ah3HZL1vr98QvtrARmd2iGwMkxZFr7lFS7mUydbLvL0M8uWR0Ixs46VsM
gb0xEqDF8QO/f2mbxHMYnG9iL5CSJegnb40+KrO3ZJ81Xz7weZQeIe4BArizVvKOqdlIJ62PTOYb
baBLdsXm7Jx8Xph9U+eGyxk+r+rKLr1VxnJ//e9HUQzd9kvf3lkPtYErXm705RhxN/OPBEXsy9/f
CrK4MYM6AniL8yZedYYWAKRExwgh2IeyhjcHuu736SixszFRqLaB4gGsC0CWesK9QMkYeCrKYY7s
+DfgUNWPq4cBjAugaSiW42wV76BdZs8gJHFYpBYhnfa8vB34gSqSQWxM1gK9xlMWosQ4v9X1XqhN
FVTmQzpHY3mo+Q40NYTcZZLk0OZMnRgRbrRqblJtUrM5avF0ea35B07u1SD09SBSSrLciqs5yvrb
KQ7QlGIUhw9442QIQtibm3iwqFFiCNmv5br7oFhBSq/MQS8hfDUQYe9lTJl5a8MbSX/DAFroJe8a
mbeFyGcOTIvRNoWJQtsUcmf0E/cePBl/y7a7sWqXZz+43wUrtU7JrCb1HAHopqEiKEPyyr6/jPIk
fqNvSEsBppojjUMG7CYrJPF744iDF/7+fiHhRwq3NBytm6OY74i2b8FC0OwvL6dNE5CEAoYbDFGA
Pq+HYLhxWQB8ySJwwhjNbkp9W9tdNrE5SycmhFlqjY6VPfC0Udk9gsyVt8//2/eFWUo6I7eSCUPw
xsChIfbD9d9fmBgcYMK9Rb52PUVa3wBtOQ1qpE33vaoEPeiIL1vYuP8BigVgBl52WKjiOh0sC0Ch
JNMir99N1Y2b3enxXWHuPbLTicTWljfwiMS5B5o0ED4KDi/TaYZmdaxHo6kCrL+zuyy8PJqtvX1q
QfA3KGsoAc5Wj6YpjB+zPYN0m8QlW6vWAU8m+AnB3nx2JE2gx+F2bWqRWobADFX5TRbfXB7F1jyB
ChbvIzC5AD4vzJNDiMm4lfCo1hW/zCsfHCYfsIDl9C6xg57ts2NbaRIOYE4E8gA/GTL/9/Xfxxt+
oUDAiYrK23rdovsDT6ehmSNgaIkB3PAH9vXp94UZGoqZZ62Ha4cRHwYV+F3JOtrwAJgEVQgm4I0K
jm5hfrKi56OljTSagD8u/YRLfv/y+07SW8sZB24IPOaRR0IfhrjrVGNGg7fZsigtQyjf9uazZkSX
XSAzIWyFrktzJx5hArKVKRhDNOArJPtZZkKIfkC1Q+OMw4Sh7Of0nvW+1khMbDliwUuioIrAgXfE
eiElJa9nD1Yi85Cpoatcvw9wt/z38yJwKNGdqlENfH764pqPQ379Ibr6vHDnM+2hZGTE561hlyn3
lRNUkyRWbES8lQl9PUFqHVNVxas3ir90g89rlJ3R1/iB7XA6TcbaCId0IyDsHYtGBwBbyJpnfy4v
VombRUqfVEt66iz7wWTflZ9F9c8HPu9o2HbIJy9C4uvfn0Dc1+1rNkWoWhZj72fkA5dWANr/WlgG
eHId003QNfQVLKRNoN8a+e4jA1iOaJDJLE+t9efLWQdBW9JPUcPbQE3LQPYeXbbqWUACqfV/DTjC
Pmvdgrom+lIi13ksoMqCBCaoBkKF+bUrUfza8DXuekuKGlUOnKDCpkhRV/CYqjVRpfvz71oS9mRf
FxxhdQycOAxfb8ZgxL31AxFj9euXmHjiaKXv25K3+H7Lg6H0Y9mDeiOmQqEHSjWISnCGeEciSUkH
qhGI6rnf0vZBB41l/vPqxQQToOYF+AJE/aLyVYGCHcRtiyYqHhQO4OL1MXX1ecG/qpMZKcg2mkid
fUq/0lH20t1yMbYASsI4DxZ1obULxknVTEUx6mg2H73+SDpbcuhsbAZ0xqC6jXImaHbFHrxq7g1q
FXoXpXV9z9JsP2S9n1uNH/fuTm9kjGsbIRz8mNh6DugXsB+EYxQPLTR7JqyLqPus1CSA+EQ4qpFz
HRhuuXOAsAY3voXna+FOW09bkSpN3EC4OUr/iTu//2XI/LIxbcCioHt9IVUCUkTwSzm5YEBuyzbK
O1BIpPsRisPdoa99x367vII3NslCGA/uaRD8oUtSiFbgBXHYROI2sljkomBL/NE6XDaxscjQcoP7
H1o10A0nFrzQE2nn3NGbyHRD4h6kzUOS74up/XTQsUXQjB0V7ifTCHv25/Lv31hUp7/fE3ZhQkG5
a8cmBDqH5f2uu2GeP5RUcsGRWRHOpTih9RSnBqwAN5PcmnpIhoDI6NRkc7X8/STmIiPU/mcsTQJm
BNRsJRFLNgphZ6SK3Zu1gVHw/i6lO6W9ixWfyxatbBTC9iCEDGqrwooTH8oi0Jvwssc3t9/fFSu2
V3V9w21a4vs5dKrUB115TtV9lkGyVLI1Lk8XsvuCO2qNkKzCEViXu6QKhv4h/zbI3hbbs4XUBzhG
wUco1qW0xPbaqfWaCB2goJCXQkq2Z+vf79vCIKrEmGyrI/C5+YUn96C7rJKbOr6Xlp03YxWG8d+B
iNcdzyHdOFK7iage5qCDTX30xV72/LZD/ppYxnqyP5w+pgWU2Jqo1w5QFVS914rs8is1rd/PD5Tl
kctEHw+UhoX1CwJ0sB2hrSUyAThNP2fjGEhW8BK2hUsosip/LQjjcImlZ2WMmGh1t954Y9aB1bzk
yr5NdrF2P8taUzaX2Ik5oRxp0M4bbWfChrH9ufHp9YCDJUn0dzjCKdUU4I5PgbyK2vzwNsySXSiZ
LPEWh2Rars4aJivRQtP2O2C9/kC216kf4uAjmbvToRjCaVI4KQVOCEOx9MRnUHtOPl9ewpu75O9c
GcJB0haa2dvj3ERKsUcDqqU+MXp72YTE3WItKYfuZZKNmLC6m/1nmjHJrXH7+6YBdSQ06CBmrXeh
xWoPguXLKdLdzNkR3aUf+f1/vy+cUlQr+7Gq8f3Z2lvpbSnDZWy74O/3hd3neHj0ufny++NdZoF1
yY+vpFL5bwgBURYgSgsBpzBFlaMlkwNWzKiPv9p1oNj3eb6/PEvbo/hrQohSc1uhf+v9auj5YLeZ
SsChP+Bo0HpaeLsuWG+RMoM5Zd2MGcNmgHAqO6iOBCaxFc5Pv2+sF1ILlg6WurSJbGtfVT7J97qz
K7u3yxO1uFMMtqdWBF9AjC3JtRHRT1fe2vmQlaiE7VMt5DJc1xJGLxkSPOI4o1XWAwyB2jrJA5Lf
oTtOZ+GkHl0ZT5ps6oQ1rLEYCUnaNxHwfXOKks8NZ59y9oGX1OnUCQdHNaq9MRdYAD1Ip8A9OOOF
84EjHZDad+gjavji86AeScy0JeB2t/GNCkgtWv0kbblb8erUhBDTlWrmOnRim8gtD9rw6JofiFen
3xeWMWcDG7ME33cig/vat8vLV/brheU7oniJfBsOjLIGm/uukkXzrThy+uuFVWsl9piB5r6J4vpY
5l/U9FmR8dTLhiAs1hQUj1U3YxmxeR8bwRT9bzMkXD/qHtg1J8YSGsGAMQCI2kkMbG+2/1+jSM6v
41TcNKMRL2e2rn1mJoSd9yx50rIv/8swUHJbWyE4L3hdwgrYQhzjxrhSVvb9TPrraBA4rr+v2Sm4
YBpcC/QW5dVbCHl84PcbxqLNvjBriGced4dpoAwhqWShxtHc9JFIsZBJoBVjoXU5uxZkID8CCDHS
yiDr/MI+gAoWrD+XR7G5HRCIIFGMsh4Sb+tZAvlrkRKO7aB6uHD6nLx1V4L8/+OIExOCo0uHkgIZ
dpwTv3jpD38uD2Bzs518XXAzWcTe2Yx8yBA/t36WS/aC7PPGen46pTNbvcLlSXEOlXEjvYBv7rWT
ny+EOzIYepc62MyVfXD39bfPhuzBLfOwsI7ihpatvSSkrCKYs0fkcWpZwNieJECXoYEHpjHxyaLO
A9LRFgaBnFQ+BbnsHbw5BGtJCS4atEifr51gTENb9LTBDZmg2WZv91/nD0AYgIEHBmpRvF5a/dYm
qowMlUWnErla7caD4oXZSxbq1iBOLQgLtSa8ZN5Iy4gb/8T1o9neGqqMyf/MEQAGIkMLMkjLABrj
na7kJGEASanWUkA3+jrkYJ94c6v+2qAkGBBOT73MdE3J6uZVz4ifT3cYwp5NIF+9et8BeAgyBqjX
gpQTqWDB5ZBLcWidTPWrwatbMIbloyq5jW/MFajjUFLAXQxVE7Hz0VXcOMlI0rxWCljA0G4vC61n
WxuSz+isAOwQDU4oigmhY8jpUAPxUb9aOEDVz36opdceobCADbf0bgLNgLfpetEqY14pHvGy18S6
ncO6vr0ytKJWBR5WABkAUwIWVLjH9HY5cjvu69cZXcjgQYlTyWo6dwE0m9DwgFPURXFBLPiwKW2G
rnGa19L2IVDVympu5x4ARSWIrwEwcLEfRKJAJaky9OYN4yvUYNVmb3c3kAJyu6tHATXOJSePXad6
qphxtBCaeEdasE11gxV6O63rzfBaT6xNCI521USZNEDqXqzkuWSRjL7q3A/rzwuhiSj53A4xPt88
ZGbpF7mMXn3DAPpnPAjQIMVoQvZmvVDNCmIcbGjdF0Lb3fwY9+bu6glaGRDiEnR4RwoFMveFgwas
d2OfSfpJz5cSdtjJCIS90BkAI9o5RsDqPkRCy//lleiR5fXVnl6CBQBWIAsGf5XI0TGzqZ7RAFy+
6oc2YaGpXo2AcpHhRaEQV0pQkeJAXbvCmHWVd5OXvwJN4bs3VJVlUc7OuXcDuEzi4YD2TlGNzbYI
yY1RyV+t4gll4kz7no7RZW+fO2NhUcZJZ9tLEU+Me1Wv1WXu0vy1mofQsoLaDAZQQ3myjs3zZbu2
I+yLTCPF7MWwQyzPb36kmedfHojMgOAMF8qWTT/DQMPIbmZmoKXXJgPQIwD5DQQnzVnYs4SNkcet
MWvUnl4AxB3rNnS5DIp75m9YAFk3lssSY9HbuV5QpevVzC0m9mKO4RCHsbObusOV07Q2ITLk4DKQ
VXYGE9resJ48GZrrbDkJnxeiazYQJ3YnfJ5od+M/IL7z3eaulpXxzny9WEHow5Gtot9PRAMUVg6K
wxlW0jtFLfwJcKXLs7Q1jOWmhEcvQsgZDoCBK6tPDU5f5s/UvqXklcxvY3L1etIBtMK9Bk3hKJ6L
yfaWa52atLMeWW9QdFQtCavY+SStP7/8/eQCyycNnYoNPm9MbNeph2Ror15LsAAog6ECcQXktRDI
AWNoxzrR9SjtfeoEOQ+v9QLgN3ABohNyDrigrUcA1B6JG9xKorncDe1Ncd+3N2gOvmxkY5qQQ1yE
3YCUQR1VHMTAq8qrDCuq0yTo9M+sPV42cL6W8OtNHckH3NAAVxIyobxzOtaSxI765PNEuV9/75Bu
b6yXy2Y2xoEDYukDMgFU196ZRU/cbRnccepCsSLq7XUlMCSjkH1eGEWuey1eK/h8r3621MHP+bU5
IBDOgLhkKaGhS+pMyqZrvbRTCbEiu6v9305eSrb0eWwF+BBJmUVmFwqnop9zj4BKbSzsKGevHWib
R00LPef6LW2hORurFmqEiyfWK9Yred4oNbMjECX7Hphu499Xexn0DriEI8+xsPQsbjrx8qxX0Ied
Wicytf2YhKasfWnDzXg9YPZVEH4APCZsuUpXJyOZGicqUR7H436X7a4dAPrgQPyE4haMnEna2KPX
FgxNFpFBwr4K2uLqqLf6/tn5RhDxCsf2IlW7H/4U9f7yzz/fzIa3ZBGXfaxD30yY/8qbemewNRJN
ZepDPOnRY/2jQ7875tXLdW1IWElm5ybU1mEoi3f1ncJ2Mt6/rZFAI87QdRtMT2fwegaaBRq3Rfxi
elUArn7bfI2pr/Xq1fEVIEHYwM0JKMEzvq8BsCQtM5v4hZtBRe4TU3KBPV+xy/cXzVioV4KvW5io
omF6249D/IIndU5vMhl4/Pz7qCXigg+JU+wH3MXXO84rM0+pPM2NhhCVuUHm583PuwsJ0QKnhPDt
+vNDnDYt1VMviit3bw/eXhKRln+/qiziWYKj89/vL8vgJGDY0PfqKyhaRDNHE3BIxk/q9ZF7bUI4
Qa25KA0thwkoyimD3+jX5k4wBBBRIbUEbDqIRfX1EFiaFx2bcyVy+2dkH7wqley1DR8gS4lmE3Ri
L2oIwqWVONTxGsUikfslQ6ummlzdoQEIroYLAMDEePlCuGI9goVo1bGcgUT9XW164EO9UoMXImtr
A8sIT7zclaztO9KTSMvyQzw6dzXdW2XY6aGtDzfEcCVhcGvGTEBxQb6DBnzgjNf2RtZWXVrCXlZ8
NuoHW5Ih2Py8h02HnJmBNiDhFIKKUIrcaEPQ3vqt8vaAVH3A4xBeWdjNNChtiB6fUq1vbbciUUeR
pd63+tWXGRN90ipKTgv13NlDLjXHebR7z4oMKNVoAWQRLh9DWxMEffglrwGSdOhVreefJV09jSCc
iro+VH+pMgzK5ufthe7LRJr9LFtJm2F02im3I40OQV/vp8KRDGAjLCHeoX1vyWNBBl5YQE2jpQ3g
yZggzsO2adEys4NC0Qdm6cSIEJhMtSzMicIIyHSQyfpcpte2aWDbnY5CuBQ3WeXmcQwD4wy9EPCO
X/9aXxsQNoLa122WLtMERHnofXK8669jCw5dxyZDWhpvaeH4UaGtYSbEMSKj5reQmd7xRvJw2PD0
yoLgad2kI1nYESKivM09lM9vJEtpY7GiU9bE4wGygkATCl7W+xQdCiqxoyZ5MJ9Men0ssvBGRzsu
EO7IzghV3dLuCaN6ZUdT9sV9Uoy3q9conmugEtLxkl6i+HonJ7VWV9MID4Pi2fiezj8vf36ZXeH4
dyCNire5gzvr2ckTG15Z8EZRIvu7bdFAg+58A83f2pNl7jfcDK3PhfXdA38sMqLrcXC9U5U25140
xW+tbe3Mprkp4qvveubKiDBZsaHyLF6MVNZTvS9kVMjLShEmCz0maABZyO1scDutx5BPXc7TkXjR
Ql3meP9H2nXtyK0D2S8SoBxe1eow47E9Urfji+DrIFI5p6/fw1ns3hYlNCFfDwwbGKBKTMVi1alT
/5hmEKZP2udY2Z2FBfctVhuYbTRe0sDUutQkm2j6A6sIl6afzjW8PqXWTlmjnh+v/vpo4MmL2wHu
KVjDVq85NEkw5qLP2luu/crORvlzv3hUL7MYHJiqUDW4HEVXRNY45nZzc8ZXmxyU4j/K56xfWM6F
VjeQH9kH69NuehzHRI06iGXY98Pr4wzT4MzjPIZO9GmSn2rj1Oy+G1CzjKnH2wG9uOH8LSfHyUKk
4yxa3/qLZWZHkEYf987+m/8CN0ZXEG3gI/eSOoUIA2XVzVLRw/soh7tf0kv5nI/RypEZ6mhOB3R5
8j5zaV4JFKxtExLTiHWDVxTTAzdjOUMEpBdy3qfNrRm+Jbp2mCR0N0XgPqtEgcT1OYAm1sxeARYV
yUv2+zv32KlrMhhl295If64ctxIVx4jkc7cobXqJai3ko8H6aLn0196VXn4+t1NHw+6sdGjam9RG
B+P7ZIiAfBvfj9w0I5MEcIN1VV7Ojzk0ZRXacnvLcuLWTwp42naPAEWCeDEgZ4mtykNCihyN4eap
SW9x9rU95v233eItHAOHhd2wwBo3/7NpT2ZWlvGts70GZeQCM7q+28B6eieem38aSbhZC4j3UuN7
9ZR3//HzudsgzRotlAbIVwH1/lHa5PR4era+33BwN5uMKAPRkuXyTpOizrOUxLeUHPXprITHUdS/
ZmMH2Rqe0CbamIASgi+c1PsiBe8oiW/yIKPX1FPd3x6PYa0ADTkRNETQDelKuHnLMQxNCNydZOS3
PvFDV293e6lL8Uz9nYWYaBID0ATxaD11Mkbwdyvga0ar3P82Cm6j4gA2BUJY+a1yi9ibRd3W2EZc
OjDLUXAbdQ6TAf4qxKf65Br6Z+k4dV/R63b3aUacxAYtG/w8lLDytb9IiQO0TNPxVhfokJiiyd9e
HjBQWSBGDPwbQgvr9FuRmpbRqWN3M0FB6qfqdfcqgCkDIXTwmMFd5R89jQTmuj6TBzS6eCky50Ci
fP86M08ViTE09EEagDvRNCf1NDXOdKP0OToTZ3d4AQQHd+I5x4vEY0SiHuJV80uX3czjvvlBXF4F
KAAoDJDZwyPmXBc9hZ+dVdp8q5Sn11S57JUOyaBMfstgIH/IOfGdbc0gd6ZDQL4W9jGqBFg0/gzg
il+I54wdAUopRqeUIdAmkLq0X1XdU4oT2RuU5NVw9iiRSa1EBtT0+qFExypRp3De3vHyOYME1zVy
Ggr5uYNEw/SuSQX+KX8pQAEwH9idgK9s9PtQwoTI/Tj0gVLdFMezZRwDf/dK36vgczGRRqSkRgQm
UFS3rg47e4GjTQVGAEuEJsDguERGZmmzY0frqkTL+qCTz3b+4uwNzTP5yBQhPshSMYADLOV3Uq0U
LSV9gCAM6qRid//0IAf2hpgEfyM806V8NaKprYEHIIjRIoA6iZv9fDz/zMrcXwcYACKoePYxomKk
uLkJamnfoB/F2ARG+SSFAJii++oTboNEuj1WtLFZ0a6YFXvB/VrToANRkuJEoxElNd0w8hTB5SwS
z50FtEYDv1EJ8UP6RRq+63sx12/zdPf53K2cTLTPhwHyZfmbUgdx8Hh2Nk4a8B0ITiFIh0DMWw/m
O98i0zINQcgMzeSrk9L/Qr/CohNx62xYvYUObi8VBtpZoL9yFyjEC9GWOT06FTrsChzhjYUAFwq2
rAmoKdJK3ImI43Z0JhVTpPqWctzNG4N1QAMLmyFwkVFy+FfCTFvDHGu1DtqTFN6cUrAOW19vs6JT
RMxRJMH7qERVskpvqjpI+4OResZweLzOW/IR0YY5hcWAW8Rd+tnQW3LVJ02g03fxpcue/pt47tIP
48YotAbiJ+NmZF8qQaJw4+sZpJ6Fv5AQgd1bWqMpo1JLJbkJas2z42NkCV77Avl8gLBqpJySEPKH
xNNDdxAY040DgEQC0rQAioMrmI+javaY0qyU8iAZL13yFJXolOVPInbujUGwdAUjvcFbxOKB7rOd
l9GAdkxBSV8U+5SI0MMbpmIhn1vjqpfgDxeQH1e+6ryv4g92Ipgo0RC4ddYqtFHXKFTIaKb+0ay9
x7t0feeArxm3GTD0MHmrBlJo4qqS1tTGgOquqn9DaFNWjxH5Z/71WM96GNCDqw12QtPYs3C5XduZ
ZpYBZuWgiC/0mNS7nVSUX4ORFoB3kD/BQVqKb9SKomtpMwdj94dc6r0wHvBDAFaowMQBvIC9xJmK
sTf6RI6cPmjAE6B9yXentP9XASpXkDGHF7+y1H0PGKuRDsHQ/FKtXzubibIOYVhjTA3QsAA78eJr
cJRmlTTBh4/CQ3JGHbvAlq4PAhRg9vEMRJM45C+W8z9YSYSsfDUGRmK4UR3Y8jXM9kKGMQrQxrLs
FGilYPG4nEUKfGFsoZl90IJBDD1OWsEzdm2TQLvEmMVxEBhNJrdH5y4lAORlZmC8NPJnu0yPiVMc
DeXL46PwxsC49POgB+1nEESFl4G7ZzlZc6iHLamoFdQkUH6iVFnST/WffvqFUpxLVAgeDhsnD9pY
nQ9ybuukwpATvD4naOsIirqDAm16H49nQwEGg8A8ApIW4trc2s+RYxfymLdBqpjue3TY+Sv5CFch
Goaey/w93YOfoyakbQPAQQ7qEewzgs3LjAO3HiydioibCkQ98AvL9RgL2aKAQbeBSdB8nX5s6cem
eGd/QjueRMSSujlZd7q4PZZnEnG6ELqkAm8sepCqvWAAnBLUawBmgGoTMO7ylGVjnWZw+Wo8g360
5jmyzvtXG+4kzIkDyCEqNpaTFQ0tkaI4YZ6r21lHs9nt1+Dz7+RzE1QoZDa6MO6CfH6HntOpJcgP
v2W5+NUGegfxbXgG65YzRi8NM1iEu8ABi2yuH+X40vgT6hFb+YuZHpz0KU+fy3+q6lBOhyH04uxa
z+/hggJv/HgqFXbQH30KM0h3L42icJxOlbQumKzSraQPvfR9ot9j6UOSMpYMow1m8lGlt8dqN2w1
djrKRwAigP9lcXdlpJVanSUE5/Vr8x3pDyQpHivY2uPIL+LlAcw/2+vLYQ1jnFdqOdcBWotJ5Vna
C4LADkePSHhWCHfBd+ExeI0S0oxMVhuEReiOlkfqvQgzaGD3PB5OwBEwVNNyBPXYhr1W4mVDPyv/
zD/2Tg/LIIM7C6YMcBoeAJFkgD3PYZ8EVnJqokskssfr9V3I51s/jNlkRsbUJMFkH+riaVTPlihw
vV5hqECBEMP4IRvLe++RNlpKVk9J0P+K7ZOjCGzA5gjuxHM2pkHNjZPOA2ZIcfvcHVCBtJfYEYWR
KBPB0iLkgrwln4LS1V5XY73CCEovCj0QeobhJQndst/9jloq4s54pxpVrpdQpCu+Xb5vnvZvJjSM
ARYVFTaIAnM+0TjUfaW26dtm6pKTiMeTHdWlhcLXm+j9hSwUIo/8Xq2HFogwo04CCQ3GjLP0QfsB
2pZcRA2zteAwR3BQQTeMWD/nQphUr8pUt+IAfdIsx1PRYbg/PZ6ozZH8q4KnxY4LJVN704yDKD9i
tQvVt+mhD4+p0His3UjM2Z0mzr2LwykcQPUXB47itvEp7U8TSJU6wT22dQTvtXBnpC6bys57Ow5a
6g6Di+6Aj+drcxQoQ0dZL2K26IW4NIGJbA+SbJIkCOeDprjN6ObZk1EEj7VsjQL1QowkFo34Vo3T
dCXptMko88DSUAB46veH5bE/GTUXzgYgnnxFJk31xDZjvJ7V8FhbJ1vUlXTj+1kO3sItpAHyzMe0
1axBYiFuskAlP38Y8T+7Z2chnWm/8w/oXNeAvNRZQNTXxAr2543wzXcfz91y2ogQUg1fIHDmL87R
TD89/vqNQ426EVTugEAXgXOeAH0At0c0tU0cGB2s+E0ybnshQTDiCw3cAGak3tWmYhr0Y6Yfhy+P
B7C1uNg7qoGYPIAvfA47npLMGGcSB3V8Cl3ERR6LX88PK2/CE5DhmRBE5U6Y2TS5mUcwelp9IeXT
XLyTRYWXGx4mdCDJDycJ6GDwuy13EC6fDkXPsEXt17hDf1Mvr85je7JPg3VovlDqqvsj20uNnF3S
xmFuhxEae1a94JXTxUJjVRFx53ppdCSDkUh6IwQGJm85Lkmvi45QKcW9RFwlfA2J93hxNhWgoboG
NDt6mvHF6HM4OLYO5udAKp9DR/LsvDs/1rC+kDAEQF2xsxAARZve5RBGa1LREMVMg671Uj092PFL
2T7PMT04dP9gACzEC53llwC75VQ50Yyue9IQBcWHWjuWluBq3Zgr4FTQsQ7RBQQCeG9Ziqt4KnuZ
BHnzVBzKZLeLg+4AKHpCao/V3PBFerk+U0UGt3tQDT9SVKwIjOzGMVyIZxfhnZEFDVFJmhLiE3oI
Y+cQm4Nn7iWPARYZRVvAnhsIYiAWwzbDnRKkmvrQbvriKutekZfelBPPiC+tutsrWOrh3nb6mJSZ
1EGPVV+H0p2GX4837XqpbSC22UUHph2EALhxOGaWImKc0Gv70zTfza3AHVg7HXgZsTAStirDeHIb
tYutQe6RA0WU2P5mytMpfpVIfTa16tvjcawXHYrgbqAKDTsWfG/L9YiqxJ5o1oVBI73m3SmaT+Z+
1wAPDFS4WYjmIr7Oj0UtNAdNpaXoGo3H8p9ChJvYWImFeM7O6rleFaoD8VL1xf6nbAVRw7V1QgEd
4oU2YPR4w/O5vbxucrVWm/QKih1NAxf6Vye9mtQL9xsPYJ0BB2DRe5wNnRuHgTSZNRhtdi3RlMgw
Jdfa27YOZw+FAPBDYM4R9TG4A97rGjU73c6vH1Fv7Y4g9Hm8lzZWYiGfOxOlg9a/aRnmV30+6sMl
HwRLIZLPnWmkEQcg0/H96nhJxpMtcEM2xCP1Ay9EA7gKsEPORQDjZF5nSpleJcctfu5liMfkL6Rz
JzrRG7vIzDy9AuoJjtRG3305QD7A/6wsSUWemJv8vhow8w5NrzNgN7E3iaDIG4ZiIZ+bfE0J2yQ1
SHq19GPdn+b5kImoVkQqOD9wnKWhRav19KqiRR1aFNtnZS/bFMrDQZfA/D/WnBqGb2nuuo6kmlpW
mKXaN6unatjtASzlsyHeXW+GMUbFNBbpNZwvIC0TBp3XU7SUzx3hIoqruXOwR6PMKzWvdz6ke6ka
MUUwDuzyQfsyQNy5jZSHxqBNgIUEeOwi9lqIeuytjxnk4y2NghXwG8GRWU6RRaIii7LIDNT6Q3kx
RfCw9c0JXxgITNSHo4ABJ3kpPq3SblS6cApSj/xTklOfHybH22voANxC4A9U+XjwAg+41JGhsNdp
jF4OkvJ1HI+as9uQLuVzl3IFNkg1lSCfaEHZvqqaQP5qjgCURFWVinQo0E9oEbn8fqL0aMNK1C6Q
0R2w0F2jJq5sfY76X4/naVMP4t6AB4MHyuQbztdaN0q2DHAPBain6b2s8kq9FMHRVmcCo0DJrcr8
CxQE8m5xOHZWlcVFFyT5GUFMYnmaqJvpas9CBbhWEJdhfACohV5OWNzbqWkPOjIF4TlrL58fT9OG
dKB6QIAHri9AM/iqYbtBBYA0ZVMwPSNGFlXH/ySeZ+aU+r5v0hniB/tFOXfx3luZwQ3//Xo+iRvn
oWbWPcS30ik6Gvrpb74eAT5UVDNkAzf1aVoiS2iqU9C/KMWlj54ei9/YPPj6f8Vz13KqmmEfWhA/
JUcb3Xri91RE4ruxvHjpsKJquNfMbCw3jynRicZFJQe0Cd3seXJE6bONMUAByv5w0tAohA/PtMWo
lsNE5CA3QjeSNHfM0CVmED3dtsYBLXAw2NsWMfDlOAwH7ymcNTnITK8cPVuU3t4axr18pv/u7hx7
2SnJCPmN/DGjr3lxmull92oz+ArL1mqwSTy8XVXLqJKTcEas+EiHp0hzq0yQ5tgcBQpjUSsEoL7N
PwyJkRNdqeY5oPlZjQ59ctndlx25WkbvxeqRLFhxns+tDk10GE/MOVBqz/w1izjENtYZNW0aqiEA
lURMmjsStECPNyrVQEhUhzn1zL01Vfj8hXzu9qxGu8VCN1aQZEc0mUXLEV1wv63XANkTqEGEAbsV
lHTLnVTPqd6WPdUDTSduHp50egzNn4+30nqWljr43Tp0VV0jXxMo1HM+kGq32YN49mDGgw0lnnyN
oY3cdFGMlhaYo/TcHIoqEaQWN78fETA4Mqhsw9NkOUeSXtR5G5l6EOFGttWgi/9iBEiLAlmA3C6i
x5zhbgp5aOVuUAKtuo3Sa39+PP9bawzaGZRUIRTG2EmW3z83na1FDsTT+LWa3SlDj27/sYqtKWJg
IQCgYPAAFF+qSM0xzuKhVoE4vMjTu/l1r3iguFCADFPBaGP50ItlzrbZIF7iy3F9cBMhJ62Jz1uk
LMGDcS+f26Gl0tO4iSF/qv4MmnXU1fY4pU922wuO23qelor4eapCTS8HKNLQcLoHkTKd3f1TBUNn
o+SLJVJ4Fy9xhkEPaWj4lQV6srZ15b9RgBQfo1VBzpLnhZGkcZoT1NH5Tk0OsiuBd2P3CCCVEYaA
YR9gCs4kOUpMDKU3Zb+KcEW7jiI4bevjAP/3Tj632CRqR7MaIV/qDprj6cmBfnk8go3ttNDArbJF
E4dGLTSgbbaC/qW9G/2MRYCHja2Eqwd+toqXiYpqq+WR63G1yXY3yL5lfUzJR/kvZoklG0xWaYUo
OjdL0BibUUUV37IvkeqVs+vcHs/S1jrca+BmCcS3OvodE8VvLeo6+aUJkfn58VjH1iTd62Ardeco
gfZxRp966Eh015q8TIQ82xwDrk9AMxEpXFnuaIIbBtpbxZ/1H3r64gAL1gscsc0hoOKAeRi433gG
hiwaCqcnueKXae/2F1vf78Qgz32ngHviqrmcGFnbKP5gfOlObSNAyG5+P+4GtIWGhwRy+uUSTMNM
a6N0FL8nRzvyMvIX5gIZ0f+TzyN8o3yupjAxFZ8q55g+Vft9eUwP4oQaLghgrfknJx4JadSH6O3S
m5/s9vbp8QbdMhUgnGH8c4g1A3K7nJ1WzmeNVJrsT4abdSDrdcH01Iuq2ze1KIiXq4gssI4NnBZE
zM00mWW/nU758FoOXlFdhK0ztlYaxfnAiqP1GzJXnJ9hJx01h0mW/bo5Js+xdHw8VWwquEualSOj
IgApUDwOubOcJL3TSE4s+xRdHYuT/Kccz5N2MpRbJIpNbhxrhPWgBjE9+MQ874ZZDqQOMyL7fXQ2
Y88gh92tzBkjxr0KNpl3linNpWFQJ4wmTK4N+q2K+Og2lpxxMcIwWfhH4/kwpLwCV6Ojzb5tla5U
tC6aIo7KS0IFq7I1Vfd62O8X4xjy2En02Zf0I2kOTnYuRJTZbN/wC48KTXB6IBiNRzXnEIzwcopW
d2Y/Up6m8Rn1LP3nQUSlvDkO5KLhXrKX0OoxWrcmsXp59iflXNfnOj+X+0NjrOANLMooekfVA//W
kp1esnUQjPvmIU6Tgz4X+71LFLMAP2sChACwK7cWYROVPfy/yZ/bA5y/xHt8ADe2FPBKb7S3NjuB
3Dp0oZrgqpA1vzFPrf3TKgliAicRC/HGaiPqjc44INdD0puHD/YIMs1Vomh+nL5kbe3VEwWS7E9e
OIchErzstkaEQBnej3h7bdj2WtVJmo66b8fNUTee0aRb69x0NzM+DjuKHP5fDx9XbBhfLVpE6/5g
f7Bo5Xa7K744BZwzWEotXqkaFMjJMzAbaSxY+o3TgU2lYFOx6la4hMtTnhmhVqCphuEX7UulXqr8
RWl3Eh68zREic28PF4BnuM07JBGZW7k0fKo3R8UevPEvHB0M4l8N3AWSUbulplkYfhrfxuMoopzY
uJ+QiwDWAVS4DF7LiafKTGheKrpvostC+E6nz455ipN3KLsXPlg31+NOF3fVTs2o98hI6X7eqW6q
HuzS66y/eEouBsQtetfVU9y8KWkPv+X9sV4YWTBDoSQEXgm4KJZbyprKUXLKUvel6lLGl8tjW7Xh
i6CoDNkOAKXAncUHJBLNTLNMiXAgUlf6kYmQrlvzfy+eW+u86MyJVlT3ex3NnA5t/WLrgmQB84u5
W28xAm6J7SgLhz7DCKL8jABykXtEu+TSEcCNwh3N/V40DjZgf1gI9sPZ9sJphjIZE90fGc/bkXYC
S7u5HqA+ZJAsZCb412qRjMAaGrPuG+Rcpq4jYsfdWhAgj7GjwMyOHBdnPdDEoLLTslR9bTh1+Umr
3EREO751Wdyr4NY8JcOQIsei+gSFPbM3qs8FOSS7S7FgyeFyMogn4EwrWtkhjCSzUCLVN7ID+dKL
7vCtdYAHrWlIXdso5eHmaZilQtG1RsWD9cUqPxgiyvGt2xteM54AQHohsMzJbw3DjLMOn98Z34j9
Kc1OIeqS+k+a8/XxAd9aDVYJwzwdZnW5J02lIhY+9xLiE/UTdY7l/KQ3T4qIDWHrEN5r4Y6Fkjd2
nBUYDnUO83iK3oE3erDONHS1P2H4F5csg6QgiooH4aquOqqQsJqkFEtfH+tfeXwRAvS3Vp8lmdEI
CK8Chyc6z4x0Lhy2uXojoOgLLGqBtrkoACa+cS7hEHI2K+snrewR58YIvOi9JB/q96MIdLF10hnP
xv/p4G4lC5yLkuQY7D3+nYynVrl0/Z/He2tzmoB7QUCH/ZjcqsddRTPNCBVflV6t+BmtNvbKR7Mn
BMvhTMOVQhX98uoLGxlt1wcDjnSRuvWPQRadwvUAANoFUx4MLqAXaFu1VDDLKt77Enzo8d1cmm7e
7gYqshIoVPkwCDpD2HJBnVCZxlpKDJjzWD7aY3Igs+D6WxsS1OQDRAgwJDzDVfF/FIKbOuky3a9a
b06+oXYb2WY5+q5p3v7FYKkXFeUkYKjkLWJTTwRtSVrdD9+P5nOYP/2NeEQHUd0IbCQfzR5btemN
GBefnLzrQbHZXP9CPnxm5DlZW10eSF3n4J2RKDIKzXRI+3Or+o/lr48b5gVPb8ZexLCWnJtGrHS0
Y4cYyCfg1XoB+08icqY2ditj2mAvS9Q0rHoAAWJTRoYuyf4p1OVzQfdS5OJpx7xA8P6DBBx5Qu44
G+VcS0UOi6E30/FDV43Hx1O08f2MxQ4GCY1t0MKSu4oUPY8LOiSaL9nfer+r9q8w3BcLqwBQKlxC
7qwBRpCxrpyaD/7dcvis74/DIx7xr/zV4zRKc8usbc0fyJ+peInHwnXG8/4pgkFiJLBA1QJ0tjRI
tQFiGEMZND/BBqLfG13kv663KUIFiK3AecIhwF5dKpDbEeSsZdz7UnrKUKpHXRoJDMWWCpDC4NYE
1YO2iq40RpugvlVq/Wq+EMtPk4smIhTeVGGhzwl4hVESw6Plmo6iw7Sut76SHnS0M1RcwxaMYn1F
w8a91RADdrGG2NQkUcewsgY/Gr+jem6Mn8v5YO9PEoLWAQkR2G8kzAFVWS6HOhUGkSdz8B0w5pOS
umR3VgEKGMusCY8fniZ35pxMi5HUjka//BqHn3QRZGHt9y3Fc/sVTb5Vuy8gXi6B9SeeFQEsp7qD
qbpt7WZO78mSAA2zXhgW/4cBYXn6tRXRakIVU4oKHy1wnUF19fhII+1Q7u2CC58cdxGKYxjhMF4C
3NIAmZR3va7kfuGawLU7Qmz7+uaGcLj+KiCGqB/jn3pAS+ZjPE+5T1DlfTT/OJOrKkdRF6v1UWFa
3rJu4OxfNZlCVobMtIeWBIhMV6uIK3rvsYlYPsAXGvg6uCLpUwPc7bkPFihQ+MQi/ptN+eAQAWwF
KCuQEizPCGm0piuRn/RRLZgdtGj3xQ0rhXbHQHGx6Arv14xo6KEZJMl9abhasW/lRyEMbWsE7M5+
Y7xjBYPLEejojZF14Jnyizl3nyYicgy21pj1NkKbNRSKKXxEDU2zY7uZosYn6SG36kurTJdqP/gG
Rv1OCfdmmbuka+gIJbnsSZUbBntvPuOtfSUSF1gNuFHLOWomrevDNqt9w6XjUZe8vxAPNgXEVRDl
WnmvxAEnc5hPJeJcEXDDX4pvfyGf1fvCc0VWgSfIrKUwHuMa8sPyc3aW40/7xeMthFwCgKnIiXAv
oakoqzhHdy+fdt50ywd3t3hEQeGbwQyhEQCPfNLNUEEHNLX15e9j8zzmu2FJrBLzX/Hc188V5otQ
iO9Mj7zO8m6nCeLhmgHMC4ap1SsOBfBxa4GpwY++6903DdT5j2dn43iBvQjZKEDBAdfm1zYubaki
U9r5slS7Mh6haeFZogjKho2AEsB4EKdB1InHg1tUllBwk3V+ZpSH5BhSUX5+4958o28Fwg3NClHZ
szxgRQFil84IW38y343lMx3fTayHm+Ccbc0VMBJwzcClayOIudTitE0VxRLmapozN8p/N+pvVRIR
jGzN1Z0Sm/M6esQ1CrPHXDXG1+rQ5YKzvDEGBoFl7wign0HiuhzDiBRO3clK40vhOVYP9bz/xlnI
Z/rvUsFKKdtZYUA+apIl5zZoh1nE77nhW8DpQ80WgmSsLRa3DCrJHGW0k9ZvsMK1Mnm6+rXJgzEP
ou7L49OxsRisjgEcaLh+YFi5e0FuaqUb87L2vyqOn06CuVpLZ+XPDDmESkZ0MOfeKx0ah7UqlXW/
PmnNJWwFDNkb4nHbINSHzKbGymO5pZhVoyT5qPlRGbl1Hbu7eSDY2wHYM3DqoURpnQuWJWuMjQnh
mej3c09+7Z17EzQTEO4ATrLGDKV91SpK3Bv+9D5tPoSl4EW9NhkorUUUFHUkULLqLR3nRkP1XFH9
pnaJcagdL6wvRidw6DfWAJSADEAH3wUXKGeYbDsCNWDYSL7l5vUXEn5+PEfr04wkI95AMjhKQV69
wp4PxK6UqrR92refOtAQ5bUGsKT06bGarVHcq+F8PJoa+pRZFTqrqYWrzG4/7n7JYSFY5glQfewm
vgN0Z7YoxVSw1nr9U0V7DMH3s1leevEMto3gD/O08SjhjFKoxaqZF6rhZ+nPqD2VX+XiZVRP8nyi
45/dU4X1ZnAb8NIAAMqpUmw0FE8qDaGyoxw97+5SitYYOGugTEA5ponOCRxKfDY0MveyZPq56sbl
pRW9qDZWeiGfM0k2leNJVqjlK9c6TFw76gT+xoYCBPfgzACpjReuyg0gTqSsmcpK9pvnuH8Np90A
AnMhnvv+XkUfPSlpZD9xrdAFUHz36i7Ecweh1NC7OhshnhpeTA5UBCXdMEpoDmvDquI5iynidg8K
kcI4TAAIk/M/hfoSkqdQOjm14DhsrMFCC/uKuztanizQoFRAtmnG70J+TcLT41laj8LCUxbxSIwE
zSX449YlkqynALb5QwqUy7HqAENyZ9HTmc3F8lBDC0KeaDjMIiW8zaBD3M1ogjL5lnPO5o/S9LET
FU2sJ4plwsFIiFAJqN74t+ecqKnSxE0RfLRr3YVd2X0YUKeHb2eBe2YsOPcCUEYkyh1SBEaYu7aS
uPtTNIgmgfsUfEfwWMHgslxptTbiLLNpHnQpqENOZPdGWojn/fokrHC5WhBP1E+MCoPcHm+krfk3
kC1GkA8PRLS2W34+HWuqxLaSBaAGctVOcYvdiAT0SzSNtxQWHDCeSkmNsrSeoiwLErcJvxbF7msN
MR3gCdEgDm2B8YBbfv8s56Vlj3IVqDkYaBsXtb3e4xla32zQwPhn4cfg6uQd1FwflVYplApcWQci
u4XzLlZcOXvJY3T53J2NQ+Qe+VzkOBBthcu0HE3XSvksZ3MVeI3zwXG8rjuYrjLuPhPQguPAKnxw
jfLEDBk4dZtoQFMAPZO9cHYOzf6CuqUGzicb7RSP6hEa0i4/DFT2hur8eFXWBhAakOBgcEK49Srb
13cG1gFleVI4chlUyXNWIIR7abrnVgR3WZ8OuEtY/DcmNiToODMeTY1ZzjgjQdOWKDFxUc4qMORb
GpAVegP8vdVaL8dhkZiMTmRXgUY/5cXrbg5KMOyB3QgZG2TB8WrkzJ8UFrOSUpoFU/g6xod8/+mG
fIR8LGwouN88HqhENshy0jBFN3Fwihma20qX3QuNduLwZlD4wVaCe6wrBp3NqWVcXPqplN6b9TMA
t2kl8Do2thOLfKKWGAWajG1/uQyhqaSpPfR5ILlJ/ft34vysBYduw4wgAoS2Lgy3D2PLbdgEwePR
aGHIJSN5iQfDkwbdq0DqP8puPLpV8/XxvG1srIU+bkQpqcK+jqGvJ9PR1NujLEo+rb0DhL1xAuFo
wlVetYLs5XgekxEEjmF1skPi6rZb6YJjvjUKls63wEPJoCicNxiBczrPQ6UIuum7qv6eRQiOrTEg
4IpOlvAJWcBmue5KalldaqsgubxqrevU72jqP16HrZ3FbBSwYLioMWNLDVUCvG8NotmgyI56/irF
V6QbFcH23ZwmELzDjiD4jXzKUgmqvks7a5M8qJzf2bWLBXtpa5ZY4h37dwvNZqcEpFOzkQXl/Ftz
PinVZ3X683iatlQg2vS/JYPKqhSkiEmfTlWYBVX/YlvnfvTUUOCJMFu39GaRoUGoCaaEoWr48l+n
ajVQL+dp4GS+jCHEn0pVcyf8lcPb49FsrAdwTeiDhBVBAcrqsI8ZLvLegNGyvpgoQBWsx6Z4NFpA
hRHCNohvLZc7nOawbikYENMb7Q7CDkiriVJRi4MEPILi+B9iQ0vxUWb3ZA7l6jqMHxFAciflVNdH
nZzlaLd7DgUWYz7Cbc6CjWykd9e4NpZDV9ddedWy7HAuIxGB09ZQcDexpx645FZs4eYkTSqxW8hX
wCs8eSDU8pqfTfWDFP/sXHI2Vcgf4EWJk4JBLUeSJnGrjbleX00gGI+ZqPHoaslREYCeskjzs+rs
VbmG2klDrZlFfc3riyQ/K3tTLIwjF3lk4JJZ/w4+mdxkSdjrKamvtfYnOmq54HRvfT1qpQHDM+DX
4j25nJx5yE07MdX66qjez3Y3ORE+/l462wR3m6jsMrOzqFZfq+zHwdQEL4yVZeKks4v9Troet1GP
hgX19Xs8BdL3ofu8d+MAgoL4KCoTUQqH7M1SPkJBTtFHXX1V6LGgRxFN+Hrql+K5EzbKctrkKcR3
zQstP6UiApMN+UBYIreFoivc0nz/nWGOkmTM4vE6WINnFLWnftk9P+jHBh8AteQghuJxWVHYpMSk
3XAljtuQ90TaLx8pPta/EdfOmjfTVMxqslFwdW1PjVMi9iqKx7HNvbh3QNAEW4rkOkIcgANzCzxn
STqpFjGuTvLdiK8UtVzySQQJXu9ShCxBvoJDvEnPaYQT6ryofm0CTRu9tsmOREQFv7HUCx2cl9G3
VgsXHTooVT06fK400buRnSV+qpBB1hESYm8i/v2rF12XUQUaSuJl2gdYk1Oa/5anJ1Q9JnL/9Hhn
bcwZvADQHyCvz0Cp7Pd3J1sGGWuag8bras/yJZE98BSiLfh5vxLQmYDiknWZhZ6lkrLUlTAaJu1q
9V9m69hrl2I3GTbysXhT4NJG5fEaH4KmjqEVZYmGI+gp8SVq3cdD2Fh35KCQjQXeD3/4R56BMLVG
mly7ZtKxMQ7KbpZOljRAEoo96NF7lD/hWSKHTtI49rU1/hl+kCYVfP/GOt/L5yP6ZmOh7wlCqde0
7FkvCR00iKaIXHtjkhZKOKdJqaPJJjmUoBNyZV4kwTbaEo97E8Qy8PsQbmS/v9uratzMwF6aFl4P
z78jW3AS1tIBX8crC3S7oPZB7nopHU1BNUmjnXZt63fSk51dHm+gtQVciufmptATXW0IxMvli2M9
9fPTMJ2tZHdeH+WM96Pg7FOazUOZSq12zeef83ij/zwehWiSODuulk0Z4XbQrmV7yd7nmmCFNycJ
9gjhdtg+xEuXawBAQm7S0sDXyyc7cafS1X8Xzt6ENaYI70NAd9HeHA9qzuSFpUKSMsZll42660yF
m1eCw7Y1S8AIowEmQot4LrJh3m1UEPzkGY0d44oOLi4F+f/upmlsCHcKrKUCMy7muERe/9ppvTvY
Xii3e1/TrCwWtAF4syOzAl1LDVLVa4gvqvr1c4mO0WYoCjpsTRGyEgyJj8D1KsoL+vqEamVnXoci
PfwPaVe2WzeubL9IgObhVdqT7SSbjp2pX4QknSOJmkXNX38X3bintyhhE/JBEidAgKI4VLFYtWpV
0/rOoEg2ga/B8h6FH4B2jnggIvaO1mzLGXSpGeOebp2Xfvg0RwcvfxjOzWev2K8Ri2EE11jJaRp5
LoapkoN5iHa3RoTLhAQXUNqIaABsLuyDO4cTyoBb8yVmR9YfW1mh8tvdu1wmBH1Q1waNAPcOTtVy
mQy38IrCVcMX7cocy9eLyA+t35X5xUvKQKkCrfOrvQ3ncUOjNgLpIgA6AeUUI05hZ5euM1bhSxxF
51BRTs97rRTHi/AaCaQtAIoQ9K/MW48BlZK8dpPftkfFlkRR1ocX8uFjcl8TiBqRfSS17DjvjDR5
pWg2BDq+/coB+egdAd5I/rcYyvK6qlMz4CxeNL3xnfwMXN47FuhmAOFUsXA0q6nGAJV6Yq+qvtt4
wI/B+xxR0bfKTEG82reo4a8i5QXxvrQCHlKSIlqvP+RjB4D04x6lGJxJtUhpyyFUXnLnqdDOg6ww
du0soVXom1JwCNvKdOhKiyiaZqWv7vxQeK/UPhXT7ktoOYRgNoqxttSuxRCWckD0LY/2IhTgbvOI
MYiQcNWtuNki4C1Tq3DTV1N9yB9LGZvFxg4AImIi2oMyAjyqBG+mH+JsyGeFvha/4zbId3PX4etx
OeP2QYkN6JaE1UnrXM/ryUtf0T4F9Qnlt73HfyleiHjrfWO3Tg/xefHkdh8bR3L+11fPQr4ruDGg
9HPT3oR8rQsqJwdrgp+Wfpo0QeJmEr9y46ziQYWgCbKAuLLF0MlIbTvOvLx4dewvZdf743jWZsl8
1m4ZB8f9OwY/DTf+TJ0zJPcrjKEcqwFkgkcton543L0pi0EEt8wFC3+YhRikREX9TJ/mYr9KIJiL
iwfNbJDxFUttBxbaRRhmxetXNn0c6V4IHgK4kIlYsIaeFCugX5r1zRgVsfOSp7/aMjB2t06BfKBD
UXWGvUA6SNiDrOwzlMuF9suoHpIHabenDYVeiBdWP1XQzBLdl+2XPhlPWfJSppPkEG2OAHgc0u24
8k3RH8v0xJ77ecACNY6fgGXCGiQjbKgCsg24dFBtxEkBBKNEQ7TeVGvXeQEXYl8f7fQUytr0bWgC
Sh/gF+Op/qZyS00oE8vUS9a7L8BLBib9VCpPVdQE2e5qAh2pB8RlwK8NUn8kx5fjVHmSJYbbuS8R
rZ7Cx1zqwmyYqMUAgoWN9Thupn50X9L/NOwQeycrCZzs4MiqMYUFA3SaA1LxpEYGAilykewj0r0+
B9mV8ZpYT9/PZfEh/b7LbPwzAGpdkDhBEmV1E2WMtaC574xXtY8ODroW9/rhfxtBX+4Fy1tAL2JM
AZURyjl8xwR0FBTgQQdXBv6McBnFBR5aJdMg3lTOCY0v+5xVvkAITnMOVTy0sESiZlOkUmJ7NF8N
/T/ez8j4en91xA1G726EpkFmBoeJa56gdJ7KuryJSvocx4dK8xv72UgPgyEJzgiqjaovvBRRWMOD
iMDhiYhFVhrMjYY6RuHwg9a80ubraOxcp7ch+O2AFXNBPiaoXKoNNbwyN3oOm5OrvRSU3F8owf7x
KTgwfmDDQFkv1+3lMSrQOXry5igkNY18zXzVd7bcfBsALjdQ5kiSgVBQmEBWFJ2iM9Mj+XBUT05/
3P/98FlR0At8OSfAXn6/5lbOpEWWR7L+04fe2tcZ7O3jkZdG6Ir3cl2BOUfVKDS1dDw01MLN8G3I
JS+ejWMKenkEcPkRhaIZy6+ntkKNKR6iZ2b5If1t2IHu+U0k8eq3R0H3ajitiGuIr/U8AkZqHtXo
OdIfDXTls4K4OLey5/OGMnC4F+I/SH8jcSyqnNFXdY80Kckay58MYE8edhIB8O3AAw7wXVglnCWR
zF5zw3ZukIolbRuYzUXaVmtjoVCNgjArnA64+GKwNVcTN51aFWe1BN3X4KveYwWO6mEnPgfzwK4D
bgSAn42FcoVDO2auFelN5JH5d5tes69dv/vcYgBOx2uAMQdQAcG6RpZbNFbkuqSIPoAR1t7nVb59
P0AzWCrenA//Wh5bTWEIY2S6SxzlNH20qMSsrm0S32gUzaP8CNEfMcrXjINtzZ47k057sPUPc3na
azOwAWCa5c3W0dzBEO62gkXM9opxJm33aaQPsYwHb+v7b+SLvcSH0FFcLYF875qFwbjTocTq4xey
liBs51UEoss6Oi5i0WM4EwQpfUN9RM5yojL21K053A4iHFFm5dZgg4iSpKD4UvydsaTVHIQt8ObE
ZugXPxPHDMwSNVQ/9m8x8lWoqXVRb4EM7/KETk492WmlzCRnfxFm/LwvfW3qUHXEQUScKhXhZuHr
8ZTwjKToLKJ5V42Rpniaktf7Q2ysP+coQH0ZkocolBNUTK0UsM6YtUXQxsvPHuPo7/vy+SfeBFj5
BqCiFnlcmCC8TkSgUqanM3D3oUP04u+5PefJ5IOjwkc7Ml/VDvCOJXHvrfnwI+tiVjDeYpZsCtuW
4/1tAvsaTMMjtWWdgWUjCFveN1kaD6h1IhEu69z1mfN6f8nWtwOg+AguwXKAomzVjKx0vcKtEB0j
ZW4dbe80mImPlI0fdTvpsQxcQmg8h+UCcgNUFQ7/kpvIxoT+ecXgdAZhhRfEk68wWQB/dYL5CEDm
oy4MT6FVYne0FDfMklonXflk/tGHJ21nh8S3OQCViN+4TzmKczkHxe5dNPnWTJJnfp8/5O5eI44c
EFYGwaW3bk9itHXQFDxTQ30kdnEslKe0fbm/2xsrZCAuA3Az6sPXqfsuo4qZd9VE1AwtmT+a7FGJ
9/remALKFhBNxwAcI7BcIjsqM7Ooopmgle7FyA9It79jkeC5cpSdg7ZnqmDF1SR13TLUJ1LkIDqp
koCae/Wa+0tIJsKUcGZqMamYeWNpN44xEiPK/bwo/XecI0CLgEKELUQ/bpHFw21rzWutWSduztCs
6qzI+L2EmAM/qIsBhF1oTCPrwNWjE1Tb+JpxiruHoYoCSn90+r6s3D9DAZYNsDGPCoj9BtUZ8QKa
FQZx7N92+DPdv9tc0/5fvC4EeMfUm92pyCDer3Tqz9nuWxs4JgROOKkRCjzAxbU8sGgmaYHvRJ0I
isHCyk8ll/aGyvHcADq38Pr2VR+jphkTxMroTDT23R58uz0bO8mf+A4shuCXyI1lNZltjz3LZ5I4
B/Nnox3z5sJkTOqrm+htENAgo3IeT2qRMY5puW6wGYMY88GagmJv9OqfSfwrXwj9hJMCluioggNY
nXrvHGmnob3ooyQwvb0b/44iGHDWulNX9BjFQDWv4SffDdk8NkdAFSNgZWA6XAEUw4KBQLhzJmKV
H4s+GBlJZPfc1lbgtCI6jZAlzKCg3GnrJtOkmHBjLb/1SxkeYWsGt+LF4Ibb2l7eQ3zcOQf9T//c
o3Tk/j3Ev3DhqOEwoT0pFAIBAl4AvTyxEwP8Z6KoVEUZT1IF0cM8BvbOto9vamGiZhsMgeDOX9Ua
qo6CJtKJihPFTspxnI/754DoD8+cAR+1QmCncHYYgjgT8ZwzVQ5z9jFyL6FM7bY2g7sD4EaF6wTA
2nKlrDks48JMJkKHp/h7Vx/U+B3z4J3uUJeCuDFg68sRorqPQ7eZZ5KF19J8djPVH2igyFB3/FYW
t/xmGJEaI0e1Rajo2I1CO4DUspm/lexRsw65js6rl/tbs3H7wRVEBNxF9omfsOWUGjcZvC7EQ8xS
nmFL8ulUNU8IQtmymMeGJvJQF6J0aFmOeJegiUzVpnRyOpWU82s4n6zh4f5ENuUjJ8FPMRRe9BOq
Msq1fqw1wrxgnPxaln2XyRe+X23mqOiMTCO6R4MUlZ/17ic38soc84p4OBJ2OMDLrVDbWM+zyVCJ
Gqe+fpi9nUBIruUA1XAWVgDn0ZhTOL6Vy4Y8RzaEuB8navhoZCZxBjdsFedhRQoKbsiax7QrUrVQ
+Kt+Lv1hCOyvindE5d79jd5Qc5TtIOaOQB/P3gj3kuEUrtM4eNr3NXxaHXyEpur3saxR6tZ+w+NE
+ADkr+BmFZwpPQ1NJ5wZlNBoA89jQbE3iIbdwAOPRwBR4A1AzXK7m8i0CrWy4YqAdM16oqMM3b49
g38HEE6sYc8IJLXGTMz6ZA+P7Z/9+8DR+WiOiiw8gtfL7x+bwWmnUJsJ/TGpj65BQhmx1eYEeGNx
VGAi4CL6UZ4zxDP1uhmu/99V4VsgeLs/hfUABirsAevkXNSAXAoaV4I2ztKSyb6W2mPylIS7d3gp
Xnh9gRHX1uYC4osPbhl4sv70a0VA2SKW5S0xgeSyoM5OQc1SzS3rqtXof3dykkuzO7sCzrKbIUTk
q8HCpogrDOGduvS0t3QKBonjIFF9CS8TTHHiG14ro8KooetXrT9VRyuS3G1rcwQ7yourMQQMhkiR
6kQAo2qR5l618aXDhVZbDEUkF1PmFmwcI07DAdcGOA6enlhqAqNJVCta714T9a/+qXC/3z+l633m
MRp0t+XlQjwLuBQfZVrbK/mcX/vSV63ed5jhN5IU0XoKYBLhVFCAZvFrQlTmcrLM1Ciz65QE5fOU
HO5PgX/i0qNZiufD3zy7qNYO8WBBfGj9mJOj0n44DuFz3Z5pe9Z24pxxqpDkcjhVA+Ir8GYFlwZU
fw5125JdK/3AlHNZSo7Veq04OJg/JlAyjhS5YDVis9JZ1tbs2v7dZ/5OQsi3r4eDxJONQFmuUo5e
mtU1nVN2HX1lmHyK8sj7e7H2+FAGCboWvLu2gtcx6t0z0I1r16lsgjb2G687lNGRoRGoerw/1MZK
YSgOFsVPPrPltjPEVthsmNrVsB8y+1nbiUfhEuEq8QAjb121opafvUSZa9ROXHW0nlZ1dDKVtdxb
6x7O0ZtXBvcYES5B90I2MaMJDeNqWqe5epzm05Scdi8ShoDPCh2HFRfTOXOCBcyYbVxpfy7jwySL
vG9Mgd+d2AOY8nWG30qjXEcj8/E6Nw+Kd4qMD4YsRrc2tG98JSDcg6+EAJHgK6UzjTS1wBCopAvh
j12cOfCG/WrHSVH+O4ig1rqFQtsRFY1XxQO3lU9lNSrrdUIuzUbPXRRYA8IrloNN8zxbaah3V0U7
aNVhyk6jrExvrXo4hUjIcqjfBvjfMlHbMYC88QrF7tOgyANEcNB4odtZFwbFQLM15AY5DTUCs6Jv
qWpxYvZa3V1DswRq8Vsuo4JfG3RcSfCM8W4E0hwom6Vmu66ipWnaYoAv4RctD9zpjH5+RWAU52bY
7UahAhfEHHDFwea46tjDiZCU2Un1K1qv0foce5LLaX16eYUvgv3gMgFtnYhVrYY0Lx0Y9evAPlB6
AoROY6fp114t54PgcGHJeI8mYcF0pY/tIo/1a6wfasPv9ms5Z/cFnxYKDsE2IfKCoqlRNBfQ/+uk
giH6KdcPjgwqtKEgt0OIWs4itWQWCIWvKXKEUZDowAtJ7ibZEMIqTUC1FV6OIYzxKf2rpw+NrP3T
egRcRRYcfmSNYNhFj7bvkrnMa68k3fyXnT2UZS9ncZKNIcwCzO9jZulKSQrlY1ZcTBRIG9/uHyfu
Ui4dKhxYQOg5WQZcQvFe6rs+SaLEicmUH0qX9Ax9aIIOLi57nqIv98da3+IOEoTIv8CkwDERQ0Rm
H3fMbPqEtMbDixXuNuto4s15aoCHBNJKLGFNqk6PTStMiAUnfQw85/v9r9/YjIV8wVtTS2NEyAPy
o/xBpZdKPSflbgPFp4BeYojc8Fp4voA33q1rKbj9EjUhqj0cptINpt/357C1A4BuWcjsIGyDq2M5
gB5OWoGbKSbh4/Qj2+8v83q3f6Vz+3jz+bralgmA4jExFNP/VNUypV7fekv5wg60cz4NmoevTzqe
LD/q5V+p+rOPrvtv8OVAXGluJjKbRe5WfKDroPx2T0r283/bBsEZpErhJNSE/MLw6z6QMQpvnFTe
xQaljXBZET8TdlkLC7WuPS8iSnRQfrnsLH0Qb5wj1CbBcuBVzNVZMExp7rZKMjcZ0azoS248aIgx
714iHn9HtS/eXag4EM6SYSiDkphlRMLkMXr0RommrZcIvjjS2QhVIwOJlM5yhwHZblRUubVEsY4a
Gqv0LAVn+3HvHJaDCKvkxk6DWyhriZd96PWPXfAO8fwFiYQ8mjKJtJRtmoclwHMdUeePmvVY7KRp
he+Hz4dcOALQ6RWmNMtUq7YRaSe0efaCcGeR75t4TkUDaITDfwmRgsF2Yk2lakes7Br/HHfSgq/E
C7Y0niyNdt7ckTA70PZnyvYiI7E6SHUAWwhTjQiBoMNmAdrAdrY7kpq9n50soDzvb+/WEb0ZwBOO
qNs7pRNlZkdK+0D1g+6ezeZ8f4i1Gi/mICJtFSdK1HE0OmK2yVFnyqH6878NoC/VDHd9Eqc15tA6
v6xfofEe8ehVwEEESNeIuBdw37XKbI0diS6anvqdKyMr2VwgROQQ/eFxDrF4wR6AWKk7qIAafkoe
1WpfoefbGeUk1A76CAENpgpb7AHT3miF1xHvkoCgs5v3x6Xh1kE4ADUowIC1W66/Wsd6N7VTDSf1
waGvbi2J9m2cUXBp8xypBk8Yvt1SPnPLvrW7lpGKHSvlUDqXNj3uPkK8Xw3qhLihXrkscVY3BRgi
GTELhJietOrv+/LXjzaksjjYHDAU2FCxkWeLsO4QaUZFTPOk2n5uf0i8s5ZIqi+2Fgo3MqiBXE6v
J77aKvTAzOt6qEjTBW31kM3HcH/qHRMBjA2l9DzzLqZRQqpm6ux6mMjkV1qQyqqetxYKb1oTQD8g
/3H9L/faa/CyDVEPQ4z4J9hlgwIPBWodjGa3j4rqRQtkXwgh83MrGG69Gkd3GBkjYav4YL6WJcU3
dBqpRewEWMrw6hErDdNcNdG6lU6k/65rT4mMpWlTPLBTus3xlmANWy4T54IEFVo5kexDbP/lmN/u
H9dN8TBGnHcQldsi09SI9IerzUArgsstUACxYDIve3MEvKHwCsHdjE7WywnEkaohxmD0xDSQJqgq
XxYm2RoApbDIWIJ4g5dwLweI9CpOO1vpgC5rpg9euRtuBAwh+m6jFRVnNBLPjxFaFTWZ25G5Ohb0
NCgHszvt3wQACIEvQwSG2z5hBmzKw0mde8LQgPtY4cd++Ug0ISRt4VGOU7qUn5bZgIdiNxJTf7at
zzv5zPm1g4JCxHY4Qz70TLgV+oYVU90oPYla+/BLaWTYuK0NRh6UJ4BQD4Yg5fLzy6rLonmmA6Ag
P/v0oscSt2XDmKL9F0/J4Ygi5SccoCTURtVlXk+m7oPePBnJtWPP+3fgZghRCZS4abwpxRCFR30z
zn1X4rxvWFODUx7zcmdgdsUwWzkpmjK2NiBr4cnNP036p6G7qJKQyNZCoSIZsUjERdZF1VFqd+PY
dhPp9Gd0BmPJudkfdUHqFWQGSDyA5hNPweVea81Uo2qYTURJvihBN77c3we+lcvwFKANPF7k8X6z
iOssxY8dG1x71GdSNyfWBODcCLUPKWxS5+fph0E93B9u4+SaYOxBHAz2CZx+QoTBYEic5mYIf7VB
Z3qw+SYyLMXGlpiwegCdgLliDU2NPQM5MwfWKVLcoNY/ZsontSn3TwP4NV6uwrvArGo9B4PBPLK0
Bx/4z8wv+++7V2khXtgUOhYOdbIEjUeAWGPnMnuHgQLxCTibYacACxGLbpqxH62k9FoC0Bo9aTtL
9bn9W4jnunkT3nHoZCR1BfERSiLUa2/tpLxdDSAco6yyE6fKwpYks+tPP2ZpB5WNU4TQMx4kCKTC
worFvKoJn3gY44HYcTC6Pi2e2nG/a/9GlY7HLbINlhhEmtDjbJhSuydNlZwLZBrm4Vi+4wFn4fEA
FQcAaP1+mJLESawkGkmNUlK/KCRGdkOdF+KFiy5qzWyaPWUgWnQoi+A9aoYgElAhnHdjhafIeqAQ
Bz3FNd1WBw1/JJfQ1i7z0jzQ23BTIXrcTlzOCENaIwGmuUVPyjyYjf2eBp6evPIcwBl43PwTblSh
j8cwdYZ5JMjj+0e8I/fLB2EFLgYAguEMi4+S3o3Mrrfbkehj0KH6L5ac0o1rlBcu8qetgz4IjvD9
eDHOIwvDAZoW/FJ/st6vZP2wNw4Rkq1ofsCpjVHRKxwiEJ/0KiDBA2mz05yfd3Z/ga3AOwGuGAKR
HCIluquppxjhyN3tIfmjav5o7Y/KLwcQlijv2tYCChj+/POkP8Xjw97LAOJR2M7fz5y9UlieQtNG
g6Vw9pwh9Gfzm25JtnitBcsBBG+y61FAGgJdTMzmNPbHhl7HnW3t/9kDhI/465xHkgR7PSRx7baN
25O0/hQpV0tyHW/MABQaCCMBsc5Jw4QlahrQxVkN60iulkcnT84q/oxTfty9E6AyRAUVvGKohFjs
500sKcxYa0l7tUfvqKv7nz1g6LkZQFimlupqYWYGBgAL7eCGfmxI9nqta3BTUZiPQAlKVvE2XJoj
M3RZHHrUveZ25Ze5EWSqJBCzNQLQdTirIHBD2lYYwUi8QVXAx82REzxX2EsSCzL5wml1lDK0vJ56
V3MK2uzAvu3eY/hD/36+sVygRHX6YWohfqiCMS9AuDXvttggb3eApOTwArTI4xO8uRHqqAXDKqrm
rw3o+tH2yu9kvag3l+hmBMEgNc1UDrWOEeLief7qyKg2NrQN7XB4Phs3J3+fLyfQpnozeVbqXefs
FFF0l3tI9t9q4N3k6XJeWAsuDOEQjTFNGUNI8QqQvW+ppe993b/NHNgDqKbGe1ELHqpnlLgrutC5
DkE5vraR5FW1vjWxPjfiBUWurGG29B7iiylBZ5pLbJ2q+iF19x8l1GMB1wN6T6yTCJtNIsPIBjMP
r2oZ6Mknq/i5e5UW8gVlQKt0VeuA8rjORuDVJ2O/+wiHh9e8vgFmV1Abs5iVepib8OqMn6mf0+f7
n79xUBfiBVNBIzxyih7iAXXrOt+dDzJaoQ1NW4wgLFCG9iTm3GGEOnC7Y6ad7k9gU7yDBAOaz/A4
jPAO7PGQpoXThtfcUv0HM91f6YMaLzBsoLsKsmwrUzSauZIY3RBeD3beBS64WvZ//618wVJMVWyp
sduHVwoexujJmN9h6UyLu0ao9MJREhvjISejpD0YYq6F8tONf8rA0FsH6Eb8ioeRmSwcUpghbXzK
rF+R9UtXJBfyhqXgVAtgLXoD+Yoz0G2lnEwNS2S0R/vYX7L5aXL+3r8NuI4R5wSHF6o4hRBSHUYd
4LG4D1BnDA/br2YZQf/GQbWQJAf/+xtTjpgnLLvUjZqit6/dR1d/sbof9yewsUigcwCmEOxRSIeJ
WbaoQPOHpI2daz8Wj7F5iT955SnKdxJ7cy8VpYJ4bXJzun4OIhNpNl2JYTrtHB277nx/FhunaSFe
uBRmZpc0bCBeudreV9d3h6/3B+AClrE8PDQBb+KqDN4LEfZXewY6iTSuctWTzA+J217hfQ2tj+Tz
/osHuTwE5vEggRsgVnYp9pBmzATNwmTWftQGqSfZ8Y214nQwXK3hKAEjsfQxOi9zktLMvWuUHSzP
L6ajNkm2Y+PMLobgh+7GD3OKWreSqoAj+Rzb54Ge7m/GhngELvDkB5gb+UjRzUvKeYTxhe1uvzOw
euO0SvZgY4k8pOR51hmFUav4UQQXo1LbIiZgFDKVC3rXKobEjdmaA6IXKPhBAACEcDx4fLNE/UCH
YjAMYIQeZ+fUFZf9S/TWrwfJf6CQxGdbrY1sHLw8JoP7NAZU3/9wRgYMFW/Iz3Mot+BEInqUjGbX
xMRx/owt9b3X+5+/tQG38oXLvyyA0apzyK9MvESCPAvYTh5jbpGQbcTCw0dFlFZkB3OmWY0GNodX
VuiBlV3KQnaKtrb4dgRBC5RwtMIK0Zdr35F+OlJXYpNk8gWj1zYpjTMb8tU/OT1Y/TuO0O3nCx7S
pNrAITcQX4Tw4gOz2n89Yw/geSHMj/iFyEowWADvGrMaom7lMdELP2sfSqsNRkfyaubLLJhuJCxA
U8VZ8+DLC8tUd2pBKZh+rn3vm/PzKej1v+6f1tVGIOPMezHAYABps0qpKi6ebUyblWuWBeXsV+ne
nRDkCxbbnOBCJhbkKy/jU0nuf/xK1TjkGDl54OURzcZ7Z2mIjClxczc1laurKedofLDSMwqNJBeC
bBC+gjfWTkn6uVJrS7lW7pcpRfX7p7zaa5L4PNA5EZcnD8eLeRfTwJPEMRs4AOfR+lpokj3enAEK
lFAViHzkKi0Vw5dEaXoTETM9h2gnoR+j6nh/J1YHFV0XULoPMjLcCHDKBHsRtYYaM7O1rlQzDkw7
xWVg5zTQZP3oNqaCRw8HDaHVJAdiLDcj60yvHBtUhFrupdSeyuLkytoBbkxlMYRgOyqg3vKsxBCK
5hsACY+PMZpk/b17vZBHAm3DGz0V9mQ5DzpXaTokqDh1U7QdutA6KFPfq3YXlfDCMU4PBv5wHtcT
FCRHYVeTDo17dcrXvjnTOPBiSeBta7luhxDUo8tZ6WhR5aLi41uZXerO81X1PBiSA7Zhp0zAnxBj
Ba4BpGfiTKyO0qmL3GscNKi98cCwcH9Htk4WuIbBJIVSBjyt+f/fqHkedq0J/hH3Wme+mR5oelFl
jGdbS3U7hKAkhgdCQ5MPwbTnNPIdNQjph+j7/XlsLhQyPmDSAH/RypZYGZ3MmarOtbE+KyGh79gH
zwZKDGkHaLuIgyonwy0RcwqvMXrfqEFV7UURgTAPIVCUifEau1U1iVOkbuOxxEaN0llFApQeFRnR
yMZOL4YQtqGvO9DSTxiiK09uoft6pPjFbg8Eyo0eFkAzcNZnwLmWxylzwlIz4oQSD5mxx4ZKHION
XeYMqxoUG7XxYOxYiu/1agJOxqIkdwP7YO92/3jqB/TwaN6HEqXVKyXXlNiOJy0hLAqaGEGs0+5D
upAvKNuoVS1DL7aEON+oeRqV/fcp3roWHloATHIfebk6eg5mDm9mCRlPk/miqp/3fz1AbgYqfnFI
MchSfOgYk9qPHiWm98lCGw6Z17dxQAEvAMsL6kjgm7nC5ysugHqpplPSVcQIz31FkmG/UwMTAYJ4
6DHYqUTWbTOOW1OvMIU0+d6aR4o+5uq33auExDbe6njuolRPDC85sxM2+swoaczj7A+mxBDxE75w
jZGsuhUvXAhh3LN2iFpK2Oy74V9VcoqrUxhKrKlsFOGeTiZQ6HthTcmsPFoVemW+lgxLFbxnqdCK
Cwu1UdbjNaUSlbFGiRMejOmo7GaRfFurf+ULa9XGMR4RjkqJjn0+TM3hHZ8PmIGJdD13nQRtRrxe
Y3PdQx+UP1Pvz7vzDfzzoQ7IBOC9Dp1Y6lulx1bk5XkKinjfsJ4LU/KM2DCm3J1EVy+ElPDaEr4/
L+e4mFMvJeYZFddzKqlY2TpDPMjKe3tge8VSz4rFtTdGekYa66dZBsPJ00+2rC26xsMWoj7A8ebN
qxANRVZguUhZOoR6PWEUHntrXkZ6sOlTFh1UdlDgyQ7t7E9K0BqycpnNxQOcG2N6PDsnhFMAcUFH
q2HGuOxD+Do0+0056OiBaUXIgxMdC3uDvjo2GosPGaERUHWnJPm1++yCCRoQR2w8vlU8W1NktbNr
JAkJu8/mj7reW2kCtPuteGF10nQqBupBfFz51EwO8djtVz7OMQwkFO4iaJ+g21VjJ4Om0YTUNays
8qruZkvBFFAQgNsUwDdQRQkHq2BZ3s6tGfMSCha0MkDuxvlZiOf/f+N3O/Y0RmgQhOJS96DB1ZDs
Lz8fglrglkZ9Cc8GoWhMEF/GU26xASWfaI46tee+032POv7+QwTMJxYHeTM8uIRBnATM0m2d8gLr
/8TDIVIlFmRrEmhEw+OtuE5XtQ0DeFtZRl2sUXEss4NXHlHI8o4p3Awh7HJc5HPWZhjCq48ROt4c
3iOes4DBRHC/bLnLRTmCG7mhlGT2Q+qcFYn4DRPrIbPxX/GClXAiXWsaLYavER2T5FJXH70aDIKn
d0wCiV0U3wKqsarEoVGS2M5YUqIARxSm9NDKAlr8oIinFdCD/47A53mjDJpiFHnVoUeMU1b+8KPJ
dxemQZlvBxDiJ/bUgFBaSSlB24ri0ssADtvfD/w2ZymE0gniPdraRsSUhCjOxQaoTsaYtikffGYo
rgbkDZfqcn2SLGvYFOHz6XBSPX8q9t82ULJ/5fPxb9a/SWaznEIc0/QrkLHObtQnX32AV+y3llIr
QBqLnTZpWE7JlH4z2/PUvkeJb+QLd8EInzttlQqfPwdR/4x5vEMBbuQLy6+PrLLdGN6wO6Dx7fE9
VwEqz/h1hpcnrrPl6kdRNUSFCz9yGi4/2t30Q1j8W+nC4hhF3fR9OOLofzemgyHrC7xlo2/FC2tj
TkrVROlEUaZ3KthhKpC6/3F/+besHJxsNB1G6IWzwi/XB9zg+TDUQM95qelXr85TlwdjM0kuMx7f
FG0QYOFQXs42tco5pKU6ti14EkgYobTX+tQ6lzi9DOXnyvNASb671Jdvy81wQri1sZtxQjKIEi35
YlNfaz/fX7StfUEog6MpwOyHoOty0RKlGay2ZzFJ7UNfn2d67mS3j2QIsRZHrUCg1jo841f80Mqv
LPo9en/fn8WW4eMMK6iUBext1QGqqBRq5ROeQADj4sGbNvujuCiM+Ve+YPgyIMhDw4J85r3QEMTL
/1HV33YqCe7JZsEX8sa8InTvRm1cpGCpvk4frPZ/nIRw+yhT1Tt6i0mMXTCkfhl+tqaz1AvY0sKb
pXp7iN1MQnOSuc1olpKwCqbxEMWXaD5p0TtuIqQWEe5GEIh3M18uVZw5ujLoZUoM62xec1Mini+F
qOS34gVTmzOvqXUH4vPyJ7VO6Z8mPYbaOYl/7D23oDd6Y2ZFLBS5LUH74snL8n5GZCMtATjxPbWX
WKv1boAFBSB+YDZRlYibe7lOOLWjE7ttRhIdHlPynbXHRn0cMxkh21rH4XKAc8rmMQg4f4KCmE7V
DirnUAI/sl+iOnc3LQdIeG8HEHRjMKfCKAsMgDbjvp2hWn03whiPRIv3RkNQF83XxKWimtu3c5zn
5GmqvjTD6+6dhleGTBPy1KCbEisGlcJurMaNM5JerE+JLJG1thxIzaAuF+9QFCaCxWy5zaPu5WMd
JRVR0ONj/Oy2+8MYywGEa6jsB2ewWwzg0gNrDmN3vL88G+d0MQFBEQpldNS5gvyi+j5aj0MeoHKM
Wi/7RwEUjveDRL4Pse/lMiV0bEGNRmsCK15deuOhiS5pdbk/yNZewDlDyp0Xwq9Il6tGCzUPhXbE
+l17X039y33x/BuXpgl1dTfihZ3ohkQtR82uSJX1QcmCvDu4oaz19NYcOEAatSGAkwNFu1yovKot
iyZpRcr0ieiKJDuzNYVb6fww3FwRuT1ntpVCems9NkmFHm+V3wwSDMrGFBBqwMfjNc3rgIUbwlKm
0HGQfSWm+lwVRMazJxMv3BAKKlHRtQriQ2x0RWT6trFE8JbfCOA5hknM59asKNoIhF8kHXN/NMC6
dlXy/drAHUsNEHje5lCs43MVu0gzYB+JXn2Y589K0Z2TrryoA5NcQltrdTuQsN9OTl0FhUgAWARJ
2vrFKLvlNlYLiDWU9QNwhCi1IWxGD8JfdLGbAHTRf6jOCTx+pixQtmGgkHdFGBQBathxsbi/RPY7
LapQuabpt8b66IVHFp8LWTOUjZXC9QkLzhEcqBURruuURpQZ6M5EOjvIf4yy/kbcNgi2YyFeUGtm
qannNUC6IEkDRuHyrCTf1NjvqmMY3LdSmxNB3SC0jz/GxLCr4ZTKmDUcetScjDTIKokJ2ZSPzUav
PXRoR2JiaUKM0dU6a0DQu/mtjuekOuz/fA4FRv8FBM0A2lmKDx2LNV3RglSxfJqai6wx0NbXIysN
9DqKQ9GlUxAPcKJWZg7YLfv28Q9VJc7rtnTAf8AYjVCTmK9xo8pg2oiI9GQfWP9RkYXUt7SNVyP+
v3xh7Qt0X61BuxSjrdHrSYm/2fvjxTxBA/Y71JQhIuoJx3QovMpwQqw+zJf/qYtl6fu1d8/loxgL
J4eXPgrOhpqr/0fal/VIigNb/yJL7JhXyK22zKR7uqenX1Bvw2Z2MMuv/47r6ruTOFEi6mpUNQ+l
duAtIhxx4gQz4krkv9tni79RdacbbuDs4t/bTxEEoYQW0RpoWbFRN3aO6JFeDxXmUb6mnLpxt7kG
GDsMDjz8iKAZqLrmAgp0eR9LdUC9YB3tKQohEmPlHi+pPdEAFJ6MUK1y+ipsVNrQdgyvjurpduZy
NwVwepU4Wqy4rJhA24ggBJxwlPlJEylBEa4NUwsxaHein8z+YKivLLlaHeAhXlB/QHvcipMPgFVF
SWQ34VVnXsl2ZHOnG+wL/D/EwQFkR/JMGh8dG4Y+tWHwCuufln8ajdP2g4WQA5xLsM0g1Cstl6XF
ZlKYVXQF3zlVXka+PQ6OhwSqXtD2/b33iWRQu6G0S7T5hXptT1P6ZD9t/n7cBnCZAGQObniZIjJT
DQBcAP+5EnoKo+PaW3HBzMHkwDgA0olYskzhOKZ62cMshVc1v7AKjPP7UN056V9Vf+zXmnIt6BLI
ghZH8hWwOLkMf9BIlEaOGV4n9BhNDix9U8qTcbE/4BnM5EieAenU0AiED6U7/lR6Zfbz8ZaszUPS
VSzWC0HZgh2P97Z2qi2vyT3+x9mOPcKZwqkVzDkCUi3Nw8zBLoSmA6D6TdDu0izdteq8pYnAPRNQ
ERRHoOveXCeieVJDeMOia+Haw0vsvBjVLin+XnldLB0xkD0BF443tyC1nUspe8foJwVFGNz6Hdv7
MPP0dOfkrsa8Ya1Of8GeQyPiGYDKFwRYZLhWh6Ihp2tDZJjJM9lTunIZF8w5Ws0LulPQtuBCSjtS
aW1Vj5YRXm20SY5aN9Q8fTuERDg6go4EjUXQoESy6KFj8ZBlDqI3quaFbmqrK3ZqYY1mAqQnhoOg
o8kVGl97U/HCYVfwD+wCJIAAAEyDtgI0+nzHpzIMSBEa8bVOcpcoufv78QVcmgGOLdw1ZIDvkZ0M
CtMJWQ6gQhy6xXgclM30RQ7i/AJGD4cEWCF5E4DttQoiUIW6fWrAPLPGIbU0A7jKsHwiyY/Q7HyF
rLwKeUnMDPmp9thH5BRtR9cK0OV/ErS5BHsou6mzIYEVbqO8dMZx+x4As4vnNiA1IGKWjmkJttZM
p0EG/gXNrciOrXmEC3cNtgJBa1CrvfOfzifQMZ6bZmAjHFu+BrWzz/TwQJvt3g2KAPGmFxUH4AOQ
LvSUDmYWBDS9qtnBcNxVxs2FfcbQggAAaC0EfKV91jt94ggps+vAD5Ov8u36aDa8EH/jNVcqSlYL
JWZX0nzuShdN0abNPAai04bgPkGqCK6anElNB9S4tdRhV1T2lu5qa/AFp3k2vHRMI6Ntaw39oq9V
corZTqFvDWrd1h6RC2cJvCeiQR2KVmCDhCG8WSdRo97qrZZey2insKe+RnHBB06SqI3AIxJdl8Gk
OxehgGfb6FU7BUo7tl9DtpKQWjpI8NNQjinoqmEa5sMTmnQIMqJoqCo7dzinAAs/vs9LGyEwd6JW
H9AguWiBG05u1CXLrjF/NcZ9bh559A2uzQekwHxC64H0DP0t59NQlWDSyiTAaRpRtfB1AvHGRBq3
Mb58RA5sNVqxAeQksxqzaEROKjTZ1Rk+68OnUHeV2tPSldksICVhGlC2imSOqGGQzUTDVFL0ANpc
u/oQVy6wEhNqlugxTlH+5nLNZ9ap/UCIEBl1JF9EHzXQ4ElHAb0cu16fCkDEiJceC23/eOmWThqC
qcBz4zmOhkGSynKYETaahYcyyDncrHyrmu0vMtHgGVhMkdtBQnt+BtqiHRKqA+Km5S8Z/9veTNQM
jYWVgXMA233PvEL5OIWDI0Ii/KkDW1NxzLaDeyACNg96A9uOgMV8CpywxKRxiZhXt4PZIJvbP4gp
/De+DIMuhoAr9pTFV7Xp3TE4Te0nfTOpGGQABChK7EWwwpG2wdIiBlYIbIPpxKfSjaboA/uMywdE
BugO0Ixe8gJ1jSedoQFOSloU95wMvuKBLLwrRNU1hRfyXvIo6RLEvTQStFV85dNr9hWdeHnjKvq+
pq+Wfdh+J/AKA+E0OkdacPzn+x0i+s/7Bogcs069ASnJoFqZzNKtA4s8jhLcWgBAJUekL7tE5YYo
Y8mf2nOZ/B+Hl9bKqUkSx2J4kn0f4x/Bmr+8ZGBhWUU2GNWhUE3zBeqVnOmdWuPO0V1sehn3orUp
3IvA2gvGYJA2oD2XnIIJtcDsxw5qbwqeK/KUW+7Qr+hz4QbMQ2sQgbQ24IaA94CHez6LPExKzssO
LyPrpdS8tkAzxGNk7czt6L2ZIPllP+qREgFFhvtt7nv6tRp+Pz6vi2v130RkuxSODs1B64O7bZ0i
4BvBHaDvHosQO3q3VqhLQ2kgKPfumKGGpDU4zVkMv7D0eudHuVa6tCgAVwK8iuAvvYsWRQFHDn0A
iiHpPFK4AV25EotrdDO+5LARpU1GgEjia0e9sP+EzOT2yCCKxuAN4sjiKYxnwPw4NVGGtRttzCC2
9kWwK1FAsX0TRMwcVN2i3FROHZUxa7MKHFTXv5zpS2J/fTy6sADyFkN3Aw0DHQsiduk6BDYvo7Cd
ULrnFuQ09p5tesPaE2Zpm1GKi3c8qHdMdBGcL1IBX8Yc8iG6Vuq39qUbfz+ew9LwSBIi5QmXHG6a
NIdupLyqAoQKinyHJi9r5VZLhwhAOhRmAuAIb0MyosXASAXOI9Tyk1OVJi5Fy85+MwcY6iVuhQi1
dfN6Ge06ToMMQlBcSg/D2uNoaYkA0ARSHMhG0d5tPnzJwHvQthY6QY1/w6MMvjzegXszraF+9X+H
l90ApkaGOUUYfoyfq+E5MA+2eeDlXo9/5fFKqHFpO5DnBBhDAK+x7fOpRJoCOq0AJT61/cswvjvd
H3NzPxzstPC7cSXwhoGlnotQGdGixIxA3aAfEr5bY8O93wwMD3QS+JVgg+78gJKN+jiabDrX4CUq
1H/14PPj7VgUgIJN0Q9KdO2UvLISsHSzTJPpXAye5XyKyHZ8FWrTkGhBmFSUqclab6yc0ipoF19A
K+sS0MpFa+0t7s00hkXvO8SekBEBJ8F8C7QgLNNinKKL1u/Aupua+wnEL+iPvJa9XVgrQYAkmqQB
9IFOV3NBKh31PuxG/VwykLNkxXO32UUGJwv8VOAaEZnAiZ0L0Ko8TcMxtM/5q2pecrZS7LP0/bfD
S9ch68kQNzqxzi1/ZuyUDyv+0v11m3++rP3QwES1J3y+Vh5y/ps4/zabW+JAgmAARUgXBg481/MV
CiwOfOyUWmfb/pQ+1fXKCkkzAJEJAkIIUyOyhTcQSnHmw1eF3U6a1fZnNNp2wbK1G6Zwb5i/N925
dyloNQoXQLCkg2dmLsVAW0W9scr+bMS2O30NGm0leLM0jVsB0o2wxqozuAYBytcISBgDKeG1hibS
pbubg3RUEYgdGZsgIjwpYNIkv70pQPD95+OVklyO/5GCxI2DBymep3K2M1daGhQdpEzcJc5xcFvr
YK2t1ruOu3Fs3qUgw4LgAxhsEIGQdt1qaV2lasbPeXNq6CFGJSs/9VHk2uwlNY+D83XcyF94J1JY
yRsbHpMyK/Ww4OfxTS/2/Uais7vhJRveG11SaTTl5yb02+mSblTq7+MjgirCTkjWo/Ro/vklmDrU
qMu6c0lbNyp3nb4xqvU/EoRdFZ4Odl86wlNqj0AJpN25cRm1wbNFtimr/xEg8pwwrTB/MtSn7YMm
02yFnzPtOeBPqXNo8+Pj0yvp2zsRkrLqakCMkk7l57Z55uNpI9kphgeaDhE/WAo4VHdo2SEnsZq3
w3Au2+ckPtDpsPXzgRuHEgT4Hclm3ZQ3GVAGBzd8PIc/Sv1EN9Y8is9H2zHg9UAcvVAf3WnIybOx
a8619hrEr/HK198rKEQfAFUSBXGIyVqSgqpGk7cl65vzFO1i28P5aUwvbN6SdlshtpgHoq4Cd4gq
aah0aZe5U8eAe9TVOfBb842uRfrFP58rJ7SkfA+PYg6oD5Auwph3vTYlVXWOyb6vXjj/0diu2e+3
7jWcDlw01GLD7bhj8mTD1FckZ8q5VHfGF65uvgkiBwtEIFQG7pvsBBKjQxt1lllvI/1W029rLefv
L5roaQ+2EWRbEAaXQUNZXqg9muOYbwZxvqtF8XfEV9bnfhdQ54U7gBJC0LPcRZtiraGcduP4lk3g
ab3w7CnRX4x2xf24nwekIDkIIwQRivxeqWxelSHNx7ek8lHmt2boliYBsA18SySygVqQ3tZ6omX2
EOrDmzp8ptohr13QCvbbFSue7jdSpANLqigdC0Ub3pTi3wQ8S8WLskYAc+/fzEVId3vQ6GCmGkSk
DhALIkVI+pUE2736ECJQy4LI3LtfMLdwbWoEaptBhN2UrpXuuuhH1XpN7aJA+/HVW9gVPO0EZhkJ
SWAYxJfcuAKsKGqjKwGmDMGp0aC7mgEpeVR7wbDGcbcwKVxxeJw4ARpKpiRRncoi3QQL6lsUuAGi
E+GOcn9MLjw/PJ7TwgbNBEn+B3i8TLvVpwHX5VSQP6jNijY2BYDaFcwq/38ucNfnywYIMweXOOYS
j96U/FVWh2rtOj6eBYJRcxElWKCHEnjgtzTbT/xYkO/Kmna/u/GqgQwuSIwQj8ILVt78jptTb1VW
chmzF/tQTiuneGF4jIw+OihEQe5FxnqT1I46nVA8vtk/gfV1jQ39boEEkgGBQBQEgTwHVna+QMqo
M9opcXFR/GbwUBkXrpEaL0rAtUDMDq8yhAXnEuokDPRIDYvLMBzy30P3x6L+xqMKvx9wDJDJACd2
nz5NTYvghdaSS8yeE/qsBV+6tQq/u12Yi5BrLBgcZdOoe8GEeujzQ7qWd77TIBgfcGzoKQSgoEqk
RUprZozNqKB5RXiZnv4KXvS1d/HSDAR4CCdVlFTLqI+SxV3KGbilte+0dPP94y1YG11yNGvdmQpS
YHSrYJ6WIHjTrdyDO8WHFRIIU+FBIRwl80q3md7DeoOQXs0uRf+UoXBqeC37nbYGILo7r0IQosuC
iwT+ghyLAvF2q9lscC7j5IHOA2kWshEGCpcZ7SWBmEV2DfFZmKf5lUAr15ToSuBcylpxNbqPu2rr
0wgINwMZLxTRYA7oZjWXQDpGkrDh5iWs/uXhLmx3TvVn85bPRMiqtWStPjgQYb42lLnxsJF0U6wS
oAQwCyg9QrRZLusMsimkHTHNCyxQyHe16ZrWViMngIAWeiej1QH8NdkzN/tUY0OAnismdQuFe5WN
TtBrvY0XDpQgK4djDooBRJilu90quc4RbqTYC48onhG7xqftWwEFDt8cEU1B8zXfbSVoFW4HE2g9
0f6JH9q1evMF7QTAsmD0BLQR1086r1M1BqPKTPtSUY8jptKei2qnrb0mF264aCiKXswiaHBHTmo3
EUHuJaeX7msxlTvL8uwKlG75LvnIct0IEtO9cdeS0rR412f0Mhkeoh4D3a4MZxORtiOqrYbHLcb/
1o2FO4aF+3i7lw4UQLhgaARvHJShdPNUA63pwlR0Cmp2SvYp/NbmH1gh8RZDykV0/ZbdpqbqGlgR
1b40PD9NentwrN3jOSwYDEFbDopJ4TVBqc/3QEujWMtSh17KsDjozY8gpCurtCjhvXoU71X055Ak
OI01hqoJFmVk5l1SuxOQxR+Yw40EbT4HpFxsVoc95pB5TexWH1BOuM/CRMC5vOtkGQEUlmbBRC+p
8jTwP3V80jZiVN5VrChThJ5F3ByNs+czsKy2S0wTto6MB8W4jmue2Xu6Yxb6gIIVdMNAYAAKc8fJ
pJQgc9WixrnkmVerXg/6ZOOpGr3U+IzQfPWPUhxK3W1jT9H20+awDoRDOgokNcTA8L/57KIoCFot
IdYlGl6aL3q7jbDkffFuh5e2XwlYPSURhjeq1D2Y+LX1eL1nkQSltYKbKGv1ejTb0bbRICd1E/NJ
21hGhc/H8OjfhAVC2/Q7NEaiT5pWhaN1mZzWTVjkpr+3fz9iIUBJoH2z4NeZL38SwAMZTVTP2S46
mroAlH1ggd7b4b23KEDqdi6gHFnZoKNycAnYXk/f0o11sGKFBMjgPSgIJSjzAADBEnPUvwSXLvtE
3Tz7tHl9AAwTPQ+hyAH+lI5nP01Nl2spufBmZ7+Za6m8e/2Hr8dLQrQyRZBcxhejCEKbABgiF2D6
XdEOulpJdd6bIQjAww6a6R3FLPk1aH1UJaGK1kG8fLMoUtuhW42b7xgQ9ggMYn0QVrkLnSZdXjUo
JSCXYTwnyalaOaL3jg2Gh/VBJA1hCGjZ+QkyRwIihhjtGxT1MnZe8r3rX1aJ0SS4xPsxAmUFMEPw
nwSqeC5E71UnacoGLZbyYxW9qdRNHfdomJGrbGx+LEThzMJyI6AN9Io8n7pHSjuiQ4C3izu15y77
tvnIzsaXpsLsJrNHC+NPhYvkWrZWor9wZlHSDlCPQA7dY+KbeuxrHlLjYgXgt34r/c2fjwgKYjSo
bkfhsIyIbwwrH4YWLwqNZ65rN2sZ1aXPF9z3oGrGqbLlYjI9R6+WBirxkjVue8p+feDrb0YX0m/c
1rpuHL1rMXpZ/ZVrZwr69ccC7i40cAtw7pGch8q4DzVxkoZpx2rmM+Dq88H2zRHllv1GnkaEOVDL
iYww2L+R1AFVyHweEUkaxU5I4bfaq0penevjWdxtgjS85N2XadzlcRWWfuX2yc5ud4+HX1qk26+X
XaakaIiGWIdPvxeV5iUcoJut6ShpBlJmOTFr1lliBlO8J81B/z8ukKS3+8SoM5CHln6nnMhZXevb
LP75zOXD1wOGDt8C8T54fNICKb0acdROlX5LpmORPQ/9ocy+JcWnfDiZ2hE01MfHO3KnxGFBkRHB
SUJ8C81ypPkM9VQEVTfkfu4cks8w1H/ytRfdwqajlSCo1qA0oGRlEEOTpXkCjqncH40MQdJTzVC5
na1cv4WDq4t4E3K1QEXfpcBGULjoFo9KfzRdeDY7eyz2j1dqUQLKEPBu1MA2LjvEJKC9pUdV4ZvB
ISR/ensFrLc2vuSQJaWRtvlQFL6R6q42/Emnlcu3JADdAwGoQ5EMnEpJdXTodl10Ckl8W/cQD2Jr
LvfSPotDJFosA6Us2884VVSSN1PiIysFRAEh+0rf6jXhtKIHK5jKAFbB7ZCuR1xasWKj+aXfhnsH
wWSUHW+krRAKFs4G8kMCqQwqLkkDVpw6U82V1G/yfaKfJstFqVTwc/tZQm4Nbc1Rhid0+VyLg7BC
zU01Yb5mIguF+oCVW7201VATsBQiDoH2lPPxE5sPTIeJhhHqXv9kjbrVs9QFAl0ksoUITGE+fqTq
Qa+UdeZn0VPw2R63XwVQoIlnO/ZZAA7nwxejOTVqRZhvh1/6NHD1cmPTI7HLgM+AhBUAjAVfySlL
JSZRnvtx5ZndV2vc+jyZjy+TTJZZPGYBx/iGs3fAr7J9f28/X27XHTppYCojhrdfEINrkxVNIa6R
ZIVEQhaVRAI9fMep0owsrKO0ZP5kgZm+7J50/YIbUZvxk0I2P7WwVLfCpLNKewZ2VKdg/qi+0NzV
tc+P79qChQNkQUwF/NN4MUrjG2k2WCA2YkJnFGnjdknhZuquODwWs3DlhABBAwn0wh2yPjFyrJha
1D6oVbJ8XxcfsD/IkyPYDjQYjq3cWCazk5raRVH5enlRDNfMV9ZpYdMBFxIV8oCSQAlKz5O4cPQ0
bbXSN7Vd9unT8LUedmt1UUuLBK2BADU8HIQvpYtt56pRJQNkDFnpdfjZ+kbB0wR1jmBMQi3ifZHM
2GDhciWp/TFi3rgbxo9MQHQ/EpUsFBw00mFSCLSGOUS1/5ba1Y7hZ/spQtYGlgdX4r78g6mFY/dZ
jQUCk0rXRgddfXosYeE64PX2nwRJdbd2pdYUbAv+FDI3tLUd0st7wn8Wm0PI2AvRZhuwVQugdDmC
FcXTWI+DUfnhjyo6OeUH7hucSthOEIaBq0Ac55sHnU14qIyWVflN8XWsPM1ec2eWzuqtAGmrkz4t
u0iHACM7qsox2Ip1gveCEJCJGnkoWeQa599PWTlpPelLX++80naHtaqAhc+fjS9dNX1oxkCNMP5Y
u0rvql8eH6MFZ282vBB/s/xFN2lFTXCM7PpEqBsg3rAZkydWCP2WAUhHORQSaHMRKuiHrVijpZ+k
r9OpW6PMXpzBzfDS/lpKFWmdZWH4BjRVyr5R932drty2xV24ESI9r1Qr4wPKjEo/zw4UDuvp8S6s
DC8zlcKH6SuW2KVv5V5arBdeL42PRxXSo1DY5l2QeKgjiihlUvpOu68KV9uMlcMWY2iEMfD8BHJA
2uI4y3iWhbTwM/RQ+qds3HTF0V7aZLwTLPSeQhAR1ATzM2TytOKhNRR+32dudeyC57BbcVbXREjn
KK4KtSQtRDgxca3n8K+k3EjWJ7xVpAIE8Qv+g9mULlut9iTQuZn72bArazdU3e3HCLdMtH9HpRiY
Duar1ARxDH6KNPMD8ik2n4I1fuwFmwMjgIAG4mPI5FNpF/Ssb5y4sTJfmY4tK90uKtyaHX8/nsXS
RgDboqGPA94NMNLzWVhdqRBVIbmvaD6p0KUTF2LN6qzJkHYiUzXOevQk8utvmX2usx2vtj+t0CtL
eHqCAxrZh/ksElAAqVaHENkwfO35Wd++SHigY2C8ffC6letL6yLMA6LbqZ+2v1iyr9RDan9ABHre
AXcnHut3ba1CzSrDKQqZjw6gE9np0UXp/zzeanFgpAcK0NQodxMtwO7TM0zL8sZJtdQfx78SDtSJ
m6Pa9LGMhUML30WwGyO1S0HYMN+IJjFSFkctYg3VUSHueSDuVh4CcbGRZEXARDSoBiGtdDGKidl6
xSAjK5v9Wcnr/eM5iOM4XyfkZt4bWwGQJThM5nMwCxSMczRE9oNj0CEis9m6CSpJUGZAt4p2nZIP
wyOSx22vJ/4EjMNzvRYGuL9sSK9CIwGLhYzMXf475WPgOH2S+oZ2TCmc1L21VuOxIAIDC34DRGEg
TNrkfqD6WEdO7MfaQZ04ePi0nbHWwnthF2ZCxN9vfKVQBA4T9Krzsx8GBaVgsjnXCr5nFAWCBwJg
WkROJC8DcY6uiZkGAV+15guJP28+RUiLAQ4gMAh42kqniGq8tRCuj2EeUs86acjAPRawtAsCHiUY
5rDf8lWjTZybRUxjH+8pW9nZxblvvMcilvbgVoT4hJs9qIc6VMLKxkanJ00/m9s9MfgvovgCoUMT
tK3SFjSmzoMqC7AF+T6rd8nKw/Ze4VGA7WBDRUTmnooj1BsNTCOUgDzmpFkvGv3sgH97eLH1zc8q
CBIWQnjdQE5I6wQgRusIvedHfxWg7vq5fRduR5eMG3PQHBq93iL4k16Rv8Llfjz+wkFC3BYOgHgy
iJYc810OLaPq+1oLfcV5HchbhkCAs7ITyyJER0IULMC6SZc5olZlM90K/dg8NNnzpD+TYGUWC2cV
gE3Et0UgCZdCsgotjZJUT2nkUx57w99THK1chsU53AiQLjSpx8lAj4PIL6dXNX2NSzhLm5+3iPEg
QoLYHlIC8PrmO9EpfaAqTQmdMVX7vlXdrPrr8V4vrhKqoYGNQiT3LlA/mYVOktyA0uiO+ee0PW0f
HuAJkWoVCBA5got2Zm2SFyTyA3astdO4jR8Plh9pbrx8cMPwtoUBmq/PGLI0m0oM3zjn/ktQfeCU
gg3bFkkMYDPkyoQkKmg5gb4OGrV0Uz1yw3+qD6hU0YBaEa8GBFdljIxGu15Nc435SnqyDc/e2GTi
fYkEQaGoRgcpomwVwCicI9DNM78eD5PmxfQJ3HHGRqK//5EiyudAwAZiHfk+c8XI8yxUmJ/oO7v2
WscNih9jO6yYuKXTihJVweUOX+Ou60A61WFrtXnmq83RObfsA8fpdnjpRmeBHZjdgP3mquX2gIN2
fz++DvfeMJAfyB2i9Q146u7wVqU1hS0fstzX6VFL92p00JyjvpH95n0zRMddKAyhXuXEj6HzJAKT
LlaJecz8FyVuH9gGYdzA0Irc1X1miSMYU5kp8zv1KQ5fzM3oABEUtpASQ2gYDrd0q+0pitUpM5kf
B4E3lqHXr6Unl87RrQTx9xs/BozOMTFiSCh1D4UDQ/oBtYe4LZBpyACgqkYa3wwaCg5VpN4m+sZ2
3fABswBoA9LPKNQBhFkyC1o2TlM8ZciuovhS30XZ5mAM+DpRqm3qUHqAfkovEjBzhRkrMD7Cklp/
bH5rH9EXosUKbLOoI5VxjVbESpo4A7JhjltGx7Q4RJbbbE/wYR6IAAimJnD+ywcJkMee0Ao5N4d8
S6+0+MBtFi9O6D0BkpZraIa8pZk1Nlgm3dOGk9G7vbmvps2hDEwCdFlYK9G6TPYBQr1oLa3KmE+H
JzU+sRUvZkklQWmjPh8rhY4i0mULyrLpWIzh28ybzKeEuTw7TflHpAgaW2SjcarkqBIJYidObaTq
09ErUEE/uWi/G63ppQWPDDyB6PqASndAyi1tfq3DAXc6owhoVPpxms7EOcdrdbYLmsNQoDoEJ6+K
Um5pucq2Yzl6mqc+Y+g2zseVdVobXlIcINgrUy3A8FOMqo3najs8BkE91N7BPFAULMr5npZHI8uN
LPFboFdGL1+pkFv6/NvhJQPaAWLaDBaGD7M9S74M9sbGHsK0AXMDAngV9w31QNLyq1pRUiNOYn9C
Rmw669uXX1CR6OJZAoimnE7iE7o05p02+Fp9oP/EG/sfi6/HNcO7CoEGETqUvt5xWm2seMf9unC7
4mCsYZMWzv9sfOn0NAiCmYYYn2Y/Q7IblL0d/n7swSzsMLx4hKpQy4CYmEy8FjtdzxCqR/Pm+rN5
VPlfj4cXB0QKtc2GlyxP1ylGkNkYfmRulh4TFA2CvMX00Our2owkxm6A5VU0KEHM8I6ijtA00ZQy
7Pwoyt3Y+DV9fTyXpaW6GV9eqjIn3BhC1vnttVF36RrQemmzb4eXlqrXyywNW3y+bj7Fycs0PDfV
ih+wYBsAZsTbDR054dPLgdWmGZTWRjGqH6vPWewx/VSAom77CwjUM0Dxo2wQ/t7dG9HRUbBLQqfB
nttuVVRuvLl0GnnzWwnSUgEqUTiVkBCVbtKCRXu3dacFIZoIKmngMYKhntsdkttVoSRa48dfwVMw
FD8eD3+/0xhe4ABQxiKy9NLnaxWreakkra8lJyP2UN68HeqGMBXKEPCkAocfrJoULOFJO+LpU5Gr
dXR47GYosXw8h7vLIASAP1FwFOAdKjt8ZRAqaPqVBlf2WoSetplDQBpenOQbh76q8mzkJoYHwSHC
uG5Cfofm1ji9JENao6aLzbQNkuAadLoLzma317aaH0hAIAYVqHBbBY3YfBaO3oREDzvnWow/ArrP
orXqgLuTBAEiFCNC3CIZLZ2kXCcDKL0K52qob6pSeBVeiP3moAyEgCsdfcBR/4HAhnQb9ElFH3ge
Rf7OaH7pza/HB+lOJ8HwIHQrgNCiNkpOdvdxYmnIaIT+qIVeDHcV3GrK+BbbazUCC2uFCaDmCiy1
wBHJNDro39HjTkCQZh5Mfq67ny1feSYuidCxVHgJaYgGyBnpySCtPlZR6DN0CbHO6Jqe8sPj5VoS
AZApwAGCGATJyvmR0ocitUY1xiyCvfUjSA/mnw8IQAUWogCgcrtjR8363NSKipBrpJ5T9gIl2Kxd
PHFgZk4Bthwpgf8VIXmVE53e6wRDP3O8In0u+dlhz43uGmjph6r/tRfRgqqCOPFkFM0PwTY6X7Jc
p4OGCZFr5hYVSr8HttVcYD6oMBdXAw4UXvFzAVpAatSzNxBQ/FbLX+N2VYtwtzhSeJSCJFryMs1U
Ya1qMXI1ROsItXDNZOXcLq0QfFiocYEpAq3AfAJNW0y0SjABPdrboKvd2OoJRg4LdDO+tAMNnyJU
h7Tk6oSvduPa1ZfHZ3bt++VLUZqkLdCm7Jr1O4eDeJL+81jAezdx+cjezkA6snXQOG0jJMTUUzNX
jd3kK/ml++SX+v7DyY4Ybv2vXrpj7Ab6aY2RV2zB3QcAvYEeaXDT7xAKJAbNbBxwAmO1B4oTJFDq
Gj3TgiYGfhYhKEQ/EIqVTfoQ9YHFhji4Zsy1tX1EDwX3Jnsl/LEkBQlTXVRPi1SO2Msby25NjaKh
oQRs4nQq6amyfma/9DXq/EUhQPpjy4CDwMWZC0mS2pgcc4KQL5PO3ML4ESvuWrHqwqkTdYUCrSg6
2sqRflJwNQHjQHBFOZL6vUy3Bq+R0RSvGFx6mF5TdkJNUrK8aOCe0PTFuqrp1qCsGB6dLpFKQ2YQ
zDHzJWrDIJ+qpA9w53eK6aVk9/jKLK7Oe8tL5GDRZEyK3SiFReLGpMFVaVO3iDJ3MxJVZHwVxC4d
6F3h/8wnkCd9q3cxjuu4V/UnWqy8lZa+/3Z4SWfZThpNpYrhm7PCP9fRyvIv3OfZ10sKJQryBnXs
YXCN82Og74LOW21OvShCtNcDgTfwX7Kr4DS5nofcdsDBsKPkxOmuMba70Aiq/CdCmkXetnXbNBAR
Rcde9+I1CN7SPYabg9uFSgXwTEn+bZZayTBwHlx7QI1D+AiHevperdGtLUpB+gapWVG4LcPX9SRz
clupgivpvOiSGW7zOVujZV3cDMEpa4GmCaLE32/UXpI2QwosoHNtY7cbj2TydLLiJwilJpkINMAW
jidgifetdJCzUxOS6BQm4idDiZDmloFXoqa6r1bM4dLduJUkbYsWKr3Fe0ji2k6lXr392TSbiKQ6
0r62SAsQ9DWhP/rq2+agIBSH8/5wxcUALEg6tCRlsLOBRa996oZowLUZoS2NL9zfm63mLQEPBsH4
av4tyDM3Ttb8qaXD9N8MkHCZSwBDQtj3JaVXqzjr1tEM9krwgZv9TuFCUQsG/00cgZtJ1E2BaNGU
0KvZPffApgaH7eYBdRCiZwjidQjPzsePAwNeM0/pNc2ek/QpXQsgLB5R4PCQvAZPIABU8/FDQnQW
AcFwHeynOtnOsiz2GDUcovOMiH9IN4DYYdIkDXOuNu3cc1tubP0pPGZsq3DGLcCn7poMZUbLK6XG
DVO+o9wyWwssL2g8fDYKUQSjLILX0upntDOsMTDsK+29usjO+wK/7LVOSQt7gHCsiE8goQYiQmmR
lDHRVR6p9rX3lPAbZd83HyHkM0UTOhGgAD3CfItZyQ1SYZuu+nDQrL2y3f9CUyGsEKAJAOvIXQij
YRicPEJshWegmR8799/Hn/+e25D0NRJboigLjTNF7+b594+E1EVPB+fa50crfO7+tfMX1djH1K3H
ff8zGPdl4TF7R1a094L2QK81JCDxaAUNnoyL7O2Y21Vk0ivNX4z0aNVPjO0fz23BFCGXhpAUcE4I
HMkRzoBVwagNBmBC01OteUO0a80jykhAnf9Y0NIRAwEK7B1aPyAhLDn6E2+VgJd15GvU68G9bK68
VhbHR5WBAT2lA3cuqZGcmk3NRkDzjOKFsJ2zVsOwcBHBwwooGGqq8OKSiStgK2q14r11DdBYqlCT
J2WYnjrjlX0gRoGINlxBrBGQSfJEYrMylEJpzWuXWG7Zug7oXDZvBeKQKH3GrkO3yEGEwUi7dkLF
xjXpX2r9SdvMZYA8rShXRegOYW38nl+XuFIBbx9i88r1XToei/bz4+8X6kK6jrPxpa1OwrTUzAnj
K/2++J416b6pkz2lIHd2OndrU2Gh4YH0wOsLT1QwzMo4rlaz0gmQCeNqwLM95enx8WwWLjnejaLp
miC6v4OJdUDB6UNoG9dS24ERrdLc2Fkx4QuXHExyCNyi7w1KM+W7Z5hcr+2+N650AArdbfWTY3uR
7XJj93guC5dQUPHieoAwEjgZyY5ozO5spZ+MqzJdqP00rMEMlsYX7WYBbARBKNoYSyeryHUVrF/2
1aquAXlj/vbPFxRBIGcACQf88/nwQ6XbEQM30dUYj9UuX2PSXDq3AlECBDriBHdpTy1sNCeOKnpt
+n2W75Sn7BsBT03jAWz1gYn8J0nmN1BzbSBFUtPraO7i0iVrUZulMwuYEko/RUk68m7zhTKVIBud
ET5hkZ5G66D1f7O1xVrc6hsRkm8eJmNSoykARaTwk93+NNYani9OQdCgvLfdvevM9f9I+84myXEr
27+imO/U0oFmY6WIRzJNeVZ3tf3CaAta0AC0v/4dtDQ7mUhGcbMlTYyiVV24hLu45txzndQo+ibL
vJglD0t1k9lhfnUJKxSH7KX4pwjltJqF4WS1gAiAxchwSNsNMNrakwQsCQw3wNEuIb4omPBgduVu
3LdBSyLnYwkrpN44Smu6AyxyqEbHPwD6KpPQZvCiTHoBAxQ9s6w71H8UaWjbx6U8Xn9mYcIBOolc
CdLeyquRL0nrtLPmwM84WAnCmdHvjA8T/VcfYUChzs9sWhiFhoJdPOAVnqTI2opyrd1uWeKADhmI
yl7kFmBAClQPeg6MtTBPIt7uR2eHolazu9uMmq5tCqpZcGpBII1EgzzcJz5fKxgCC6B6iY0hMEno
FTtNu++msDE3ntq1IybJcvH0If19GXAxc73jdPbipj7a6KN0l4HzZYsVZ0UI4nfAbMoYIaxcRZs4
GaG93eGql+k7k70X7lvB3l9dBATXEp12kB+VaRNQkp4vmeZ0fY6ckxtPWDKgBjfu4oq68kAshxsP
3KmLsofz4Slt9cUbOieep4DNUe1sBDnX1gjWmodbKKtDVE5voMemsfN6J3Zy4NO0wOJ7A+WPW43W
pVZVTCug9wzJriT54tV4RdN69ZI3OMS0uPWqyAOXflOEuRvOXh5kQ9gt10cv4BOALEIyCoM0T9n7
CpuWCXfCrXcjUMFczWWMJTsdXnlFJlG4TNcxPOk/Tre6++ZqnYIHXbYcs2Ahgkv8fNc9Vg8dGGWc
uHLv/PpxE9y/eqpOxpd64OSejxlvZp5g/PLGNPbtVo+lteGBYZYsTrIQQs2LFGy0nbL3CFTW+1x/
9g/Xr87J8GoJythWbDRbDJ/rRdhlYKLa8PnWLgXqBgFjRpmFzMGcL49IabfQRrNiszqUy35sjyY/
Xs+ZgjMkcbrgqwbCFZfiXEo911PXpJ0tH44WPAVbyMoVS0TC4STVMzzwi4Rh6uj9kjLPihsRpiAG
zZwscJ2NZ3xNCF5x6HLJ/Qbr83wSC09K6TPBMq92mn1M6UNebKjAVREgsEMdKjwZqJFzESlN7dYf
UxJTPyydh67epeb++hMFFwYmuA/qcwThz0UsGjWLIZus2KneIHtL+usdADSIAiW2bHRlgMf9fHxf
Ay8IGhlasTsEravtEmJszECOoChYFJN52ALZnRf4x3MJDTz/xZyx2dpHke/s9zyHoLDPo4btlq0C
5JX7DT8M9ZBQ6SA5M5TpFLSuDL+ZzHgyQ8B3Arsg14cSTiWYyt2oOs1FVy3djMnwdhLvyFYR+9oM
UAcJqD9cDXjiygy0yixmmIWYAblt9+LKhq3StYdJAPQMivF/kamd78ZcubxxdIrzlIbI8x3L6up6
lF8SEDaCDADLVOWhNfU8DDy34tm8NbsflDUbF3tthWRg+08BiuFRjpUligYC9DFKbp1547yuXGpZ
2IwEAy6d1E/nK6TVFTFaYzbjyrszlxsqbvmwYdqszeBUhKI3msFoFjLilOr1O/GAFvRX64yzGShv
6NKzprX80YzT/qPlfrw+rHk2umK/kLYxBsRvzNh8TyYROdSK/rPPV26AZffljHI+bMB0BOdPABX4
GycIDRAltSbI35ApUba4MGlBXYTTGmM3R3SLPUBun6rxkLsDjgR20mV3o25syjRnE4lbfq+nz3V9
x7tjVnm/oYmg4ySEE7SOF1Q8RdOWbk4tEpdW6ExBox9f34e1i0AQFJLkLGBhU1+3oeV50Y6cxFXz
6Ip3y4LGBRv20upKyR4uyJ8jqGIrZ8lu0SfSoVipGoVxb1oasXy3cZpWRSB8BjyzjDEbyl3jSZfa
QCeR2El2bgXAN17RKv82NF9+Y7VO5ChTQeGjVdeA+sX+uM/sALwX9DfwlShGRdoN5ZYg5VXhqKaR
tSihXiBioYFdv5GRA6C9Xp/Hmm6CWS/Z4WEXXMB2TX0W5tIgOOvY+6Z9m/yGWwc75q/xzfO759bj
VNhuYsfpfI9/NMSXzb2fbez61iwU4y+1F9sSchaVE7I3vbuxSGtXA+YxkquSaAYhifNJTHCwFp1g
EosIJudFsHdpuyFidQYenAm0CMVWqK5EzZ1JVHNHYpK8kAdr/PQb23wyvPKIWkTogzdheMMIjDtz
ix9k9esR+4GOxWYDZHW+QPYy+zWxawJwzI3dHfOt0NP6+IhsgRbRQ2pK2V/TYQ1MTSiO+bbWaNDR
H7+xPMh7/jm+lH/ihnJzZjoowrD6aKn94Ncbbtzq+TkZXv78ZHihC3PsbAw/fPDmgOiHctrQrGsS
XHiJOirMUPuqogyzmfNkWXBCG++mMQ5WUxz6ptkQsrYLp0KUXc6TmVBiQYjD7tqwmDYsjdU5IG3n
STgmcqjK8A1zE5B3NCS2vCezvudmONu76/dZPqAggEHPdsg63wjwXSBvN3ok7rwbJ2zq35kBElGI
YwGKid4k58MnxsKL2WmcWGfRnL3L6sflajJeCYsGjgEJZkRiL5JpVtm7om4KJ87FreffXt8KUo6P
vCnqFGFxI2h1PgXwm1oiI3h09Dbs7Wi4mp9NGV+5CovZFZSZGJ+Y98PwSMznfqv1z+U5kskzvP0A
nyERpeJtSjJ5RlHB3Fv0ICGAkTv5jl9d94X89akQZZ2WsgIYpISQvDtUVUi32sVd3rXz8ZV18rKm
shI5vv5z6N4W/O21FwGAMzCPwS1BET7Ce+fbPGaFVeaLsGLBbzLveP17jOHh/4N+B2DkC6piXmlp
l1eIWyVepLMpZHyOfmMCJxKUJ3nQhnSwqGvF6cuMynXz5j8bXnlwEvHnBPIlD6YmLNkWRkGu8LnX
cL5EygGqGyN39cWxELpIw7LdG3w3IQXxxR2ud38gSUb3EJfBfqseejPXRcqGyo6J/9W7SY2rsU8Y
XjZ/lKlSnCblKFVogtV26YDr9o3ZMIzeXL8TSJZJsAUoL3Q1L0D9NquSnpF40mMt/2BsBSfXLppM
JIPeFOgtpK3Pb0Ixcjfn0OjxSG9YwOvrDxKGleSpeBAkfcD58Prc2Jq3AOFkBUPbBs14PboQ2Vc4
bHjPJCG1Gm9rQfXf9LUGpv/2/bd5i8NpRZfKeKcsPJU1Pyo6T2Rob1ywGawySWAOEbM++8PL1Rt8
JkJ5NOuqyikZIYLstSq2uo12Myv3DAFhGUvFLsO8VhSFrCLJ0Py0etbSHTgEtSrUvrjpg7Cu16jI
jOJJlk8z8g3qNZjmWasoB6ETWhgFbr8xjZVjCgAguPdQ5AHfWaWvg+nnTQ6pqud0vG127tWkpkh+
OnA70AiOwA9U6Uy62mgbtHfHKZpCvdcDkvbh69u8cpJkOTz8WdgWEmZ4fhFKvRvGIbPK53QIcyMs
smjZusqXvj/wSycilDezaHVWtRVEJGWElreIORP0F9qCkq5KAZ8ZQUZXxlaVCINV+QK1ugbYU9Mo
c8M826O3mrG134YMLCvvA0qfkHuTlwOSlMkweGuN3SAb3YiD497rfoAryI19moWuf+e5n3i+ccTk
RbuUCPIoZIOQ77vAJ6CpspvIPgxclMFiBj7KkKfQnIOx3wlzn9hbhdsrK4nOj1Au8h3HwVCOREH8
wgA0s3g2y4hnYTIe8iV0rqYcRN4VUEMk0ZB9RdGwooHRralr61wrwHb709DfGeCu3CrQWTnbZyIU
HcPGGv2Da4iou32ffcurnT59u/r6uLqNdwjKHtkONROoGQPIVr0JTTjIHUsOg60HbKsebnUaJzIU
k6QqOS9Ev+BklyFrAlFHTL9eCwCBLVmykY2V3djOtQAzisxLgbZ5ntI3JUPq/e24FTZbO1VA2UgY
tmyNqzKKi3E2gc9ECyJfC/vsxmyP9fCUTFe3x8WxQkYFdglMaNkB9nwm6CY3IHg3FM8EjbWHY6Vv
2D1rm3E6vvKeoJpvJGM+F8+OG+X9Y5VFm7CUFRGAisA0kZh4hH6Vm1E5vUMTwttnQ9y2xtFub+b0
6siHhBrCI5aAaCQ2lf22hQCpjiO65/q9ruNZfE4Qk339Zqy8jKi5A4AHfGUSxKMsVN5ldWYOSf3c
3eT0Pvc3ZrA1vBKVmHlKmykD3XdHvtz77OvrH79yWLEoYN+QhZUwsBTNMTWZ0xQVrZ8XvquqIC0e
0jnMr259A1ybJCmBYw8vAA/X+VklA65cWoGevn9PwINSbFzqtSVyAU5AWlwKUutou9wrRaYb7Dmv
wtkJ0y1fb+Wc+qfjK1ctq5ualzbGt70wX6K5Cs2ttjFr+3AqQlmhyaztUk8s9jwiAmgdy/y2LKJl
3EgErkpBTTMqdgC2vmgpAnqjpAU7PXteyjA3Q6M5FH1A3N3rZ2p1uQDhB0YLVBkoqTnfbSdBBm3q
sdu82gFU47f7mm8EutYm4uG2oWzDtpBkUa41GilxOB4crfayJ3s6WOEyHbp8A25xeazQ2FpWBiEh
BQ5TNTOrmyIdtC7Ln2svRFx/HjaO7eU6nY8vJ3kSlUXWQ6QTw/gmCRZv7087n12tPCACTgGWCnkc
S808TiRnheaDdDoVbsRBXZpeH3LELsMpAKIUhjsy2OeTqJxGByqFZc+td5flB8aiotpgXltbp1MR
yt0YqFbAJ6my56EPzTosyI5e78Sez0I5TzMwbMJKMQuH70W1q7b41zem4Clq1msb5F1KjN+3oT4f
SuvWvl5JySngsKLs1ZYt5883wrcGnjAjSZ8XM+rNvZdGzpZlszYLF1VkoCrAi4Eyh3MRWjKMcyPA
UOeNEWoth+Rtlx+u1R2wmk5EyDt5cifcbhjcokiz5xoLRW96cdSu99LORchZnohIUpt3WgcRmfvR
AFaLHd02dMjGRNaUx+lElO2QvRAo/HGsVbLj47HV97+xUKDOkuXgsMjVmhmEyGeU6VhI9+s3bb5r
2GGTK311CicilL2wck8MvDTTZ1cEgOV57Pj6FFbHlwVlcCmA1FI9cq4ZRSsyJ32mTqDpId8yC+QS
n/uT2OiT8ZXv92Vcakgxfu8/0irI2aMHZO8WxHP1UpxIUY4TQ2gw6xDmfybl3szvCugo7/n1hdqa
iHKWxlk4XVeBjd396AGL7oV+fsvGDSFbu6FoWfSsM1Kkh9Pnad4n7i7f0k9b4ysqdrAA/3ImOT54
iYEHKzZeiY3x1QS2ljHfy1yMDwJK/qPcCpdvDa/4KpbI3a7LcZgQmGg/Ohtm+NboyvtgFsLyoPnS
ZyFuSbsftnqPr54gSYGHGB7wA+orLUbuubM1p8+gTSLtocoesz5g1ofXz+nqLE6kKEdoGlN3NDvo
pMILSXVM/Oj18Vev2sn4yhHioBmrqQuIE19uhjivbqYtvoIVCXCCkKOAtyINJ2WXW1EAjT5R+izq
oEW1R3OYxEaUa2WRUBcKineUAEDnqVCFeRCZ3aQ9SMWSJPDd760+7a9dJgCo4PQCTY0ghKcGnJK2
rZa5SPSYOEeHhi57FP3GTlxOQoqAhW+jsvnS/nZoatWjxYyYmaFL7Z1ItwyBDQlq0mjxypxXvyRk
n3wnHLc8iLXxwbUrnSH0HodtfG4FFJbVkbxOjdjnN2J5arYYSFbHd5CRAmJuBZZKnIEYCAwYcWG/
zbJvJVzH13d5VQAoRZEoR+X8xZVGGxMAIzVMwHZ4JJI5JFs1iJdKQ1ZRwpJEEFgmaZXLYGb9oPfT
AOixFbbvNQNUr3G71V9pbRoI/SCDhDf0kqml8Ec66Fw34gygHfoygCTk+nU6FaDMwmuSYQDgw4jd
/D6b7q5npMMinXy/ork7m9AC3VKMeEmCMY22eNi3lkc5pu0ykKHWMbzmHofmptY3VPbqHoMzAlB5
gLTRCeT8GvTNxIqqt424sUO0MeP+k2/cm9cbw1ikEynKIqHvEWoSUVkc+20ODtMs+nn9HoNVA12c
gaACN4Fig9ViAe9B6y2x57Eooyy62lJFFgTMWoDuopOMpau7YGpJOwI1F5sEXYn9UF+2GI/X9hn1
htBIiM2Aq0X+/MQpsZa5yQxv1uMS1cSkOaTGVrRhRQIuGBw3RPvAsaDG4AogUjJXK6y4sj9S/0e5
ZWJcPp2ABaGyWzbakcdJWSMkl40aPB5LnKFJp3hyPgJI9four0kAiQq0hGR/BBvx+Ro1Rmd7s5fp
8aI96AsP3SUPu2YjsrSyTLKAHwRRsm09YM7nQuqJLZYALWec1I/6/Fj+eH0Oa8PLu4YUhCTSUJ+1
dPGnpDfKJfatkE5BuZXfWBtf1o3j4Ud54UWVZDEuqDJY5hk8MwN9dPUN42VFXYC0C13MkW6S/Lfu
+eqYi5v6LOnm+M50P+xDjV6vjsBhB6SCfA2AoFJWv2/tRbBCzLE4UmD908fFfMzS/dV7ILnNsM1o
K++Aaf98EghsTG47zMA1gxXsJe/e/c7wQHLKiwDuD3WNbNo7WgF6EVZ9ZuAv96+HTMs6OZjxKOaU
Jr2iTdPCG2c9KwEiBKKAHqqNGyDX+NxtRuN1lFk7IBaBurvoozAOHeOdcOOaBhmO0TPLo9dXaEuC
Ysf3GTU5RKCsPtkZxk7vIr5xjtYlIAeHDBz+q4JSrMQitWRiilN+CwOsLu7NLQaIlauAZfpLhPyE
E42tsVaf+Ty7MZv8oNLkVbaLz+zd60u1cp/PpMivOJFCSs9cugUTyfSjWx7MreiFPIwXmw3+OKSt
kCAD8fT5+L5Ts0kMpRuT9ItT33rTocm+2J+6ZSsCui4IqgOuFVSQerMFn8xsGGoQYBlIHh+TNLKL
ffLV73evL9jqtkA/yZZjkuxMudymT7QZbpETa+RrqYXceypAPPEbuwI1heQucFtwhJS3bqpp6fEZ
7ABaHcxtRJPrLwjYYFGL/ou78KIor138zJjmAVSn/oFUN/13l15v0aBpGlxQ5IFkOyR1mWw+iBHt
pOMedNPfsmxjFy6PLfpzwTeRHbpAFqUO74x4POwpN2M+hbMV+Fe3AQMoheAZBRgJsUP0xTk/toZV
2zwv7SnOyZt0b6dvXj9E8tfPb4XsKAcuVTxzUIKWMrxoeGOmFMO7H4r+vksfyusLCs4lKPeOuH01
VYk1xUlRBL14O2+pp5UdMECMAkC+j/+5KPvXU8/NLJPNcZ7NYSOcYKDWzfWrdCpCUeNoy46+6S1E
WNB9YonAs+OWW2inX/2m1b0A3ASTAeIZO67sBa1nyxz6aYoHfgPWEmYFrAVH3IFqoWsEZN71TuRs
hY5XVg+ehA4rFioRtH3KG06Hrio6IfTYN8fQ4300bi3emgQEUBwYCEjaXEyr0HI8saxeYkvQgIQi
+X715sCIhQkluzlB4SmxuNpBa1CnSea4zh70tgimOg+G7OqYKwBoiAzgHQRjOh7a82s4JpNXgLxk
jku08c67Jay21PnKMp1JUM7YzBctHwxIaL3Q+9RvEaldvhZwGaHmAM2UKDDV1rESZ7b7Oe3RNXcM
CL+ftcM0Bpa/e30zVsXg5cNtkUUfqjoEuycK662ij1n2TluKsOxv5x4Rm5IHrwtaWy4wEuE/iC1i
35XlAqFd5uZNOYK3/INWBK6xseFyQ5XLCOcC7waoWEAHoYJZFz4YY2/nfZz9dCh/6L5Zn8VYP7Tf
wuvnAWvEhT8MCOIF/ZWo86q0mknExRCJwG439mNtmWQfRlwMbDse8vNz68ATNkfAj+KlSKMf1Li6
aQ76FwKXhbGJPFpquB2YMJ8wp5hjW39gxsH4cvXqoM4Xtq1kXgUoV7l2dWqCzqcxpziredB8IPP1
MTMUEoMBELyVyM1dcFnA5QC+mOpTTOxd50fTFuWV1NnKMbJhN8l+PCZ8bFd5/cqW2NPiO0PcTEnw
6Jnv2mTDiVnZYXw3EE2SrRJBWOXVMB3AQ3reDTE6/izkPuEv128BHiXkFwHBA3xUeSD8tOn0cuzG
uE9x+tHC6z8bXtnhzrP6vF74GLdTtLhhsXUBLq1xyajz1+crekLPOIIcI8b37P0ogoQdDOO2aXbj
9Wb/mSC1emLsasfIbQiyeNSVQek9+zMat+INv7oKBIIkohNQENSBqsTl7VAkJUJGEFRHC8Gdy/qb
1/dk7dCi8h1vNsJbALEpR4rMBYyCCWmVOnlr6LfWFA3XJw18ZMIRHJL/XMbQnKllTsVNPWaAV0e9
fq3ewNODgjR4FrIPBPpbnKs9gF9zu8krgc4dd+Z89/P19bl45CSAUIJPQHmKt1TlwKz9sq8AVRCx
Md1z2wg0NG6r3/EtrPPFzVbEKFfDnVwxmBPEWIxEul2g1eanqycC3eRKTCTeBhS/ny+TSdvZR41j
B5tjt3g3ZDny4TiVX1+XcjkPNKnCkYUGRJAFjVzPpaSNBWL00qzi1ArBABNoxtXAVBwjPEHI0klE
ECiJziUsftNyT0BC/bO7K68FxymDK5+fC495xYzBC/NuNqIhefP68lyepvOPV55ogCGngmdGFWve
bfsyO8cKDeKa4+tCLq70r0l4EoLs498qbTZ1fI0SblVx7t7S7n5O7xyyYTGtbLN8hRDzkAWJ4CU6
3wTOfIbODWkV68BUBEO+e30GK8PLVC8Ko2xJs6OWy2aL7RbGSFjc68cfaLj9+ugrm3A2uvLKtV3X
TZgZi0kfpFZEtSOIq6stdsKVXZCRdsDXwGYsodrnS0QnXLjazZq4Nl6G5JBNH4h2/TKdiVBOUy/Q
+8PryiY2vK+med+x6OqFOhtfbtNJmG4Qnd7oBcYf9YdyPFDvZgYhx1bjjJXNhvENJwIJa7QLUJMH
s2nRfKBNE/fiPncD4W3MQqrOM7NMtsV2EBeHQwdkgprC0XJe2HriNHHhBL0T8uXIjKDJP2h1uGwF
oNZkYclA2IA6ddiBytHC/582WcvAMkwCo4nGageIlgXoC3iNs42sxYW1g3khAgJSFsnEh5fvfHfa
JKn1RIcs8rYYo2YIab1P+ptlenn9FFzsj/SKUOiD3BGeD3DknMvpiylNlmGpwJATwRkWVyt0ZXzl
YVqaOrHZjPH1fIiWRQuM+toL/0sC4o4gSEd5iWrW5rrXksGBQuz5vh2eKTnmSVBuUeWtrhNKFMHW
Kjkw1QQG0LajKCq/jJePWh4OWxzWF/oEk4APjMIuoGzgAytHS7dHo/MTweLUP4zebubIMGys09oM
ELtBgQ3SSKhZVEQ4acUTc5wgAjUlS9Bs4WsuFK+cwsn4ykkidmFTdxhZPHWRN7ypwT3cvXByfP28
ri7UX1J+lQCeaK2GLaNTaZBStCFv3wzt+8TeuHobE/kV3TsRYQkyOu4CEe1PwwuK+l7rI3OLq2BL
iPKAeG5Rk3LGbpRJkFl7I3squ9DRv/5nq6W8IQso91N/7JlsjUTy0K4DbSvYub4huBXgjvoFhzlX
IEhYmglLDRaPaejVoTYFtR69PovVk4syPvSyQWzwIi48CX3WimHAyc2iIguoEfzG+L+ohlESDLWu
3AzW9cKc6pRBrw/Bk46w2uvjy98/e6PkzTgZX7kZeZKIvOEFixt8PDtM3j6Jxv7W2PABVpfpRIyi
anUrGeueYhp99TXJ74n/8/VprI6P4CmC83hq0dTrfKdNOpPETBtYVksENtJxq55o9SQh8gHdBH8Y
9u35+HO/NCanWCbQkKEaIBsOW0iGLQnKpaP6kvHZYCxGlc/0Pe324mqqGWw1DELUjIHYEYTlyh5M
szP1Y+2w2Ce304xnaKM4Rq6xepRkE0nkJOERo1bpfI3G0UCbdILbZrp3OY9IFmhf6MH6YpobwJW1
zT4VJH9+qgSzvBlzE4LQQCMFnceyu/4wIYOAyDJsD4RB5FadjI9gSGHUzJeuZNDQd275/fXx1+7c
6fhS/56MX1QOGO1YArsGwTQtZFU4+fuifWqK35kIsB/IGKKk8sIf852clnM9V3GjhR+KrVjU2omV
oFWQ/zlYJdUVGzN3MdpUVDA7zPQtgQ3tbGz0lgRF+enD3JKlgYQCDX3BttXfe1cHNuWlwL1GbFO2
P1UrusBGWieaMVbIo98W1ZdmuNZfxfiA+UuCR6TbUNB1vtcO7fuiRJVgXATmciDW/vWjtHYVEIYD
u7Csj75gOxXVYGYC5hO4YF5I/3Q1STy+XmpUBG0kvEqN0Q0VUPQ9uGZiXgbVFBRbkNi1zz8dX7kJ
2tSUeUlxQFHs4bHAubYODckOB+WG0HVopobQsqJUmdEZPHVG8ZBqaDzrfUX9ysYVk194qvRUCYrS
s3LQjxnIrDwU41FvHh3/XXePNuPX7TKWHwFAeZFtwKtwXs8Pkd8ni+UtZffA31f01qL/KmP9r2/T
f9Mfdfyvz+X//B/8+VvdzF1GU6H88Z8P2beu5vVP8T/y1/73r53/0j8//2BdxtS/cvYbGPjfgqMv
4svZH3ZMZGJ+7n9085sfvC/Fr9HxifJv/l9/+Lcfv0Z5mZsf//jjW90zIUejWc3++PePbr7/4w+E
506WWI7/7x8+fqnwe2+/9N+zv/2/7svXDDHff434v7/24wsX//iDkL8jUw3EOUBhgML+ei7HH/In
lv13INBRVodUERAToKv+42+s7kSKH5l/B3uABfoL2VJbYsn/+Buve/kjw/k7Kubho4E1CDYEMC5/
zv5sg/7asL+xHqHEjAn+jz/Q1/Ps3MnWut4vZx9JpbXGRXR2ackNGzgp4EQ19Hmi1Y/M9kcvYp2L
9x1o+cjslkUPTc3Ux8CwxPx+WebKuBlyrQXm1qnKn11lzG8p9Strb9oiP/aemR/MFLR3qCBLYf27
YwLUmk/bY2PTPOT53KJBSN7R74TR9sbj2ju2oIiq83R0mKtmoYeWlXQfsrx1I5Nl2vcEWbc3bsOM
/UgmmPmm8ckakzxcKpEHvteP5TFtmcVvGjDJfZnM0vk0AwIepJlbvvGMmeVBIgq0caT2HGJL7vHd
Pg8kUVkHuKpJflLBfKRCumGM2p6BFitxKrRA5XbYJNb4jBBQnoZFD8bg0Erq4cDtoQd7k5/ah5kL
wRDxFohjGGKp8psGxR72XcIn17otilLPAg/UZ29xpczhYI3T3EQuTwpolGLKDrXFzYdca4olyJhL
PurCzaZ3Juk7drMkeXnnZpz/SFKnPNhpCRbBFGwZXVCabfluSuuMR7Php9ZbUCa1dDwy1ibFt6Kt
C9C5V0PRl9V7xhE+H6JkTCqnPXjeYicvw+LNlESkaVoj3dnQ0e3wcwQpgGnkAdI5De8oKob6xNB+
GH6t9bHZElI5PjaMmv6OZUlfd1pUdZ3X6A9TBYsHnHdLntHHTOvLOg1xvDWUpETUdPoCkC+YW77x
kAMQ3gbL0HdZpPd2QkOT6f33cdRmfDBO0EOZE97djG2PIpMBFSHevbdwE6lzB712d5oxOR8S4lEt
4I7XDlG7TJQH4+j5X/qeLEZQk8K/Q9kqzImmFPbiBVMHJ2ifwNDQ98PU0wxH3uRh31tm+SDs0h7e
OHY14GjJdMknQtJ5Rxb0ewrqvhv8D75feC9eW9SPTpOn/V5PRfHsOhPiAGhqC0TpmDQdfz9qnvM+
Wfz8e6ozy35q66H5PM0Fyw6LC8+RTRkw3u3k+2M4gWQ89honL8K+0UDl4bRVkb7jo4vucUPviSoc
EZT55nSkoGGhaxkarJSu9w1V9nQO3Aal8HeJOS0jOAM6gtAW0bh/W47F8lEgvfEgi/Hp3WKCijrQ
/AL0yu6UmdmuY9rSRxqj45MHSPuEGoZmRrE7gGl7y52756bqzXeEzKYWJVk7f2L9ANkD89IaBaF9
sR/Gyt+RwhPGreENc8CWyetDOJfWS5vNCQ8HxPbf5eliollLPac3XT2PejRqDU1CQsd22i20HZcv
uod07a6zFpoHqTvT5jYF3zQ/8ipLp1CUlp4HjIrmyTMSvY2mRSuWF5Y2qRnUM85iMBqtYT9VddaL
QJ8t93s3MYTGtHKYaWSOXfPSlzkVN42XOUvY9RV4KNLWzVBOXqAUOzNMLQuSyvernejqdAwaw0m/
gH3DPtbGmD4h1TzY+4ppxaekt/IZvVp8W+PhaJjYlMRACRRtbFz/3M3sH4vTWGhoN5m3PhktNEyk
bf7T9Sa934PmAeWPwjfBC+UuqZ5FsCay+naeEGidqd450cTd6ljpfVNHc03Ze0+bzY/L4iAGC/B7
/QHQD/JpMnqhB37nZDQy2DyCPY4kvMdRcYshQGsvkFrit2m6sybHSkOWAdI5t3ZP7wqrSaIFPXue
lt7xP2hQrE0w+rhD+1TY1U3tNn6291pDJGE1wNwMqtH30akhb5eyDiYbdUD7tkJ1cGBmrGThDFIJ
ay/sAZxAg1hodmdx1AKCXceveRpomV2KkGumx0QwsATH52D1Y5I4UaZVJNmLoUuXUEsqHUnbbJxh
aAVI1izdGGq6Pjj3Te3kdQb1AV8aDdopHz9XLfVB2dZaThb2ps41b4iqvG5y8DW0dNaSJka9o1XY
aGVBqnYg4KtqsaYclwQt+pzHxNZLZkyBznScjrYzeY1WcbaWakGBxfV2GdL8bhVNrs3BeGRTtPNr
LdIiyZITrc1DE8+icc/AYGnqu6w3MO4upYM+1vvZ5iyA2unTyCSVO+dBWdBqOnh2uVRJoHd94g4R
pXTq+12futZ4V5E0aTtEyApnKmLNXhKPBI3tV+0u54b2jaRW1QfdSKf23s6xoRpjxmcy1nPxdnY1
BhfZ62c/ol7H3mat79ahk/a6CMaKgHYFLevAs5N7Ne3vE2B7xmNO/GU+konznyVh/EWbfDHtBOou
KT6wqX6kVVrSfWI4XITGUrZzWIPp/zP47NPlRRvHioXUcYsxGDQTRmrF7cR9Mgsra+6oDSbXMJ/0
xMO1SP0l8LKkSrEFpes4oadxUxxajo/PA9xB7kQczgH5OFSk0dJg7pxFPIkFtRhBX1G9RJ6jGvne
Ncoqs8KxRRlIgGyL/8EyU+HcoEDHqe5Tvac3cwZFcj9WvU52sLYHshx0lpX2Y+606CKwgATOCqey
S4t9OzHHec4nalgR4M/mZ8ottwlKY2n80Oq8nD+Ojl8cAej3ngRm5L+nXg+6EQ2vBHksy2Swb0t9
wAtVdAUoRwPZ1pQ9CeT85sAbdfKkMxfR26UXlQhy6Ql840ZC69Cr/j91X9ZcN44l/YtYwwXcXrnc
e7Xvlq0XhGzZIEGAIEECXH79l1RVz2ddeax2P81EVHco2l2GSAIH5+TJzGOmL6J3mAYpb2aXoXWW
u7CjdBdXBGFTY5IrDNWIDz4ALLl94z95tQacjaBD1JOKTf1ZePBfzLu2SdZs4fManUiH9fVN2lXt
nYehJOEnh8/x4uaObYR/isiRklL0KGBEzrxU/yAKD/VJJbJNS3C6bFWgI92HNMPuH+iZFkBm9kBH
MFsoGRo4AIx0mKzMa5yIeoYtKemDU0Zc/q0TNurKxDLMBaiwFxfMIp4r9oRBq+KJQ1gODxge4Rfl
EmZomRFt2JUKKW99ssAaI7xnrRN2MpNhOModckNqUCGaedeNlUfPTUqj9dZLVubd10vl8nLtVRrX
WZr2/lPrV2a4htNoez12c/wE6rHbl/PQ+MHejDW2CsbFdboMJ9LZbArk2OC1rdOsssCTtX0yHFgp
osMgwt2SpMYeKu1gjoJt4m1ApcuWJBM8EJ8p9rZ7ISupw32Q0rU6GZNuCTP4UuMqiNaYyzgTdsQj
Br1joiwcUm3LgIUe5ho5C+g8OAUX3jz5j62Y+ZXvOfI+UckCuiEFIFyO/RQs+RBZZOGjhyvYVciH
h2px8fdjwBrLekGCvliaVD+66dh1OamMMcUyhRjYI9Ymaq6asBubK+h3qJ+Zpk0Pa704w+mSCp5L
f57r3Sxcc0oHN3mm3dDa3An75Kln1EyFxKaJ7hw7yKZwaQwKx9IsZod0VvyIxo4dqHEYdrMhww/l
hvNDZyxEA9SNKxjtyu52xVFddsEyYIvWMUJnhEc4Yb4VpaW1e0P1aq604w0vcVVPbua5tfHzLXfM
ndVxQ+z6gIy5agn2izNV2PUJg6CnGFSdptmQTq5fRk67MkxwXSmLdjDEJGdrRWZXZoMNqhfZyD7c
haKhQ+aTKsRNK+WQnvQ2iD7DiY+fqdFi3Bqj7jTmzaoSm0+Y8/gc6n4hWYCp03U2Il+sMm8QkURe
TXV8nkSqunA86qlcDTr0siGULq4GZeJrZOnps5SN2vF5xJYYAwqp3eIbnJeAk3kqkOXa+2qdYnNY
x2q5jqxB4FkY4QeMVTfY/BWN0jIe9fy1cXmqTqQNEfoGTIjvd6nyYpW54WTU6TgbWKNMXVxtOngE
9g9Q/CNW9+Z0hd4D1IjgqG4km2Ov9VVsSfoEM9RwXruhiPtBQlkZ1em5P0/KybZBUTaj64zgjxwD
293ro2DFTN2I3EPWVX005WeDJP4/LvL3LwTIEcAgOPMoiI8Ac6WRd/Rt1+bzLLBms4bsjre0LYSo
RFbJqA1zi9z5OqhHdViRanzU2XiLLb3+BjEG7wIJgKFuBBrVW9AE13e/NjVCdyddejk4kuzosAw/
fsIN/qnMf67E368CSi0mB2MQ5DZH+Hie1MgdBaJcjY7+EpCdF6GIbunCbv58lc3xEqwUnBt0IN4+
S+NVCm4WyOHhQraeoDwhSDRo+wHJ8y3cur0xIH3bqGJ0YTGz7FjSCp91FG8c00DdCNUzwqjvJ6gd
+uWBL4x91Bt//+a2yTEge4LPA/tI/6hlg7kQNBrp1CItSnFoFnBYS5d29iMO91uEbnsqUJF8SH+A
wMKX4NggwnauwaWDnUhpa/lOOSGyRrpok7kBZpg18MenJ7//XG87Ia9LwvAC2loAyxHcg4+2Huhn
KS442MgnUTv8wCDBAHqwyp65lYnu3XWS3xD0Yczr4Dzmv1/6bW8BS7+OyYE9I9gGYBsHR4hqQ7wZ
fY1V5g2Bry1seYfxxxxOeMGABxC9Rmj85gJ6xNV+AFK+2z14yaAGY4Aw2iYoro5WVpHbpaD/A0do
xIRIPYdQc/mDNDXme3D/A37qkZ/u64OCLwBaDaTkmOByfCT8Do76kHgjt7HARlGezbgYOEZPPYRW
Is3C+nCnDKvwU9InIOSGOqaXddfUn3//wt9tL3AbEeQ2YQh46FD+vT2ay+ByP3BCmYPCt+Uk7YoS
wtPIpXLoRKIgC0X04Z7+xVeGMB/sUFCXoP073tM1DeQK2SrC/RiGnyS0mczLa56GshCta9k+ZcnK
q6zRKZMfMBXffecQHr+gGIFmhPzmXcTzoEtBDVzJXNiYnrnhWikUhcnwA+MUUcL80dsNQDRC2wQi
dR+OrHjFR5tqGSLjzsSDoz7q0zNj4GaW9Un0RQwNL3QCZPCDBY+i0rYgrgqEWgC+mw7naMEu5WPl
G1XnaoyBh/LQFuLjeH60aQAbo0m6cRIAB2Nqw7tIm9Si6lKnysHb6SAJ4F6xkqGKczX5/BC580fX
1NGG+XvBbTlsVnTqjoNtJJlVlnZ1rlngPwkUrI8zgh8Qk7AwDDhQZRcc1N9/vKOdgkVhp4aKA1aP
8CRLjyPCEMYajrcdAxg7vVBAMHmqzIvwo486279YCPxuTLDGP7hTyNH1WC211/mas3zBscgEOkq5
EGOTcQxj/GB//GIpKLnRs0Kbe+ujH3WUJneCVhxFQDbTjhevDyWQnhbp9ni/f32vlOWfcqjt/SXb
cDh8N9xiaMK9DS2CRiEfAkx67AI8kdfxNgHgOY32gqMvyk/pGrObQA30cpUotTIvXEeWJ7NcN0Np
EYmLzpvFn3k6IeYgw8R/QDZ0YeMJl/m3v1U72qTjQw2IeEVZR13dZDIxvEy3n37/Bt6/bIKviVsU
wjvcbMcvu14FDD0xpjX3evsQm+nBSvPg4uc/XwapIu4uWC9BpX/0RLwGjb+tAJmPHoeUwhOiJDwh
WTpqUf75UpirgaEdmMuLd3j0SWsDLYRtEgYDJrnkVb3SS5As57zefvr9Uu+PPMiZaEEhUKM1jO/2
9jsBYBGNhmtijiyLH4A243zP1qwnskGMQX+DXYROa7/9ftWjvH/bHYjUiJuQQSNyH99MFv6olAcD
yxHhUpW7qDUvp9CYq3QYsU+ranpca21ORIJ2zpj08oNM+RdbBrKVV40blJrIld8+NYrlKemdYLv/
bedfx67wn5TYcgMZSfxCv3/a96ttykB4j8C+I8W6R5e/lKIzadw7Wa+XB0c6AL6j8eHfiAXvF8Ik
Z1DYwk0dn4Kb8vaxPD4lDCPVAXSu8+tJQOPsPzoJm3MUKIxIx8FoO357Y6fmOgoN+hzRaosa3+hT
PxuLthV++tNXBy4VBEZo2eFmf5fCTOOYsMCDTxjmVJ5uZ1u69el/crZBeIIHPvJR3LlI0N6+OBGG
yIB79EkTAq9e4K0vMiDtGa/Gl98/z7vEAYNIoQWC1c0mdEYd9nahsHJqzUfAHZx4kFaEky0+fppf
LAJiPTRTyLXhY3G8yBjLpVY8AYc4aNs7ElbDD5wosvvjR4HXA0I7mJPojh5nJ3JSPTpBkBI2GMl0
g/sF4+FG81FN+35LQ2QB2g38peAahxbV2xeG/LauSTViDo3CCJaC4NnsfhPDVkUKqcqf+Slt1xbW
gH4UY5mRioDc9XY5ugwtjcESxHLT8iCmeT3pFwADIorn8vfv71dPhgE7yCRRTMPK/mjPBf26eGgN
OBkEbnQuRFqrM7dB4a76Oomz3y/2bksAfthMol4FK+9rzUbydAHo7WScumTnoP4r3Qqb7w9X2dSx
IEMgMGA/hMf8SoistSVYJqu37TYAcS26JfnjF4dV8NKA/m3XMe6st9/IdNw6kW5oxlC0TwcDOxKL
Kl3Gt8glSf8B3PEuCcdqIHEgCL3ui+OscTbBkESsp+hnNPWnIFDgLrhBf7t4Fv12HrE/ooJhB2K9
V1U/UhlM7zoOri7nSY+Wepq9QspOhPlLc5rwwx9/KayDkTzuJp54lzNRlDaK94pmlXDocubKGeVg
Qud+YX+68/ChABUlm0s25pC5WyrwE41xGVfdkXrCiZK9adBc8+HyyROZ6g8WeiXJvUmEsdKWmWHy
HNg1+O+3Kw1smlqnwtkVW+y2aTNf1JT6XyXYCOfdENAKFIJOXXUpmp0OckpReGzh4HdolyfZWjU8
ytAgcTVMWl3nzF2kOQe/YQCWPcq69OLFXELUFD6FKgqcvKnEcBl7cv1UpQuwA8CMywOkmKo766lB
IyruOSrPKSY1pgYhxclGBgEFxj1EPTtpBnQaDuhfPvZ0CvippCH7MoTjXO38rcp6mCdNL4GpD0GG
5o2yeei2w8O0dgm7HEZJSYY2YHDdMz9ZiwGEhvN09qYGVxijvCQqiIArJ376fbVzJDPE8skvmI7m
w8oWlVyO9eA98dhBupPEBqDPn+4wSH82s1JgdxsOc3TTDfDqmbmJ08ww5LBD47RoPH24j9+fTlii
4y5FdxGANqwF3n5ziteBGWm4HkiiACcFYqaXLZhwl+vk0Etv6dYPQLvjQAqzRhRaIFXBpmSTuB8t
qPQkABGFDmgjzfBjTiXZi9b+w7V7Q7X7DV4cYBUEUuCrQMiATR8D9Txx6jUE3SPTc4BUvEaatYaO
vPv9Jzq+gbAKHCBhTQzuKZxAj7NwDJr0zVC5FL17o0DG7liXDYKiApDRh4XGL14cKjQc0E0bu2FD
b79UwztTK2WczEwOyZTEtcDQuPw7CPzDFXzDgftv9uExSfFeSfxzTD98w1f893iM++9qIwIOx3/V
/0omI87Xf/2LK/iOyXir5HN7TGLEv/E3idFP/4pxn8IzCtgsuA1b+vs3idF3/wIIhTEWwE+BRaFj
8N8kRpLgj/ApEdVwDiBaw+76h8RIgr8QhsFuhBcf/M0wuOBPWIwoXrA1fgrsoFUiKf+73oBhPWCV
t1snQWdvXGH7D6YeW/uzeK2NKrqOeMEhcpxovbaebtCbi4eVyduutkpciplw3880n+g0FqtRjfdS
NU0vT0ZBU34YPeulea88KcuU1XQsJsYrWgjtOqRUyRCmz/MiYOMUCeb1V/EaVN75gpHgzmHkchYc
gU2z6h68beNcKNi5piwLpFDqPISOTIOYE3sHyzsWDZlVaPOd+FM13LrgS52pxGC4oqlhqV2bhjyC
N+p0xSy7kO0WNsmrmA59Aswtxo2MMQCekl/DcfVMiwZkO9FzGjcahKsKroruA3hRgl72CcZO7iuZ
tlG5YDQ0HNMprWCkFA8hKVK3ar+QStJo5wsLTliLsd5pNvJU0HJBA3gEnSEYMf5m7jX6+c6awKvc
g58KWB2Jw3YympizYyxWXdEOw8QuBOqYCxnM8g54+Wp3GsSPc/hzKD9raluZDI9QP43jOt4u0SR8
TAEYZg+shTbYLXB1T0o5OZrsCG/qqggEaJxI45hF/IEa14oLgiT8c8cxWjkLah3XpWC6BoPIOFuP
1xjyvV7G5VNTJTCDSxdZ6HogWJZFN2LW6nyNZEwyPWLeVd7XHntpJWn43qHOrRRuuBSCDMMzFVQA
cmQyR01FzsGUWh+XxM3ivs/hqQfKGuqFEFo92+uzya2JX9T+Sh/GloII2iXiAiCxuYkBKuwi64JE
GLmPouHyKwN/pUjrWeQW8wm/uWHroc8vW0xbbBqeXsVNCJ4SXaZmLDzPhGcun/mTAC1T5zGfKazQ
5drhsaY5+RG0HcaYWG+N7021AERr6xDEJdq6eN06nv1CK6HupFWVC6zYdnvgoBPIXU3Q4m1h516s
zmy9jAGYZ0By+xXtwdA1zg4pRCiy0G+mOmdwlgILYyPguWR0+hz+FeNBhyYwOWgA4+08gimaeTX4
ambsVzRt62Z9ILgW0WuvvRquWsQ2XjbHUXupatCKMxfkQVBNKqvv276uXxK/DtGeD7h9nKq66oux
C5Z7M0Qx+k+aRh44G/3oHJZ6DNH5p+ARp2lVPWg8PIhXFHOb9nSuMOlxxmiUH/0AY8BCUs1vWicN
RtQFg3PTtyGH+H8GeQlJXSQwFXqx4stkbQNeMFf4FL6jvDMQjEFla5lTv1Dlj8v5WDUTxiDWQXTj
8YY9YCgLOMQ24nTvhFXyHFqRpoUehuRTPYJ3m22knlsXbFVbuuCPXQkWU51ZrduvsgIVKHMM/gw3
azzjjUNges4AT9/XgqtbbWIQG0k8+CcgdNApDy0ZHh24tI7ncW+Wg1UEsITX0vSilhg3mIuh53Ph
SqPdkvSNbcBojdyrxOloukO+CZKgv0ydOfV7MoNRa5zhpZuc6bsK0G0/accmZdchCMxNtnruQst0
RHz7utLQ1/kQ+u0Tw++wZm1kgvXcWaVD83lxtJeDqNZ8S5gk8057XRdhzp4TP4yzlTGIwG1sMm6V
lmVvvebBi5yFFqM08nHGlBwv1ytPvmkMlb1OJgECsgh7xspNp6d20lQUHV6vd7A4JeBXpKK7j0db
VZk7Ja7YOdDt/fDjue1L9ELU54ixcTgdEwsSbR/M9LxlCqrEDk3NNe8iOlTlsFA32Y1RUw3ZMASb
lRmfFppFIPU+wAYEIAx0T3LYhZ6Vl1XQ2HRXhdY/UFgoEmg0Z37dd3GwIPgIiumijtQ5CSBo78ee
fUbWCQK0i2YnO2BRC8tFl1B6MlSBD9YPPttY2CBd6rL3AwXjzZ6KZ+lOQZxrMKF10eNwg3xeJVzs
4mmiGIfjduFcBKwfbqLV4yzDfLtIF3MFv/iccPiaZF4nnNOOqG7OcazXbxjdmTwo34zfV5msF2Jz
2MqHlDVPA7ekhlY9UjTHC8fvHk3OygotWXM3gBhvCu2TThdr6tk4C5puuZtME/L9FDqNyDgE47rg
rgQtHlZqdZj5MCGWuwC8Ml40cCT+hK9mNei+ir4kliMaiXDFEA0dINjmMX7LB5A79JmpE9Bq5QxZ
QTZOCa/2kJK6t2zFtNMykYFu844Tc7JMsa+KyF/s7ZoOk0bzhA/gwGnLHsFrYlegLk8i7xYflDyd
DDrJ3VmtV2SYUrdIAjbh0vWm9UUwNp3Ckg3sV7MM3pzD1nM0OTT84w3yBR+cl4bEn/t2Dr6Ai8EC
NEjTAd2tKdFplqwpeTRi8W4dUEARJWCIAjaj7eLD5LWmAmcxBFPL9RUoShXcZPp8Sh1S5yCEu89Q
d4HkOpCpNVnSyui6XUBwyFaYLMPojokuyIKWLNdOg18n1zDoMIWCM+8nQyr/ZsX/4Oxwq0FRsAS1
94CrSzWnoTU+7j0Y2pV1VQdOmQL+AGlQDhjaO+BG7naK6QUd5dQz+D8CY/i8JtbIsouIc5nKdJXg
iybYNbLvpqWIZZT8sEyoKat6BU+DAFxGmoFfbr7h76CiRAbvf2Gkqq8749ZBKaYOCvKuWr1TOTdV
nyddFdMCZNb6LgXvCbRvcKeSkiCJ0IW/tsMZpUsUZGxIuxjTARE0M+O5zdcVAo9LcDZ9lhHVgxE2
EnzFAn2r8cZriVpOZePZPRdD0ufLHPWoFhK4y2Yx9bnKEu7rOa8YbT57AZ3rwvHC/lyYxaQZjdex
zuXoIIAvaHE+hsqsFjfUEDyoJvXWPTgCK5o3o7Oa3TDNMMfSmPVISrKCnpzNHVZCXc/VmBmytOtB
tV0s8wiHZiiQTIX3Ub2qIOsrvP985lV6zdOgtmWM6oacz37E5nLzXjBlqJ0EQ3Qj5MxgVFn/q3Hm
1kOOQZPnoWHsaWN79adNGA8x7nkxgv8Mocyt8JRuNgUI6Lp8XGqz2wykkszvrbmpKkez07WXTnwi
iYnsuV6T7SgtIJl3uBL4ubcQMmemBscsV4lGMwCeud7ttCzBLSZBNE9TLOMR+ObA9+i4SL7rZCKG
vO4UdquIwwYJB5CGdicxtBVp7jSyMbxAxgrXsgAt4eh8rW27XAUEvuelw4Uff43nqsZls3pOYu7g
o+uvKqtndH7OGRts9QkJMxd76tJ2OveXNUhPyeoodTvobph26HdN3kk/JXTYVdzz6DcMd2qqXTib
JLkPljbtz8OALuQ2WGjgowHnrv4HlglH5Sm6+Zt9yNYKwzRLwLHbn/8EU1EOX6gOiqVC4o8viMak
6lTF8ttPVdcveGDv+ChYBoQI4InwWQLZ6LjDnuquHZyxb4qOzEuLLEPMd148InYi5eQBSMp+dx51
inM4+CJFdPXUFzSu9f3rL/JHdfK/VwRfdd/bu1F//z5ePHf/FyrhzeT6f66E7+qWPXdKf38j6Nv+
nb9rYbSr/0LDGs7cAGA2KBt45d+1MECLv0CrA4ESalFQVTcDyH8Efd5fBA5vaO5tPj6Aizd6z78E
fX8B8diG4IL7hyoaRkt/Ugu/OoP/VAonm08dJkummxEl/r5jFGVGM2RZtNPu+xYasCoYoc6yJF/r
dc446DGf/GiRzyNKeZ4hMoHgPFPrjRmMdW0WDsMI68qYYtwLhTbsJJxgZj806YpYFptZ52KJk9wi
gYsxjcxczX4XcvCyXF64Aick053DbN74TnulhV6vu47yNhMmxfhwZIMPvifFXR0A8UQsaBD/3HS9
chUdbd4JLxJg1617z7WNm8E0NXoUhmB2SMhgk5xBDAZMFeKoJhtlxGeIEb0uF02PsVO2dz+wIXg9
aW/fJDqkmEK00SYATYdHaLGwNB6TSKj9vIaHiLrqTOuwhvQNmZJsI4BicpE7HcZpbgbXQnbFLyif
vxCJSlay6XkeHXYIwrS91CQ4i+gozqtVfFcsTMshDW4CpNRfmbI6I7ZbL1Yb8CLmtVkygloJNUgD
UJyS9YNpsxuO9u65QlBqIFMHP/p4h4CVooYZWpV9Ozkweh8yJxbBBZQgbe5Vzj1Gk15WtOmvfzpE
vwhsRzgs9iXe5rbPEdNBHjq2MAJvkQuwodXeCWyCQb082NUNBaNYWoLrz/U+oBEe0RZe14vhsI0D
BQoBOjNvw7WWNpgdcDT3C/GRTFnmYn5O3xfexKqC01VfoCKeP3i12196/Gp/XvQY+4UANtJzovbp
WKGcjFBSDA31ymXl8e737/MVuH631mZnC1sodD+jI8wL9LwOip+0w2eEqVkY6FL7wekAVTfEhx7o
5YwVCyCn3ZqKy2YEo6cCb/VbjNS6QNUJgYCU6qJde4ApPbLE3/96v/rcYFFhuhBs8DCravs8P92W
mjEBbEqqvUkeIz3UZyNExCd+yqeD1h/RJ46u5tdvvVn+Q9bzOtzj6Ft3qOx4x3FSk02ZgR3IILYT
H9l8/WpHgQUDaiZE2aBrHH1cjV420WZQe7tQcgKaGACxqMPUWNmg9TLHHSIa/6iV+ctHwzg0PJmH
bOC43RxFtcIQQjzaNOHGx1jisVAuNx9spvCIboM3uFlqAkYFFwsQ/DHNHmbRDemWSO2r+ISZ20Sf
UO0WvIY8CAiI0LCglbdTe3CcR9MvBUHCPoK3ljo/XGcHW6+dIweIhB4WSBJaFexWUc7eC6YOZlSR
jIsmr0luFr5zYWWr4z0NooNGzcCGs959IYaUCxARNjxLup5Mzmki4j0hT2NfVukJBQEtDLNN7And
3l7RmwCThke7wDBwzEZYwUsZQswBKSMzWTxOZahq2Pw1GdGoSn+/sV8JwW/PHe5GuIOCKwwrY1hu
H+3sdEidtW76Pa8dZycZeHUTDgLGsUS85F28AG7AODYVIPhXAfeyNpnMYYRZWQnttD5xJ4ExjxZT
vaizuPuexyyDfOu5r6ska/2lgQoqAWj0H/zaIFRB3oHeONKCo90bQbkGeqPW+wVzStuMVPl2L3+L
H4If8hyNwK6M8vkRWAZg4YRl0T66vYn+ppL9UU7522zx32vB/G/srkCX8j+nlBnGdtVGvk0o/5VP
RsgmMc0ClIgEMWU74P90Vv4C2xU2eWjAoWsN0jLi0T/ZZOj9BboBZDq4R0Fc31LGf2WTJIWpBG7Z
LWTArBH3+59kk0chzwWBAuPV0PLZdCnY8Vt0+imKu4TPopdRmDXh4pYQWRRSGUAfcDawetz567D/
6b38Ikt4tdz/6XT9vSJ6Q+AlbaHo2EenVkxN4EyGmen9B+I1z3W1oNfA7wdq7nyg6ElnILuYgsfU
hN/cQN/yuvu6yH7ItBPstAm/V2F43oxtHvXDZxUsohxsxEoyJB8QI/F53l73mwcxLmCkiDhY+IjH
pjxmYTRyQSBAAjytOVo7M+wIeqRPdVpp0Gi9dheRCq0k2P3ea9KsN4DC97rS056v68OiWkQ01gIK
hmYsJ1ajPz2DgoN7YLgUQfUlrNsu4yhsc8CTwVNi0hukkkUQoXoOTLVJO69YnYwlMPwNrdh6GXFQ
WlCxH9oWtgsh2FCFovXBd1NuS8qWr6BXXM4WSKEjV5bFjqeLwGudHMRnBGBnvvVBx8gNMLo9QDYk
9/7MzqeOx4VrIlhlxOpJovVT2FWAVTNUnijaaEiKKuTeTT9a54Zt0rwUrh27tO2Cg1kRT/o1Jpiv
4JapM4ISAcE5lX1li5YvwXfaOM33QRG+Aw4+F6OPWiU0TukmaC9gYMrdAJPYXSXbR/Re0hPUV59X
0t2Fg4a+3oPAHNowzJPCnHtu3GYf9+t67mLa3gl6e5+8mYH8M6dohcx4QW7KdIEb3tlDltftXNUP
JbPOaWr7BzgIuberhZpbrhasdsc68OMR/teUGL6nS7DH90sPPbrUV8ztoSawbQjUnZzIir9MkLRf
i5TW5yHMLLyiTYNqX9dApBoIoCGnrZE5TEFTjL0bnoQpxdhrJ6XkLFlEnNVire56v/VLRQed9xUv
IQojWe1T0PttgpEqLnmoG7nnkICepKv/3KZaFp7y1hwAyJyvfitLTwTwrqt1CQFuizYc5El1pdVl
COOFzDaqL4EFrvgpHItKmO5CLACm24T+wBBl9gK1y/OwQCZsrZA8xxTw8dBFUt3ACIMXEpB37ryS
xBJPFX2sMS3PI1BQ2IrtMBjoW4vW67OfOJ+mSgRXwVA35ys8KPZ+5wRnlcee41WJz300uHfNsqF0
buxhvij8CwqQ08mFNsAuwb8E/R5uK1PewvHlVNPuMoWk6wmSx/jAvRjdGHQZoByPmxOn7trCWbym
xGU/5bqLroAQBfcj4F28HIxpkroFftYrfgmTwm7XiDT8GoMTXjr9EuYuqtodmatreFWOJUyVEW5g
BnFA7GMPvTvfYswnDKIDJnZ6XA5C0QO4axhRF+mp0N4I1E93ooTdAhJbCbi6n+itIH5zGZou3PvA
Ky8dFLlfFj+evpiVkhsgx7pEYS0B4dqK7n1IkLI4vcHwNXOmo0VDDb1MFyRd0Kuk6F0CQKP70YCp
lQWO+Srm8CryNlBc6NIdoQWl/nJRT/EDWYIXEgzkPG2neD8AkoNHB2YywmpnHG8sJhtBQ9HtAp2Q
vRtNCehOaGJCDO0P5VATWE+auX+xs5PmTJPoC6XDJ5jx1IelamHCUHdQ4YZdHeVsouoTac3zCuHv
JQp5coh19MgDnz/06GffDAEoNmrwQA6PJVQwdvDKhiVtOYBTedWO4BTBEcS/TuAb8rQ4Ld/X2Ks3
Xd915x2sJa59jqw6VsCRIV9YSr9umtzWwEd92j3zSQ57BRD2B616L6vhYnQVks7NSB3DCAONl89o
UD4tEiY50oy344L6skKXG2YLaGUYx70a2XTv+ORxDt1PYWMkZhnTjl00oq8ODdF+hBoVqOgQuPNp
KHzvJIQtQCEQIL97cxufYVAVPXQehNPwYfF0nLUdGutwEmfeiYx77ES0qc9i4N4A0z0tDgEqL/TP
UO7W6HsHBzdoF2R/jre14RvkqWrpu6uuD13YCcx9V6i+M1/iUXv1DgwCNNz6qgI/rqWje68WNePN
6vYH6Yw8rKMflK5HMUs3Zt5+BO6e0Fq8oFuJXnSfqDPSTeowp6SRWRrT+GvowWw5cGpaWHRO/WwW
Xl3KMdCnLEQnDw4qY0GBVFwkAe+g3BbNFRFiObCZOCeMgjKI/rr/ba1rOLnAf4LeD6CI5bWprFeo
pZsuaT9Xp+M6tDeMG6/Etj4BMw9WN82AFocb6mXnuID1TTX7OxYFVpUyjMMCrQinHKswvVYavhh4
Y+LU8KlouzSEUjpEqz9Vyc5WPr9oupT+6BWx12gKT+nOa/1sxanZoWkNWN/n0wQZ+NLAh6UxkJP7
q0jPDa1+TPDJ+aT0kJYO7vjn0cbqzDdk6rIewP+ZX1VNd9mZqNtPgssiBgtEFKu08qrjlHx1INfL
YAq1Hv4fe2eyHDeSbulX6QdolGFyB7BsBGJkcCZFUhuYKJKYHPPgAJ6+v8iqsspU5b15a92duzST
FBPg+IdzvgMS5dFm1HZKF2+8Shi7bJssX7dNMILRSNRNP5f1Vnra2vVKnzqvL7a5Uwx3PeKKHTby
F9phYqAkwDWeBnXKTrsyN4lSiCgw0l4r06SPrybJMbHoChtgYN7Xhj1si9lg+VT4/hA5TXv5DY35
TZAOqYS5bkYV7ECI3Kb9mt0UWg9HojjOoHr0NZVBHjazKGkAJh6SY54XyFqUfmSV0eyMIdMFeOO1
v4mD4mFgnbvhhojPxhA4Lw51x6ZZq+pW+K17WEZxgDDV0U4Mekm3A7yvQ609/9wqxzriI42/Ro/w
Jrjc9ZXRp93BcpvuUNv5V9b7zjETsr5qLRV8Q5rRgM+qDQLro35c2u5k5s00P2Rmp8TGT8zhxKTH
PywsRiDvOKnaqKp3d+ua5tHay/nabcE22PLLVh1JF2m9BjtVzneL6MFNKav38K0m111qQRZQdhCB
W5hoXXMmbgXCs7wRLo8kKW50J9pIjUbzumYzIsy1rg+s7OKrdI67czLN+Qt6gHXXN6ygmJymV90E
/StsA9AVftvlp2o2mndXZfGVLmT/acxxfNmwJfXWLmt9rZNF7h2Rdg+u1PeDRq1eVcmj7q3qONm+
3qwIc/eBA6KhjkuiyLQwI6ewh4PP8bMdk6FlVljDM7AM59bXPmyVwXHPjKH7UxUsw34VpFPG7IUV
OUHsh4pPwYZ5x+qWyMq0OhS+k+3GEfhRMqhgU3ULN6C11NHo6GWjp7ZCm5RZN1i/XopJZGf4JA8r
VLgnuDL9huOlOrmT/VHVuj717hBKUTrfmmka7pNpPWC5ApZgdh8dibE1a8swntCeFmZB+Z7m954x
udusYWU1+hcFq7P6/g1P0vwbq8zihjlWzenYtlf4J8Pc1Mm5CnL5GTt9c93Pnf0ty5LgxR9ilpL5
EkDC1/582RHKu9Su9B00DTjKUzKn0coUPw1rjb62gvl6JYK8D+ssf/W6mOLR1ipyfMZgtqM6FKEJ
BaGhcs7u+i62yie3B/EBt8wM5zYH/zGKk20s2WPRyOtWgblAF7EdPEOdHWd5RSsiw0EG6phb47Sr
O1lvAnPaicZ75KRj+egxVREeT7Ipzb+ablwjuryPYpQMP4anpW7uV3oxsg39n410fqDKT5/qAIqe
ldjXhV8+NRTZJ/BYryQtDnLDO4uygLAshBDZJjAU1WTJxaf7PgEHO+ljnqEdECgysDOK8YCWTezK
BTlUjbNx47Vzc7uW62NXV/4O5iPSi34GHJQwu8jcO37Jy7K/u26U2Tw0tp3ij+QJ6o5Nw4I2/jAI
7gqbfl43E+Xm4ne87JL2W2GC+mt5gF3WlCpKHMa9adU3T9It0nMhY2MvZLFLLHApSTsdzb4vmUOr
8pg0JGixEa9Cpy9dilHfviNal0mSm16SkSaFa5AsYsvTOzA1/k4lpXjQc/PhkFKNjoctRo6OYoDI
H84iGDZaOqdJDeaNheaJvfjqbL3E++6BbznMXTbfumV2yrUadknur1dV48LlqIwuPS9KRJUGK+5A
/tgUyoiAJlr3quaMrKUbea7hnpsOOH+aqRIhOGvrPFfDCfbf6O9QStQvQ2+YyP3WczHP/gcpNi+r
qt5NxFERshNwNo4HFlXb5vSeFJfa13PUoz0kY000k82FOovuUDWdjwZirF0QKYgCFsUILBxcBxme
SMbD2AaHYEQUVTUsoD1zRGBQ5rrh0qPFXOPhKykubKQAb1uY1dCz1kHwTIRAhFjJfGv7LxhT8xFa
qw93KZvftJ6C2zm1g59A19YIPJre1FRIYdCjlrKsZN7NRV3uM+E+9KUcNm7j3HdF8F515qMa0uTk
1twN2UobOSzeY5bmw4EFq/UKgCnbE4NzM5fyeQj8OtQi+16CmroxLyedFyiUXnk87/HLjduydHHo
s/GCxkepX58D+JP+0qhNbntVFNj1Rz+u5WORgAjsK2Hu3aS4Vdx8EU+WNawB6B1BQ8Vhl/HOWCSd
eE9vcvmmlmTZoZ68pVm3H1DJ7bVU1YoYZXkgq7jc+bnXv9V2QZcMjGY/xkW6N4fFCpHb0GrOrL+G
AKlYB/UR2MwyMeK8fE0+N2zTdDmAqQGGiuIDbOEXnBoQNTsuoK2Ec7cPIFP55nzWtsp3PX34xosf
gqUornUV88gKwPyhAn+uPXVwk4EfHR7SOVvpXFcgQLCmkvM6Ge4jAiLjGzX3eIZ0sxyREMY/vZl+
XfqkGpLlGK1N0b90xXhCGDqHTZ0uGy+onQgBhB8ZQjcnBpiNjYCpMZ/7DHlgrEzjemW+cRwmCwZX
VwtoZmX6uTpL83N1unzX5ahPfxsB/UdDwv83BdoM5f/rGeLjBf/6v/4PlI+fP/4wSLz4Zf6+mXb8
v8HIueipL/GvEDwYC/5jM82Qkb0ew0T77zrsfwwSDRvQLMpp4soFeBM4Bf/aSxuu/BtruovH2DRx
HV3+uX/Kx/8xyfu7rv7PUbPsFnn5323HUEwgj/WBFGD9whfBqO+P00Q364UvJjTXmbRKnCamblEi
qZ7NiesN4xvxYXIJJyhi3jl1zBWAmtPOdPtxIvrmxrFW6YJtHVv0J01HecHabyGpxFHpeuPi+PPv
desESRAKDOzxQ+G63XSuclO1W8dsgu6wsjbeF8JNkhNMTGsAX4ReK4gy6erpUa6mTZG2VGBkN55h
g8ikzFr6HwpFPIIhVdqJ5UczzMP7auzXORJBt8jvZl8MgOPIJLeTfZHPPsuKtY2X+RZBPYqhcK3c
eKLjL4vhWXuN9DYt1f+8mf1lVaArS9Xti6r180fTNkTxYGeIet8pO7x7kVTSvBcjccsnyawK9d9c
c+TZ1lxOu3JirnFQUzf5T+Pi1aKPssnnyRQQUqLeS7iZl+ljAPYwwgNTl0eW6lNwPdVDZ0fOtHre
cu2g3M853UtmyoJGcNXJjeW346WYoChc3tC+GetJz+3QfDp+GrSK5UvdZz9UWhdthHRMQ/N1VytA
ciaWqrcP6L+s4r6x0rz7ngrotTeZRCQeOhKl6bFsnNz/ouwbxoM1Eqj4uRSeRecyO0XmIlibtGPY
kcK3p5KIVrRy2k3azRBBo4HZ53qgy7a8r9lUUkRZhapoF9cWFN1NW2LbmsPBaoLklsc2k/eLTkZK
PuAUG3PKkdnWGV8Eks3x8uc71d+qcaqdmymoAqJvxmAANQgsbZzj46Sk1X93Z6uPX1c7ndtvLcuy
+s5rq61WATPSPnvCPO9eFYz2viVNMRwTHehwKLxXd5HNh1Vj3kTTPr2iAG6iGMncbxfuPWaDeuPK
OYnSWmseOW1iMK4ADckXAe7qLk9qj4YrcePxrbWh4VxRaQ4hXBXoaVGfmUYe+iOVih95I5PIedOr
oHyi3gd2nLs5RLJpXe9jg6kXPyoKYyM1Z2RyhuAydgIAWj1OhHQzWxko0yDL5VsbO1Z+DJBXBdWm
DHRm3hRz0Zl3mlElKvnElyhTTSo+WaA1dZfxnC1ZZu7Rcc/rO7KZeIi3Yi6EfYOCHfGlspvCfvFi
f3wr1GJvMVFnI1iUpXT2hBNOO+6w+I0/ajMiHZ2GisZui00Lybi9DlTayZNpZTWkabObhgejgXSX
hil4FaRnZl1w4w5F7Rqv2bT0E6sAyLofvtsH/tEkRkccjEbp7Lpdmtr+6kwTUJtljFl8krrN821q
LuMYrrMDZ/y265t6OKxGXz64Dq6DzbC0Mbrmjvn6Zl164MBjj6zanLxLU+xNJeTexajfYEC2yArg
q0KxHTk6bpqYe4aVboa0M+BLDTUuiRlLcuEfvIrmbAer3cCFV7ZyE9BrBNvEr8WGHQd60W408nOx
mAyPLfiLzlW8DuWKJ6UGDonis0L2zPrf3tq6LoFnjljbli4orgynm+6IajDoafJcjqFoXOKMlSOq
19Eu10/2sfLKQqS4YT6lP2pImdistHwoU/8VQcryEDMnoy/nQ1thkcbGTtt9sS8LQ0LpQKe4mdFl
n3gjBpZIz6yPHmre/VpPepvJjHdWGn3/xsCdvVFWGtnPJNbGS+VOye3AvxnRDmPUWBwKrMpXe+x5
zh475HKubFU+JUAEmYQWjn2Kvf4LvdXAEjmr3B2TmeatWYP6Ofc0KkxzsOyvybZUE3Zsr0JjwRTd
rZnH+N4frCfMFWCfBd67LxO46asHMUZt5hFBaYZqdNsNZc5oSXYezawvvtGIz+t+ja0WrhyMRhSQ
dnEeEK+n0WTHjFICw9tKHfvF1jK7WIVV78yfYzc9D51EcezpqXp1K7N94gRg9Q1WPe6oXY3iiEzR
/fCZttww5UgiH+p55LDsvVZdH38HdbhaZ1WzuZ5GpD+hb+v81mM1fM/XPB8hTiDXbkZYkhYz3d3k
86FwJJhuFyVVMmWb2UT1WLWQaA+NLbsXJPF+EjXITdu9N7nugwJLzanopa+V6U3XyeQbezO23CeZ
9t1bZ2pUpL6UOz172UPDDHnbqtk8TJ5xWnyYiKnTPJnF3N5o4PDx7dIbxaHLF2vjNKXG19GJ5WpA
F8f/D4fMZikfmnHXHsalIpMVIuozc8x3F37aiYXMGXW4sEKlxfCNthQsOAiBa88db4vFV0/NSrex
WEjHRyBR0VzXA7Pf+DzUjGXFCM52VPgRAzrEktmXXb5lce+dbFsaD7pf2LBUdX1rUqpHdmEkb0E2
dfu29KYtmxfjS622OW+CNh9pc4zavZ/ZAhXHhplquLh8CyyUpoTpZJ6d1Tp+JVl+C3P0WLVt/BZb
9p2ni/7RbVtjm2ed+9IaWbUBEHrjqeG6s9rxmBOiZ4RGXZpfcTGVYdelVy49FgAaN/1mGDhyBvTC
M3ajY5BMlAt9f2oDwwwBIXOwgCaqNy1TjjQMVh0/zUEtMCqsHzaLwmkjvXoJQXTvgyKvrxpd7aqK
Sjya4Jg2RxBGqPPbxpwQ+Q63TMjmK4oc/8CBGpzLNTf2ZZmIb5RBhvze1qjnP2YJQD4Ei9w+AKt3
kLCrlrlEBmo4jPN4eMmz2nFO3VDPT8Kv+zKajJj+P/KS7tKGCIq1w2U9VD5Yq6m9N4Vn4D31S9lE
/ZIuhywfq0gP0oyMxvpqkjFbWNYa5WfBI//GH1H61Ub+VnYpx3PdrqBmzXIzxn3SXjnNlB1iuqxo
MjO64xlexds85nZYeWZ7rWaj2AhJS+QFwxDOy1ycS6gCr9wZxrLNDUfsefMjwPAL1rim1Pw2qykz
jqq5nNqjlXhYVUgmHuhxluXnnBo0/8GU1cOt68btPuma9qeYL7u5rFs2q6XV9ynOS8WAQeLxl1PA
b8wkeZf3Xr/NF7fZxk1zi8rNZ/PsezGs1jqJjBauXNhZbnmOh4z3k+TgTvV6FrFuMdA1VXVeYqS+
AS6YfW1PdbORhmftSJZheVsYqLaonGnAoUyDt8Zwp3fzipYc+Kk+O7HfbejbG9bASaE/GLZXj1WR
VW9+IYrXhYnb6wwA/2EORI3Ny1vJdTQX/8Xv+uGA7anazWP9sZaeeWjzjokNwYOwn6ryupYXCDPZ
IR+lvsB1C9c84IKSl4Fnx0HplLfdZKaRkPkY9UmfPUzarcDXGtYu1mX5bAt/PQlbWC+p1zyrDJDg
ih+RJc46fSLMQ1+qvM+aq2E/BYjNkT4YIQaCy9JyeqBM6HmYZlAB2zYQG9m3/p1dxekxh1113SGH
oLCbE561Znxd1P1npkRu4D8aggiZRfuAP6VGHdeDdO3RtL+4TmlEdWWqPV7Q9B2woTyki88N19uY
k3pREbXQlxjU9Oh+13WlnvqcSTgS2YZxmDEb3n4gdiaJvGpJb13N5AvTUsEuDrE2W5qhYFjE1r2i
NpsnbFu5/YUhD2IRCZH4jWb0QBpLYAdbEexeKIqBhz/b5nFrN1oeyYKgaKi6ipqBPdWRAVOXb6vS
t3oo512MRgo0X7OJsc7tYSLZz/hwCuagVsO81U+Ydcyx7b4adie+hFzUu92O+joLiCf1Vrf7vrBr
ZqXRx2ziclMyxuir5odj++XJqnpEgWs8YlliDr1lctdErdG1032p4IdGWq4JJV1/p2zt3kB87vYY
N4JtqfD/oVYUN4NpcW331SLwUNUTgqM40+Foj+2KGrjKThLsFwkWZseV6HRe5UXzkI/FdZvbI2kI
yMmAJXvFpmMJT3ZGWYjItZVC6p6uZ/Btnnldc20jPljsjo+0oJEMzdahE+SK1TfB6BVPJCOYMdvh
NG6umNR4h7T1nYfWMBeW+IWbn6YuY1c2CBduQoMghcQ3DKhL77IZHj2LpUqfFtb8MvbLdWdX4DAs
BnophTZrDpaizpYSRtw58WTs28SVP4WtWY2poh5JFSvUkeVTfoaklrx7gM77Y2Imtrct6poNsCsW
0IpYawcMKLW9yYIci0Sdo5u+ErXIWMwyh9kxACvejNynCFSye0rgtu+8mrqRvARhfrnERGxljNXU
4JR7SUaRvU8527x6yKdXwnqq2xGYfGjJjt2II0uOqiE1bscVwxSjVDPeNHatvsGgQ4jCA2bZwEJO
b9wiGLdp7oltLtLap3hwzBsg9d5NULv6B0IDsV1a6f7EupzVmyoXcAJUHne3ikPxyO7OPaOgr54q
P6jePD+hnG7coSRGoBmYIzeBuWsrpa4WczC/S9D+2yqP5dEcOmxZPH7iD7dhy2GVsX70nU7fr9UY
sDJfet3u6zT3I1MM1r6Q2c/AnJNvxVTjiTCcFLjdZaLYlXEeLa3TP1guRp0JXFhOc8+OFHyOfxr6
Wu8b0NyhNitxaoGULxGyq5cUf8mxY7b6SLpB/gmKV22WwBmviPIATmAOuE9YcYeD6NMbidfpweJQ
5MGTsQuGKVLcMzFVXGBz/6MOmuA+w9ays+eg3yJ8OkIjHc+gpRPWNAIbrM/H31SVah99t4xxQ7fl
td10NNx6ZOlSZjzHjbRYbogJaAxbHBSZbxwgGZlRm6wUznfBaukK1G5zzp3E2rZO/YjPPSPRzrLq
HRSxTO44v5H6t/mSsdGMs5OVjGpjjZnoqGg79c1de42YY+UB7VWqxv9FT8j5XVr3Aeazl6r1egnQ
e9EU8GNCkgs4+5W/AcznPklYX/KgbVZsglVKc830hKKatKVw9k15GKiaUGxCAgkir5unH21Xu6/j
3OvnBsis2LgzFKRt0lr+N6ta3YnLaQ6Owyia4GpBopy/rzUWikPOtJzAirJwjq5btPPOpMfrUfzk
H6qfvCg2e303VWCzwqn1v0w/n976TJn91YxmKb+tLcE8yafQN8NBLew1uuK9F908P+VTwY3LhqYK
i1YnLwHmtEM/u/0jg49432azNJAWJGh3yIIovI3ZJcsBh5hAVFSKzNiU0N3KiAxJufXZl1QnQ7h1
Feo20OdqrC7weiZwCMBWx9kFMZqprG7Fh0xMtKBFnestAQtoBDyqKaAwsREVhjI/5UqQiaphn88M
wPWmt6ai2NGeruSmlNTwx0bqaYhm317ODHYGwiySFgIGj0sY5SQMJCH6BzeczKZ9njs3Q2dK1hFL
o6QOUWeUP8fBEqc+nTC1efKRVJ8p6kZt/DT7MqXvdRgFrM78mOZY2ChQHYbJWHrn0jZvDLCH95Za
q72tHSckg8K7Hg13fvQGjAR8Uhoxoyze8Fd3iHySBQkZSGO0uZZT3Cy+kW7Lbm22PFfxs/p+kGxX
sSzXWGhrj3gmTpVNnWfZTtRd/oBXNd1kfaWCbYqw32RPiVZEGlnRb+a4Fua15cVMBgsypByKgdnx
TuOaruZDp4KJuVvLJuqKaUfiE7Nqp0ic5pEUdQoIw3nEa1YndwSIjPRtXFkahY5dpK78dMt1rN4B
1eRiV8CKH1Q0+B1Zp51kN/wtw9LvH2CnpzmmzriY49dBjH5nchVe1lw2EQtjEDX07cle5dj62f9j
7j2i2CjADU+aRmYIdMCCGbbPuvWhCMjPdBDeWcyN/6VzOAzfZ9hD+PDNgcNpW4P07M5TXHp3dA5u
/lwEWuIUX/KsP7q1n5PpMtaxf40yYo7vRUxo1U7RNejjqjkqd+sA7CLK2Jx9VPTKbbT6eR7WFk9m
wkiqMp82GM86ybIgd5MgWoSNlSH2MEiih2IKdZ+WeaMOuTUZ45bXHnZkCgfWNhmn4crV6ZDt2Lms
40OrvWnF7mGX8d7kbhLXE3kT61VXFIt7EAWr/APzodK7UrVrjXsHx02+huu4WvGD4QtenAWa4Uc+
HzTZMylcpmMS9OVwtxgDOyHHL9Jln4PpMnYFuUvlYehtw7hDGxqU+5X6xQklwIv6ELizjM/KnCuK
ZNoo85lZuuTYrfKRuIguZztY4M4z7gIipYJoHVYGtf+79xYfMZhHlNmwLGdDI65LcvdHgJTg1Jtx
gAYvDZIV2U1fnz0rZhlawsL1d9Kmt9oY2jIlOjcMlAhC9DkeJSPm2Gb2RxZISHeiDiRy7aU2Ogqk
Qaqw6NdyfwFzbTDkU3eUpXyHQZhsp86MnxljlKFtdt5xZHp4YXFaV3JZ0e2zoYpimy6epb2xTe3u
pxxYO/vj+JrUAUEyROdcM3/1nkTpd7eTorzARw51IFS0brfzUH208fw8++XAa/mvHTKqMF+DU9b0
J3vABTzJgsl9gGKHqkuFU1oFYWsWaG9Agm7SgYlWqtKXbqXigG/ihXnLCl0PBmm07or/HxbrPp17
4+BNHa2wSwmGJCwsCr0niUVuL0DPTSNWjUrUXEIrGMYtg3HrTvRtvJnsxCm3bKjS+CiAbpAsZ5ts
YwUHON7WYOtXVvajd1IfgyinbFH0FgoBL50c83oFM3BIlXdF0EVyyJ263JL8s+xaWz30vviRSeVV
YckRf5/4MfkWZlIcpXb7Y7o09tNQyOZrIeiAJAALBzoHobpTq8+zqxWcX009Xlvj2L65JsJUs7fV
kRqfDKuGl/uucWEcUlE5Uck9dZUgnvryq6BmgdtzY8usmPZxY8n3NJ/O0zqrb2SKJC8EHMiIbsP7
6cS5926WGSNLvthXqBDkKvVp9rgsBJpZszXdWJZath0rIkI1QDOXzsSoaZoCKC1Jh94Vk67ZpC+y
DpZ8P1gtRvKuJeh4sYPkgeiS5tDL7NMtKnkk+evWYaAIwNF7tiCURVZhcFS3mckgdJrCYI6/3Enn
RystScVEIrcpGY63dvmxNI5kxuw20bqKl1FiN4Q+aEWpplrH4BpfTV7X3LH3/kFJT3qtmhh5cONd
otuSO4gAfiQtxrGR54331GDvJTdtCMOCpw/gBcX6JqRI0TtrTavXtS66aqtca0B/1bSPBSKmKszQ
rz+s9XJvIbykaUN/vBq6OZbojCNXVQR5xyZeKQWOoHKKxzwtjTBug66LYm7ZPWSI5gdexId1cB4g
yTyzmT1I1sUhELdXg43oVV7KQ4bj6NAWXFe5o9+IllqvcfGd4hk7vnRc2GNp4+5jqxquJrAz1yVc
g5MlGPdo6tpjaxv0PU2KoTET1j5YK+LzNEqE1rc+W9QCjz3JEZcRsN+FspXj0XO6n1nH+qplyHXy
Wg+Z9FwfasWexB4CtTNRErMCCPa0jW6Em5zwNpnojd3LV87Q6W1s9MnF4njMUC9tyLuS0xYCgcd2
IO8PyDNPiyL8TaSNYrpYOigIYkvozWBPyI1IGnNBCw2ipINyqxOdWwVbgPtF78FNkwJGxNeNI7ls
GwRUh8BBhr5O6qUxc56pXWw9mxAn2PUhQmG9VJ08xHLhQrwOmV3Vc5fI16TjyiyyAfClU3F8e9ZL
acPD4Me6dGz53KOZXpiGISPLtnSwL5ayftYSWgzJyLRoriyBwHB/IxsVZ8SqxkcQz6BSbLDsjYYx
D3L+uSn4SeeRddfGYo5Hyk5vn+QE7s/t2+Rlhd60h13b7zLPYZNX5O0mS2X5NrE/3HbGMkcJggn4
FCzbaBxzce/APtoP2eUgd5Lm8iBYkg8aUWoNW4G9gQqYcg42XMd10pw0s1/MttV5LOL2m9U1kDES
BteIH7gpfWRYnpUlPCNID9yaiZCHMRn3dDOXSEmialDfm4veVjo7o2IdTwwHOcPTEbOY6u+XPBdX
/IbVp7vmMQOGiiYF7P6zO479WePMekprio3QUKBTYP+X7BcYDn8ZaCKjuh/rZxtSeTS6hc/QhNVR
VCqE2avpjHxey9DudddwyR49V3yfmSEfjaBBosKgsx+2s4d6K0gRVPjdaD9KlodRac3vqW0ESD+N
DhAhurDMicbCMBGjVC4mNO3ZzmnOu+ElZpJ6VS88LEENNPdst6tNYWQeJTqjtI2ZocR20sz4wQDj
Yqgq9rQ81rXtDOqZ4EzSiNaKi7YFKbSIJGIoBUEiuB+Mwuc4ilE5uWuxRsTbkaXnmgyyybtA2pEO
U9jpoqIGae3IbPyfWT4YUO9Mgtv7TLYJ1VKHlK11yYfa2E0zhN2SMBCWIt0INmlUtaV9O7F7ZQDk
9rsJjNcGngiMx1pCW1y6Ru8WNPs8W5U97ZplWXapqcwD8Uds8gJLfY5rdcq9WTF5N5craIzGLee1
3CPdGrYUq0ZEdIGJnAqkkbfo6S9Ao390swoJCx8vEd5NooBccpt/MUC3eJgNRMoyLOzpQIeGquvC
DlmW/4w961u+cwGAkn2BqQlHjfeLNy3WQhceBgPAMJXbnkqZ2fPVIqAPRb+TTPyJveiP1mcSYlFB
kGjiIjEyBUTIX7x7WNp13pRVtnXYpnpbwnAQu7Fdid+mmtoxgr4ATwZ/dvpkJVL8VbSJdfnG/uVu
+u31sZJjHrQ9Ib1/C3TRrR8A7AmybVYZrgpjxrBuKDKEC27qOdXON7ygeUU/kU/X5qisO3NtmDS4
rYgjFupGek6CxgyurWHsxeb/627+RxHPl1/pv9HdZJ9d9+N/nT/r6vMPupvLX/u77sawzL8homH+
4EJF+i3m+Z/CG8Ny/oYT78LQNGHZgwbl2v6H+Cb4W8B/XPCY3f4hy/kHEgLhjY1z/bdkFIKj8VH/
J8qbX25j7mH4usDlHVyol/f3y93VLQNisNU/ogi3fiwl/JywGMbh3WIncfzdV/Mn99cf3cri8lKY
En/LkrZdQBiXt/I7v2BvWSh22/nITIR63w8uOv/B/7tA7H+IPv3ni4B7xJvoC9rwP76I3djtQFFx
pE5eI2FnGsTMP1Vo/+WL/MmXBrVSsHt2kVLJ3zAbv/skQJ19IDr6yCcePqTgWK5tR9/PSKj/wkb4
63cmOIngHvtosHBfW8EvZ5KsTJ3GuiZa1BdQhxMCxzYNK4y/OPr+/GXwmdoosEz/VyztgD2iAVV4
RPzrwAfs4o1pVsPhv//9L1/9v843PofJs4alRiDF5ZHhXfykv/vWcjay86Jp6QkC3I964Gnn9JJh
Ce2pSeBj0/4FcOHfPxWqMhs+xwUk7MtfE+1tUha70YPyKeNyM1SXyEtUstv//FNxa8MS99hQCfEL
aQFthk770mGC7IKnFpC+Tc2YwDWoiygC/uqX+rMv8V8vh7Drj1+iYhw2rYZ1MMpA7EiFgpfYlMNt
uo7ujnOk/YukC/uPD6XffjTmrgQjOXyFPBSxMv/+R1tlL8d6rg4Ke8n3mn7wvRlJY964xWWFU2QW
SLyi9Iu7WdJDQFfsAnnppbpnM/EZeSyuAGGSVMp7azAQSNwyQOsPFfOoMiS+Tz73ZVuClenT/gBm
1Zx+FCoTxn0H4ouX7fvW+otf7Ne7V6B+xOsOrB9xLDfw5SP/7jocAuDXWTuy0esF1G3dXZf4eA8L
2/O/oMT8+48FcQJcGkcR55H3b6WLZMinlv5ARLW5JS/EQ7KwTJ9LjZRnGtZm/ovD788+GS9jXpC7
lDG/XvAIpC0ozIjBCdiMmOMte///sndmO25rWbb9lUQ9Fw1ys38p4EqUQqFoHHY4ws0L4ZZ9323y
j+533B+7g2GfPCGGjlT2Y6EygUwkTtoUyc3drDXnmI4cdhS0knenR/3LT4s7w/+tM+ht01zulWTc
gK7vqp2FGINGXqEQCcZp67cvMs/gKAw1Ms9cffGiyCi1xtgvdrq0lQv0UEDBhkzbnr7IkWdmkshD
GiHplpaxnJWEHilaR7B2D3h9nVBOXcXw/yhKmeeiAI5eiQuY6G+haFjzM3027ihUOrrCQTx26ug6
1lplWxR5uUmHUP8tGtn80fJayDPj3wx0JtzDKxE5IaSmZDsS2iFRzgSSyA67M8v5sdsBMGObukpc
iPbCjG8mldrYyW7IHdoYptVchAgrL6O8M87QgY4MNhgDTOCohsmgWN4OviiEdmO6U9xovCgGPfJq
gw7D6XFwSDP4+czYjIHnYslgM75YnSx1KjgpxTs6SZ/NMh1vSrsrb4ZMWG9zqu7ftFKWZ+IFj16S
Uh8biLki7syS6GcDAo4uDeEx3iUTbvE4CHPcAVq2s+ox341ji4FGUbJzOBy2Wvy1h+swe1FQY+xH
Z03F05T/7LJUzNrAqNOLxtICZ9Nbg/qVDF1kkw0f2+ChSRKzJ6eFYtuV7UddreMvxMiZOUxJII0b
drLqLd2K4TXo4WmEZFTUews7ARpWJ85BO1KdQYNZInekNOpve7KznU2YNC50xNqNMLCX+MHfNKEw
bs3Errs70K99tNXSPGneIhPEYoIPXrW9dEJVtHJ90MEUlZM+/AxIIFcRQRvKyLGfrwyUg/Bfi1rD
M2i6VbOfuZHmBhFE8Q4lBnDLXjQqvYxk2KlTK7qVLkP1RhUdIoum4mGsbS0b9rqY7GoF2DQLNk2G
JFujXRuh8cWIUmix/9ECHxhTVezFZS4TrKWG2RgXMmnHD4DI7NajXkJisFXFwXc8y7nnNx2oZLp/
Nj6mgMacFyEovXaKFlkDrm2MSkUuO8sLMllVO7eEx7sqq9qt10FogxXm83K0dVCNTOJVjDvTS2gS
mvhFyI5fx+hHBV4ScwhpvEzGBzQ2Gv+Xps9+hAjdbmumM5hpeuvfV4TtYByN/HJLMRjtvJKD4DEg
pyn4uaz+I36uctoAAZI3TdoaMZHi+fhNGcvZm5c19H466N/KSo1TXHcjgo71OBS+SUE0b61dgPMo
9wq3hRtDZneIHzbNx7edYXUfXQDVX2BhTI1XGAGdjmqq+3cAYou3YekPIVRXSad6V0mMc/AdBi3s
V1VkOte9Tf9wN5I5/WYyikK/mcJBwRtDGeeidnAlw1iynYu6rN5ZSpH6O2dkzSuRoqMeMAdrmAvr
3UXoS7tHVT+Mbx18SfVaRzO+b50keRxRHn3CH6bdOFIG79n1S1gBSpw0UKwx2q/qLkd2arUKGZtT
ZX/IRqfo6IIHkEK7seUkU9q1km1FDKuFAdk2X0Y/sEldgX0RIbO1os9dGJvfmjZCEIlMepxwQhVl
RnE44RPPTESeK22Q6Y+gBFqAegRHvxe3WfiZJlOhXfal6UcPeNF42pNp0akf2hbAJBy4+N4cMr1d
QyNGaAcLirplx5QCsVsdcAo7YaAAgMfyexPYIp3x4SNnoyCvpNf5mkQ+ZNTKBfshSt5dP7uEbIR6
nk+nN1kXsgJWF9QtCDGHxuensHcjPiS1Gy/oeyIDDW0NrZaDYksDAqEpIOUdBKaWBgVjZ0k82t44
ps4jnBgJcDZEMISyeerCjdUn7uPYqbLE5BZhzCoQrJZrk4YK7Ak9zR5Kmz8126fwh8VUySSdoZBQ
W4m7MiXfotlgftTN29K2sV/bVmb8SIGmgBFFqsR/ZmVN7883q8KjEce9W5lDf7jHX12tIjP3vyI1
DjAA0LiGAdIWabqlnoJQKEU8DnPBouXtGYWQX5HXtHJbRjQq1/UoRhIu/aCmvhea6fAo+9Iw6d/C
TifQnp5MDGB/1AFaj0EorFVNbSu8sUTT/lyBf8sM9T+UwmlzjPrnsgvirfZ7/j2oi4Oiy/yHfhZd
hPpKZ99N5ZDlnH2qYOn9ZXZyXhkEWOFcQlqCrnre7/0quRj6K9N02C7NcNW5rsJ+81fNxdBeUUwg
LMqZ91QcR93fqbnw/z9Ygm0OYkjl2KkTBIO3ylri+RQTqU6nAz5LdVSrq6ao1XZNY9xoVmEoZbWS
bSk/GW3Uik3XjwL4TozZZEXVvg12UF4pIZejbDZ9Vgp1k2O8uJ7pnBOaY4gcTL6j+s4QEwqiDAn7
t0R3BhdYQuam16ZoB29IzSzzaGtWa6M16u84FoS8MBTX3oL0MD1UqXWFwjZMIUsEQ//ayI24RD7r
wwUge45wM2lCOYhQYkFjqqbwwgHGuS0AAzC/DaX+gLS9r/AIdxKOyjSxgowSYSHw3BtDDxw818hh
H3SjcqEb8QQUWt6Gj3WyROu7TrMJLYOpZd0KQjPzZBkoKh1ZRX9T4Oz6blVIgteaURd7fP1RvFZC
jDvU3SPnY0vIAHBcvYXDTEvUBpZAaAwGe9Msr5mmk72jlmV3m7LHcZAHwVXQa1AAyKnZVu+MUQTv
0glWIjMdsCEmZKSGdqJnt4k14ZoMedwflbQ13wOGp8c6dmNBrIjEcFt2RUE+oxuXFZSHYqMNooT5
RkBtuy7VDLu3MYj+TnVAeawKo+ofKhDgYhUGLMsz6kYia/EbxC6d7XATeGiSH0lnGjcS28zroDf0
L2ZOmgIqbcdEW110roVLkzysm5FlbC+iXsS83k7bYYNlXnRciU+gB/aSTzK7FIlWh6t+CC1lRReq
ucsLuUWn62q85zC5dkCRv68wSD1aosUQ3PmqTnJiZxmrNHLZc1Vpy5KSme5bGwHSIwM8DVddb/nQ
bZSkB5zj50SZsFiVrtfWSV3jEcrruwnG45Uop9nmEhV9Nws2K+dSsUvtEdWyxvA3tYDT0ACPKwDG
GW8CBN7lOlACGjg+cQ1KM2gPhqX0nyPQZqRWyXaIt2kVSChKvYHbnTaOba7K0cX8FLIwf1TVCWP4
1HbyJkgATKyDnByDVQI38W0StP4N2cEq13ANVPo5SlK6oEVEWz630ppTU0waXdhNU7YCTZ3cNS7M
obVDkECDNG/uZDlTSBOrFTWWnyEo8GiFSsMVTIWpZMXpwbp1csWON4j7EYyzz1U2pRx6AP5Sjb6H
gjbj5aSW/Y2rNMHeZAba2QIs9soqKM16BSSkDD+NXl42OI6rrZlp7LFdRDkQWVW4+XSh9JvRx/QF
gUO8iVVbRbWI1JL1B5GXidSkUd+gFFTzy5ID6HWmx6Duw1w1o7WoXGweuPvw0TCL9tbPisT/LlH/
8VSL/ecl6u3/+78IlYv8+QL19Ed+LlCm+YqKA61wWMycxjSDutrPBYp/IghbnHMx5/oyJbd/L1AK
y5oD6RM4mQ7scw4w/PcKpQjtFUHOFudIw3DwoVAt+Q1D7swPfHZIpOlANufcEKPFx6Ebg+/h2ZRQ
uNaKyU7xcjsJlVtMLQNBb4x7xeulatlbfVQQphtZRuPY6F3UgXCmlOFKqw0Di2JuTfhqiUqaLpS+
YPPnT7nbXGpSKAOIaCQbe1tTSnboZsh4BYylRSvC0lPbg6pkYRWtQ3EHUETJgQC5ecqqAzYCpZNd
fwsM4NRkEXT625ZkMJBtdWmms8Gxsbxo6Brs8AOJM71efmg6q/gKjsX+YuR18e1p2/Fbw/sks3L+
m54njf36m+eErf96oqHjj57/x+apGfWm+16Pb783uAn/ene/8w//9f2/1dKa3+U/D9wHKLHfv/3r
/9Sfv/xrk0X15/Z783wQi/mP/xrEFkNOxVFOx10Doqz/PYhhULIBM2zyfYn9okr470EsrFcq2EiY
kVTMifjT+Ot+7bLwm1vgEmEWw21gKwaI9q/H8Ku9dMpTzt/zbATbXJNhS2WP5haSPMJfD0ew5WYZ
x5dY0AVy+i2d+5z2BkzFZw/n11WfR+3NtvS/iyk/r4LjioIKKlBOj4v6uKMjTwDTIjwBtGqtUJ36
pHRdsQvJ4LimB0L0cE8ICxEX+iMM8OJMaeywCPd0eQiT/MueE9iEvbh8OkVZ4Vuj4Q3shTdKhjMM
XzUQyJpC5uk7nZ/X4k651Fw5p51JpWxxKT1NQyEUaXhp5W6RvL6DhcHiEhcVRk8sIVjzOxbC6OPp
yx55jTxfk426irOUvfvha6z7WgH6onCHED9Wme8q29L3zzXfD2tiP58jPVVukLqpSXbv4VUS6oKT
45umpyphdD3KNP8EHxwCAPzGazVJuq+n7+ppXCye5qwzoEdJqZ6i5mJ0UusptG6wdc9t8fRpZptd
KjEboPXki6L2WnJVu7WVZPa2w7n4Y5iyT5Fa5Nsy18qHM79lfoQvf4tBn9ky6RssB1EDIQ83S2B4
Wd+jsrFsb5TRaz+jMOX3/hqn7AhnqrnhKA1YBeMRUYzWpyAeMK2ppIqd/jlHhjRP5u9fs6iKOlmj
Rq6hgCdVBBt6s/ms+oG6VwlSDc8M6SNjC+YaKZYuwk/B53v41lsjaYHa1PPX07iXskru07IRZxKA
j94PT4XgD6ZEy5pX2mfl1hTzUZfnhE+7fKnAVnTwAXYMR3Dyy4s/eHTPLrUYVIbfOtKKYcCq+LDW
gR26BHiVN7hJk83pKx19cuwN5mh16MTGPC0+uyldDabZRK/jIqYijDymumLBdX57KCCY4OtgXpsp
x9b8aJ9dJYk5EZecgzz06eolXKYRTh0EKB952h9cin0TmyriJVxNn2/42aXQ/JLBa3BUzIasfczi
QNlNTiYeA/ZAZ5RTL58dqeqMOFammZ6xnGvajujk2lVLj8QqEhex2K44bJxjwx9u4OYZjVej08t4
WhpYGw5vaLRcbN8FuT6s3tp3q9Hj62ayACWAV70YhKV9iUXv704Pi5dj/fCi80zz7Cl20sZI7Q+l
Z/mYdQD0Ug7nQNKuAC1ZZwb7y8c4vyr6TgxDQjiWO9QCKYlh1lbDGyOBsZVuteeI5f9WC/fpMQLo
eBp9FJIQoR3eka45Kb0A0Cm5Rtddb4jxAh5srPQh4zFqinlG8HHktdGSQQ0kOBsgB1tMSWYK0kav
tQ5kYSWQfk/gonxb4lCkHr+vgDZsqCEXZybCI+/NYsblIXK+5GyxmDggqQa4k8LOS1wdA23OkRM+
Vus5sVafucGXKy1JH5SjucgcH+wsHmgYVr0MJOf/Se3614VZd/fqFDkemXTV1sCJfq4pfmSpZZU1
2Wmyb5lZRouba4KkkaKKai+ZI5Iow+YFixz9XRADuj3XsKiv0cMyP5c2CNR1jf7pjasN1ZvIrWjo
nP5E5qsdLrZsbnnGTGmzxs9ezJxkPibUqwk5M1Ms2RT6Ug2YNAV9AuTyoHrbxGNmUyqzIDfHsRb/
ijj+R+3SkQHGvMycTVoXD8RczAs9AB4N903tQbLxt3pOcGw6NK2XNtrnLnbDS4zA7Zl7fjG8LI4B
FDvneU8liXdxz4MzaFPbNp0HKDHGjj676ApHWVOu/3766b582VyKsq7F7n82DGqLS5UtpUWryTpv
yOHqepkt/AsHC85lbbW66g3VQGB7gbAYYItB8KRPpoUzGIDP0qGKvNO/5sh9k1RNtg0qVu5+Puo8
nw6hLFF5EkrjtbN23Vbs6q2ZauE78tjjM4vKi8/KUgkjQvIxCzL4kBczL2GI+FHNrPVKtQg3dRRD
tVYC+eDT/NrSnXM+nL61F7Mv1xOsKlQaXHbMc+n9+a1RhIsBZDJj1KHr0pSZtK2LN/fy9FWentDB
18JldJKq6JJz9BDL1xn3vk+rhwjmskz8K61xwXYWSYHBTomEth+NugZ12wF0lHq4Hasg3th0bfdD
6bR3sFUCSuldYFxPThttTv+2Y08AIdscX4O603YWT9wiB1mxqCZiC9bVfa/rcgu+PDyze5zH6+IB
MDHPWyAuQfL5PMSerahRB0+MXMzGA1hahuuwnxIIf0nge2XViQsdDslNw5TqicJXdmbkusqZQbzQ
JbMEUgjiCG/zHuZp213MGPhuE63w+8ajPiw2iFiRG/t5sSap2byCR4TTJg0bqteOxAjE13DXDGRH
OqCJSHKstV2pmvGZZfnoYzGRnbv2vHdfzigB9B0btwJfll9E5cYoVc4K46C29owFT3YIFeQOQHm9
FXjHNmOpkUN7+v2/mEif6mN8cOyA2Tku9x916piKtOehGRPwDUFbrKxknGk+qvtjmnFOxERqZz5z
7eVVdTSGJpUGzLHzUfxwPFh0TJWgSJFpQP8y6tu8aG8czMBIxleWPndErEvdCtYyHK/iadvnyaVu
f+sbTJJ02k1sKFkwnZEbHflNtNmosRBdZ6OtW3wJoashqABN75m13l0nQyNum1Kr7gBJtJ4STzXR
q3b55fTjfznhMSSpnLKXgC2APuzwQYxVPnSOVajEGNjx1fiDjr0hy2zD0pad2R0duT+WTFNDuoxq
hsnu8FIZsJLOmZ0gJkSfN3oWdxs9z/P7JK3NnZ9GzvWkG+KMePXlCGfZ0KmSUfJg/VhKctFf+0D/
eKiRw1OEWhzvg6lpEGKWKHEwiUG9gUlBt9rtxtuWzsqZuffl4sV1cUkjkOTgSq/08K6D0jLJg44m
T607H9/mEFz5dtF8BAggzlzq5VRKEZwdCUrd+Qkvi2glZFH2YxAWZGr637Lcjx7pcX08PWBe3g/+
Sao7fH6IPx138RbLoSP0bMY4DGpX31c0FTdKEepf6VCdqyu8HJtcilPA3EcGurlU+oE6ryV0w9HT
ujq9tBqgI3QxcaaVTaqvw2h0z6mQXz7BeYVEVmjNawWBXYcva+C+CuATI4m6mko3s1JuxND/coH8
497x+FWejluY/dhUL66iBjUMvpQPXUmkp8XE2k+oWLanX9TRq7A/RrRNSYpe+eFVpq6PBhk1o5fi
lN6iPbKuujiQZ8bckXeksXqgXSTY7KU2N+mIkcxsomoGIcVlUVTWJVnl1VvDAGGjqZp+Zrk4MvyQ
8TNt0/OfS+OLDZNMOsyNZCF4mRMpez1WFHdV4zIFxy3lueXx2M05SOznt8R2e5mniIKLqnOjdJ7i
t5AHQ/UiVgHdqfEdoyc/Mz0eeV+cqzhJzDPVvDYdvi9EhLVVjQQNVHUFz8RtjXUboq8+PSqOPL/5
W9JIwTLoNaiL51d0PSVKxew8cAPfMz/CRxDpH1umpIs/uRCHNM6nFGiXg1zp6prkUJ0MIxDj0Any
YD1Q7rr2p+73ZyRGA2qUeR23qNsdPjjFyfoIi17noTwp73TUQxvFVsp7WUr9zDtaBtOxiZtr239f
SxxeayIePHBsjt0VRo/rHpY+MjjyeKDE5BqZeS05WNtM0bRm3bv1BGqaA3l7UeU2Gz99bEBs2r6O
UL810Xig/cPrT1x674BQz2uZvxuUvPxemzPBd0yy0fYyXNe2d/rdLIUzT7eBaJ/PB68FnezlI6vD
OOyVovfMMVA3Yag3N51s2w9j3tYb083cje3D5VllBERfE73u70bbKP9gKM4PEz4s2Yg0uA6fZTdy
oB1F3SNn1OC/AcDk1GUB3CMZ+syljnzI8z6PnQ7yZ7ZWi1GPCLgwLWZyr0qr5CbX8YuvcZKW17XI
6J2GOjSF04/46BVpKUB51ZBDL+uGZs5I6pO29wzKJpeRbnW72g3wIwIN0270pAzvTl/wyPSBHUil
v8MmaVbiHz5NbWoQ8Qq0raFbFEA8xmIVCCs+M3KO3BZhtnSQECezCVhqyNvU8EcMvoNXxSXZlQhk
9njygT6rUf1aaaA5n76rYyMV39ac1k0Flqe5GKlZjEZLFBjUA7y3KxTs3XYKRL7t47h4N1ap8jnT
h1jxHFqIbwDqul/gHCIKOv0zjn337OGo0bMSUHZaqvSDoLBSPcCIDioVS3qS5JcKNfUAynDYXUsj
DV/rudNfjSJES2wVcEBjCTlHmQyKtl0JxC1TqUBCwpqcItuGAyKasQ8KL8V+TWYGcNb15IjfcxfM
h86nDpDKqULFXPB0X8/OvSPnF2C8yuCVzhipq9xSAAVkg3ZHPs3w9fRDOjYCGfF80igGZwT54Qh0
oR+rapbxjHC+bcKirEiDM4PtH1yFjxlxBtJDY7lMgkh2JlFC7KOD52Nsiot96fbhuXH38rDCg8Ob
wyaQHrr9FEv4/MHl4UA0IQNdI33025BWTQefKXQ3IvEt91LNArdbCwq7D7OWL18z26q3faOml65u
/YDOmWHQk5IUAkAbpoEuHyyaXu8kYqPH00/k6E+dHVjzB0726PzNPvupkmQImRY8d4oc0+VYRtl1
GtQxoDHfB0QmmlUHRPrL6Yse2UdQTKHxqs4pvdhXDi9aucLsC7eQXtYm7+vOEWtVrYZVAKh8c/pK
R4fVsystbo+ANSVWkQN6eZ+joxnj9IaE7+FMJeT4/cxhoJh4Z7b/4f10rRWgcawlWEeSFOugUzMw
RBNfJnnKyZnp5Ogtgemn9EGnGKHs4cXixO8qZWBSS4ZE246FCl25Ucszt3TsKnPdFHvZXK5f7l4r
W7JgmNDsDSh3G2Q/3Sop5XhmoTv24J5fZbHuJJraVJpeMhA4x913hdlD0SnGRwNPwq/Yin88OB0p
S1NCm0u0DDqUxcuux6AZ4LoDhLf52A1eYDh9vCLKYNj3Qea8H2pX20vdqT/IUk0fRGIqMGBJiDOw
G1jnZoh5RByWFOdynsH4dyjsWbPA7Pln1yMdg/LSDN4IHpuZXpLtpobvpWbXF6GV/+gxWOVdhPwV
QfHKklGwHcH9//7HQQGH0p3NRtte2u5ipMWqnCQpiW5V7sweXg8BBtmZQ542T93Le6WvpaGkw1+F
bOXwXu3ScAq74JE3dWBfTVmQvEnYu85MYdhPwrfafdQENlTeJP+iAMtc++jvPghKep9HBKnn9uHH
Bt3z37P4Wo0ysQdDDgMoMGdadTUPgH5GuYFd/Sff6uxLNinRC0QOi3pHkrAtoRXCQjBCABl8Y4Qr
lQRnJrn5K1k+YKRec02S0yZqxsMHDAjQ6TEgDV7Mnp040SlLUJ/Ovac3hppkuQewt7xWicQjxcuP
i+QPxhF9HnL4OOtyOlx8xfRsIRUH5uAVoZvtqz4Gcpxk9dvTo/VIH4IvBZkVeyn+hTjy8DZFFSYd
hiHp1foYfk6FGUSAcjvl3di75pUGzTNby7gnyQKK31czccmSCHrEMZdTqynvB9EYdCJ8rKZelAGQ
P/MUjq2kPNNZUQDABCHa4c+rsGLKpFfR9QtVB7UNFk0dWvtuchz8hAXoAAMl8LvTD2WeJ5avft5X
wmI0OC0sO4kBmG6RZMxpY5ECLQmbu04BstpZ5kfMrY+nL3ZsTSBrBhkYOyjaQYtJSxSdJVV8cNSY
O7EnF6vFimZ2f7DyoFd0dIr6oAqXiIpeS0yQlzxHnQiAAP01svW+vj99K8c+GdsC80LXAC3v0sIf
GWPKFpv+QGrrzeOMLr/NnIlgPqVuP/kKiLqYILuVqw7amds79sbgYlBZs0GOsLM7HCY06HpiUbmy
jqieOmQd7qtS0YBsWgnxAZmaJQ+n7/Xoa6OBhNQZ8R6h1odXrArR9fwi6Q2DC2xbhwym9FG8PX2V
Y7MqdzSb3il3UQY9vAppFMIZIk16sG61W72R7p5WTAstOJFnvrRjL48cSQLIEWfMAtPDSxEdaRGQ
koyeE+jDbeIK4wGmd76TNXynjNd+idZ4+JALX/+DR0nJFVIM4jgyYxZfQKnaDR1SErAzXUaPUVGi
gM5y40wv59gLo6ZBPYqTkM3h8/D+phTDYp/qTHRNWBC3ir2Q6LnC/ZN5m/youYM3aw7naKnnm5CS
RTi3sDB5EDS1jTu444U1lpV3emAcmxdpWrKRRMHDQ1s8sypgROLMIIvJ8Icbcl3ScDN0hBnUqkv8
G/BKBSpwOpzRuBw9/LssR1zaple3HCVl3kJ8wDHuDZ2hDsSMVPad347NA5OjtfN72V82SEDJRYn7
1wMINCiR1Rl3+dE9J0EZKAo5YgkKLIePmMilpgD6yDwz+GKbam5/0Vsq+ciNH12MxE59U8Wkf+Sc
AB43xZ+Kyaw174IUuurp13BsUD3/JYvlidhNq0xCIrEMq+yuYEWKbezW5/gKR66CZpy1gZoBpf3l
VsAsWyOITBzswdQneJzA1qYkVpXambd75DrsWdk9U89nV7Bs/IIxERDoWw3+YZNdy7joL2q6O2ee
2ZGhS5NX0BhjdaU1Ns95zw7HuZpXtamHmmc4ZCopvTV+BYycX9Toc2gCBma4EugdLk6/KZe/dbGm
M1xBukFQInVhKZqPRVjlQZhq3kBm8JsuscMtzCBJWEEusAOO9X6KZbVWfQICp6QkVPv09Y/M5Mhk
qDoiap8lQ4u7rsM6TEK88p6rdeodXH9lYxM+e28Pyo8/uBJFMbaMdIAYMIfP13G1KUidCUlQ44xX
ldFVG2JKlHsVq++ZNePIgEEpA4tgbubCMVlcKgIrNxAiBEp0TtiWtjWbzELfO31DR1Ymh5MbAgtc
zwg/Fx+ZU5t+DVpL8wKIn5HnWk34nrjSjlSxXEkSqvJteBsKmAXbIM+T/MxNHtsiH1x/HlrPBqyV
kG3bupEg8r6qf6hZ173uDZKop8j1ySnOjPxC74YZqGs3WAYcCczUt4xHESlXjt+SnkJacmAEzdfT
z+Xo03fVWXPH5peD0OHvGvJ+iguKtASpkYowSsJm7dESZ27/pwzm8NNh340ShXMILXOOQofXUe1u
mC18HVKMyR52NmT6D5MuVoY2fdRHyJQpOKgLs3foj+WyIrbXLgnja7TQRQXc+fltoNBQWbeFryu7
etJa810X1Urwmtkov5Fgl8jIqHvDWkE1dtR9lbkh5lNHgtUMdBGX26iu7cCzgoC4G8L33E++LCNS
42rg5ytsm+ZV4ody3E1TN3KoB4MdXGdhSOwMv2EkYzYfSXzOAJcS6eWjqOJJBdhaoloiIFFjjtOe
JoIGjUuDu1HWDhnp5N1EE1GJRupsXNgH16NZTg9DMcVU1fKJ60uncgmj640h2DgDscr7ZJgNsREW
CyyuYaL4/C0FxFoBeJUybJcM8F47nxzIyk2Kj3U9dWKXm3qUbxuNsto6LGPT3tQ9YhsyWZrSuUi1
kUSnAqY+LpRw0K0L0MP2BWEDbrqHL9qMuwTBZYXykHbVVaM3xLOg3wmCdW+U1r1PlK3wyEwegAw7
bkRKK5VwIAhNZCYPehBJ8yFxmumNMIeR+K5UTjqgUVWpIKlHVIzYFtpyFUUiei8oNmAG0vvqpqiI
CTdNEqshftT7ckT2v8LrVhbrGfxzn1O6SNC3j5WyV3r2S8TndtOuNHyTZORgdEeSY3zHXpuBHvdX
qegCexX1TfO2MSOj9TQnoVwdtDSUL9LOSmAs+759HVt2DarUn3B1N5FU3wvo9OQBQ8G+jQKQB3BX
mesvKfxAKLVb0Yi1JcO0uq6wFIlthqw/83y9q65cnShEst5SwrbITSnIqfJ7u9r1GGC71yTsKo9+
2feQwBMgpvZA1+DK6XLry8iI/Ww5cGJqLS+vnGzKaD+rZGVy0lGtbdLHwzvVyCBcx0Y97O3CweGB
xgY2thYULczvUWaSUA8ncG7VtnGV3UAsgfxIYFprkjot9GlmYfQK/5lmsZf2qv4DeLsSrhRVjy96
pVZ+FGS+wdHU8KtshypnxKp5SpBdDfR/M+VT9p6s+1QhMY1iyZqCYPgpjkvnUo+i7Du8m+hu0GQf
v4bqYbxPoipukdwYmlgRzBaqnmPofs2IyVDqZm4LY3kImrS5zOyxIcLGHKP3ea/WCUqJwS/upJgU
aOQE2KfrCRTONyInCuzLaZ7jkbTL/lMbhUO5q1onSzZ2HJjvQyUd+gtNWL5Y00bSXychGU00OmW4
DdHTKJuWGGPIAcbIR9nnWdZtyGcp1Y1d22mwFsrkvk6ClEQ+IueSdQQMKVilvDSiitxR+1Zz1LnN
Xb3/ArhHUdaCuOVoZTqJ8Z4AHD5Fxy4nyPeAMhJPokGpN2ilSCtxlaSd48UdNnS5q1j6ummm6I7Y
QaA6VYAkZd37WA3Wji9z2Mpxml/itDaMVVTmOu2ouiupWVuiDQnXqNx+JYIYLnGnCBrIMow6wwMd
n5fe4Jh9DENDGcx1NM2MObIhcDgrbl9DNQHnXnscXfIPYlAbFz96VsQXo1vzdQo1dKDhN71PKN1g
kUhViahLPYryuEii3G8Rdrl6/kZKx7xXwqES2wruUEaT2xq01RQm0eBlXUPgOFGN9siEQ4VihUpf
eaOZZExeSJBNRO5VxC/vs77JtdjLqsFF89uZjU2cBRwiX2u+IJPLpfJGJSHAmlYtUZ1K+lDIxLEi
7t8XtNb+M6/w2REzZ3h9E+W31L7ce5Op6B3xnnhh+2pOioFDv48rIi4DbSCFwlYIhaxs8TCGWsw/
dpv6wfZzqAk+lIT8zB7xhSCUjF5BZwm3AAV6BDT64UoXIG7sc+kaHgy4ex4X5njNhxsK7M4rep+N
aV5Xnu4n31iVyMCMFXtdIMhduQaTTdk1P0/Gv+XC/Z/JQZn7/f9s1WXTVBDR9NydO/+Bn+Zcw8CC
a6OMRHDL22JX/5fDHM4JKl6XJhiCOwxWs+3tr8hnDRc5kMc5CxopD6ZWNuC/3LmKJl6xUXY5TyPi
/2nq/R177uF+dVY0InyB4IHiiN+HivxwFNVVI9QoIZqTvL/aWqmKORJh6kxvuylS3+ptYBIO15na
BpFF/1XN1WTlJ2V2L/LGbDdxrU6XRZ5/TAH1ZysjqAPiEI2ONE41D4t1OBGhvhqYB+5QARNU45qh
fYPUhUSzybHaOast6N6BBPEfUz4izotgwT+VdZ5dFxjF2cYZhDR28DY9Jn55Q0UGKHlc+uVNmqjT
hzG0jfsuTQx7FTTFXNV9qAK1eK8MelGv1bQ0u5VaaRZBmrEMCPJzNokz+O85oeZfJdUH5dwOdH5g
f29A5weKjuhJo8qhZjZ3HD5Q6t/amGYjuaqYDN5NRVfv6Q2k8bpKBudNMTbat5YIuY01kedE4MZA
n7/ym+qtq2XJ+xEi54+JiW83+S16xQz/J6iXKbpHakLdtSBTcB+HKaCuZJiCMz9+LsQsfjun3BmW
OXvCjeVpN1U4jFVjbpIQJcvN4Jr+BQGockN4j7Op4ugc63uho356WAcXXFSGdF8NQxsKDnwclsVY
fZ1lULiaYqV3xhvOadvaNkkel85e7fStEuaEfaa3oLn2tT++F+DhGvIUJUy5Z1/w3c9bfu4nPzyt
/PxdlPFZQDCUIwBezK2ibuTAgGd3I31/NflZsUdr6Z+RkR+9CgfsJ+4zx9LFUIElVjVwcRgqitle
17VWbyq9O2d1WkIk5hGJtFIlnhVMPL2JxSeu68kUgWqwiI1wFNrSBDEDuCMb7EpQk3oMu5BtFIkz
43vVqtVHgnqVfNVZavy5JnLoR6iaPqnBlq2vddJpAqiE8x6UMsh3kmUandFJ5hBUYSvcdKFSeSrQ
6n6nuulm8PWbzg26O02XWbyJ06C8h+SXfyBJw9qPZlY3a9NPN0GE23pVkXvQrCbR5A2atvRSqj3J
NVosp0s91yEjPr3j/12v/mN2s/3zerX9nCbp5/zbvy6b+b8OFq75T/5cuBTTfgXkhNY83WlKQU+1
4Z9sFMVieeJ8TU2MrhNr1HyY/2vpMrVXSKBR11AdR9ZL9fXvpcsUr+h6zLMifyVVOyF+hyyhHc5W
oFbwJM+XWJRYaraNPqne6S6R5msZTtWqRCHPhjrSt7Kt9U9qkygPtp7KD1FScnaMCCnKSu3/03Zm
y20r25b9lRP1XLiBvomoqgeAIEH1smVZ9gtClm00meh7fH0N6px7t8wjinV3RD3uxgYBJLJZa845
CCaK0S8ocvF2hPZnIVxF7RG2yrl692sx46959K9fdvRBp8xgY+eaIpJGWlzq5lJfiZkEr5wc+Wu9
FAR6t5wZmsRRfW1c5OfeWL+MSqqxPU4a6QOWHaFdcCRWValvYz1jA1d12o5D2RxKSzc+vXnz78xz
RyXyv37p0cSr0shLe0DnEXJCNzBa9uNSqQu/ImfmRZVmemmbcxWObLulb5FMuOkbqFl/8+pH9UUD
Rhqaq1ZEMHCsre3U00bJEit0G0sP2rQvoq4iMzOd8DDXcHUv7SY+J334c+Pz150fJuU3BbKqNLKV
TraIQPgQk1nbYwYcser2CnynwJo89VNm4A3we8dJ/lt11b+uebScjB5kQDZ2eVSLoTgA12yOqqW8
hmz088wjPXVb7DPf3hZeTGJH1klEo5akl2vdpOEsyuoBUMcU5WuchrlJArGXkL/uwNeIinXst2SD
34DZ2HiYqAihLNlgie5H2djmtsqAvOK2Pmflfu26vPdxHPXsFEVWZWdPeaQLqJjga/PQBlO9lYQB
RsaqlheTJcVF4nkFImc7faDmT/qY1nghpoqEjzfpQLJIZ2eIOb2gL6vf1Cw7l0ZTL3vOm0MgIGD6
xbz0Z3oNh/H43k8+WjmLbsp6DGYlm7G5CHLPaja4BMZdWTufP35vxqEu+e+XYMf/53sbUkoCZj5V
EVUTeQFhBGRs6eIhlPV8ORbN7OttVu2Uzqs2a7m0+6FtIDqRf+ur86Ddk2K9hNTrrVtKjRwB01F8
7cvEjJI6HSInX8Cy4/cN4jVpdoYllXCeaZVYqZYGWjdooZCkyRE4G1Kx0rfkoZeXJpr7PfL3fFNb
3HLbafOlmSCd6ERVb4aEZcI2vGs9GdztlLTncrPff9qktf/5KHJoMjmb0yoq41XlqJqRgGKvra/W
i7P9+HGfmPfQTfx5jaalN+wtxH9LGFrbTDbqZmSuhksw3NRJ8XWK229mn8JBN5zGdwtjOfOiDwe+
d1/00YxbkyTjmK1ZRSKzh9nH1mXaAZtM81FN0vFXMbow7dxcOjZZEQvw1qHWvF3n9Qk6WJuYxwgN
CynMZx7EqZ9zNAXXMxi8FUlKVNaFcTWtZAZS88xIK18sx+eYcVG6iQwbTFy+PlQAPDRBUGbXzNFo
Fv25n3H4+N8b/kez8VhafO6qVkWJl2RRqRO5KMYDfzSJvzTGZGyysmhC8MOKT0nIDSk6ucTpr0Pw
8XN4fy+BeOfP8YDsmc1wrsjInUCPageAJb7O5rJUXbkhO+6cUOvU2D68hjerTry4fFmjK6Mxn4td
t9g2iz2gLVVrHj6+k8MIfu9JHk2vlFE9omw8EQGOyaFLatYmF4rHG9SGfWPkWpjri/b144shzj5x
ueOpcQYnRyZZGSGGXX4ifyspADrOcmFbq+JtO+sQzig6SI10SyBIywTQ76Yf4nnwa9OTfeD29hyC
amzBkXXiOrcnnk7Wxzbhva64nmWLGI+MU/WFrNT4uQGji0cnNfJvYumGb6kKNLFI+2prcVYhSfHQ
s/Qti8mUOrRT0mQqU0i+dpw5JH0OKJorL9ag8GHAUalp69cdoa43Rkw1P1zl4O2BRCBEbjNNWUPy
RhzXV0skrxubLdrOLvVV22SGMdwpOvHg/gQQ/Tax3APblFSsy8yDBhXMdsH5mXgH5Su2ePHb48g1
h73nVMXV0szJN4t9xWU25LN7M3qlFlr2bBpBbqEI92uj1Smb5lNuB17qNHaY1mWyNeYq6Xd6WtkP
UAArSvFltf5W4lx5mfIMTXkMgDXi4G7cN+5KLEmNsvSqJTXzYelQBBAoHmc1F13K+IDC00kRpS7x
ZHkxbRYPKw8h5423tmHhGq11tVBYMBSqwdBY04iE3Aupror0yzkDCNjbDTnemj7kz7lqzA9GVohb
4s7rPajwfmclutL7fWvx5iXRf64/yjpdfHRQUxZ1S5dhk9a9duJBj9ZuFaX2ZKvjiMClFi5QZc0W
t3bueMoFbN3uVwXZB7YukGlqq/UAzbMrQzYJpLpSje4CBchiExB/TnsztoZCBFo7uw9ouXjLGpWW
TyUC+8K3ah3guJ0V9pOyZpVAMm2KyW8MT9S+M2rFEyjhMvYXDstUu2rq3T5uLfgNqAiNp3yxxwiG
bfslL/P8WRO2/VIQUY46PqmW8kvTq/aLZ0GF2cLsmImhH/U5ubeh9DaBVuNxDUROLj+wYr36RGBj
8Yh9HlfbKnWhRqIZmjowtF7dxlKU5r4ZO30vlEQZttnUrmFRdBSCirnKrjprgdpkKKNoqeBnY7yx
3YknQ117uDd7UsX9ckBNH7hZp38eTAWELRHGQPO0pZSbqbZsJEWp5tv4XS6tQ5UtN1aaf1o8kWXb
FhqJM5ye/DjJ12/eQgpskHqrjUshnvvPUAPK0rfMRcm3KmgCIFJmukNOSwYZyTH9faIxrpEpuAx2
gpJ/W2lZAz22JiKIE+yqYVuJhCCOYW2ASWjFdu6aOodzr9mf+3Qenmh/1H2o2BXjkKGTbKzZYLVG
2J1DK0gz6XeF7f2o+NYa35Gt8zke6vK3YnT2i5sgYt6kqIZ/NYthZ4HWDK0ejM0wfsmV7pAxg83r
Rz92PRDAzih/VeRYfsmq7lDHVxcchxKpErYbg0aO35Aa9tyoyXAz0Nn+uszDsNWVdniwW1C75Osm
xr53q7gOY4vmQhCnqJo7ULNzTcGiHobs95zgcc7JCYYFadUXiVzmhx5bCB3ZvGieHYaT8NNCbZtI
r4p8K2hISmDirvFt7IY5JVe6uiDniEyYPm61oEcVXUfk7le+miz5HPWmdEC5D9r6Q0DH64nqz+FT
08RBv96t1FSYFIpPcSNnZs2+/oYMYyku1DpWYaAaK1kzaQ8VvnaqR7PLefGDt7hXWrOKPhQteUCu
AkZ3SOLsRmv4fHmRTWQ102wT5lxlQ+CJFXSsdAANFZlkouiXLBoXsy/8dva8Xxb4yjgsJIyLggoj
DRGTdu6+9ObhR8OWFapezeTp146WFIFtKvJ68aoeyrLdgg8QPQyLtnRSwLsJDYxJqc1vqtcXz6Oc
mG1lpxuF7xVNVvu2EIznbiSyhDmcOTPIYMWmPoVG68qbTb7Dj5fAEyv6sUanmYzBGuqWDRSKsi28
4GQPVnXxq9U4pyk5bILeWdKP64PzUByoTIcMf+KHd1O/GFGSL0v08Q28VnXf++uPdqTZiqBwdcA7
zUUlQ60U6s70apNuWbJAlqq6z5Jg/e2qm5XPudiE3m7YF3QJbN+rsnQrNJCHrjXQITdRNqSsglsI
ptljPTraTtH7giSBLovQCJDNXJPXwPl0JR7M7W6gmZyLVDpS2v3n6ZrMoT/3VnM+jTFeGyjnw5Rf
qWQV0r5WsoMWftxm66KFXUJ5cc5Jvm3YJ4G/beYrrR718OMneeIMd2z7d1KrLYTbZJG1UMLORzO+
nqc6f1IaZfWXqegguBtJpADg3eVrspw5zLy2FN57gUeb18VZ5JgOJhEUed78hGvcW9sMCrBGTb2+
GozCtsgaGWII33DyvvQQ/55RUzcUzIZlVHfIAY3RX73OIaGQWPJwpgWTBao5ZvyLeGweOZoCWMD0
BMx+RqrxoMgi4eSZysqDADISwN7P6CEQjLAG04NnAjHL8czp4NRzPdo0l2Z90EmzBUmHWWfXkx4q
GbXsw2GeOsufm9jiIKXXiemXalz+THHzJZuP3+mpz/toO722wA9sY00ir4QkbCfzEi4K/q6cmIwz
bYATZw/36OjfzpnTNm6Xs3PTsS0oxa4gLStIleznbJwFuJ64kX8LEMFdriRNLaJsNMyrpJvHTUvy
WTDZbDI/flanvsBjq1hZrraCWllGhrWm23ZKzUBm9A78pdKcjcPyE8xWvuAa9VrGXuXticrId2qi
x7/O/ITDmH/nWzgmaDq10nsjJRS+sr7a1/Gy7HSvTO80KOP3TdL3qBHS9kupIUyig2dd54Bl7lc8
GxChmVPrWBa7j3/LiZOYe3gTb856ZQvgx5p7ESlsm8GyAOkpVGvyq1dWApKI0PGW8Yxi/NTrPTpA
U65xRN4nVTTgYA5sO3GDyiDd3kBt9unj+zl1iaNppl+0ypnB/lIFyxFlJKJksyNG3IfaOeHpiZXu
2PtbLx5iYaqwlL1m3TcyWrmd6LUzYT6nPrSjb9mFbrRiCiijpkFG53jeQ9UW3mUn0YtNC8j1j5/T
ienq2F1YjpNbNppWRukMxEnt1elGJsp1Ui/rVaFYVHsWPm97sNjiIMg5M0ketfn+Wv6OphH67qTc
AP+LilhtHoWbcUO2knMyUaS5PmX4lVJfw/fIoXdKgOy0Mq4M3xHF2gZQIMVVL9sOgFicid+lW1WP
lclB2IdHBZQIXbWAH/J6oFYW5uK1lMz4BinEu6Uupru6mMcnZ85i4U9tqe51nWI6uVgkJ2E1Y7u5
U0XH2Qx1jMcJwl3aew3JMkQucqmsYCby4j6LB/FYkrio+mbZVOuZF3Kq2nccj0fgLy8ebnhEMcLY
LsIW91I4CuVxaqNCI7WUcL30YMX/PQxmu7HnvPz88WB4Ffy+MyHZR6+FUoi7LE2v7LIsLS+6WjEC
tXLXbwsov+uaYRJaBlB2iClWy75WT1BcaiNcF4iZ1g+1p2+ENkmDYk64OcKwJY6NTWstQ5RBm9oq
FFwio8i0OpjZtf0Qqls8mVla77xBTWFR6eSu01Jt5naD12kGTj/Vy23T217/9+a548gIr5/oZkmR
R3HFXy/FWm/rrl+vDOl2ASK1/KlJZXLmG36/v0G3+c9J1dYmo67cOouEvv4yjP5+xVjB6TC/kcqo
7Tp3kt/NxDln3zy1pB3bc2HVL3mFVDgqh/QKHN1wr1ZEMNSpG/uOjrJ36FJvKz3xHK+O8uRZQvUH
NkN3Hw+fE3Puv2Uua7Gs1zkXEfnOKzoWuyDFas32eiHP4VFPXeJo5aC3j/ttLNOIVtywjzNdDfoi
qy651npmE3ViJbSPVo7VLUVRD0oS9QYGpmRqxpApWFyBs6sJ+h4Hztem8vL3HtnxbhFsBYURN4k4
mneBO6n2/kD9CBDYOOHHlzixkBxjeFOnnNeVE2ZUUM+709Za8d3SED65sesu7sdzo+/VhPje5HFU
XfX6xpqVlolLi+3yMq8XNJ12FW+0yjS3pWIo12i/xUWnDrca8+qdYxdF6GhV/TiUuvZcTQXYplT7
VXKC88tKq3y3Vx+SKS8jYq6ByEUybdCqJuLrmmX2du0hs1GDKDGiKzOi70Rs8UESi11Q8KsLK0Rn
7FBWGsUt7KiXnMmNAkLWc7hTvGisEjDiTtr4UIqB7tlpcV/yesNYtOx28klciqFr0aXq9ma14+9O
nzVbhyP+mYF26nM9lv33sq5QMugcslyoc2leVoCu+tYObODGxPbQNcCeqEatMkHCJPflW9I1Q2AU
UMM/HhsnxvpxsEg12oW3GloSQQ9MvuvOWn5edeTF+qBqwagIqh4tBKhfH1/tNVH2nRFynIboNOQv
9YsAQ9Y76rVjdxWclxLJete2+2nW010PRY9DeYec3hmR/cyUXAt9NIlatoHFzNUXL1UOODLRBoPV
qltzms2wI7Ppu02r5dAizDeWLvUNVY7CH+Eln/mMTj2qw+f1ZoPsjV6nONmQRM4MPM3QS9VnIlpu
1sL62mciuweclp15LSdHxmH6e3OxA2czL+omifSCUodJiNZOlf3ywxmX8TIbs/FixDRzmco0/TwJ
QK9rmnebJsvO3e2Jve1x9k8uvCxTVIBxTq/YmwUvSVBkifo39zjHsZ9N13qjnrAZSLSE6riuZVG1
Tm3orKzC3jw7l7Uy66FerPm+tRrH17B1nznBHp7he4PwaMpVtTWrx5pdomqBxauGudyoIs9Ifdbb
M/d3Yso9ti5T08vNdVFSnDyL/mTEkFHVLn7p3LUcA0pT58p5R5LE/9pGW0dTrruUyIlsByKEg/ij
8ebl3oD3cTm1fX+I9dV3riXV7SSxxeG+y+5LfVDQxWXsqO06p0tE68TvoKeGY+IYqNv0ctMR0/v3
nvW/sR6SxOgXl+VatmV+H+tU27VVl3SkLO3x40nlxOv8N0v8Aapaj0MW9anwdr2CFDElzevWHMxz
iVgntnHm0Taum6CgO3g6or7Luwtn0tDhKMLb6lbh7cwakq5ItCGkJVefOR+duqmjyUYpjGZF9Z5F
vL4ed40uLhiyXYAJtjinZzp1V0dzjDH3yWhKjwKgo6QPVLiLHfF9+p1s2/oQFGdslqYaP3PdZk+T
PY30OW3wErkrAtdy2MymJkLLmU3MKLPcmKVNWpRk3LVEk/y9D8k82u4NXtNP9N4yTqcWxfLJAh2c
O8u2smmiOdna7D4eRCc+WNP4c76N7UbRnYT5u9UWi2Z6sVyuladtU6qVQVrg+/v4Oqfe69Hc4xUl
GrHGyiiOD+tejjNRPmCJwnaSxZlHdmLmPtDh3i4dFc3WXlsRJ4zjFIdr75nXfVMu4d+7gaMJR7PH
uWTUl1GLkcQnrswKY50Vwl3o2v+tS7yKjt6sfaKpemOQ6JfyMqFlp7sOkdDrLWHy5wTTJ97CceRJ
4i2D2y6Sm4AZcVuLColZ1a5341icewsnBtSxbxcS1Aq7zyuipIn7xzhWa9CNQtvbalf7SEH/xfM9
mRJ1YldynIPGT2/nQRh5hM7ys93VN0ne2b5WKZiU6thXiR8/M65OPbTDv3/zWlabhWVaOEaYJe0W
vcS4mTuNRpEm9c5c4pQ+45ik0xNy2Lv1mEd5jo6PeKn4Qp0zJcjHUt9NoCYCOM7WlU71JsyE1vst
qTsXbeE6oXRIkf14AJ7Q6pJp9eetuqlFWaDkGJ1WTY211XP7LtAsTfseNxXOKH3J2/2ox4OHgGN4
LshK+G4NHb7McTCNlx6W4YUn8KeagjMH0jjJMcJNNOpTH//C15H6zh7mOGmzUjKL4z2aXVyWvshX
9fNiDkgj8nmrw00N+5lqNtJDRL125QadsXgBbfphi6598k0JrQzp1nKTHfy3kzRLmulO83VINHfX
WzqOFjy8OAHHdVPg4gvzJK/8QaSX7dRdNSNZrlUH3nYA14jHYb0al8T+aqfuuCsSQ2yHpL3kDTa7
sVe8DYRw/WZWu43WnpsjTqxdB73228Eo6ybXa42BcrCu7XMNSGQLOJcs1ZbD4qr/Vtaas3vbemfG
xIkLvp5o3oz+PM7tbiAbdJe7KiTJTHsxJ9ndeiXFwyKJTWo5/IZRDN6Z5fnE54bq/I87bBVAsenh
grql1PcCWdFvpnV778js5eNBdKrQeJw0Mqlml8Ls83bOyCaQgFh1UxWp2NqZ1v3obYdydj/KDYEV
bZQhXoAsV80/zlz8xDJ1HAeoojmxFTatu1GbHhKCeUgGTdFuiskI9EQdN/poZaGCH93XDUXuZTOp
l1ODFao2RbnBgq1shTo+f/xzTrzeY6P/TLpmUY8TjqupinGSEmhMkHF342VptUMGIYNYzQbCDzT7
zBVPLBDHSeX0Inth6wJdoJKLRx1Z7MYoZoLziH7dU/6d/944Os6q0KpJJdxgcnZWb5ZhCp/+WtWG
cVPrmbj/+OGRpMigfG86OtoVoGJOhTuneTStnooZYKjcy6yBKOlLDigrxt8h2VmuhCFWx0pxrR0o
zvQMaS2EBobhDaUV1HBYnDiCZexCNR9uFbvNKV9LnywT74K+/xjwLWwx7SZUakvmnQC+yfS9kAso
JuDI8a7HZb/XMaEjOqL98zMd43byU3a0d1ajjLcU043P0tDmu6GxrZ8ElhCS0qm4e4K+y+xriH41
KFlwQ2mQG3p8W3iKVW1GxZs+Jag6xg1og2rYKskLAg04JsUS6zdlr+EBpCRB+1Nfiwuin+p84619
k/iWQYncWVQGOnYhbw61TOA2XFxHRgDCESQQ273KDV5q4YRxRyIP9mS3+GVT5CRjwFKcTTYb3bcW
2Puz25M6Eigg4GiFEmWz8NPW+JkXOj9WavGpt9PpwlqQdnSad1snY4uKBiS5b7bpUAfjYpPdNXeO
flVNpar6Uk3N0Y+9DikQ95f9HKTUruI8iSF5GUNM5PdStlsbzPkzEQRY3Kw4R8ZqZWBbAFmY2pPV
N/qFTMuGRG23a3ZqUVLGwz9m5L6YphYDdx03kaFwO+B1Kydw2daldwUrpRaUsLmNgDbd/ItA0H78
hKq4+ZQ7+YhKx/UkeQe18F6wGgI/WC1PRgnO04ocXKjePk2qQqFHkLTTTe8p8mdZt9aTXKjQ+Iot
nDhwVjN/dPEAZv6kp+IrZk3LCebJnePNsE7uFzjvcx6Ma1L/yIeFKXwVcq1Q8i4jwOHcwIiJkCdA
DoW1G3XgwJBedRzYCwIgQicsZXpaNK3iwyXQ/Eutx9lv0D56tis7zGYbp+jiaO7L3Aq6tkQRZC4o
wHxzMnKUVi4+Mt9O+sHcSbIlHziNl8gnB5ICtpzWrRX1fGHOOzGZmW8Yo6GHdZ6YZoAhNbue7GzV
qGJM6v2UpCtGabt38cR56ZcEs3l27Wol1iG1hua3H9dV1XyxJLIMqwJo+77plPJH1pt2E8xD732f
HG8bu7TcgnoulzvStBdBuIDn7IhGUI0gycwpYBkcVz/TZHc1SRIptlR8m2/LmCXPHSy2rTLK/FDh
TfNAhxboXYx08qugITcsrCdmvQvC1vQxMKgC3g9OUrsRRx+a7i4rngyHFvKUz87G/OHl6fBFibti
9vkqnIucLCHChFhwO58MvvyWbMLhiVDZ8RK1Q8usTYxNHtDI9j4nWadgHq+RYqCq8dr8E12Yalfm
ivVCGlK9YSxgKiQlZKUOLprsy1DGzs9qsAQb2rwgpmj2ui4JQa7BqO0ampTb3qvXhB0NLt4EyITY
six194lVqgt06xkfziq8mOnKbQdyRLABJX6VroQtqcMkHpRmRodKZbOAQ1+B3JlF6v5wtYoqjLDN
ZsXGc5AGdpZp3a7uweBSidGWm9zp4x063TYNFS+21m1Dof1GFqQ2+jMzSOYLb4WnbdUjPkZDdihZ
B7ko4WIotbaRBo6asIJitTXVuH7AToYVYlSdK2FMwt3i/e1/jqNmef6qOet2yTwiICdAbxTdzE76
q6lL19eJOWVmHOkhGf10PZqdm/n8fW6gz3EStXGX6xfDsNZmyK2jWK7TVv70vHECWzFpw7ajIP/N
M1uVqUv0C0+oGUeiMkykmX7REbLhM3zHyxlClUt682rdquohl9hr+2lPcF2e+WSrWPd89Q3q5dRr
CCxhJC+bJXGJXFnLod0ldLh+WNZ47RbNY6LaoPvIhPQuYYeDfuDPMxLQEfq2Vma3ZuEYLzFoiHkz
5nXd+qy91j7BegKjPGWeCj0SiFp0OpZzD61UZNtKPXQEZumATGrYbPppPcC5TduenlpXEu7neTl7
lqXQtMancqk+xeTVyagv4tsmM5zbwhi1h6xC6LAKNa1IlKhthmIuibBQKYzGyD5L80rS6Gegk/50
N6vSMn0TZ/U3p/KGKrQ6VI7IOJvbLtb76zlbvqCVPii2vLx8UMRKyg3tjO6nnO1qCTo0pWALB1F8
l57kx1WZWLQgj832gup7sQYaQ3az1GSm+3PmqspG78XwCTHs9CnNvfl7UpndsnN7Q9FDW1htH8iG
3BrOZZKQGZZ0lc54lahRySPwiW0tf8xZO2IkL4ub2pC9iUo1WWufBHbypUi0UKB7MnAi0LyLccCy
TUmgOnM6BFk2ZMauxqz5kvLtfmNj0OpYrWe29y75c4idx6RdD11igqhUL/ZAhNpOvDeHkkI4YpLh
CkmN5aMhNXZ0lhQfrexVNrZ16c+W3n36n97IwGDX4O7GMi++IhXkp6VAKL5+vCE6sXd/PVe+OSys
5KOIFvjsDvox1RfPvpXzgoI4Xs+Jl05d4egw3uWFZig0j3a2q3zpc8O4y2FBohFa1P3H93Bqf3rY
6r25h4ZcG3pmJg0AGJfh5HbFZTVX2hZXaLXThrOozRMFjNfAkDfXiVvD7Op0VnaJSJ84xO4VbULK
XaQ/m6xa9sLunTOio9dy7Tu71Neqw5tL2a1sVTwPaRQPODabSiZ3jteOt3SabH/tOzsy7AHxb5eX
13jQjKBqEy3U05TQUz6QR096v4upZV7OenE1xrP2mBeTgcfHmDY6u7/QTRCHmJWybJKhL0Ik53ao
y8y+IxiOiC2HXqtNXRpBYOnsJ4XA4X4xi1ChC7lttAV3gKfL22TVsp3h1OI6Jp0y6ICGXI1KPYep
oxb7QgrawzJj5ijNNSynvAgFToCNM6BEYbfdI9fsziWen+pEvf77Nw+tIdIRhaJUdo1ddnuNtTSs
ZpluMDF2GzM28w34SIy2QigXXdarn1KikDfSTc+BsU4Mdf1IkjIITfHmmIFo4UcIoCR6bKqXfsue
91zH//VQ/c7IOM6/G/C6pka6EvJDSt6G+1u2dUKtmTy+5CVuUQJX+TphM23WsCrj5Ntgo20miTf3
dX1dLqTOPi5222S3knAfFp0XX8dkHG85m2BPTLy7ypTyXvTVS2t52fbjT/RU9+dVYvvm3aRVnJSD
pPWxxmsfTggEg2IU0/afjuS1d+5aw34hQs24kotpRV5Gl0LPVJMzvevdGZo33yDGZRTGpvfZTC2L
rCNPO4OhPDGD6Id//+bXuclMWIjHQ43d2rn37AHdAWXDQPdWrF6tY0YfP4YTM8hx/odIiB5OIODs
Um+5Ix+k2gly0HzAKrHPS9yBTsnP1N1O3dLRpFi446C1FVhYtZ3HqwUFGiko6rQFVYwFD1vJmUd3
FIz4X32915LNm2cn9KTR27iICaLrPGPjaqu8pTNutH6LQWvnaHajb1yyuzQEzF33POpjgRAMkJBb
1SMng0WQw5lb1o2X05M5c/snjvnq0adopEnXm8qURq1stF2ZUZhCHq5vXt/j/4+Ii/EXQOX21z+u
n+vuH9uh/PncE5L+vw6Xeqnqpc2StP8/f/5j989/Tn5Vm+f++Y9/CMs+65f74Ve7fPrVDZI/+s/6
++H//H/9j//49fq3PCz1r//9P16qAXgUf1vCz3qbtQR40oR7+WaAH67xrz9781zwZy+rrhqrd//Q
P8MudO0/iABHDQQThuh22BD/mdKkq8RZgPJT+YJ14tQOurN/RV0cApwcg1IeUEaTT8CmrvivkCZT
+w+XMCXDwy/pmHh4tf9W0MU/cSh/zaYHdpEHdcqix2CBySPe8s8JQFI0LRAeoZ9Um/aTldfrhTJ0
CXaGPPbjFfQVMN4UEiuIo0rdjnonHx2r/omX9fu4GBf60GPWK73QWoo1rIl99J0Kyx1YK8WfV8e4
n8cZ9Q6HjA3El2dyFifYMyTqaQsh2zOpL0oz3ZJMvAKrjh8nh/qNrZYYHYt7RTPoKtK2CkghC5Y6
AW+faLf6MN8V6pIF41hN2NW0a7zq+mciBisXzkbeJhetkn6Zs/4XqZmNT2D3cEPc0AqSA08bcYcO
ZwuL2LaMiDk7jX9otK1Su7kpZ+tqdsST7mgX5lgkl3jTjU1fDHutLpJw9MRVrFsDGfj1J5B5BadV
ObCoI1CfiA9au0bfx4q8dJzqihX3ktQc8zrjPDQs5udyhQeuLnYVYEGqtuCpbnNlkeFIEQfnWgfP
2FAuTHcOhnaJ8lGxdkTzlztmhwNsl6gORwv0piNiB1HUrNuPfaf6+JapzTCXkt5JkMDM6cAwPifJ
fNPUtMzM6pPqLWEz1FHWzGG7tvuMI3pZG3tXBRSnGqGbDVdTDd+gcf246JKgyIuAkfAgRcz/2Thf
vK4ogyw2HheUVUQ3qBRVbOJdi/aLPlNyAU0d9ateXi+mKcNcVUKFXMUwNvgxUwKBcw5SZ93VS+9s
BOnQ+7Sp3U3erfsyjT8XVBLLwlrpxKxUMFIB8pWajmW2YZ4i8iocovoI9JOu2Ctoe/SyiRrLvs6k
u0ULuiudpgK5IrINJPhLBDmXUx1Td8wNz1eIBvN5G0+aVjsUJvreV0bC9DR7q3fOL/B8nQ8QJkQk
PgAowew1ZM4uzoeX0dSuck8khEYtVMl0eNuF2JmNy/+nyZ3K6QtrSxrlMCkC1Viepbp8BzW1W9ym
2y5DebXK4hH/8V1hD7cEhW1wsj7EBSopU27EDBRex4em933Y5douq0nlzvJDpLjp/miwDMzkM26p
UimBqsFxyjHQ+PlAbcZRo1jrP82jvodNemVU895WMJyOi6b4YqA4WZtGvmX8PMalc6OusiGQ0v6/
7J3JjuXImaXfpfdMcDQjF7Vo8s4+z+6xITzcI2gcjPP89PVdKQuVESFloBYN9KIgCFJKGXndL0mj
2fnP+c695Zdnua+6NNIm2YLwA3Pj1Ijm5XbhPB+ldrlE3hDQnIRMktkaFT95qMt8l9TVVi7xy0R+
l6+i/9qknChX9eHaxvNSls3JSdzNMrofq5TvbddfJLb6kCa8Q2P2Hm0wlR+DSB+8Nj7O0rp0vOUS
hzFKF8nEZJARfuYNUMp9JqwbFLg9Hd93qLpkRpfgsirmJ9Vkd7xut2nlPDR2cldbxn1acrdw8ocv
xS5QlI925lgw5KydX0CbN9cswjrx4lTNZlDOtdvF72vD7b06zV3rV5s67q/6uj6AD3YpmwgizzAP
VjZSrRTQ+1tXn7Ivjpn/aRcJ/Lquepgs9s8xftwejjEWimHcIUBcJHSHRF4v+kOBUT0S2v3wZTse
gQzpXT0/OybVujSqITbyBbfcU9C2H/mLPMoHuSVzHk2r/cYtGkdFbl9ryXkjw88aWiw4jWGcLDHs
YodjR5NZ5VG0oG2q4bFZuyd70jejldQRCN99XqHp9CbxuJim8f0UQKXFkf5EynKDnQhQXPCSZmxV
7OpqBCm48cf0gBEphyb9HJRPyn/S/kz7o1PtakstG2B3dyTnWfzX8cqMx1DPNlyjdt8H8Qau9kcF
UQEsO20WS+Pu0i7IDl2PKcwqRNQnRujN6bWZzS03fYkpMhUXjpBXuirxdKUeDZUNcNhpxS1vP3my
vJUE3cJhJcIX2zUSfNwLtrvO0RuGt1R6926xRqWtD6DJbm13eIG/OYCxJXwRJwBxdcuypt1rtThZ
VK/jZ1c59d5J8Ag7VXY3zOMXJBCxZ8N2vn7+UzuVd0FNBnUBoRwJT79PKgU8ptu7qjF3ejWYJHss
uXIZX6aBv+pcYvBmWWE0MoKvk4fAPMzOaTLLW5aCmcHA9ELbxvowzuqZyNpXkYjLoGw+Fte+TXTx
ynJ+bGMTY0lADHXIw8wanulgPthDRxPf0B5lVfI0p3zdIHB3KLhDyLuDmgGBn7FxxiqiKeUkmvQr
4znFC2yEYiqp0iv6q8X2P7CsABKdBrUNWueZlJncKEG4Lc7qG+hzvJkoB7WS4Ptk+WK32HpglbeI
eZcpU2QpxsuqSb7Mk/kKNeS0unrfVuT2eLnl9KjJj5WYBn6umxSKV7iWBu78EVU+YGUIZVK+wEdt
diJJb1Nnedam8Y1qVxtjUH8k+HzfL9BQWyEPcSDvJplfuVV/q4vmHYHnHhKCDH1/vHYtL+qddNj0
3Xzh+1BQ/VweqgkCLq/zbqvn4NDLsw5/zokTVgiZBX3KzL7lcj6xcLWXeV6DhDYUjFq/jup6uCe8
OHKByE6ZcEuDBVA71sJvc2I99HQXRb0xXqAgX/PqyMOiRqhfYnPbZmiYKA+ogNUuNZa7os0wHHQ+
+eUqvwVZdtK1f0fyHx7sSmg1GEkqr24DOWxKvnazXyC3GTeOm390tn9SQQz9ulyzK3Y0OYsN1Szw
ZF4mF2m8XzsdNtOyrVSbhnVa3ae1frWcpuflDsYCMSwyAAtsVyi9vjVe6/O2qx8u7aJ4KqruuxE4
2DRJaKjS+a6reWu0/sXoq/Woa82zNZHFdceRihi824M9WFdp/cbIiR9dRaloNks+HnvPvM77YE8r
eLMJelwE0lpZHjoQU8uO4Y2MyOMfYVYDRcjXL6nwvy6W7iMJuYeYr3mzyGyPFv9WxVwnYWX8o6s5
rIE05U7+3mGvvHCW+QJHrOKwOd4zjoOYm+k9XAeb+55eKxDCl4y03cg18AkEA8OxudIwkhqVRoH2
3h0KIDZ9Ol0V5WpuR7KkYe50e+0LTHgjXONmzZ7AaBwpk/9oRjjFbZBeNclsRZae+qjFuyecctpZ
vQJ266H/p+alzfgMOg6h4nh0/TCZ02abVFWKY5FK2BqtZdeCGSF+17HYeu5lA5A5XM64wsw6LSPi
sIqTl2k+N4IujbN3vB7OuU0jnO7NZKdAJRGeBZNdMTzNQeTxe2P/KKvrUtrvVg0eouVdsOugTbHO
XYzOeMlKTo7KTq8Ao7zLgsuVGq7J+K0zopQxgtFnG1BWcWj0vbHTeVriOJkBwnWcSRfHBfHGHM1e
7sWQvk3rcmXr9LLrsncEKRw6AMLZsecjQlqTh17f4SsM0iYS6P7RGgNyMkuZba1EfqM5WWxZF0lB
58vNxBvXbbLD4DZXDbH/sBunG8N2MgomnLt+ZmG2SvN6auewd53+wp97uR0M40FP836Z+wttOycw
F1UYD85nLV3rQs7TA77Kp871t63hf5+AquGu9LyoqHfA83eKdPFm9XS1swKHR8vAWKR5hTt+5UQT
s+xorGTByLhi0VmmtwVY9eDKOFTBdLm05hm7yYrf1+MmFUt8zIr4flpGkEQDcGXEs/d8Hi5pSu5D
uqqmzWpP1/AvMbRnmRs5qlt3OikPueny/m6GO+4+RfeX/dk31VMcl8dsgXuhnW0NcjZyl/WRmuE4
zIrmseySepsvzkVnL6+GZHBiODkEgnl5tOOWrhHnUcfixs/X+64cLriHNZd1eqSpBNaf5X3tgvGq
N7MpYh5ycrLisHjThaucY0IFZzj2GTsu6W2XjA2VWw23YyFV2Grjm101V0x9FfuBYgnHLAAwA0Sh
L8aLqaS1zV65IZeu2JjD6m2MwuujPI8PZDBu7To49l3yPXbUsPeksy14q2QGUnbcVd6JAPhL7ifZ
vkj0l8HAbtoGBN9K/9L0e72nhnM45Upcu0FWbPn2gFWsO6zzV3gsD2y7tk6tXjECsOqY9XA0C90f
XEg6O2GYw6GpA4F/SXlH5bFcgwcYDsvQsxtnWT0tqje3fVxMJ4ayp9Wbn+LGvViczg2bNHgfBzau
lKWzwQ26DVU+p3pgpIjVy9ilgwGagE176KXFGPYBt2rXB9Q0mvmOEpp0Y07La1fUNkdj71a5QziA
v9iakJUjgocvTq8v7Sp99pvyIo19Z0v2UW5rkb87NU+jW0kfWn6ym9tg4k+1bANHL2SM3u4yQ9Qb
I9PhAjXglukrnHIVl5HF4OWOCuyvlq3WC3fwThpvArMmlsTZMfZulbR7k27FKBYcR2ViXoMYu8Vu
9957rROmMrvuDbqcm7baGV4TVudPnLw7KXGgrf61yy4Wyir/EJfbwmi2pl+9AnRKOfgldahhIIWZ
F5TsnpcvYjw3UDF2NYwPDJ43CnxRmLfaZlfefgZ1WkfGqh5E+bE4xQtjcb1rHb1z2Vtzgm0Yv4PP
3fYE+3d5vlpflFWVka9qtRWWvXAjElxc8rq4tAPr3VI1ezjIIKFOhYnuoh76NVGs0WoN18LfiLww
N2IxOEAE28bKrEjDjqzF5eIbr5m602wE+8K68EoLs3xaPq6UPXIMSYHRgCChVcGyk6hLx0+/2q5L
FlFycIidY+z2tzWav+7BEcTg7eDc3QsH11gGeAD95tzrsNFLd6zr5eRWzUmYcxXCRdqlMFA2tKJc
BBDf+ce3r3TroJrYHosi6jN0Yzvlje7e9ebrPDXx0a4JWXHIXbVzFOUAu8ZvXmZMVMRl1+dGCnYx
y1XM6k1H6XXVOe0uls6NrT0QU3IflPo4V9MdvE8vsvv0eq2qi7Qzr2DzXjG9CKn3fOqq9lHX3gPF
Gs+MaQ5wbXrqETqsLC7+j4VeEssF5NTdyjq12JnY7IJsuNGF/RZXvRUOHfHdWg+vWXatu+ap1Z65
SRQ+RVssn+3qnpqOo6nLDiyezsd4pelvZZxuEuwBB0j3ilfPUdFOKQfj8jQGgLPWLiiZLyoI0HF6
6u0JT/UH3JuJBXFcm7t0XNR+TIrXCwA8V1Wtrxh3YywFb22O8Y1qx+Lo+fGp5HNazdzHE+pbJ5vL
2vQjYeo9YB+2dV5zKQcdudII2Wa+rvq9GW69+h2kLIFgPGnSGHd9zZ7EzMxo6FJepFZ81P111w4S
50x1PzMgD8tUa+BA6gHbknFhTkO/6T2cFIzD2etL83qR7mOV+094BfAx8TcAkGytQ76et5Tbwqk+
vRVPjyzX6zaV5EmGaY9x4kBl8XXdYfSMR+KE3SPetXZXLu9e5r1LMGfHfP4OKOeYoSTo0rxp6mG9
9lZYZ5XxafETvbgMNBi6v5bNSja/zz+rmN/CJ3R0DWEPGxH0PxuP0UY2nh/2aWZvi4Cgdg2jbEc2
m8JyhVqXgcWmhSCaqsHYW+h8zlzys1c8KEGZ2t9bxbR37tnouEDS9sxfs6vR842T18nsQvTUO8wW
MsBk5zkzJmNlBuY9/D9Tmetv5UPffvvWIzP/KCb/f6ktIwP/e47y/y2Sb22KR/GfMvXx8z/+D3//
PwVlAP6UzjHhsql99aR9nif9CU/2/xCCGsbA5xUkPHaG/60oO/IPkz7n878c1/RtE7f0n4qy5f8R
CDq5AqBmFsXllEb+l6R++0+hGDX+31rcqWP7wV4o7XNPY4ARBdK761LXhnb914kSan8MsyY9VZMB
0OGxNTvXvRrNmd2lFc6LjStng9vManVokitssj3V3OzZkvOva0CqCyajd65haZpvGqyA0w8YC2oG
mXKkZUe/QqybA7mlZ2QxGw5y/G/tOz4ky+Q1l5jnnsthSSf7izcHzVi+YXEJVB7Ohj1PM20fnnKf
ZApYZlNY6TA/OB1hiQ3oXAqi53Xyxq2/BjT91DAXLnplc/DOLCZw5zrs9WHJu9zZOIFKrgWmMyhg
dH6xeXZcsbLvHNVn4vhFs6+yDK6WmymjvrREagpaiGyKYNaOXOvGmtlAH9jLxxmBMGvk3F6CsTUi
1y29JgMUCiRVoYW2qzhIexDZs1vZjdlti5Fo04NBm5O/ZxV2kqtm0NNjEbCgH1yjz4NbXB+BuVX9
uTeBqy6IlvUDjArt12aUp2Of7+xy5mcplOUNaFFYpsKm1wV7zco5u1jUUh/mOihRM/B9gTKuWmZJ
1uL6yaaWTjnuXacTAnGP4KHe+T5DLZbVNu+Qckm/Fv2w1R7kaZhMBhg5Dud97Zqnwkvnoy8MosOt
bbVf6TBWU9Ro2eltQ8PCYAJHttNVNTunEAmJnsWwrLY7JQB70SxAxZbzw1KbMrnVLf/fLk4Ml8Np
gJ5qh96KYQhNq2z0tRmkVcIev7UhdNOCw+lsQBDA3EXxnAHRYpQ4XUY9+kRXMQOC/vL9+oBlo9Es
n2aT73Ixy3UbUOFIpw4Uw3GzLl0znZJVdNesrR3pxGF2cwwqo54PUy88/84iq7tsCyya4yZORgB3
3UjfCgMM7VlRYAP0E2IRWNKq7A3bZO9HSiB+idWc7SjLZX0LEJEaK01D0iV9Pu3VohzfDyX6O0tz
554FMq8WA+cScSbvAfV7xpOl3KOp6uS7VCIr9wtdVX7Ysp8xsYraeRfRSTtXUC67QhwEAAmmOrGm
s7WrhHEjjAq1cUJjtiKjzYLy5NWFesXOM9nbPtUtXUOO8IeodSv2DF45dfHOpETqI1+9xIpWMsM5
t6s2bq3a60s2XsmQYSw2g24HgMiyo96qxRcr0EySGpEEJortBO2PCBsyKOejZsQF6HHNZJIOJoBc
JVRUYaTk51LSaBFU8HXjNOxex1kb33M/QxuEPkpTsynpGyBlPk1FBJCHw13b+UYCUabM7oOKqroN
9JLKuazmWb0V5BEQaZq1nyKSK2heTj0E78bMLvk8nnAaEuqsmCH+r3bvmWWM+j0OxTNdQExgcvxT
acTTul6UomveMx9Bmiw8wz9uqZbvN2G/r1bqNHLCb+YW6KKVQCxacXHuMFRlw34dsEuEZoDE9E4g
Qwcno1s1oNzKrCz+w+VZm7ZTW3TicRgr2F9xPXXFnb94Xo/KQfmPxsQ29rratn4xxO/TOI1zHCUx
4co8TJ1Eqc+5YZXgwVrxLaquLr0EndcIMO35Ks1nd+NhtoH8NiR2/tIVmOkOgWE3bkjtU9c+EDht
va2KYaBdyHWo8i8K0KSD8j/XffOQK4dTdjtiamLJdQGBJUeeT1Zv1gsczf52DsAObuaOSd900nxI
UW0wKKcYt2XH+r2N6WCRJ054cf0cYyd2sa9Rl3edWiUa9mhTZ7aEkEeq5VXjnCjv/PjswLPgy7Ph
MmLfBfZgW718kand24fz0qvj7eAbKbjfDIk7+dQGjxZMVaK+BPf1aCAgKnt2dopBQ7lNgerLKKuz
lh3QpCnfMyfyQ8e+LP33Pkvtt3Gy0SvG0UMFC6zBvXNjMUy3VJdZ74qIqb9Z8T+n22GcR2vr5Jzd
Xi1tmQyBpniwo4m99YpzDb/tRg3eVFz7tbGwGxTO4D4G8GP9rVsJgaRIgd6DQJJ7LEyLur7Mh5aD
75fetpBPkFkkfagrTGDOahBkxfiywChKtxSIr2TjMqPkdVLbEybF0qtpW1RVbWxat8nvatdWiGvt
Oj2NlafaHcTCJj3m2dmrs04jD9gAaC7e2oOaMQ3Z+SjziL5BCR/EixsOSpDZXG6k1kRExWBrvcVt
Ufr/GFTiDGPv2sDmKpoWCHHChJDtNoabAtPuinLtrmSYah1XuyE2AvABJeWcoVJVca+KNPM2npu2
OxNSQLKfCl4dgFcJERxK5TbNUTLZePSYhtNP2BiOuLI6LFo0HdQ++ppTrN+1PzSC/XvLOdMvU1SG
LoVOWupEJTcD+RWma1LH2SmYmvqKErvlySjmKt8VfI/59QKFgpQks3wOS2aqrI6jkst3bZppQbBB
t/4uaZqq3Ntp1qIZlIU6O84dNkgPZW57DHUyBMKbUvSueR4BcfAsgM8+ZCLrUagb1/o+IKeDS6Du
zdmYruiWbTnUAEEZWMvbIhv9LKw1vJcdNN/xcWEU65DYTcuHMWvFF9VYGKgZfKoZUidn61CdEV0R
IQwr3iaucOzz7oaulJw94P05G0eTna0RCnDGzV9XOy79nW3Ezh1RrME5QTblKGyxqxJb5vqyu2Bf
Nbc3AYbrrt3Y62hx1AuaOX0vgqbr8m3vU1WIkpUJoH/QEdtsn1tV/LFWJDAiM+0S+KOkJC4S2HDl
NUbkZvioZjl9dxlIIWQoWxRRUeSG2lBmiF6Lbsi522QjE0AqRhBKQTfV+063vdjUGWJJpBJtFXex
u+TGISeHInf+WLHzW2kdrm6sxNHjDh/uzEy/K5ud1xsNlCjyJRueYerwnKmcIeikSyrxvxZ1EeZ6
IuNe+SJ5t/RoklRgpNUekrYy5JEsbv5WYxjrb6yilowkNLgPeuMYae8tp2q/B0W3NluXCvA4xFmw
mNRd+mmxq4m0oIunlNDRO1OJhTk/7NdT6mdL8J7SqIbe5sA8u12ZLzDLNAySEFBeuuIWnSEbHryM
3TNj3km3Y35WdXXNVkDtld/W1TzsGfqltA7uAsMZiDJAcaKyDwsc0Qinu4xRjr4nhoeklWS4FfdQ
uTNaCMfWxvlAYve6plTLCZsigfBqZBJJ1PJnyi77oOJvmQpeiScFKZoJYZ2lxaHthHvFG1YxEuwa
gh4GrVsva5HnTDt41fCudph3xAmRhKPDncWMBOQdIRZhu29+7p8rlDy8WFFuItqGMx0QOefE2n+v
Y+Uw3q16F0NBUhkZmytNexAvuOlKjmN7M5SM2mCHWeM7u5Zl3qVKFajRi9t8kfiKHiUG6/PArEnu
MOLb86YSOKVDYem127RZtb6xIjY9CocymafKNt7FI8TCUDt8rzsnVfI1BRswsDC5Lo2Z3WQwwXHM
7Lszu2O9r8lQUlySue3zPDt5H81pNSuiSjq3Kbho0+8qYKewG0A9g2rAA+QfLE/WyQb4qfnVQrCs
yUnQ/Rm1Sbk8UPeWlyzWKN2ysCUHoGQy60iKuk2jokrg5pgy5f2etEWlI6XEekg0RupIUM5V7HOT
GmreIXn7ulQ2ngDTrgQwtrYsi2hQjYvzaja/ZXGMoEkt5oCBosjYprrGiGwCrwYPbcBB438Lj84m
s/O5+4we+/cH9WP77Vx09NeD+vkP/FfPESd191xmJHxqsmihxi3751HdMv8Qli8prXeEZVJDwp/6
0/zleX84HAgc6bt4szjQ86f+PKrTgERBn8P/eraL8ee9/8lR/Ud/pEdlF5UXWM9c6UuoZz+XYjDL
6bpuASPR2PYbdqh1F9SVvc1Wbey9ktf+X76ZP5WCvxafWT9aP//5efzknn8WKKSQPwkDue2vpGX5
POIHCYOPeNURcDqst4Fd7nox9vRFM5OUTPM33PveKy8EXo6sEMe6K5dTP833s1fnp7QYrI0x2Dm3
d4en5e9/0B89zP/4OemX55J5lG1bnveTJTYIqnXF1lVHqWy/NNWkWBKbgClb0/yGOPfrFZCUUAg+
DTIkgcOfPskaOstcO3RvVqhmP82z2NsZMfkx86svcg5+h0b59QpgJqR0nYgm5g66AX+SZnC565Y+
tMjOJ+x02epGKucs46h8uRom+L6pQ03F33+d/+KXFILv0cVSTv3fz6SIgi1PV7C3iyh1MKjI0nVY
d0iGLRW5B6f6Xe27fb6N/tvQeL583FsOHyRongzMf8Rf/+LK5eCSOEUKfNVdS/ZgXZqPT8rKHRwn
Ztm9klADn84NZDzg3reCTby24qGhi+dTmlURhNAAM1bghU7jrahJIm6VMdRZxO+wzps4c8UjZ3vn
QxHO/NKkHIVDdgv+Q6Yx3xz+598dNwhJOWQam4a9Hy9YmzZW4Sk28vNo+pdl21Lb3c0wP5O8Yu9o
i+3ff96vtz5qkENpKDfIuWDtp0fUy6paQoooI89MmwujiuXRLjIcEA2j7r//qB9lwvNl8iVTCRoh
hcm/f6ZIBPRrE1epatClGeYcAlkHcmS/La23fr4bWGIt1kyXEgKXxfMne6uHYG0XLR9jCnK9WU1P
uZXF/td5RL/Oq7QNPUyOm1J569Yj7r1nYogPwY7Fb4qefnn2YMRxa7k8fK7vUOT546VMpGgN+KyM
zMaY9DDo06guS++imNt6Q4M3mmISWMe//5LPD/QPzwIfSnA8wEvsyHPh648fKica6KCCVVFZ4Iei
TgMfVmPYkdvjO+lsQVLS7P1NQdfDby7vT1EUri8fTYuw8Dz6g3HW//T7Wot2PCPl91UuspVpxezv
M1xAJMvtS0rvrWgKbPs6E619gcIxExujFM2HwvWb9edfffHcYyYruWNbHBF//A4sjpt9XmV1lGvG
rEZaXeqMJLjqMJ4kCV0gwCrb3zy3v37viPPCdFluTZOXO2r7XzVwUeL6Ls9WQ0nZ1n4ZGd6vvemd
ygwHcywrIJKVw1F6TMrfXPF/8b17rn1+m3tcAMv8GZLQx4ZsJoXHuBLoBYFu64t+sNTeKZP0eUai
xd9TlGFv5ArEWNtuk8FF923tZP/3994va4nPDxKctyvsdNj8/PTkzZmfa6AvFdeZBu+2nObIGxug
ABNt3X//Ub+sJXyUYwmTT3HoNv+5trGA/olUJCukOT8/NEURQ8A1f0dT+vVTuIt4nFwrkGy/fu5T
WywEAfDwZdSYZosMoNP72WjEb27XX782wYrFWsWAh63hz7uy3ppmqvO6Er8a/oFR4TlWLiqYCV3n
N6v9r08G7xSazym7tP2ADeWPd2mMXVENTD9QfJU5bDkEGbs+9XH3ZALn+DrAVi7A0/wGM/frw8EL
jaCBazEHBz71064nbVqjK21MjJ008t3iGc7FXMTlJRrNctn1tskpncm46H+3GnLe4jf6YT2UvNbY
brP7MXF7/BwhWz3Glk1BcWdnyO5ECQ0+VNTb4TZNzVptcqtL9zQCDmVIPUpyFE7hvI6iCi7wQw5c
A1c72bVL4xb1vWtWpozvS0z2zA/Sk5ElTPxTKdh0gJ1Yvjm68V4bSnI0smiirlSn8cnOue12e3LX
+SnvkszZtotVPvP89QjYnq9mDvs+KBN0b+8KXaLqtrLs7RMFTsldRrmlDDsp0jJyfYWvsLLxLODH
qDLm1mt9UxMaf2981GN6eIuWKXjQpnOIahDc96vHPeT05bnCpeqrImIsZ/vh7PbNc5ASktlWdZ7g
ZKjScdfwPsGX2NZEd9csRppxh9r4iNPZe2bHXuMjsa3mFZhwd5sPHfpPI1N5kI3p3q2ZOWVb3Evm
oWOf4V2msy7eqqqv8Y6kZvM1LvDeum1Ar4tWSUAnnjMboZZx727mwYOzMk2x+TE5jf3m6skobhsb
uZn2nY6h1lQhjuD0msGQ6hgPRJhoWNi4H1rTi0YaKzG3WJ41bSv80s3WglJShSVogyuatWwMDbVc
sJGOE6UqAVPAiJKVnBqGZeqIGmCVuzLsbMaiMuaKyroi8dPDMNZnzIeXp+3WJTWzoBfI4Wmyaw4H
ambOFw596r51k4mta6zNpUM0qUfMWN3YftEMJnH5QDDn+DIH2VaNEi/bKl1G86lt8TZi7FVfo8l1
fBN2idWMlXwyw6RcQfN2DnONXdZ3A+wTX1KgZ9eOpzYGw0UdNexWn6d0orjMz7KMmFkdDHGop8rh
v7tm+RLU9Tpt2qA13ooSFAym5WTyQ6eEsBEFMncuSbkgEqBDzS9tPWF3q/ygGUJnMae3CY/SHEJv
mt9ljcIRTmXf3CqPujl8v32NlDvQxUBLC4yE60WZgQBTrzhMZGRj9moQ+FebeAAPM/YVTh2xJPFB
LOsidpSSdfC2ieFjlks769YuaOwjLttnAfIPLU3bQWHyRKrJv48r+Q7arMbipRDedIu2j91jHlfH
j4AfJNd2UQ7wB7mvp10SnyHDXt8UN2hzzhPBYmPYLr5dHxUaEGZmIBihHqdg3AVinjAtYin+Si31
+pjXLvJk0g4d1aBemX4yAbLWMMEV+Jaj6XQbhXzc75zWSYnJUxEsIhNgsh3iC56PQ7I2Ac/l7DFi
yHzIxwny8He+crZafV+fqSHLZH1fcpWa5HdGo9/2ACECpCMaQrZeTsw5omHNuFCorrRGujFewLk0
1zXSKvWC0B5LnnLlpe6lYLgODmwgprUxXDEXEdNct4mGxDR6vEvYTqMSCgqpD5x9U9j19fI1czxy
0ZjA0tve8HsMmkM39SGOW3MK6U8Vr/Y/isCyHC7opsQitJVF07iwf5rgc7AGfthYpcZj2efLnZ44
OuzHWuDZQuc/1KYZ35+fZ3cvFmpfI1am8Q0efvDSrTxEIXO7Cq/RUuISkqxrZbggfn8D46ZWDofm
dAGLAzsL8S/bZVBwrmCaJtA9UUedw0PaD+MYpkNVGdyidneZFxh0UAUgmmP9acVdV0LfwThaMvxs
O1U9EbfJdZiZpvfp9Wv/pecsXO2nsfN6XGAZDOyzPwnXOYYlOnqXmfI8Kp/uBRJ8zVyxnIfdNGYM
mgtfjkk0wf8ejwrwyE3upm7HQ5+R9fSkQp0W3nl5Zryd7ZWMnZ7CosR5safWf6wxldNmt9jDF1qS
muIIq6PJt9ZkuK+LqmwRqlx7VObZFrP3RA3NVb+0MiUE0OXflFTB1Zmj9kUBTv4QmY1V2usqm/ZD
i8Z7UnYaQMc4GcsFpzB1Y/pNkW9NUUJoYEn2PlePEW9EMNT+gpSoEmaDQX2T9Q2hq7FMFnyIhmVe
WYOPjIjY2eU7vNWdE8nFnf3vXM6pvJ/63LM2sSvcfpNrd1m4qRL7M4sThl2o1+0GGKh86piTflmV
NNeNMqw5j+ZiGswT3kgXPkVPjWLY62x65exHh3UjmU2uZascVmupq0M8QroIUxN3Lu3NDnE3Krfm
S+r8Jh0Rl4EU459tpfHCwxDmjYjtTVrbDPWhB3Ey12T4JImQqgU1kRkMaWYTC2EzVozXpmZeEawt
Wk0iVRsA9eAmlZeZmDrzbHVOC34ghQY9kvNaw65BOT37oPKbJp/jZdO0KU7ugPqEpwXdpYtmGiay
0PdwQ/LSYoIpJgraaiQQSFV1vH4lZ9mpLXfo8qDp0ePb0Izow4U5VrJbReXMYVOZRIsGUsNI51pU
yNc6b5wo7/XZm1/K9KjjDraR1Ln86ssYNwo0BsT12CXxwR3XMmnj2oKPEgpSF3NdfgU0kfa5cWFE
bdJC5kyIVTxXUWAsPJTJSNKh76r11RG4MkPHLUwNBEkSIBhJBEa2qnMD/WRlOcU2W76ZwgZfwjzX
/7ACRs2X6yTrL6M1NHpDDZV7/5/sncly3Ei2bf/lji/S4AAczfBFICLIYCuKFClNYKJIoW8cjv7r
34Iqy64YUolWZfYGz+xOU1Ii0DmOn7P32s7CKSA+s4F6AAeZCPgbxDcEbuara1R2CBuIYDdTD9H3
ePBrb9P5Vo9urqyjx5addLJxbLuRyHLy6DL16ZjbuPZ3SK3rL8h75E2UoO4BBGW3t4yTrCujxvfJ
p6747LnGdOunRkIbI406BZ/c7HYsMPm+zHAl5qZNwpgX1+dpnaEQ92rk1ApRS7dhDtG/Eg+8fJao
hO6N2hkvLE+lDCMtDdqn8nr9edQzckyVlDBzcB65V45dORpchBwfx0Ww0+TCmVeMvax5KzK/fySm
cvk69YEWGB+X/D6qoVhTPrV+uh3NYt7hCOzUpSLN7MlBgthsA1XpvaXW6Nyuyot0Ew/UuQTlpbxY
Zl70x5bRVIzUkN4THnP+DvaEYP4e9SVqJFQsDewYRvKrp2IQH5d6JuNDlfPyqNB7YEWb5Hyd1Spw
N20+sVPtV4YXzdYpaO8mB0n4Zohq717hmCFZctIuGmHiyAi50yLWwT6rom6CGgnZrLfs9kWPOr9H
GGY2m0L0FjO9rNYPZbI2diLNnIuH1rtPmrE58p1bRYalN61CKL+sQspBBYLSTF2P6VSdqtAbUQJs
TEt1yR7bEg5NNFixJFK0SEnoLvz6XGnEGwcjM2zog4VlPRloMvlylbhFtuSj5R5fFCu5tBITS74n
c+uZBkHTA0NtiTZNgzJ7Vv6kZQhn1qaGQlNH0xcu+IUzIzzdES4b3JmMlYMzh7xSXHum1BiF+Ifb
IEjGB/BHOB/MAUWOdrLy81xL644dT/DSYE++F143L0CLUpPYTDPNKb8abwH1Y5jRZ0Y0KzDf7Aq1
sQuCNM/SAC+aTgk0DAuvDDB7Ekl7oxLtIKr1o8xEmRCzvvtDPD6kgJxrcjln6rQuYwSGSy3li1/L
wLhts5gSDfpAdU5+AkuSbRj5i5ObFHxLNzcfZhFZZKjC+Do2bTObG68nGBftsUyDw+SRzLMdyjFS
6yTZD8IKI89thhapoDrwmhc0rCgSagFHbRulekEREg/i3I9dpEV1oQ9T7ls7hy8Jo0kxu2c1LQju
TN8Pt9OMrmcTDchRNvVEUGpoWnq+MdxxGLZQ8ALjg4O2ccF7noxwXoZFvDqUiK86MdBxYw5yUU3H
iq75VEaE2qTOmOtQjjUZbnU+TjvtMAXbuUXBqMHrVf8ZEQN6YXNAEobMPVevyo+9cHB64E9Nli8V
sdhlakBcEwRWuEOfeGEMQARaV04u+raz8opnidirrwPFUISsKmdrHNiszKDMxNiidU48cr+QBu69
YZpYB6gIsdWYoN0MUmNz2sxrC86YTfODk0YzIaWpwq6y+D0DjGIGMROOSnVXnj3D7sPWymcUwzCG
Jr73VOX87U3UyhF5uWEPr26MxZdtjySA3RYlt3Bql/YMcXiLsKtFY72RZCWam8EdpvvML8dLn3BU
bOPU+ue5gAq3Gdgok6wLs5AXsHHuELCAxGUm8jgIU7FD4NXEd9Wp6UtkWSVCQR/CGsFmKPHmrLH2
WqoOaXzCp3rXoMP7EHkGM+UOqt89OdRMcycM+TXNrn4NgWWUoreyZM3ZGtQFCAayYbpzSI5lp5U6
4jauF/naiY6yXkUJthi7LL8HdofKLIn96RrDePNZVhnKj8RjVH7gNLt2W6PXKT/0urSf+pYp/5bU
WAeOSSAQoqVtgGUwMeHDgww3+3yX8M1NwsrOTBVGQKsfddc604XVTsyidDbZ16KoZIF0nXb4tiBd
6mxpwTVuJx57d6PBikU7Tc0r+L6V5X70Wwsz4QS6f2MwTf9kzBjaQm6+uClAlef0vTCOFb3OFti3
Wh4Z9yG8trKB8OKlCpLLgBhJEZLCjOSa/11ObYJX4j6Xievjxp7yb6oQwRUZUt1l19Toe5Rq0ZvS
1iw+j147wRaMjFeUaPDXZkNG+dGGMeNtx3KwajLXp/6KoFae/zHKRrGjTlo3KrmPVWS14h8s5enP
gYcx5sycq/S8s/UEF262AYrNbe/i9TVSxtqNoKUQ2DJ+dnrb5IbVTKFdqiN7pQdAwR8KMeY7L1q4
oErgzHIyZeLDzjvCivlNsQ2cqg/MkMYhKb+4bvyzxFER+cnSyb8uvMUS0WdfXuJx42onyZBek7bp
fM+Aqryi6Wkv/NTzhjOKN3Zw0xikn6zFkw9WFbNeuPBYIrB2VXYDO3wJcJZrwKEVENHzFi6JuyGc
0Pmucp31oeN1xGbPlXRoP1vCcsJBt6hUW5qrRKrEC5ooUVI6TiCiz2s15SDStGvK/ZApHA51CnTp
wJe1wIY45kONIsdP/V3utcbF5KQdZxUnGWtPOrBPNnw+l5RwzbfOSjIVInYcr3FDLl+mrusuNT6+
Lwpp45eCzrK/5qhYfNXnoMIhpxRO/YAvJ/lbI7D/Yw4JM96zY2y+tiRUe+v7T9hj09UxWgBgFZh9
cN59rNLMIzfCH3FT0/83X7rJd9ChBOs2ubaT6K7Quo63BSG7Pe4ekT3IbnSeNC/xhC9COa+IqZc7
5fjYZ4LCARrZ6thtePgEBv1aRj79F8UOhKCu2bjIWYT5z3mNN8JcsxdSxxF1aNc9S0rCWwBeS3Cw
7ejMQ34+2oOPPTpPueJDkpyjPsGn6TgJMIqu6u1nz80YW1jA7apzj+7vEHpNC74yRzvF6lsDcKjq
AvaFiohjCqsuEMEe3xVFL349BjpF4JbbPnP7knhKU10z/EoMxnnlLA8Ku+2nyNPtiv2jOW3mTRLR
AUJvsS8VHZptVVrtSwofwd4sFHt4OCez/1AuMRImN87zJyY+7EzTsQvs85aXmW9MbZm0P/omV0f8
rZSSoF3ZX26kFpJQSD42Y8if+t3NmNXyORWMaTZNNxt8DKs+e7TQbgcM4p3WC90Sd9smjmej5pFE
ZXsQNPq+MzXzAUwk7Dp5rctnPnHTpRalm4RrSzKh4BhlwnOfRTJk4iV3sYl9PHQ6uKIblqXIw5Hr
RLcY0Khs4szy1ZH+SXbBhmJGU9KzodwqjaodXMQC73lGbIp0amgAvCM2TynvpyEQ+ceJc6v2eOOd
rRg8vWk722VzZPu9s43tIRl37mwNz3x/+24feFZyNeVRLM+Jq/TwStYFPjWGCDVSU0hZOfTSIr4p
IG4+/bckttSsOoObSxfxthnUcjfCb7v+7yrK5wUVGmPeoiKrBHGlB/GIHsn+z7OFX5rkHs1i22aq
LC3Xsty1X//TONlVrY6WkQxaYKQOzQK4Hgbqq1BnqAZVaUQfV+r4OwONX6c4HNX2AfMwxXYBp570
yAc3jTVoMgSVwwgWUiLkArNctIcWs+3ONIroXFgq3Re0gkOUZRZ6+ZWkVUvn351H8EsYWZrMsRxm
BadBawYy99qOZbNdpt46pqoXhzn1p4+u2S3vjEh/GbCsh/KZDIh1+MzA9u2ltvrWNVqHdc6hm3fh
5Ct3E3v/OxOy3x4lQPoCjokhjr3e8J9uqJaJFui/my0G+GVXdLXxEf9r+46049ejUIgG7Ccc0svY
/J88NvQO6cKuk9cel9a+Il0I3QtDh785XP/ab8OvfTvRYPa1XjHbc1zLlydj1iopgOwkXY3MLhBn
aj0RUudpEXbw/v7tN4GSxZaMNCXzNutkXDTnEV2PNdW2Md34uCx6XNHe2YXwSvqpZJjseq/13pkj
/25iY9Ogxsm9ztyck/OzyzFpBB8DOtxs4vqBAn3MlHtoZfWsIjGHmhHrNsrBEv/5bH/3CnJREZPY
sEcAgZ3cQRM1I21FPKD2YI1iA8S8YBziN/JCNKZ9SfIVLTI3Q/HftD1+Vc81t2rxm3AxoLG882N+
dxl8mF+8gdLzrdPBldQl45qWy2B6eXOXw7YNrYGe2jgtrz3K/0vQUXqrlyzfLEY3nA9OW5wFjobF
nKwbuIFYySZurBCGlLpFgwOmKhZMP+zKfWfB/OXJ93mz1vcKbxoT99PsTlGMZuR3fb31rGnClzQl
4Yyl+uzPV+R3R4GNxtvly8BklPj2LZbRpBu3KeutU1r+VVV7eFUg3f0HB/HEehYItSzvZIw/9LxT
Zl+wgbFz5wxe8urVrv33nrT1SXrzDnPFVt+e6+PXwTR3ci69PbWks2L/Zp7kXNvjQL+VxeWSEtuA
NE3lAdHT3LvaST70ppVtF92TnGvJzAqTjOBFrFbpha8n46GWg//1zxfhBG+4KjnAzWHnszwP3bjl
rc/mTwumNUypFbEXwhIsv5tprD73jbpzx6W+sIElHAs9E20ne7og3uj1VzDtYFt5PdAEnKab2oEb
a4lsfPzz7/rllfjxs5BZoI5C5GOeaFtamNIOrXbw/o0o93Gd0tQChBQGpZsfFzW8AlEv92IOXv58
3N/cLdgz66IgAfSx5L69HGxAfMsXPBS5S+kJWobaMVrNDSbhG38+1Enox49Lz7FWqac0HYeh2dtj
0dwlOgDELuCmknlqgwN+DVLYlQWD425G/TzEJPjWGsyXDJZyUwSL8c77/CM15eTxdJDyBNYqHVyr
obc/Ang0lXbHVAADY7RFdYmfGHnPBrxXy652zs7xqgRHWjrT18borC92MH1Hvi+Q+dAxUpaR3BD5
QK6FUt4tmlN8NFap3I/JTAsrJuRPMO9pcL+pOZO0MFLTp3llvidA/c0DI9G7yhXFiFDk9MbRS53N
RvToN4TTv8o49e8iSued7GR1t3iR8SiYr1xNNnubP9/H9TadXEHpibUYQAAp4T2+vYKJY3YNIcrV
tuTIz6MfmeDjYusOsY55p+bgvVfjN4sjDHQX8QiOXr5fJwtKxbDVMhOrxI6jxB1atv5mrhz7nbP6
zYvgcT1tKgIfUczpuoCOI81EwPS14sZ+NCtbsWLFKfCSRrxDg/4BmD65gnxPbG4eikGE1CfP4NRJ
hxWmLcFBiGQrCFdlDzL3FwI9/zbpYuZ1oylo6Ju8K6nVHNqx/CTS6JIqJbqwBvXO4vPrFfYESw6F
wY+i6zSKrimwNvcDQWSOIbKDoxFzNcg73nn1fn1uUOYgVqF+ZBlAFPT2uQksHLA279A2Lqb0sWrZ
yg3ARM4qZLrXII7rzZ+f01/vKMeTCKmQnCI8P437cYzcRNPF8RwQwHvYZXpPFx7gTg2Y7D84lBcg
BHcsj0f15NRS2qGFmppi6/UAz+SqQlpIpzmXmGXeOdRv7tUqRENOv0ohkcSdXMWcaZZX8MQM8Lj3
ssRlCDDNeOcov71XAQRjdJYutfjJCfkiMfNp5IQihovcJtleVPSCth0G4U3k5sM7BdBv79VPxzv5
DHmTMlO/JQV4aPvlo3L9YYOaPNsnU/meVPd3h1phtHxobSm8lUb7cwHQkjwzGoJTY632wUvggdVd
0V7A4nTe2Zz97lB86CRbzsCjMbte5Z9qjdgam0kMDLOypnPOcapHGxuf5XVtdkb45ydQ/HrH0MCz
o4CnS0vJMU82gqWsmBp36AkqYYln5daoYZ3Mv21c8FX7uibiuS+d/oFYeEbcup33a7l/6yYqwqrW
KDhCKvLhj61TurRrVIibQrzzSv768K4/kodKIFwL5GnKndlRN4JWKdEx5E04iSjax7SX93++Fr9e
dpAQOB4skswRrZ5KG2nYI9AePCKl0WAc8IUX50q5S+jkUr1zqPWqvl3JcbtY1Lt8h9ct68nDBL7J
LbAfFMxmlyoPGad4nyCdBgzBu6namIUn8An683tV7G/utsN8ju+i76CLDU6OGwVojRyKafKVRjfa
VGs+FcfqzgYRXXDh6ztuvobuOS7X1uAMF3Pu1YckIV+m8RCGbzNvSB8mkd+aDFbuhcJQ+u/eBATP
rsuvXK2a4vTKxAHMB7NDdNBafv+RtI76ClIB0oTYeE8W/+vFgBDCxwvPCQsw++q3r5kqc5PNfJpv
CyMIvlgknAGP9ewpbLu5vlUz5M8/n9uvjzEIbGwFEmq1Z9JNenvArGFCoxoEyTUk9Ad/tOc7v4Vg
+M4ivP7utw8XhZ1N4o3p8ZCJU69JIyNZ+/mE1J1W63GZ4PLZPR1PdGVkYaBTY4I4jP54btCh3QSw
Ld65h785T7oxVMqOJ4EOWOuf/7R+5XoRgVXSrKOMDkBH9NkuT6b445+v5q+va0Al6a1wFQn64bS5
xBrZokfoMlre9nDXzcMH/A/lkyz41Pz5SL87nwDzicC3w0d6Jcr8fD6zioFtGgCOczPAPdmUw7MH
teD+z0cRvzuhAJsCKn26PJZ38ngsdYMhp+gJxDHafpfBRK43eeevoWxRFqZ5EO9cXcy40jsGTcXc
7yZ3/NZJ7R8a1E0kYkVIBbO52wrcJP/BQ8VjtW7AQOiweXh7DRCyRBRdmuFtmugbjWJqW+F6DhcN
BoxWv8NWHOPpvnELFHcYIt45/i/3gOvCU8OqjK+JO3GycrE4tmSh2KvtesgfEuCfV56O3svA/XWb
T2lNfUQXYvVrUHC+Pc3cICqTD3KyNVExzMivk+SQjREavaqgq+/muX8WZD4iGYE8bVcmy1dHJMMh
R4m3M9K+27VG4T0kzF/CH4/H/4usgf/PKFCsX//aXPp/Khj6fOb+BwLFX/87VcAB50RnkuTmFffE
luifzlIh/lpfIED+rBD8HZ8/+dtYajh/0cKnNcdnhucZSx5P0t/OUgMKlMlt5wUkdGD9I/vfspa+
faFpyrHaB5gl+I3EzlHLvX2Y6sTsbArFPTzezjygZQiYHZVNn/bFwbcL8xb+jvw46xX8kJGGcz4Z
gTS2lgrml9hwPYDEiQ+7bcbXtGFkOD21yEFuZjkYXxBZW3Vojcn42BJu7FCMZuO1Q6yif1H0HZtE
Jxhc4BD0378NjpG0m8AAjL/pywp4roKPGWzabMbhWeR98DFDbo4+CAf+hHKgngempRQEB9h2cfBo
pgbijwXuxz2AVLPdM5dAs5abqHHzuJxmGJL9CBFSF+mnec5Uja9/led6EN3vPeyBHio7SUBlDRQI
mUbU9xn7A3PKUEgygd/Sa2K85DeKUM60Et0nZ0zj6diMeVXutPbSfKMY7CDDh4w6xldG3hYHz6xW
09Q4+w1tnxG5erorGzurvv/0yN3+49v5s2v37eKzdldpJHDq+Hfww1Iuv72RI6pxCynHeQr/9SY3
vfExiqbgvQbJ6eMS+Fhq8KAI/DvCxjH99ihEkaHmtcQNrU8bOWPtqPKsrUmJOxviJU1v/3xOjA/4
//1PnYD5Q/Js/thh8LWmp3Cy1lUALqIo7Z8hmSGXUXZePFWBV35Ng0DXZ2sYYnIMEOmpnaddi2wM
N0FsOM1LO+6SKW0u6njCULp0yfg5a5GbhAk3TelXwFcIXp4Y18LQbAoR3055XxOjF3e+Cdxmjnyw
xyhcYFWANFg/HDx7MaI7PJDKRgiTttMEzHSqwCqQ35mRjBA3VyCije7W7kT96DszgHJ/6MizWtAJ
7JYlRiFWEF0YrHGZstzEYJz8+wgnKyIvJmrlDlE5KEnTb9rQ6VFsbSD4ACME5DrORy91B3CkTWmL
PRbQ/sUsISPMPFtIV1o/g4Y4O0NypqGYAZFsgYPhezX8g5QFeh2SuI+jxFwRjnmfEzie46wIup3C
qTrNoYVSoiFItiaQmxSDRMgbhtUGCPAFWSFcm6V8JrJpQVqh0NNs9IRwKGQMOMG7NEt5O1WVDo6p
m5ImYS9cAkAref7cxbjnUGu5bLIXy8vN0JMiUlvp1AQ0RgwYYYrG87glUm8WW0aLqbNBRBaV8Kvz
yrpbFqB4W79IPFIqmrq/1nap5aXblQNCgGGMjlpGcbBqFvLgoiVf0dougdM/JnaA8gRFdlPhkeB3
Hp3GJmwApqJCCIti+jzD7HnfgjvD5x6zB93DzLAfFygrRGy0vTGj/vHdDi2SXm1rTsmsM0v40m8m
rcbuiCCfS+HKYPrYxGCf2QQ0yByZoENcn+3Knw6TcJCYoUePyDfyFdqXtJ1j72hXuXdZdwWyymR1
1ZwnXZ4lIcF+aXNgdAa2xiO0OsWIp0h+6EUGT1JB9fqUgyt7HeMZjbnjw8AcjL7DYFIvrjo2cQu1
3sLCuqWX27ghS98CRFN6l+Q1DvA9W7NgACWvrQwyxbFJ24wcBjtbe/ETRBw9L/LRBgHwAGitOeIx
6HbN1I2vyGT7x5SryHDKaVHPwgqilx+PIFKIcS3Z+zbScSDfWUN76/r5jLi7WKpqN1Yz+l1k6kMS
duz7bsjedr65XOPHwjBieeE3QUCUVStyHx3QPBjETLUJ8G3Vk3ABNZO7UVip74VmWrdM8qxq/Dib
uuz3jQ2AjECSOSXsMK6QqJr9qvMj1CXfd6Pnn3fuor4XwiFBHhsZcXgKBO/DgtVD7Coiku8pk6ZX
2Y9geUbb1edyEkZ8CKTXSsAwZfHKXcy9MJrjkfgEkDjNzp+H2gnV7EYfyFCzM0TFq5YDII+ht/Vc
TBhQXCRvoLFq/xnFdHFlzPMkLrB++d8n9Ck3oxk3rwkVdbszlC2r0ETGSroi3Vps7yOaKEKDberI
pW+vvGaZvvclix54xDJ6or5XTHHwzZOUJRqWqUWM1kcGic3d3Mz8NV4iMiWsPkhJ9Ewb7yY2ycEK
i3hsvX3ReUa196Haf6tip3lcuQIJToqlgySFDxtzi4/XYSsHgrqRPpbpGZ3TQexp2wZ3kV+hOkfg
bnLBhgktO3loaPSqyFQPEZ9H8npyJ3p1sfFlG5o0GCVwbxHs6hRoiDrLrv3+W4XfA42UUlmJUrKX
/B1MXf5lYrn1B1Ov0dGJmlR7xu7P7ImfjxenPtg1DKflIqLVA4+PLSOgRlMawxG9g0TYBBXNCJmR
SAu7wuB5BEQE3kVezIsBl65tPtA4wRkKkD4bEOBY6Q2StLHZurURI9tLY8DQgXS/rDlo/hmhP9Vr
6sY2MR5xMj+0yohcUDxGZW1B/aRnXaV1tbHdPKvCetXmtCQV2811MA89kiD4c/C10CQKEoljknsg
lrkNmApqASw5eR2HY5QCdewT3/w06k68tpHyX2QpuardHCc3ABSMp2nIVqF9ZKTfs3heNbdsYfrj
mAOhgtCmnHmjMOnzCvk9oUdlnfTfK1zuTsi2sK/3JG1AVnNmoHqbAue22mE60njI0lRVm4HAO70Z
JzXhuS/oezAscyPY40HA6o+kqkIOHhvfwA06nwni7m6AC3mPddua36ooihRib73GSdmLP/OeQvUK
2aLA7RetOUhI/CYRsz7XXW9h+2SPmWegQXKDWKahMwxjvQXlA5IeCJ1UO2Ro9nPilhacSGseKeFm
S22UYXY3EcsvyMKio8ZC3+aYF8DlJcm0Xfqx43kHTD3L/EObW6z7DOGimwku7kgwApkJ+AgnJlgJ
CKLPyKBRI/RQsesQ+NuShA6hC0c58XahR8WIEfIRzG/HTPd8dIiBkts0T7pbQf4OQD9XFN9Km4Ds
jaBM+q5QGz3lQxy9+LlZsAfLYv+JeDtuvqgM010JjnG3sbzafSkw41FFTs0MCD/oMHoW+eTeL23h
fu0g/H0uO146UrU6TDDgy1W3lyCQk40VLwDFYFGRG5TisE5CMiaGJwbS7lPXsmrvoacG5J8j71NT
cUFeeDPWG7CJEB8l9KzvpZhpCedo5K8n3rIvQCTsb9Ib4TEnfG/JTkEhGocQ8VXO/DL3hsuGaPWW
b/qYtLcaBw9Ix6WDM0qcEwjOBTilM6oe7tuQoCGfFOHvey/q82IX5P4AahjFBwPFiFnTNpKqgGKK
a0NcSpvIsQOxPUZ3ESy6aR7n2I4c+gqpMdxNSRUM23gcq4+4jgmFHw09qbPWWDqeyMqxJvpDfb1E
DhEC0unEsG3cVornKlIx8Q0M7bACbgPKSwozl9h12R9ylVkzAWeAcR2yYhqgp495Skl5VLIhep4v
Ot4mBHnxKMd9Xw1sFzZl3i7pcyqxlJ+R9m2jJa2jSF4WDQOnkZrPQt9M1Yj75tZw57FBRk4ZYW2R
eckEhhQILlwrJVUrEHW3SC3jFt34kl8irjUiwM2mXpIXqyVrYl9WTubd0reQ7gsmX87Hj6o0JRNi
ZmU8N32U8RXGoSk3++0yVgHE+8Cv030TWcAp0L1yFgxmZrYy4GNn74BQgThuHYCbI/pa+Vn/aZkR
Oj2AdixJrNH0F+/7rGQWioB9QbRDKWJBWAsQ1JDsBU3P+pAmNuOUDZF1rXuXIq4MiKBKJmpvQKQe
X1Gj4teGU77kCeLZyMVPMhM1GIBUTdaEODs2Fm8HV87RV0ZSJ9VlpdphvNLYjGggNYafEwqaTGx8
8fe1yrzplUMHuGS8P35omiGyPlq68d2rso0LgDj2PHwKjJUWKXKcbcRTlZQ3/siMQAB+sR/HZJq/
a9HiEjbzdlihrIrY6Cq2xyeNtQTuwBQMF8pFIoe8OiJSQeDb/gZLUhv3BrU1TpDMXNxdGpWZoMDr
rBjDmYexbWR7YUJ5z8dDSTvO3jb+aD0lC/7isNW9g7orIf1o5yOSb87xZgfWUYwqQXUEcg5CKWE5
Cc8Xsya0pJ5m00r0RLpZyqkmf6wr7ISkBFpIu7mlJA/TEjPmMbNLvLZZADi2FuzosVtWuB/rSrd3
qHfT5WzWssTMEZmU9rMoutsJ5eJo1RcZ3jqHT7cXcSLGkLJNGB3KYKT7pR3Shi/uRvjC36wssF8W
9r3xk2GqFMc4TvaY8SX+23qAUejaGoPYgvvgxTIHK7uNaocFW1qJB6sNs/LMqQNVL13B1xuYn35t
eSTwuhlTekYfecEmgWabzYQ5Q/ChcdpO50OCO3sic+QTTkxK3HlRGPYLFGQ4ulM9fvDrWmcbZ3JN
65Bou/C3BrtdJPKwM28E8k4/NIM4vjdbt/y8UC7RMeYLYYRQce1irxIj4RVK4uV58TIs3wCb8fLU
OqKPMGBNcs5R6PjfVOTFHyI3naKQcEVIDm6bl+zL6PrxUcrwvPOKiKn7x5zlf5tm/8Xb+dN+/5dI
zquvc911rz/3zX78i390zhz5Fz1OSWNK+rjRHJPRyD+YbPwJ3WeLPi/4NdSna5/1n50zYf3FRJz6
jtYZTHOKo586ZxaYN5RbpkmDnD8F0nTCS/8TP/3tZGY9ME1eqCmI1MGA8DvfdkIMJQbLzkE31yDG
DxndksveTfI9KrBvUeeX70yRT9o7HA5xge3Z9JUFjcRTkaMzpaOM+gbqNiH123x180cSVtdPN+A3
TaQTHdN6VhwGnSqCW7rLRI2+PaukQMVkUF5tBOafnTeo+Jivr4nNaV3MWZwfIgrelWRo0RcY/eG6
npz3pLI/jvJT1+fHr8BFIkgXwWEQ/OgK/TScaRmZ91MzkhLXtPVzVpjxh4XkYVgO3+u6li+6x5Fn
4F87ljR92PokA0ktULfISswZ/Hq59UWmWtBZtEvrkEUp0bdDWXzoZTvc93JEmVcTOp5qyPcbsyaM
hKhM4VJK54TeBBGkSMTy5/EwYC1HHMxamTCIIzATbZCys+5bT0eFeJTU4/ijq/d1jEk8qarxC22X
W0bB0bVLW2ntWtT7AFfXvWfQnxIYukNQ5uWyxQLOgOLH/fvfteS/VinWv+7Ab+pOj1+rNz349V/8
3YQP/uLNQbDOOJvRPOKIfy4lImBJoApkYOPhGqLX+NNS4v2Fhg5xu8fag5J6xd/8swlvuX8F5jrn
5x95qKoI4/03lhIByOdNnxPhIHhBT6DpwUbAWNI+7d76XWy2HcQ92ZLZFyKh1vmzkeRevnEwaplb
x81jghUixow3eBNrN9gETNX62xH+axpKZcwirEWcYZ7jIphXVA3gxYMYv9kehFqAaaO0iv6SHUYe
HM1OF/7GnwbdPcAvdIHCLm38mPZi0mcuSN3oioTU4qs5LlD2qyERvIwGklUbpx+lWtDfRtiTvnoZ
xUoe6fwp9Wo2ySOWUZUn+WdnqGhpyKh8DgK4EctEo4KtRHZNly19iiZKEWb6JmDzwH40cPF9SXVR
7RwiCW7bAmoOsq5u55gTGzlnRp1ot1lyS9sFJ+vMLcU95xrGlruW42CmTbnp8bXcW1OjblrMHmVY
qDr+ADvFv8B3Iw+Lu0zXXoVhFvE1lpis15SkyYCJcOz0sPXV5L6YCnOdBfKMrn1Hsk8rbnU8eqAu
ma/ta0CFO+ac9BycXk0HuiXlsO1Qtx9N2Xek/bq1f6O9KH3G0EVb2CvuZYOfrWKyfB/EDURjA0vr
me2OPgyb1H9IB5N/15bEVZGZ8731m89lm4NFoT+84db2R0Z9RL/M07Cxk0CeG+w8DzSa8wfXHvfG
WGNGdGhL2UtMd4ZgCgIkK7mvge1edE0KSNwujXCxtX7IOyVukogYwTp/SFnRaTD4bRBaUxqzK2ij
C/aobP7raChfsHilIYq25QwN35RuDOgEV+5oTGzg3BbNeObhSOS3UWALt7nRepiOGtTBZirWFnHd
BMl5H60mRMcyPgbukGwDvVLBnSzfNZVbH4KEeDF8I8xiZ5BrUUEoZeYP835FLlP+BRxPI02ml9bb
uLXw9h2wS4tzbc8e5mr7qmoXg7ipYL4MlHstVWVfmFDwCXCDOpTo1jp0hRVfRYiV7qvMK6+juste
FmfBmUyWa3ledOlwmOwZwD3WhU9uVZh3S6VwMQV+8k3rEqnQYhNcXNUSSLWZXSsXCNFsWLSZpzU2
09fnmj3gNuHDeazmPN23ZXkJvqRhs4Ftmf4sfvB4NfUR7gCeILcabkJJwYwvRZPhxYzcbeeKdyrR
9470xZ0yRj5aWaxgl80PVhoQFcTCQVehRu9R+NWxx058sdCIDCtLfBltJzvvSju+i7IAUlLsQF+u
yTcLx6KZbvxqSohzI+nPNAay+QLzsCxmedMZstrTRrSvImEENxp80XXFBxEvmNQXS2rSMgH04rzg
U8FVZurxXIMYv1DgmPfC00+iFTHgJjQpszdXK36aWEnb/RRTZEwXIPsKTLJB1vn7iVt/BHFDZzxQ
c3M+x849W/WWBSqhHcmOY3rqlpq8v3TelTOO0U2SRsUXf8JYGWX8s66tWp6dqdvWS8y7hb6HTu+a
jwBmis7MGEJNicmWrWgVG22bnUctGA4Xysnj6MJQV6NwLvLJIAYT8/exhsRueu3/Ze/MluNGsmz7
RbiGeXiNQMwRnEmRenETRRHz5AAcw9f3gqrubYmpFq36+VY+KWWVIDG4Hz9n77XfTJVh66s9tDQc
ygqNgK+2XsKZSHlsn8YinaedFzc6ai6b8BJSvLNirw2okkDzMYrvX1sjY7iOOywaOf9F48kbSmGE
UVBeBf3A0KiJHGPfqbH6ltkT/s2OYUYDnfQilEInTnlj4bdcBMBkLYADoCnDyQOskmecyexg9TGt
FvtgVPAgb0FAUHQaUR6tLLzHOEYAZFf9ZVzmPpVe7+kEHOg6XGtzn68Er9+eZgiZMBz1smR6ovN1
bEj5cLnGGbvrJhDeq70cMO14W3s25Codgbc97fU8vorMQhCWk993FtyhUeBkJqNaJ7SUv92hY9xC
H+DP1T4nFsH3pu92cq+TJkDq2kszG4D39a0h1a5S5sU3CdBKZ2qiYrOESlepf6pTfJF2flKFdYJz
sqsYPwN63YHYOmBd57xXXmHbXnmAcGoVbAp8yeQUXNMC2JQD4KUgZvlQ5noJ0zNAo3C6q4GItu2R
WW7DqZ6TaKaJOysdWRzMPf7VkLP3eSDiQrMniEqMchjWPLDABcZKM5SgoIvBGQ9mQvwFKZW0WMmI
u8XiZBF+WVsbs4hvGzJRmD+X141FWkmU3mdFtpWL8U8Db9IUurl39Ny+yqkT3zSTVIUjYAnj1pBs
trEGCaH0hfvYmJEMNpmRPeJwipnzYclNPYvIxtlFJaNYTLfEsxVbJ8i1TZeBxCODwEELH7ybxOfs
iCTR13NpnEs7+l67LCluheJNxTTTFJ2mA0Hzr2JMu4uIdazxPcHLWROLa3esyrDxrIX3Wx1HPyjX
Y4xCZEGFboPUPrIs4qMaGnOV1JCLdDpMRhXvozq4rjw5rfuOnIxMI5+7sciGg0HbbJjE8yV36g3Y
28UgQ8jzs/51hiMjq+C6sGaTJLpA8jFV944u6O4BraF4+dalhEcC029WTu4uIeGAdIp6y0EdG5l2
ZYz6fMk9b1qn+XCr2BcDSHBwfFhM8jH6QhZ4FI7KO/YTGUSivdUj69wMJoukyvdQacTKl3rxZSgq
cocmNey7JisvTTl53wY7cI7kJpQ70QFAWQXBmGyhD0Kbh4bxEgOcr10W8dZKon4D8INSSDHFoY9k
nt2iwJjQJNlzjAYQi/98YSeBA9PTnsFgHNg/QPodyYM2D13TlxvWwAHEl0F8jmt/Fcr0Mfz2xsaB
LzOsei8vd0Psvxhj5KxhNNwPOQAAvEMgczgRM81UjIArjN2rgfnpjWtizVj8uqnFxpQASYB6AidO
5tcZXpdaOegw5pY1cHHlSeushnlxAsmDGrQXI0m2vt70DDNaBMmIlNPWunXmwrwqUutc9ExigVtp
wFtmVgpTe2/rwb5E83A369kdtitQXzV8XgN4ae5uMSOHYxxk7ymHdzInNZfI7472UTLvUhVU+0wp
2ICUqUQvT4QCSY6aXaNPj+2CzchyCrF6IqKxM6wX3yjeSfg1t02R+vuprk+uVweQEpovLmEKa0g7
TAJRe656UcgtsQVWEiqbztXWj2V9qcVIJnY+GqE3Dw+mSQlF2sc34RtgFpt2PmQ0f0LOuJB+jbu4
9a/T1AFIIxpjOoMJaW9az5PbrIuNDRUx8gOhubvMz6q3yKRdvzZ0RkKG3gXD2oUO9c1pAXMrP2c+
k0QFMcOlNi1BRt0thIJhFYB90Uni0p9MlBkrB3FlmM7mfJg0xZ/7oZm1vZEFBZEPkZ0B43G0EH+e
Vy8IHPiCeaOIsMhpZ69JMo7BUcWIoVdpWVm3TJ3yr7YWcUEY19cizeQFL0a9aoZRXEXuON90dT5b
+4I0wmFdY5y/tMxVvurjEC+zBeOQeTppuDnxrhx2edFM4ayoDHxs1B6IFNgN8wUQqEVsc91sKby9
IwSa57ToFFwfYzZ2rbKNE9QhoAQTDIE0h/CWdCiTx6RoN0QZ3cwxqgCmLK/j0JPBSNJVeRN1nV6H
JN346gnKkJbu6gWTkGmgZo6zlO2401VaXcmpn069YWiMCo1x0gG7tVXptbt0rGbjbXTmdq8FNKYv
RmcwcykqfEN2Ugz7IMmnAj3FKEnG1vlgCL4yvqmgiZ9yS8wK2PnonGsv1gYGhqqjsetFkXyztMx1
V0Om8fAn0oLyDfqK1DpCMkzcC62IsjyxVkttxzKeaKGWMNJk8spQfzXBTVsiPTpmUyt90kW3k66d
6luTeZ1DY9Ntgi8lLI72Lo8ljyQe5ajdjW2K3AOyrZ2BIGU+2fOxu26zGSNcyce5B5r2nBEkY+9r
F3bWWjrCc8I+Ltuv41j7LbixIpFhpsCuHDy2HfNG2XPH4komWtlzmOJ8Rt62S2z2DBAYrXoc0ZsW
meO82rooHvCBSXUg+0yp+0YVTF84aLJNe42bDedyWhhGgTdljWKblepb2VclQRWit5PbuAiK+gi2
wakOsyTNZq+SnMz7SSXjMVNZ3Z8GQblNBC2/FwJh5AgTAn0r6qJQlhoHmbRKfkylioDtGdlrziQo
pLeubqFDOwd/Kt2buPDpv/dzsuX5aOi9yV4Syo2hulTkpPmjFt+MpsofkghktheveS0PvqPNYRbP
BLdqrR5mnvZY5kS9k0ljZoZ7EFbr7RvG/FbaVtdsG+AyS06zRSyf09yvN27fNJCHeHuyoN96eNPv
+gRyyNqugqtsUOQdVv432mP+3nbVUzlazbrQSKTt7QpUpmjie6G793nBzynr4nHu42pTCNKbRXMM
CnjTaT/coJkL0XIZYAK0k4GglB/XemhNIGF2XayMNn8a3LreTsmYbeagMVCB2rdTZb1Issk4JYi1
T9cSrly1M7PuR1e5m7GanoYhuAJF8UVgxiRyuR87+gfpE4/6pWvim7hiFKtpzbe8uqEzdnDK7nuq
V/vCnc7zXDh7lbYvbsoDGAMs6xgOYo/smMVuXTcHGCuLKkZ7Mkv9rmn1Lbad6z6QcHeK8iiC4QdS
ZBf2VFBdmVp7z3SEyZhe3ET2cJfNzcVozHHdEm21RkZxGUV7Ep55042kp2MoeQdiixQEDq8Yp7Nl
EXJTKYr5akTBZ1IYN+p2rvLnKfC/cjof9lYmDm5jTWuP9OaSz9DV692yCZbJvmjeU4FixxU3uc9W
ZpGS3YGLbFgGBt39mnfzKe5z+H6ggZiL21uNlPmZ40aU+6/dxP1wpgOd1JcpYFaohuRlirFviyE5
TLN4yf30u40i7QQP4yv9jwNDHKgdxUL3jBacb/EEvkjf9Lba9br3TRNxHjLKilfSTYat0odFN1Qx
6wQMDEDDq23FmMKcv3ULLTcpU35uhZKg7O1DPyILaIis7N3ZCisyx0P8hCuzLV8MHRzFxMF1BaT4
TSbatupifWWxoK8x+UJy1s++pzHqMFLSgsjQBEan6IZad4OXPpaZc9umatc4jiTy1+TE73OXfffg
BcnBpLr1oV/N/Hv4qx6Cufy+1tp9lzDb8codUoh7ndJdH6OrNBufxmYQj3lfbPJEhJ45X1lBBnVG
hXXnH2OlH4g/2yVwsTxiNCVuqWWSthqBBaC5KTFhDifVib0U09HvO8722SPRY2vXJxncjg5lUN6b
ft3SssmPhkxCQ9nJmcb9sauNnc6Ex2q1R1HhKUXa+mO0W3uDlM0iXbs7iqncRGZwZ02i3f+0urLP
NzD07E1jZA40NOgek7zxZ82/Vm5zTR/lQMvmOW2Tt4X2NrNFg/bLxFVi2f1ZH8hPZRd/kTH58UFt
lnvM2qGMWTFSVRphGk9DiPAsuGHAXRPxXjKT0ltINE31NI6GtQbqYEOqgUZmia64ZXYFjtmsT4lk
+5Ud6kNkBtfoYu7JNdz4qbYCbXLxE/HgZM52HoLgrodntCu1jKCmWl+PRkOfI9gVJIV7dHmOc20f
DS9CF5BtYD5pexo8OgBlc2PaDoHevLc25A1DRmGjNae58e0tGqtiR9vjVlj9keYWp3A6lHsCUjkZ
aozI1N4pi3LX6N7WHAr4YjBzZjt+brXgCA4BI7TPh5KgQbCz8srCACD14NBELFdZi17d9Y7eMjgF
fJOW9SH1g03k53t71LWLJq9k1ZwByWSrYeJMt8gjQPqEWRCsS1u8lUmz0mtAyeTNU010YYpr7ElG
dRg00RfYKLyx7a5ly644M3qOfcN6jTNMhoOThl5HHV94lnYhIe5OiGCbl+5m6u5IFjvIxn/UwTeq
ubgzueF2IA+9yWmtpEY3KEnNbIsUmlztWadXyEQIBQ2Al1LNA5YHtowha7758byJpugBx6sF2zN1
t0akMWPXkEa0erNXlfmjLLT9bMzvaIvWqBlBC0oXggSzBy6wyFNH9ZB46hIZ/OgtOXpW7t7FZGyt
/NTftCXCBXQykDS95k01JQqh4Suiwks+iG1njKGbzzCj8xcjQBIi0OzI2qUxU4I/0YYbP7I2pdOd
wABfBmoOArpXdWU/jTMJYpmRfEmL7FoZxLv27als7Ksk1byLU7B2OIImhsyIZ/UEHpDJeZmkfZ05
8qqczHFlYG9ixQeKhS/4QCHxRPLkVq8oxfvqhX7aYXSLnegTwEUiIsJQDGcSSRmZu7R6wbajLenN
RzjRYVdESHT4z+B0GC/pTBg4gqN7Xy/IMbODEIjotgX9uTISvVhnlnPsSJrfGmZkoaosvuVGAS9Q
tXC1+94/GHFKa9WwX+yRgrKpo2ELcQo1b8JRcFK1PNaFzW2Jy3hNe++15xGEECC9HWOfPfXgSwYm
cg3NFZJhI0hpBUGs2uC2SPPHUvTB8BxwjKKUTewJ8RQCU8R96DSLpBIumZtew8Pc+0Wk5fp9QUR7
jqACserUa2svkegL+kVbs0WFZ9ahWSNI2eLyFHctwGVrm6D/qE52ivZil6N9eJwLxNI8D3xJG3tw
DSLm87hYJ3auESQhHO99NkAfbhJW2JYj1yDeKk8MaptlnfMOXN67q2Y13DW6D32W3LSR75zqCZy9
j6QKvooN9A367Nxu3EjWLwN8nmxdk/JbcZLyS3a6YsiuErdmthAo85HKOYCil/ig000sa8+jV08c
HCHh5Vuv6GNO9aSwxvyMfvJojoswohXI6FZIpz13HY3lLPZZ0/AYA9B6vBEwv2WzK+PZaw9pULnG
wo61xk2ftT0N/dLXduNUFV/N1O5uAfXN1yCNAV6XBjXv/x+6Jf/KVPvJ6vifp267Pil//D5zW/yC
/w5V85jE+wsKA2UtflV/yVb5v6FqTPCh7Fjo+TGVk9Xx/6Zuy/wel7mp61jOsRebDMr+PXTz/o/B
jCzQ+R+p5fzNf2R8+cmd+e8ZM76/5b9EEgnZScS+gAL8fdINPzfqrSJmXxnktzEHp71OfF/9SLsZ
0bSeFPaNYwCTDTOpi37TFp6qTlRf6avj98V0yJhIluEvQ8s/jN8/gC9+/kzkzKFowJFI1NuiOfhl
7l1wNtfNMb/MJDPeF7nmvNQDOhlgySL7GjDLewxoBz07Dqfgf73E/yOe6nc5w79uhxFgxPTpIhnO
R6ciqYzo/7z0UtaptqV37ZzZwBn7mIl+05Go8vr33/RPlzNJU4PLQj+RM/LvvykjJYzHeXpBe5R6
iA9l8T1tkvIriMImVF7hvf39er/7Vv716/16Pd64X++slWqu7LmeYc7xBo1mzfmgxeeR8se/X+l3
oca/r4SvlFSfZZz7U2HxyzNE4VVXQAgvwLe7CyBzLAbxpD7BbPzpRTFZxnHjLK74jxfR2jTo3Ta5
oKOuSC1KjXdJfNR5Stv8YIqueYWFDMQ4dz9Loln8PR+/GhNDG2AxcEv+x7CoNpv1siQiJcI4jvAN
VgnTuiG682fHvwNeCs+e3Od1wbmcYVTVeKv/xd0FDcErakO4MD98IQF958zRuX5W6RvCOIddNDSf
qWD+8HLiTGaJwbDLwO0jGCtz/C7tqviS+InzvQdDvyP9L70dsyy+mLXsPnE5GcvL/uGmku1oMSfl
ciCJlqf9yytjYhzF3BVd0lFWJznW2nOVmMlNpVvi1je18SUgYXg3uXCEweISVw2THyynjq1i+/fb
+4fPZGnv8w+fJYqJD58JcmJWTRFdwJcaa/qFdih69O19wNj8P77SwonzA1yHqLw+YkV6qWGaE95Z
mV30bI1JepDBDDKuSdNPlFMfNE0/v0hMjhjJ0F1gFPqIZCsaVjJ0CudET4yHjlv51QPp+VoH2YyE
3ovcJw+GcU0ua5F9w4kQjAs0efj691/4D1/OoiPhN/XRrwMc/P0hj07ilDWoJbPupxzAKKOMOu7t
C0rDelMQFnKZjKhgDo8piUiQ9vT3y//hnbZRrKCoQlDH1vphuyvmmEb5z0kV7mBzCrpthp8qTLNJ
boVRRoe/X+5PNx3SkIVyD5gA/B02/1/f6R55OhuveUbkBR8WTYMD2tULqiX7weufB2WN9Nh9DEWa
b+w1UVp4RLv+k+XiTzf915/ig6yGhV54gPfPcuzqa3OaoqsgFQwmUtO91Z1Wvy3TSe2mKqh3HTK+
T968P2wFHEBBWaATZBX5SOlxSyJjBrTu3VjMxwzj054GC7q5v9/qP3yzNlub4QEfYUP9aAfvBil0
GoZnDUT9RjgK0UNcYOMyyu4TVOZH9/9Sn+D7JLATwKoO5mi53b8sVF40K81RBhTgOXWJPJs87Lhx
3G0BnfveSsSRvPzUCSTmZIZkLWRnJ9UaHZm80zx4Q1VdOXZjXREtktKlciR2kb/fjD9sjDasEsuw
wLJCKfjw2vmkdmi2M54NjiPnQdLmMcogvzGTwd3hphnvZk9GP8hL+AxW+hF8xb1hpmCDXdXZGBEn
fbgyafSaajT3pOE7uxZ5koZRYiPtUG67052c/r43QUPH+rImj2y65WcoDqVrVlvPlaVYwR0bPqkS
/vARGvqiFwUYgP36HzBKa+yHyvedk5IV6IUp6y/EbwX3CVTJkMCZ6E56Xr8PjEmF2MeMbdI76unv
D+QPm5th+LSr4HO6Fj7zD/clJUcDg653Yu7ZXipj9s5mJAQjBamF0vHKO8Tt9m5MU/M42krilLDK
G0bYn7GR/vDy/rwTYBO4GVgTF6vxLy8v8VYWsSf2iZiU9I3TcR1GzngwstINe7V4zKdi7HZRJwm7
Bdn0XlvCerahF3K2t+ZDrDMKKsF1XvnDZH/2ZS134fcSwKBn+vOkhKAZMeDvP5yRmMUCOD3Bh4y0
ddDHjHSmCWE6TYoLTQuhz/mGIgsu9KjEZmLFXUe9qE4omuIGDbL6lMOzbEj/+JEsKFJsmo7neh/u
V2TTfs8m/USAPQFlFuzYm5meCB1bao9Fy3Y3Ba1c9337LTYBbPh+FRwEeT23sYxi65PK5E/vMqR5
h5Mhj5H684Peuobrge7IOuF6jXbSExz5Jc5aujiy26DmrR9se6ruRoYIoV2XV5rFXvP3d/mfiwsP
CbUnCs1lBfyYyowV1fZaNAW66rxtkuTdyjd6PQs7fOkv/eTKw2C0Lxng0E82kj8tLnBuIAGB2tKX
8+rvr0dS2ljJPOOU0vPb21qX7FRUAW1wcv02JzfhK3NT+SPADS7pDCfiMAb5Aa+DvcIptfRjgu6T
teWf9wLQJfchcJgpUYkvf//L15SX2ijknJ6Sqpq/6dLgVZ2nCIx+hslnbXUuflKPEm/v4qIO//4c
/rmvOsDhltWEW0FY9YdXQYsHO7OC9OQbdXrXDfG0KyFVvf79Ih8xKyzoXAWLAfhAyD0/M+F//Q0d
QGFmM8en2Zuqq8ltFT1/1GNKKnK4oX1tc16HXZoLQjmyEZ2EQ5rN5MXAmfLeml8qEtVoI/pN9MkJ
8w+3nq1GR+SKlpmOyIeXIRcM74FsnLg7JhBOo7gq7CDZihH9m19642qqQNTy0X6ylH/QKHNDFogk
p1ouDuPmo+Mh6yw/pj99ZPLv5yGBIbJb14NCBhX3RDGFdBIjXrghGj879f081v2+FnHWXSocang2
2I+/ckdSvT2P8Ul6TnW2sIISmJh0ayc1ntoqQ4PrEh5ZzONtpBr3NAzS2Tra1G41jhPYy2R2Ixvc
sZDXu3vPbq4Do5xvZ8ORF7ID1LpR0Xep9w/9wHB/wmawKWuyIpEeaBuXP35SHP+zFge9BB4Tpwol
Csvr79+ORxoZa6p3NJvl+8il9MM5Fgx2nCaoNpY5R7d/f5f/+cEsF/R5ZTiAAOL98MHwuhTmbLvI
NeAzRb3f0Ott/kNUGa8HfQhWJ7DjuPyt4MNF9ATTlJY6x4Le9I3ybOY/TRml64kMiWk1zLF2//ff
6p+FL6BRcOMuH+iyHn840pTZIKk65LGbmiQM2lHh8TLQIJGduv77lShVPmyG9KgoeZfgYsg8wP4/
fHNNmfdjmrsbc87sbouik8Fny9zki16Ssrf2E+WQ4ySK+YtZs3KtaI9Lc+ORmVEe3Fa4F8jklLyO
1lp7fciQwSG+wf4xjwigN6gL02tjaJMiTEvf3eVeMIpDAa75DZNr8QPNUNvcT7aZzYxeasG8qMmt
JxKEsrOyuuB727RTHHpGXH8zRtvrVp3pdsOG5Fln2AzCz7/LuvcY5ogYT6vtGulVzePqOfN2RISZ
PX7ptRwLZxPYUNHXVZvn30kJJMDeaIZFqmhJRE3QRQUbLkA3VF95dkNYIGFUbm313/n45XuTzyNj
eU+R91gNMDL6vM+RjJVjB+Jicn9UXprecULV31uiEG6RwiFjjWvpDevINLDvdmSHhRrKtRrFJ4bo
tHJNBd9CF19t3Msjfsc8t0Ix6OmpzOzsts9zBL+eZ2sPNAHMeCfyvK5XaVK242lO7WpYS9s0EkLU
x4J4DhEwVmaiz82rUOl1dV8d0h7to5k22g/J4eexq+xY4EZ1A97gejLUhridzthV9cTMDrHOFwLw
ShUG0GGabRpH6EIaWxA8CI4yYN7apR5OfHfhOBS9cN6tWJdHXeXus0QfNIQWGyWZKQXjC1yIkEqI
nZkImjI6uJ0oZ63hVGn2nIQ93d523ek5RupcCcLWNJdYNNMpY/JEy0WA0JZshWGL0XOPXN0iL6bB
yh1WVgJy3WkccY2oktEc7HDC2gC+mDe2KLR4J1M1HLuU2K6VMU2ovl0zcf1VVkt+ngZIUrQRbkRY
MAiXetwixIO+kYDHSFfgfsodElb/O2DzxF7j/uXdQh6Jwg5CkHriYyAEZdThrKAykW2H3seemMFb
xQtlFWoO1h/x2jvx8mDKZQpaJFPGTNWTTyyN47iOCPV8IFQkfia2c5QbSPrWG/r8JS4rbuw7mVvM
1EUHpjJE2TRCyG/1eelXlRgb+nFy7gfd1l782OLyfRY36IfdfDjlYOicnUo4NROAoppsH4HqTY5J
HFQQJ7IUJ7LW9mgnRUdIFt6SbPpeu0kLgqAgwQTpdWXskiGD1UFIHLPEXIL2JrJqZs5uEGborFpe
oZ6ZXFIlKCGQj68CyFEIO6txEWVIB6qmkAXlUoE+HmwKZOF8nRfk+sIU6UTJYwCYgRM9U69uqjwS
5Wwv/kroptXxuOBybQOporM96PMuwBibEe/TkVUH78YnhzgiR5eSkIkaUWnuKvJj+2zlwdCEQ+lE
zcGoHGs/ygn1oHDA06Jv1EiM1MdSnkiWnomn4yGrDZme4tV2o7TeWBnzwDCSLU6IgTiVbm9Wdfci
fD/trr0uGu6c0USt32C26/CqZGlEW8AXT2WdoXhtMoCSC/u5RpKFKC9DMNNDGZAN0WBhPvuI2pOa
IS6YVtVn1Fp6Za1U65JYxoYZfCf8zsDFOwvf2wS1Bygkm2rNWk1NheUhzQ1KfpgeCkpG7b9GjY3M
CpJM+n3GDQjFpvEfrNQGX4oVSqJ0yDKt2BliNuVGNi4goSyL8HEYfd3eu/j6IKZL2gSrzvBTi2ZZ
yToNc6OkrK2XMjtJzP4x6TNs6sZQgSsrspS6pDfK6WoutPkRawiLT6TMYk98+exzqhu0dy+xnYlE
JTdZTOWjRlL4yPHKnSi0yUVm+V1lZqsuPTPxkuWnqm4X1zWRjiP0cd1Qw4tjSrT0AJfMFSS19JEH
oO4i4en3JjGn1hp+uZrWRVTqFXq1yk43vptCxRLW2AarEUJVuUWu6N0HnGkxn1fMEtatlSJmtpz5
JUCVhCg3yAVMThUYxYr82Fln5F7rUVglA6oDpXwAJpPNzrIm/9t6Q8yaXICapRBz+A3rPWq7+N60
rfpLm8zmK/SJ8fvIrNfduLFWPHq9YCFKZfCkufZwBfrBh/BSlJq7KVvd7VepDU+MHCxUP4hvGqcm
8H7Qb4n9xURF5ipPJvBGx13LGjUGetuWzGfKcu2m8qFSrrouHwhqtNIvpq2MHzRk0XsxTMPVrY/u
XSVY0EgBmT2ma1Ta5zzlyYU2sAdvR3GPjgShNHul64OWCmddb94HnRoRhUtMfNhgGhBDaz93+zDp
WtKKFS9lFda9zKpj6zhM/YfWdTYqgdZ70OkHPTdpkKmQ76rvDpNjuPI0+bH2MKGuhQCExWmXDwsl
BAZfSmh0WeaPmYFoGgyOcK+JrM4hlhQ16od01DtAWYXnw3rxCwQMdj8ZZ0oX2vapNhK5OBAuxwaA
qtZZdQRC4qIbh+oH0jOLtNWKfXc9wcPpAbI4gTrUY1YeCSU5K4MF7zoZGK38cEhY3GPuQthS6uRd
HcfOIkAvTiwweLaB103aFYoN3YpY0q2stlAgE9sYUhLN4N1La4IbnLrqJUPbdhiQpZGHZ1kk0Y1w
ve/KvEBKOkG1ffOZlk34D0aklX4OLG0lbUMKrAlFf8eZe4bB1yGJRL7lFN9bohKHre1J1V6GyZms
Q0R22L5soM4A46E6ZUHLne/xLKKrbnbr7wPKqYbM5D67tQtPe0WiEykaKqVdhK1WS0mmdkAPyLBz
4o7RVTcsOEF6b7ndeFWwyjPTompnU+g7idBFoMZdzU2uH3XOJPNRCG/QvsCiGbOdLrBHHsRQl82q
hAUPWscRmn0xWH+oDCeOFTckrSl9bWl5tUBeAoF/aeSNwpyYlrm1yWpMOOBweDXx06WgPeOe7vkm
Dub+ya0ElYUiZptWGkOpTe468rltCA8LI8+L0q303PhLAg7hzUWWWK5LRfGzGsfEfLN7b7jFrwAf
PDbB3uEsk+6tEp7BClhEmCnlVBDrYJXcQdJMqaZXzjywnfszQrKV8iKDssi3nOcYzOp5ilz/HrDd
dD/ReH2wjNjGpFjWoCk4fCH6KXRRJxtSy7GeRbHCJ6CT7Rt6Fh1/e8qmHw6WlzrslOU8jG08PgSo
kJD8mP7i7DYF8n5Pr8U1IDRj2AYFkNe7xpHRwLLkdEud5cCSG6y5JXsXhYpalx7h3tulvL5o1Ar1
GsnIsvdUUt16wxR/LbSmC7tgtnEkOe2mhpUR76joWVOGAanzCsaseaUFg5q3osH0BTLH0r+SQS7H
EEqJPy5GcOfi9Eo9zI5eoIDV7RbY3jAh1nMqb8cik5S7dKptNF8C3fdKmLFdruwKLhZGnOKuRpi8
qe0SykoX+UTOYrVln8R0Yw/rNtEKd22noFrQ/+J62M5Fp8VbOx8MY2PqWTZT6PbBu9ESCrlGMFsA
7IHRUa8AlnXGJchsM9rWgR2569JHORrqPRRv2BrCuS9zlT/WMf+vbcaWj09Ia7sXFadYoWz0SMXJ
F9E0r4lhhMdHc9R5S6cq/UZaa5HQOOaZhCjH21fKXcxHQTvA9+umjsaPqi2eST75VQ90yfaeK9Io
8eq7c/GgN4VDmaao2DeAxaYl6lxEX+pkMC6Mj+evI5i1J7sjRdHP+1iua3OY7gIQNAq9b9vvIKtD
ADTquaH8mdS0c2mbir2l2gdVpcGOBIbCANNEsbWzQOBtSkov6zJyc257L03SfZ04/pn91o45oege
JXbcdj21EIgU0FgMN6q7epbqATOVDkXE1ec29Iesey3sSr1AA5vu8Aii2C2DLi1JEUX7jr6w7Nw9
yyuGiXYy9Gw9pzn227gQ2F9pN/P0pxo1dDra45vEAIiDmsgnkj75ZTY13tkXC0giKk6DZPZxisju
GkaLJKiGBPp1YHXiXpucCrB/O2VXTKTzd29OdcBW3mw/V6ajYsi+RmquI+JInWOCsWIAFDmNw17C
RzE4XjUtET+NJK0c+wayUDwPDc3EYOzcEM2ktNcLhK1AjKFPZ1u3e94oVIzZVuC3i1ZzjqfaadII
Gl7jKWLMXLcL804bn11J0OvOI04KzJ4yDw5KWjpfrEcvy1DiKkY1nWCTzYYN63sZbWLMOE+B5NMm
8rO49qO8j9YSBdhwtnwtv8e06QV7j8znOLRAxF5mqNbAI4VPlJlqJptDSR+9xrLVo7VdV6YbBjGC
DsKdI6ddB4Be1/5A/OzKNQvtpsd912HD5FQTcsgZ3ucM6uNWToYGSB9cLWJv+EwvJf/mMg1Ne9eS
jnqTC27NqjSzAsE8OazPbc8isa3bzjNW2DlxKtZuXGjrOeq1Z/RKwKXihoH3drD04h3ulfbQpD54
KDSKCQ4SOwj4Lzl5shShBszOwIlS2BpWPhOvkVKrbYph6NVWK5zy6EgmtFvp9FTMuNaIeiyoSpea
z6bMbsvYURf5X+ydyXLkyJVFf0WmPcowOKYthpgYnGduYMlkEjMccMz4+j5RVVKX2kxtpr200EIp
VrLIAPz5ffee29oFrY1yoT+VNJ7/IUzV9DHaCzXzuq/J21Rhug8xsOZzUBDhu9l4x2vBMubcKeWi
re+Dsmitr2gblbuZSOaTGjKldkZmps+/yyj/pVP83UKj/fc+OXJ1Y/OV/xV0c/mCP3xylv7bBVaO
eoavzbw0d/3DJmf6v2FR8xwfQr3P1t5hQ/MPzo35G7YJvkI3TJO1Pia2f/rkoEeDmUYYY+HMY/q7
h+4/gFP87tP76yKIpQPfGEY9ciP8bcb/lSsLNeYg59qX1Rb6PdmluPbJJiAl6KeFsEu2VuKUOUMR
EEcmbvZuefuaGgbLXHbjUMaO/ThZj4TsCfezK8HPhhV0BdDKF5Db9bSHYXvkTbXTVX2S9VU3JGc5
Tjy7S2q8WunJMh8M7UfFK9YcEpQEXjvjOGkv0vhqJyMir9GZh8a1Qrv/1DoFYrMuj40SFYKY4iZb
6MMOkhO0giF2Ka2BbRjRqvMrUQ0vqTnwxj6HlWrJIhqTgkQVskqX3haV5ceiH48Vr2u/tkOnuGHL
8mBvD7mVc/l30kd6UIMUHaWbtBNiW6BpPo76DpGglFpQD0PUjeQAdXCnJBV1Ut7TPmHBqA3jXpl1
5PbVPrP1K/rIaVr/mNxJwVPtNxhyF5BD+iVrjwBLcU3oUhLLbtTRShg/U6bD6hKv33Di9xPffw+N
P7NDnBxRNpMcKS5IAm03X9LOPRXZ5hrPwzfItsirv8fMisVG2Fo9e/5XBloAciy2+s1/mIRxMxgd
aVeQsvueeFLB2ri0nedtoTSeBvMCYcdLd6SHCEjZgS1yqhuyX1mPsGiQurNndlBu8QK1dtcRBwHl
ffCgX6Nb8FLSTLe71vNLEW+RnrT6bIofJKzfHIe8GwHTdyDDIMAjfOWzLwmpllZssXKE9GZ+Jsww
+0rPxytaUPqbcZPMqfbLaEwAMW1Cw/ySbQL3eE2y1NafutmJ3DR5MZoqMnLbjDP71SGKKvv5ph4n
Escs9E6rvd35w5btc++qkaRoNf9YpVBEq9S+4sRGo0JtvbYmERMc3olZMKsvcbZ1V9IYyfaMv7qk
4hMt1WlxmliX7ZF7Q9Rl6tug5xH6z174dYi7fWfA7w1arjahRgoySDfu2Il37VQFVn0gni3pmIQe
pJATaq9BV68FXRy+nu4N7vTa2kGh8A7uqMf8lrnqtUDNuTqohQuCFs1eEW3MOn5NH7e/Bgs8PM9b
91rrEevIb7FBxW457erJuOduHureo+Bc0NXM4AAJRCNDIqwjxrIQShvcgI4YjHbKJxEWVlRp+a7p
f/byCXJKpr8kKCymWI5rUsWMtf6d4dP8DAgL0/0Gxle7aj0jGAviGePHBefqNACY2iOlyXxO9Zh6
l5b8nQIlm62HRZ8fxsXeG5u8Fa0R2sD9LJGjhzboI57+MMvXJNdOBhH/orIJoKHA5nW/06mbH8g/
6EQpeJT6YkF3/9Y2LkBvqO5B1Sbd/cx83MpsCPRx3pnauVmOg009J5bwmuqg3TDeG4wLul7vzAEj
wvw4dsVx6++RT4J8YofqFM25WOpDnq2AXW7NKY1zwnYjSzc4B1DrAF1DiMtmZwqTBfJu3sYKMASl
w0cLWbctkSbKdyczv5OUEVlkwTg9LQkwHJungason6rPBiXcnfmIWDJSEBfW5XMAGwuCjx4HnjRq
5EBRkXMyn+uZmYbHvIWGsXZzSMFoon03pQwm8B+t/TA5WIGK+6KAjz3dTHbuX22W8WYzitgVJYFG
+knn/RhU/bN0wN53rh4TRjnXlIWTEQcXBM8zq7kQZidPzHdKIdrxcamHmYRyBmzfzYrDJNiErjMw
XUtfdlnCC3C7LAmgy1zyFOX9sL363g8fjZfZJtARn6Shx3zuCPfoBMw6mfDNsyWDBVwmoVtP367a
TpunnbflUc/AYu/1UXj3iElP/cDInqr3ltVrlmqH0gD3IuvGOVaASACqp/529gwlIlNkN4ol7s1g
b5e5LK8+aRS+0xDPA9fv7sjxf0w8tQQe7lEWoWk4+nvPWYNGv3yAXKBGpPGNc1r2MfvBvW/Rvo11
u+Mimd3WtX1vwhlsgKmx3JrzK1WUNyqp1w+/0EOdhBg+k+t5c6KWC/auRdW8kbKdAkPOxak0x123
DfqhE8YYS2LDwZb2D12dGSHkTH52FKEduxkLPYn8yT5bXNde2Sj0e6gq6tlqjNAiZhzqjtb/mmbf
fDX0vjyoBf4DjiO6CqRZsm6AKwPY9oTIu0Rpk0RDUol46vtk3881sg4XZS42B9F5P2nnTK+0XqVH
x9NboON+Tvh0HE/V5I7PCabYiBwFHQcgekKZU++eDwMf+Ml7zUDs5xnZadhOL2RvQtvg8PcvSkPl
80Rm191iPCdaEmPTJPsvU7fBO/Hir/zslHjocyfdk2uhtJXKn2ozI+7Tr7DPUcI7kE67ZQAn034L
HZXYlXrzaXSte0ohOG6B54zUnCU+YBE+WMinErA2FDfj2bQTMsfj1Sqyw+Jvr4NSJDqXn/kAMZJ/
A7Ezc7yetnNETjwag5dHPVUCAbGnCARlzAa3hHynDaEzVPkuzUasHhkrv/mN5pXX1mzjtESalc10
zOruDlrdTpP9K+usPSM0tfO4LyI6rrxd2nQHmUIjhkvF2d+72+V4CVqdm5Vjd3NGP6F2QGLCIQZe
N8/R1zc9Bc08Xg2L433Xnq+uqrbpI10OzUubaN5uXZMl6uzeio2RlUXo0wDKuTrk1rAXTj/cD5rV
RjVhx1vQGcm2K/OMmK8+JCMXXJnFbCjSD0d0mc1bVikDRyoemgDdEogIU0NLZopLzspLu83dObLb
1Q0dDJV3TSIYiPKiv27m0t2z3RH3nipB4QPXHF+S1hHZ0RlEew+xTK4shwoO/3Wy8kPZs7kv52bP
moEVoVml1JnRx5yx78gTLtUJKe6Tq7VMlC6FHRX7prI+lYg+Dmlszb3iqe5vS1rL3sWqsVuhc/nM
dnBheeL29kejZ9IFkwS3Fx4kYIhOGy935CSeRlADEXKqke5Gv53YAHG+nqhoqM5iFC6zYok2W452
LKZ03ZVbdtmosRbwoNnvsX9sV4OVpveYHLJwMNbmWhuQqUvxU/lPiBNXNuPFy9iU63EQMyntEoVN
Zo51tpZkftTQt94F3/0N90boTHhRI7ReN/b63rmX2+pds8eW93wryZE7/INbJVNUI6oTPFEv5Wr4
pJ0At9n1CBCIb2D7OYKp2VeGe2wTEL9+7SV3HMZE4Fh80dhiJcyD+hXarHYzog18QiRvXjJXyrM9
Dw6PHmT+cfX4+1D80Pf7dqxDoG4wpbJnOk3mc952e99oI0htcalVNagRVwss2+tOhAFUpNnlc1qp
V67Tyd5PUodHkh1yoeIegwZm602eoPbmsWrs9UnbSvmjNn37JRd9EktZsrnUmZQrI+tZ363Jzlw9
59lt/OzCNzMPvpMYYdfNWsmvi9lq9VDC/DK99wvDDjZvTK6F6mj2tqbiQVTOT4J1J9UMr/OUE4+7
37r+PUufOrnNsZ5M5TVI2uPMco4RznAPiT1TsZ1kt0Pik4WdCVgifwWd6keeUT87i0U8aQM0/E3v
rrVk5gKUeHlo2JTTTXn+qwNQE2LpJFxNoYPZLY9KLiH80d9nwwPyS3JsQRGf85SBvcp/pjlwgbZw
3ozRfSkm3Wb1Puymwr5LQLmdnEmci/K74ncZrVVOjqIf7vSCkzhhrR0R5QZECbva1szXxqZg3CjS
ArWpQ+SBNZFO/kPlscPX0ysChwTtrfnesfXXZhruBgsw0tCP3A5gOKVGY+79rn9eJ/EuL/cWk0tK
6pYnw+xYqkBRc5y5vJ4cIrVkrLkw+WJBA3X5oDj+yetdyFClx1CsjA38XL0G9TLaOzoEXtJ8wV6T
C7g3Q+YXd67fU7nO5/ZXgSobWVmSHBVokXgmkk7mf6XJlJ1Fd+SQtYGLgg3Y8dD312U1jjdlnhd7
ilwLdqadLHky6kvUs2tYSbpjT2fPBdXbpexjnexi6fEnI66HHEAc/UTmed0GafIz6dXXNC/aHFat
pKOZz3eEEyD77IeOn7aVncDP9P15oII0YDuQjrQSqANujoSqCVpX8yunXwKxHWwY/mCStzLuNPBf
q/GrADKgxs6FMiGHoDWcdy7Fl2z98oP+KOgCoA//cBL9V1H5+8XG/u8VlTD78fVXOeXy//6T9Wld
iJ6kDW2bmAMSCE6dP1KHhvUbjZnIJQbSCdIIX/KnmmLyJ5QA8mUXI70DRvqfYor7G5sY3G78bz5+
LdSY/wT0yZf+i4/oEtZiIMRMCMDlIvH9/ud/sU3S0DKKznBOo1Z2GlOKkdQzT0Hmt0cvYfjzSgRL
SD/eUJdPli+zewp4+SRSScB9IenYvoFZ9598I7XFwXH61tnlNXu2q22Et33FIrrDYLPBk2Fr7/u7
QuABYaW4acNKm0Cdt7teNaZ6zozRH0LqIRjVeGcUuRWlbWrzZgLkxF6Gc55csV2ouacRZS7JUhcw
QoFqOzoDY54mwgyrrhw48qlUCjJPNndZ3lKAQV0H7g+h7/scWMeezqsGwBAqwyiaFV4jvBej5vV0
syit0W9wHxvJHPBd6efG0cq3bZJ+fSjx3DhvXlNlP9Kh3SJtGfCq6F1jAr2iZcZflS/VTcv6jaRb
8sxqfmVtS9ZH9cwzm21orxb/iAjUy2o9zGO9qRvuCFJ7U8pJAIylfvpQ1AADVcg3ygo0bIaxq846
1nw7gyVYW7eNyrzsQddW8v5BQVKm/Vpyu/jVYULkXPamUizRpPOmeEwznzulrSnR0C+h5LpbmR/C
1lrmL2ZAw4I/o+Rn1rnrNwgHwW4HoyjLXwL5zq1YK/3QJy0uMcdKalqde3u8Zpe/Fbe42Slg0nrT
vO36PAERwBI9i4q0MdZnT+rzr8I0yva+SpyMTW86zLRNmUzMT13ucxZq8DJ1DtWDLqb8vtnm8jDj
awKDRCdN0Bc9aXD2U9bjOte9jvUK996Cw9lNLyD2Fl+oCClpq/1rkEn+RdufqaKhIq0xe9o/smqp
IR6lGekUTmEfCRsgFrUT4TqY3WoEcOgVVx9/a300A12zBop63SZp+fmmtc2EZxNoixchTe8KK0lm
RCQalvWYkvNgQSdnR7sac6eu9oTDPWA6gzPSGloU2clJ2o6FZDKMU3RZrRNn8tyxOrgsfJsjFgz7
xZmxN+W8hyMpl34/DT67nUvL6RTrrdOeV2BaN/hf+h0ObywxkGvqm9FKuTxBPNQA54Hx2U2VxZJT
rcw10l7VYTHkdJ/CXrilFsCOzHJdtBuv78Z77CCGGy69SW1uDajxxdC05mDC2OFn1fBIxP1aa3sx
ja3ArqKqRxMPBo8QZ/ix7Uxxv5hu+wMbj/Oe8NFiY+PibQn7aoazs5IVg+KJa2plKSOtln1LwzTp
QcFkLLN8aCJ5j73lXIzl8Ookdva0rMAaSBnSRTOZXdIz5JoZdNPnActrvnxh4C+SDQ1ygOtTa0E3
aDxNM2UKczdMP3krCGuMk7XrsIYshcVsmUYtRz2fz2DWS79ijlDN4hl7S++GBX3ImNPtwzRMlvdX
WS/04ZFKiYlUISOVo4f0yRTmFieL2mR9LFGORvndKgyTBRUSZYK0EFHvxPjJhrJgtgVE4U2qiVm8
YZRkK87duL5KvLEz8OE73VJ3CNDLIHaQQnV8BYs1CzagtGRU4eLyw6cFTi+fkpRLpHFtzb09zy91
coEoMKwp16Bups0qfY91UDORElqRdqEzmYkV9C4I5GdJ8QzIucakDeWH8NO+eaFYpnHet0rI8skz
qxnJ2xilYv865OraSfotj/0yU0bFHDE2453KCOVA9SgkloNyrsGWGlycE2U7P0aES9wABOQOIIsF
kTSwL1Lq9UfGLzew/UWjfAIljjIPIFtTpT3Cw1poYKygaTp1ASQE9lW0onGUAVvi7nqzO3XySsd7
yJqOTpuJRguVW/CUF88btT1mn+ZAW2H/blmIgLUyMdNo1jZG08ykn4+T7wWAfIz9UvvVS7baFEkN
a4NoKHU/NjHdRdaQsubPXHEEtaTdjk47h7MyAdg5DamrNqW5pKUpMejWxf6YVobPYa6zqB7nLQLy
QYMglpqzz+ucxVS3rU+lsmm68St7iLn8YPeE3T5jCVjMvdn0mK/EpVlbgITe5yYXfbus4RHSYiPT
ejy1o/7tCM14clviSGwdkNq43VpHP2ublwoTZ30FxMzeJ5b7CWOsUx8ZG0jrhP9i6r6SyurldZtL
ik1wA/ILd1wXFKzJgjwsJYfte147UDci4EpkobmMieR6UZVIv8q8L36wGKWyyVnGMj0jJjXeLikK
LYl4QMzImvnIBD1Wsyn003z2QpH3zf3iru0+Vzr+JDk6zY1TboseiUaAECamTNA3FxjrAjpUvOsq
3/omAjvL3rJeh31h9hABFUSUJfW5i3R+DdfUhnMcW82o+0BGysIn8Q6PD2jY6llsGGUN65SNweZP
3b6yWu/DHjc96mZhEjPm6byv+849AxJ0Hga1uXbY0+570WSb5RObGfdCHD8/mKUpQxmRVHaJNq9t
DB2rZNvjXaBUSTb8mByd3/2hyThmggL9aPvZZ9Tp3CRlOru7tWbw3id5vl6BsjHPdWvbblCkOFxW
V8u+MSml677fGsVDD550rP9IX/93hP47PPv/b4Z+Tn80Xz/+OkX//gV/biUhdMDlcHX0fvz8HoD7
P8dotpI2S0piBEIISBwsMv8co8VvpkXGmHSSyyytY87/5xitGb9h62UnecnUkMgmiP2fzNGW8a9+
fOZmYP5CBwJgsa/kFGGY/2s4Z+Yp7k3Hf+BA2pqjygdPA7I4XmzR6aJdr6l67BzgWiEtEQnie2ub
1zajiRaslcze4TyyMqkdbOSBMpw83w9U9Nlhtl6YWJrrr3NQFRxhQV+nIAO5l/aQ1ottftMrTv8j
m5YV7hAgN4zcCKVP0wDhOTZpWALOrGf1j9WpUwbrVGzduRM6xN09PvCB3VxpbFNy72+b4xrs/WlF
g/ZnZg3Y4tIxldhnSduaBqTloVsfZ2Kr1RW2BsikE/zSJbCxMdrhDNydwoqxyB8VLh+115W5Ek+a
J/qvZsAlWcxNYUn3aY5oGepTTWdfXhv12zxqvBbTqaFECtc9PLjMpFlDxybx1uESvykXQpj8UbJi
M6NTcQ1RDEwnMLfKc+ANStXtiAnBLF1BU9rYZDCdcd7MRRPXfasf4BU0bD6covxZuAz5kWq3lL6e
ZKiM3YSq/YHbtHtuxz4NMy+VaudtSefGlGhcogWiLdjyCX4ende3/lWRG65JN7Fn5O+jmZQ/8W5W
Gabhbutf83me/XdT19r3YqFsi6nYMs1ozabqWK+GwHMy1PZrkw/bD5cWAu2yuli5utS5sYa6mDGb
a23VIseBAaMIagAGxtRN2U9tlWfmAnwepVSlEXRutxGxMjvpx6Ra+9uZDJmKFJ/6Cwh5YTNV0+R0
dr3BpBxyrpfyQLHn5YLAkIJalBlLEzh9b82Bm3qYgyCjwNYnjeQBPC/oLt5BkaZqTsMIm0StP8Et
Jn23+YHVrZTJcYBy4LLu4FQuF8kKxWi4LATF2me/DOyzGrvhDaYcpdLAfGeomAVOGA2VmbK9cg76
efZulIlROJh9zae0yyiG7Lqh/vPTaBvjDvW2qvcVNWxfXj/MVAH6lEyyMnDQxWrXfJjZcgGutUpm
hTYuc56APkSDs/BXZhTPJe8ENP3qO63x2WuBOTswqNM85dPBHXEpZbhhM/JCyRNeQkkhRZB6IyPQ
qIPlY6nTgL322HbewtG1nDjFMGkjs/I6COmWmt6UZznXPr72dq9v7ZzuGqPJ7ZixdRrw/gmls/Ve
85NZe8vX6hQugwfRTQQpNy+MPVJ/RhGYIQz7CBF13VttMXwmQ+Y+ZRjwhnDrKYoh3kRVquZQhRNL
T+vLK6zFYx4D5VoOJro40jHVmkWw2cuNt+ROuavLtjiIqlTQY710e8JKKFzge6b/rbdpeeMnjDYA
dL2up9/DdB4HUunv+pTRkaB3dGfFysyyF6ZpF83WdGsRElWLx76TighyAcay1bP2fLnidw9yvuyj
LKfAY1x4Tftu26mJdN9N1nvWOMVrV1u6FdbVYmFuKIHHBR740bvZMfncMRWikC+tnUa9f5Fv/UQk
N0Vb0AaJQ6w6KZl7IDNXPr67ynMxh7H9RRQwWoTrvTEM63crrWbpz/bosknfuVYpoQ0n3Awf9Iy2
tWBsy/lHMlby1q1sB53OhdYVsmdfIXAPY32NaYzpaaGnQeytplsZLC9qQjLqOAdsv7HYYiWqT+gN
9JAlacJTDN/UPvb3Qs8cjUFWrCPaSALsrUBs6SNt7uviQKyTf049UPz2sVCs1wb95C286hmh5k/f
gwm2c4Zs+UmJ+fxm2b77qTe18eBQZb6z4CBSXsi9pL+TNgZNhTdepQepXVKVFPj5P20W5HYk3a2c
Tx7L0DFYU8pL+PgXDMZWMpHRqTqb6gx/SvwYzh4/jmUpVEr72eQ4MZaK7YPMDI+E62fmFo5phY/Q
dDZMFKSY3DFeVktLd2Yv6GPE6ckifrZ98PuNQWHiNpYAoHou/i+tj3ErgGXhnazLjyCA1ym3AC4H
Vuj/2rf+4JwJJpV/LzY+/GrHT2T5v8nvvw3Zr7+FTPXyr3PT5cv/GJsM7zdHXAKJ/If/Jq7+j7HJ
MH4zSCMSV2Re4e0hmGj+nJus3xizyPN6QJ0xWMFE+9+5iTFM6CYF6AxVHkuR/6hnyP09s/+/OVpP
JwLqMph5HKPImcQ5/nVsMjVqKgrV7oA7L5GVyjW99k0e8jPXrq45T0ojSQQmk/rOmc7I5bSwwXzL
Lk3kIXlsbP/+qHki3OgcL6iuHUcwFxspdDYh0pHRWKyrH5a8nR/XGoGW5tSik4S31vyF8qHZD6u0
XtZYmnNWc4ZkyTdxLV3tVsgM2EpQ3qjCdcfrwZIJJ4XOEXAYPQBCe1fIdYopAHHB4btbiuvFT5eX
Lnf9+jhOvbG+8p7q1pOxUukQTZpMnajLDXEwDYlTarIXJw+hmxlcjTdFnpDlQBvNnHdpULQ175Zt
IxMY0DCdTsFi1yxcCHPl1z7WW45tc8TFsbFy04IJ+faTw9D90NEHoKtaNotX+uX9ly0v8rcOP+C6
Sxd/uCl5N2Nf8SvjmzI8Wo9WVxEL8oV0jvMyw+UG31jBXzY8or8tbdGh1QKJiTehyRX6LSVJhCnz
ZMFX4bVPbAWV4l8pXwWFAJ3mBWIot8c5zxFVmsZOoL/aUsaz4l8mInpLooYZY/T2OtkUtA1r+Ojz
qaqZ2hr3Dh0UQudI9i+CiK8REhiV32IJoSE+FHortCDHnPSDQ0E9SCfNWeXmg4OjtJqnFbC+a50b
iy01Z/GUinA0ci65BmAffK0NBOid0jGU7016cwjQEUQqHhY1sXjc4DLlB/qPpv7IqcoCvh9BwGF4
MsssTn1j3KK1qbCK1D5xi8BsQeeGfduXCnFRs1U4kWpo92xcxRrb6bBhmLJzfTiXlT8O59wptHqX
OQ4NmmRtdOqniL50p77kct5VrlZ8erSS93HG99FFo+a3zLCG0xkx1F/KVNLC6uhqW0TqhU1nbRJO
NGNcWJNQH0GtUeuJT9/q/KBbKi6+XasWddDqGeHXnQrmxamdcjit29Cl2pNExLR3qdGW1cUb1Rcn
VRIZyWvksl2WuzYOQWqDc9atluE+5CP9zM92ZdIIv7TDOr/XVFC2YVZNQ/4EynMurssm6U/L7E71
FSByc7pJga/Nt3QqDDPmEcyZu3ZrKJImUGclb4NJKuCb71uje4nyKYPYaKfZu556agIZkjzfvX3J
84epvpr5LkOvyTmIZnuM2iwd8qNReDDIWZfxu4EM3lU3tiKEdFtRxMQA2yyadaKISuIkw3Fi7PGg
2d8uLPE5EiUml5iiUsrn9bLAs6DyupI77jTUK5Q2gtBhsciGYLShMi8kX8b6ME2Q1kOSaG19Yy7A
RndJagzmlyyapb1ES8bhzsfZhwJBk0C2szu9SClPXV0n6LipNWHGcT4cpTY4pC0ocEpj2sfL/GAJ
0dXXKHZ9cZh1Uo03JLoy96LqVtmx7+eqPVQDgyXBYArXT0hUk7dvGDhJWPV2x3A2ElCiUsegX8u2
MjRr2YtFBRW5YvEoEF8vNclisaN+Wb0X4Zd8O/z2+aLG5bhOlmbqWE7K4r0k9/qN1d/+XsuFTXtD
8vuVIYO/nRoJ/gctmxR2Pj1hpBtR4kXoEXNMeL/p/ClGL143GRoMvwnRcTkhl1ftBBuTW9MeEPpR
3t2bbNr0r1awYj3UKzlf3t9FpgI5u/kv9r3uTUnIg3UxjSKvmSPV9wDOODn0QqhvtG37myVD48Pv
koWNcbYXPKxZJV+ZOjwTw1EvvxJJbA3MApBaXkY6S4sxaVVBOxn4s6Dd1nd/1gmBZdKhDZ7nF25G
sVxK63J7a1lQWaPnAb25QNCr3Fb5UZEvHXdbkyxMxiLrzkadl08tHqxyPxMd0o6TyhcZcmBoLbRs
Yb2hZ5SWdmAcplCTNgZDI5yJvHwe1xLf7ACmkBh9wYctzPR6eq4Nz/qVwxTRiQKO68NEQYMKkkVP
iW8yjT5lmW0fncSkyCKVWuJTz9An1xMOyi+gkjPXMoMAP0LCACuP5t5ljRIx0hInrWo4k+Kiitq4
3Il3We/JG0qhuOXaxNaeUJQBPU+WSQ1KYwo2aqKpFSJYkkNktur1Xpng5PZD7o/U5XZJybuIZLQb
GQs5uqsuofI7qBbdfOr468ni142d7bZxNa+SdOEKw1URdzCdf+yzda3enloj7++9anFeC8LgWWCR
w6AxJ6/pu7Om7K1sDIuXmVrSD5N3Ob9vpE0gGsQ+4en73QY73xqqp02nP8ohVlvs6LSkRcDyUiy7
s9FQXZCUN93aNa/tUM+v1CyYbMoXqqvZGdZ3I0kN4ubSJ1q6dGPixlMCtyM2c1U/G0NXWFxfS4sz
xqvdPioTLTuqApgkK5NV0zURiqngMmy6HUD8qTXXNG7pKDCi0gHsFnZQqL7MpJH6bsGNeT+5Tf/U
FuD3fgdJXwwCbcGd2Zu9W4aAQR10ss44YJuO4631ICmDqjYI3hjm6N6MCzwAbA25ehjMRH6Wo2c1
mLMXj4PZsljJoqBeMCO1JFIqEDwWnDm58SrmRv2smsuvUiiR3zmC5SaAKUkp9SRz3D3IaZ+Uc+XP
3CoocWy8nCRGu+Qt0UR/M6295RvyRlYWP9m+wx7TEkbB/IkV6sPLdf+Tq3T1ZKbSvqIU3HohM05q
RyyV/LJds4aSUhFrZ3OyWMjI/IO7neNXqOyVssVrx3u4i7wG9n1QOoZxkEpXWjh6Zl9H5uXgCAtj
6n/myN+Amxfp56FOsm9BGkMdPAA67NZ4cEQF81wflkctr9pL8TmB1EgTxXTXmbhDYz5P6S+Ytel6
qtYpe6dfHa645uomZT9MUgyC64r3zh5AmiIDXJr3JhIvATdjcTfMi85HnxpqrkY4RAFhWwsZPWMS
Bf7HtKI6EaELK/jGYXSiR0BjbTe3mxcZuixjnIKJOCQVDhTy6iZ0745HNtQvx2lAgXRLobXTzO85
vVNXY2GizShfwxeotrXw9mru4OBrriwWtJlpgYSVpJ27sxXIocgijXytpY0sdwaoiQfhN1QWrGWZ
3NXsuVhSNxvxN0+C6WcKyTETc9amb5qWWt9Kp7su0nVcxXwwC76dJSUazeA33zaMBaSjymG99ltI
6sGwQnQI2EWxkSWeatWogVtT7foWpHeQ0S1BIkHNzQ9Sql19FKNF2H+CjTEHdBm6H5QhiZdCFrjE
9YyMKRK7bMZoYTUb+1kjq8umsiR5OPRoS4p+HUjIIzZ5HKAksJ18fZB21f+EIkAz5iqX6c2VPceH
8KnYDVc/p6qUoZk5Ncf2yH23HQtJwMGp71Sv5T89UdvvZOkXRChmBhGVvGCZs1MduMDCkrIP+PgL
80oya96ndU2LOVVPLJtHlgnoD1bn3Kd95r6bFNMwdOlO9qVnmC2irpi2Z0RX+bzR1gkDQtls0fWs
1+1AT1TLWoaNcMwQxSHkT7Jk+1WlBM6LdbQIAuLt+6De+3KD9/BFcrbh7I5tugwe0pFjLUh1ncJh
riflzeKjufCXZ/QbKSer8J+uNQN9gtL7s11sxACgGdPb0PVod2thkD0eFBI0vQXkDf6HvTNprhRJ
u/Rfaes9aeBMTpv15o6aZykkbTBJoWAGBxxn+PX9cDO7KzO7vvqs9lULLaIyQtK9XPD3vOc8p9Oi
WfYdDzhKcawBC3ffSjgN86RoFo4hMqQb6dvWj8bTMe48v08/u6gy7/MyJndSz8Vy7wd9ZTZs8Udc
/nRaWDt2PAPHdVqN7iF7wsinQBULfWp3xDPheMVXdBLV7kYMgX3R+5gWjnE9oTvBqYLOJX2R3K+I
bB8me1PmAA3G/CtTk/2dirkklwFiIkFvTaYrbQ3cV/pihLgRz+54rWHzlIfALfrHPJizrwyFQm7I
BIwvgeqGHwiM7acwE9JkztP5pRk60W5tkkGPPdr8so2Qflr0TVP8yJeagcjKuXS2AwfVe6+OxM0c
uvINovAEV4yIkn8UWpo34nbomVPTAowBWYPCYloOLm274ONg85d+Rg0zw8YCaoiYDV8h3xjf0x9V
n2VU67r5Z99H+hUHLwab0lrzeEPo51dUXjAR8sf1QyUL9c54g3mrluNw63de/xrlOdUj2OH4aLwO
6OOaxwDjGySNihy55VXFc0Gl7rNdN9anjYartrLP/NdFSNh+ZSK47OdJLjkteOnw0OGAzDY1xx2y
h1X1a0GR/kEXwfIZTn2JZTq0+2+AgO144MKqLsK6prynLU3O3juPSaMnCI35duxt81pCkHpnseOH
NFxoYgmZkw7yQJUaZAykMLSwCoBgsl/gHj5r4XYjSFRqcra5KiN5MWCZ63fzyFGUrtc02duZ5fxE
KVd0WbmJl98jklrhVjTGX29gtCelOFR8sokBf1DT/8foSbD8ZkJlrzgw6OaH59PmjSEuhj7VAwv4
6gvjdEevT4tbDsVC3BDq5jUmIGO7+7jQzfLojUxTiNYaGbsMdMcVIuZe7AS3bdIp2cIHNw0U4XrV
hA7mz74K9iishLCygST3TgL8IjQhaBW9xgVJCguvkicfVpFs/Y+m1H6bEPs5S+GdpvZxm+iyXNhc
y4aUGZF28SPz6XhNlGShzouHOHn1H0XtD0UNDeu/VtR231Xz1X1oNLX/XlzjX/pjJ+kQegTEBTvZ
EYCj1zzkH9Y+8Xs3ADoQOUkSk//w9vm/IZyhmwWsjQMndCT7yj8KBazVEYhJ0I0CuVL+VrXu3whK
OuJE6fyTvEZbvQTrFjnr/wQDLj/6n7eSdF8Yy5qID2YEr1n4w6qEizRks2p+YT1lEu/5INXMBVXZ
ktQfHbpT2ca8KWIcxcYJxoSeNo4qeuPblFjxJAvSc/xKNeHfqCqJL1TLkh2xK4Z3Hve8j2AYSCEW
lmUD6OGDCeyL6QYpqqQwGcSRA0PHVfa572NloOBgDUnnDuMXaTWgzbskGLMrL8k1t89ooP5pmCfx
w0L1dpnzyxIHeNJQ8usiBW0D+H7d1jXTYh1ma+koeB7Ze6LY8THbJsESfKVpjMPdj7S8bIqgwM/B
0eJnTAYdg3MDU32wyRzgfAnKlKkUelvj5ssKnQjIQHcS8WRfz9zJyIW08TNBy/oLaPoynBlfsm6Z
M8YGDCkMIFi72GRYHtoW9z6rfh+8ZV4LVRxxtLXADTLNqj5grcYwEvka+z29efNG64jyZYJW7Y+W
4UftyVeSd3Q4LfBVu+TT0enGeRu1/jxTSLsgWQjNeYZwazS+jrVYW9npLjRIpRklxfRwOjsjOr5P
WBrv12wXy23FNhYBoPCSh6m0Fo9qrEj9Yv1jcSwvMjOdt/DyatDXdraAM2iTGr1zkHrD3r2ZNmTa
fHHIeqvkFRH58IgPCmsegR+bYabw36kB4m5OYEG+EP/vzVE0OY9XCui+Ck/ScG2HGELpqcy/2V+Y
F4OhTnJl0GmG7zQQ9xSHez9Z3rSUp7Cfg4sW4fnnRmccErbKnfM9Tkymd3BnkspF4zjBfarjtufU
V3sWhLpRMupv4Ttl+rpAaXFIGyWcyKqmtSVjnbQPQWUrl5ZaekhRuuYbG7fcEh9ZNqb1WdCpZN6U
sUYNc5OItkhDVaK+5kGZscwaFvK1XsmISHk2mK6NIRuHd4nDSy/vY1AVU8o7gd/rqgXeW1MSBGMi
vuGU1ZL2sD2+Sgqns5eaQ6V7KA070HPEzsKzYeGhTr3PwuP3jPCvZ/um4GIEGhdF5sqmf3qhQzpi
ilSCBAk/cTsUe/hmTUgaoRDNhZIW3Kjc0IOy1YXFrBrEZWFfW/Xsi1e39jCFLhzYfSLHA3mZvpPL
SMYYk9kzFIxg2ZpapPF7KQgyvlDZIMYbKkUDdTkUkBRf6yaLysuaGrBFbNTQKgY+UFz5Q7na0Q4T
/Wbeg11x2t6mIynHow31YbxRoP7MpSqIMu2mAmwML1hkgcoyA5Wj+7GfR/sRDLfhss7zfNnUnCJu
c95Evo2zOgrwAbr+W2mNS7IfqpbFWk1ECwZGpdIdmjyWt4TJcu2lHekjtDDEEZrtWGUnqzC7dNUs
r+aAZVYeasS5aiwdfe7Uvf72TFHJ6xGoGsnpChWOpCsYgtvIwiG7gWTObq6LU3f4mFNveSTxEOot
99082yFuqoyqQOxW+8C0Vf8AfJGRpWykB9ilkcUBc6q5DyY4ZLzv62INnh9Ltlj72JXiYBx/wTTU
B3Fa0VHBxUyZubylGxRTTu4xkYpHlj959ejnWfaQFR29hAUzHH5ZW7IKBLpmnHSDuSo+sLfx71lt
9F9LJodXj1gJs3JuUyboT+NnkUhmu40euwpPNfDi6Q1loqfmDCBJTkdhIPodmNWO1t8g4yfh/BGy
1Byzsr+PTstOLN0FZvChBoKlAcOsiA6b5WgSOyw4YcfMt1wDvXfMTqvUovWq61Sg7e6sYF22MtqH
4EnWHazG4lMU7ka10fxLqHWLm6O1Ma0l8SS3hk5uhsnT1tcYu7xgmc0umNeTvXBR6+KZU37d7afT
+jhaN8nlaalcnxbMbWS5NnifLGPwYQNdhjPL6Dpw1Jt3WlGPc61YdQRl3z4wPKkrfyFTt3WcKph4
AwUQmgW3dAQbrqhfnNM63Dmtxod1Sw5HNHxEw+16OJK5M18760Y9U1X8q+FoHYLZZePeJLofj63D
hXcWuKZCxJMpm3rfGSp8nyHzbjbBi950PHMwr4TOFMKxMgqZzDUwY1os8ZuQ6jkWtWVfZlu27tl8
8Chh5+KoIy4l3xcCVRkGr9kXsVuWe1PJmd7Tcn5rSQ/me8h3axBLNygJmWfZyYUksx+QXeoVER0X
C8c2TYfweXLTQW3FHFKf6+KJTrdcuS6L5j7i8TxxP0ORG8Zqn+az5qvV2CiDtg43Xh7VpKpF1gdb
zTIrOGMeU+0uU7apwSGOFg17pqf8Eu0uPE6+DbtR50o+iQY5jarhOXoo8eSSDACL81nyZK63FENz
O6to7r7rhRPHtGA47rNRi4vZZCyJ3Kncfs+J5MDEUdm8bHpejU9OND6ggVBPbyXb/09HUmTOE1mM
vMSsR9RmqF3rCQ9w+roUbfQT4WREJ+V4ELBMSfgh/HYmy8oiz+axmcrzPOj4eYqS7MKV3a39gLhq
QdbQb1FxbJDjwnU/VVjXQSDjOULi9R8pMCfMY4OMXOhPVsQv+6ntqyvm+qTaQgayvoukDwC46DH3
Dom21PmSSCwujeeASZKjE72aKG9uCS9DEJAEFbm7kzG4FUgjcpvzuM72OKWHuziMW32cSGln20lz
uGK2TWr8sBmdjNsi4d7U6SZu9y6WFRdWhlOxYsJxRahUufzncbZANaqbAT5A1irOKcU0pfEhKdLy
aiTeos76VWjcjSgvy3FJlri+YfKa30xHZe3RN2b55XYhArfXZwCpGA/j6qqfZDCt195yFXSu+sn8
Yv0oYpE8JXOiCObpMfpUyFVwmkU5f1d2GA+7hQvzLZ6sqDqMi+VekXXqDYoTquWGP8zOzNQvH243
SJ+4pgUgrYtdi2tU2uwL+tlWL4MDVwCUWx/elGZQwzbDDZVtx5LlETpel1+6U6vFvs3a+MIGkeEi
MRtNFmHJfo4J2eMNcPnqse/K9j0yU/4z0VNU7GxDHnwzkRt9b8cEqZ1u4/qZtuP5GxyrusvHLMYu
tNjRUxdGxUU7jsMHx9eY988Zuy+eyt19o4KJdWFD7R3nH5W/ZH7m/BLdvDxGTbucjbhh+YlbS7wb
NPIHpkGKvFkEEe2eU5wBHkBPzmV9En0ydyc/ZhwtH+FA2plWwr7+BBlFHfhQzNGVdjFx0IQRp0SH
ow7hgivlemJZ5G2bNEdJz91Rk+jX5dKx0WErvm5n5NUYztWCkSSf2h1G6LFCogzVZ0DwsduyrsGy
p7tBPSUWTCc6hAnY18kk7zq2BkTrBckzYmlL9MjS1M+2Yb/M5w63fJbb0MV+cE+zLR49JXukGjcQ
LsfFDTkwub1p9rlX+t0egdj6IQrDeIwPsCzwVMHt25CPoVaym5X+VqLv3j0r73HCgLvK92PKNmjj
CW39iOHrfgUsdp5y7hhsKrWmGDTjkP8800aO0rXkQ3OIdLCcLUvsclgomyjZuklv4fEh5cwa19cm
BH5KjmgTx3bXnCl/8YAh4oIkwuF0BQEAq9DRmc47QIYLy4J0A+EzM1sC+AH3elxIIF5mT4JkLJX1
FMMwIchAy8QFfyXGMJBb7A44Z1lo3zVxZ6dYey9RGmbveipjmNwdVUT+prXKkeMlDR4/AsfDTuOS
g8iIv3Ni3xpdKbFhu8/DfU0lfk+TCaJ9PHLe3QnZYf2C5smTxaK26UNzlZCTcicePkob+50EIhOg
SVUfcHeoCCzJONQShxffdJ8B/3rlfVZ3TpH5b5203ISiBbQaADPla4xZVWzCJdJyj6SRvqRV0spD
uFjpQv4Ga/eOCczDLFTE4/dio7vxIzk2BNy+1QlmSziWMZETfx+zASVGggzeENGyKVPuGPUaOrQ9
BkhiF8CtKaSk4BPZPABAN43VvANFzGDZi4o9Dt3oQp1Ju4JmDYPW1lQA1OSDvYF7zaH3y5zVQ5ZM
vDUAG3Bt+k6ljv08wUNzyNwf8twjhOQDWmTqQKfDgOJZRFFLsQzdjeXrHn86KYHrcMqNOOSJdGBL
wnDGbelzK9vpYQZ6XxpALYehJum3DY0DY64I4rVYF+2a1m0X0W6HpYqRNAS0h5/LbXhMESfSUP+a
wOTHailigiVNs65U3Sqoz7UsJdtw4tz5PjeonRS8spJnkRlHhIN5srgb353q+shhpn+ipbQpLuLA
liW9rIoqeK9wKBMsleIuaxLfv4mWyiVKm4w0vYPz0se+QybfzMFQRNfD3MzT1sEZSsc4Hb4/886C
Z9iG6zzs2ELFB8W0UW5TJOCZNmynzc7gVZrntiwIc6gAx+imiXohLkRqR8mzHbWanrSsGFsQs2XJ
ATYl0ocJmi0g6zKb7dDSzxKy9NR5bLISHkNI0lnUHNuSS+vQBQbWUWlkzrHTLbl+vdOuuy+xluwY
Cak8NTjcvG03GOI9Ji3xmlT0lMcXpIQIGPRVWbBLb8M8PReUzoRnCQ/m5oaq5i4/W2Si2MPTNZid
8fzPEj7f664eF9ysz9Vph9+f9vmaUhZG89OeHycwb7Pw4Rbeccwe2ewFUSt+kuigG10F2PluVut1
vbWtpGwRI12elE5ZLfkxP3kN1Ml3wA9YNIeiSzqIoSdvgh58vdKmSeLtktW+AGVvcY6U2tJDrxsr
ci8wfnD20Uvjy9uBWb28sULcxbtpaXFHEKljbR35szfskpODwlpWNwXBclbjRnD13/eYhrJdURax
f1AyD52dFdlxc/RsOKKAEzHpoCERwZYH4w79eD5OTTjezjCQzQ0ZpKG6dLhHlPdRo7rsKQ5b0KU6
i4EDG5+2VAASDmjbB3w5cXqFoQJzyTwW/XQwM7f4WZnuxBvKsQgLAhcHFwt7/DT87lep5ZDzOB5a
TAUtI27HmI5ysueCwuwyocsTFJrTZbgq9MkQ87s55mSUYYZX+a6tsFeeCRrrgVWWGmNNVC5kvvs0
c/p9ENRR/gnh2nqVYVVRhQsEnW2dkM20m3mJq4OEyqKvOrefNU9UcuhHPSfuvF/aYVTHwK2YMmmE
yFGjTrYg4dBswGk7s+39OBIvZH+Jc2bPNktl26CdAnWeFdXQn/OAH7jS/K4LHloXM+nDENZYkyAf
q+oYFm7rHPwRBPnW/G5lOtmaQAtgcXKjyb2y5DTMQKpXExQIMDbGBhX9IV9dUmOdYHlWvYI/OJ+M
VN3JVEWkB4NVoMr+Rq6uK1rRq2ozm3J4lxolfJkwqB7FyayF8RTjVs1PDL159XMlRNds6t69+TFz
7Jg9wwJHkpBX2fLOrJ6wwG6iCQnAwSqG/FjP+xxBEN4CCEIJAny1lnnZUt4hD7Bf8Vn+nyO9sbXC
8BEAAu5zupOnqYk3FvGkm4xI3nywGHRfsw5PW2TqGXfcyeoWI66/O5lXfM4nKxyAQ5Js8ckiVwI7
vsBYDbSpwJC/1mGvhrriZK5bjeXwtjqsUjtRRdF7aZG9wlAXcFpxThY9K2dNuunYK/7kw4+JLwpX
Q585mfu6k9FvXj1/hIDoYFFBhw+GE/zEUbQw40BSK0+KIb/mw7SiCmYz6fGmpPB9KI9Z0/UcpBqb
yRkPTZ3iDgwsgCvTxlIBcxvl0w7+Lc1VMt6gbuXJE8tMjhZ3BEQa96a3cPNayW6ovEIdiqhS+mAH
g49Wa/lJrx5JQS4U+yEoBVh+82L8GuQi1nAilpuk26WdDSjAjzN4EZt6mOz6yWnoRdtLd4IiTSe2
l+3YStZEtJuZ0lmsdt7QzuWmT4XyrIMXxEidqUnBWmB6sQaeAFEZnJWhG5dEDJpAXTALmoVCdwY4
rB0DqvjRqx1fdsdch4vzAfEoMg9lYlfyjJYDnwrvJUjCh7qw5+m7N17MCbUrB6bKyxFTWnNEGLAZ
YSA1+zx5GJBTbheFGuXwlUapGa9t1THZdW5oGwc4D+ZrTBlhBWgaLhJsZxa4pNTazzjv5vhdi6AY
noqYwDCoGjtmSqABPEAY29RNr/N5E9aR7xHRLtP+yU8WgH0LENH0p8isEVANRrEpeAxVxOE7wiUA
DtzTUSbQMLGF3CZcGs0DD6SYsG3V5UrteExqcHd0budkep87Uhj50cD7AzAjMXjYxO5QwkJMOR61
CwTP+xbrqACHuuWNq85jYvstkX2IeDts46TQxyktv+05br9VkzkvLNpQeiCj2/XeJeyTMUxgMuHm
OuUKxwcN7LRF1It1vtrgQHhYOrwKle6cC9LVdGeNChP7dnQ8FtSTW8vpKF2sq8SHFOdkhzmcuxg4
18fektgAMIOMGqfdABaP3XjKGbYtJKciGrKr3RqsEIxltBdvVYSahDxkt68gXNKfFug0UKFzYT2q
tIEtzoK6EvsZhYlNbMEH+7yemvTOCP4lEP2WxqYvk5H19Qj0cWx0tkfQnPy7WjQCPpHWkq02/PZp
U6Rj+bOR9fTSL9FoUXEvldwYi8Qr95VeLXy04+yXgwrKrxBSIMEbhCt3i4LJZo/tRQLThpTvV+tq
gFyoZTCDZKxBHufz2L2ywsaCK0sjHvJxrWF39Ox8MaYlhywsi4einlKip0DV8VwGLcl4TBXbYfHh
FWsNfRwhfd2tANHP5c5WUAzHXsNT5GpmGp9cp8UMopbwvZlGnxh8IrpvEw4ry882xf2MyyUBGh5y
mRmyJ2cF1/9DXIey389I7A9w/Ypmx5CXfmuOiA/IIbw6Rnfjo47mATEQjkjBS9L7d3CRVc0PN8Xc
dXM+yXTPV3l2UJ0cgNTX2WrssprxR+XbATMGJOnriFwF/stp4YBpqZiT6GJypsYxRfoD9JTZxT4r
sFhvC8zIHxY19RO3PFX9WqPL38ZN6KpCJNrBle4CGiN9/Ky4riD9pwjRPMqyuYZbyd77zeM0PO/a
JkHtH615fMLHFKXnUWlhvYZPABFGOG0+Aq4Kx+spsgjO69zLv5mjMp9Xt5FXVCKMUJhj29/lBp/A
tquVNZ3TGSLbLfzK7Jdf27iyQV6xrvGVv0K33Jxzcj6C8trlyg65p5SFl+8yL2i9vYVK4uw77n7p
RTckDUfkFULWkEBnwLQLDG0t90YbNjsB4CQpYTw1Oa5gyOGyj1koC9fbKAvD24ZdGJZUFBrWQYHs
GDlVZyF8MPQGj2Sc7BcJEmg5VIub3rud3XIV5QtOLyww2c+CmztyyCi1QscxjOPIGJ590SnVfkVT
Oz07fJK8jYmd/gamEqaHMGise1wUWYYu3hBdSXrN1msoRfzUeU48INi6hNJc6MSYpSOWIDccCeW9
mpoB6CTG0lWa76MW0JrthGdLUAX2bijb9DVqMQ9tK+MGZwsUIXWQEmUY7mfbIuUEM4Ub2uRDdc7s
Jx6Z3MILLCuJt++93J92QNrh53QTe7mNoE962eZBvQRb0MBd/tbTr/crb00FVLgqzc/QA7H6EOhe
RzthrwkjZBgWQVQADg+wOiLrMghr90ZHPl1grafzV9gN9j0EnAI0mfK67Krn57vCPRiFm3GIlxeP
tRO9RikNZOg9NbA31VBQZMP+tza9ZXfTxqXg6MFUffNBsoHukNlu+xcMD+QsbVU2X/9Zzv++nHfW
NO9/vZ2/brrm6+svCZfT3/h9C0+Udw23+Cssh9YtVu4s239fw1tO+BtjKAt3jjQQg3Gm/iPk4v8W
UapNYblH1AWqyf9bwwv7N4IqLFdtj8JpyeL839nCe8G6ZP/HEh5fY4QaY/tu4DthCPGT3/XPS3i5
8Lmp5+SjGzxrucTpLKobBUq/WE3AbUsWsc4haSa68qgdILrh4kym7AnoA1kytHtwapmoiVOAAKmH
+W6cdKfiK460AaVwdueuSht6xy+SLEsxIW8nUj/lo2ux+ScVB37tPHDIJrDLd+tw8NY7TdT+SESB
lRN7mgPdoOOAkU0FmLQGa2zPzbQyNLM9eVbSeFhb6GbR9XXkYVExBx5h5fDYpflQ3s3JMPivrocO
ARiFPqG7IMyIgK79w9FHVmFLuvD8lHrpkkNmsI8qZsdtEeIAhhSEk+0iEQhufMa03eLux9wN36Tv
joMnTPfou+Q/HqiqsfWt4kP7ZrWNFZ6HI8rfGW5pm9lEBslHXo1DywFBcP5CKsmBgXISR+RZ6Brh
zzux87RF1NHv6/YA1H0ON/6AQeKA30eSCTSN3W4KA6j4ENEDYZ3prnLLe3bYrNkkXq6AE7P2oSLQ
YoUJnXTUVnstak2aDIFhQVOgJk3SL157DHzXbgwbYYvXbvql4G4MX7C7ivoG36PtMC33yRPda8xs
BduYL8wgfX4kF6PGZ0UBEk1fKiFEy+PTZqf/Udmp613Api3ld6vmNH+NJm/pbkOVRP0lkRWCqUPP
+Wmfwmx2LzjfevcQM5Q8gBKZPitRVWgVYFs1eq9nP1iNT90DuyZPAN7HR7zPlhr5VdFJDNbOD+Bd
ZC2Bgg3aqf/Og7B+XJDX3B1GbPOk+aiRMOUhmhMhTMK7UODn3DhQHuf9LIvJ3fF/EepJmkb8MkJq
EIu2MY8403hmLGHNCFngB7yFTSnRhLOhHvUKAy7R/g/0anFajQsXcTgFyFofwdnJg2NnZXSxInxO
raJkZXp655ZrEMRWt19sPswY2SzH36dZHRU3VOio4oD2NhPtttU1KJk4v6iw2OJIyWSW3IZ9JhKG
nBoutFaB815K1t6bBUD2L9so6R5tZh5vY7cWId/So1d4N9N/9lCp0ZHn42gx0BjsdwnOX29OjgGE
4ENGu46/y9KmZDM+hgvPXCsSmyTrrIaoG6r4ZqK1AnVdFzEBr2jCPe73uuuOjb9wFEH+DK3joOZG
nhFYcN4gcazWQfRpVFTIka173ndhiK6KPM7bJqJ46ncD8bd4b49UzrJHK9HSeFNaim4aandA4i3j
M4bWtDqCuinu0xRv8k7S+Ndu6TPCPeINATTtNAyAdjNr4gJkCWtdlYIxhTrdFrGtxbqKHxPMCHO0
nHu6Pia1wP3A9PbE7TZ59OoB9RMOTif3Io5H76koCYZy5qdl7AZy+5DukrjglLiQ1xNbUTl2f8gt
GByvxtDDwy9AQxfXI4Vuu2WqnA9e5XG8m5rAu88BZk7rHGdZj1FrzBm/uLUf6lp+OGMLjNEbK48+
qLjieQxppcBkxCGv3ieZmNyDqV0apgDfgK/JlVMsmtmFkrEzIhum59RO399B4PELEZsFvsXdUkmh
3kXV1Jc2Rhj3TtD82xx6hzzhhvQfARS03+xj6Xz/vqJmkqoYxufwSP3a6LIZTdpfYe+JM8NdXv1g
mHfSPXIhkBHcxb6DZkVd3cYdHSc5DoOIXuc4bp68hMQPp05LTVdeiHi2D0JjQg5UNQGHbvJHLni2
ZdE2MzlwFNJzw5zejBzLxXVeWuHMIUUF4mVQYfghaT4ffvQWFswD8fyWGXSiRu/Rj7EPbwhZutkZ
iz0S6N4UTObgIxs1NxwX7ccidLFo+XUeQGD2tG1DsAzpz0pdnwx/MYbNniGjcG/tCsFnD/YAMEVH
Gj/deQBTBLelBX4u/tp53vZtMXnfLU6KihmzgjvBGswpEry7fhLJNXDD5DDfpbk35OEWYjGFZttg
yVgAInAiq0OEzLAYi00HX9zQyxIm6aVXLOTNtksRMMb6eWV1nzJJ4sTdRjFzOzeFEpAThPMqUT9x
TknIr3bfeF/o4/Yz66R5lbx9Q/XZNiJcxY3FhASQbrtkmL0zyqmQn8IC6RpEqkcUL59reFM8+Yoa
u01eDXe4wcKZNCNuNb3zOjPQslE6hD52nEyQ6rfCLcQDmJ6BjloxQmmcpslxdmzP/OUm79EAzqHf
Oiz4Qm9IjkiqI11YrivuPZmFI9Ns5bbJOSAc1F+fMgymMZgjkJhpwR1YyCayeC0ag8yI6pRn5EfK
qHGlAMSeQq3YRnmV6u8MSldz2QOODMFbxGoq6wMuE6k/GILhZUGP1xqWj2EkYpXazqJ+YX6cXMEa
X1L1sXF5c9U5MBKXWLqKseZO+wii5nxdT6yh96B0KnPp9QORsp45LTiSscl44xYEJ4/IDpSuia2z
b5Ok5wYhvT1Wb4FxFi1MERfJInsgDxC6zsSudhpqxxxnYdFCsymG0l7OuXQT7k1ijsL0uqzY/OLk
8uf+2jhkSm9JuYwBAqqVxR1MZFf5V3TmCXEths4KLlMr1wXOdYy+FOWMYVhuAhLq5g7VzZqf2riz
zZtuCkiaG6sDik07xERdzAx9nlbJJMNUjZ4TBooqgZDYRNN5eXxJQtWq95RXlWvrIZm2fZXK8AlS
THTNCwdfeQk9NrMUzZHVW1p2R++j35fkrFLKjS4jVQTeRcZpoHiaU9J9HwUrvU+afGKWFZQUmasp
4GN8HtvsmKGOBd54V1SKFivDIRfHBc0/6SWqtFddAGMewWhhFNKvFVc6VyG7iu7HBL3qsauG+i0g
9i2eg8pBcq8lgY6jWmyVnSWFP0MGXaOA3FJEye7QjN1w7tCnZz2VZUmoZIwav4L8VdHadSa9FCSz
0Sl+tVq34wOQ7Hjc/2f0+cOX/C8nn+1H9d01Tf2XcD9/449wf/Ab9mEsxGHEp5XyZhqOfx985G80
uARQQon8CRk4az3wH+F+PMa25LYR8fSi+D0Q/HN/+I+d3/AqR9K2HYL/zFTC+3cGnzW6/4+xJwTm
IYTPFotRzY5s6CV/HXuaondiV6ED82mmdL2nFcUdDZuAZT78aRq8+/3f/B81IC2487r/3//zr+yl
//ud+Ea8GoKh7m9Fz9pBPYtp1ChrKVI4wjwBmIcyzqeh/RlENrfKf/0NsWj/f7/ailUIQtgFPrCE
v/5qLLHG1IvyXZoW2ZFWBESrHCvpr5kPCVH11REaGHj/uJ0i6+Vff+9/9rIG/gpswIrHy/u3lzUe
nQx+N9k8O7PLXY90MR89p+eeTbgsKf+bl/affTcZ4Mp2PeH6ToTD/c+zKw4gXaN77BQbd2zYNNSw
EhhXGXXE/2l+R599Tf8r+W7+yRv5z15XZCB+NQGmyVtRuX/+bjz90rEpOT6EOQ0l6Cw7XYT4GHMf
yTvEQaNy964QfPnXr+l6gfztUgWdH3o+JDwHxBGYsj9/XxP4hUKuJrfsAMTmOEy0IkBwcr9gYfZb
rOXJv38Fwf61xapX+CLw//a6ilrive2qnYO2To8128IzSEXqugjpdyv9wrlCbmRpSDLx+l//rsEK
XfvrbwvtDDEO6gdfgX/87QoKXSwpUyEORlvEg/E9LOShPYGXaVgTxCOj3HV6ihWHp4ixo9PgPF1z
x9R+E0EewzWO3PrB/EAnLE+Ies0rO3oxz/4pxKwySpxXTX8tBVpzzjC+E1zZzlB/jlRBRhuSUN6d
FQXddJxE71TPYIpcgED1SCdc309Js4fmTko5mGIT7mboFbfemJuHFN/TtCOCTXMLlwU+vK6Eo18m
Sl1YooEZXOQlUAs7CzFHlB7wv/0EsodzfBEybODiVpQCtk7TXMoE9l9+oHVYryUrVJMCHagioPbb
Zs5zDh3KAxMEcd9Gi+d5zcgAXBPXnxmrnzQATa/4IbLgmDlZQQuTBzKf0lX/MHodGHCVskCDdb+s
VOI6AjDurh0OeMcxtcAcYo2t2EWvKdu6fJEkSQkul+Hybho/S0EtcVvfjLlyAaH3eUOTiVXiyiGd
9Z4AQSdNgbAl1q4/53lUjlcfo75fC7MtpudDLkssbb1g/Y6LP9E3PidTQou99M5trK7fGPQ1YVkZ
5T8JixF4g8KaL3vhAYMO/NzEZzm6j/fiAsBiYzYlRX0OY1fhbmJ3Mr/lNMBxhp+N77xGbsp+j1VJ
H1Y3PqbGeUMQ3pnxcU30wr2QEYaujMPPj+PdpFWi7tFrbetybln/sCkeWPjCNzNe0b5aJwwjWz2Q
jKYRVgx+FZ2sYAkKTLW9LeBednDNKMI5pLpC2i8zDERbp5mCkXvhCTCJZ18WD9DRs/SiskeMVClI
TwyiroQFs8l8fHhU39l5lRDgV771yqEVjOjGniy9+ow5qQPUlLPjz2//h70z6Y1cCZfrXzG8p8Ep
k+TSRdasqtI89IaQWi3OM5kcfr0PZfjZeIAX3nvVQN/bUg1kMvOLiBN0E+fzHTAXEytkY2Hp7X/B
nFQngepYAdh6hJYke0XtiIsILK8GZKforz5olfFku1NoUSKLHkiau+EQFsBymcZ3BhaV3NQejtLA
FK0dfnB/kdjLBp2hxOz0oJOLvnJ+htw2GwIYWeb5s7GM3I6eS0Mh1tuMmJgc1XPhNCgWemQhWFtE
AGMS1Pb8HitvfJ6nSQDrxZxMl0+9xO4mCUvtCavp+I6c1zwONk9q31g4hZA1VmxsXawgl9xpJT2Q
dLMUi0GtNBRtZPdZowp5A33Vvup1N2AHr6YYy92CiMjkrZLxHYO3auUVzsZTLI3lhTna/FczJuPT
o0Pww2IV+duYHjJcw2vqtzSi5fcR9SpfbUf/VzaHcDzNUChfz9uh301ugwsvp4oBrk8htQcJvdDa
VI6w/lIwKzgUhqX9REC8bjhBenyeyCLjKzMR1h3i4xwnQgjEP1ANRU3VkYtbEr9j5K/n3A5rsj4X
f5rEAoFATBHDVHlUdpl+GBBh+YmOY38DOYhqbIjpEm8zCm8peLSZlmYlKeLFa6rYbyh197CApSEN
jBMe1FoXiCey549N3MWcBUcc4q9ZVDFtGjFXEIhuTKay8NFKTl7RQm2UZocLrgmrDhHqzYwvzitM
TCpzaFWn0WODRFjGSJ7pwcWjQnEomkSbKPFeu5mhbzyqEGTQhhrTpa7xnMceqxv+cLcJud5tu/jT
qbTztjrSarGz04pCAYn02W+FtaDkFvgCq3NI0WtxIfLPHHfUYvquWiOaLyGZRo7ophM9Mk8gD13w
to4uFqf4RpQrGaEtejEOOP4dBxuG1vN8T+YW/5FlQCs6TcVgMvexJ2c8rSEluV9d2XI3cbeFQaVq
zHZUNaCImU1OfzfjsfDZAwy47GzdzgtWd4zxT5Q4QI8oG0lvOixxlLZi7KwosNOxpZSskVO+pVnG
7rdjrrkkHDo06eifV6vIe4lqJ4ruYp207m6JFy/fO04laLVJc3JfQAny+Bt3pWrv2oYo9cZJXHs+
Gg1pl2CyaOO8z+q+ts+suU7CjVhRh2lGVJwdQFx39V8qb7K7VdbWtiH7wZGsl0ZZNaU/dWFfeF/L
8t4N62i6Z0Qx8zix6Y95zFKGYTflYN3YukmHCYedSqtodzD1+RTrNLjuGs1Lhs6PRiYBX3hEmJWx
ENgdPLlhpjUE1iY1XbCnaMWlxTZ5qlwdXlXN0getWZkvEdysn7iO40caohIQgi31WUOlad9gwruD
4ZLFBQiAL3ifTkTZfWOW650HEpgzHnNe5hjMmcQuEwL1nWbk9ly5+NRwTlLsjqMWcI6PGxOqObHv
qg0Q8J2/ym3qxocF3O2NpNfEdipE/8GAy35NZBnGvkbI9W83U3YHHqVrvsaYR/kWCHfDBC0yIhrr
dReSNufS8FXmc6iYFkTMGHdU1kzvlrRIIBvQLM4W7oD1+x6XHLMedtbbvOSUd2VOUhNfkKE7BRDH
hjuPIP1ygRBqGE/WFLuvXbQGJd3acZctqX4gkiTalYlRI0VvH0UyVk+K7Lp7XGzTcwLqRHCYN5nh
FCfGfqq4QFnHNwvIuS/eErCX8p3Fe8h4IlfA1I06hOs/Tp7zHRmueGey4H2KXmpXmFol32QvjSsZ
Ley0JPPnAypADXEMV7GkJhDHz66PqrFncjwRjlxILbVBGWpJ4lc8mBbf0uj33WS6Qdm9zSoP/57b
ZwTJPq8fKzYxyrxlY6Z+VKnojy2c+YL1GIuQUmx+MJzF2h+TkeEFKyWmhEbEsF0ZhFQliAm5fKOx
dndVRrby0pSA0P0MNru2k6KfCl8rIrd9G7GkaDtiCpb8mtzZK/dUHYT5AXuuxDI3YAfHf4zn94RE
MmWnSXNZONlgNOEuzuYu2mn96vPFYNmIc9OSjnhOBPCuOwx/Kj7rqPwYwDEe1da2GDDCbtKYrYQf
Ia50PnZIjkZo4Ni7A7yo9rvNWhWSMO8p/bMyu6P0Voe+QuYsD2M2al10sh3PsfweFvcXc1b6pCLH
nNmQevNlmZXbbtuQRxE7nSLzdsQwZ0DhcCGJrU4JBnAGVBbO7ZoOK/m9zlAbvLKV3Zq+41hR+JNa
lWr3psRdG+hJnKRvhYeNhNQIH5/71wMLlm9zLrFXKZzqSwMLwNsxZ8KFpu5Uq2nf1D+rSJ+XE3k1
JwnSmMo+NeXJtR+N6aNrwEIssfCs8TEhjVAFJo5Fj0LehPNTP/ZiB4lq3i8OLUgHh1Hjlel3+kdK
q3xDsmyZkAPTlwENvDy1XRUlf3CqUSMY2jnzvki3anpGXfdHLhUOT23VVAihtB+NOaeECLIRI7+0
e7u4Y/g43+JWsQFk/YUAMsNezYKsnrjdOxuHlWkoGC0J5KN+r9qKHDFbY6BuedWZn7Dqlrcc4bD0
aYhIvl1AGuBaysbkO9TFeEEL6ijFyhr3k3Lh5smzG01s+Or1Q29UabXtATjcJwUmDh74rX5YdLJz
eP4jOKpdaGhf8Siao6pL/InTqNO5oXG+x3E4Z/nn0A3evT3i4rV9UEcKvg/P8vhodZlLUfMvAkj/
xQHhKISLQryn2ZL7IeUsOVxgtUVXjUDpwRQK9RUvlIad9V6tzKF6pQ/ZK4eIHRlIIjai0SVs4RTN
zuClO9xV2Z1YOUb4hrEjwQkWsw9bD/ubWXsQcRLMCn9YroAheRZcpDE0in5jetCSkl9wUmeG8o3S
yO6hG5fluf9FLKF003+OSRH00rxSmMQvkKluVzhTnMbWM7FTnD010abynMaT7QTyF+vU/SKeml/c
U8iD/IHeypUcZPNkLExCHsjRv5ioX2SUvdKj+nEFSYFRqq/6L17K+EVNlb/UKemWJGh/YVS/J9r/
D0z/r4Kj+f/dFuH/K/v2M/8v//2nTf5+lv9BLvg/h4XrT/ifw0LToYVZIrnbhiFNgz//17DQoJ95
9UZ4yKPWL3bgfw8Lf70VJv1AzCgcm3HXfwwLzf9mmgwRQUkjYDC0+X8rIuIY+Z+GMFxHnmWy1/Gw
j8F3l/+JoM4RkCNMuxpjkaqxCDEcB5rW0zC41bSV7tTqf2RnAVmuveGPvdCd3owSUwAnujfDURNq
zYrR4mRXroFU7xX/6pcFrDgMllqRhVac1R2JuZ1DR1KiC+rin2Ol80mwEw1+f+LUJFT9DvkXLg0j
mDuaxzEJuvDnJkAkx9ku66M+1NNrJOr+rhFW9ggYRNxJiksxb1awHbUUvNvStOmtqhf5Esbx/Dop
1CwyN9/2bPATO2GC9BOpcyB7Y11GSStPYvBv8byWWy/My0tOsWIX5v0tTorslojhO8Uwe6VljP1L
bplHrGj6wcq77yIKoTaWRX9joXEgZDnVmzZhI2UBLvdDrCmw4wnYsL7uflgpvlSxrmn8Sw109lXP
LPEM+Oe7acP5zA485/jGSx5Hfvm0UvYaLXEOSZI5BxAxX07EBwhlM7thm1ws//dt0L0q2WbyOf2+
Shdv/w2nl3OlgOGb5tIvJ2OuhXfUCBKEoaCahDyUurfqX734sVO9evMGBGo/Nsf+NhiFfoA0lN1A
DBPSgCUW4BbugskRP3yr0JwMOqqOukbegmOOYeypL8peLJ2PGZmLkH9PMTJPQ+fKkMc59Khvtzls
wy3+5ew2MtchZckVd12kyTvRePnCqfXzwKMk82eZZwBWiMUfiI9M2xJfQ4mllcZJkrPmdzHwMymC
5gwqBcF4Bnh8eQ3GABgVTrZfP9w0pt4I9ZqYe72CFFMnR8zJ+Y3W+I0PmKOuhvjdiOq4fqwkLJyD
Z/OWS2LAgdUUROtBTSrMjAEuD/njotL8CCAbRywUziGfgUOmVvdNkaO82iKbrzNNT39wwfIpuuqa
kTG/L2ed/Tg7bVwf3Su4xnsjDyvFBKwyj46baAA2xiZ/apveoa97dG5a0mRn4PDJnjHXuiEeDPeV
02IbZChjN9HP7rbm6XVXeGQbIulV0BytsdoZjtQCjdv22mDQ3ur1FJ5p+bOggnoUiyO+fSTZRA2Y
PRFHAbXrC2GpIHZ6DCcaWI/vBfctvenIiIEwq/DgDK71bekr7a6fK9JtzAIqug5bEVjV0l16pn6+
W7n9v3QUFBcoL0pJFHrAFFsidbjCutvIBe9WDqAOD5DlBuuk2Dt2Jh8afbTeagAEj6mNht1GZtzQ
TDhT7qW4EZZFtmeXbBgnj3l8nCMnvXLVD29trBnbEluF8jMm4AFgiejaESw/Ocuo74yCE5XsKvA+
kSGbFSxsXqnJDh894l1cWr13P6BNwAjLKCzVG/NCSnO5RjXmijE0LcCkYONxjOowuFQa+22rKlBA
njrEOll7Yt8R1gFrwSwzpvJK8RTaexmOT3rFlrZxB93HYBxh5C7YO7Dtl5cR3OpXwa/dzVMujgMw
nMGR3aPBUsm2QE3ilENHBg7nXWViaeTBVthg0z3D17TG7QjRYmvpIc3nlFvxCst2ZyluCUv3KJpK
TPuoYdclxVCMJ6XZrxUmyPt4MIxrKqvkJQN6djJLzf7qECyQcU1SeRphLwMbf5+dis6U7GrIGhyN
2njpsOC+ebkj3oZa4ionLLT0Y/zsJGW1lVrvcsExO1mMYj4kC+DnzVjG/ckuu/BVmFrsJ2DqDiGj
4vtBxsOhLfDWb8JCYEy2st5nqAo+30i1i8QA/ggcBRddWKvGb+l13gg5kr/pOBrt6gFjgV+7Sf5N
ZO4fEepqE2vTwYoNptL4Ep4GtkmHASe87jOadXoePykkhonzgRm38q1LS5Mm37KA40T7QjvFzpah
WXvl8x82lE/mIKiL9MZAuNy5jdu8RCM9bHIyxClmaHofUR9CvL93AxCJ0weozeQcLyGqL7vVbZet
OIEJXAwT/Xwbmw3n+ZZJtV6ZLfXHTvS5MNXfiJazIQGuPtAX7T1bwsXaTG2lcatMRAQXxP8Lnr4o
MFvTPIJ5YIaUgHRoyxIO0GgoGK7FBDp+gENs19zeITVcyh4ubepOG0jSjKU0cc4nkkBel6ujLmfv
gCV8Ig1dieqcFwWI3WFuL/Ba+TqgDjICqZVlnOOJKmH6v9YxQmtyQRmiQUau4wObktEv9GmG5xfS
S6gTfW2VXmy10R3/anPksgeonztVJse2qouXrvaWVwBL7nkG5LfeEtaViB/Rj5qKplPPWYIq4UhS
SypxFT0kScdJe9HEcSJddRfO1XKwsOdvTZMIiyQcFQwaQFBzMfIrSdyIHueu2aMIyK1G7t/Hf8gN
gcpybJVz6pbGOkkY+zdTeP12grO8erjjI8+79GjG4Mq0KHqkP3S+RmL0zsT0sm8sQaBZibZyCiqf
GZ2xPhvm6NeWWfyL1lJfWQC5BNXEVZza1a4dQCIUefdUwOr0NpUMHdoeiNbC1Sm8jQvkHFAAqgvu
qMI8u5QYPuiFTKlB16iplvxCrN6quWE60L9T3Aln/IzxK6fUD23u7LPOWB8mgD2UO08kxUPOQfyO
TgGed1WzSgVgY1pBrsVCRI781oBHbgJ+vPVV8zChPu0helx0mpwfEof5QROCNNu0vXkQ/Pyd0ICu
alMZJKpUT4g+62BPG/dhXNzqWNAr7Ez3GtW4QUvvKXjRSPkxvmzG1MyZreLCvTr7UcNFjJ5xGp0W
TERdFzfiWfedxQMgKcxnqJKBLJYvdrDwb6ck3lWe+OPhdj3nvWtta/JP3LQkXDAIen5NdayVOADC
W7BwlZh0XJScLtmmab7u9d0rqq9zZqUpt8ZoGTss8Awh60x9LWqq/hAtIDpEEW97o+pxOuIjsm9d
qTFRtifvMSEgtAcRRbrei5cf8D+ndtTVkyG68Ib1VruK0oUn35jRThEtDIqG55wcsSCmDXk5kZCu
Myt8jkrLrW08WvMunaW1q8fB/mslbrnNMdk22xmgxybvuxfJw+1SpFNDdH02iPqYA+N7GIDmyF1j
0hVZyCaY51J/cadC/p2NKd+VbHx94XREFUlOBjPGq/0w983q+pp2VkUvsKtcZ9UCikBlE+FTQdXi
wC19skR/iReMVmrI5baD33hK07LYV1WBdZLRboNGsvdUVxIbZ51gzClfLIZlaWuO2wXk87Z3bO0o
ix6MusAylMRzsXVzaftpbrWY36gOldr4QFyXIzOIWhir9ppQdrJAa1jiIvyThwofz26hgNtXcw+Z
GtbSOSGkdobyQBzDHoeDa/Tuvp7TZK/Zjf49x5ncMxZnuN2R6uQ9hcz3huUsmKzdT2wKyqxp/kay
gIKQtH86jxSUDajpAdNsuSeHad9Vs81uWLnXWsQ3OshALJP+2YAm0J9m3bgRIqb2DRORXw2zu+fB
wLR/dky1VZ7WkdBY7I+cp9vfMJ69Y1krrq5KX4xjCcTQ2BG/o5wR3cq6MNYDZGAI4ZIgV8N49og8
Hh07t+65YymOX2xxcesWBZQ4bPKuOx2zBXCk11CFkHvmWUzPqL/NZwLxK6ipZjrQ/lTdDx0tHkal
0kuRj8vZdQtah9o6kUyTiVxsBmU0j8Juy4cCftOHYeHo8iHkhfvRWqkNPFXwotqM/e9V1GiPA7co
nQWVFX4JOC8H9oTdqwh1/L5yxUFoSWe/AAIVt8STPa10otnD20tzgjt5D3Ksdt370aPAydF0Cvda
DEYPKoZpu7FkOKWbrlTDcVmxFJYsnG8eFMtRJEqZQS+j+B4TxrLvK6682HCHfY7b65W+wnH1qI3V
RleVcaEaqDiWITTexCqJS5uq07E+u1Z6iTNxMTS4LRJ4xSkumjjmuAP3wknNFYLv5Y8aZDKjZ2MF
T8vdxHXxmaU15tmuU2d3Qu514r71MfNDU1IJ/NVIvE9dMvvIoy/FyukqHfXd8lfbqNDZM1YzizTP
6bshzOztpHE6KZa62zaO+0lueVkpJcMhwh8GJU/P71TUf2ZDYfBND9puUuzGI43NeshF+616IvQE
EB+dpd671I9ueK2vM40PvjlmJ2zr41YNzArduNEIJK0tuUpcprRLLtgvQEYRtL7m8Wz/GF5tPEAD
TO48E/TVQK/RZpnJv0+WXhzY/jzQCfhnNlIK+RIVwa2wWkS4YdxiEJQnxxDRqWx6bZthNQgoE7ib
VsiEzqE0aCO72tewIq5oRdkB/pDxiiexRZiasWFoxMeF2d+pbP5m7SSiSy3OoXDsXdXGIPyJZ+ea
9xq2xXM2zU9FL4od5ObMT5P5mUZEiIbd2gcyvkxwfqlISO2PelzJFEXq3FtzWL5oE5WtpmO9LoP6
AGlY3g/Y4zkHGlgUuRUudQ3UuRm+k1rQHlIYX1NBkHgaPBWQIWC71crBHws0mhSC7YuuVcVdyns7
Vux3d82SPjFiODoxaoCdjdk7BnFfpdNyY4JgBVPSfs2J/lWue6lEs57biaekFzI5ZWd7SosM9URk
f7SsTP3eEITBtB+GuiT8q1ulTx/VWKmdnMb7QiByQ/Of78JQaifZu/RvSCvILRgSC92ijIWJ1Q2G
9kbokAVGW+7GYTXxq8xhuWlAz3WZebFSkN/NYlenLGI32eu1OGHHZmBh1/nejVKqHTRjk+o2Q850
wnSOoLYlfg7CyFw5Vf1wB52k+kvWY0YBGQBGpMJYQAm4pNa8aXrWIsc9u4vy/tCD3REXENFW5dGp
0U1O+571V+fJdRpzd2MKHfm8umSiEDf8Dmqfshf2GQP9zL0zHEeoTiQZieoSjDV3YUiMFNvoOZXe
HzwMT0trAwHxzEuSeGci4T8wgP5akdyVTXYyHQHLgj1F0guPLqvwnFQ8N5nkXIGN7XPGQBoQvrSB
4kvIptiSjal2ST+/gpE/a1760hHauNj1rD3WYer6hln9SLwcQ2t+C2054mumjM3gJNeL7DoM9RiA
2QKh08Vq2xvGW6N7bwn7W59gAy5xASmPx5w7ABCo3O5E2cSmy+F2MgCWT4qHZMYFsWFr+ZG5YGxb
hIR9hJ2AIoOgABu8URwLMQWgJRM/32hDtQ9t51aRCt+QW0bpwbAc5D1yqmuSx2zcpOdIv/xwgUOq
SmesAJW+D4vplf7tguoxe9hrXnlyUQIYAOQvOlZ1ggEpoCsbTELzShvaXT3k08nUh3/M54Ak1jP0
LbvTUL6tZ1wcb/h0lweAXR9V17Jcjd27oTUPlTD+gfF7azzvC6bOT2q7d4rkX2RRWWV5P1FuHN2a
fbeZmyQoSGn7kGAel6H/jKtmPDPp5mqrrWEHyu0Y9bJ9B7gONM0wsluvWxZ7RT28c4oq3QoNtm4e
UdQQ0sIB7kKSfWkb78ATr95AdME9Qo0fjUnkPaiMRsLdq7o4TZ21byv7VJTkgU1NHppo+S4Bovm8
nG6TNcs5DZsPPsynvowPVYF13o2nbZyTlLJyHqvDEfctueJYYyKQtflhpU/sIDfKWzmsCGY64UiY
PuGLi5gzqR3aX0kKRSd5n3goUvVjxt48Qq9g5smxKXfukTr21JKfXCXpm6w2klPFxiONjm8XpT1O
Xlc9W5vhmKOUfcoUwpVDXYdbjHuGTeGL04OdxxO3IzQFm0g59YF9/IO2aBfuB5iu7aOk65sWhG5L
w/PVDtNjP7VAGtz8LY26RwWqHjP+mSSd5nvNEFTp8kKx4gqpQnuKMqYZQNYeCp5bmySbX80pPul5
eLMh+ePO1/c5gWVS3t4xjrLQd5PhIGUdPVPUA0lfDh/YRs+chwETlQW418qIDzVLGaYxVL26c7h6
45iRcFXrBJWW3PlsW5MzOO2yfg/atPO1zKwfuxoijcGUsAOrfaJbV/d7V7f3WUl8aBuWafcKSq21
AMdWDDA8iE5s5FOKChxWRcwRy6UiKXgcKnK7KhlIkJSNE5hMkQmBMhraeqYwThIO1L/cVO4xRMYP
MEdMX31FQKRPiupke526sFMtv+fMzt9IBbbHzliSU+8wGWZGMBF1baeifHLaOP6L18L4YMRmH7DQ
mfcQJ7uXtksHgGHkT80+1TmW9+Eph1x5IqIXDF73+5KqV3Ym0LapTkED5bhHX8oMxqT/txhafua2
FTsaKPiA52imm1xO9y7IkXWd6B47jc64DcAbjnKxQQ0mLUpbNMLlli11eJnRfQCoePE9mK0Fmdnw
3rNhkH6iSxD4Km5eHRWXzx3Fi5/Ahpv95Fb9Ls55KkEZM086vrAHAD68+hjuCYgRCpo2Vp12H2kb
hwHQJcIZLYE8ttJg3Mkb6ieyI+M+bx11x2mdgUNHNVbDDYdyyNShVmCMMQ7T15CI8MlBLQu8sTHW
oEFzoBkn36nYEYcmLewHd17+gTQLL7yl8JhWndqFFVxGqdNGuTEiPTmi6vUnnijduczdZo+Cj3/Y
aS3jXaajunDoKLfx2u0zw6YIYI0yJrGi7JFuofkprqro6IC/+R6G3nmMRfduCQFX0xm0C3WYVgBN
w97Q2LCc6tJ8kKBFfTKdVYD1lJu7YaLR8oI+w8Sdn2rRAXvtQbMw6pr2bGOGj4W5wVlW7gxusWgP
drM2ZPQuG1fH6M5tpOUviKSchw1W7LrEjUUMTb8beP7ddVKzAxu5+xRl8zH1UiY3g+iOVIINx6xt
XV94tnaL9fQPHkZ2qzKBF8uxpaibW5/r0V2t1wgZbvmc2L35CJzQZNZcVvFm6Au6E+EZMfzSRR+E
Jl21wk7LY051eFBnC9WlEhsKoIT84MBwDcjsUrhSxKXCqVFXf5dMDWdMI0T+6BDYDtH6xbZl2p4i
UE7oKnwOXJnbKJTGZcU3oLSOTzBb++2Q6g1Pc8owUmJZx9IpyOd76MFYEfNgiCg6pO0O/CXRB+pI
VHRK0tz4nAzOiL3ZpttoXVXMXtaXaeK3cqgE0eZGzhZTWroLy6HfJ55JczkmKT+ahLjRHAKfaJ4f
wQHFmFH06VjNJTSkuEp9Jw8f+lm4OzETPiXyu5wakH0B8MZiC9iWUyhWur27DlfxlE4+/NPYX9I4
eeTK7b+pGTM3UlIan6doJgg2TpCYlJc5xG5DsEhPfbU2ZyPe+Hk8lm+Zlw5wjCaHznC+DUbWVZA5
bY2VOsaCb5nNnlkLsonUxJUmVuh0Ydo8aJhFL+EE1IfXc6mwyDFHlNYFl1VxZ7rZH7sd4x3gxfw4
hNRy17rDAIUzVyFyNGN0wxP3r3mvDMoIFJg136wxp8RizBDk45wg2fAxkJTxRyrf7zDplYcE59ge
HvmXAikTVESzoEOZS3TusRdfe5Wp7ygFArApcB2eZjWW+9jW21OFTfKCFJXu2KDumHFtlWpA59qD
wX67xCydl0aAJu7utAiPUTlin5FA+/YTU4gzQ0t9a8R2sktF9k8lhYXjK56O1lSPWzo/jC941u62
FdYUxFFnk8E0oJNJ5rP4iNydS2TnhHGAONqI8a5nbdiRfKSeVGtY1yk1uDCDcV6UZefUhNUmTX5d
t63RgnBodo9tnWd+U7TdczamPYmpRvNLQFDQINz2NM+WB8ehGPIjge9PxMYc3pk+XhT/t0/SSiM4
4ZgwOHXxnCz47+kGCHfI63fxGhvn+UyHVJQ1wDwibDuhLLjTHa3jTSppb2Ah6z7PJ/lg0lZLOrTu
KMerYfg+KSK3QMUFhk3HS/YxmaBus1R1+eBkNkqUZckX2m+zm9F5y0ED8vdX74f62ohl/KcNKJmG
phw4XDmiWIhieJnrpdl3U84xjJnK/ZJQEUM0XmPym3AP0BB8lNVivRvLOl7t8uLVFapg7mrnr5KT
T5DrzJ95md79nKwVaJChT4WDWkg3vHpRjfpOSI5fi469DHN9Ob7WSpuuNfYRX1+6by/+VXH5IQOZ
rsAcHOhmlVT2OxiW+l6fnZDlzmjfsRF695ZmUxgDEwSbY8gqw9bcyvQ38J5mMDVSfRQjrj+/rkYh
/MEeIy6ItIIBudazRbH7M7EpYt6a8MpdMnRBZ9T9Cbja9Jq2fRekbAj/YJHV3mroNAfIwP1pkDSG
YBEpHoyejo9NRFLnatXuD0WuuMo0tPiPgmKIi+Mpm5S3oZ+MbIgIpZLAwPShs745jDlaVMhLG9Fp
ofBHviLO/Xgtim87zyHHTQROe+ITwA+MyX8G7e4v42R824Jfl0rQaeQu06/G9caHxirHIz4Pxl+a
re8biFc3MPsgoeEn3NMiHEIqiHGu4jEafqK47ygjnBVgoslje+WYmGzzUiupZWGiEXPpmC6qu6Dp
JvRrg4N1O/MX/qz4iKaYuk696PjXaRnBrembeyxMGCA9YAWGwzyVClrraOmt/d6YbUZXXsYnu1g1
WeP1/XoKnXsxhva9DBFFNwMFA5gC804LJndCIR4ZCF8Ws+CYPIuFzmzV5l8K1G6AJhRubCcufKDJ
34Lmq4AuA15+pggQI7PXp2rUdJ8QanSInMK6sah69yUWbWZpYaF8s22rr1nUVv9NZLqptQd+TX/G
xM1aHhHZfzVgaAUVovWwsawFruL6qZS81/uwY+0K6oL/niiLyW6fzwu2IxdNzvpqKPuiAg9k0rAn
QNHRq46F8sCsD+SV1YA7XybX2GIw41K38i8TSrm1BI01jZTdoSh7ZQ4mDwOYUX4gs7fiMaHtebq0
eenUbNdpAyjUANxn7uOG8HEPozjMY35paMA0unpTnf6j9qaYdiIFHHcDxKoFo0u++5zOyWJvF06S
8aOZO+atpv+vczeaTpIVo0KltlitRcfTZMk5L7Mu2MtuWYbplfqdJXxqyXAMgeZGj8TvYS9uUE9p
aS1GjSeSObffpmHUKLLcQRNH+GJpr9TuZMbG7Lr2XYfh1ayT7/x14dTD0xSY3VsRLaPzVko7LXaE
lbORva7KzjC82W3MBaH+wITxSh+ak3rvo8jM9oJM8zKY/JdlJF/wWURduVxtZQh3P1XucHKTCnsU
nj7deCUZDr2a7gS9OZI+i+ZgzOH8Cb6WlwXj8LKhGZS6bzqC3nXRiU8lVH/VCOFbhyKJzBo5FhoS
FvUodzZ47GLmEE35QEJZ99GaDDyac8RCenC4os4RNh36Sju0ONdF9gzWmd4OmtCha7TzostwMxKC
bXfxwLkICRL+T4yjfD/nhXvPcJs1QsxdwVlm7NGb2We4J9vG1vw2duGU7e0x0wvf6+IUWi7yRz7s
GX2UCKJV39yB52kZVkIPpPo0I5zTotwZdh7EKiVd4+JaGDcVVbTkT8pBEasYGtLrEYRjOAGG2/si
lvJfSNMX4/ux4iCXM/slqwD2/ysXUAP9yjSb71g40rpBIKFmQppx/SOWyLhpDeVQG4df9uhRPdXs
LGdZUMJwiD6SI6Q/Ii3oWTqjntaSSU+d3Grbhho0jJqnTiWvmuMWBlq/1Hs2rmlIl5LtVfGDrUwn
IMCeUIhdgQbxi8jSchIyLMz0R7UUUylncbD3QHUej0XjFRpqSbYQQAcS5YGOnZA6fmidS/2yRa92
wDJCG3IJmQOm0rDjHa1lBuyk6fLGRKTba1Vf3hkwtXfEWSKf4cB+iev+mV2yxYfWp/84nmCBnLpw
oFZp3rK1k/+DvTPbjSS5su2vNPTcXnAzN5+A7gt0zEEGGQzO5IuDZJI+z7N//V2eKamTrOpM6F2A
IEDKyooIH8zsnLP32gFni+SeM9rFRN8AszVt49Aa90rAaNEwcC6hv3XLvByyE1cTcEw9PhLN66xs
bzzZeacvCRJgalbIBjy/8cY8kuNv3jyU7MQHEp52AQb8TWRpz20+mczWxamhgfGtalksCpZOsu3T
rehrhAtEpuEz7c8HmiCrrre8Q2EZN1igU1Sjzl75WKtiIBQLk3hNYDMgiBGJB7AdqaUhRNn4GnRO
VGWzHGmlVTFFto/Ji6PKZipaF/ljhiND6O5yUlTX3D/jdjLZZHHg3JJVV6JVoaOe+7hWNJYx5lNr
e+iate5nzgNOVyCmcEpALcJVWUYtgN18lOu6imGi5ikrYkYo4gUO7+wyDKvwAWPF9/TeOjkUZVbe
mp1JSMHo36Ulh0N7LO6hGsS9t3TNXgPH/93OVESjmV6CRHaIiZEm/DO99EizYl5dLOIaavQU5+Za
5WK4omnQnU05o0iOP+G2acCRkGkA9T85t9v+ZKbpivTHKwWwjY7xHndAvi4VUtpa165ojqESzzlf
pGl18jxsDU5s68QjN6SKIpwlX6KC5JYwzSVMb9MYE16f0T7oDgBCLRDHVqef62YWUEiFxSWD+cjQ
K36dotreZOBqb2DHlYuiGOSy90a5ZdynL+kEn8OAjLcZjDrssxT+C6vh6IikFRZ9MHEipwTSV/4Y
SO6hH12VLi3PoGq2vl5Ep5S4Qr8UyLnluPdFsgZmqfY5gmdcJ6uezOEdbUA6WkQVJGdu5NDhE21+
z6y0f5FhThOtgaYnnfBBK4L4PDPiZ/AFAWk18mnIgfA0NZ4KtwfvSWBIvbUqf2243aYoJ7kfHdNa
yJzdSfeuK9EPax3LGJiebtriGm3fXdv7JuKAjlQGMLpMGQwmRnEfz4a4ngi6S1SJNOHQzR+SLNbm
gSPxrbW/TzRjmN0nRH2ZTBhdIadvrEwEEaNZerHKXBygv+qbhPZLRZNn4ZehtYaf80gaw307BPlB
aQmdDv+FOurRgym5bAUyFFP1d6YpyEppAJGiNYfYodtEgIYMnBs1vjgDRTPyfwqASL0bMoVvaOTZ
0RETg2snIKwYJdPaqxGWdNAkZlrUi51CfmQcy8xLtih0zBGRMOe7JRGHEJu6b4lWcagYBocmY9Ss
7HEioiNz9sVo32nKHtjwkRGiwWEUoRN0l8fS3iqDKcZo7uh+aMt8UM8kMwRbeDaUDx8EuxyqzH1z
WqQqloRug52P44qfVbdRy1AJv9LOFdqaJLtNqzd0vbWzMbWupMtdr6WT7MfckJdj4J1S2b1G0U1u
RccYc8C6dBWuKdgrenSpjKZbjZF2Jf1C26UNwLrWSF/tClV/4V/Ude49Fl3+QC7aegzhs5U94/ZS
t1d15Xlv0OY2BI2Pt5UpmUeO10T50tZy7DNRVZeEs+TrrE2I1oyfKYRXThF86E2EntmmbYMbe91X
tN+cWNuEXn82JobJYctwt6CvOKFb+THCZrdBnULke+qTGE2SybqOnMdBFThFZ7IhFgRYQpEi6FMN
h6ECZVN27saC6LWsbekjIZfmhUlRkrZDf5RWeLTM5M7xnT1IFFJUCnh5NKQoQzpqre7VjTBkumng
rnMtuoRtToParu7yJjjDPbjy4uLF4PAXlxr8lDp7q02x7UAvLhIU4cx7suDoNRhUZXTv2+UWixsq
wubk6jBCRHa0w343Oe6KbsnOCJvLKC+s81qviWtAYsLJpyPCJBLJys/CM5Ui1AOJCXKbGFG7ooWR
5fld4DRbbC3eqUqIDslHbTPV6qxp4/eok5dxXp5T4oiZXB+tIg17rZ7x1CcB/X9HRxcTDa9iiDk1
0M5eY4Iznw2SOuk1BiEOBaIGUCAlS+J4SUFKSdtlXic3FbB62nl2DznMNzBGCXrjokHuSFwPoqGO
EPBVKdXBahtxWSv2LckT4GEI9Np+XIrmux0YOxneYPuHUbj97hqWKS+aGyi0MProKrxa2V4E3rFC
ZHPsk5iKB4GIG/PFkp65VsEWM3XmNabue4fj/jJAq7tzqEA0MmbYlVAisXqqqcRvppZIqviOGHq0
pSCdYWlnHj3UoN0zv+yOqjKwJlBKX7UtSPc665nsxcXSbs3ykKWOc4BuT5pL3J9C5W0nRuHUEphh
9LhVW1o4BCrCmNz29XDeGNUlxJ97trZzYmfthZxzJ8NEJ/c9F/BE8oaHoFfpqTF646rsUmKjMLMs
ndg7RD6p9HCrKU4YTdIZir1iG5REBw3FK81pZg1RI5Z67izV5IBeNat9Y/cHranoAvkX2NL2eZPc
sxOhVxtWZATcFWSfr4a2p2tDpppPZKfnfAPMiQ0c4qls10hlzPdeGeEFcTPRgemke+EzDj0LiCkm
TJMz4crrTPXNMjjHQSb9iF22S5Qn6SrNQk7udu2ccPTSjhoJs0OX667YdBywSZF1SJ08Xf7bmvCD
W2Ii3/+FNeGleP+P+/fq2/snMwJ/54cZQZPyD8tybKITbUNYjqvwKfxAl2iShEQ6CnhwLXiOUucv
/QNdYpOqaFEoSFMJlMNzquI/0CXqD6aPsHRAoUhp46j9V9AlavYa/C8QAscPtCYJQUVamL8wPnzB
M/ipJXsTcxh5KEgDYwX4Dj+Raz0RS6HOungynmn9+iyclQH1cD7dhm5sGBu0uelLLkBlYQcrMS7k
BABGcy0EbjQ5WkWjXpSTy/PW0QnqcELgd/DTJZJPVDPOo8c2eYxaAlhX8ZinD6ge24OGIBrWKuDS
TgpjVwlXe2jLnLUkysdt0CrzlUG89qLSkYjfQvRrhaZ1aVro45KkG/cQTPoV8V7h3U839S94HXK+
Dp+uE7YvQIeGcqGhCLgS/Pnby3XIIPS//yb+E0xCUsaZ8WHiwUZ9T3O0Tsqh35pt5S2VnzBZAduM
ZNQkypx41PbNHF3KywSkWb5ACjncaGGEbRnYdXevW3EKOaAjGwcc3AUkkCKh7amDzG2qiomfaFsg
Q5xqf8Se/p/ckb/8HTZOWVA19M5caybM/PQ7jK72qebyD/orwXXqee+BEY/bpGC/R5LFPg/YtyoG
xXLsG1u/C6xrMJYjjAsG3KM9B7w0vnj1Eq8788yGfmuqH7qol3vHD6rzOOvUlZEFEefiPDz79U34
TL/hWXUcmDcObQFeG0YmX2A0Fc1hgwLkI0vJW8p0Rx3oLFBtNZ08zJa11a8/TnzGh8yf5woLqA/3
lLtqiy8406lPECtI+53JNqwG847IabE2i6jZMetMzr2+h8oByWdJ/51nf0h/g6Qx/vRy8gVmdorl
KNtS0vlys9KoHmDu5O8ECJDvyDiTJjDuofJb7mXyY0q8Ul96dbdHS2eG6xJvP0GBdBiWU2iOL70o
0V2kaMIPySCPZmbjXmyBsT93NC2IIR5tyHV6g91gSjU0g460sjVRTdp9HmrrztJjk+CRJiA3rzKu
QQtr7Y4kVP8hyzL/WvMcNBctpPHzX193+RmOw3V3WZUcE0aNK4DG6F9+tsJj4QdB82Z0FWyuXFrj
2Yg55LEaSuZJkx7mm9wI9Y9AHyQoR8iP81rg1ZcJAko4DAHtkAF7C0etPh+xA6E2WhCi1D6Q4Nlc
BjOWcjOYzolJs3k/AKi45P+qGLDTvGIZytEkBtWFoF96ix30BBTB3v/6N/7pUaZ44gm2eQmlsJT4
uuxCZfG7ynwtStRlppdM65mpyjlOEFxKaNDi1x9n/NXn8ZGCBUzMj/MXy1kZ6bY0SAJoESQ9mp5v
rscYa0aWNGmES8KVL0bs2ruO0piY0WJcxl59LWFBU6Z2rEeYi7sDiScax10K7h1H5tinCFTalqmn
TWXvlMYSCE/TEsZFeU7wSn0KoVncSltKbUH4UX8rBrC/ttWcC0+3z/XcNsgVzTiVV5rRkeeDUhi5
afvB2y+OptXhWY0q1/rNxfjz4wVHTFlKt1ySjJUz2/N+WgJTFaphSKe3nvneKvYrmOxcMdJVquAc
6MeiZnf5zUeyx3/ePVw+0sKQzhJm6WhxPn8k4Yw2PN3hDciHs3fjOSQFnOPKhD3/u0XrT2sG7wyL
JLcZyyIvz5dfx1ZNJ6iq3wibeIT2x2C1aOrkSWQeKXouLmvL7wlawJjIkNixk+eQ9K6LUVGZ/ear
AFH7+qu/P3C6KWEFkHv75asQ1GE7gXRfgTDpTzSpMPG2rqquZFRhxhk6BOUgZSjGI69HEaopHzhN
VvePMrJoRSZ9eRyMNk9WQm8nntIhezcdz3QWpKx1CJ86j2zisqhqRAtVdi690CiQUgWkqEJbtPjI
1K5+cyfn49qXWwku8Lsd1AVNxrP7+VaSGOyUiWa9JMTQIu5NBuubXjOiqHjVj6iwG8I3nYxTDu5u
sS54e96HynEXNRmiNC59qARlJWIUNyGgnwmZ+VowbHJWZiayl56z+8dMoqCLrk2kugaTvME6U1/G
/shQjwHhfZl78sha3BECK3axV4Ynpko56VpMnRDP5SS2IjfFvUgMdZ7tJG7oJ/LYpFoXsGSTeLLP
tEmaDIrz9iASe1ZdINEEVmViYsLNhXlDWAYDPRcdevabKyj//IQagspNV1wAZfNsfL6CRkdUaO3L
l0oG+pNqKwv9eKD6Gp5NCn6szsbKXgl3SBF/WAOzPXot4KsS1KGVH63QguvMvBi1gex9sMFZXUNn
RNAT0wZfFsWc8zr4VnvuDj4VptbU+en7avpvG/bf5iPQ/13r/A+Ixu/+65uXNH/5ud6Z/97f6x1q
nD84H0vgivNbYs2p73+vd4SNyRrsIlWGxYoKb/6fBY8m+CNlO5xIdaCNOt2/f1Y8GrZtk+UDroNk
2QZ/b/0rJc/XrdA2+Ha6IUw+aUbDfVmVqgaYsjI7+wank6THK6yF2Y/NOk4yfe9FTf2brf774v5z
6eBYHOHQGkn0A8q13C+Lv9QMt0ynvLu1XaoWRqENSJ9KBM7Z5NbtyumVPJCp4G/0UpFB6yp/W48a
abJC+UiiPZa6oQ0ZnRtOp/ZGaIzvqJgYmpuEw6D+VNeVGpNnXzPiLW5w7ahFdqetDdg4+xFm78tA
Z3+mhmX6KrBIZDSVys7MPNgI796Gz2PT4p8o7kjwfvrp+fiLsunrYjn/dDSRJlUTW5Er5qXgp60W
KnDqMYRtbumsKqwGmAna0XicsFH9ZrOZ79rni2wL8Oy2gOaCVFB9uasupPLKaKz0NrPp3oWJL/Z2
GYgV0Y5YYpVf5OctMofNr3/fn0oENjVhzouYaQBxBE/6+QeiGMsRyA3pbVXik5IIJpEbu9VKYa9d
IIeLGef07LlNcMjs4W206uH211/hTxXd/BUswyDcCZPeTDv9/BV03YdpK9P0FuievPTLKqSN1riQ
7dNLxn+SI3zcs/ITuQNb6aQHzNrcngdRj+OYuD1TrklQ77dWUsVPsZpnDgrcUyTd6cxyn7w4kJsa
uN+B/FK5+/WX//p8UD0BQ1A0NGwlXF7Kz9/dn1rDSNxQu4n0BwsOS66dAQL7zaPx9YWfP8TkLlFL
zOiHry985zNODkmfvLHgwVvhO/GhoExdxFL333/Nv/eFv3GO++nGrl6al/8AyYH0/xJs73//7QYq
83sWftoSvv+VH3uCsP4Ac2HOLSvO264S7Pg/tgRh/AHXdS7paayA3BTcu7+3wJT1B0dmi+eD/2Ib
+Sm2RJl/KJyxnG35D3sCr8T/+69PLZD6y//+manLgPXzY0gRhnkTFTSf7/L9bGv+85+WqQEXrzW0
hOHBB4vv28T23lodFjpDMqbWHCkVDKi6NN1wg7uB+XxAwMDWHEg3o9eOyBKJL6laC9TewS5wzEYg
xwxIfCCGocEDkVmvNdA/6F8ExV4WIujGHepwVFdtUZdyi6k2raGRgdJaqqYK0b+w8tcwdXBIGVtV
kCu6zUDw3hF3IvJ1oRh7bKBS4xI1u9C5RiQQ3cgigmLQVUaCf63UOTyivAmtRUr5ezExDjVWoWUz
Y/PKHJtIjW8JEuUAUG4F4CE+Mq2GJVCbRi12AQGu/YJCTlwSnWBbKMusauk5epOSb2r6572yEVly
++SLiDpnXIC2SoAZZW6u70uh6IrM0l8sGthn0JmpwD2oxqsOhuWkh3gQclzE/MpxCTuPrFhUtEzz
hgmewGZokXEeTT80kVRocO34xnYMHBFX3GPk+0JbmNLq/B0J5+SL4TkaHuWkymsj41YuylZn2gTn
qHv0Whjha0iL1WPqm+rJFr55b2MheY5Ltzx6FpvxSgwWkc9mZQTapvgexw6yHInaHDgAjF9iNCOL
alcozHoFBkTgW86969fnwONgrxspnb9w1kIsykI72t5jOlxViv5QgdZu9FeBC9IlXQPxWzJ339dR
Fa6Z9Y2hJD5jeHGC7EQeU06ro3OmhwmDJu7XqbmccJ+R+8kQniGpTO21zghw0uSd44U4V9MWrVl5
NMcUhVNLt6LZ4gE+Dm17q3vuGfCG+6R+j4r+qvTvSeJ9J8FlGfn6Y9hmB6L6FlAVjy1pJYkGliJE
i9ahBGPoMHtGHss46RZZdFkCGq0wN5MdhI/cqRcGqLMyZW4k83Vvn+UDA3a/RcNkyU3KkZ7UuGDb
xMVhclJoYEaMa9At15Hnwlz0G3nrmsgqrGTK3yK9RpTKM+cwpAWPgWB/kRviFhBussqUWHe9bt/E
ZkgSbwGfBsuOY6p1J0bt0WKPWqiy/ZBxdWE50RUdpeI8M2vcZn3d35Ksu6zseNN6LTaIDgoBAyLl
Y7fpyj0enopUUFIpr5XU1yAmVkRdP7jiRYctopxl7HL4IkSQXUmgpfXGB4LQaKVxI22Sx7wrIkDB
zekcydxpHcrmxkpxYLQMzXX0GQzzmunZUt3Jm5obw+435GsuCx+WcGGsNMA2fXSZWObGcUvkQv6x
djVonLNifdjE3y3I1rkD3GWYQ0O16ByHLl5AbVNG5sFBjYimaZno2Q5PXbtWfBdVVDumWDetRpfy
TbbeuUF4iT8+SjCeC7d8IwIYP+956OERyJOlO+xC4b8Fls3XCtY2mZ9ok+vuibwKqAHe0g5uelfc
Ir3JESW7r6Rfv/ConXf0RnDRdguzlOlKi089nikAQ+UtVgAopj1e5pqYT9spTulgbzwrQwJu9SxU
2aNFsizk24UzWi6Sq2iD/VnuEaquumzaKg3g8RB6a7Iejm2obS18/iZZHzkLq5SnkCz01dzFIhoy
vkKTQ+Q3EoYuuJh0w9t6ZpyA24nTDQnF8fmQtMM1Ua6rvuyebOi0CyfqLkYMY8YUP0jL3OadQe6E
1LYQPveE0dyk07iEILPhjIXF5qiH4RnhuZucCWWueHq7OrnUk/DVhSuLn6VdEN5i4ukoE3ybrOnu
prSts7irrM0ESUHHEdGJZ2gSOztLI9z/5VaN7kqlxqmww6OeHsxQP/gx/uwuuUVBdGlnlTJnjUtX
LIuyurGj7lpq/V45dAnqK4gCGP79697qGKHGZ1nz0tE/w9DVVjcAlS98Fn1mDfejUV3L/sztq01X
2XdNEc8yzEXqYaVotgNS2kVY9MO5Px1wzyDsxnYmovA4ReVhivRDYo47hQwm7+vNWJ6CAvG2pR3M
dFq7yWUid6lRHXpSH5ZxnoZLhCYL1fn2CrswQ38AO7k9h0qMJGnXC7eryA4vgYcaBRDQLEkJMImM
TSu9j3ow95ET78Le9s6zzK1eUtOKV3rn7OyiJKrKwgSrTSC1kUMTeOMSkuQYKLlMP8ZfZqVLGMV0
7rZTUxyaRG3NEIkxDOzmiNTvUHtvFZYQ0ZNrleWbpkvXccxaHw0AOtB1BXI7xe1rGZoHfbSuBIdf
aUBg7ZGEkq4lzVcEN+6EPGA4OozUp/pKT9G76+fKQTRk1CuSPXdYHYiWxHESvBhTgx5F66ucNmh9
jBFDkRS6tIETYUGvCbihiVOT5D21j2kozqEDWgtDTSBWEBo04aZsGtbWodrY6b7sM7wh1m2vEvng
9BDbpX3QsgTqS3FMcV0iQjDSu7Yyn5ypkrxmb6WtrSK9eZ0qgKG1lr9SGq5q+77Tew4sSgHaFaDp
HGddj2rD2Zudt8ofA63qV3WoX40TTF1Euq7Ypy1NKz3iJctXGuzKRgfXaiNeT7FD2eFLaFUvElkC
IIHj5JA50gy7ksVciHzClI6czfYPvqutWr93ERfra61zl7A+H4FQcb/iA343cSLpaaWN97re1Npy
YOh5OVVYq3WyDdZaszErFyCGGhCT41GssS51U7Kjhqw93zmvpmFv9ebFYAOMYluLxRSjZJeLRoVL
c+x3+byXxlSyzlFUD4pOF/vjvWs7GMlSVESje2q8K+wvD0MU77FmblJiqobhldyieqHy4bzUi3Vk
tkvND7alEZ5Fro/Uh1xtCWWUUPNNi9JyycGvXIxZv66oZIgzeIPRgpak2FVVzQBCoOjjTcqbfUxk
GEFjc+53+81ncrw0zfCiRolLFNSVZQRWuchCKKyjuDWtknfT68e90ah8xbDiQNrr3rDZD1Kygqod
x63gMuK3kUXZxO62FZ1+5Vfs80jOQrGeIkZFicVmba18Ethm5XDaDC+pZREszw8cb5IIvROAphIN
GoHSKyd7Kny56Nzx2rHKpTE+GyBkwmlAgdudwjpaRypfZvGTmXWc1+hBDuFl6cDvCg4J3X8wt0vd
gWcjEIwjhGOBjztxSHIOtKnPNcEzhLsAk+HSro2NCQzITMVaFNYi0oYrtzXXjeaBMAWF5Vjsy/m9
BVclCp+m4iGIavjtVZgeQ5TKNvK83lIbn7ylOM6ZAI/4OYhz6tMW+3uHcYtbZp05gc/ZnMn2Di4Q
hS0N/44fOp7T/36sSvOml7r3YMKzd4Jox6lkV8Gx9qRYMhJdB9OIEesNgBGkEkL0Cv9bRzbahCar
4vSo43qZN1eAyRuQqUuM6sSuou2xLB5PyNajPt0JYa8npMMbpzr1nLtPIUCTFQbtRTkVEFcLBHlN
iYM3lvdd+U4nfDvmx04/TwsMNOC0Xdy3BDJtkuIVyT+au4PdvQz5enQhY0MX4HJsU2ttZO+wxPdx
egRff2bOshY98R875Lh1N6wSoCmwWBfpCIMe+vS6UeqGMNhV1vh7q6m3Iunbd2VCWGmbYlUmAMsJ
OuA2w+P3c0SIPhVGTD0DZCC0KSEejVJwBs6uwogU6VI295BCyz1zkCX0BMg5tMODUVerDAHkwm6M
G6jmnJxWUEZ2vd0s05n5VPL98ghSeb01NfifyI4ZObu9/a22qtWo6bdmyy43oTBalEHDLp4UrIXE
v8Lh4pbb9Wso3OUgjW9N2/WnDNe4gUFo9NRm9D3At+/KGZ/L6swYOZPH+oLcpsgJLoDe78KxNU/Z
QN7pdB5q8j21OcHkeCuqYMK+yJbpUkLokpecN8jzpp0kmc4mwRHy4Xo+70iLKAdr2rR0Svoyug0H
bpSZ7oPhtU+GHca2iyiotnYBFichRK96h3cH5sZYWR4MlP6I7IguTY8SE/wLwjyfCDbfTjb4gqD+
ZhvRXdf2Lk2v+a4u0cQR/mrz3mLToVY9SaBzsiXKQWYXUYpiFXiB8uPN1H2AvF90Eh1gbV10vn5w
WCwvVdpuTVKu2r66EhHSijQqF1BAoOoYiEaFdkKP/iJahnZ6b6xMphVyYXTEjmENhS6nVYvJ026g
lWE0MA/2YD4PI64mH8ojIAMMR5bfrIxJO7p2y9FHp0kZPSb2dQIQIQnoRNLisTWtXOhmUr3AIlnA
/LjK/HCZxmdwNa6wstnrDggdyH20lYjdq5XjZxdzBnUeEAcgrJFKvPpASI/vG0eosUpN6GhBrF96
HH9ASpIcFRpgeOsyuvBRkRpDui5LVW87fI7Y8JiOwOx4DhzWc0ks3sRRMaUs9vUXTNUsA0airytp
EaDdcvwxslvJm55Sf4zIUlaEJENBCbuzBFk94nv3ICvewSYMd6EJYNw1iTOuzOQmHRGcw3LjBXYo
UqGQ4cUg3XIj5n0DeOw3OwY8lheA40Q/Ya2xW6yOfq69g92q1qHQDnFcvpWEExgSShPl2pb+XbC2
nAB5b+mfRwYDY0axOGWLmIWG+MKD5pRr5KLZtms3gtgEci2Mc3PS96p1V0iBL1pVPeCB2qUxySgk
QBDbHPjsctpSujU+kW5rl1JbjaJ01xVRyWO0NJEmrxs/iq8QoaFBxjSGx8CG0FikK4wC29E5NB4R
qjaIEMk5VUEn3ofFqYCsFBTWuvNy5Pl7a2w/phCFCJd2Mznw2xdIPjnA4E9Fys6RZ7gPXJdYdryH
9VNYliB9w9ZrPjypPLkb+x4riCJNwtu4OFnSRYR5ATa9V0BDhgiqcfrCQIfbhPk/52kxqiMUJ2qp
BA8zvx+pDqb1JHcvcVy7gFxKMVy00mnDfcqZ9dHzxIAhyhzwVDKEEuGyKcvi2KUDOZI4fgTSvpLd
p+FtDXGni0JbD2K0r1zXoS4g6YALKssUF85EZUG70dQwogJwxLerJnK3gwKQCie/NkfBb0mctGXg
yKuMDhpfB2Wuzs+M22//7lD+UOnB+f1lh/I9e/dfkp9nVt//xj+GVuIPgwwZfdbbMakgHOkfHco5
WNlEIIfsncmNpRvm/w6t6GuSqcXYltE+EjpmXv+cWQn5hyFoaTKrolPJRNL4V1qUX4cbzI3gh9qW
ZK4xY42/tPhR+5DLl3oni22eob6R3BmuDudbMBcy6Bg6w2s+2N72pyv0F8MburKfRirzp1qMaumb
IxVDSfq5K2o7IPeI8zl1ODY5xqThTTn64W/EPn/5IS6N31mJyATny08rpVfiEnVOsa/UI7gmTMN+
OfxOf/F1BDD/FMZCCCkZRjmkmHz+Ka3jlVWrnFPaBolkHfbViazJbu27vb7TM/v511fucz8ZLtb8
cQQZ88iAUkIt8Pnj4kgQhdvaJxGL8lwfjBu/FxSjLZKLX3/QX129nz7ImBVsPzWurcyVrd7bnCkr
bIlg78EzafEPae+nhvnPDfK/evrmoek8uFXiTxJRC35iGgTWKfUc95p/iHb3AIzmDJW6thndKIGt
AoNs9eufNrf+//T4oa8goE/REXT0L09GEk3hGCTOiW5StQLSEJiIiBQZ3oFpbCZQZzdt5XrrzE7s
B9OprY1ppP5r6BM3TIrD3JGMivTcrtzyrA8S4RGahzT6NzfgL6+Nw2SapoPgPPL1waqqtnQj+5S3
Zb0x4pgN3oGyC8nTCT9oJbhXBYPD30zN/uKuz9N1Hi2m6a759cqMFJsq6OVpQHh+JqveXU1Ei/zr
LyZjuXkiQk9VYTn//GhVWtUFY6ufkIAQuuw5kEeq1ln/+ib/0Gz+PLclyhFto8NwmCkdCukvd7kI
/KiCu3cYJowKMAnM/hHDVJKfVQ4q9VXoIGknXjay2xWS4DYiI2HqaAgybm13o66XH4yePJ8jFbaB
RW2rObAv45Zsq6kmNRpRl3ewGERwZMsHTs7h5FrXcT8m9DFdw7uaoBNy0g0aclVcNyzubCst7iqF
137RDWX1EXR102IedwB7wVWqAYpOw2zU1QrjYUCimC0GfAC3TaFz81Ml9ogcIHX4Ot4neq5hLVfI
r4laIW4LQ4Vsh4Ov9fQABwdLYZaH8YtJ821YKnuKOMbbltiipjPuvF4RljRqrnFdGfieN3VW0F3C
NpeeIo1XEKwP5FROOVVFBdKb/TN0Zo7BpLDpwHLLAod/WRdOSsxbyD9SNl7zroIMIEOMReTNb+Xw
UUWRgovCmHxl4vvH9QDG9Ybr6O7lkKUukEUSsJa8Yv45HrA8hf4RNLe6QTzhxie0dZ/pdq8ti1rO
sQdmUPprL877YEvIDXW2D6Duw/ENGsfw+qS/Dsnvyg8ghYwau2cGinL2jM7uzkp7rwYADLOwEAcW
bDH7zIND4JCLZcrnjHkNTUz4kfmKOAzDWlROwPgBG4oL0NQsr/zULy/pSM6TjthObslypgGZO5pz
x6bib/m363PyjdU/ORp6c8dJHANLeVxdTV1NDovu+i/wV8kGjyi8xJbcvviRyPQs2oSx2VnLWg3t
IXTqLl7LrqgSDKBF722ZwsfUD7bbx8x7+mIVBToH4cKyNG1jOxUQGNPys5dQdAW2XHCQ2oJ4s+I1
rT27A3hr5pfoRDHMYfkZsDS7AUzLKbKht49T7L+ZHRksC6D8YCdxm41vel9SC6a1Ha6NIZYPuLKt
dDUF0RAtbOV4E77Z3ihh7AjvMo9bmVxgEoN+BP8i73FaOv1NAz76UBq58aHzhI5XsSn6c+mjS8uj
ubAHxzQqTsvpBDB8BHgKX0sQdZ9NaBi3+N89LFmkc2iQRiYwKVBqFCOkpmKEyaAgH5ZT0+rXpYAH
RDFZkfMsOuLOVh0s9RYv+EAkpK8H9kfvZDoGts6xNhrCXdT1JZ1C9pXQcVYJ6XX0IY12eAsHoe5k
nNTP2CzDG7u3icTB0gI9UeIAfunLMblTdmqeYvg1r4jIqDlDvIrVTKSJ9/nA07zHRjZczqONcBtm
KkdamGsDrnxVvIay5wZNJD296rrnP/EN6oess0nJtDKEc52c49YdkbvPbmKQlkN8jUWz3m1SVB8T
SjsvawhOk1xbejq+i78OpKd+kcR69RyqqRc0N9LofeQ2RJAIsu5WyCh/s2LNe3Iy8qPoukv/uaiF
uh8MVYSMYaPsCFABd4DuItWgEMvjcEnsqgmHlTt+BZAaja2G9uWJGJfgQmL2zshJ8rCK2v0UYCDP
p6qfR8a4bHGuFdkKKqF5BzSwu2UUzTM46O39UEcaETE1Cm2w1QDOFs1QAvz2J9XfMyf1TuUI3WVb
hjVNQZgUpMKmtDtJkOqZw+hGaCHGZEo3rgBOqQQZMT4RfM2+iEjSCsUHCctmQBxLRdDBWNW+C4e7
DxssnLK/Ii8xOVGyjYDNTU0cLI7qBRPu5v+zdx7LdSPZFv2XnqMCQMJOrzf0XpogKEqEBxIJj69/
C6rq98grNRl64551RFdVErhId87eawt93dpmNS4GzQ8pS+NbxZvfd9l1ynfvLQZPZsVaNZZ9VfcE
EUCRD6m6hVaBhyXp030HKN47H1jJ5Vcq5+UULS3i1UGBFprBClSVhQ9KzCHuOT7zsGDQ92U5prci
ezqtXEpd1YtbO1ckW5V6bV40oBZxbmkiog3WoXA4EGgU1URKAXimoFYwc20Jomvp8r+D9TwrhgXW
DHoxrj9V82YXQrSSZj+iAZvibE0Cgnk0IDO/FiVC2XU2JNOWEAWJKiCuyhozSUVTclbv71DA6ket
SMxhoQN4/EKpYTyzpE5bgtDLDiOZcLTvHTltDxmUbhtP/zj9zB+Mv7Z5nl7pRdb90CKghJy/rWkB
wpWfXgJk6yEghVFC0b8mEUKrPOtamlFUrEVpArx+AGas31VzoCW+sjqMd5U3hM16suNUh+RNbtZC
i9Q4LCKZw6RqAPGH4JwS8d0eEgN+gEvEFQVii8S/wU2gME89IUJEfMhUo6qh3IusHkKyLDyy16E8
V1jxdB8RzxrJcIbrMreqn/Ebw8ps/Pwx0D2sv52btM0RIubIED7h4osCRERDhBbCDQyT0gGrLaIA
WMmAdBY3vfMMziYt1mgPAIZYaQ0Xn/wkEsyU0wQZDYQq7zYDcnC2+KbGqCeclJs+ttYoXFvQ4OYO
yYB92Iuy4EUM9FcakBU0AwPF3DEUGxEFDj8L1qMZUCfiNKPojfpA3KjF2xEACCAP/YLINfrHaTfR
0CKuraNfwLWiWSAHhsdDHjmcbjcNWnPFBRVLapRn0JWxDrHNA1arq3PdpFe8qY3e67ZBXbJTOZk3
JjvyL2nc6Qh4osPAVoB91k6TYZ/XpXgkatvbO1GdAyrVHLAjHBV6EKjUTJd2inh7RUQW2fUFccj+
XS7QDcrLCWAD0pJc2ddTbrhfzarv4G771cj5ZGrwaxtpQESMK8C7I61Mq3wBp40nm8TMaaxp3+P3
zQiM9GpB6RHDFQcH0Xd09+qgs/RNSMckX7IbtZRF2oIipnKtYs407YcQJnFo9CslAuOVRLK23ZkB
DJEFkhJva44BTYR4FMmw4cpOBVcrqdng3kzyW0cTrbdTY4/rvKL2z79Uk8/bHRQaxug+GANk2ZY9
+flWYcucaOGJqdhkDWkc/MRRb62k3rCr1Sr24hdULyXJqRFZFnLdG34NSggYtEWNqxJgokx6kgMK
BEN3iWRJ0jOa08Who7LX7UFgq3bp+wQALZElioLPIZQ/al403Fw7Uja8usIGg6ANEFRNy86MpWhH
4wxuRkLrkZNKu+QMTN0XPRt26kmruIg1zeRcJoQYlDR7p+yewIeEnukw4YrmrmVF24FU1jU+W+1u
sA1HHXOn65o90qG0W03Aep8IR3OzvzWw/1XG/cvhwvKfFdOrJP5Wtk38tu40/xt/l50sQRwVAl1K
SKRR2Wjg/l11soy/XPSss+GNnWOWSv+vLo7K0nzjF7D8ybjCi4ic+N/WUP0vyp341HxupM5sA/mT
otP7W6bL1Q/7lQsUmP8Soj3zpLbgl1rY0sqnrWz04Q7tabNK3NzfvnkfnxaZ/hkFwTceKM63lGbe
XzOrhPtYDxse2oA1noXI5h4yg1Lwx6NgrnpXTZjLFz9tG7P7yQTO81MC+KZSgkqEFbUn0zVtG3rW
qIlGY0XSiXflta1Xb8fUtVZV6jH9BsskGlGCk1v5VtdcSd/h0td0bXFXjD3ECwL6jPIc1owpDlU6
n/NFqNC6FECZ+jXRLTHraYNmbAYHDTi9bbPdW4kRxLtpGtqt4U4WrMKwMcaWlRPhB39KV3Mm09vA
volJY6qgI0lBG1SjDLKQgH+usXLYxU5vOYuuyIdxjDVgePFi+VPt7ayhMbZuINTMEuB6QGU9TS4D
4FmEB2PtOfausG9sEl7RnZSD/jCaJu0jz0nS+46Fl3wjjsMXZKM3GembLLpIlnKyTbkyQoLuWx1I
CqhIQFMKmS3SQOzn3iohddAFH+PRJOcOaljVIh6opO6GIAoeir7p6G+TKYnChdR5uY4zP0i2be6o
jLZmXHRHjVPDzILAVbYsijHcK5MmyBmHLgv/cGnT23Jq7JYPKGPkUSXI/Hakz4xXQazjuTU4lXUL
Eiw5jrrmSMKFCovqOSHq77mW/nBfeEq+drlwSHgJG1TysFa/xnprv9B9Fa+W5dvFF80NJrB32UDM
rFGgFd35KCLmQAzIrTtjMvp+3Xi9THbS1BTAJoeVnQfLOsQmlVdT5CO/0FvkGNzSFbnirfm1UZpV
rEpzQKXRmI3FgcHAhrnlIAOGEW8wXaiJMF2UfPrAhqycoIs3eAZ1dynCpNFhibPPPXktks9FZHPV
31Ws/ZfQo7q/XcH/XZ7/hSzxzUrxi3D5QJjg+TN+ibcL9M9/55/GgPsXbmPK367Av+97qBL+vURr
/l/UkVkjLQP0Er4OnSrvP9plfC4oLvgXWThJEtRnXfs/a7Sr/wXuzaHshSPQ/pP12Z19I29KZ4CJ
KDCTgG0gg2ZHOF06Y0wNKNu1aZU7U0FlomT2JJ1hbWrHTXecSGciVReDqqOY115Uod3GR33SVyjZ
wiTMdpoWxxRlAkEvtKlsgYy56XOOTFaEMhikQfzY2ZqTLUlh679mRhS7G9yhA5eFRI+RyRiICxaJ
GRKNLrilYYaeIGOZUlw55Ne+GkdscONg0PoUBPr4LcWKLYymWeJiyeI5mZqJfJUgaW8bboyNO2qQ
2Lhd3PeWHebbLvbzI3jCSa3Q5nK8nCqz4pab9gItZh0desdOXlgv9hAW6nzJZSg84F1HmDM6sn1w
2HxzEKcVjM54lnSZupFtIW7f+UWcZxv6satqqKKdFTjphotgGa8JFSRHAPHss0mbd6TggV5nrIhs
hRbYfIXpL3dlzzpnAyv+u67732n4r9n6+Z9PSetwlM3bGTj/439PQIELgBlIM502mph9W/+ef6ZF
8w3rjUdjgr1dt5no/0w/YfzF9JpBkZ6Ossm3/++IZBp/+cxYnDoY622DafgnU5DJ/2YGulQAHJtD
C+Vx1gCOaSeHF08jb1rR+1j2Hsq6AQpimR1kBYyPKo6VQYeM7968mM+PS3+PSLtsdvjSmnNOqvIy
jzx00G645HZ2FHq5zYN4+fEQP7EG/7eu/PNUPrUVgJoOtrWT7hVYq4aKgUcxYJXspxZk0sp5DQ4I
GxaXw+IHT7ponRe1OMil//c94T+2mk78VD/Hpsvk8pvZtFz5gd4fB8fMkFCSAxKZ1UtUX2YYHCJH
HiUYujDUoBVc5GYJZvr1k2eeD7PvntmjvcVHxDnUpSPhnTxz3CIzJrsPhlwjiH8st5rC+YDC0BFr
FsY1vaRrE+2O53zSKpw/kfcD02Q1YMPQMeTnPH3ZjaeVyNfMFIVxGSxoJwAyc+U6oyxXCkEgpkEA
3scP+8tXi6Vm3sp4xZyEyad9/45jDm45lX9qrHL8Vg9Dd3ATkuSjVrvqdPdesand1HmSfnIG/82w
XGVwb2IF4rBvngyrD13lwsiLIEGFsMZ6w/xGRaNeQ+rcQyFcCf9gcTN/+fhhT879JvOEUYG2WBA8
cJqd/LCV4WlVCgcflwMgK3B0TfY4Zh7M14/Hed+t5MNlHI/FxqRjbvNTniwFTpg5inxyzDWzA6U0
NgOkSKhjR6I+PnmR77vL81Ds9wL7KrY2jH+nn4wTdniq5nT7ghDGeLoYTBab6ZNBfn1v8yCoG+hs
6vMy8P4jkVOWlYY298tUTAaMGyC0HrrP2n+/fPwMYoM+EqAYhH360nLq4AqvT7JUURlstG6QSA3h
uCX6Z93k370zhBrsJJaL38w4eZwwgd/PHOczQH/Guo2Hh2KJp33yQL97a+hH2Kosk+9g3nje9uNd
COeWKRHzkLF659rqtsrkJ0PMZrmTFcPWYfAxd2ejtDh9aRqAN0kSOz6XGn5mGgjzChBMuSNj/nbS
cwB1vZ+i2yJIQGg+QZz+SAGpoA9jqs4wl0Njk9dI/uMnf9hv/i4mGa/XY13hXHryigfk7cS4wKNN
SYqjcUD09CYvveDm44n2m1/ShN2Bh9vl3A1T4/0rJvZHhHXoETyN9cJE2Dub1iz1Gefh113Qs9lg
PbZ3SjAO5ZT34zS6NJo6hisMb/qb8t1hE9Lk1f3MxjgLndPUS0ibJaAseo7kODixQvHV1ofY1tOz
KqzinQUmcV/hI2qR9L02rSD3FjzFatJb/fvHb2V+ue+3ERSbqGd85tLcXj758Bw3tDLfwvIzoege
vrvBRbY0r0dx//EwP/ffX8bhEkq5BjUJ0/b9WzF8UqzSQaRLeqEH0hloKeFvufDKIAHyr+YKuqoh
4C9G6tHo2wa1awEEcgMJkTRraems9az6ZO39dWfhaIhCYT70cbk63VlyOs/62BKDRsmK7vUYXsFp
f06bXWvvG4jbu6IytE820d98htTgMArAKmDX/mUR1nKKFQmNysrC7dJ7GWLQ4hCUzSfMq9NZhX+e
PZolkp3TwEF/8sMmhobqIeeHlZCzL+kKB+h2zfqTUU53r9NR5r/iTXUMom8g4Lozd8vKXEUE/SwJ
snGOZieqNWyz9pNf7PTtnY43//9vxot0Pw47Gja4Ls8t4zhVD8afrhM/hxBMBtfmtI+t9/0QTqm3
mLwZgph3OreL3CMDDnPbJxNiXgbeTgiGsSAJMR8okdrsL++HMVMyPpKCJHUbGsNZLTRnmwVy+NJB
9r7QdVU/1zXRNjEd9AFfaG2wak1lO9Wf/CGnC8DPv8PQKUkwD9CfnTzukI1GUXsj4gBotUSrKXyY
LeuSjp3C1Ls13e9PvpmfC/ovj85BhFUSmJx+uuB7di9svUAdZLntsLUkAkVYrgWJHAJzZNwlt4AE
7RX8SSqr5J87QjM3QxpdpUYol1Bup6LaCVRyFATumiq4+Pin+c03hjAR7hDrHjAk/eQbsyeLuxEI
+KUV9PWLRkNwU6IDQMsUDJ8hpT4ba55fb75nLGmlbSYsiyMs+VEX3x3MgENcfvJI84/4yxt/80gn
W6zu5D0gBk7uPVF7Z2EhDyDTl1hgLkc/viFXmsJ22T67CmbSxy/zN8sQpdD55sxZjbP7ycgTQhG0
TyT82I7WkqftpEdlep8tdsYvs4ltBa2pwWVofkz35D2yOcItIv5nmaLQIMMo341c+xZ2qS9tKPgq
Ce9LmhE4Yg5EJm2J5/pkYfrlAsrR3XR0infAClwX5uP7XzLUcjVMnkWSaRh+dxvrIhMZ4do6sRt5
hIcM4RNd2DoWiNWD/ccv+Zev6GTsky+2KTtfpwlNFo94QduAwixG2eB9slL8lNS9+4pOhjl5yYbs
UQZRRlji7V67s0VDi58bSiwLx5QHJw/XKSTNKmtxmmkWgDZyRYy62378sL8sWPNfQWOL6iqh4fbp
BSN1q1pHGgfrPIWvHnWHWNPWmpHcCrrlJJX98QLJePM68BMxRNXm5OV6RAak5EVD+cNSypKxBQ+/
cvimsGETPPH/ecl0mubaMbUrLlLvv6NI67q6xnfOS/Z3kYwPkd1d1358KGYzfeKfS0dJJGDuGWHi
5kKOHkIv9dkafXoymr9mdy4Umy6QQhpf7/+KlLpt2zeA16eosNq7psaPv6QX7F5qaWWph0K0vbzN
LFES8ZR10r75+Ef+ZdngIuxRa5s18PQQf5aw36yLRT1oU9NwKEyn/oy3HC46J/rDCsp82WYDssEa
wrIFfPf+GcuENBZz0NWS4I8vNk7NUEZXXuPfOHr51ATjJwe/3z7Sm+HM98P1gPWnWbSK+mI25afV
Yeja249f2zwDT2bou0c6OfQNHrQM0Pdq3lln7AL65wJDVMBsZE345IEMturT8bgYY2xgvaUOxYHm
ZG6QQIyAJY80dC8QRYd6zq+wSc5Vr+3kjFh6YXBoq9rR0oA4r6C8Lbl62ovGaW2xkBO8SHB3dWKT
nuAl8tILgzZ6jELPzi5g3hbuAd832PJFQzwR2C13uMh6Q3sij909igmn+Ne6rgLSp7G5XvbgfskB
kQHpbmOSkO9hYI/dpapSV55LzM2PwovNy0DvVHrvG1jAWDZawn2JnneTBGezq7n3oMby696Meu8s
Nuvew03jk+Ptx3W5rXuQcEovAVYaNSkzGFuHB703O44kWIIvLcJv94MjbJIV8KjHbKxPYRbKcxM4
6kXioknT0kburDR9te16svZ1Ovj9QnYGopYwmsIKirGDZVpZeroeszDEG2VyRVwWnOerbVAIbkjE
2UIR9NQmhtx5KKj99uuO8HKKnwTmIsbxUQDVQXEWkJXqLWxPTurQNbG4Sptkg5MpOvZ2EBwqI+02
8CmQrBE7/6hrKc5gezT0M90orGs0kIIsgenWgXN+USE92qMIRJScKm9Tt9EmIJgK+keN/i0A7bDu
SWJudloZlP23GllZvmzast90GJ1XOeq0S9U15lUDcb9d53aOkZ9fdIWqZ2pvQ8C093Yz1D0lqVja
K4S7fr7vvGI6GqnUiZA1c15cvgZY2AIrUOTCiVqPrnrCBHorAQ1QIAT19GqbY2Z7csqsflV6I9YI
Lc8NuIFLV06rSB+rK9xY5CR63P+HbHj1HJJ6yijF+6lHKJYWVb4lH4ig3l7DcWo535GjRQkyznCR
JlhQtbh31i5BODX6mlBcwNRPr6Df6tf8Xs0lelvdOPer6ZutE/Sg86OFizjMeM9WASYx5UQNDOVV
dHhV9cS7QmYMu19rlmFCekZfWgSyEPLzmNbTNxdl5BeCNgjJqXvg/sX8B2Lj33elA8C9dCcDMKe2
xy79imOA3Iq0x1Gep/GaSCvUh/5Cy9L7ZAizhSPLvddpIxVb6yaIfvhj7RULMGDa02CXl2PJb8zC
RBTKSMCMAEXQT6M8uJI4L/4h8iTcsT/g5dQX2hR4hDAbIGhla5JNX4/cTspxOZFpsyaEyNggJrp0
2OmWtTMauz7nbp/1x2yo1vBP7jJRYSNn1oVL4tUoe0FZQakefy1qDi/1DKkZgupF6FhlqziT5zDi
JjwL4IYgZ4rv/YCyYCmcyDoE6uuUJUcKc0a/9Jsi9J9cjEB9kF9mzXSf208SFWVr9Pcln0dxTcAz
BmivR6pQZOTpRrVvku2aFultr9GwWehGZd62+qtFTvdK91rS0PwVqTZfJtN8DjU+MxqYCrlqTUvU
TIHUUdo61kmd3dcBERRGlThrauRRemhY2qouJvxTqzat5pgvdaw5m7iq/T0BGLi7Q0TbemqcK2kR
sdmQCww+KvTtH24XH3H9HoooxB8u11NTM4GgyUSegyW1y2xkpLo5dai5oPJ7TfkQdpnEMmCYCwNd
o9EnuEBz+ps+rOX11ENKATNlefUaHfaeUMSFpftf7dbc4ItGyBcvsynedBaW/KR9HFxwGknMcMkq
MzJi3MgAK7mkwPB11o0l16CvdrLF8DosQB4veh0fRQcebjksurLsm10nHUFIoDGsiqJ+Yh1b+U6m
dwd0gmR2S8Utc3p1PCSNsZRzYvMD8oiO1D2WhZAWLSb3dJAbrCbGN0Pv8VU45iWo9+pgKWs6J9rT
qTZxInpUQBMXpy5s6xcw1y9eiMZQz7KdlzhzYkiQV4RgNQFK2cRQa6fwbkXIL13bVgRLHus/KCHY
zjDZq5sBzC6/t4DjQUySfmUas1FpnOOBJlIRuzH47tUEG2F1dR70gn44AbDnc7pXE2kPhW09JehO
pUfYeuh5oBmKYe3WYheOU3VFdGF1U2muwDMCV2sstJ60VJrJfE+IOoy9TVJTfkAFa13nM8TJGAIM
GJFfgflw2R+Adz82RYkb3WuTbJ0XVT8cAi42W78Lt8HA9A4mrX218jnNMxnxQt0hKh6vhJ4OW03L
tbPQyQJnO9W5e2yKNMKr603eMq5z6zyzTAKIkxCDA0525My4M6h3IxVf9HOC7mQYL3U7POrd4MgD
DQVixbo+ePHdcahQJOnojm37KhO55Maep6s+lRexgMHPsXalQWvivoCHYDxAml9kSq7ROGP5Jbq6
Q7zdyhq+ENRELDUqsCn/tWCzHM4ej0DCyBXQM+Q8N3UoxA9lVBxxZN+uOcOuMcWeCx2iT9lu64A0
brdfoqQNqou4u0B0vmtRY+GTj8p9llmKeAvqLjAonOpGjao9ZJHqbRTR0HqQwiZPQOnH7FBDGTaQ
VQJDjnL8EWr0h4wJzRS1AzIX9woKTSjUgz+k9gHAJNFdemFWQGOKzD8OoT0tKyoUCz5mPVk2NeKc
YqSSQ53UWUTRtIv6cLrzurbkAWXV3CO276g5KUZb1h5YdT90p10QznzI3ngJdUFCTYnnZFka8omV
6pkitKRo3lhQdwd/vA7h/mBKz6uLTOsSgn2QSEPaCUZxoYksJ2ooHEbFEpP22WrOCkOUgcQKilyQ
cm3USqAoo74qbZHca6kq8W7A+N1lfusuSwoJ6Nx0W8U7s3LbeqlCP7xIpsoDkiAh6vioYNlS7CFc
mWRvAZ8wIDhArPAre465e/SJf0wS56kmD2glMvDsgMKHs8bU9rasbkluLL/GLkyyzJqqjXTw2fL2
Zh1V3PcXuZOPVxHhxQQv+Y8iaapz6Wo7JGh9RGKmnW9dUBhL/qnw0hhQ2cJbUAsNNRyk4gCJCoA0
udGL/L62Ua6uql4C9cCJd97kBMTDiAufQrPkgDKnSzeLvNpJMumAttjTF2scLwDFecnOCcUu8uRS
EyFyFo8LylXTe81ZAJvqhYgJBHmF33uUjIbrgJQZtyuPcNaqmzIK49XIZX3VRFa6w1YK39Pr902E
FohSY0iMfP5FJe2+h10Qrat0dk/eFbKoL/3AfQS3H0LMw8doo+GBN0PgDJYzlDdplz+FE2/lmOEx
msFQsFIIlLwgiQisw9RdYl659VKbLMkRWTL/ELYQ0q/zG2F0UN1S5tKi5AisLfzMukkq6GAa3PuD
NZbq6Jmw3bJxuAkz41oEw6M2im3vZk24g56yCCB+2AIBI//F0HlO+0l060AJGHepbiRXImazwfGl
Jqu7ipuyxs5ua4E/Zxqpbz3Osscm8NSN5OB7WdWo3Pt6knftJI8QbXHIlL28iWO/Q7hPVlLauKuy
lOnrFOlk9qjhSUo3zxazTHFRZdZDBKlphQHy2W3jH6QkD2cRGh+59sk/Pyi3PY8Ts98aAw9RFqa+
AZH4IERZkr7XksQ2zOn2HRqlts+OoV3al2GWkAJnpy28Ko7j9RhfhLp+1ihz7U8GG5tb97fVFFUo
eweweJp0SbWNnx0VLZ1Ouq/KdSgWYFQBwOQdnJi4VjxLXE6XDr1s7PzaliQtd51hqzrrDVHsupLk
NlgN9c4xAKtEnqdWvoaIfdGzDBB0hVMLcXwZOVcjDO4uNatzN0N1NZEqnyxsEpK3PuahZS8zNm6T
1m93RG4FkmlQwdYBvLfMDOIaE0yoC31URMWj8My3qWjGcOlyKXlpQ0yx+APNpVVF/Vei2H0y5MNv
jjlAhgjCkINzfeP75deiGqN1p4dTflYpQo5YQ8aGCRCle9Ua7XklOWRFTTNc+qogsA+qfblJfDwQ
TkvE0QoPSEiDjHrhwg+In5CGs6ks2kAW7J2lOyhFitIUFJhjI22vBumvu6RKLLZNN2rWiWBVzX1F
YYoE5bWZ5jot4QbbZ1x/K0Yank0QkwEOYCfpOVHhUGcRT6NObjLVWjtyCkg14DMgDSodHgoSkaA4
aRfhkL6WZquuE6cpso3o/ewyjtkmdw3LKHajtuccajSUYVZOX5XhiolTPE/AIKoDt+YgPHaTKYuz
oTDHCf5RJci2wtGEIzqYJRpcMcNh1RpeB54raPJ05/etGpbCJXnRXfjsmc15mjcubapg8JuVL1P+
ttHwU+dGUb0RGzounbGKR93fw+rMzIOU1qhfISeF3a/NYPxdZ0F9Jgas0XB7owBus1GMj7GyTIs8
r54/INEwPNK/mbH/nrtIsUaCXYRrEDyaZd7FWx3rcLU1IvApC9G68rlyAkLjkzQFLGbZenY/1hgA
1v0wjvfU91OxreTo/wjNFNpRZ7mSuBcRXbl11tz6zpx6btpBsQ6nMRrOZNL1IHw7Q/vahx4aPsA3
3gNc924koDUbxLc4lgRlB17JqkxcobjkQOL2D1FrYsQJyV1cBLE2eg+dFhbBZYQuGhWjHNz4LGlr
J7woxajbZI2FpFHqBAuxJTVnsoyMHWaem74op71WVDbPon6oJh2WkV009ULmXLRw8dhKHECeVP5j
WXRte6QcPWNLJel2aWr725jzWLMbJhBcFHgKUB4zaY7NO3D4Gn3okE1/Tg+edJXkiGSwWUECMeuF
oRWNIjayS196Far72OijM6lGYD50ZlgGW7hLdtlYwz26Y7vvtjK40/zbOFaH2Cm5iCesKtNSOtht
CLtk45NddFHOya7WjzisblWyEcHB8UzzjKt5eGA37VahxS1W3xr6tZ1yLR5CHctWrgSctmhawdkK
IeuBjKkhYUemYgtu9VVtxiTUj3BiNgWo2s7D5TIL0C+yGG5kbK+lPh4FuDT36ziRVqrAmwZiLC/C
GPbEtYKKE+ySfImdcyKK3b7Av1teywKqz3TFgOVTbxpyQ9TY1zThuB9OBlet8yl4VN5Kwy1pDcex
boNVlNhU6BJVbaLE+kbBQ1v23WiBJlXFmazjs6jSm/OGW53jLaTGW3J6vNhGoMj/HBpU6LG+7YZJ
/4ENjRi62Ia7uBTCU3cZdwEsTAsf71bQqSNZW+KGWK3qoTere3mcs+HPXMIl2C0l/3WVLLEi5Vpj
nZmikRkxoUCEwlxfp6ZxAYgtLFjOHR9EbNBHxibT0+AydjAUAP0mRkdxzWk57EXatxkH5RTYyZ2G
5GoW2QIkTEL2K8nKi8Yw1n2HXHcaYVjFHQggKH/sPfilMoNEVyvf2/5UZetYOblGWy32WeDCuFLL
womuRz0X2sZSJRis3NYO+Ca/+tM4vLhhBmzc1GS6CHvhwRouGi43Li43Qj4puhQlRRlFPb4489K4
URttyPCpMuew45rED+rg0y5Iqw0o6IgAwU+k8wdzcMvWbeVad804HElmB35JkO2XIdX3LnA6jnAW
CY7rMuSLJ0bXwEzZRncVIjNcUa71o4Yom7v1Y1NxCwNi1UQuJavIWbm0Ky+MohCLgr15nTJP7jiT
hjeNLzd25iCZx0Vg702DEtTU6+LSG+tabTINzf1C4M0b7iyntBaUvqplbHgBDEO3Xuthczc4hXS+
Yb0iwC8FU4m/0l4KdualOc1GHIzTrHfFJiJ1UNu3tnaeprWxKSN16MvuosNBQeXNP7SalBetbq2L
UjdWI06RdGU3U0dOb6vZBgFIJSimlg/HTs9wu0zNqsHcT1G0sM8l0BHaDZ18Jvk6GZYjJ+0DKFCT
ekKK4o5iwkw/67LhsitSVkUvnriHueVrlkVZcl14k37rB/SFlkY91YR6ZNpjmSbRGSYuvbgkqHvk
lNcMwb71KmXCdDPbihyQQLXTobNr/QzqFRXRICjrgtNCxFeWhdMq7Wb4akr1AlX2lBZ3Uer3e2zC
0WMZiaQ4qyOzxMiXZpW5Dh0z7S/HAM044u3RHQ+GDO84Po1E1EIhwGE5DNarTtpKv65T7oedBvqt
pWC698GNvgSW09/VbPrfM12l2rbztPx6ytyGg2kXGKtUphW3B5z181KTI5oF10W5JNv69hi+pH2j
H30jCXcBjIgGfFtTYv3PUMLsPY+MlRGNvO1tktodqmJD7Vrm9o1s3CggXq2ffPY7zHSS2+gXmAMW
Ny/NGmoE6UbtssYvdIBTSMY2UQAxYqBvmxKusp0cGCLbSGJJ3tlFHF1xhrLuqYlfiXoqdmkuxHHU
IdUOORcjoxWAN9O0Tw64TLK7pOPLoi5hlDDD9M6zuJ/lib3Gw0wVfjdkOtQAHB7KnCrtGZ6VttTI
A8db3w29jZWeFWDc/VlXgc/vp6IJlJCFbso9aUnhmZqIKwCFWjdqFVP+GlnDHf8uGD7p+px2neaB
aOo5BgY1D9HlSYPRHKoG4xTtC7oKDXBEguFzI3lMI+eRS2sPpICLgd2Bkfz4AU9bMz/HtdGL06bG
D2HPf9ebblOEIDzUMtRuXZ5nW12F6QUQAvmJ7uG0cTmPYqNvwz3g4o07fY1ho5Ezk/EaI8tZisJY
hrlJwrfrbUAbdvumw//78XOd9oV/jjj3Ll2XJhri2ffP1UTdKDC7swHkl9p49Gtr6UDD+XiQ057T
PAgiEsLu6LsjLjx5eZwsCxR1s1QQBloac+ta+2Ryuexpfz6QT1uUvqhlC+GfdNhlZlo5iDmaW9SQ
Qy3YJkWqLoBKVjdxkHzSUv/NU9kIFuiBGgbSy1O9WjJoxOph4F1aHbdDjh6cs+tSLZm9n7y/X7QL
vEDAYUhOMALAy5kDbN5+fbqbjCESc76+J/+yCIA33gc5iZktpxnq5fHGs/eO8dk3/5sHZJHjEZE6
4Qo4fcBY+WGoB9yLsjoqVlFd6Y8DfnYArXB1gzLRPnmhv5ljCCIxO+DPn+fZyVNCJTFVNvKZ+GmI
n33SiSiA1P7xJ/L7QRzoWSgNTdhA71+lrXNe6GOmGNmZMdYkeJEisv4MCoazlY8PqJo+C0mdWTn1
fpSWDmvdC15d4V3m3U3Rf7eiG5U9fPwsPyfO22bu38OwCuJGgSN32lzVnSBPZTJUxDXTKkvSB7xI
z+x+6Hayg0iSK0Q9G6It4dcSlewqb5cS0Wu62MN7794seM1abYFDLf0rt6//fDYyERGMzqmASA1P
1paoyeuq5dRA/cnId5KQmlU3ymKvUOksBTqj3cevY/7p3r8NS8fhhXMOPB4ehNNNCB9qaUpmiVcn
Wz8cl5nnXSRwTjG374hh2oyR+tak2dPHw/46TSzU0h63I8tgxtsnX1TM7l+lrmLiy3zLzrEammhp
185N0HzGtPrtUJaNyYFZ6WM9eP9ZDUWVmt1cqYCTTTcSEHCKTZVr9if70DzT3r9JNgSUoWx0Puyx
Oab47XpT0O7ya8k6KirITRn+uVbSX57WvYpWI55RTsifrXHidEwODiRIzpodaH0sBO/H9HpHAO9m
Z28NS8zWvm0TGel8BaJVrt/XRvqlLutdSF8DZg9ANKp2ormBpVR98qf88vT/w955LNetZOn6VTpq
jhNwCRPRPdmOnhRJSaQ0QVAiBY+Ed0/fX1Knq7TBfbkv607uoCtqUKcOyYRJZK78129wRHRfg7wQ
QDhvdpFeM5qJcPR6LWLu1rqVA8ZDQb5SvvRGdlocE828mbdqPGwgXGQk2JQtnfYEfS69liZdg232
qb2YV9UGtt9De/L+PH1TXDCMWl0V8VzlCy4+x8IBQHA4N6yBw4sVMg93DXHprhTaZ4rQGNvsfvP/
NqK5/0r9wvJyjFNr/EKe6wxVQabRP6EJgfl6kh/dJRdCK+iDtqIEQcmlQGR9X8wgqEokgXrswGQP
nhtOcE1M2abkjAo8IrELn/1diK1gVP4dgfohceVnmfPf/1S/81OWUx2HUfuaFPSvfzp5kSrTqFn+
0N7vEC/097hKUbz3D9vXWKTb7qWe7l6aLvv998MXqX7y//Zf/h2u9HkqCVf6idFHq/5aGMs9nTLW
iH+86jfa5vvu+entz/8tq/RIZDLUF4RYQMUr8Zd+JzIhkPSoNFXmOOJIBzXHP2WVJJmb5NiZbJgm
NHskiP9UNft/2VQhSidBMBNz1/1QIhMA/v4683uWEPiH1SnK6jfsOduraN62dJfquXM+RxXSMY/2
apLo9aVX5KGLg/ZQJ9GmLeamrL8Dymmmsmkv8olwgNjQ1/WMpMjRRx9ftirPPYPEFNuPZjy4bXxO
1kFpWa15beFvVZg72kQdSBv9BkyriKAwG054VQc0Hw8JXllBS8LSVSdt4hEabBfMa2zvMQMCBYgL
emmTxAgh3VVObkQnIc0l50eI4c+U7jyJG3W7GyBgpe6pi/8PiUVNhjY7U27/W8AM3PUKEEe8E/zS
R9PpSUcOUErMMQ53nYA/VNMEJbWDfoSyxEsdrDmyLdw2s97UyJubeJOpd3muVaUQz0mBIcOVFLXo
dtM0xQYmE5FdxDvXbHIB6dCrySoCrSoBuWpoBhJ0ql/NNj5oa1fWgJolMwQii1e2V4DhkNdhe09E
YeVNkpa/6LDkEodvkZPNgv2UW/2g+x5V104YShSMbI60g+epTvHshFfYqXB0smrow0Fiwp5u9Lyz
tiH449ck7YKOQmyGfnehN3mXbrUhgihIwk7aY0tuyIfAaEdc+2p8c6IAi6EVMCdSsTrLqk9d1eN6
OhJCc8/rEt0XNOatdVHRSUsnULfOusIDrovx9oBuDkNqDC4Skq7gc3QFS1wazuD0KzMDW1jJBq35
CWku5rNoXT+j+1/jVJEygctN1kUqk4CI1+I815tQbiODH0Q+X7jrKpAWgQZTQvcRyDzszoUz6A94
RmITbicmvxkLo2wtlAA5dqFRELUrnDtpdhXSSVGs663HwyyA3QsgnZkbNqqJu3SJxvEfcN2z3Y3W
tG659VKrp+lOEpSAkREaUYctPTJ2/CfIFMMhX9pZD/W/NDvvxlEZNcna9DRr3KS5jJ+HwIqGE9cp
OFGc9YYYrSciCisLwpkMpbvqK62EyuPT4jPPAA1nKznp0wFwbWzZAbGcnwcJPbpUFvJhbN0U/lgF
eIR7EmP2hJ7xZo7Js0fRKgpckIgcIv8r98vpJFU+dasxSkBTDNE8211Nc25OVIsWRjuWW5NV4gM4
TE4M8SXsw098seNXZi2PcdAbqFvxlABra97QEq+W8qdhvfMvkx6Lqq3sp8bf+Z1VfvOtoWq2sjOD
k4HWo72Bs4l+P3f0e9w+7O+zPrhf2WkxEelHeFnkmkvjVJlCDZe0czvSDUpwcjAc3R/IcHNGmy8k
YbJlZWZj2VVj87Dy85bwqAqf1vjcbTF9hYDiyDPsmuSIkdbY33l0sx4zUUb0ICAFGezsE1dd0KUn
EAF08Ftls8SsXH3KhlM8RCd5WRN5s3PBgbzvI4x4SSqbTbP2psVzgmYciU14hplDjtI8G72mOG/J
eet2LFWTRbvSFO29RFWUXRVhK7G8GWaZ+/BiC1zIVyRC2Um3Irgn4TSBCM6dH8gO0aI7rQVLBFmv
hgCSxESjayTjYrQr+yq0+ExJjoG5VW2swETm0M+0Rk6oQSPsI9w+1fV+Yw+6UZ+NPA66rz0h7RCX
jMq5wFbeJvtEiqq5wr7W0y74bsGBB1vieLgZ/AqoTnOl7qw1U6+9GW1mX1jcHt3W8Cc1cNR/H32i
alZiCKhzQS4N7QE3hsScok1W1nGPIb02TlAVInpUxg8fjeKcnhUYGppETsDu0BN6chCJvnBoFTdx
iIUEBo2AeoNOw+sSVSFINblydX1SEh6F2uLRrGC/r/1eKyww6Migx6XfO/D7oDtfmF2Myyb6n/Yh
adJUu+w7s+zuihgT1rMogqqBN5s0o/s86i1I/TMGxJvRimHYWNKH/EjDs/N3WWiZyi+SeMy7MG+w
f/HAfG89oyGQsCa/DCFAriWY/k9lEGyqZMivg74yPSLS6Ix7OpwXUmuU8sYkQfkaMhTsxMyZ8WAL
OfsBcMaCgpzWdlXRp3SK7EpUII40lhynXWnYn2K2FmXpdW9BOv5uN6KF2oxG37whOjyYToj1yQdC
aaPgUyBjXOtQE5FKg7uQLte601YvjeOUjzQ65mnn+4l71eMTeRWyN6mpoevneZiLDDs73U9O5zSY
4YzBDNDP8Itk95Tsu+ZGee6XO6K6HJJKOzrg4TopoRPt5qntnzSZl8+hP3rplVablbNLuqKEq0Tv
Gf4mgfEGtLJhYMqEDa4BJBPp58MkE6BOyQYAXxOr1WqFQqtIV1UlfW+Fd6CD7ezgiXjjuaFxEVvV
FK9QlA3fPZAJLKRrP8p2QVFyQGX7bllVoRPoa0gjMeU/Fkpki4Q2aYPzzGmLpkV/mrY+GWJhUhKL
gb0xlJUMk8pqC02ewJJRavV8qtM8ne+cqomcNe4WFikNNAHPmVBjt6n80SFPvB6ce2iwJZ4kox49
O0FWeUTMtTBas6DwNiUCHLmzyrKvr7uC9Aiyge6yapb8yXzIrn1fxTLCSS2e8q4pPw9a43jbsXcC
klEcMy6sq0qEzLE4LIzpC5kfWrSh6RZop0FjmjdEMY/NivgMI7nJonSWZ0lLnsKa4iO6ZSWxvlkS
/89TEI/4RfCWeaB5YpmPsIPtDuMl3+9ONCeRxbrW/Mg893pAuJPC7avqFLthmmIkxLMsunYljC3Z
vVWp3Y6itNrnuAAXGojNdZG5D7o/X9HyM39E1RjeV5Yt8aiJDP1nMEYBKV5ZR2aKlFXewbVO3TtU
i3TBgqFG/QdLtP7sDIb+XGPYSCRHFLq8V92af9KNNlhmRZ4noBHwqVdg9u4T8lYPsJ4OOea2SJAv
dLo1vOFmIvBIo4oZYKrp5pnIeRA0+lQyXBLb/VUUGsTy1XWpfyGo0oA7AfODwMGENMSNNpcGSRFV
OIXbom9iluM24+ITY65+kGuOlD/Qo/bJN5CQYvEfPZAALe/ok03m1p1SG/ZmKfurWEJPWzEVKbNs
P4RZFrdt1W4KdliiJfX8Vy9EdNm4rQpX6/XHjtKvPJnoOZPwq3fpuo5n1RDxwproPa3XX4aud2jQ
iir4qsdD8ysSvgweCLchu5H0q3wECCYE+NuYmTmuFI6TugUs965wT8y4NvSNlnFWsD4GTHEEcC3l
P4IODJADXfPiXNpXAh4AlpBRBXGBN1Fm2VYaenMbkwWaMzH72vjomKjXOXWYQAqkh9i2gj/+aCCA
W4neawg2co00v7Ct0iMeThu3E55H5IP3zRGccwEq0CQBtkFNbZlqQGc5ntAweM2Y6hBUw1uH/XbN
M+62RjL7IOPtsGlHA6pUV/hbbKH7mz+Og59+Q0V/+vovUFY1ugrkRXvFcRxLmQUUh3RlUugN1bN0
APsJZ1yPZvH8/iCL3gWD4J1lvIqQHIw/lvhi0pbEY7OY0+qjXVJODgTYxtJpK6a9ypj/p2vQgRs6
PBZov6Njv0CO7/7rC4ykCetYOquOokv1YXNYy75+2UHEOyYnW8QToKvixkDDFIphWwLVzP5gmlEN
czaWxOtWrD7O5NJQG3J9Pq0r3MfzNiNzm6obg6mkOsfl1fuh0fnbRhYUYdrHrAuYBj2M9Mqe8C6e
zmcNtsgRkOztG+YaXddxaFdxaF9aRfRhiBvvwMNP0NTQWY6zU1tLgt3rY/8QsnIVk2jXyF/tEjfZ
g1pu0Obct/XLS3v1VC5/8v9DhEW5xfxzAr4BWE6ip4IZ+vKK+Jw9/9c/1I//xlfwfyP5BWsAk8oD
s0kFcPzGVzTrL0Avz0C/hSKOUBLVzfvbt8rg1xQspvMfB0c3wW812IdG//UP+y9X2ZfQ4iEBEfML
/CsXEdfvRV6jTGd2/gs8FhjQGXz5/DWdWG4KmgUMB1mozyL/KSqlR2qWOnWsHAmRMMF+WvtSV6Z2
mTd0TzisjSWMpEaHzjxB/uVgTkv1LI/gMG3aiqbXmg3P+mamGqFZNWqE6pwikn52Eilb324CytlA
2pPWJ+j7oj9vtNnH1DxPuhGMuo2TAs0FXMvLKUQ9TYhcmvYXATaNMbhg127iSEp/3fmlMgkugIDO
MhCt/twKRbPm5Ja0nzXaDbdElFjtpmn1F9Oha3+pTS3muEHFcfPEH9vqISUUUWfTNNz2woygnZ7O
SdmIp2yaJ/16rmazPPWo9RsCcMu83IyGxck6MY3+F4CJW239BNPtMwSHqADYVsdy40p8KXDUzxxF
j8RdV1Iv9vh71/YJ0dR9t/Vmlwg8EmLr5jShRRduRZaVCD6NDsDHRHtwSYiW1axEH4iXwii0C8AT
x0TuY2Fqb/kJ3AjCVMUXD2I/ubSNUZ5L+Eg+MQbY/J6KtBr1LWro6ju5UvkTsBEURM+rnJMw0HyV
XDHldz6yEehpCKY1pCl2+sWirHuxyUtQ4Z5lfIVzeH7rYqZe4h+uE3Ud67gQE8sRongJiyl46aqA
3IgMFeAX4LCIk3jm6Q1NKr1m3piZK04ipEcCq+6gpvAj/GZXoGgg/Ky12x92YgfYg8vEvYdJjI2z
HpuBtgnwHaVgxYU5h+yfu8FpP9H2WFm5126E3RQQjkObllBuUaDNvBcOwL6WfoOFmX8HJY+U4KjV
yRfA9Xndw7MkiFCPgFfyEFuhFaGyvfL2G8441GK1bqHs6KCpFphQCw7aa3ReEW73zKyLAZ4VdGk9
iqOztLQReTt9x6UmWsPTMyJNww23k0iznbZJtTXUGdJvQ6DDTzNGyz8IyYubsxCR+wuO8KQETsJs
fzjBVDzWluIHaxyzORnrUZBux6gaLvDMkT9yfIMsFBSxvNVjL3HXGtqCl84pySr26hAAykDqtjZz
eyQotvdqDtp1mD9rcFxILJ6A9XgZ+YhXjTUgfQxs6tWMciWCLIOg6ALeofGQCTe7lrY1Q1827JGq
PCw6zl5Bl96XdSP6VRw5sjyxCI92IA/9sHB7jdZhagePehIOzsZrHYSewIYxjndtTWqE3oBceAQ4
UMvPNuRwhANmAgc9QZ0/6HH9rBiRXJ1f9yMpF1lAezxtW3fdBw0MTpxSQ9R9qQZNsjcTKFEzh2Xm
XlNdBgFxdSeh5c/R2RBjKb5uKmxK+Dj9ftr4qekT4Vz39T2CtVd/7sb0dso+HOp467Tp1k5njuBk
2D9nCfz4VW2ng9zVbemRS1DbZLVWkhMOfvrauWEPxS+ocEG/RkFmPgeulaT3ceQOv1w3Hn5BRGxc
4gU1ojOArTHd6wrPeMS02H0UHVDHuk4N72sd173YklqefcfdXn5yZA2QN8MV/RVHiQmNcjb9pwkO
coTzewE3gA3cvyJwO3yxGrsc7wiN57k4TMkMWYLIz/MK9SExwKO2CjRey5kJ4nAGbFUCmg3C177P
mtBuS7yBpq9hbnuPkE6BYmZyKdY5bRUEKJBXCeN14QViEO5HMcYJhIycFjki9LsWnf70jZAApMy4
3bhnrBpBDFfVxUSepAnLW8lZug9uAJPi2nI73d1pWeD9ShsFyxYd3p2QjWfrykhjrT+BXOj/MEwS
PXahE00couqhvjFKn4iXmiSLXRCVtEW5PqyJbStiTcPo3MXJTNIDmiat/eTNQYhNvpgJRgxFCwE9
7cBFNzq0ufG0qfsSpt/oOp+FHAO57tsqvIn7AKWGhczqroAE5K5mkl3nbVIBHKxxMyPEICkUvz4W
prmOWrQuaBeawiVjSMf+PytIclwHg5lzKCvweUg8N/XXHuk1SLYw/78m7gSRF+9dXnYOxwSmUl49
sxm4xSY2MCzlaSWAzsQ6pEASLDTzThj21G1Lh0UNeq8btpT6NdxHH3ktXzSdClIdjCZxH6kVK1ZJ
19bIN81Rf56FzM/hDKLazOcGWmet08p1sk1TVPbXKtBwne+SwUwvBnvqH1xzJM486vXM26WGEWUr
OGbJT4cIAbLPA5PP7bIPxsb4iqArwQYMLBgJN5mf821ZBwlSITaYapPFffswJ9M4kOwh5yFUQJBG
coU2BOXK0jEfhiPKsmxZYfQ9yUGfuYPSvA3bYfoFPEPmkB3lsMpJaq7y72FCXLhh1HF3jfjZSB9H
Lsv6nBmkejMrdGFtCjF2EwRSz3qpylGsQD6dk9gZk1tnxiobSFV0DWoz+zJ/wJ/RBhRHjPS5cScW
FYspEV/WrLklKblVBN239VCkSGMefwWZxaXbCYJnHnYwZpBVqNfOIB8ANhukZj1IPcx+EKICuTLS
vsNJLT7Vbe1itpxk9X0QAUpcapzdeQeBVzxW4UD80Hoi7dy3NkbQdMOvxJwn8OZKPANzyeJkqGzn
MiQ0jJzZgqwHBq2Dv8+q/1t1/0M1I//PVfe26p5aWcdP2X+cdHHxsleBq1/9uwI38NY3lK8IBzSC
xdT57HcFLv5CZ2NiOGhCZUBZr4hc/2Mc+9frT/OvoP3jz6yMEv4uwDX+nuPp/BoHZURchEl8pAK3
9gtwrsfCa1SxN1ys/PiCuPA/oYaYjlXZFBPKgyL1tjA/e+cEHj7nySiPi0et05LvoKwSW3Io39Th
XVWMJ3lhtPVVxvFxwPUZG0gEbQOey6MrIncb9A5hVVCgyT4fdDXZfa37GUtdexIVyo4LW4+akvRx
XTab2RSa8mWzvc865R01mD7YtPzjqL6hgECHIchDhUsMe30LwlNiFGBH45lN36e47FzNwoq5tOvu
7I+3eeAQr04e/zqZ8GBsuGyC7rNiJWFZskAlQnsGAhRwzP1gONdj2T0aRocdQzaTL54QsYuVIwlC
QS7Dh/dHXp6W1ciA7I5HRxzM4vXE/wf6ExmdjSCG+hj5/5rqq72G4FJevT+It3zxpD0w6QQzE7Mw
D8fZ/Rc/kVBVdw7FTJcY4Rp5EAKJeE7Fra4ZONSciaTBFt9tBZpB0LmepLciio1VpHX0Rpthdup4
M3Yl/RssJPDyWTVzWF/aGpgivgYTxjkaLQUixDITVVSOYMWlunU7UmOGxkakDanki+H3slu1dVth
1UXNbK/tUfTZpmuHVhAAYHUbFyXGfYog4ZnIp0pudHBBa7hLZze76xCDf6srN7pOo8j8VcvR4bQW
6tN8rggET5QRMl1HJp4NK+j7dC0kUlo296r8QV5B9lIWPWIXXWfVPM8JRidtaMLTcltns55cjVAC
5o0tc+BmdnsOTZWtV98Qk9jYDjRe/eKxowJXpbNnbinzOEpJ+N8oB8MsaEm76xz91K6yZroNmO2f
/DCjUs5M2SdbuzSNR7PpUTgEWgfIixWdfMk7cx5P+6Ea70l90m3cJ3wEaw2GtdpGJEbsb0K9DNKL
VIXQQSvPiLYj2A25Q2nLkCJGJ4ImENUPrMuziTNK1ByDC1/N/v71bVCGmBAImZiEcuArrzsLgEub
yQrMmmdJp/hcVLV22yNoKleRhzR/IGxnruiIdNzwtyFSRwDPus6LTN8MVVqySUfh6etk/t896B8u
K/87e1CNPmZ/51G/8HvnIdUFH2Dh8n3TP/uTW4OZOTEkaoHBb4dVToUJ/A/04/2lq6hNECMiN2Fj
sh/8vfOoKGHsBeHkeLb+yv7+CPKzWF1ZcwB9IJcpmo4yh9pffUhVUz4/HjlVHmZ8Q4gFRDpqx1hs
CwqkYuSp/yqHUOj/eAPujxI1qTTbQVC5oSB5bP1sJAZe9ucRQmnSwdsh3/zx+A9sGstF9TcFEPNZ
ijdow0It7X8s3ePsVrnLIroaKzY4f3TLM3Tm7XlaOMmRoZa7xOtQfIhs3jzANwZx09RiYaBJseqq
tPjOFl6uQ62MPr9/Q4Zqb/zrU+fN0A4wbMzI8QZXDQmm1593ZDhTGBHvLKhv/fJT4dJ3peOv1fem
plVrosvlCyrTPlrZnWntRsPtdpwjiscGVtfONubsiMvWgSfM3EVVYfGAYX4vJk5jIevzO64nwWgb
EoEbaGvZtM0TTuLHFAIHx4I+i2oaLiSKhP17D4s0z4sEH4cGX+qbshq6z8Reik3sZppxBCJ/i+Pz
oMFqVbQHzXCQ0f3BhrgG0BxU3dUk1rlBpPBnh7DXbS2xUBA9lgDpLKpzaBis+rVB4mWlG+06xh5i
hQ0JZ2y9D7qVNJP+ImmzaWeXQfuhLN7XyYDpIpMNogOcySXpfuJFz3SkHCyNNFSyFiSf0pTdx2e2
4/AUwKTJMocZuP8k9CLu3MijH+RWjopZm+3Pqevgv/X+1F4WeMxsZhCrGfg45H5vsTiQ6VEPeRo6
9KDndufMHakltC9+yimpz0iJ1bwVQUL+FiTJvH9/6ENflQcgD4ORBZqel5p5f6wTpl0OSRtGNjHZ
AMCrpHXcUz+kvt71bmDcCJLlCCTtTUH950UYv/jAtgW+w6gcnEG+gL/Ijz91Zh1BMsS7c+IwFz3H
0CsqR6ZgDF4uglu0cCNNeC8/sp4cWJGx5aYZBPUO/r1t79+4hm4DLXzCum9oOS5OM6w/4DnbXeUO
MIXN9/zz/Wet/uJiAWO+Kp9/bo6uxWLEoMr0SsahWIU12lqeY7juYc1vPj6Kz5HdYEtF97VMqR7M
GPpS6NsrZPT6Ftf6Giqm5u3+jVGg09PMURvbMkRgzomeHmlerOKm7D8ZMou3XjVXR/qxB5Y9OBH0
Y2kE44y5FBBp5mxkyNQ506EiQaE/YAoyaXIzaJr78RvCshcar/LtRfqxWPSAT0pHa+GCYgUWbLwx
DTZFADD8/mNTC8ZiCnCeonRhwvkcmtVK8MfXpo81al/YE7BGnY51cnBR6aZbS0Vw1uZ9NEFozyzv
Ux/5RxbMA49SuWUjEBA4GprLpcwTdQaLEXwLal20KkWTo2kGzjTr4pgRuNqMljeJjAVMQakDFCyw
d5PkD7vtyFa+6hO5yzqH0DjSHCM97EgqMs+rpvtwVxeaNXuBrqgD9LmXCyjsDK9tsxYEDvMHoMm8
2ZCjeYwLcegR0jdULvgs12j19u/LhI4zm4Nrr0TRW6eSs/+uI+P4eug668hHfGieCEx/YQqxBQOu
7A8V2vkAdQtzSzh34ZkfeuZZrnfDiQJvLhMr18h2TrPPRKr2O7209SPDH7pTsAwfygnxEJQD+8NL
TBkKB84SZE6HbU+zsyvHr9urTNlUv/9FHJosGLmT24FUj2J+8d0VmIwgGep5dfVwMwbF3RQHNUaM
2KcFyaUXQs95f0B17fuz0wWzYnexXvvKS+loV7BCej0aebQx1i5JA/Mijske/vgoEOKQjSrUxnEX
e9iIAL8LAjBhqOb5xm1acyeJH/udUgdDAHnEp99X/Sdf5e17cvnrQoCa6XjaeotRBN3TOQwRhtSy
cu7JCPF/4kvZPmfBPJ+8f0NC/a3lc2Ptou7GTt2EvrI/J+Br19wqJxhqQ1fHksQru40VW7MF1N+L
G3+gMQgNkM4P7d/earaC/5nhGTjo7Uaz+/j7HCjWt0PqeLEamt7W1oI29K9Y77N5Nw6V29Bt73Ja
nVaefwPwpz+iO1nb76Rfx1cT+HK6Mdt+sFZxolXPflSQfUxjqAf/5pOFXwzT93MwtTZCclp59Dpj
m1izNo7Fj8DBEshiU7yhnZw8SGjJ9gquYDdyvaYzXAijsD9HhaCkbzO/aHYhF/wtwsQz35pFLC59
Vwu5RacKz0mSi9IN0xqEZfBp4GNIAcyx7iwxxhsdbrp3RNx2YN4iEESjiSTZo0pUc+GPrYPkazeO
QnzY+kaYVzmp3R7GZmdH3vLblwyYwqoDFkeWznKXSMtINi66BMjj6XQBdbE49Uo/Iis6a45NqAND
ITd1MA721ae4mE9JFaMeEzRI5xFpeuqkZOAFkwg3eT9lx6TcB8pc1DkWSnhO4BwYlmI11cmSQ8YB
qnBL9+fQCaiHaYbvDn5LGHZQm2E85/p5sDZq3cdKyTOnZytqYqQraXJbCb898qhfK+vFB8WTJLNG
sEXCbFEr4x8vtCstu5WUuHQKzey8LZ2mWQd4zZxqiV+4K9LIPeiozLaVJRLEPkMTjtdNz064kuXc
mqswFoq4aRWcwzK8HW6r0dOPmTu/XZ953yCUUHMgxQDV7F+l9EyMMsDUeES5+aOpwNUI/Ba/OPSb
L8NkONcEo3cvH5+GFP+cRgDsbfzC9wd1oyzWIznxaDDru4QXY29yPTZO5zbVjgQIHLo/D0BBB5dC
fbtMLUmNJOF8VZBsigBlpXszCgZ3vIU09zKJ5Nod5HxkAzqwaNNIIbcEO3++5OVCagU4BCehgku6
oTptSmF+zfg/MZgdx/hIvXloLOAm+ikUE2hiFw+yKKBmJLKhTDfK7swYNPrXg1VeahVc44+/M0Yw
0WgCzvGt7b8zj91u7iUlywzR99TNYdFOGSe39qhK/eBNMRdt5KeAIUuO6DDnU0K3kVJ20q2dZF9F
GWN4yU5yOD2W0XZo2fWJ4mLy0/zixvZvKyIGVRQBC9KA/+IV5qXzjgOz8+P9h3dgFKzoOU+RrER9
vjzoGGFu9NggC6i9Rn6T1qk8RZKBb/O/MQz34QsHdycQ8/2boZ+VNNrAdBiBNc6KyLQuge7104+P
QlWiOMocdPWlbwYLGQgY3b6VaJv+dvTNaYOizzzy4aqFZ7F8mhynbbTrHEHBBPfvhXaeFG2mCXjv
Fpuinf8KjO6TEbuXZB59MM2EWQa++WqgwlGXDuXiO0rmDsKzxWBsMNajIbE28XU0Y3VkfhzZYigO
7zonDSUpV0eDP7aF0daIoB4cev566F028+jtcErsd++/owNPDxmTzQGNWk59SfujCNgbMpk5y3iZ
7p56pOGeEcZj31d44a5DLC2OgKXLFBH1BEHQHNJBVc8GquX+gKPfuNA8OFLoZQFXyC1S8wEqSHuu
AUjfIgWYn+N0Nu7p+EFXxu+4Px24vpOP3zYseqAEmo4ep/39q5gtZwwCSjyoceUMnwHCCIZH5tcW
I+D1FLTDkU/h0GNm5SDvgs/hrUY+5xsJspm7DmsdBwma8Dt/iKIv7RzM8C5hKb1/fweWRjoidGxV
XIsi5+/fH5QywPBXnFhrup2H7fLG6ENnC9T2+G+MBHqGtQsyWkDp/ZHixNYDN4Oa0uqRieewIdZ+
0hcXWdcPH4YuCOrA6Ae2r+KwL+dq6EvNCJEZAzPbnxq0pV9RCM9Xjjce69Ko179YU9i4FKFB+K/x
Ufs3JSLTT7B/c3AN69NP7Ar3nqtNG2yVadJErpNver12TnGrcz++MgNxgXFBnGeCLgvvukXLTHNF
rPpo9L7wDAIEuNF8ZHocmI6kV7JlgZZwJvUWXz2Qho/qlbXFc+FCeNr8SLMdM0wjemmC4eMLNPgF
iyUAgocZzwLDqAgF0XuTNRN1YMle4JNYFKXhekp0JQRw8iPT5MAeysGFHhTbApDFsj+UzTMSWFJu
sBCrxrssdLOToYuOfdGHRnEVVYWVHjRtublRbMFVLpj3sC++0PnutkNy9GxwcBBTpwVDjchiuTjX
58qdrgo4h0qa9FdO2YnrGiL89uOfMKg/6Cp3Q+7QYqcppEUIYOWJ1cRp9sSOHft8rOAdSAMl5PtD
HbwhFkGL9icdXWexWkR2C0e1pqCfywAybDj6eJdq4ghcrC54+flSxYPt0I0DY13s0nXtpdS1zABy
xuLTsBbh1mtcueuteT7DwhY3Tq28rPWBSSidowjJgdGp3igP2LdYPxb3GMbGFHZ6zyecp/rXrGzC
p7jzzZvCt4IPHyGQgKmcRbXUu28OLTpy/XhqBOUigsY1uRL9fSS77GS0cMp//829XRIZiva7AQqn
1t/FjjJUZoRR5AxirfVVtCbgrlh3VSWeYm102xWZARuPrA3VMtx9eGTFA+M7YyPkmS7Wj7qaZ0fz
GmvleSLAulkk98ilvS+cQT1yA5SUmmov3syTSRfn/bHf7qMcCCnAaNNgpEOPaH8j8IsM2hCni1Ub
mxBcOZidEsoVnk3EkhwZ6u2ngWiEYsTiREjK9yvD5Y96L8AcXEgbSMvVOvdTWgztWdAiknz/hg6M
QgWGVR6ALt/8ctkCZMVwK+OG7Cn012ISGj6HxjHSwcFR6GKqokCZzC0+AU9GEwsz5biZae2pU2FL
b7UYxr5/LwdeDlOfVYS2Kcf2ZRNFODK3jNKzYLzN+tZqex9PWwIdGmxMjoA0akPcX1Fg3WGQRbsG
0dgb2GiKsBQYwMnRmzfx57DrvLsJiTr2EI1+yxqNMXhkGh/eyBiUpiSbGY0aFuf9yRfAo8XfZATk
hAT/fZxmJEC9Fv54/ykeeFeUGVBS8BzChA9/mr1zBuFEduyaMzOCY/SumSd7Q1No2vw7o7Akc3zi
zLccpcTJQ0tgwq/qIgm2vDYoDHk2Hxnl0IwAt+Ropjqr9Gb27wV6oBalrWmtaJtAcLdMAnR8LBMM
zxqOLL0HYDtWQyBYl5KGCttf7JoDXbNpAihbkd2O/Qtc0mKruSlySmAEA6eHXnyLB9vZNjijbgbY
888cVX1/VY02TipalG2dWgx3kBrNzSAm+8M4sVqtCY6BDMDKuZSX1o6c7JF6eWUNHblS0tW5kvjY
qvW2kmQUvgcAH9qlPMz9Jx7WQRD7Kd8gGgrnwXLd4pxQJ4KVMgwX1myQ8ZFXfGC6ErcJUqoGZVtY
vOLJa/2wrHjFZejoV4RGzzssEqYjDZVDo1AMKUCBUxsa4P3bMrW27ebYsZCT59YXLgOxeHfsyzsA
RquFGFEMvW0wrGV06MiUmUSruhiytK+wI3bOnLko75ua1BqiHsLiIU/Tcl3nhbwiPSB7ntOoI3Km
T5or4Ub5kVXuwOcD0qCYYmBPQLyLnXaqPZGiFuBlcri8s3M3PkFP197b7Wwe2dQPDMXmA3anlgMC
7hev0c7cEHEc3I4kb6ObnGSpS2fKmh15HvWRD+HQUMBQUFFgCXKkWgxlSfTHry04mLbVD88pmpMp
waul77M4ObK9HvgchKrTAQMpyoA59udNN2hTABEGdAMn9tNqHpPrSHP9DR4s2o5IjWMN2gPzlJ4p
QCtrnjoWLt6Yb3MC8YzcBpUPxJY4jvjUIefiyFq3fII8M2jntEvRO1EGWYu7gvdctW7NKBNRBKdV
i0pH98L4c5JpH+UQYtUKtVmxcWxelbmcgs5E269JMxredO0QnOnJdmza8shrMpbPTQ0DFKxSww3l
VLxYvIk9mEmHYRgvDVciFycpIQNWnG3m0Vp3tbudfXRAmJOuIDjvULXhjIMdU1hvcvOYT+3bp8u1
KNtIOkB8V0sExcymfkZmpegEmVzD+DbZ5lsPwSyi3Y/twoojx/MFRYGVgZ3i8kU6RZvmMYwMHOiT
c9+JmovGxGz/46O8uufZrx12e1FRWJiP5TGf/qpqnPG7IabmobKLI7jT2zeosHhCpDwKMsHM3P/S
Jpz0y67Rsav3EZlFqdlA348/WrYA1Rmsyyhe0D6rzOz9UZxyaItx4IGllodal7r2Aueu9NhrsZfr
hhoHcTv2KbAtOOKou/2j+P9v9s5jO24ly6L/UnNowZtpIg2TRjSiREkTLMrBBGwAAff1vZF69YpM
spmtN+u1aqaByCCAQCDi3nP2QXNfDDS1sXAidv5eoWj82hdYJWe38jAEml79q6uD8aOoo+DRGgjF
stIqoy82ZNCSEuRr/SoyilKCOPOmGxY8pznTh9w7z/tR9+5FMdWCfMfak+R4FNo+nqs6PvPSuoM3
1nsj4Wj0g/bsgcvLssS7tnLH3voONEabNynZiGcl0CoDWMuEl67kVWkpjulmuxkL6am1NIfmMnGG
pl41btJ9sfDNRZsiH1V8Vg89EE2+If5ZLlvtsVUBGPe+LzIbrIabOttSzwXEmNyfpvjMjzRgVxWb
0vh6DJR4j2Vx+tTbRqXCbkkqAjRkt8R6lpm5zQs5Y5bFXiH3eLMJIhuronioOkUU1JTWwIHdOb0q
ZGPd635nPNaDaQPWyRvM0G1uFMVuZOsSbXyHFBo2BOIrMVfNuI2T0Ta2MhiN4KrJIta9JDWrbJ+B
gzIhxQw2WXR+Ztdbyx8DjaQFkyhMzaghWXUj+XvrGjNOvzORW8UfMTSPXSjdGr8SJt38oiCXM1vD
TyCuLMI4nRHiock6dN1meKz12vhk4YfpgU9FQYMNtAzubWd0231CNtr3hFhANtDBqMyQ5U3eOjCq
buxekujXRmPxmW1LKlbEI1ZROEmwVytIO14DElYOOqF9eXNlapb9ySTKowJw44pPOv9mnne9e9Zq
gkAUgFKN2pIw1Mt1H0Qs/xmqZmIUi1mwMZiRYUPoGwY8zHpNtkLamO63KCvNT32UyuosViX/g8yG
kdwLz2l+lLjOoyuUVbOAMq5Z97Eu9HFjFln04DVTH515eKnuvF75N/hJrH02qWCfJrYkTxHGu4Vs
bjWgxf46aZH7iRJ+666QoGKZ1awOJnYEkI8WEMFHTWhlPTknyNKKcddS2fihE/eIE6cYRia776ca
i6DUvi1uos9Cj4I6zBTJ3qGP5GMMA7IR7qQDyW3d4M+tV63XNMU51bMYHoSxlMc4/QodS1Tvferb
KjNWMz//ve/HvNiR4jNeloEv2xXE/+wMw2lOzJRpE/VLqosRrIC7jT+6Mfe+DR3KnoVkFcmtVWfJ
w0ixoVxH0PJuAMfY/jrXKwlT2Bj9qFzlZW3jxMpqlWxoV8yX0k+L8RodhfuYyNTJYcaVTrPtBNia
TdW5KBzspvTdy8z0s+HaaaVl3Tu5gfHT9aeYl6Eh5Cws7Yw03NwNBuLkFpDRLTqJ9kuytKh2WCdS
Ez0OKIYvGaG0xVU6J0MPVECKzxICar2KR0zFpD+l0wPmogYyXymqzP/aLMQ+0oXH6hKruQDkd4D6
afSyvshkhkPQHLB/XVf2RigOOEDwTPKzWhiBMbmb4ypYyIGllUFsI+fET89rMj3ndWfEHpSZA3RQ
PwAICZgY2XzhLxnW8AFSf2ViWEZEMfdRf+kkemGcZakqL6sGn/iq7zIeHgm4X4uFfsj6336tu4Ju
iY9nlXCLvl7kS3X9pT7gEy3NbQAOHbCK1iCFDOMA2mJ2AC+OBwgj0lFwXw7Gjk9JKuKb/gBsnDpz
VquYFjUgxwPUURuk8ysPqm1se/mjkdrxjYgaGJBpoRMmiSEXFGKsZ3AiJ44HADehVY3r5sCSLA5c
yW5BTGK0Ns11dyBPBpNZYrdKJ7CMHWLfmDzbNgerNXa1MvfURXPwlXNQDveTjPrb2FCARD1yqHBN
2/202L4742tk2MZXCbyvP4dFCQTT/YuIecBj1jD4sGFb2hAOpTS/aGTrlaz/qemFKD6Fs2knR9xQ
T2NuNpbEDS4czeVmG35B9HCQt3CqkqxFZCGUvwO8Cr6kyYNAbKABTO9lMPcENPVsR0OoVs24acbS
fq+lUX2fzh4BkwjhILq6iep/IuGam1BPreGDmEbUGg+qxOq8bzppfyzgJ9fSPVe6VfyaYrgA0F6d
+RyMyjCvyiDCrrE0mswNr0arQsV5voQ/onGeDSL4gGFvGeLcwt43hk1p+nun0wi7KfVG/zrMrAIk
YU3gixKU+1zfiHvPjoBxQPo0x21LsXtmlbFR9qbwNx+1oEo+EhEJo2uw/Jw4XF4oauF5noKxneuM
ZbrIU6KXqcTfzSldc08ZVrxGkh+dW5ouBPBwMg8Bf2RTsHFAC35LB0UiqI8Wp1y7NoTT1VyodJ92
/gLPb4qW4qyd9JRmgxlL36gFBVGnYyR2zSDS285Ih3nDJ0xievQn56wPmgC6nihiHqQLWwH39+ys
jZglY2Oz5N3WY0pYQyJUTaZpZWm8+4FHSi9JE9oFcba9RsgP6KczJ0uC2znq8VDqomneq3wEyNd5
doIPfo42Ojr4IGyq1r1hos9jWJZ84L8bVpJEhJT5osdnisrvqh1FFV3PkYHDfNWpyPtl546mbdVY
+/q1gSw227RYTOyvY+52+Y5p7XXXurJT1g6DWXpF8lRmooJ3E/cutVvWvtR11bRNUjJ4PremGKeN
rTTV7AhxQFOVtrOTXWm5ORl3QTA45o6E98Tcc+Sp1D7B6Ulqb5IOzjYCrTWEWpAPj7LuBnU9Zcq6
I/o9ArExFontn5Hu1hubCLgq3yWK3OUXlfbWr7d33S+OEcZyREMrQBOf49px28sipYnlfMLHAIpw
k5gFQdl2LK49d4hv3h5qOR09rYayW12aK8uhZbGKu0ftQ80y0I1Y4Ac8VKZ8l1x37UqLuW53wbiV
xAOdp3FrAmiY5k3bqnLz9vivXiqiBQp8ixDyWEMwCB3ecNFyjEmBojedY31sIiC+fi6bE22PF8cM
LpVuPEd6Uj2gTB0dMxJBEPEEnhEYDA1gDWbFrqm78Q9LFNxQn2qTjvmH9gpit+fbf83Vy8gb+HKZ
bSU2mcfuSyky5etOP5UO8MqzQ8+51AuQMdFtOKqGzLqfz92MfDcXtk4520Ic66QpOMzEtd6zkKXb
bK6TK5V59fngRP73t5/dazf00MxB8kDaxPH4TaZ5JVs4JOV+1OymKSIKzaGN+vYor80QbC9ULbAO
IUE6Ot/Xqpg5SQ32SpNVvbFHjQBSL2lX0xAFfzxDKM7TzKADgZTqxRFRdrYSsvSRdqRBtpnpCly5
reP/fPuCXt62ZRR8DXzZqC4dO/ANz2AHQ8UJaDS6arP3sTWPWXfitr2sixABosN3RBWDCZci+vOJ
mKY+6oOYYbQ2H645f3ubzCn6EAV0TVp2W/vvx3YkfwW+yHuI7tqmmuD7rhzEJqBD+p5CM6l5nhaU
J5ohyyvwfM2hk78ABdliL3LQo1ekmJrWrthAr+zZ1R/j3tG2Oh/grYrYovt41AgVVMkpIchrt91A
HrRIhajULlz/p+fyKJhUxSd1WemIqmyLik38mFgn1rNXR8FzR0uOXr973MgahRo6Vk57pcrC37bF
8KDr46mGxcsSA97UJQCMaitV7QN94UmJgQ9a6scu3wf0+6BDO0N9BmEO3qsVUNcLY/x9Uf91wP+L
Ss2Tl/cF/PDqUWGCT1X7FIB4+JnfLnjXekdxmLIVa76F/mzx//3FX3HJnqBdQ/2YpiufA742f7ng
NUN/ZzHrkTVQ6MX3vGg2/w1gMfV3jsmmlzY5igPc8n+EQDw01P/zqi3aZwcHFcZSFhvqhc7R4jln
MPmEoCZUCs841xpv/AhVj+icUo3Ik9njbNu2cckB7tjJdtWcPQ764P1qmmTaP7lzN78HfWpsWd6v
oz+F+ttyVcYiJj7AGp9M2jKYWtigKdCIKm7PEP3MrC2pOvNqGghhYSfdrfDj6Ds9tT/rbCEoPWhU
Fo0iXQN6idbzVx9zBwpZkHAAqZJPVI7mVVSOPzNkmLC7T4W/PF8BDoNR2OPBLW8oW8CjwQhkcR1N
+EQpaPa0nhL1aNWa+KMv1b8HQStLzZQ5dtzU4gwAMc/R6rVJDXivVRkoNPpAH95+ZM83GIxC8hJS
kaWrxXqDBOv5favbvqtgUHVEaVa3jkbTeoybew4IP3EQfxFzvff74iYnkuDtcQ9l5adzhYEp6HO0
R3vFl+IYi1zhTNPizlVrTlgaWMwmLaetGPzmIQKQ1W0jMCZ6SJ/20cIWdTVqVXCf2NSZVk1fRQUB
0UW2pm5K3r3VkC8Gby2wwpqz9kNqwWRZ2aamJyuNr94M2tbs7TW1xQ5A9mjdd63Pb5MJIGvVQ8GS
GFmifVNOM0cYxzP3pppzc2Wa7ZInKzWTNAkVw9si7s9DHSFthXCySLVPZWZ9ktyy+MxaaDgro1Oe
sXEyZ45XFmAk6gGu040nvvwvJiAPGjYHnWkUABSgjz78lVNXmkBtuy7KFoy8HgFASoNT6pPn36Bl
btDtRD4ExYN99QvFfpeObWF0hKgMetesg04ucJhoDO2RDEJSxMvw7TnxfNNwGA9wET5NjkQ+Ysmj
TYOrFRSKEtmt+R7y5BSBuoPLqT2uM2JeUBGtjQnY3duDvnKReAp/O/gtmARHO2wqh7S33KhbIwa4
aSUw1S7hED5YwU05pfmJS3zlwS2oJBSINPr4dCx/zZMVcmZy9EQXAyXCfhMCEDDWKqBO+vY1HfN1
eJOxS/HsWIPZgmGafD5MB8YOFqsdoFSA7eEvxrR16RPUTsMh9e/9Hi+Jkm68nklDL8Kp8YotnjuK
CnitvXt3whkID9D3f1/+f3cZ/1qsom9wdrqEql/6+HSPsfzEX6Ad7x2nVtxM9DcRqeiLj+T3FsMy
37GBAGyMtAGqB4/p7y2GYb+jk4yWAQcpfR6M2X/vMKx3HPiRXXBmpE+JMMD6E8IbkgJmy3+Wanzn
qNwOx6WFt8Dh92g2Zfk06p0LIjMWeCjO+0I6N2btNBq7UzOW5xIUhcKSQABQQZa9lejeuhez9qWV
kpK6zGxTfm4SaZMWE7gxdEqaBqa8AIOSfbGGoE/Ok9FKOIhQEqRZnVNL2hhJ7ZKtBLwwPZeqimJ4
cplh77A/RF88p45uaK0wd00hDFIJnKkBG2UaxQ9A7eKrKIThha1oZbzLKJ5/oN3RTOtU0s4ORQk1
eu36NdmV+Tiktxbg3ZsItBZHI5dq4E53CNEJ+SUA2uZmqMU662p5YQZd7JxnE/Uk0jl06eya0qmN
j8C1hnrPYZmDeT4Bb+Tyyzjey6oLonUP4zbejoUeU5zUm0C/Lu1Jk7vC8Zp4KyK48vSqKWmGrifL
IFuhQALUwNGFo+V1VqHDogLp66kbEvwxDVBVM7wmK04hst3U7qwn9br0WFE2TiVrF8xyaSzF5zFz
arjVimioD17GluyecBvDmfdkLySt/83U03FUFyXcJF3d9l6b5FHYIMrKgvdq0N12uDM10nSbsGgR
qsKu60enpW+WKhtT/d3skgelqLrqDZ0s0ZaSFkMPYCcIW0WMOmZIGXhbAG+t2pAYS4p94TZWfVE7
6EguUpWLr0iZq0wtzqbGvxmmxADjNiaTWumBLPsPcc77srEzSlcrqrRGeVc1xLxcWfS2xM7L+2EI
rTyT2poe3pxgW1YUdH3gNy6xSzOfDItKt7mfO5/eChThofbCamiC9Ayksdq3bJJbYHFRMJOxVaX9
WmaOOWxslHzeFnYRnVrc+rp1bk6JXl1V00DBF9JyeR+URUvahCG6m7jv+UnDYs6tZuHZ61bLvXbX
xbN/Az1tNNYtjTBz5fKrLnlC2XXKulyfBYqdKs3qdPzsedlArRx78zJv3ahPt64+ZuOeZlVkUv5U
Bim1ftsMKNf7ydyNTodQ2s5SwoXG3KecPDhyNL8ihmrE2k/LFtyt1avmIhjNnhQk0hGhAhhRXMtb
I5DeXWDUQ3rGtxxnWfO7ANpLXRofNUn8xs481Esp4VM7FYc6Kkg6aqpRkPe5oru4lFydyWuHbJUe
6rI67qQSFOCheJt1tp98RrZBaXc6lHm7Q8m3m8HPQeU9VITTLtC8NOx+F4wPxWPnUEhOmiKOCHU7
FJgPxeYmTqg7E2MUhNZSjVa9oDCNH0G+N5ZqtdYYgx3ix/NvIZpQzibTgNK2XbXaRXIoeA+H4ncq
lkJ4cyiKO0t93DyUynUtmZy1HwMRw8K1lNM9uoIf1FJjDw7ldnUovWNyTm7j0RI7RqU03x7K9BDT
Kdnbh/K9q+w+2epLVZ9AGAr8QqBiWmfDUviHKFR/cw7tgDRayuMzQUIi1DItOPcPzQPQAP2tu3QU
EhCWLu0rXny6FW0CjrYSNCBiD93Xpjg0JjziTz5mS7eixQcnNn5RUNgd0tYYt82huSFFmpPIuLQ8
xNL9GA+NkGrpibiH9khjRP7ePjRNhqV/Eh1aKXgMaKv0hxZLN42NCqM2gVFYHdowJNoN84oqvX6O
yoZGDW9I8Yukz/xCLq2c/tDV0eciSqoHETTDB/fQ+ZnANf6kAEg/KLUIWSVTZmkTJZP9vj70jtxD
HwnJhJrX49JecknYExtT6XTe2ce0/i45dKOQaMnbGS5LRCm0o18lD70rvmT0sQRr3g3HYbpb1lzy
QsXm0vWy88D4Ai5mZJ2w1XQrnTrWNogYIjsjVMwkZW7SeJMbmONL/pyp4+VbzW4bdFVIoOFIIpx3
yKyTgGDqzcIL4Evnu0PwUGfxSDpht+TdeeR3lZwElhy8DIkzoXjNISHP5sjRrSbNdW/TLCDeb2u7
OWwFoTuzv8pJvXmQGhrsc/eQv+eanYmBPPALLwxK2/hh6hJsFlJCktJqFAk4n3FjcwwtZZNv4GOS
9Edd2PhBzAH5f6YMSH+jxdMpaEIijbqtNeYLTVsro4v6kCM4HDIFKSAQomSWiZhWLRjIfqPBPeao
lUpLfRyWUMJoRj2OBoOoQl4BrpUtKOBuTnH9viDuCTz2EnE4H9IO43FJPjQOKYiZuSQiumoWxCM6
MDvELzignr9nbnBMKygfilU9HsIVyeOGfceenLAyBPH5J0+0U8vZK1HxvZZwGn6vp51NSmOrZ9xd
85DfKCIn0+1NN0vhIwvw2eOuUStn+rZOutjctH5NJaTNak1ftxnLNInGBt27fMBFuAKGKem8U2Kb
wlnPpxvBzSPhsdLSeEVAgBGFTh8kYiNgtzzy/6ZPXt8Fd1OmESdp5uN0v+SuvR9aYgTofTfNZ8cY
TDqW4+hZ5/NAuhUM7yH4pbXZHK8FCfHv8fSmH4LJ7m7MIKr9VRkH80PQRfZX/tT+S0a21hX96Ip+
r0zr29xN5P1yqo3Jf6MAuS1sPo8rBY6+W6ZYJVYlpWb+6qQKyMHx2f2jM2qDdNVy9GErY1XDGDpB
XIHpHqnEbIZinC+jdhG6GASRnvFF7YZwdnuxddMmLnaJi82z5FIgLAgh7zRnHFSYAuW8hFkvaVr5
TvWp9Qf5vo/BcoO8r7M7P6vbH0PbOndCIEJZG4hj4s3kI+FcEdjF3q9LtGiXY8Xpwr4cyt1cDIO3
p5zrKJ5ITYhQOjpFudWtvPro6Gl9rknQW2uzHeof3Zw4yK6SUX5mh4aepgwS6zsLLBEco41RDb22
6Caa1ZG8Tjwye8h/7JsxJOczL1ZGEGl1yGwazjr8rEU4UE+9nKzaZMPp1/p3twGNjyZlICdNwqSP
VzTp9IwCglveIyq0youxiDMPISw5TmQyVJ0FUU267S5I/EmjXNu7X3RDoNOZrMotLxNe0JrEEZmx
2HPoSlZFZ9j1ZtaFUa6pH8b+uvVQ6ayQSfVfFKKTz5llULNSRTKx6M0ufWSdDUxL41YVak1kdNyF
ypu1H1L5qb7K7EU+hETTzVcyxQ+7lAWQkrvd5H9cxh827RhBZ1jlVtPpUCfKCJVFHQHe4IvRKM7Z
MV1x1jirMc4qyODFVtB9heyDemLdmaMFnDUbBWl3VaFdqSVbdaexG0x3bgDjHnSs7bZrsrT0sxEA
V7sw2P1NlcvI3xaFNtwNkd3GuwnCDAkXPiIhl8xCfAx5WGbK+VlxSfqHYWzVGkbvWH6qFvRjsIps
Ow12aM84R1D9nPW7Rdnu3cvWDtI1vLn2MqryXiOnqKtvtc4ICi5vkA8BVdHc2qWBH7fbadYkK3Lq
VZoTrNyhTserZjBrouqHEpT8ehK88gRtqHR2tsJvgls5B/51LEvmSJoo4gxc+PVsqGpjXBF0Zegr
nW0kCjsyvax8RetTRiz/BbuFxi7ItSB1Rm3jvp4++XGe1hel0IxkUyRDSehG4bZkuqLpe0zLbmJ6
TDkUv5Tg0J2JpdRdC2pyGfInGf/VNPrvEfxflJ3fOoNfpj+/J91PMop/ps/ipA8/9/skHrxDmop6
FBcBAvTFbfvvkzjB0N5itqSigj2DzyrH7b+K/bb3zqRSxiPGMUvzeXHL/DvtyHuHJWjhhTAtF2uy
90cnca7n6UGcOukiO13svoyDcuDoIK70gY+ubFygmYVcK3dqL+bOvq5Ehssg6phvTk5X2FnEITZK
HAueLDkxk1jrOvHT7F26NYkH6mquWnsnEIGYXfwNR9Fnn4yZ0HQKOwSjeB24YlgLUhJI/LvsZ2px
qZAPgn0OWcVAzRAn1itWer7/ucywBVNHJFAmjRrWqKIieC+voV737RpIUBSmmpo/agQKAO8xvX2d
sRLjTkcNCDRy6yOtuaZfyPGmhwAHDutG0/jw+WAvVsIYEP1YWbrryjLZog5JdlGTeXd2A13mMB3+
6M34PwSr/98Swv4fxa+DmHnrvbl6/PEYP7bfH+XT6tXhh36/NI7Ou0E12oPkfSjfMv9/l68WgjTN
WGjGWPEo9i+GzL87ZMY7Sr1LkWqpYC1Yt7/fGvKe3/Gy8P7xytFhdWCJ/mNUNB52Cmu8tPyFNMuo
ix51hf06UoSmJyLsk3zco8irEGR15e/Z879C3Z4XyeDtLQnv5LyzaCzQDN70Z5VdtMi6MZIiFPZO
c5Hozcde9Q/KGTkx5UR82+0pxBMLzpPFYBmQtuNSlefeOqjej0rJI4TZiENHE3YsCtcJmbq7wBv+
zALOKCaBe1yTTmUcF8axLy0TcTHA7ZEo2RK+k3pr7uzWsk9IlI4ah8soUODw54MAYO091LOflMUz
mmm5IcuWkhvqs1lKlHWUxuz0MvXb+zHLvisOLieq5EeVfwaFQmQyc5FpgG+wlxv8ZNAJBl83tBpO
BLqHa0O53darJ23jaOZ0WeHxODFDnq/ey62kXgfp0sIpA1rk2J3ssZGMfJdMRc3yPsPB9tYMV4Wo
vv7MOHIYiRxHTMOADizILUdXFnEgMLOMnX3JSe18mm0RmrXKT1zP8lv+Uxb+PQrNJz6FtO9wmh+9
V0SpZ27qqy5MmqQRlEWJ8mEyNu14YqAXrxb+dRhLfEF5WBQHjmZ6Zgd9PCecF/JcweobhNiR+uCE
fpRa21qrzF+cXYqzJ4vcze/reNrLfuVp4dUCkoull8Xo2EGve5E7Y87HxIDJYuNi3dpK29a2JQLz
ExPx+EbCCuUFI0sRpQcF/ePZv3Cf1NBYVpgNcbarKt/aR2AuT4xydBeZfAeJAIttAMsBw+3z6S4d
kVR+j5hfTNGd43T2LqIaSQlwM5b6PhBBfOKxHb1fy4DYDxd3mGu5FF6OVkRn1st6HNFC62q6sBJS
zoI+wOIC8Xvf4Ms48cBeG87EW8Rs5OV6gfxqKLHigDByaoKu0250cjpSuCxNftFzQDBChYuxPHFP
j54cl8h+j+mxGFxptB2MQk+WEAsIUktMmAi9wdX2tR18EI3T/vGF4eNj6iNWYx/14sElRty0uBQZ
ZBwI5dMLe6/yLtskUWNsxsGSJ57baxe1LE949Cmu84F+PlFsf1n0CWonaMpItwrxxiYPYu0fXBVN
XhesGRKqF7KV0srTqQb/hm8P80FE1NnCUp5C5NZtqHfiFDbllaviO8ZU5Hmh2zi+KuLIFOlxTP85
IiabpVNsyAIaw7dXjZejLFtdvpZAcfk2H1ppTyZEMHEYdSZScYg7d9dd3wLFVe0pxsbR2sS0Y66x
4QDCCeADmdHzJ9S5QZv680Q6JingULbnadPGc7bqrD9kliy9f3ZtaOqBfSJjRG5wNJSJaWMevDwc
59wNE2WPH1ojGFbg4TLanX+3RE+vuIehuHOLlIlxUUc+HwqHvsrrmRJm5Mb3tYrGiz411aqeBrV5
e6RXntKSRwEMaBHWAIl4PlKkGwjCYhzvpRN7eNtctaRnVt4/uKAliuEgbV0u6/kwCV7mAQtWEbrk
bl7NGjiP9ybpo/F7vQzqE6Lk164JZzFQEqYGhtyjj+SQlY0vMVeFeo5MkLerv9JJojuh8HplFM6y
2IotFloOo0dyoULTB2fiFQ0HWcsNPaAv9pT/GdT9MOeQVR6I50w/xGTP71vaG1kSGQyCBCTfpKW0
r+OuGU4EWL3yEj0b5ejpmHUs0rKQ1HeiIYGXm1uruWvUJgcW/uHt+fZyKHR+i4AaYAwz7hh04Qza
SHuaurNDXVhQmHXEWphO9pD7SjvxhF4ZC6k/ai6qBRy6rKMnFAghzMHWReg7mX0hQDxcdkOcPnKW
sP94sbPhwvBtQoTM1uVYbT9EplZNFUNBZRIbR1L+FKbRnhjl5XfdXqg06A7g04BAO5oNZeYNuV96
pHDFddxfmaqqPucxcbAXvR9bdShMjaTItx/YyzE5hFCzYTtB+YaV4vkMpPNemEMVY+NCDbGKhC7X
miDzIUcPFtqWPBnesjyVJ3tp1r6FWwEExUPuwXnkaEDUcIFB6DDpsSqIKLhbuBgprUKjWnXB5H/S
BjcQO5f1kE5O37XTBkuh/sVs6/ZzZ/gkAkTQpcywLs2ohdWdqGtbBYW2Mlwx5ju7Tlv8N7bmXsy2
FX99+269nHIoUNksL0dfPPr60R8vsdTEhsXnCMZrjeVx7tuaQ8EcfSNeNXdOzIfXRiPeBYf3crbh
lj1/Nq3M61HW7POGzOumLRoN86O0cZCFErN2cmK0V2YC6nrkaBh9fOirR58KM0oxIOLt5qmLlhZD
4mabssf/HI5jOfWrvq7k7du3c/mVR3MBtgAyMRaLBdRoPb9APXbnRBNuHpJbvk2V+3Oa9SLERbNO
m1qsbHv48PaAr10jby9EMjYsC2b7+YBKt9tWa/gcpgPdbxVbD8GYXjV5GoUid/4Mbrys7vgiAipF
HoVMmHxHn3kr7y1Pkza8Um+JONa6tr7XCFffZ+RUn0DLvTJXFgIlzSROVYiCj8bya0cO05CXoYPs
c0MqtHZR9HF2nhftvHn7Jr7y1IgNWE7C+GTYrB+tuyWJ6K4ftSWGzRoXciO8j0h69E1F5suGI2S2
yek0n/iGvXxyaMBAy7N6ICjn3Xv+5MB8w71JSVge3La9aum3bxx9MPZBisEZqbS9/dOLRK67bNqX
g/FLO5JmgvBMfLZoaiBWlzwGkCwqleoyTwb9PIvEeKOZzalsnJdPcbE/IWUzHSIgELs/v8rWnuAh
QSEIJWmFu7nhQ9YgvgjzjpbW2xfo86uev3sLDwZLDVucBe18dEOtLEBTVNYkJ5ulQvoz2cVNE0CB
XVnlXH7KZ5F/EG1DSTydlDrFFnk5hyg3MF8XQd9SJTq60DxlN5TWogw9SWwHDUsnbGwql6tgHrL3
mpNn9xH4k1NcwhebuiXZDm8677/OEdM/Wr9F30xTWWV87YIi2I/0qy4DKzkltH1tFNZQGy2hZer4
KZ4/RVzC5qQj1yb+3anRUUgZ0vtUJ2boi7lC4YsXYbmDKPT5lj4fpetG2RsOe0dDTslm2ZCtjKnj
cSXD/E+GoqbCWRGwFXan50Pls5L0+xQSxGJwz0y3G9e2PhUbPdPG3dvT8pV7xwZrgT3Rf/Kd41jA
wkixVZiIGMZaQ0Sns9qsI5lXf1hTppTH3VsAZEz/xZV6NBMGkzBXBH8cjGi2xyudpvFX19fUKVDL
i4l+GIeoIXNZldllPb91sTbK1omdIgwaM4XW4Ee9Fvp1IEMxGtp+rDSz3XYmkYT/4D6y7i0wHYwP
S8ry05KvsDInc8upCOntN+cy0rJHR1iwIv/JMD5HZw6XOCuWSfqkChDLOZMYeYuQA4gCX1rjAgw1
ymEnpsUL78/yvIAj8TJ5Ps2SF9fjiapSM8/LlmBCpo2bxPd5Ipcol3xf6dZZnVK8ITtn5Te+2nlB
eYoM9trMfPIXeEczBnBC6ynX4ECoNLcPfeWWD8qenbs/v6NPhzlal902HaeWlwux6TheFYH/0Sqq
/kRJ6vVrWZYPoJHL7v/5Y0MjNpMNv+y1pljIra8Tm6QVWqCfeGyvzf4lXwiD6GKTOv7IlBKljmpM
gHsZvdwB7t8dzJOBqhQ7PrzLXhNdGkl56pDx6uXRh2ZRZLdHxfn55U3KqQK9Ylh7TksVJnM2P+Sx
sk5sX19bgXHEcTCiVE96y9G52u0n9CloIMKICBmiQCZ7O3kdZRZ7sPDY/+m84GXGsU5HnF0QXN3n
12SiRO6x+1MqqIduNVdJnYYWOJs/f6MZh00kh3h4+Hwnn4/joPtQdsWCZc2+yFZtD0/IQa1+Yj/3
8t5xcscDs/jXTXwiR8MA37Fr0457ZgIS6Gxup3WfeMHKN6rixBq1TOZnOx1wX3zwlyol9h6e0/Mr
QtPfa/g86N4MRbTNKq3Z1XIqrhOE2mcCbfOJ+tRRlAArPT5IfAzoIzjcUOI7WnvRojuTqRE2laEa
z67rHOPXY85xAV2rhY7tNnFq/aH0uqDaIDDIzU8eRCFvz55Bqz+8PW1e3Gdw1uzTaWhSKqEZcnSf
ZWlmSV31Yyi8RtumHnJnnWLGbWJ5p3aUTJOjOw1zFPABPWEoeQer0fM7HTUlcqso9cK8KjVWyqnU
+uDam2y7/VxatZ7la+EPjXJXs63Z0YDy0Z/na9knfgffu68yAr+N+L4Ro0gfs6mV5TotFiVfi8D9
fc5J6w7nv+uci1Ef8VvUA/bgSRJ5YWeicy/GpghgtkjLHUNTjk38UeP7dOiOpENH/XNmu2dtzM7u
u3hljxX5cij1S51Hg3hcDe9TfAXyLsL03GVhp0hj+FToeXDWAswYFxUv4tJvdkBqYLHhK+XjUdBn
L8XFZVaTlSEQN7za+haZEzmN4eSyybidUNrBuKpizYBOZviyoAKHLr0tLipBesBGdYabgZAiBN66
wmIRQYhCjJuoTWNNmndZ9ALPxiYIZEECT7awZeLQJ/Qj+zE6WjSeE4CA+iQrrWn8bvlxkVLhA+1F
9G859iTRx6gfU/Awc5E9WBhQ7AYE+RS5MK0gv+5lJEvnplIDHoZmcq123/GAzRBWT2Bs3BoAL5du
l1ayJlI4a3Y2ae3BezFjASH2qR/rywhl+nQ9zDLXPmoxrMSLqO9kf+9PlYWbLTX08z5egi20cZ7L
n40ZTT+zSmnmpaWGogz9JHW988azcoITbJHJPcGPg9rHcRXJDWkOtvc5iBrhhCyDrh+CRot/2Gyq
QC/N8YKMyGD5xRfWMMZpvKYYmKQPmp38D3tnslw5kmbnV2nrjVZIA+AYzdRaAHfgPDM4bGAkg8Q8
uGNwAM+lN9CL6QMzq6sipVJ3LiXTrqIyyCDvxfXh/Od8J6GGikW5hTXjqOWjWQQz/UhQCly88mmj
RRO4UZPcJ0kVeGeW2wX+oS/t2X6pZysv9qJplPc2q8ysGiSQvM4IGAy2TPcluQNCQJmazbsUukIS
OYbqvWuKQ4gu1Ks0+X10E34pmjA+VVv1GuyXtxlQRzOrOBB2PubU0k+cQ9qaxnXPhRR/cK/z+UGM
KrHiqnfcemeTUVOfeI7MF0Hjlx9VHj8bEaBuYCMgTSoPCiz3hbmAsYqQ88wVc/Ukh81RCz7STDTx
H6vm8BJZmOSfbWVvDtG+hbbRu8kodyMi4xjPWdqm+8ppTJ5t0h1il5mz+LAmup0jN1yNBvwY9kkI
RXOxMZna4rofCusD3B4IM7z5qzjq0pgfwqQJ1KlrjrqH+OKblNI50EdjkjOuh2O5k7D1OtP+TAsx
FIQRbH86rlzEgcdZ66wPiS6HFx/wl3OZLgH/8LJ6XhZjBPE2C7GxtHs6iKyHTpNH2LVOG+ozv3O5
c6mMQt6zIFlMep11k37olmsKMDebjk/8jMOrv0KTesw5DI+xIkzNjZdQrDogAMv7vmnN5dIvU3vA
yp7NGdrrOoRupCbpl1ddayb9oXFLl/xTHWQmHtWpTi6zLglEnCZ4V88KOaZOnOaFeFihFGZPAHsb
3oyiKJaozhvm6wXG2EcW/uwJeGJyx9qNLbfpPa94NJquYbkJpLmeaNbML2U6w4tLFG0+RzQoXsKp
z+vzxdRjGSXE3ecdZ/DE2JljWX+admI9ZhOD6ogJ1qAjl0CAcUREl2kMXKn1Xqd2ys1baIRW/1R3
i3mH1X64tmiybWJthM56zjrUXE+rO1anBFXD9sRNVLnGaEHyvhumssJjbARfoPXD9nQZZuBEYTHa
+UWXWeaLkZlueuwWiERHnEHpJxkHi3RW0If6tA6lO+6GBod6hO3aCQ5WLoviIm10aJ052nSfiFqA
zzNGx34uTC7sAef9jDJFB+5ffrakZnBuLUu9XgCaa5pd77alsQ90KtrYSzb2W5gsGdEw3fbipk6M
zNqVsq+nyCxXJ9jXgdbje8I4X17CzfCHSIzZJPasJb6OEr9eZgoLivW2WpHUXpXZm6+Bl6TlI5an
0jqvesNzThYnY8mXqSv6OBytwY5BlhGMZy2Z7EMd9J2dUluxetYuJSvnxr3ATf1cWXP53k3SfvKq
NkgODtXOmCFEZbE25OwBaj+PetoCfjSG3yVG1dcPVSlU+JSWXZ6SA+PjCkqSqwi+fWHfgRI3ndgu
CHacWwmu5ohbUa1i09RJsfOlCx6BnNFIW7Bqi+Y6BR1XPXk4hu1jGVbBeuGn2MYes6HbGCJdxy5Z
ArKsdyVjwoAHsVBDHGZKZ9EwFYZ5VNiugxejGjMvLoZpPHMondSnzsqbtw9xafd7bDllQrgBBstJ
g/u+/SIdR+ggGKf6TWe+/ykxmKqPudQWBqgJK8E+N9rSgs9lSA4JHd7MHywblQA4lFRmeMtq1fcn
OJDT+azjM0qtJg1/dHWM82DOkZ1iwH6ypSfzeyMYTYuHPfCIQZpzoI7bnH+6KzGjZ/c1Xe/OqdVa
pEJiIiFOvYfS0tQPgbm2YRaR/Rl5StYiby9VpnV51ncqrE7S1Akx1q2BsyRRzn1GPTUGQa8yDoe1
ppGxXIU1vQ4hU/03d0j79C6furr/EHMw8xHKIbxdkfUKPp02mdjszXAgG4RtA3p+YS3r6eJNRr5P
WpblY+INZYljwAt4heOmnXP5g5OR5DHujGbyT2avspwHp1xM61qBmjWfvLHs0/uZV3o8LpPU1bVy
VmkdGC+C+yzSRWRxIMbqSdNOstwtk2iMHb9+Id+ZtgJaDMvFGU/d3JbmqWkEqyaVNlLgaC2EO9ye
Qo/nDuJaEttWQcaKft71vDBXHZw0foF4PlthI+Oin6w6YpEwpxO1TLbYWUFuddf9oqg10Z3mPY97
Z+CDGWXm2BggDktDU54tU30AZLC6Fw6Zbv/AvbKyLksrB3s5D3NNv9JkglbFhlI0Eekve75JNyTo
j8kTxpUkO+tfTIxzhw8iTJO+ctKlRW3xYYf395mNfySqe20Ph8HwO+vGb4oiOJqDE74RCzX7H36i
dYNHrgvtCs6zMUK/FAOKKJVVLWWwtOksZhsNOgvMty5dtPEsoQqxldLF8fh9bv9LFt3/nP/2uvts
7gf1+TlcvnX/dfsHPlq4HDlnjv/26x/73/9Mde/GhvnlD3uIrsNyO36q5e6zx1TzNxfq9jf/s//x
Xz6/v8vD0n3+279+tGMzbN8tzdtfTOgb3PnfzRL/C6TmIfv8l+Nb/f5rgnz7mt8tuIYlfttuVxvu
G2+6F2xi5O8eXMPyftsGi/z/v/vWN17RHyZcvgrfUsA9k+sZRq2N3/2Hc53/xLHLxMrq4/5AHP5r
kBr7V/EBocOHuoWngxVN0Bod/EkV6AjBLkAyb+0553JgQNV8Zfju3gpma3kk3SJpumvHIhD64E9h
n8RzL8MHItb659pVZMDY4YqztQvqDQQcVE9iMaFqGV0RnlZ9K56g2NrmUUgTzkeWr3fbTBozROfo
7EwqwzcugByYxYlexvxxHEz5qiwdcL4icDEcXMWh4TJnl4a3W1epRCEMgiFqTMKYZTLau1nK4DXM
g5YDb56CrM250RA1pqrTond39dBVco13yathAUf2pJndwgN29l5IyAOrjqFEvIwTI5OFEUoC3hDY
6YFvSaqrk4JPlJIBlDwOUx/9WrHGaLvk8r8WTpbu08Zqk10hxq02Ba4twF9naSJvYfU79N4AqjRJ
NXhpt+wnGRu4GLp4mKaCnotynh46PtJXwEngAEpJli9qx8kJ49UJiSQqVxHCqy05LztrkEZxKpxs
2RtmgMVfDGH9VBaDD8SsduQTcXj6m61Qsi57TEGnuFNFbu3Xzq6anRCTpHwcL8pVbpDviWzybVwH
Edbmk8UvSjteNB0QcRqocj4xKijdcTIBcJ+c1f7pWpmTgnAnELhLc7XMkRQtEUnAxIUZL52GDedW
WByioDaBCslyhAMfzMb6MOBTNq0fPcFlwlNdOfFVq1sOJ5aC9hwpb2Iopv2xuqg05tiDn9SMcUeM
vvW+qikf4wSYngGEtSoYvqQ2SdOFa7Dv24HYWllY2RhBUOQI8/8XtWE5/flv/2pt5WT/fFWL/8d/
Hz7/5ed/OWVOqD5/SRdsX/jH0mb/hoRO8y66GMZwbOL8pz+WtoCYwLcuhx2JAS9b39+XNvM3xsck
dFl2fBosN6fS30I5v+FYYT3iS1HacDkGfyVdgM/hF32H1OsG86L0k7khk1Ha0n7Vd4pKzEkll3is
k3R4mJM0HCifWltvfOgHpCUoyJ1nqBcPamr+OuZ1ad9tXasLDPRUWjV8nTAdiuDnLKGWJoes69z2
p65FOI6XcxI0z7RsFJxEMtkZF+z76h63g9+dNEnY3Ez2FLyn/VS9Q6XMnoLMZyXgWg+saMz1UlGJ
oOGnJpUChU1f5/wVDkFCsg7ubhP1OHiJ6pTBnF+UDrTtKCB59jCNYMUIPVpML1aSovAfdVvegvZQ
p10aiE9C/NOyzxS64o4XxSqvF7PjatdahlU+2xZX7KsUmeQETax+dTPyk0kENY8zeDbo5Qt1275F
1QDrsAZj9upIA5y5Y+JIDtDgQVyA2oD/u5mZtmXUc6cLzQ1V7gBcl+Zu7mk3u13qNqfKsk9ZVPyB
/PwPe8zz7iLvRNFaEU5jke1BloDp88gwjrFTpfppRDcpz5cyI4VpDsL5UUmSk/TnpaWIVdeiIunU
7fTpCv86O2VgawyXIjDk8M7tsPCfhcitniU7I0vKmYN+DbcFZhhJb1qIF1roQHshGnc9eKkq+9jq
BLnqwnJTxL8aY/JuIuD5M/HTEX+tqLoLZro6j1fqXa9Cr6dnRVSiCmO2/eHBoIto0509WcbdYLbr
leEUy4PvzFCwknk2nQ/fnrlbi2xqgyisrDSFeJCR83Zr7Ga7kdVZRr4ts/5YjD1dNSt2hCXyh7Hg
NXctvrE54BjiTdf1vi1N+tTLeYUsLs1xIOXqoBDsC2tsXlRQgX3y2Ye9yO9tksu9WYY/NoUzp805
SU41SWYjSg24lNGoxwCiCKPTgODY4JRH2+KhoFCyJ1nr+UbwU1chD10VVsqP8yZj0ghbCxG2yobE
P3ccOCoHx19D8Cx6fetwQPcxOYqQlbzN4DTRoeIB3eic+TUw7PnOUqb/1ncgTaLAS3Mc4CXVoAc9
mm5DIlcglU3plLwVVriqjUEZ/sjlIGQc2HPjEsbge8hu6p8LyCcwUaqUnbbty89C0g2wa2udv6dz
7twvmitzpCc1n1BCDwpH9WHBx4f8x7HP/XQ94dXpvoD6N/xmoE8f4arUP/ib/k1n5irbA8EZ7ks2
q4s6LBrNA0LYlktrA8GklxXy3+w4ML444pAIh6qxRKulupmXtRq7SGed/WVJu73DS02PmtpmSNt1
npnSUurhKUVnRZ/oB7c4VNbW0jIusrpi9koCaiyG/qOEz31d9ann7xbp2FzkqtW7glTKnUPJ0jRP
+7pvnHg0uO0myk/eajpyjL0qRkVLAGLwOcQdGkmMuU+qiOO35r3AU85tCMbFmec3y4up++FdzH6f
IzCOztXqDFz0oLVI7uNl5upoQlp7JJHfbcJbUwXIm2q4KA3DfIfuPwluHb4vd6bZ1rf8o8AaKtUg
Brut5V/b5pw/2Ung8tBxdDnvO997bxfJZWiUfB1VCtnyox/D7Ipyzu5ehmUmo3bxm0e4LsMdQqM4
n7He2ZFhl9ah9fNhjPw6G59zSuSI8adLI7ld57I/1ATbXyqOQsVpIpGY49RI6lskJgNlPa2JawsZ
0GrRSVNe+qHXtcjLFbcwwaR2l4b1eF9De9E7mx3xfmw6FUQZboVzfu9W7Th/rgEevjwkyB1aWPAD
btQ15VF1+TKqoPkhjVpZ4Hgmbe7A7FPJOqUVwqprFQhNXLmpDSlZi+LUazl7idasIbcLm5SnqJos
cnp0hp2fGOqjVDVFXP7oG7i5VVF9Qr92Zxg1SXJVm5K1FDT9FOf03d+ItPNyDj/81FA/qKCO5izL
Pmx/LqZIl2jaUdYtDBW9UaJqreno2Ts77HwfqTjZqPEwFsD5FpLRNEVSX3bnjS+iMFKs/yCFyjhN
zZBhAE7QB2xcCHVDlo5+ZHSTjSAl6Naognaxo4KjwONQJuKOJyXJN4uC+BkmrVZ7G1vEcwox6KGe
TWgHCeyXH6QMytPS7xPQZoxHmBOUMnmvKcjsIrsX9Yuu3MU/Wk67oJq4pImYAXjjD8XbNDGB80Fa
DYufIV0SUvsY+qw50udBWtVJisDfpTR+zYfacNw2ZleAG1MgjDjb/3YpFgj8jobDQk08R5Biz1oo
hdkRUJR9g0Uhl7vEMQD4ONJNrqlpqduYdsJsY/fWQJ9K7NaACkoR7pjQIMOMQKQ09RlNN0bM0+Ru
dtW4xgOraB/rgAqVHYqrPu+8oVWgA4LZ5d9d+XnA9mfA2CmT9KN+aD29W6fKe/Z7pc4q+me+LE/l
aNhWlRQnYPH5y8JJWrkPrEHLQ21qQu2lB9/kGDTVYB0HzCr95dgyTED57sSjVUjjs2/W4kF7omT+
EFb8ZgOuFW5sBAD5+DtJw3RrEI04t2j6hZhD6is7Nk1vPNT1xIdhXmqXl6qpKrHTXcbxf4Ru+Gog
VE9Rg0P4LSlXKmTqgW+wQ0mz39NO+TpGG6lSlo/Avk0caX0hvhR32Pz9T9U1M0SEPim/slaXity9
PyEYVet8zlRXfXGPGz/QuQIqWGAz3UwzmFV2J2tNohUVeeVlJ8mxg+S0XgBKLz8CZzVSrAi9u7dG
m89cgvQTHsKUy2XMaLy4GtoRmbkh7oXqkwTVh+MbQu9HXEJ6b88OAiuZ1O6tZwTF+Igr1od2x/Ji
kJX4wd7nF+c8/4nmMroOlzifh+5YtW5Yn8OMcsYjo435lorL9Wdoqf5hwrmV7/Km8q6F3XFiahuF
FTFVvSxi3+2dzy5U1Mookc3XCH5E9FxWv4BHu0sJYxcNFUKZtegFmEVh3g8jbI+zMbO68NjSrnee
g8Jxd+5SqetKKYgFOc+QYK1JrasCcfeyy1ePFZcGC86NnrXC5J8CYF5LBhAFr4E/vNiJHZwjt06P
eefrIAYtXhybeoUq0vDEcBid/O5GMftbgdWqxov5sz7vR3t8MVgpJatmqs9tThY+Z60mZP8GjtPG
lJ0UzTHFm/lEWJWPxhiOxkVBqfoaOzTcvqmQX+pMNVZ3OsOne/MHpe7SZk7s3TQ4YF56sw/upbuk
tDO1dq8ihC2E3EGrZaUqpXMO2jdc95z3Wj9ynQy/wqUBwBLmQO+J2S/leHQcZP0YMvz06hYjcJB1
oAQDysZgn1F2p19S6DYGR6queZCsNvfuMKz5LmgcGD8CjMwe+gndM4a5B6SEkr14hndqDnb1Kbq0
eBhLmpZOiPAbTzOJ6SdgKuG5109bWVNlUevAjs7wA/uwNqOtYeQsHR0qptoxrc+tufA5T6aB8Vl0
3kYQgI8RMndWbkKlSJVlNJvkCuhLuZCFafqMS7i2XLAiWC/v6jRjCNcY3noB7yWdd9Oa9OYuKyYb
c+K4mhPjtySpoWFLanEyOXgHImsdlVcM+2+UPXJrtjQSLQJpzqE/lPk8RCBMPdAdMmDn+Ot36v/r
JEB8Qv/8snx8e/+TYshf//2KDAqSgBaOahg5WMHIn/3thhz89m3yIJ2BcRYU/WY1+kP7s3+jbhRn
O+lFWuww6/z7/dgQJPO9zbEQbI7mrXv4L12Qf7keUwvoeJtDmWA3F/EtlPzr9dipAp9Bkw8ZRxa3
Ttv2O6JxHT2BtvgPquv/5Oowv/OKeHbdrTcPFDQvwz/a7oaOIpZ6oXnawgXky4Z2MUyn+y5jVv4P
L/3N7zaZfwwH/6pmkgPYkpEoph6/GnSDP7fJBjl8uhkQkZ3JZGcXDgravPxHsef/za8D+pn3LMCq
iI/wTyaV1A2UVOh/bu7LEwwR6TYtGA6BndE/9n/+fdxvmvQ/2IEIjXlYc/CWEjrYkOWbZ+0fLIuJ
6EBsueVesEijnrWDTC5DigHLvYQu2EFaLjh/pGvv7at0EuM5mg1JE5mvYmIY5XFbWad5sHddk7IF
BAS2qlhoBds2LIGO34djbgpmYIJ+gqJtbPsqzfryutTCVsfBFOkHILow3YOBAi5mtH77FLoJjr9U
z40F3g+RZG+n0vvKOWMwEaexdjqIdnK/8jU3/Jhv4RRIApJ/2MoN66djzDmERGFDxzK0dmlY6aow
OEsK3wMCZQulr8yy8VCDJ763AAEE1cyqORxgv/Y/cEuS+5iYHRfRzFQQcGjpLy9zb07PWe/4RRwW
CTwnVU0F2zkT7CEafFGfTZkrGdb7Zv/ZlLir9pU5L+9TksxPs67rL0qD3EvZlpr0g8jGu3kO1uLA
cD2d+MWdzIjJd7owWVqni9emNd77UfqPiVOXj8ngQkfIncSiLGuEmhTVYV2Mz0FRVLa5s7J6eGaY
O17DueCVboKyewXF3dzZ0MTJig66uKgNKyhjzbU6RzwJh2eFovre9Hn+zqdmfMuW0C04+247fNLa
HUNiYfdvvoUqHa8W74xppEgKFTHhdBcIbpt8Y6lfsHRY7rEGmdXHsMqDF3hZ4srG1nirVDoVvJgC
h5Etp/JptoNF4jGYr9dOZ228jkN534zKloDsa+eHNc0G8SWurO95GA5PaGz6hyyNJIhyb8k/oMb1
9z2JpOpgL4O+VKWmuW5mAmgydEzniyCcARxbDG17Liez+WlqXXxMtHqRbCbx70bmpFLwj7Ycmfhx
BkUGD6bymDB4PJPMb7AjDblxUdlVYsaEBTsrnmG0tcjgbnM7mOhzcbUqkSCxLCDCrZY5MqfutV5v
kU/Sm6Zm9llqP3sHJ5r6dwHzqefRo08ropYVxh2Cf5DFi0GjRCRHkhv8/3a77idZwurkWpWoaC6s
7qOXvWAQnfvjs9XV7cZp1nDP2oEDNQ2O1QpcbZYct/3Wx9sCUOPKYFfGTDp4oMiqea2RCYIMR5KD
yBCCjuauGnAriIqgXF6nIod0Wkl4EtEs3LLi3FLxKav4F6s97bjdTyvrTYxKipqoqBkN7XAgHttH
xezjsWTZD3fK9LKfxOw1hRXcM1+4tnm3tgITELeVz1SaH6bkdK9CdWty57DPqd+l5oWwd9ntqxn1
DxofxONdtwoKH0Ondl+IJuUfQe/VN5zsina3MOaTUdjjIY/zwuRY4oak9Th2J5nCATpPzxDlWgje
fP4+Zh6gO1HYz3ArebfKATNbb83LZzDlPEmEcUsdJ1nTVruwTII9yL1m3EGCg9JFH95o7GQyOz8U
S+YrdpIA68gotOSm7qv6NPSS5i2vl9SIek8kPFHpogp8Sz30YJEILHZZ1hV1lCATIm5UYrlsaznw
azqGvubr6kdhFPwFyyzmelvT5nqXppn4Wi0elTmcRYH85PXc9PLEEFFThVm/z6uFSdrqVhXJolZj
tGra8gDcd8VE74E2VpVd7hwYlti2PEcnmEXaYj4IN3e7uFmojTlOvVvM8VTYQkceNM1z7i36xYJn
POOKyvmZGIBpMiHdYLOYVW154yaW4ZzYJqVHYd6ZAUDNOaW10VX1GVV+DIHzFoFql0NMi+YNxBdX
gvXZT4AgC3m6jIES+8nyEbu495ghI2Lp3qgJGTdKVpV/ODytOVLlCNytygL8FkU5igmTIK3oeHfC
7KXq0nw5Q6tLP3NrcWllc4vpxqlq+hHSAsk3Dsxhvh89B7obcRS57LeqbgdPaxjOkZjbMI9zQSYk
Lq2p/0imZMxiZu6i3iHFsvj2YOROwia1wyjXyD47alidJ0RQxIre96ddlhvm58jlmIplyzG54fne
iQjw13BrtGuT0ptBnBirLU9LpwnoTLO87GJSmRuNInHOcWJXD2ZZhe8GTpRXK5gxQDpGn/Y7rYb0
0sUpczUIsxPHEKTutG+DXApU0ywHbKmq/JFJvfmu23y+cyxNhJndHZtN2w/5TQ3XkIzqYquPDlPB
U5pN3KIHbSQFYzZcRZGkIrSMR8+X7yZr274aA9HsRjtp3xtKJG9bZQr4dcq6YVvwrzB6mDSmzfbB
Nnz/A2AelGtwtJNN6mwY1QnmVcCpGlNnlKSKTUYWboM+6Tf9Q4JD9C6s3Xk5KGYyP0uYtB6CeIUF
yFf2yrbrs35FjtWpMyMnOohy5ZspM0KYUbGyh2COB4uxw8DD9y55NfDdYFGuImKE64lv5whTwMvw
cYa9ez1bTQ6Zkqph6iAtPpFTFsr7dPL9t1zK3qd0dNKXneNB6zMcewAQOxT1KXtvf6yZWjeUE2KL
59m03tpQOgY0aosNpBiXcjhiZeFxMhskzyjoiuFlXcq03C1LzgqQqwmoXxM687WPSFlftIuLEq4A
JThxJ0P54vLwlQd/bavbJQiCr8wU3dXIRsFzxKePCc+U5q/2sH0+CkeMHvTMFF0cqEXzRNQkfwU3
krGwT65x4nSpe8hFnfQ7Bsugj+d8I1KakHFGaOGh95hqDCWxyVWS+rDFGQgOqXnsDv6CZhFhu+P3
0pwmwwgms7pYlKCrqjaoKmYlYvDGazoM7Mr7aVjDDLssmNPbBtd2eWtJp5rOe4uYozjF7+Xc2r5E
DsfyyHsHg7dnSuumFV5fKjreJ2q7K2M1LBC+ymKXXquppXEky+dYE1Uoz1F5tXeqKOtFhPFbS+wH
nU83RWrb7RGTnDDO5wUIazRzEWeYLtNVR+Ri1APCwzSj6WA7YPTdDTcDxlmSX3WgTkhDz+Uej0xP
l5hbIAmrceM0UvE4vzcMVrzdQmD/rDCkLBDUaduOHeRTcQ1xTgo2EsO+tXsgeYd2AoIV9bNf2DeD
7XEm6uXC3mWudgDS2/SnQz7AZd8Vqek5V6BHK5ph5p6D3ThbXnXFBGx+U0Ur7chlX8TOBQYq22G2
mX4q26EQC47xHFDKJyg0zHAgWWzy2888LmkgebAmrJ7pSs0nDu3+J7iMhWG/h9ITlXiot8Sbw4aT
9qrXscLqgyyPd7LHJcQaTEupeaqryqATHZxHEEHT7eTtOs8ER4eJ4OMe14UIaf/EolRN9ebkY8A1
lbtqQuRguOOJd19bvb+3Ae06+6QK7Z6xutsX4jofKvswhoa9ntbLVPLBQEnYETQZmjPBXMRQ+3I0
h/qQJwlWgWq0J+cEzseQdLs+Dbn/+zQS1jtmOqP3RhTep3k34RLCvmymjfeOrA+7OMoIhQOZT8vQ
ucQsYfBzJVX3bEFCs/aLCUH5R6LbuXvLASzLm9LpJeMW24EVbHYpezDnOq/8/Otiw/+briRrq+35
55rERf7+qX71JH1/xR+Te59BO6oDNjsHsBvJT67+fzMlWUz1iREwgydmy52dG/YfwkTwGxmYcEv8
msLikmDzVX+f3LuANEzL5HjuMr0P/4ow8TuT7++XXib3Jh2Apsdhd4Pp+X/mwARL5eBSXRmdCb89
+IaHil7ieDfi5FufGmwTrcr+1q0MP0HDkpucRfMKypbzrXKhtqtD/a19Jd862NCkWGn0tz5GfVIG
MnwtzQvKtTmq0g8/3lH2SVHQ8rvGNqarARAO6W1K2jw79IgjCYtl2YaQxSflsaci2pG4QL/rNimv
Jd+H/3MT+HA7z7BepI89dfzWAP1vPbC2jfCcWJR4qja5sB5kZm0bRvEAYbb+9JrWP8U+vrllURvr
TXacvxVIKONBTBE1uiQ8weJebWKlzjvuRsEmYQ5lZZ9NeG4TNONN42w3uTPNHbhszrcKmnwrosm3
Otr1bfiV9GJ6nL/V01ZqGgC/NdV29aizyL+1VvWtuw6bBOv3LWps9q3M4gFWd4B5xVvTh91p/63h
upucW34ruzWlBBfNt96bbdLvXI15c8wxh7XxkpMnicS3UjwWYjpP5aYfD5uUDI9cn5ff+jJE3oBe
6k12XnVHlKH9VqNXfyyOxbdG3fXWjtCovksAMJ+nm4wtLdFh6PxWtym3zu0oCQYWaKQQFHDRufal
u8nidEz4HNqWELUcSI669gTw6p3GPHlOU0T5zK1cVTu34s52Nn2r7k69la8PAjF+/Bbmraza7vnf
gj2Gsvm64lt4DJlR9L05fCO4wTaRYs5iKO+5CP/FNgPQ3+OAZJsMzNuMYDKX+RYKJoOD+nuIkKfb
QMHWjKu8ALOb6BR5GDDSlbhL3LyBoru0PzNj0Mnp5JnesUumrN4NcOmvDa9NqZvigJkx2XJm+6TC
D3aSNBUXQwZt3qVYu7E5XTpD2fuxSj3K0KEGPYX55G7npnzhlGXVzdNCwqGNbWlgPrVpknnsh0yp
Qwqx8aFmL2wPnTtjmmOav7xY0PjWmA4VPPLwWLordJ1c8461vN8m5rhrt07AY6QNLQx7l0HqK/sB
bS8856XeQ2/xpsvFmjbidM7RMxpLa0PLy1EGXJjKKuNkppuzRutxOgQF33jvyxDFgyIabkoASRBN
cpsDZbQUa0JvOT6FaifLntONWfvJwyzM+oubnC0OwhfcUs10NJ4314uB8bqtq0hiCLKoRHbt9rAY
OnxuqV+iRYfRqReZlrZ4DmV/16rFulRN6L9QT83phpsLph6zVMZ4SJJu/qLTzux39Uo5LIJ6bdz0
0szHKLE2XqGTuj1D5AYYb2u0Fhiy1cLTYg2G8VZkwqH1HRmIbwcoMOYS6V0SDmYKlSS4rE46CkIJ
lmSVTyuIM55QHM++zPCo7Q6GXtuHkCiUu18c0DNnQlnFl9er5LogoAk8WFKjjLrAmPEutNPsLUhs
Vp/IXZkGRBiE4RF7lkV9DgeLvL+bBux7h6ENuvFmyGznSnIQ9m8Dr8yJnqklWLjazEuwn5w+OQyr
g/JZ+kqaGNIrWKsy6NUzIpQ6o6xm4bPTNlyrR2le5aohNhBwymmYRAb5ezJ2wwujvZ7PKypTxLvW
Ajn2Zip+RkYmHwHBVX+PiBTKu9y2S7UrMnP9UVWT+VwT2+gY5I1hey8p/sih7lMiVFxrPYjlujaG
ajlUGmTKLv2f7J3HsuTGtUX/5c2TAW+mBRTKX+8niL5tgETCe+Dr3yqSksiWRIXmGiikEJt9TVUh
T+6z99qGC6Odpnp9jbp8LTzmr9y/RTzADh6YVUJH/ZV7LO9NUXF7pjNRpuHaufAX8o4p84yZfGHQ
7dr6QoEcqa6ED9kHLkQ1hHjrWcy5Qqtf6iXFWJ40do0MKkw20qoi5J0G5thjD13WlpnQsAkws/x0
Sd7qTK/aweUqbUVVm3dh5y69OtS+qt5bP9Xu43yR2qmU6K1oO7Llwxp7xtOSjU6xz3huXRD2kvWu
XFkC7fwKrSyZk5LMU11y5mmFapOILoL5AVsoQUTMsxiTeJxPMekUsrXcjPo+xkfvztIfA7xI9a29
ru0UpXlpaeHgqe5O8ELmgTPySFvqLIu5bnfDsBP63/Le/3OTg0Jn9/EXc9t33i1p9SfH5fXf+G1u
M2Cd8zQEBQKNihnrWs3429hmgDMnKoygZpPh5b8YzX6f2oTB3OZCwwC9QcCczOs/vOTC1H4BGXP1
R1J9R/b3v/SS29dFzj/mNiYNm00/VB/bNB1gIj/Hd3nfEgSbXRyFwziGTYapayBVzw3VC5U5aDd1
0T7oVru1lhG3r2b0WxbyR81sPnBLH2Jn3Dcd9mxbS4edrcbIaKmKrIxkCBp3ToNc+uHg+/eSKKHy
2bR+qeI6SFDoGuBBC3MPSddX5NlyU1v9zajJpwXb0K3omsjtTRYD7jevMb+OhaFt2imP4qK/a2V+
GPvsg8TMClydwgymz/ml7OmIhMrSBiShubw4YeqyVJCEbTflON2aZXpiJEBttapzmVO4ILo7R2F5
cFIdgb9ZDyV6cjUayKaW4jFesa9AAflum+vHMs5blXGV6+QUNWL80czOFOVYtkiKfGYqv4UPVmCz
yfMjDK3QdrMP0vZD6Jht5KblD7FmVQBk4q1ti7thYc3jax2eHf+rLc+WnRxk+jKLZvzINLu5mjAb
XDSgKDEhGEG+8G2O+LLhmiW1eCozzIScZ3PfYJ3TEcSVI4O6y5oAM3wd2M365uR92OeztdPcMszN
qypH3JCyoI5IWndbyuneGo1beOLBShqx06uL8tG8wcu/88jLN349H32VuAEZlYtdxTTJtC2QW0G1
uKcMjVMsznarW9ynGaqzynej186stu6tOL+YbXFDkeixa9EwXYLn7ZA9oOqmLM9FFTkkmyZLuF/F
HN8J1znOrgcWu+EPe9dYltkvzU7kVhGOvulz9BTUT/FZ2Qy6p5FerohM5zc58wRT5HBXtibBLCke
VesnmzJOuM9OfrkD6/QirORkKc6bdm2oNWENgkIe2LOp/xBxzfyyONN+ZItLim6JXySZgJAsMlKF
lObBWKbjkGUrsnoaB0XeyGBpOzvI7LkJVWLRRNXdtW38g3H24gz1a6nKNmwra9rMtrqVsiGDbKWR
gXQWcUYtkYhtsvuNf8GVv18olArt3j2mhDg2/TLc6HbXElTK2+u4Yd2RAf9iyX6NmtxljVNlfF9N
+qa4uhDMx9qrpDVfRYizGtq3NvefNZFf3DxdorTRWj6CxnxjlcWBwOEQLkP2Pg26AnrTjFtksxeF
6W6D+fFmqic3IDZfbKnZ+DSz4YLhlznYBdRGWc3ezy65RaVTLK3p0GcJfgO6ZjeFNenGNet+EllD
OVDnLDtUgiKUVIhsXOqIGFfyr5NOkKkEKLHJe2FzrA8ndLFnx0/GEKFpXzQ49aY0Dd0Ep4+bzV/9
ksqEfmDnFNsUEHUiMJDH3bkhLwWsHa/KJ34ZHHFQg6kpK0Ni6UjbHsUhcr7SYpdNT6o9zW+lkTdb
fHc4pu/LWES+/5GR0OCtkH1NpvM4YAvj4niXWqSU8wyDFGHu8jyMCyPlkLnJo2mM9Z67RnPGStIF
XFuLbbtOXWRoSXrgckHGfRw/cqeeokWP9bfJbx/tYTkvyRJzoSNUiept39REfQOKccuvmEnwATKt
sgMzswMr1hWeAdOKP41obn5JEWF1a67zhR3ckXXSvEeCUcdRL7e8Eeq7yRenpUY7zP1vqzs+Zdn0
cuVctTQXhcUsvktn9Ley0OKtlsS3CZtaYiFHa1xO3A25QdtYrEgEB9XiIdOtldh3vdKQ96Zp11Vm
cTEWM8BZTFVRIoOimvaVGO+IL95kFWQtFNV8P0xY3RKugYPtHTsl2Fr7pbNffe08FMTXHBQ4lpTa
9wzmIZolz6/a8LJPVRrFUSspp9DnOfTWdj4TgC93Q8EetkO2DbNutiMu5NEylo+2m79TnAQBYV9O
gsh9hpqQW/m2H3HxgRJbnuL8sFYtz+9BH/uXxTG6i0gMLiHrdh3KY7pMnbZBJOk21C9R7GZbUzRI
w+Z8oBRs0tf6q6Z4fC5ktS/KSW9FPeNMy3uUySFNt3XezxE5mdup+GKoUrs61XGEqeUGRdj5Mg71
N5n03a7VUzOwenuP7XSfViKaei2s4mrd1AT0+9Q5TskauLq8EVK+rDYliOlYHAn3Hkh9ghti7TOK
jtcnTqlM6r8vLumsJslPTuzFB8MpyeeCKA4I2gZqLLelxhnTDBfZe8/tNZc8xCdaR75pehOsCat2
uw8oD0ovdaJ9b7v8WXfjdVtZrR2ROii3lZ0XET1QOmQvNnZyjFW09HHkl5QLdp3JJpXSun2a+jIy
22GEWjE9WKP2PssVj++1F6pqvygNMbnUeQBMpN0jahvVxfc5gcZ1epduTHOT2+n6runo4NN6HIIz
xVLR0lITlIHFuqbTtb1RivUNgMOr5wx4bidW3DYZ142JIZ0UoV3vZ7saA2QNyINVmn3KLBkjPIQl
f9BFE3AJjWxYRVa0t8nhU0vN4rAuk9qL1BpepWUsL1fh432hc/Jeo9XOX0Y3bO1bO4kW2+Z+5c9B
PWqPprBei1J1T2TEKfNyX8va7g9V3FhRCt2DAYk4e0XiKhLK7QlS4e7vpvjD71xv49YYsBOMnqHV
IET51XHGcr0pm+8T280zjgNMowLT6bjYX7KMWqbStQ+FLrTHJulfjcXhLHMfYpK2/TSar1YChsdu
xcVMaH5jzV4eJ52p3mz0Maw7Tsscvf6ASMhdmD23IqWCyYUY/DH1tcMwG9zu9aAy6Am0y2bf84w3
NHo2Jas7tzoXdKBmyEVWbr+4sjnHdH6WRs4llHTL1PnREutdlI/SDGiA2y9Kfyp81t5DMbF/v4bu
4nm67Yl80xLH5xG3QI1PSS1NoDXkHTKaKZfqrA1iOycpHkU+DH5866XDY2KYHwsJE59YfJG3h0lC
6rSs5y6fA1Nfh2DNROjjKHYyPOE+tjfwhds81emqHDjnp8DORZg5bVBYxnejy3eVcS7ZqEp/2ZAR
ZJOR7C37Linl19yoT9huQhzT4K9m5qWED4JbhK5IdkU87GMq0lgr7HIaZBm7osFxjng2vZ3ut7zk
pVCRXBIXq/H6gN3lBs9MtVFYoLm9rc8IBBrfycTdNB2GfTNML6RLjdCCm8HB7twOJT+3rX0mrnPS
Nc6zbll/jGzRJM2tkU0PZFx2e1InB1Mat7ypGfnYQK7svpzGj6YKx1Bh7ccuvsih/Wy7B1zNj6zg
QtXFYW0+VlX+PtbJa1npu7r3otFvD6vIz0UiDi5X+QbaxwyxJgRRSA5zmqFKaTIiIGqy0Vp+VMp7
s3OOKp4NymneK7f9bmnxyZ5wgsbVuZP5bjK4QUprlyrWL7LeKXKlI2EX6UzH0Rrf12bPnmFXNQnT
PA7Gwj+b6gbs4se4GOcuOWvWA1zW+2r2T0NOTsTqIg/oSZu2Z0dD/Isp30t1HmTV3J5ai9lmSYbL
ALDHYdaF3ANzjiLH0K7LT6Mx9k4nwlpd+rWOEbVAZvqe4ucq+WsWzflRKt7YTNPWeSGcwf7t0jTV
bWW296Ng7ZclFweDiKu8O3sutmv7YHZi5gZO1aSR32J67zeiMS6aXMKexWs4CQ6TRmMxzAPn4ONi
osI9dvJXKfOLxaBqd/oJA9+LtNLnurSu+BjMU4vOCl/n0JLDXQXFQlIwFY6VSb9UOuyXwbx1l68j
ABzsR2xKwVWVHivPmexZ6b/0DsNL0w/HpdWiGb/VbjDFPdmn56Z+c2fnPDv+V95JLLV79WBgvdiw
48Iym+fJdkqnTyzrFNTVKjJyy7qUCwtx2Jz7dTZusky7m5x1W3QLDiwKc1F1JiKs7ndHkrpvh+VF
Cv96oyDfzzGWXN+Wo/8+MytlHGVaibGHZM46P5su+qYgY2r7kviuNT6UtPkiHt42sx4kxnBSnIGp
uC7nRo6AYbYPMd5wsGTv43hLvc/NkrQXU3iY3OJQtXCXWOfpPPY4M8BcDkb9PKyfyvmS2eL7ap6k
sO80Z0vtDGkDld4vlMx263CpqOK7xyH9ba7kpdLsF8ox7cC2lq1ikzvx3aWxuLGp7IBMczSscbvI
+oevV/dzgkugfjMy93tqdvsiK08JlIebRLc36RTf1mBa8FeblHcfua3R3dqjOqmM/8xxJPXhoEt3
g4L9rcSYFqRddRCVyYY/d41ATN0lr8VOGusW/uu+bdsP5YnXtnZA5eErselr2HotHEXB0ZAX00FM
yY3dMpKugoeNyTV9IzsQB1mqvIAUANFiIktqGlnapvUPgYGuNjA7JaX2oITnbV2dp7l0xz50+8k8
ENXG9ebiqsm9p7hO3+uCTu5uHM6oxTd107yMK6D92SynI5iMOIgX+8UqVlKZalwJJWeffW09VsKs
dmWvvqQGs6TpVc2OyfR5HBeXnHID2AVJmLTT2xg374XCBMQAT4ADW07g4h4rru3M7TprR4AUbrQO
3rCRnvOZTNWDBsUn1Afvrs3IThoxZsKl6sgnUbeWODfAmPBaZTqUr5YUTE598hbF1aFI2e82qkne
hcNjQHRWsXe9dNpllu1QozivO41FVQQHjHV9XTTg4+cJD0RWHiH9Z/zKZfyqwwdLGxIV3I/n6982
3CLjgpZYGJBR6nFfSGyNArc3MByEvQHR2rSGUx4zwVOweU+qKZgn46EkrM0+ZRvLrt7k9rT1q+a7
6ep3ebtebUB6sJAwvfafqzpqp7i8QCblMtFkZuh6jQjncekjUMt+4FTSfZQjZaP8Suk4nw+LUXCH
TJhW5mq+62NiIokzxmcsB13B7kQYJ2soy6gu6oaoD9wJUvb6AV4ckxLGzo/Ym4uDIyRtkPNXoEuY
fbJogX4plftWCe88CS5KnXF07OIHgJeNuRQfaax5e0j1iud0RkKNPuyPQk4vcVYehOVwdU/M44rR
DHYzVgnNPBsjb/O5NE6MptQ18qwKW7wBirV/LayzY/OEc/XqadBrzd8ueCIY+wRZUVkXWFFlorMg
a2ywm0vlRdSxyy96PtPWosZ853O33iU9GsycDlOQjhiUDzLLXdCxhHKCFrTSRuPTx9MjPmVJfFk6
KPRtszpBwgKfuc54GeL0c/BVqM/6CVDLjcU70evSLwlvtdIVT/RmuaFeq22c1de4XJSWbcJaUmc1
gls5Btcy9xzLGSbTjYpVG4C82tINiKs02Tv6dEraISGFtkS1LuZwIPoVVHaJjmveZIxqhVEe20l+
h/+yxTt49KW5xzVwopyXKMDz3Hl3I9ghqreiwSMB0Q4b+j0ohregwY3dR4wNi26MT3ybN02envLl
PXEH4CrLvWkltywT34A+nWvV7K9eRYe+p8KXR9vT7vGyAXmkqbgVaYiN48xa4M4khlN3w10yvjZz
9pDVtO5a67q1vfoNVcE6uIzEDIxVxxFLCJP8qZlEedLrUZ4t8ixSxtO4uRlgo7FYWS7xPN7mhn/P
xzJMne7JSog4ruK7xdy3msPrlDYU1nbVSZbygZWkfzPOmfPSDK22Hao1BM6XbFiohSbZb6DSRNUE
z91KPwtsi5uYc2ozOf4p67LnsUuQs5ppPnapvL+asbe2BkZBlc1NPxpEa4f1cc1ZAcO3IpsrXvtS
v03m2A2MCufpQKI3oAT6LVFAxjeG/iD8rmUiyl+MqsHf0yBB0MlIAS0Oj9HAMaKzlUvSH51qq0Os
Tf6FENeClJOZQ5Qpb99KdecYCIpsfud5iLrKe7GS9dnweXKOqlhO8eoezCS9IAyxZStSh4PBxP7j
kkXcGRpDjlFj39vaSXJI15QLouU+krp5zGT+BiTid1T//+T8/yMg/Vdy/mNVfMn/bMP49d/4Tc63
sVroJEMoP4ChQAvj310YlvYLPgtcUi7dE8TYr0L/73K+Tjuj5xnQFuC70cTokAf43YQh9F8ceh5+
paES6NDJMP43Low/RykIUuguHklwsexPPUjafA9/DB5wTkwdir9BCmlpP+mtvprtNDbgf/iN/IvE
xp9XBr9/GdYF1yAMfo+fu0oMmXVxvFrGxsmz7iy8Ljm0U6+HI5Dfbeou7n8gjBq/ImH/uKSAlQZS
B7aqca2v+9X88scfLFb9OsU8oTaND7qkD2PuTbg1cA+a2IKLRfRi42pQ8ZrNVLDo4vFdp81ROm7M
otkCg9pw6Syc/h5fV+EdLX22/MhCCau8nfJS9jZBj9q4tkjsIhZEdWU29XYoPXASMgTzaGpxOBOK
Kc1AgQLDlz3VYhjJW0g9swjnrYPFDqE1yUlju4UU6E6ndlTL9BU43ThyRrDUmfqg0IgL4bvSzHk0
whyEmbuSN/ULx3xvy2KRU9hIzUJ0RzIQQB9t9D0H6ICFRU9ndy7RBjlQ82RmN6FKM36zl6lfX9xG
z9nwzx10j33fSv5c0PaYCHea1TiYn/txdRFkycBWpH3HqVxmRCyXYbwOtDhzknjDJAatYGPbc25f
W2NdhWjsOFaoQTwtjW060whdbgyJDdXe8L3AmvGEZWJIt1IMgaFSzRWYaXkcrvd49LX0WAyj8NEn
+MFj6IRVW5wKW89fLZR055BkvpIEfVe9qsOCtVjy0SUkrQ/AQxYjgzBZGNWPJevbJ/AepXEQmQOK
oJlXo2VZYGKmvBar+2xvChaslt6R6k/KpBy26NYy+1YlV23A0YSr7fidY5ycdctrozqu/fTrpMjo
fC8r1uE06iK3406Aclqc+sbURbia1zavjVlyW/mE8mWoCM9Fn4JyLBbyr7mxOticR8hsxY20Jhb9
FEfF8Wm25rF4ADYnqmt0X7Tcp7ARAqJukoYLuTmXw/CIjU5zuA8MZfMAcYcvqJDNtJt80ibzVGH2
UkFnS8I3AZweYp0oAbUJYbAzUVAWYxot7u0Uu1eR7PzYOUFZa5xbJJZ6gIFWlPVVk6+utDFpk5E8
6JiAWrANOaMKfXeDQ/OUlcix4PjNjJpbeM6SoYrIWNBH5Y+mwa4eh+KgPRSqo4utb2l7uzT0tvt3
JkqJf0OtNjYSUXmqeMR1DKyENLapP1ncJJkjDK8UBxGvxX5hTYrJsvaDVO9Vsi1H4qJMI1Oclzck
XAt5GRFXHH7pi10fmtktkuYyJtb1nM5bMu0tFwcaOnaet9bLoSmoOjpm5KiXm2UFl7gZ3Bov9NQN
aLFwKdc1zcO1aaZM38kWkMS+1munfadWs5vuyezGTBSr35bjY6tmK083mkCHGdj45eqjsrOiP4lR
Ke85S2DgX4UuHfpwOJhaw94SJIShYH9DuGvWh4kG925dN92Aj398tApLtPXj4vem9G94ZlVtHLQA
j/LhPhZ+OQ8n6KxL632ufdPbLB4NonVPQ01adnlsrvBq2FimOVPMzt2QYWt0k2zbOKvG6V/5bdNt
3cxBtsPtMIIBm1KHlO2o1xMrEIi4un8LOloynyAIKj/bCBh+XdApaEwbnMl1EnF5itudewXr3LL2
EzDBRCnE1uyg2sB0tGOxn1mgNGGbgZjkt6MN9cHhwaE/C4XffscOFf/J4AF+OKq+bk9lQqIhVBYv
Bxs/PYsD1AZj8UJIlT1XjHWFPWrtKxPV1t+YbUeUh6BJYrXZeyLGpfVPcF/gMNz78F2n+JLAPk0B
nHB5Tn8PtsKnA0D3L86xPx+XgNw80zU4xF0qt8CmmD+FAh3Ssz2Kacqd2k7abVEMFcxVZ5Wvf31e
/suvQy0jPeOawbL9Gk78Qx6Qc1/rc0tnsaxqBtE6r8fHrGr9/+pY5se5HpKuxTFJlTFzCLPJH7+M
m0mvcWO+jGiE70DcmU+N1hy61m7PVsqiN/rrH+v69/3pUPbAPhnYI7AwuDDIf/p6lO6ieToGv751
HjZXDn6xWe0KTAfptjApWMBWcJ2/UH4+/RZJ/rev3E9xTl45vBNY9XUT8wLa0E+vHADd0bmmrza9
HefbbFJ51DeVFmlaO4V//VP+84vHD4nd1bC8q+vi50InDmu7GG2+lE6C7HZJDXXG/Zf8hx/on3+X
1x8EcCDt39g77J/eIgM2nc7F07ixppXIZzPX/DBxYb9ZFiq/V7WcckuW7rHcFb+9jP8b9XHu8Gv+
C+eO/Fy+/Nm3w5//3bdj/8Ib+zpIX+leLv/zb74d/xf+T42PmsbHmdJLm3/n90HfpKLdcTwac67N
hFdrzt/mfB0bEB9KjxfW/u2f/jdj/k/zt8FSn1sEQXONGZ/KwOtb9g/Pk24xiy5tKT9kxCC+13fz
sOWUlXcMT+2j2zrz3R9+L//iQfnnj5tr4BI3NOYt7im4Z3jA/PkL2qhxyhlTNlpznoWtbomwM8Tn
WLbxf3imGD/5kVwCjLS92iax8GsVEEUHf/5alAzlmddDwOKINwgi5DVrUO2x9vHlkWA2m5GsZ+pe
nfBbxC8tW1HMC/ycuR4VrYPoI1lj9krqAWHjhKmDZzz36Kn7ZnbWfAVLr4gyAH7dc+4QGnJFbAQx
IqsM4ZWrx6GHfxTl3mz2oRic3DzT4JY3hxS6FgZWvR78bSUKvSIQ2ULatqvJpV/QXYFkbiAoVc2+
lDTyRERfuzwslIr7MLc8du1d4RXWDUu9orurEPSNbS/qRV2yOpm/DvQKnlq51u6XIpsr6wLL0r1L
wPpeahxRX3N8FDJg1oUBYxtdTUYeH/tqoRtnSdfbWDNVXt3mmRZfqnVWJpE7V3VAkXo2I0voxK3N
aDDp3HnOduFyVRCdmU+hngonZWc3o6Hvr2/vr0ky6vl7KdKe2NgkAPiSGBqYA2aCZNiM4V8X+slL
eUwtG3uuPBbrltJXJ2c16XT2Emrgoldzu+ogOWZoK4XK6k0vr2DdsGHImd6aNJuai52IsnzyporM
26asbJupIGu0UXtxp1l1C14Bc+7ywJXkadhfTOzI4HxqdsWW05kF1E8g2CS/TUSVZvLNrdK6drWO
WSHS2r3t+8YpunspisbNwxpPHe56+JkFDqLCspa6D6rUdtc7t2/0UoUSzcYtbtfBZeKlga4pXpl0
KQ/ZLjWuasK0CPhfcohZLEb9nnT2PT8AfmbIYt1glwEW5K5tArtOK/zDjZZyWKMh2Uvz4OK5Ku4K
KaxbkueiizrGM9Zx1tq+NlQIJLtm7JYiqlujEiGvowMBVA4+HQsgzkiiIoCpcCUZVexHhaE3mFnk
w2Nzi/brmtXU8PXEesGwknZMXoa2qPAT8bdpbAwWfDTJrYDahKXBiMkqC37XVWiUGSirxkXERpf0
3WbjlBNlBiC3PX8X+7bcmxNleCES2oitqsAp4ipKKSlIxrYblizZzW/QTab6OHWFXd0Q0PLMcz7O
tIUDvUphGtQaduBAs9YUwcrswWzHTXP9o/k1k2vwqTBuCF1qKNNzOjn21mL2NDAUK6XtMywupGFZ
mdbftSq31B7fxZKcOgf7bdDBRyTSTwp0o2w5HySrCe1YC0wMV8kdc856bPEG9cO2gx/IOQqwccWV
Hs+9cIqo4h4LnEaNxbgjeO0mYR+ntb7rOg0ibD8APNqY6VLvjaVzyBY6tYIUKIlZbFIjtdmKQsu+
5nabTkXFOGjB1BLZ3CPDOFqU9CWOwFpOPmQb0Sv/Tvm13+1r9uZPSodScCHOPHs7uwFA8JjMFm/f
rchzK3upqngmCtvPNS5K0yrtJnufGc9zQbccDpeL45Vcu7V5FXK/dKzDSN4b4Og0R2pOYGYkzs4A
qLX0gOE0b3aM0+m30rScFYYQOEPkG9zXCAppcl26cReaK219lHo+phH3NFhm0GSak1rhiyN3T/a4
5aJoj6HBgQC+XZfD/Mi7cgJ5l9qp9Ywxh5Uyk1KeIGxas8/D+p2SahZMu7b2rWzFdmFY+kOc6quH
3OzNS/WRluyFjXcdC4fP+5JQB2u3JCxq2oqxlemawdq76mFbTt8SCmC6xgPKGcdV9znC+pImKcll
FNb0bTZSoDnPvx5+/5uP/k+3mRz+/Xx0qUoADn/WQn/9V34bkRAffvFNg8EAMqzOkf33Eclz4cWi
RfJPde4FtDX/fUSyDeYqxNPrlAuA3/3HiGTpv7BvIKCKEZkLhU2A7G+E8N8nFODi//aCwGn/09DC
V0dX5d1M7TDfhaH9NEjEvcDtornFJb1SGhJyxJ4WzK1R5DyW2UJfOlVk0gyduimm4YWlg0HRhVRp
NW86D93jGeFk0r5jDfa8WwcWAAtQZ5mwHOiF+0UBygMhlRVYvxTGLn1TNea4RpzF63rsWLAPd1Af
VBmRr2yZlwjkUtCaxzutyTRcM0vaF1wG61bX7xZlchIpwKRETEchn/LOprUB9Enx1HV9Pd1hoyuL
M+UZOUEPYkQHN11zCcladfd9kVsvLFgzcbzSRqpXa83MK01kHrq9YKVgZVsliol1LBoAdq6SJ7W8
MCzae8dhHc7D0Kcjq8lnB1WVYHOWPK5QWZJ0M/WN941ngXc2MjAiLLHNgRZnajdYd6a4PmJGhWHT
lnivL+yghuo0jzbmCmLyGuUM64Ql4FRQ27GCuqyuRBUkNxdgjS9TGnjsqtsnem1035SPJnFIRXY9
m8ByfiQrVSB4W6E76JUpNa5BqSufV7fB3UiosUZbqpevjjV1u8Hu5h36IFvONTOsp0nr3SbysL2E
mpXnhyYFARR4oGjxgqQz5sMgi9kyhsqOE4ySsh65+sMlmMNS9XYPK65bS5b4k1EDBpcU0/OmaPHg
rF223iSU8aybwkRcOKOHZAxmc6pLbVsz/FCgpBZniGMKJJyMbPzajm1UlSvM8ZkhobsvTKeOj1Y/
5nAAG0PsYT96W3Oq3AfeyWKNFNT0/slwZ2U126XUBazLArbIDqlF+jgDp6VqoR7WSXXT24V1fbP0
Y20nIXY3dOiND+sOba3zuqm/yb1CV6/N9Qwh7R37fXjdHXh7D8nI1/axNXjetzHhQn2YyBcvdgS6
hclunBYzj/RMj4fIEWizGLHBwzwUvdefV32crHedd4L5OtXAR7dcB4rBiMZ5IJ8Nn1TaWBNBxprP
KHiaOoJUKJzQh+UDTGIs4+KQzGJKubUU5sq7n0jWtK3Gwm5qQKH6/GFRnJpyD0CnfOzBNVb7pfTG
buujVCdhPFpCEnlfZ3fvx5ImuXImG7gF6MZKG8O6lPt46NAe2CWSckamaIX+1npDiemeWYesHhYD
bwlBRtQ+LznOmOyiuXgSiq2Y6YCkGcnR6/QIbXoSYDRrhP40tGxrbqFVljVYH3TZoQPcbDkzjwKI
d53tv/qj5nMOzpOSy3c3nSv7s3etieGD6g2lwbhvmdlBnDSj3VM9BdztpfZWkwyZWDAvrUzTTuxe
UtIhwgtyPybjVhdW3vdHORgUVR4HDPPQsId8LuxHJCtv3s3L1JofNQ1d7d700fACqC2m8xTDotfg
ZvQc/D09IvnzWLv0ZPml2UnuVzGIU9bk8QMlgwm+HAM40l6SL2s3sWkV1ck3FJNtuthSHRtTuP5d
UpG0ojTcq78lbKe3Wr9YYq+6VBTBUGcCRma5KhC/sWU9FaL0+PSUdGpEFCzDRV0A2JpvDhBSHoy2
bJvdsHiai2XaEVeWAfuKDeDq5c2RYpC7ZpZac+X8LS77BZO7SjNU1hullUQGZ30+sFn121OsiuHc
zV12oYJLrefJ5kVtM3pKeDvhtto51YjwfJ0oBNdmhu+HFSfIW5MkK0Y+WW7g8PsnG4s7TVkVPnVJ
2vjWKiSJv7SbgZKS53KCAbI6FKS6itZKindCx/07PcbmQUoEhU0FftncT5PjfSPFBeiAHD52ssXL
QsvvyqMz6ePBw53GMriObxsSdRC4qNJ+8bgDYOTLdWcfL12zlfOq7id9Kr4rL17fYl1iFiuwMNXR
ICqcUwOu6eT/2TuT3caZtEtfEX8Eg2SQ3GoeLNmy5bSdG8I5MTiPwenq+1H/6G7UpoHedy2qUEB+
X9oSGfEO5zxnyziKoryDwoq+W0OvXs0QP4J1YVrv4qa6+oW0WHwiTkIbbromvshkyuY3AgSLC6gM
5M19M9fHucSRsOIlECzswR9ik8wYy/fHYITUesrqyFIXuImmelZ9Yt4qm73CsUJVzb/Kc15nB6lr
JMd5a3TWTowk6qLcz1Uh0y2GBPUilvyeIcpvGUn7dxH3+HGzqBA8fppd9ioltBoNR2t177HE8Irs
I0n7j7kZsx+xN7Rmy+8g1lHI1BkTjFtfmtqev4pybo5sqprnWAScC/HoQTGx9StmQeuE3C5+avCG
nip3qM5EuLXRG5s/pPMxHpeVsvhAYq9NgD8VQ34cIxt+CflMKFwyuONnMTvWF2yz9skYF3a2bdSp
y/vgMo56PmF2LSE05ekzEwH3M+hJQlgVc9OeaYohSbFqeB9mAwu4nS1aembgEjf5Wbn9W+fS6a0S
mQ2bghiKDTNAhBYNl9gWdafgWY5J8ZFF8kdZ9SFJWcUs8Nlvrd+lb9mYikMFOOXoOlbISdCmeFRF
FHzGZsq/5IzslvkRzw5a/1OEBfpLLLhb0DeMVznlaA5G9OOFNeZHVL/OmilGcgp8q1glDGke2yWR
b4SfGzhRSUtGRDL4r2phzbluVDNsRiYeyEYM2kffcG5k7pR+u2nA4sKtQICIomXtl+CzB28hwjdo
6+mzmGqgOZMTnMcUnahhqLkv+iV7T9C2raMiUrvMT8MrUqGH6l7a39EDuD6GsnmL2Mgj/xyy8BMi
tr/iTrevvkyzY4P2ee32i7MJKye8RuSqf8dq/pvlObL9qPdvfey6e0PDcq4LiSqflcCNjVL2SivH
VoJAAiA40nKeB6cqrnnSaOB7+UuTuDOSpdDZYOmAB0wxBfd/KE+m9EOacF2eOYytjRPPej9ULurr
OSaDOdLzObU9B5Va0QTnsNLJYfIH/w6Vnkhc0aHXdAv/ZqVR8SGzqDyFPJYcl2C8qyV7ARJfb2vw
vTtVue4HpJLy8YHGyOcMCFgh7XsFvH5macVrQzLIpiqD8qJCStLeLPsUKtDGadwvrx9+a5LqILo6
0c7P0/TQAZxZEWVkY/2Of/fY6O6AZECucK0iYUpzzttZbrva4SVjiZ73iQCH3YIkcQCHLWNy7PxO
09WmVwh9/aEBvrJZgqjed/5YPSE6W1Z8gBZKm6aJkxeeCafaeYkT5nv2E8p5qdKsvbomiv+yCk9/
OpWpXv3Cb7ZYLasDutX5KY2I58ZU6E0Th10AILCodPGnXOz2B8CcZi8gX/Dhi5eSYQC/8dS9BTKx
1iUnDfFv7k4Fiz4IBN3osx/WoAVvU1GGxU9ngY+zqSxErusEAvpLHERaIuFy+xuZKPrJiZR3rhYz
77is4x3U4nbrNTl7U0vrAai4Zk3l5JqlHVEOqxHsIXVv+tJ3ieD2Mrk+EGNBGdg17nwuaiO3sh+q
izsvUAJTnti1Y7HcWEXN4Fz7fopWaNEBi+GlANGo/1mW6veslLl3wCB7bz2oIhx9A6Zz4wr7HOWd
ubYOYJd1Ax9gx/2KoURl1W89syt1A3KX86Zt3nmsg3VLThkVaUICz2yH6IMxscU+uJlx8uW1g4O0
hUTPLoXF5aXyqN08yqF9lbrxX6npARLWh8jXJFJQh65lr2vKMvohqkKvYNmu4VS12ujdqJPg3NVZ
8jF040iFHUY7wIflZeKdaydclX7pdkdLW5hL4hkjTudAuhKLN206+Ah0IDQWsOOV9zMemmhHaI85
kxmG5HkY5BeBCcMRbSh3hyqBu0m//Kd7cc1Sd94pLpZLAU/7Yfqcz9I1xS5ouulsL81z79r2a+2Z
9ODC4SIkcAk+le7eS90EuwAv+rIC3IuuMkDm0VjlU0XpdQS5mLNTwkTIwrVcKyty34Ah6H0IK/jN
dptPnHMMXiWVvemg1VmF4cCZypT3kWRZtK7Oil4LQDI4tYPX6HZddhnNAsKZa4NggQ9pjMhpCEGe
I8YvjwzMBWjOcCAUrrBW+DSmT4iGP5tQ52cvS9RJx4XiJS+/+gnGSV0sYh/mFaPXwGFGg8PTF5se
bMQuVUPw1E9MamGdvfaDbWOxrSJ1tDMeYpnKtywM6nuZuDhKsLt+cvz+xIaClyFBWuoqahvolpum
aTHI9oGDG6L75gGbD4LqcKtmt3oFIehvGHUWO9iN5W5iLfeC60+vzVAWF9dozLYZum1rqt9YpQWb
2HHnk9fD0xTto/9lCvsvd9gVIr3Qu3lhR83kzV0VQ4fTE6rIqz9ZnwP1MBpjDrAVAv/0DNTcOjCr
XQ4IgeZtN9egPBxZjOhKi+hKyhriT7tIo12A5/HESAsfbbugOc1nRhMoBdp8TYbet/Cn+hKQGXfE
fjRunTxs3ujy0apTZjwe67GgNXLQlmvElAzqb3EVWG995bj7xQrDM6wVHLnwCc3K4ixd51H73lk6
/A7NWN+Sij6RDpUWOVwg0gezZ331VpHt0Kg+WNm9fqv9KFtPRW7e3G7+3bmgz1eSyCVGCQ38sSpR
WB1igkaZ5YoMZjjQMP7Q9JqzKzhwuKbHRRflO83u8AXmQbxEJM6eMxelSElS7nOnFU7riiIkNw5j
AVEU+w4FwhUpT3V20unDpS/4CGHm/AxknuHIs/0tr6a/hncHFVB1+WlxFveGefle2f2NkFd3NQ7p
dA7F1HyzHFpOXDPmYIva/UqQHW/xfdfP8VBNP2pelo96wNFONgJVncYbc6Y4+NEgcNkmyJsuRcqx
29JHfytNQRDM6QZ1LuIP3x321azis1qIOASCwAYk0NmJvdG8hW9/K6bU3UESzXZTIecdulJv1zmV
+qRDmS7TYCvkxPij9j3n8AnQ4nwBjHJfiMSB1yE5O+NOrJMJZ3bY6/OkkCT3URsfDVkE67EywSYi
EXNTx6BJQ+C5g91FiNyW99opmy2EIskpxTghaXsiTuPx79KqnlYirgHoxE5wdOrErGsCnbGUevbR
n3oIi8bes3EefiQ6KbbIw7hUVDht0qiHSBkQd8qEvrpXoboxL7exu8kYGzI1sm67YO0EDvSvWoZb
4oXtC9j6ZlWN9PWWEOalJeAjQx7vJbRoc1iws2rRj6EMao+ByfP9HDpXv/Ier2zNa2yL70ZE8SEO
0HhEfBMrCaXikLZJe1j8zNnkjRscjJ7KI/e5OVd4U25L6COuDbL23FjkGEy201JoaO/EL1+eiq5G
6uPUDYWnvHsY1LahMKfEzvxVVwlzD/syXwdjYt2XritehZgghZLwhmqncX+O2bysy5qFU4JZ9wxc
sPNRo6nk0AQx6OY8GvatX/9pF1ufI6uct7ZX4zqg3f1LqLCzieyKeFBgO+EpL1qAsAlF26byyX5j
aBnuQLhWZ3fpRqpN435K9ETf+dL44S5g0rhhbtPt51Q1uLrr9MqxywYF9I3FjCFx44MfZznLR6F+
CX/x1vlkedvSKxXlTf/Y04wlfuq5HU6CInoNPSLdEJ0c4goDipOLznwUaVuvHeqQl0439j63yxaT
vhf94EqOtpajsu/Uicg5XUbUPIg9qOWr9CyCyT6gW1o2VhKAuQU2ybwfc+qKCpiGkRyPJ52I4eyO
SuyZZtmwgBcLr2DKEhGPS9mr6DnEt4y7DwgvVJ18+eupTMDxREV96JbJZUEXfzFLiXcQ94ZtzsKR
0GjIOy/JhNZxZfQjtrJrWSk63nfLtgSQPdZQtoH00NXiBFs75L1N0qb8nAkevYjaZDgnBEK5tOmx
WZUJ+JOSN3XCSrSUc7kjOBWoa+QNPwm+JfnJrnxgTSzYnid/kR+oqMYdEqnq7ia0iasWc/wFDbch
jCvxnkHdzHsuEIm4eyj+sLSVAC2Kwtk0BKJ8YaSaXjtSwSJfLk/ExY5HqRnLrOoALxsys2AHBrbe
olwEK0p7f1EtJKM5DIedVRbjVsUWnplpHBtyNkieJrXTsm7MTJmDSTXePFTvb3pg5sPU2duL3l2u
QImxbKWFWLAbOqS8IGu8je2CpkyK4FWbZXoKMzzZOTS+1fgwnNQh/rmVFWf+jsWR3oXpWK8Vfftu
qodwXSgCdMM0VT/bnhiOLvXbncwIfDFR43DzSQdbgiptAmXzIdownTeIW3tSFhKin1axg4kWwBa+
qtbo6KYsWnWr16ytUQgy5swIhuNOcoiSqizOv8dsl9kEAx11FJFxCdeImLrOpjIQNoRDNDWS5q2C
FvbGGH5qDh3ZZ9OG1zffBilCPRnT1i6y6JF5QlOYZ020TGGwDc/+0P1ShXrUz5Oxvy14VXc1Zzga
uGnGd93RzrLOCvaKrMtzYwsqP6+GWeS2E1V0oxj+RJMnqBRQ/MLumb/HOJdXM1JvytmlomS99EZS
b74t3CX/W1n98EcktsuP4duA1tAM89YMNxdJ4tPAS2zTuLf2PlDa+xFXdOqpdp1n0fjDZUqn+KgU
+9OVcRkY2w/zZhaRRp4aDWarU8QwVd0tyLEyuTyd9Kkem0NVaWzc8ic2KsymCUXHEIvyoxumCROX
qTDYTsG6bxYS4wT9iZPkjBmdPxle/gOl7d8gMXgcunrN1Oh30JprwheOdwIp8MviYDJOlY1DKhuX
nU7x7mvmbhumzvKUqaWFsUEID3WBWaWzUeuIDyMxmA8mDvSJy5Wapb65SXWqgVCsdW7dZI2ij+L1
PrB+RiH8K46tL2AAVE7L4n2hBfgT6wxQax7YVCBpvZNoYZ9nhIer0eUTp4zAP8owk6w+p3+z0KVq
uMtBvh6jTF5GC3yFBWz7FKqMvkoV9T8yN/IP8pAP0uPQVA5jcQ2s/IgHBhscDA7a/tJpfcgE9vfc
cFzQmHt7ju23yWUe4ag2xaATXdBSUgeCKrOOU5fdQDGTNT33AU+y+GzLePrRaGQdiG7/Z7K0XquW
SUdrLckL5In6Kfa8iL2qo7aNjUm1WN6b2LZ3tWW9e5jDr1GAZGGsYc4wUdwAmQherDQ4Vwp7IGOb
gCeNXnQywyXzu/w3eSggR/16QqrJRMGLS9qgyCTHOqYjlTPITXcC9kCUUPFKhHTw00aYzsgHHUNJ
ugMJK1P30xkkjNxISlptL8Yn0pVvTtaqM8Tc7iha+Pguzd4hAuDACGWWO1Ym4YuKbYgBfoG5Umf+
c+mFI8C8oXsVnrGgaKfjK3x85ANLYMNIjXs8XBmOTDBtH2P2OGTdbMzWhT0yXfMKG359EmMyI1ir
3TZSdgcxF9D86wh/XY0gf2UeCoFEuz8DmwEryF7+QoSPK5QVYPcZCdyUDzN1hDbIX8MYrRJ19xJj
Ldx38Zxegsgb77EdWnsjHHUFoZowRQORtrMWgsA4z/UhbsL0ZQy02RboTQ8p7fGdRVS1xx7TnHrH
Tw59iFyWBdrDT88wOKqyp1F18X4KmEi71QLdlVS+pzYfl5MZKCZLfq2/S+D/Y3mjV2ke+RBHfLAW
YGBCYDdW+jpVwCfH1KidlYzRezGXTGrTpuM70Hm/tpd2vPty9pu1a3khRA6np5cYeBOGGUl5V9uc
x5HrXYbcmyGuRSM8ECLAZzyjtlhTIUP2c1NMoIQjtgAzHPfCEoyhS1EG1zzzZLxFH4Rpreq+/N6p
blwkMWL/IAdhyK2yJcKwPAlEyHvVGf9FOAGHgwro7QjRTDdlWV/IMWIWJ8yVeLq3CJzPi9dF9pmB
ROQzOeuLQ5ZVyZW5rl77jUnufY39sM19dIn4BAm0CCDG+IbpOor45J4M/RvZ6cVzlYT9lV+E+qiD
b7+HOTTgkoDMx4maV9z6c7UfEtjJYZ9Xl6GuvUNGEiMpbnFxCYaifEFL435LlL74Vsd5ek3dZFkN
DwQSKJDhgA/Cf2LrUlABGofJbKh/WbP5LrMm61eSLM0fDKZSsM9k+z33CtMxGqnhVNdchWCMsDFn
1VwesqVAtL/U4WYRWLlb6YGOYvi7yu0xvUFwId8iphI6BI28VbU9/m6KcrzOQ2gxPWs/Q8gMEAq9
pmHs3v1atD8eae+g5WmKJD/Mb41i71t71YX8Fvu4ZP7wwqOOFohmdZ62EgbgeBv4ixjetG0BTYmk
yCXcMNCQFnGSDqCMG0vl4jVtYur/MHOdO429cp/KolIfc+pHLVbweCgJOOPatNfwVT10HHLp+98F
QZQwqOTIDibwUlDKi08M/GfZQPVa9XPrNgc8YzUNltvawB0hoPy2iyxkSdvLaHhxMfHiWo3ka+sG
WCyIoYKDMFX2WO8mb8C8GyZeL0gNKMcUM7lhmDRK57UjpKTadVZfvVctNzyTygrB2DSXL2ziyl1F
ggQoBd8Fc9WUSb/WE5wghCM6+GlcxOkrduv8/9KMPDCKYvrxRX+YPvYu7WIFJ6Zj5saRyXwBi5NC
zy6baS2a/M2aO/0bdu5tqBf/18xyaCs1Bum2fBiI8d8DMg/yTceu4zUpFNlhkYjmJ7taanbhdufc
LSnLbrcAHz3WeeuaJy+Pqr9V6Y43MXi89QMdG07syPduhGq5n4keHbAaaZ3eUhrYjKHPCEcd6ZMO
tgs4v6s7DnoBcKOb8J7hN2Gqozkbvh3XguUPogWsN7AA+BYqZa3A+Uv7ih6KD5G8ZSY7qnez+tpp
/Ehg2Qrz5hM1rXap74rhXWNJtI7EgMb6d2+5hibN4unxqgJsetJV/yS+ifSgXD5XPCzD80Ae1z6L
KM0O9tCV6HCSaYe+KqWL7r1871VlmiAMMAk8iyQZmJxawz1REBL4wOS5x2S+yfTIzC+Xf9yRA/1x
JHptCHAw0s0hwA9w9WgVjlM/ml+UvNl6cdrHlhkVpDtm/UZyN9B0Z+0OTkq9r5ZRHMrGXS5VAta9
lS4Z44Mz/wu5CN4KGbZyjaxAvT/8dreMovq3UIt7X8Yx+BBNVG1DK/EVmYlscqPS1U9GquJUs6/+
XXl1v5tJU+PkMs64nxtWtazePYIAuxyGkwgDpl4Nk18EYYyA/GF0/gxdg7SuYTmVjd2HOxgOU6c5
eVWDh64ruuaOGqteTTnYUKaeYtN1j/JqRL1UVdN3DKT3nCgbqFgKKgZ7/vAyR5o5TxJT7XJCE32i
KTZl2jMSbkd1EtEQ7JuSV3YEk/Ne8BStg3aowBgAg0WYWV0aVGGE20yzvSkQWWyUjWwBFvt0SXgr
j4Vvf8Alkz8bJe1fqeL5yaxK37GOq2vYulBIQ3YpJDgpTKNzdPCXNLsj4VuO7GbeKLtBMc+4uvZo
EviKkyW4uFbIFssMc3B2Eic48PT7JGz24l3FrCSDCmIf5mKu2aR0qo0BeQcDakDDAMckWHNEiSuq
GXzW7Gg/grrL7nGrp4uQ07BB9lBdHOW8cyLJe9+U+gTzCVni3NOzyqzx2Rk6cLDCNJQsZXp4EY/x
9KK86j0LQQ+Ovv9m5QaM1rC8Ro34M83xGCMvZehAbGR7KsWC+wufBOtFCOleNUcbsgcQs2ZxiSqE
QVzD1m0FHBvwvl2S3eYHh47IlWOWe4RQVE6jdvDc5/XEofsjG6NlB1r49xJLjgwOx3gVDEq+Jr1d
rZXLqGb2HX8Xk5GFIjA0j5cuy69NhRhAKV0TTg0Fnw6MYj8eARU0rdaX1m7klsHSr9aBh8KqGiBA
Dj9vHfcDy93ZZa1TeIglNf5fVtW4th9FPCE8zbORS/A6o2Xc6rq7xa5ybtAazQ+d58m/vprsYI0c
qf0TDpO89HVT/ZqaxXkbOQIISgrt+1D2wz90CtM/PJX+obBSHPasxF3HNOdaRNMTqsEPEcbyNZb2
S+ob7z0Joy23gqD8c/JjFoW/4krH60A29TnhZ0j2GN3qZ1ZRzcby0J+g2c7gBy3ylYiE9mXKp99k
RX8PvsPQDUN4eVjy7K4A4u4Gp2temFsOIwJYiouos59isGBm66IAP4cTcQtAdCt4wExhV5bPijXh
/jy0sgww/vsd2+CJXcAE0QGKOmh7fI76nMXpZ0DAqr1GItL/yKqcybObeXcejZl7281ARip1yGJO
jGZo+JGwST4Z9GMM/Ty5C8rF3aJ+CbdCwBdbDYUDP7EBi7glzim8hG7ovDRFug/6DkeiI8Zvnnqs
g1Ro2HyGbIuzlIJy5J8NdDQiX6X8sE3vfk/sDA7K6aivhgmEns/K/I1sVP3Gqmi8e8zoj0kXza9t
P1AhNFmKcgaDPjG/SSk/iFJODmkefgpI0Sc/Cl0iIckpsrJY/6VaZh6rCyuz11xCBLg11ejpPxW2
S/IAkmIpnwJklPs+a4+VzTv7tPBhPE8WwWRPqHDULk4IBd11CSZ/GDrQMdizPpigrKu6pXnjaYm+
+r6y+OV6ch5ao3rGea5kcY8iW9H55OYQLtKHaBEvqww+xIHYw3RNpHj/hP7dJD+KftYnscQ5wIvW
22d13G07XBcXp+/bS2kPXrQnchIaTtKI0j5lPlnj0A6AM0G1yFx8tSxMU3czSGFNp6VBubFjQ1Ie
FJJ88qZSQVoiOc0DyGPlJF/IqjtEPAZP5bjvy8Tu/xUBmCeAz6ibVqS8E62nhlgisO0a7+5XqPI2
rl4MzqqBpkb8cEdYvjfbn2PnyVJcigfNcndItiE+BH5R2cOyOlXx5Fn30Um84GIyVEdnt3CiYeNY
uQy2baaL/lc/S9d6RkuWxzdWueO47RscP79nNxwyZGCJZRWfi9VEabuygxCPx5oZZwr9ZICX6uvv
sBY2WawWkTSEirOK4X1aDngG1MnA6ylWc81YA2ZjsYF1ulwJ8YDXE8DMTBguvzGPWYa1jbTwDNdi
vgre+YMOAHYeif8LobzbqGemsI63dlP4u8h42WZIBEhXzLxvvZSHUo3MFNHheHb2lLIq/8csqf3p
q9n59iwv9xmeSfIrSEmf/jKhmP+QUWafehGCzLMdsJdjUdX5SzXTbO1Ka0jdEx6KB7up8+SfOsFe
W1fop32UUaxsoh4xZ5RZYl944/wP9y2DOdeNOK7nonUASw+ht51YH3mrKfDsXU9w776ITX3wuEum
7UMVz1VoWDe89iKS/4JJDcfWzmh/JgwpD7X9HDGiQIhZrRaXMdvNq5epP8dK+sqsWUp487OX1BVi
8SJNpXzS05jIT4MBOyPxk0SU5A+iT800Taq0NcPdylSVPxeDTQDHtnRm3zQveAlmYqlTKIYoufKg
Mf61TyY/OwVhmIW7uB4TSuwg6M2rK2vhpMgLhUcQDDqRmJG/NhGquK2vk2o/Y835AMXeBRtMAFO3
8f1ovDLSHskb8Muinl+1Q/K4iuKfLBKGLyzPfroZYxLaVqSKKHve4CZg0bytZreIPzgc8+yj62i+
hHC7/BBOcwu2nraxOoxDCJWFtt5/wBHzCsM2t4oT99sBr9rwnI55m93REJEIBNE6Gqz/diT9f1E2
omyEyv8XUTZ0iv/wrD3++H8Lst3/kpxpFK5EhDhuiDXzf3nWLFv+F1AFGQjbe/AnECz/b0W29P5L
8B/FHQcEWoCU/j+uNYFYG9Y0ri8p+S/x/8Saxi32n4ZRgeMB3jVrEYf/9ZFm/6e1i6lQH5us27nd
JLxDlaYdVGIcKf2nM/KTAR6y2gDt02M7v07CyR43XGVNcw5Dy4R7TzX18OpMtfRZGD5y46GaUsRQ
HVXd2R+jgQPYr82xI/moO8rUOOUOO3yOQDCIaxyceKcjchDy0vxgmdM164lRs31olrayN/ZkdPjZ
+Kxs9Sqak3J8Cxrby/4E48MZRdqZr9UG5ETR/QG9lTwXDlj5DT6fMfkzdZLdb6vaNjymszu6zzp5
tPY6s8u1Eanr3xK9THo1lQsWus7TdnQXPozYPdP0iY2Tde/H8DeKc5aeEaDmNiN823oiO91BdmHl
+KcCDw37vjC9LfVa9H3dXYIqDH4I0f40YQ01cHIjR6w5bimXhf/uJvoDEnXItUi7vq3BnvKRpktQ
7Dk6CARYamewQegz8CKj2WEwXJEuj+zTmtxdXtd9fB5D5mo+Ka3dD9dKrYXxkiaRMpmG8ceStdxc
JJyatjxmU+U8V0S7PCFS9rtdlVnTMa8sykDUTMWxkyoHuta09r1jyT2t0dKU2Zp1BFBTRpch+q/G
tV+dwoV3ZdPcBOnapsn8lT62CruKzE+ByNV14pfHleis8zjsfkkmTlf4E4t/a8cFcQRJ3SC1UF7K
L9mY+RsLXHsbiVJhsqcvbDDUpsvYcQAba9RraA3vS9nL44x482/e2RotkV5GIgDqSRHlXE64g3/D
7/WIZSFlNd0jwJzMpU4R/CLoD4fPRAWAvsTcFftM523+M02mZt5HhLD2G8AVtbtFNt1Er5r0vOep
J9bC2dhIkv2/CcYl+2+2+Gp6Y1DdjEfI0mF7RdYrSrqfmk0WhjU76wsi0xbfgdNYdfaSOYfOr6Bm
EPDHpXqsxcQcB9yJ38RoiMWI5NL0hf6oYQv4X76YBXF2BFSbv9QUac/QkJkZEzZ6zXLYdwFuhgqF
MzlQeMLQY1zMIiP2S6LlpUSCLkM8BFXXVb9CZpfxkUlQ47/VE5yRdyfGLUUvyFyJ2MxgqR6YW9n0
3QuZIUl+7YPcZ5erhcjtA0kqgb3F/ek50CONHQ722vEBLLAc1E7hy6OqxuqcpQoyC6LPvRy78ho0
rCeazrlob0CXn5l0fiNpzf8J0yo+R6ktd7HP8hAmZ0dmhp/9KpgiIkPLAhpDsAWMaJdxzU+Ggh/Z
3sHKsmKfhiStrIXwFZlmmanKNRpLzKDjtJzlEKCt8wEy3wNfVpQFs+HxzeixZmPaM2cctTs15akE
hryJwvFfimLqyjz8nrd28Fo9qM0i9/ncq7gBS2dCxTc68j60KlTPRT05dxRNPoLLsoXRzkl4GgMc
I5A20xGO64CewZ7Uu/Da5QZRqjvlsEifWjbL67lrFePTwGLY6uhpHYTO8AF0osaj1TghiMCQw5Th
fiv2jSQdt+8QXYrAGKpYNih7tg3DAV9o9SXLOsMTmLhb+gEi7XTAXshNpLWqnSjY2P08rvuaG17I
zjrKPLEuZuhebBac69R0uNxKphYL06k15GAq6alV6IukO919rzabMO3NeQJkSSg76baLXTDwHubL
PFnTL2+w6Ii8pn3tuyk5WCIJAIIyErcGObFayiKA5JZ9dtl3n2Y96s94zoCUY7rdREIB1p8MxLei
ect83MjQrAmMClS8R1PGKDk36RVWTfWUWm37mlh1chwShWa4FWAlFVvce6PrX9IL210yjeYzDpgy
Nj2IPRNXDgpGcIE+BEEJbeAsylRC5iYIJ7LIPlBp/h0vAFrZOvOt8sjbl3gp+COBhKGjuoT5p5G7
gu3I2kW2s4WGHx40G2OIvL68TNpCfJBKdXaDoT4OLfTZPsrPg2y7zaJ6wJeL8LbMU8uDC9pw82iP
L0bFzmmiMbrQfUd7x/LkYaohMM/R0G4ZZzZHVZP10bFppf3qf/l8hVsvkfK1GYddUeT6ia64PNjU
6KggouArF/gaEZiGLC8zKynWQDcRxBB6/oIMNr2P0Mu+ZJKQGkedGsM88spjxR7ixdZzBc4/CsQR
8h+iUkYx5Q8ExbeKMNZ1awn5armBA4xRNzslMCJbWLBugy/ehtbzD07x2GcL214XAKt2ieiyNXao
4DS6pfMRzr63SWU7r2Jv+s3Qh6MlcVpG91YfQRdRIVoJNF3usCZjy3kTmRIria2QHUogzGvPm7vV
IzHPHF1IIUvbbBuyXHmAauvSx5D+mlYszipuq56Z1eMWd4UH0hppbt7uysXxb02smieZTem/cYmd
7skInSZexkPgGIQlK78yCe/jbh5rW/dmP+o0f6xmFQIXRUgxxbodv6ChNgMjjI5m3drqGFZ+7q8w
2GZ0IhB52iiHoxxoCnezoHUjXkg8vvAW9zuCX9mJ6QiwJ6IBycjauAY0dMVf1/ZV9C0RP7L8xd/U
/+yJcTg2C7k+dlMidckrvDVF/zNvChKAwjE9pHguXgJEasDfNZJ8VCMBRN/FgTnhIz3ZhoQ570rm
+7g5gqJ67S2+hfIhNUpD1W/b1qsVyj2CSL2+W1iqmHwzOkOMhryeYVqy33OHjvgcRIMtNFQzHC3Q
mk8EbhU/SjMV2Sqv/wd7Z9Ict7Ft67/y4owvTiDRJTC4k+pZbESKpERxghBJCX2TiUT76+8H+8R7
Eu0nhed35IFtogoFZO7ce61v0U4b4YQCo2zSlMRNwCFxXcuDq8rH2g+QjpMNcV4TNLfaL/JrC/7N
V7x67qPVI9PdG+P3B4iH5swgr4i2bbuEvPrRzKElak5VUyCbGBf/Wz7P3hbYi3VMFvmVzjNVXCLF
XTiU0TmsAvNRot4tNvxBHpsc6/dFlHPs3HihhEffOAhTiuC+7cJwR/AlDnV/tsJXZ8JmFJlRPgJV
fiKrydzX1DU0e1NOjJ0zuEypWbQ4U0MtbhmUHUoz+uaybTod7dD2O/cjWQvkn1llTYoG+d7XPYzd
52mK7gWhkbct1e8hIKqXcN80v1W5hbVhgv4MKStGHsUUrs8J3Aqq52nwqussD2gU0vu+diEmb5Fy
ZscyleWpSQe6MhLv00OYBdMVbmoGMKTq+vRGfOwo0PSBb9H0HJflxYpS4IUDDSkfR9yTkXO2lRyr
241bYDtZ9a4TAqJM+PMJzTNiYFVG7l2AePaJmQ1E3A5KAlH2yRB8HkPlvS6V3T2yMw711hBYyg3s
i5u0TlnDyeC4gGMkHtI5dK59OAyfqiYmH0BzpN0lfTM90tpRWOSqdSuHN76vZ8u5npOyu06Dyb6u
RBWjdshFxPC1ta+IDA8eamHUpTeveoqoKzxvJxbqmJYB7yNBPcm11+GuOSyuZe4HMTpH42sfRiQ9
XxqnEUmwz8BUySsuHGI8vk1MYT/yST9rK27gXjJHoZncZsJ5CRX4pmtwTHr+MMf2lHwmWF04H/Je
DNieJmTo0yay3bF/EGQzt9cQwWJm62j4ul2a9IzRKFO4SrQhFzofzlGl2M97jajsWgx4NvYJRkMG
8UwdxNlLyAI+yCEqQnrjIWjz0B/KfRCj57ZEWW6nLotPWlQXoavYkDkXbPNOfeZ7tftkHDo+Nm8U
XRM7hqip2ovKHdUVDaT5cuz9F/Cl0/W8MExDvJ5fAv1KEdhEBK2NQKaC3if5VnrTFsUGNYWwkp3f
5pcpBDraUWV7MggaL3DmBxe+X30ZivKOeFIF/4JNX84DIWxU6C1v9W4ic/Do+Ul0EfRO+sYL6sKC
J6LYM6PzhU5N+ijosp6jUcTHTKrgmsUUjrrlkwZGTFL2tQtADEzx4H5FdSrNzWg30ytTRbKMPW3h
yKj6aRQXuMuLbidKRCI3VPHBsy9wo57HQZAl5+WlUR8EU9Pyc5XRokqEx9aXTXZYnioRDCv4I+aT
1a10TmoY5TOxHVW9d71V3Y45rLcvbJcJDHIxz78Y24T7YWUNR9ilEuDV7HEekAUXOWqPPg7Ag6yz
eXcfyiaDEpukPMKyojJjnEiVcXYmf+w+oONV01cvIeOZCOY+fs0C7ZrNRBMXWKvL1kP6n6zCKyw0
9AGlqTzrOk5DWd1ZcuDWIZQk3bnoXZZzn3CH8xJFDRh5YYMTaEidlDtvahml+26fyLsyJvAOMXqH
wlnQtYuvvUG3/q4b4nTZVks2+nuLL/VtCPy6uQk5+gXbsLAIb+iHpYtxQpeht1ssi1/bkql3lRI4
EGyEE0gOq52j9EmJlaVe9fSlrbz/5JMvecYgGO3duQecnUf2B7AZCAlJBDw59Dxf7cWkzz1Q9I1c
yuAziW3LHlJgfYyJ7TnmNao2ivOQMEBHRviwqql8mYc4QafpuuXJI5P7MpzqaK/s4AkDx8CTjyX8
nOrOOjO3m/Z+Ua2d6ULu8pr/jcTD5mVAmqBgFy/ua4WECHmVU0b7al4b58wP9MnytXmby6VhFuXH
Ly0dFNZAvyVEhtx4BGaiZYZOZ0XN29osKahvj0NgTtjO0bIXvAr0QSzEl1D6HTrNd1Us4ksaoMNR
WpFzO9v1sh+bRRwkshyJ8RHxQSD2NmzhS9jVvHlL7VyFM3oqAitJbOpaHT5FGWmNi2ObFxf93mVp
w6qeHMnSUYTOm4WH5zKlR0MEE1QvzKchWfSzJBVZsNtser8vc2zMNQREz+X8zgt/8KuAm7IA7lNO
fOfOmpP15MaXozd7O47XBT50tzN7vMPRlSGdahf7DG+bOSkeTZKsqnpuyI5Ex/7Cj9W8afB0Xcyz
yndlP8WXTEXGnUMqxckIZnw+LMF9O2TmGuNKGJ8Qsrdf8swwp+ZAUPfRB9T2tTkTv+jD93b8ZDpj
PQT00qo0YnwgGHhyJi6byHz4o832vx3Hf4G++2XHsVm+Vi+Z6r/91Hdc/6f/9B3tf68gPZceIrHz
nHvpSP6ZcUdWHYWp4DTrSf5Bftb/bTtawv63J/GJRChyfFooK0q3a3qT/ve/8Pf8OwxC4dgCgEMI
gusfNR5/BkHwZzADgANAtedEnsu1fm472mRFWonPyXOyhYUYsvGvqj7MUep0aAB+uDV/Q8r6Gc31
57UEwCw/AmNFu5Uv/COaqxhAu3YlUsgwYhCxjXU4kCk7uelr18TDpcuG3f7mku8BdXw9oFzQOEIP
IJiz3scfL+kX4TqDoMS0mMTs0E9Y+1qn2cU//mKhbzN4cx1Hohx+R9xDo+ypeN3l0ySq0wsJlQ+m
akgJnjJ/hb7t13C5fn3Nv/nhoIcAZ/QcDy6e8+6ajLJbSS7aiFsfRXjizRU4yRRN+sbgOD3++mJ/
88txMYlyCNsy7LF3v1weu0o4RcholSTNG7eO/DevGRXuxqE995kG4/TrC66/y4/4RKCJEf16h9Rs
gTjAWbvlP1DceCBt1GbARoaRzkI3vxAu115CMvoEyye6qurgMgXy+euLvn9Y1ouGpIELaMGu9O13
70Jq4qmBVACbAF0+B/4AbWLZlL95WP56lZCRAmOwwHN48cN3X21QWNcWm/aZEu1wQ+xAdq06+fLr
r/L+6XDByEqmFi4HeXBvK+vvx/uHsCxcWg2movWFfoxQNt0WTtBcdKKvTv/4UtC5eaEjR/p//T6d
h3o9J3Z5kyfs7wgwmKTThphHBhfo+H/zG61P2s8PBvm+rFe2g66JReTd3Rsz5EYN/IQN0uL4lEdz
/Dlth/6zVkTVVJwEqcNz4gt//R3fP//cTiY2aGIIiWcU9H44k5hAKXydC0rIwNxl8TJd5kycr1wI
NVvMGrb/m+f/bx4S5piOv06lbJb49d//8PxPeahwohEnk8Uq3EeMOU6hnKffvNZ/fxU/CoBneM5f
XuvMJ1Yvq+iTuw45jyYn2JEhb/zPb15kC2zxa9uavc75+bvQuQHHY6+WWu2oY1P4Fib0TJ4dzi3f
U+jOvwEy/nXtgDXPSC5ga0WsE767d8wIAobmiiYjDkjuMiyJJVKbxvRPbSUIkNYEf2px/vUj8jdv
XETpBwFS2DYbwbs3bqXbVhAPl01oZrnXvd+Q/hZEJ7IY+sdfX+ovP9u6RuF1DXxJsxTn0883VEEc
6kt39iii3e6atlt+JIQ7/6ePYEjEbiDwjUpidoGv/nwVpkhM5qDPrO7omZNlRThHa4y4/4dfZl2l
AILylLNDR9G7L5OrMItCUxASEbQr7zoK2aHJrP2HVyF9gFMOBRcbNHPgd9PVyAmNxPPpbCL6RDuH
c9u2a2q5+/VV/vIM8MYizQD6xUrocvd+vmUzrC3aGpBupBda0C+W5TZc+wF50OWHX1/qL8/AH5eK
4O5SUHEGYDD94wJBKyWbxxwrsPZT/FNzhebkYm4z6ex/faF1Qf1pwY18ScHir2st7kDv3aaoh7Bv
jLPgCkZpJljTZyNPmUfc7NaR8wg1x5mLeRuAkCQKzJsK4mFg30z/+PuSqMCbxYze5ieU724t7ytU
7EwyaZqGKTnPcRuhh3SrtvnN9/3rb4hQhTDqgOv5XOfde2zFOSnvMNo25dQQZhMpENz90p8St3Ue
fn1r//obBlwAfIbjCqoc511VFSyC0U41gf8ZlvaDtLz6RMTcf9JK/r+0t7+5ihd5HDKAlwnW+vUL
/7CVYMYIRrecCU8P62TfFOReICNPf3PbIvH+xoWcYWzOEJLKlspmlUr8eB0/IwR4QA5P7FJqpn3J
/tXR30nVmwwxDX+xOoTM2AAU9ekOOWqM01zp2EuOScfQ8T7QnawOzqQUy6dFI3CjHWxnO3ichX2V
0Yp4Y4jpYsXLCRf4FhMRxTgi9shzmrPO1vdMHwZUWOzGGtuAQpyK0VgU+mxPpKjRp07pnmfnLhqk
iTezIF1SbsYm5XR+wyKdzOGFcvIou8vTyRsOIzqigKgpx1HDnT/F87DBDBJ5+6Wue3FHkAW4JNHm
9HJlW0TRVuX+jDzXzXV62eNK++SnjX0kBJFIPsW3az/EXmTJL6lGR3dtd5UEZeVGkkYkwG4bZ39j
olORRaK+XWAezNi0ZhTFgBUydRCdNSE7Hdq5IqVC9rSamUG0azjmWE04LwUj6TMwKmY6ZnIy/yOR
XnF6SGFdYQJbfAuZeIWbg65trO5ysYiIQebCmuhD6KPP01FcbRDjtXSt/M6pAcmQE31ujF+4j05g
pxA32ol08a9l6gWgHEL6SMT3uThsBb4p9E91qMxJewNjWyWIy2CYOybPRT7CBM9gXBQk74rs0U4z
a7kIo5ZAXG/OvRR9u26yWzmnCNpTp5xPdNPKkaGfdL8vGAJtErrbhfkB+QtY3UZg+NCxsgryxxT3
6R0tIywjlUwrQSYA2CHqUP76XWoN5GFYWCkRclV+Cd2zDOjPB31V4spJVxN03TrlbU8iXvAwe2E3
X6DAqMkvs7xqjMgxHhJG18T0EeHU78apS62XEN2a5yLht6fuBhdFpS+xa/vuvrVydMVZNS8X2kWB
vHXbssMyGFQczMiNTBHNOVnguDjyQ6PvW4OV6GVmZuS66PntUEd7WjbG7U4F4zuguh0kRVJN60ol
ciAVD9CypLmU2MNb5Da2ufJCVXbfeoVpmsz0wkRLcqC3L27sKkQ+Ts8ynfaDxglJWt/QvRZ2WPvA
a5m9M61V360uACaBMdFYl8kYMTJGRIGw+1YJSxiPI5/rDiB045xftddWZF1EoO2HF3skmuuYEDiK
eyFShYO2lpYYVs/cjAy2dU7eB+rVdbKIOfRCD1lJDmKaqeRuKjGjwUKN0AhPBpX2EXFK8wbAzwzH
1PAOv1adiyMC50R9iZjBnq/KKbbKwxi2A9wAtEP2fublGXclsgcMhm6SXE59aMqP+EwD76ArxIf7
1FLoyAVx5fArU1TkGzrT4bwRcTG0JNYHdFiVW1ThMQU31G5ZSdnBkFNzG8DNLWsgWExoSDGKT7i1
bJqQ/Elv7zEhxPYg05RAQm8ampOhR59sjQsCbOt1rYq34R9kvbiTxbfFSCxbY1qSCNASLyJOfj/W
4xcfhmF3kXLiiU5oSSr3su2qxLvt4VxgI2j6Pvs4wlghWSIsw+XoNOhLeIQSSA5RbaLPyjcZFvLI
QnBd5s03W/Rdcp22mL43i/FqEhzjlkD6MfHCkoj3sOToZGNY4gfqSU4fIsPQosAT0Yyopcn2Ajq0
LXj9EYvXI5mSAvIBpn5SKbYC/TLA5YAD/2ksUsHcs0uHinRarZ8aaXXrPSuruw7JE26OqbRuirlQ
9yz8pDuWuPeSo8vsz90AqjWalnRbPCBSaUnuScJJkxMb+1iNCMJumRc5dsrvZwJg0Jn2q22GMClk
TJW32RYLOAoOT7TknjRTruMncK2IWlDHpuLKjYylbwTG+4uG9YJMDcFwkuErvv4v6OzSfF/3S/Ql
KNk4t04YjsF3peaUKTGOB3MJwolE2xhJhYPhP6ysq0DZmd6FoFWCM7I49LPJaPdEDy4Cy6JtsJDt
Pac38wGgtFh2KWAtxu6di8JYRDPk4cQG00vgcEkQnLZyu0PdVU/mrIYEi90UtH61Dwngyy+UTboB
8gxCZx4NuZ4p2UpeEuGXSoIZo33F8RdVL8VQGcyROrg1jZt9gTn5hWVN2dcB6ROHPvE9teVlIS2B
iQYj+VQ2nnwe8hK7/GQhxz7PfQLCiF+SbA/G5jQl2nnhm4yMFptd680I2/2h8Zc9ZpnkiZxjWmkz
6EZAc4I81Q2QFbfcWuOq308mJ0A1J1qKwjYKNKZyHeu9l83liqKuMXEC1xhPzGh1hfUzdRRgjgIY
PK1x7zmb9Xifi4wA0srC+LwtS219aLGVCYgv+YBtFSpMu4O/ERFvXQDBY6pkZQwQSevOEaIMytkN
CiwonCmZf3cqR1dbEwnYVl1fzS9hq7phm3vuGO4LrXrW9gBp1Wa0BcpgNIJdT+5z6ZQnu2p7D/jc
wHl1aDtUis5YIq22hwjpSMzkNjR1WiOtqS3Y2anAONnUYxxsmVvNd3T9ZohIXYvVXQPLDQE95eWl
KX2AlUHQeZ/kMqBgqzqgipsuKe185w79bDOMwBCyk21j7tIFfySfJ/UFKc0ASzYKqiXskrqI0CqU
C7roblwDqWw/aJ4ctj5eeTQZ6N+Vlg5dR+W+gXuq2QBHQDaUmfCV8HMIRS5fhZWLhFE2g50Oc5Re
8Bzrr1ggCRNs3UY8DKR7sRWUjjprW+fpFgfryDC1zuVeJkMnb1y0duGB3sIUUiCVakuTBDIQwxLH
xrtDEiweyLmN1W0S2yohH6Qk3whdSWVwP+XDMF7i7oKET+gAjA1J4H16XRQlpIqSXKLp3llIF9k2
oefnN17uLcOx8Ew+nRbb49mp0jkA92WKqLhsqSXMQ40pquJNy7w4OweM7uCeWGmHjHfT+Agkl0MF
GsS7aDC8meTKcefMf9UjpQL7q6MATEaajTTYDJIuEDGPluu1z5QtTrPTS0f2CMDMON7hyOxPGRti
dxwYu/qnLLHI4G7LKjbk+CLs2vR1zyQqQD/IzJaT4JOyUB2cNR5IUGOVJi4Xou18F/aZinZZHwlm
8VaaFQcdo1cBGYfBBBO9i4qWogvCQKpyh9uvuAV7fhn/jGitA+7rmfLOthqEBYH2l88Q+5OGGlz1
apdo7X3U1TicfVSduGBZoa7AMXkgIWYdmC3WKoyRwMK13o8mRq7ZJ477NHO25XFzol4QtGJqlDjQ
Os2BBCqT7PnvFmcrPbNxEf+80etH1taQgdBtZ9tVtymwBlg1fPKWBZCtEWJxbd3YGikhj3wd8/Ew
NJDHRE8h2Xciy59iO2UFgSCIRbN3KRLhEmUIgiqR9181m/q47ZVF4hnjR1NsdRmPnxU4RfKWR4fM
tVa0wQPw4bLc10L0GaTOAh0n2QqgkSlcNQnGTqiH01wJMFngbOoH33JcC/a/5ZsDZZ+8DSCn2Ru3
LCeg6QhVnhwn0zlO4QFSWRiW2GbqNp65OsOZjeqn8CPGaIsYe8CAarfYCZb/NFXDt9I4OKGTmbE4
j0yO9alHOrNSRqT51PVz+toUmpYpdIHI3nFmG7/X4dx+JpItOEFvp5ayC8FpibNA021xPXVXMwqV
eufrFbOBvhkBH2CoHKFDL9sKjkbZfB2xEF8uhEqQXw9TLdgTVJfeTqx07WMESTZggik7HiUEUXKn
Io9UEF/a1kGnQREcbAzg9VbWPnnmeVM7BuGjYtcjenm56+s8MTCqpHclrSFJzmleW48qSKT9CCkG
55zWxfABm5R7O3UwCuCWetZHBteptQ/sIThEjOqvlD0Q/YqYSMFAKtrmxYOzfjv0HBkpsYuSw7AT
qGULHC2e+fnr0l23gzg+Ol6fT6hhOGjc0fMYv624++/ERTHsrKyO3RPZGZ7sSEz118kL0TQntqen
blvHA4TK1XNvOAajWl1Qs+CjY5nm8WnyVR+fT9EXa8YAj5cWkxcfETUrk2VQv8WjW2MuJarAmROH
GhuJnfmQwlLkrURT0wGdpADi30g7lp8qECyPI0EzZl+WtT/gWHbLDtiD7z8lXT6s2W90jUNOoQid
l7phfIxil6wNM4UhylYxXE4LRftWwhQB7OblGQ+d3UN+xCLvmfSbVlbngasLl6+T6vo3uEHpsG0i
dh2eU+xlm9ZSfceJJyk6MKtFfekTFJMeKlJ4DHZgiCv7UndUwCgy3U9N5tqfoA+1CYttaVfHaDWn
oSBAHwH33L6pPZfQ68pqA8QGVOpvCXn30ZH46OIJywC57AZm1aFovcxFTbZET/6E8fXWKQiw4+QF
C6l96TMOcg9lxZDsmXs7C7jro5qJTaT03hRTHzymrSZqGIPgamFXknDJ2K2G4ZAQsOtdVrL3H4Bz
9yC1KAUJzR7oJkR3sCBSqHfQoOUuwLvg7Z2hs480ZNWrmH2PtY0sOHInAZP7HJSLadjTbKIgb/CI
t1utWk4KQzf5J39ESrFR1JuI/sW0PJAp2KN2ijqk5YUtnmDUBQTE80cgCxi2imwMhk9jpm30btpW
/p4njtqB9qnPXtu3YB4iAkSaDe3h1uyUzhMgol1LTHpAWO8rzOmFlY8pLRhcP8eZ3xvZnWFX9dN+
TiPZrjLDSmxGnARfQYLrDHgznDnaIKHUR8afcYzEAT2nBlzfsE2H0w3G/SraO42yIjZ5NX1cSOIs
jgvIcYCxsDKzI22/1WuLH6HlMRyDk5SjT/TmQON541u2UDfAZVCWgwcIJKZHkTzVOoTmmAVtazaS
lIwHqwkg0pOfIodNNwVr7VbmeE8RF007uVj5J0q+mQI0ZQ/damj7aErBESdbTdYoWjeD4HlThFEP
Tq/39KtskrHbgIomxziXoiiPE3s1oX4h4SbsMhGpR2D7omRXJjnCr6LPymcF3SLadCAXOV4DUn60
VLh8iPNk+qaJH+QtnyDQnUeSRt94LhN37xK/kH2HEVMDS6U2ts4ApA1MRQQpzKcHLcoTQCFTH0Nc
exAlRNi7B069tv1cQUzC9OnCVNlr2yyYh7M/WBCpuC3jbGwuUP7oL1h8NEXTkGnoWO5SzFZ8bc3h
5FT3gEg93i8MGPlxJI4l7G/slkBPePeLI3YN2Yz6lcZBXj3bgCrhLWrRGTgwLW0qosU5qz8UlHEA
t9rRCawnsNRZes9QUYKIitul4D1N4Zt2H0u3JDQZ/hQDF1WMSOzCOBi/kx9kIUatJ6R6LN6cliUw
DkLQg+yqAFf7zVdD9Z3itv+CjTd1PpMY05ff84nq+xBISugN8MBVrdK1eXOfpkmrjk4ZrpwqHDg2
XQCVfzaJ+VgXc0jm92BwiPo8Gi5k+J2bWytQ3E93cYtAm/v83FXiStX6Q9143znvFru0lW916Uxf
8ijs9ugbo2Mgx3O3lpwWITRhNaHdRZ7ovSahN6eX/wUhbImLetU6AbOvd0OXWbdWAMl9j1uYAL6g
xR+MorQzX2hL+BxlJC3Yo9ON/of/Cpsp1voPDmgFDAngbG4PDIry/kPUu+Kek5nIeKNTytN5DLvb
NiKIEkxCXzz+ui/8l06qRP1Es9az0dq5mLt+7qTW0eDzZAYWB5AcmQQtyi3y0GgHuWn6zWzufXOY
gyFzF2ZIjPeDiLnZz5fyJ3ci/wq4rABhc52wDe48M0//cOTNVRiJ4GtbxSwoat4177vARzaY5hZ4
MKnPHIJwVzMu/M1V/pBZ/Diq4DIY8WilMxlzPUe8mw13idGeY7B0RqNVxsif2XVI4/BAUcqumG/g
GYc3o7Q5U6Adth5DNrzvNiyO4DfDir/7AYUd0HBfB56efPdBcB94AkwxH2Rx+u1oiFO3bGLAamX9
Z1zxv8qrfzER+eG12X01X//Pt9pkZr75Wn3773/dZMk3/ZPoav3v/xRdCf/f6wCHBO6AyZ4Uq0rg
T9EVps0gjNbHhMkppDBp88TXjV6VVY77b18w62SoFpFjLj0G1f8RXZFSzvgf7gl6IqYca5znu7yd
X+XvyD8SK//fk8pzQVwgjk+GhbwUvOHrA/TDTIZSfM7g1+5joHzDZUVUBoppG3bddlTaf0OCQ7eq
62NbnsjAGxTeLGXss4v42zoS/CnoYxfDXNzGFpEV55j6yntLwzlTt2PoctbCpVcc47ytF+gyKv5c
tvS4aDJN9atPv/WlQ2FwDWeUkAFMdi1mBzIazr2tm+RldESbALgQyzl0THNkNY8PJUW0vER7aZeH
mD17ooFYabn4sEuLPMKZ57X6ejZ66HDYd+ZR1zoAi0cHqAKZWqtlv3QpkxA4b+nyfcZcJUmHment
oF9sT2EeSCzcxE0m+ylAy7/scCR69nFG5qLRj/qD/a2m+61qWOvl4IVMsRpkwptlXENzq5lyem8g
o8fPISPJBnLV7Lo3QcPavSWIha7lpgrSItgsg6YDKS0/fuupqZCkw1YCSRrXajOHtY1md0AKPgbh
8JHQCTBvSFWZANiUmbcEmvgkz1HcXjWNx+FockBA42DI6AsY28ZMx3FaEArcOh9bTWIdSk/vMg6A
rW/NXD7NAiL8BkdnfmNwSthQw4PqFTJFgZFsqtP7qGuJrZ6KyF4FE6Qf0P14rlyU05uxjPpsJ5oM
bp3dan0RK0uBzI8cTgvpTCYeaNDYuynKtGt3WeS6Yufl/RcxjqbbDtREHeynPV7K6Zg1DCF06gQf
s9ZrXz0HJ8BGU0mBvhegSdmvAdwGEXB4IKOflrLy30i6jFZgxhg0gHiJrTi4XiL6LVHGdMFF6txX
bj/gdrQA8Men0Um4V5wATLFDOJE0D+Vg3JZUdUdSVCs9FVdV0ozhVY13d6Jp4mO6io9LEnTuV6bb
q7QeGSRohhaz8HzQ2HqpHLOAH9ZyFjTZvBdFc7A7r3lYZtDXnsI9Qh7nFWzlazjG3/uGgWHUUn/P
sSrhmGcXyQAloLZIedeZ35PdF5n9FPZXZTeS75SW9Uvu6wdOdHqPTtze9UiYyd6T4euoWwVDHMAN
MgKMbdTKJ+CS4UH70xH6DR3ttBxO1J10QFPrkyntTwWu42PjGdraIwRBSKrl0Vb91bRyTkb6PYbv
fJrLljJEfoptd9/UoGbJmkBZ7QPpmaHKwpea9sViv8GEfVrm4AXj9mVG8tsCOOyAozr8tpTem0Vz
H1nULQdZ576m37L1xqXbZM2q74yJo+Kcs3NnGvzE5ZY7suneaLxxQqSxS2LfmOwCJm2FTy0X9oKz
/JRv09jq6LB3TB3MmL0M/N7YCqjFquQq6gj2o8/ofK6b5LNpknMUJc+ekvfjOtQbKc0joBQ75VXh
brD6mxYv65c2re4cJ7xAq+iecpHrbdnr8yLLFiel9SFJ0XXF5efVBEZUyVLv6JGsDWQ7fixEFXzs
2vbRb8cvVmU+YG5iWGEuSUcEId/011PcVI+s6oruumm+Y3yxEGs3yZaJKIvFJKeZc0DwEawcqe7D
0GA2m4KNTmhsl2U/0NzxwE+RD53jPAWAh8kkW3n+yzaeBmer2zI7hEHDZu5AzcAg8exm8FNyP3hj
KlhcK7R9N3Wkb5N6ID50oMUk4iC66vTAHZGEzc9+F97YdaC3be9zaANRNdqHvHHhxqVecWcic0K0
Snut8S8wCe/zKf6SBt5LHaly2+IEwDEyfSYZAb/AhK8TCTqgWbdLr+uMY2lhYsihdn5KBjpoTCV3
vVaUXW3HqCNzr8lc15cJo+5zL+n+ydRp90ExXIZFdy976lorZwmBLbLr5fLqu+HHiir5DFNWH0c5
PpVlUt3rxsXnMk5qN9orinqlneDoPjnkoN2Ea15iIkkTa217l7kK0r63N/Rm9x2c6C94GY/ME16I
lvMeBngAUJt26LM4vjHt3+dKRCfopuEuJbeLM7l+7Kb+rYL3VRTZZd3Sa1VzjxXK/dKFtNRZbKyb
Cd3Vhkeu3BqrvQN8jMPZmR6NPU0H2xO4EWCprQv9SNJGT6ytwHjKSYm4It4oBssYaTzvWPSiOZF+
cDDNMGw9tznCqdqVs8XTqSw6VcNbY1fnOVE3riBAfAGnOtTeHetbdSMXvjMBYARZZLQwfL9944z1
6Nv1d6ebz4GX7meKTrIkmyuaqdFRCyy0S23dlTZ4UBlp3vXJuqiUd26Hzrykw0hGC4EDqCqTLaIw
JA+MQWhpqtemmW+rMmy2wJleZeLNuzDN6ksPUzoSHIXntnMOZHR8XAgn2cku2FVD9GZNywcDePSu
yeGRj/J6EWFOBwJqT1VjQK8KuJyxU7LcIWs06rtt7OLBNDyMG5UwAQUVMNj8AtHoegeX3Jpy09BD
bF4nQUoIW4p0cZmnZhGfvLSaDzF2OroVKQLiNiOI1qjpVbq008G6GEfomiDcPzSIiXT7dgfeIlv3
sZF5p3wI+6IYr0yl8gtyZCvLxzLS+1lw52C9ZPRlW+w4AP1EL5vqQrFkOMu+L6M0YEJFsw2wVcqp
ZpfzYTsqJ456zmUmxmR59mxlJrmPEe2F4jjZRVQ6R7fGRZgfY7dxpvrY0Wa1mEx39Yn51+A88uM5
4AvnxLLBl6fR7YQR6a4j2uSFNFuHVj17hUMPZfDT6V5Lv2j8k7RSvO1VtXoetVoS/3Mx1iUw0wQq
aLoh9GOx77C6p461byx3tEktypuEaQM7r0/zdCF4pgVf77UJXsoZs8EubJpHW1RjaX3IoBB04qIP
C5sI1HIcyPjIyTdb2Ph8p14MEUW956npCmxySEh0DGzW+4glgU5OtmaUFIWVqPzYQlJlGujSgDlC
NIAEsEVeWfY7LF56vq4cu1cI80TpV3jWqlYi30dYUsMqIBVWin0Ima6iq1u5/rb7E2tQLGw0NykH
a3gHsU1SUqmpru/mCs70FqpZdZwMreotbv0u+1IL/WzYCLJHkrcaeT+J3CQXoePRKM48HtQ9JdSt
tvqc/eRPBkOsDfPuzgK1V0UaCxrbzjKm66AsbUlPPXYDBGmWAuQbdCX+oDwMoz1nt2MRTubJNNVU
XYBAnuJdSrsMlw9oqr3nZVmxs5qSHiDOYQ/KZWeN+YclXLVU+0zrEA75iLi0hvSVHouxwiuUS2If
PjNL6j7GFTjiTQJXUzO0aUtnkw2R8m7SYUIEAlEdwlY9/Q97Z7Ict5Zl2V8JizlkaC66QU0AuDs7
Jyk6qW4CEzv0fY/fyVEN6ivix2qBUuYjIQW99GoamWkvLVOhBwdwcZtz9l47lckKhgFAwS+VSDaz
Uwh/oS/HMp+3UDzkBRl5e5nNAopgh1pb79uJO4TsaDy+dDCxGKsklEgSBo9gQRnCGqUNQYUwnK6w
iWIa9mnepKfYrlTxKRwogqIcwnDvEY/SgPA1w4J8lai3oLtqM+XBAl9oNc1ti0PdqL/AKqSfQpHW
aawkPYOE2iAQmtpdPZbzZ9XXyq+Yo+hgsWCltR1tRthUOyjJPnhdKWjoX2WdB4ehxTrc6C6nA+li
tM3idMnXvCATaDiZQT2fSo1Z3RQpsx0e4o7ct2bwWh73GcFaANhGSz0xaWicyRbTFncpbeyQxi2l
dnDEhd8kJ0aFj4Ro8OTcInUFX27abLXIKG4b4BBug22RnMwSejDskO8t2L4zgoDjTzGxMBdSF9TP
pKWxSzTZ4z+lEBSe65KwcAeJPZqfjua6o/KVX45GGm+UDC1ECXHco77OqUEprI59T6RuQzOLt+js
5HtSAVPJyZhGSGqmpZZV7SXE73pZV+5LbD5O06VAHIrKQm5jJPecWRFW1RLxBfhdT0bQysQFslae
1pFMnHo43WPRGU7rJJtO9BortouUCqpJN8abKGBiBJBvnFIQI22rIjmjQ8fFspO6cFnKL2LqCXmg
7O5mJBt+glsxelbanttd03oabWinTUqOJ2ZnKFu7Y75x8h52hg34xqunyPRCjlAEtRjiZKzapwbe
wRZeT/ER+v91lvfZBbBKFJMD+Vjk8mVsWvHNKZmZcCDLbNVTh0rcjVF35w8iPI1lIW1wmW9FYBJB
EfTGJihl5QzaGX6CKooesno5yJpZQXqRgt6uU2LY0g1SFmqijjoI0gFEX37mTtiiTnZHJErWT5wk
4fITqDVfDuRtnHZ+bXLj/Yj+hGx47oRQlJfyw38qMVRiqE/8e+rWSyVmlYS8/I2ftRjxwUBBrttL
3iti5aWa+aMWo/IHFv9fpNn4WG3E0f9TilG0D5alL+p9ypLgbhY1/c9SjPhAJZHgZCoBaPup36h/
UopBKk2p5XUpRsazhb8CChHKYgqvq2KrmTYqR2Sfs0AcleNukkc2NJpayPbpnBJMyZklQEEx9oQf
72nNtHwoLb2zU055Fp3oEhqzO6pGfWt2wIW9MhmC4cou9BAOp455HbJpV8nWWdkq6BMcoWKYLfgb
iUz7r+Fg61SZLEVbgn8BXpqTiHW3lOPC2IucE6k7kbaAFjaSmRGzVpoUpzBwCrr9uHhbUcgWZPDi
vkDfgUe+dTpa/Xuhh9I3ss8NNm0dO3S2ouaEr5/jWUKuc+xqmTr1LrrEkn9fJmjfQiFm3gcJZJYn
QmrDbEHcZzNBZSqzjDbENnobY2xB68Xm0EKUDSt4o73BMdSQAf4tCExjOhG5SL8AGVIvRSgKZdMG
aXBVz639PSQw40sRtNZj6QMwdpsJwDa1+mbhGXadYnzxyWrIPgcK1AAnFsOY7SfcxRl29ARSeV4g
cfW6xYtEKmM+FQdtjo3Wm8t5UDeJOduNa7ItmTdyD3bZifXOIim+oXgPRqOb9/Qfugvb8K2Rdyil
bJCImZjP0sqvmivQI3K6gNHIjikNNTlXDYrjDlSk8UsOw6XbVrYV0pzqx9z/RDm7F9sByUZ2QqIh
bEU4KLG2qaKmuq+nvFCcubLMh9DI8RrIZG58GjK9/QrQjTwcUIjtrqP+XLlhmVsPiDyLmk1qxNaL
CU8foFqhEnQwD9Ies2CknMc6+AeaLh0JxDXFsslNBB5xh+yc3qQWljHjjhDBQHA1xthTyiHfGv6o
9Bj2YPmRjUXRueI34Y3URs0zvtK7NgoA24QNinuXzM6ydNLYig4wxvOIB5RU2zRVRs2lm1Vjjp9V
7bNajAkFIiGj0zAJfbjpRA8bt487GYVvCDze6VOEq5wghgZL0UhC24jyi3Dxqssf1FaKaH2T2pQt
yOL5Y5WifXBGRYmQfmsFltM07znTI0Cpn0I18x985G5XGCyV+0jmrLFtgoWv0ZlVTphQT+uOf0bD
N4svv3LkTlbrHQDzrnQ4XpFM1sGU+y4kvbzqNX1pnlF1QuvcF1bryfQj4duGFT6rUCVp+Exta+Tx
kawWkRvoDV0u2R/Q96nRrMxf0iTwH7IBLOAODadKU91CYsTQhWF0IOuKDBg4s+iN+1ZNrpVYV2+I
Fk0uFIkAYS+sE/mxqnp1hh1rjJnTwIT+EsNc+NgarY1+0iQttS8VE9FiqrXFaYgy6QpwvJw4WUqT
jk/OjJGothbZg80Eu1WvsYnxh0CE3aaysOno2nJQ9McxvRuIJ7SZyqCzktaeBl/BOPB+7DSOSMFt
FUv2oMoz9Y1RqipoCUcg7aFmkXMrlKDa21ac3ckqV9v4Zjx9mqdBC6/6rKkhFxhGl9zUoyCYU5Ph
vHo+264ToYYVrGzaQe0mqI0x3dDRromGrwoKqID6Mj4otPBUTyIBIwOSNnvWpMO540h02UpP5Mqy
p+3jUN5G8B86+nDJcnd2RPqxJIqeYxHZEfsG9Y5wCvzV7Apmq/Q9i5A9g+wcqf8qyWbxNROV2jnD
IJXINCo1YDM5Rnhl0o4INf4ZtHTcORZfpWBG7hvk2OflGABgCWw9bym8lWMJF19oNwzYUdkAfU0X
p62ghBqRIJt6kW6rslfyweWOplEfc4kL13J3Mqx42JhmWYZXfiiHbNc6cquB/QY3EUG6oCr8mXQ1
tWJOrgSvwJpSsmUzUGjZ3p8NkufIrQehV01xsECeTaR4yazHpDb6WWuDNMnybzD6GBRdFIyQYyrb
vGkgP2B7Q6VheGnLesewHqOv5EqTslY3yMtRxyjRrRAGaNKZU+6Zn6kEHSR0Q9GECeJgkXTOMqVn
maKcM1Uq2e4tlTYKoEoqce4LCgqGRaxmn6Im9HPPbGUEihX/QKMyyuUnNSpslIUdsdOQmGH8u2me
6V9DBDWBmxYkxdZGPIeEyJSYNRXTFI+jTYa1w1off7V0SuX5qRgafRg++UbGB+0YYa08Dm2WX3aE
hCYOrQnzFElb1u98EoKXtnR6qY+GfqdCavqadip5a3DeqXMC7ntE10k07VTI8qexwDKKtqwunkWg
h4gLzOI8BX/3DVxNt7cRuBYgzAnKdUoU9YXHcYCaGuR25WaipPEZiQZn5MwsIGNDwjO/+BXR9I6w
1fkGIvH8nJCkdEaTiXy5Gi3rbkhjYgxCvO9XgrRitrUyJienr1VwgHIVFhi2w1451TuTMdMNCRQX
Qi+QBPvd0KOUBrJxm1BwoNBZ+8gsUl+01VbEAfQ4stYHpLR6Iu9D8IIPzSiBvhmrUhOunnJQ/ciJ
jjJ581Iyp5xB+VwKrGFK8Di/lNdF0kfad5oNbchfnFuqu5Tts/F6njOdkjw4ts66CGylTy4I+uqx
MTCB+vmtkeJ/8QYrFoyBxBz9E6gdNbV/UktkdAHQjeWPNTIvBalgnWYe6j+aCYmhIUHgvJOe521I
ZwfivvJgWsEwPCrkA1cXReqnWPRemhzjS8NjAsyuLX+T4Lt0CrX7IEWK6mpE7DR0rg14bKi0lwYM
IGLZP22AqISfjZnshw0hIHl8204EglDHiKmKotAI6AUZzPJg1V6aRPZLwyjEaOITtyEI5JNfmkpE
7y4dpv5Hv6n40X2qX1pRVcI05kgWvfXd9KNfBVpZwOPXMQBaF3bU+tNza1NXumyYIOptq2VWvY+S
oKj3/kvPLLQThQZaxt6Cdtr80lsLh7Izz+GW4CUQc1CgUu1FGtwXtURnA5UctJEx1rPWReTKD1Xh
HCOpJoCMnLRsDDTx2I1tl54FL/1Bgj/wZC8lF2mXv/QQSY6nnyhPjN2TlPaRsa1eGo8MU5qQ4Lwj
5RNYEjXaBZXJVpiBrI93Vh/ndNx0faA6CFChMr+CHlK+YMkY1R2McP9Z7oBM7HIsFROzBIRRJ/Nl
TpTqzGD22h40K5GzqN5OcvjH0+niG+zcSe6jxoU+VLVXMRNPeh7GavcksY3eW6NvfjPzSTa3CjiX
aKvUTUONzoJFvhlyKO/ubCr+7Ba6EegeRYKFjzj3xWUJwE3bTJ0il25h6AHtTG4sdU1Jw9lvsdUe
nbo0q3vmhKjb6n1jMdQVORJuoA29ddXCUMDVZKVasRFsOyp2a11AFdVXkccbhiU/V3Cn2MHbUc7+
O5krbQOqCWV1kYeJ7xmKCQ8wQhlFpGSXiaWFOVIi8RG9lE7JunknbFJA0VqL6pb+EKEmHT1M3a2H
QTQu0JvR2JRmFC9dxPA5h5WduGmPccmxR5KTW8rCaMfZUrfk6eIPcIqaVBmnqYzBdmo7M6wzJQx4
xLUph58l+OcoyQw8+nhUauB1ud4RWNVX8PKuta4OutNcL1DT9yh5yX8cQL07EyJM6JWDBBCRNOeS
Qz2CbTxBXZfk+2qs0RkVQA/V88QuJqp4Wi2FGxSpRJHGmEwkqpa8BXoMRqJviJfC3UgDICc7vatI
Wm6RRjcwsAm2IfoBDS4xUiE1ermxh4demlN20U1YPAVlBGSookMb35cpvoTao9bL4WJqIgLHZkNp
itmtChO3KnXV1qjRivVtN1bOrJslAd4cO2wdjr4eqDr1L/SD/mYigk11kyQ3zSuLOd8/A3Yb15dm
TffnM9Yi6JkYYtD9LBpBLPS3bD1jjQ1CXZLL/kOK85/6wT9VmeP7v68fHJ6mh/ApTZ+a13KOl7/0
o4SgGx+Qaligu9k5YshZHP0/SgiCP+EAj3hpkVQgX/+rhCBpHxB+GCBSVDzDC50C1dHPGsLC11FB
8aAwE5pA4awpf1JEWMl9YF7oKLUW/6sJSNxUVvKmfOpq1bcJ1exSIW2nAr1f4A+ah5DK/jFI/l/N
vD8uZRo6G2L+x1AWPdcr4UguBtSHqsWGEXOSBw+LCcSElPnq+V//qH78gyPhdRHlbfO//rlShXEV
SEUmZ6yF6YGTd8WWqYpqAu9H5ZL8ZLIR6kYsWcnW7o+vAlYDcY6t65Rg1iqpTuYewIjimWMxOsl8
dBoNxMQjWixlMWz/VeAhktYyEYShqAM7hJFdW90MXIZF1Ms2FIDGI413RIbOiHEeRb4bg6+Ee3lW
ErbN/HWhE//ZZTJhhIVXyDX7s96Zi2u1hEI3h4f373+pLL39YQjsbVR+QoEqYhpLZerVu2xDNOuW
DME6zlCnV212KFCoO0uRwWMkTZ7fcJZ8/5ovA2R9UXUpndkaOjl1DRbpwxyfR+yTBZfH1ulIaem0
lVWcGyNmFrYupTcY1bCx8Oye9nYvu7ViXOagJHdE1Yc4FeMK2mxgbd7/Xeqv3xCcAaA7KKx0st/E
6i3VgzrZbZNHHBakafIKe9qKWlElz4S+SVrKi9ssUCblZk7HgzEiq54ju/hsxehYZfSoF1ZMuB6o
kYAUVzN4kqIgMHENB5HqdKRRfOtmXTq3BPv0XqWE40k+3fFYguzsc5aEo6pFanbkcf/6IXFXC6SD
l4zyUV7d1WCY7dCMcojzcB5dDeDmrgrE4L3/8Jb5ZfVOIYGoWLBlBaXXWvcI73wy9EgDy6uTPI/5
FasrKS9eWWiVq4LAOzIJ/e5dMTAtEun5b/ulpPpq4NIaq0pz1PmiQlrRQ9VD68smw5tg/P6NB0iN
GIMA0z6Thfb2G6lTyL1lpRC5aCDjRjALODVW82OjbxFkrp4ggATkgtSWeVViJdhUurINARCG7kzq
3GU0yOOVST1gk+AW27WlKW9lJdK2XQcvMKUvjbYcqPpsDKFDJAGR5z1Rh2VyID2deMCpza7DDIh/
1Ej6CUKLb+BVItobUodj1Z83qqU253o+yps0xkPSB1XpIp42sMQDwn1/cPw6/S0oC5Yl5IsMELFa
MeQeihaaZXDDKaFzkWk1rorQ0COOUXU7zTIoqnToKproyCj5zdhHgcnFAWlpqtBWq6Jaa+SKVvAt
w0kLT+wKxAB92+LI2P/NJMqyq0PDQV2saNqqfD+MBE/mKiXWHvob6xWMpBkGo5f3NgjOYQq3PhPa
kYv+7pkuimkZdTYS7TXIrtRbuWd5DN0sJJZvHuPkQrKt5JDilzqpIyX63GnoOiAkHyPN/eahsi6z
xaClwuegL7/s1aeX8I3Mw0RtYeKM60q5RNXf5ETy/pj5zQdusyxiPmORYBO1WpmsVoAsNrFkkvfG
ll9VxxOzkievjKXgyPB82Ry9/vTYvymLEJYSLmPEWoNd1ClkA9KWwklq5RvbfMKNR+KYJJwRWKpw
UDYHBCTNVrLK6Hqq89uQcqcDt0XdLcGVu7LSulPqPzbWpTw+ff9BrB/3jx9nYjClFaUxO7x93LYv
SJFX+HFzp4cfwT9TnaPweuRLUY9dZvVWC86TVCtQ1uQhJ1uFExMFo1Kn8D7N94nsh6eN7jcXctFP
t1XKwbTo9AzTaNh9jMZJx6TgP4y2rTlRhKq+tpVuK03ZV5YMa2NaQ/ARx/TgqGacbTS6PNssRlSg
dPbT+09r2VG/mUbZU7MPVpe5mk8f+fXbx8XEPKUoXChU49O37Kh6pFNuf+LDjZCBmd196+dkGULy
lQtEQzS6hmaxzxNn3TtlE6Zfy1YKFFfw8UKGVNACk0Rhotkq6OGkeQMleCp0pXI7u4WrlETDgPpU
9KiuAugSwlMFFSHq/ODWK5LPjqxGL8vN28GKDlYF8cRKwZy9dDlff36wd7PBpG1FUw0AeBEVw1du
K92MUQgtHUiCxzmmJ2MDBA0HnOEmwrYd2bmx8cEpZ40ujsxEv3niC3wPdieTPLun1foIOTggAxfh
m4995VOqa8/4zjC1IjPaGCKdjlzuBSu1egCwq4CByRbVHFbltw8A762gjGwjtBtGd+yVi4RGgNvh
JnKRR9S7ZOlVQjw2qDlVCbQhYFiafcxPoi77prc/g0+CSZ/9K7MvQKi3P2Oykno5UVh0NzLYFgTL
3bYdfma2291FR8y7N1JZ26spmaM0X5DV23Ai2qwAHzECDEJMrXwv1Yzpo8ySM/T4rZNKwr7tEwjN
rS6eNNW+eP/rWE+qHEPpgEPrVBSDeQULwZuxo+gFBBu/pZFWT5hhc+khDZQlux0lzt+4EsAuDrYy
3gJ7tZtpseHXfTVI+Knz5wxc867U8wFNniwdudLynN+8B0WnPY/8heUCo8vLrv7VcjRRiVFQodD6
qxT95NvpiJV5W2TD4I2R8of4WFWlF2ATym0hW2fpXZPilDnsKopQ7GSaWd2JED2tnYodcBMkLMcO
Sr/eGcRHZAuIynhfYHLfvi27rOjuD0xWvkGfBEdgQXpI4VcEuul4hMGonJMcHx9ZCdYWJnr/y/6T
/QwEUo6qa17tKGa5bSWSn8a88cjouO2zcY85wIlr+zyOBiIeBRFMwwX7uiNr3S/jk89J1VjkuGOG
jrE6q6Q04yebkChXC3sMkn7pw8ZH4WAa+OvfH6C/PFwuhT1H1wWXpHSycp3FPtgjUCzsL4IcZAee
XyccS3OTl42Eugfl7lBW7bGdxrJreTNYVaCri+NGBj+hC3s1d/VqnRHxBD0g4lC2q9CsebGSB2fV
MARgKSkm57Zrxlp5VQatuIBN1l4p4I1Oa3jd7z+AX+fR5bcs4D5IsAv6bbWQkA5azSPv0B1RmHqq
2YzYh6tOdoxugHzim+WOQAj5qjS2IEYQEOSj08rd/sjPWEbxm0eCO9hmOhKKZjLM12w4eRACZjis
FYnd9TVTSbk31LLADWrMnmYHj4le+7uwHiKwK6NyZfiQmtqBOEQqB/rDmGm7l1/0nyIo7jLG478v
gt4WQfGm/Ln8x38qqD4sLGQNnRRmNmY+nfn8R/lTws4mOH/Yy3/BZ6Sv/pedDc8aNmmavExi1CVf
Eg9/1j+NDwozGqdBog2V5Qxj/En5E93Lm2HE7M9g5t/PzgCLHP++1YJTynhvAO6YUSLoACFKvgCc
L6Y99ioSxyBK1fP3ElI/5GgsPRch7jOW5MgOcfEo2TPKZ0SWWmr413Qe/U8xCudv4ZCUd9QvQ7Lh
1U4LoNxUoG3CABraxrD79ntBdowG2kYCiiSrYVBBy0CF7SR6312xkaQx1KBDRyzPQYzcPiGKay0V
dXeiEmtUbiap0rBGNWJ6yP2pVj4rXYySFzmSHe4CQm7GvWEl0ak9I9CiMaEY1R1hfQXLHZtU406T
sK5tSvz2WzElQ+X16K9ArZnQgmM3L0pF25hDCZ3bLEKpOzVADpLLQKK0sh2NXIlvGjxzAiAO0Yd+
RwDwhRwE2Z7NCSnwsQmcAJDRZJEZFjb1vRSPc4X1pI3RRCRFclVQ3N4NjRlF170iYrKmsfHU6cZu
Ry2btzAJehTAXTNhvMbWyP6nmklKnjucFewQE92/mKIy910MO91tSppj5NrwygmBqya5yR0VJWXz
WLB1xXogGbhumlG/jHLkm/q2CSPCH2YS+LqPcEOVRzuIgLrLYsifRZsH531mMqnFtRg2VVuivCVA
eSi2Za/omWNlwSOcE3rxhkkjn1AlHOxUkVIFAgbYs9YZ8rg+0KkjuIAYlH7y6qpgIUaG5yeupNpz
eGr7+kz3NY7xl8xZ2HMGKBHAVXIipUiI/eC58/HMwzRsGQX1lPq1a+hSj+wjRomMEmWuHpveasLd
YOMQd5p2kcbQLjM7OAINgm4MTvZdnC68qmJafBUxaD/688FAwByMty8NABLAOmksvlMuOyeYMy93
fJECuZrfJYeqL7gxQnaSygXDCU8u0c300gaw8Fm1CvanKNsayhd6A31L1QbzDnARnsMBWFnjQBEL
J1erQW4YldH0njqr0+w1tj9SMrLqIN20RmlczlEVPc2RRa2PImrxUY2yCCdZMxf3Kb318yCk2bzx
F7map6FDa/ChpPmXkdTfe7jdgh5qmJlPKrTE5nSa7fg+sOPwGj5ChsLYhHKDr0jrFv2zJC3RiwZp
UGbfjQHdO6AfMMSM4LRPqLYiScvjGB5iFJKyRTqfhFc1l67UHPiDZ4/xMHmx1g6n8az22zSokcNn
chiiXIRwSRhUNGluqbWy5LQdeDmnao30GyL35KvUtuR1jVGiYo4KRH2fTgRiOrjLiJKUC2A7k0ma
xolVqH0GJAnlmWtFqk3euBLzU1u4IgctFj4Ze3PZ3tezZeMNR8KmbGeb8rE99iECddwv+s4a5Fp1
J9DWjev7LXXlka3ZXYtYUHKHPvKfUtnEggLwM6gvZphUcB4VrUVhlY/Zx7mTwr1ISyn3wBLFTyPW
rrsQZwrJgYz72mnLLCNtpLE7pyknYzfHap+6fS2n38khrL4xYigQykliFeRIV0hHtcAvz8yGBpCj
jYFxh0kD19pckNHsCj1fTCakDp8T+60/ISXU8GqgqL4o4CFVDrYhUJ9odoDAlmleNyfmbLbLMbzv
6Wjjb9nlNu5FQGRjuEv11EgIm9TMn2T//6zwrPCsi/9+hT/867+Kf9wW2b/+9z++54//uK7/9X/y
h6h8ervq86/4seqbH+h2ohMyDEYRm7MFzfBj1Tf4E4pRLPmcEFQg3ewUflrYF5u6oBUK+FzQVKP3
+VfPU/7ATpu1edkqUGZj+/lnySEvbYW/No8c+ygDCENHnE3Nh7rI+sAgVGIGKhBxqCbsoS1PCeZp
RncQ2omcRvU+8VFjQT+IER3CE/JPzYyQXlAooXbWA2ZNvSwxURiOQXWt+yZ1nzaY5m/UgqQlvLO4
FUbQqs6rZ3794+e9aW0uZ4s3v3opUS01Tf43ux99dQpIBH2+2vza6yWQLb9XlOswCqbYbZMmRi1F
zSi0+vyj0Hy6DlntB1cU5qtnamk4J1NNnGmNOn7CkBtfpSP9HTeoLOV8xAYMYEjqh699Vua3jBVZ
bDI2RptWjowLOoDEq1i4QR4QnQ5PMnCzmyHHmqh3Wn8fU8LaExRpbvqwF9hR6zy+mAp1m/aLSEOe
awm61Jw04OWDuXnWE99yy4iwFmxDuttxbirc9x/U6ozGmf6l0MwRzbAJk7BWJ5RWtXFwLc/JRPAu
25ccviMUaAVwJbOFn6rUP1/Nf2aGf1KievXwf0VZPA3/cL+nT4/oqr+/ng5e/t7PQ4CpfqAdz8dN
6ZE3gmLh53RAE+DDspnHJUFiECQX/uTndCAp1gdt6VLYmCM1PtOlXvffGghVRSBBc5zKu4wFgp37
nxwCluHw12dlkRVg0zrjmEJHUMfmIfjzV5UgdHJtAEvLv8nKe/yWhvw5LI4U0FYj8scluE9+8XLa
WJ/fpbpD/CdG/0aL5E1cfmmxmgn7u0LtjwLJqxfwm2lifUB/uRiVkEUeIui1rA/ofmSTRKAp0g1q
JNq3l+wTRlzximNGbiZO8p16THTxu9vD0U9SlOD1cpJ6+wTluKXRUAjppnsuvhV34sCO4+hFltlt
/ZqoFcP4pFe8EIbeXoQ4QvggwK1vyoUcCJEQ2D17h3g7B39YQVueIK0A6lm0YgjRWy8PPmycgMau
f9PKOfWFuzL9AjfMgTOB9lI58r6W4bW6L5xCEIwIMWGpXARHr4efWY9FWVRtdGDy3hj1lVYfmw/X
A1znrLx0odEhafxjLfIZWhj1YzgFh9KXLyz1UkZxKHXD5v1xt/zO1/exvsoySF59RijWrX4K5uDg
9xufUrH22b/CeoqiyDwWILV+ZMulTME7Isxg0eCsFkKlgeEH4jU8NGVfo4LbVrqaHFlE1t09hFFc
xJBpzCIl0n/pJI6DpuVxmYWH+tFKvGl0p3Jb56fjfXGq3odYiQo35NjzmUY6J3fyx99/nOvh/nJ5
EpAEkxz7IXM1K6mllhNfX4SHPr2bRHUgUQ8UdPIwVOWRF7eu3P6401eXWsbPqzfXtBG4uqGC34Jk
CErijbzFvLFVL8Z9dv7+Xf32zb261OrNNTWLcoaJ+0AC52lNAuXxbdJ6MuLBLbFw9JRIqVrixd7e
jWx0tAfTmrvBZQLz8FyPwk2Me7xVlJMQIOz7d/Trx7W8HzrqTLQaneBVAalpdK2cKCUcxhAjl83k
2tJJ8/78Iny37IBZDZljl53hqzfUhbNJX445gsiHZ4ksYD2+o4F4ZMj/+nLYN5E+ZPHgFnHb6iqE
bCBIDNXwULV6fCtoEsDd9qXwyBP77WWoZLMjoJL9y2IoE+KtlZYeHiww0DC7LVcxi2N0uN+9FiSS
y9YCTQztkLdPrMEq1AM4ZlYdaqgKl9BzrnscZu+/l9/cCntxuqpsiRX2Ias1CUCjMS/C8gNGBWwG
CmhINF3vX2PdmubzNN9cZHUruMXL0SZy/ODtr261E3R/9uf+SvMQfJ/c31zP7uTJHsjzM3FOvH1x
UM8n5+P7v+G398lOi9YVXnz2Xm+fZlIbZHmTgnLQAolaRFJcBnl7ZBo6do3Vdxs2aWTD2uaNCQCW
8GLr4UjO1bEraG/vYoonvKFtGR2G1qo3IQAlCPWx93celc5+FeoaM91qhhuaHipU1kWHPKlPcJ/O
YX7y/3eF1ULbjjHcB1Suh5wJrsG8GOZHHtRa0vhjyKGi+e+bWO9JzA7VRTRGh3qr7sYtFR4vcm4z
1/KiJ58j8U10d/1g7gbvcnKme9hT/g32hcu/cZ9EC9Gvt36Tl6eHQ99ClsPVmXSnwZx4yOb/fCqi
f/Q/l3hZGV/NqwHmKMDlU3Swrywr2jW5dGQVf8lOe7sr4uMVGurGRcX7I3ro1RUEcsMYQTUf733q
dbvspNw2O2BAe/3SvzU3D1/PTkxi6x3jJt0nW/WEBtYO0o7z+Dee5aufsRqVYRY3QZQo0cEyDuDd
2cbqR8a9uswB793palimCiTePDGjw+T6O/9seqI2DrZ7bp1gY7qGM3n5Jt2UO6gsSe5kllNcBdtj
XejffuI09qk8vezcVvc5t6hix0GPDoFR7Yauyr7TafGf3n+Yy7/klzs1kfwaFMMpSy0/4tU7bcsu
ZB9vRIeouPQxpKfS+dRpkMaCvzM8X11oWeReXYiKKKKBnkcKHtElXHxxSR25xG8H6EvvXnDegRG5
mhTJhU5njZXxsL/PztKtcq58hiDbn5gbsPAuBHOPQCLX2nTncIvdzumcj8MJIJPzk7+xxrChR6FD
W1f8IsiAQMCeYM7igyiaSy3OLrGEH1liVvBKOAkyrjZai+jqaR2yy3n7QCEqRnNsJujy8t58amap
P1BdJ86l0LRmcHV8+1/7Sp+fy3GAdzjr7XeQBOldSZ19j6devYmCJDqrtSkInHqS6OoVce8/WER/
MTvO4AhA27fVvsOv9zwGyvTQ4wPFslem4X6QaeKz41G0xdfGvABAgCABJ1UbcZtWagFjL5Xyj0au
y3vV8Pm/6UFotttkZMM4CSTMhBbRhHzMtl/a7ihVLv16TDOn1WZxQ7cv3OMfQ4EGcmbUNiMBWIVj
UTVsAY70RLNEtUpHXCQhrBibJC7faYU/w7nUleLLZMkjHDO+L9mJsyUXwhob6/n9r+fX48ZSyV2k
yhQKYCdqq1HdN35ajmNsw4Ge2i0I+maDfCClH1rZ0r6rTXHFNyudZ2E87xuNX0SwkP35/V+xzEZv
vmGaxxSkoHDwESM/X00UWS7KPIri/oCn6nIqbwqhP9vpRM7RJcvFn65kCgIqrAHQIZcdwRrUMcNj
CocxkLmY7JgQxaT6yJS0AF7f3o+KXRx5kUplhNq2vJqT5FJgfYXqeYvvj1EytWn51bAG7bGYfACa
lsjlGwmLW+/oo1YrANx184xolPg5w9d53dkVGzu1JYXAwcWQ1ncIEZvYjUYB2bH1Oe+iqi8efUvN
rul1lc+I1uRHtZm7b1OmYtvz/R7WUquP1NGJ4S6rjTx3OekksZ7cGJWtVwA+Fwtjo4zBeaCr2Ucr
sbFnhhbidRNiDsyvUMvTjeTnqGfrpMz3QZ23KfQdJdF3Y8Rh3OnYJspH5sCXI+GbwYCYBcoCQ9Gg
skRd8e20YEpVE7ZVH92i1J32soVqVlY6AqSAxgG8GiAlGmYjneG0w4LoB9pNkAcPwYDbJLSNYvf+
0HxJiF7/HBurGMcjHQ3zLz+HPn1XAVG6TeSk3FbQ673R960TaaL1X7RKcE4BPHGhSWsHkkrIt5y0
4k6TgQ86o+iaTVNZ/SW4sPHMb0rZnYtUOtiEqW1ReucUAwfzQAbhVhqmYq/5areVx0rZIqOazpgX
C68ZII70qYlrF0KRI2L4tO/fo76cjN7eo2mAr+HgjCIO98JqvA6tHNR2q8i35DUsUxE20ufe6oOE
bAgFzl0hia9Z2c+nmlIDDynSVnwctCnuT2oSq64Cjty35I7U3ztjnq7J/wk/LTaW22YqNVIVETnA
iC+G8rrNMtZmQkMijVCrnnSgKR6qj3qUsJs0sy7ZG3INHX2ufHqrhJdZTyiOxi+wXWrToQgTPfUF
jHjXsMKOQBYJW/0V1AicyJEsYZTlGwieSjIlPkvQhK/DpjPAbsU9jV50BMkXGtPVwzRKcGoUGHuf
KuqoB2yp7V5Nug5DKswRz09Rxx0rY/5SCWZA2zRDEALypOnJrR7yBBIfqthg33bQc2yvNeKi2dOA
L2nrAwy9JUtlirwK4m6MTJwqIbSLBtsItmfMt1jcuk/vv/blgm/fOu096hj4kQ1UgvpqjziTY4vd
u09umy62T1iuEIBjYb1+/yprpxjyWiRF9PUWkRD/XJ/B5EAh0ZCAq1vfhxFUDZ1x4cdS7/1f9s5r
OW4kW9ev0rHv0QGTcBFnn4gDoAxJiU4sqaUbBCkDbxIeePr9geqZzSqqWUf3c9mjkbKQSGTm+tdv
6kjdZxw1PgETxRxZu1BPOo7tbroZi7BE9DJjrRuP5m3LN7h9+1f94tlJWbYFT75qLp+JwS8uc6Q2
xWZhjOVDOZKV0nSVuYGUv5zZy17f5+iarL1NC+on5cZqEv7yzlhkrRZbUH1IK2naK8wkw2uy66y9
sxbt9YzQhxjyd1pkiw1sJ967AtuiiMio60nARXiOtYjEGtGfiM/yRgz49pqqGMFSZPdOC9Okx9to
b1mhue/bMt4PGNJddSZBMk6atajadW3DTSPx25B4tbencL0ZHC2f9dk4sTVgbMCWU5J+hJuhtFtZ
PYwyIl7SshW/FWgd7Qw/jLeHWrf806GYPCA9VhE9jZMjoVtYpoKsrYeVtXTlhqm1sWvVxcDAANTO
S9svhjx7cLXQ9et6bi7eHv7VYuFJ8TegG0UrnB7Eya3csnAbma2ufuBiqviYn4fXJI/2Z9pSz3K3
06ekvbHeTNZ+8jP09GJN1nWitrXbyQfSObD47WI3waulWzZYRMQ7PD+6LVxt9T4qQosTXnu/Ksp9
KFvKXsej47Lo8e2p8VW6zDuyJZYssX8kqxElpgKTV3KLjjm94eE4aqRvp7qcgrfn6dU1jsp65TgL
AcOaiOyTDUVRoJhiMyIf3KlffCg7woNsGPlma37oajP2dKU7M2mv+hzPQ/6kVgsHG7jjDyw2wphz
e5EPGf7E2CtpkHY6kuBGbWKOlB5BQ51Q7ma5dmb5/+phISra3ApQjnNoHo9MX3vQI7k0D25GqI4T
doip22XJN6Ip6yBTRf+hcvT6zKi/WIore53elECKzIX9eFS1KSDaakbzkGKAi9g2gXU3x+aZfev1
p005TfnpOqbBLdY62ba0PhJdzeJ6iKY0Dewpfuq69TzCP+W3lwxefrxD5NV8X/apjLiPWihgsWk8
RCWfluumaCCbdtnNRO2ScGjrgakY0ZlFcyq/4alYogBBdL8hb4jThUpGaK9aY6U8pMmEL4eCPfaA
16kbtoHVjZed60DK7x+w1tl2oSMx7TPvu1AQApKdy7t+/UKprgHFV/o6moSVrfvyhMAmDNabNSkP
cUdjS0vtH7Aiz4kb17V4vLMgeoXOA7vWccDf1x/xYmfJDSK0EaZGh8aWeD7pFWQbPcKbrXKKzYCK
+8x+/foOz13nmRJAXWdQ5p8M6Mzk1qtmZz9gGPSlksYuCnHSwMv9bgo/mGMGkZEo4rHHGh0buNjE
Xxpe49u70euHNuk5ODYqCMTF2D0cPzSwFCWnYdkPRuli9wzd8XLmekJXoJp3KVbTZ06JX17wUKut
Fd+a8HGaTlOUHF+cls5DnKgzlruLrmNE7Bi3rY5FPUGVTnkv4ETiF29M5gL5tBqRlSI3+4adHR5z
bz//65VFv5TT0l6zY6Bmn+zGBYFrg23W7gOZTa6nRori44Py4+1BzHV9Hi8tmtnIkIDf6ABzNh/P
8tyoTZ6EojgkYT1QsQ8F68pJu33dYHWHedTQXeBwrSF/Fr0Y/UzamEaR3ljRSyWl0GsKhwjoGj8x
X8TxFAWOGF3s6ROdXhel642aV+aWajn7aylsXJTMvgbjJjQ4UvBKDDG8rbLyU424AAfqxsLdaNSn
NpjNKbtFx9vc6AsRBkGXzz0FsJIMF3qfxq2XZ6HykRKavL00ad3PicAzG+q3Tfw1RkB1ESiZVO5F
s+iHyl1wdmjcEjLp6lbGLyPHKgpKNSVnuMUJc/ZqsttvZl2mk883qFg4Mlb3uSrVb29P+S/WmY0k
jcVksNiY9JMpj40BAi9U6AP+cquZJN5E7oInnqfyJfoiJWrNJMVxb6fppTnMpN6ldXaQYXeurfd6
hTnAL3zi9CkR16/kpJfbSiXrwiYwMz2odh5dzRYUaVgczbnN5FV1SttwVQ+jPljNWU7vRarZqlqT
helhjOx0LxPVuYpIsAW7wcnIFGG2D52k3SQQZe+1frQ9FlobvD3przcTVFzE5WAbAyqBRc/Jo4a5
JZbKInLebdz3NLOnwzg16jXm8Q/GPDXNmY/3F+OBmbuwoDioqNFO7jU1yv6sWqbkUGQa5kdxNOwX
fT2JzNW9OYrPdeNeEyw4h1WHQoitcqVxnewWlPjKhAdSepiqotvPbTf4fSuijYl6Eyq4JNJmwZ/O
dDHRmCw331ahY6zeF7onnDVYzE7KD+PUEUJOFDTEbGGc6YO9vuqtv5B9nEqKuu10Skphxz3IWHpw
NF4BakHoVAzvc9UT+y7DF2MaepQVyVlY/hfrfCXOrq4YkF0pmY9fvipNHFkXJz0AWcV7km3CLcji
uYb/Lw5NIqYwDsFAmI2Ugvx4GCtWJzE4FmQCGxjLUsn3pks6b02ggl3U4xtRDzYM+cxq3iGyyy7N
KLUDhC1GMMLcOLPi1xd+vLFT79iQN4D/V/uek11GapOELFpmh6Rwia2ff1gwaa0w+oyH53VbDU9v
f2Cvr5zcA5Hars4tJlzlk73EAX62k6rKDuNi1leWEpn3irP8BYSpnXmw18Uk9EdKV9xUoK9xWB9P
cxeFZlEQI34wF/JDI7W7dUeUFOkoSOTV2nGjhcZ4UXRaGyRESGx++zmpGMACyAZb+bAna8npnSoh
GaM6wJpXL4sGCLBWLcQDBZTmt4eCSP3qHULqJrILGsnKF7DXw/vFvc8iZCJd9QiHmk+03mORZwSq
I+FOE1ZbbGqhZPjalcb4ZcG/UN2FCpAkmvS0eiwrrPivML7Pix2e/jpeqgsSZw9Vn/lBw679lgCq
VRxuLPrWsKqcVkUyNg+jTjTdoPaxsVFEmV9jjyicQG8s9RHrHfEjzcEqBq1uxKUV9fHjlIUoHRKS
ni0AQHoQXon/dci3zI2A4Gkn+exWeFTs7BHu30hV/OToPemUBF6L26mfibOJMhcjCz7QTWEZDfqk
3B7fGXXpjutFY74PY/5/3kCJf49bkfGQU2b0+NeG8tBG6rzaERpBvPLYLtW6VDrP5NGIQBAIwDzD
rDsipsfc/tBWpnxvm73pbON0VZRMPakF7y1ZFopnAkHs55rXgKEQrxjLVAlVve/1ywik84EI1fAH
BTDxXMnUq7bH5WL4a9F6ek6LmeUbIsSwWMywwCQqFTF3vlGhzKBjwc8R1Vq/xOou02pknVHVxb2v
4rlbe0s3x1wwq9HeuQrNJt4C7YFUy+blBr2p8lk6ndr5pdAG3ENtiSEpjabZCcgr1um0mIY0A/pt
MaIPSfxnAASVEc4e1p8IDbb0zTxQYPoI7ULrVsG+FFPrNtV1r3TVfvAct87KoDViQkCQ7iA9Coem
/MROTVxIr09YijmDpnSbCiwKB1hyeq/CMnKfEgDdJzIVceaeIwQ+jtvg/20qEeFpKnbh+Hhgx5IE
vTCTi8TtFWimhUgOnBG4Kw3E1VCv2YNx7XK5LNEFVNSmLIzyc7706Rq6s1yQ2NNu2ALMy6hRkofF
1WDZm8mE+EmYERnW4TIH+jhd8/Gp9Y3VZthv23QCyiCp7KzxiXFO7l1aeh90lSyUoLQW8qqXsngP
1Wl+JNpEWLjgTIWzT81+Ub1WsY0Un/ZZ27ZaWXzHdpvYYsxEo4fGDV1eoxPFd7iUKJ/7LLQ/13h3
3ypkkXzv+zx/1wgLY9c4EtXVpErdDRSsb55k10afaFkqVuDUpXq7QGrGn7FNDmIU2U7LZZUHjQGV
z6fuKj7aleivpDXHO4zBMT4W+ognK+EwSeFLJEIfq5lqninKFuwVYkH0FnHU1uXszvR0Ju41n9K2
JkEj09Uvsm1c/HuXpLmXTWO3XtNyScfzdzDJ/Uuazk+dJd7WwlLKTdqJTTN32WHWxXBda8nqHVBG
XX2TaCinPJKzkChO1ph8KRXHuiGUK3oqE6vn21csI7/Msb7lRbs3Q+ng4k43HI81UyGrwVaW6Qtd
VGr2xZlqb7QiIw2aHJNwoCytkkGoZINFQm+FO5vjdlf42ut7px2ZhlliF9lmUYDcSn2Xjar1LSYE
HRUoqX6fVGMZb3gdrLwI0M3cTApKOg+hrfERn+exDVy1ch0/ya3+gRgPl2bpuGhEiXXu8m3SMu2m
d9z8W6S7lYL9dV1/cKPcflDDdnmyzUnQccPUwe/KAQ/PCDOSSBglEK2slx+DaXltoVwPZB+6KmEc
5Ly13yz6FqTBZ3QBYQN8ikRmSZ+FjVuZ0TkGEg8qG/jjobwsMtER5B4lOP12jkZg4RQNRoeob1Z/
6IMMb7mtjR+iUJk/FpqcL92S2zpy1xDZ5QQ+B4wUy/l76rgL0yd7gZG3ya5fE12k+DaMHV5ZmCNo
jCop8TDH4jkKxMLaY49LCLFjn0zvSiSu79QRt86Ad4fJa4L9z6dGM8P5DHzz+iLoYs3PIQrs9qxI
OD7VurRTNLIW5SG02uIyIiQGyx4Hwx+XBnqaK26A4fG87yPz3K38GY05vhRhuUIHB0yDOgDJ9PHQ
zUTIazTn/SGjuE59zBr1fUzy/CbrcQcMkA46BdBsl+OLPM8cafWYzqOvGEjjsZ0hHADH3vcERaBu
HE2gJpW0gUfOOsSSdmsP23LUIuGBrTbVjqTEjgCIVLcDJqSHVoAB7oH4oXL2dZ37Z4vFe04qnJvH
uxjxnsL6bvPM1ydQZK8Lteiut3JrOAOsvCakMevA01REEHopQE9qBSGyVHd7rTnoeo1ZZTpbd2Mn
HgsC7a9NV6qbqqlK35BlskuNsQuagiiesbBzgsTx6uks1E697Ix3Yhw4PvM539ctAkF0BPo1WpZh
V0Oc35G1qW9GsTgX3RTV9+A20aUAXz5zH3x981yxGjRovFoSVk9dTlJOuWl2zeYwLGtuxVy5BBAo
mNEUlnlm5tar5cnyeTHUq0uuSxoInE27OeArHW2MZDSJKVv+Vkb+o7fnLx7IWJFEmm6o9mHWHC/S
SRXxTORaeQiV+nEc3P4mchzpG4pi/nj7hvmL54EghIqBHh9E5dMWUA0tvieDoDo03WR7hIwJUrtE
fgYA+MUo3GDXgojL7OrAefw8SZg60hqi+hBPHHEdphYeoeW/K2OwVFwPVms7WrPYEZ7ae86qQsaC
MciPWNhlftWLxK87CBhvz9hzEfdyCTACkyUwmKPVg6Dl5Nshg97sZj0cPlbelwDfZW/xKt/2a+9H
vCn9s2SK07VwOtzJ3FlWnYSTxXCqb3q6z1XNTzakknkRY6WbS9U755N6ilysIwLor+ZWrAs2y+O3
xUUAXo2Ixo9W7d50+BX6Rp0+5Rle3G11BnI9XRmnY53UN2Hqrqk7yvCRvChhfk3Sh7ff1nNP/vRt
vXyYExhG10ZQxInpu3I9bCG8Lug3Q3DxJPzcczzNv4/9HVtbQFaXlwWqd0agcQoJUL1h60KZyD6L
IcYrrhJSkMoqdWM6ZLJUiR/OEJ2S1IKjn4/stL3UshpKWV2mnbrJqoTgQJHNNj4Nk5qLDTWDeZOr
7XLO5/LUC/f5d7G/cBemUUmu0kkVqzYJca64+x7CIpn+6rWOVAmTUpaIwuWilwK7a2yw7+0qMeji
uN1FR+SOFynteDOXeNH0btPckGFyN2pt/q6bmy6YpRoFiciy+7ff4ckaef6pBu5edJjIn4GGc7we
F+pLbnXWdHAXWwlwiINdMlFavj3KyarnU9YAJle2pIvaj7Tw41FaQT5rMfT2YeaufZcUiupnddv7
GbDbPrTGv/1M/6NxRf3OG/xn9fvDGn51rG59/ht/q1u1PznAuRUagu4OfQ/e9k+xu/0nPBf8ih0V
/2/YwnzJf4tbDf5odbXBAA6NsopM89/aVgN7b/ToQFJAsfAj6X78Rlz7MfAEeI14jV7nqojiesZt
43iNpJhyTURNwKzT1OJLno7x5SISaF1hP8BByvNgbpbp1i7V8UpTmnb3Yp5uf+5aLxXrx0fBOvxq
qrMa/AJjwoA8OQoEJvWSXhM2JtLSrqty6SnCw+kDziDN9jeHEsLEcABqjUB4wQZ6/KSFEoqpHW3C
bMo0f5i61PIrhPuB1HL3zFO9mlRkoTwVjVyHmhte5/FQBqmrTTO57IomQbCdpmCukrlDYZLGa1Y4
0Gj5gzU4BVgqKUbf27GdjTOn0AnDiZnlKdFGk41GWwa2z8njtkkf4fGRgeOEQ1rtR3eMW98s894M
nCURrqfJutk2c71ctvacfzYjeFLeYGT1R3yEunSrSHv5Zo2y1Tckata/5x69/j5gXJd+/kphhC68
zuELGDCZHZJpLCK6Sntp3xPLPFwqhSzO4PMnZcHzMHAhWLw0EFCWny4wYMPaxWI58zJYIKFnOViK
esawVExGo6uf7SlKbope4XolymJcdupQA4mMdiG+wfhq4jv40PGdJJGL9GkMb4h0pKxFqVGk6gcI
D5Q8Pf80XhBVbm+XJWqvC9fuwGzGTml2hIEQRU+uy0CsM24yX99e1MdbvA0r1cLlDCoX9zf4A6dO
fkjbipmPDHY2WcJbK1OdreRz88a5GDe018fbt8c7ack8DwjXCEAczhEsjGd098VrwzinH50KOrgG
8idMakqux8EQ9oEeZl+csIFgYuIDheNbJT4DahBoimGx0+1KC7buOomtMpxZ7GyGL0qYv38UdDax
Hqe0+E92EXKEVZyPIBrFDcKOmp2M3Jn5+9JmzhXtCwLgZHuOaXZ8hDMmvXpM7vgo+MJXcefx+l0w
m58i4QL44WFzEetqti3zdjhjYverUWgwMRAlzdrmOR6lT0wHYBO4ThLo51O3Gng2ttaZ+fvVKM+d
Do4g1BXPVNwXL3WeBLfxch1lyKMLjd4OHvW0H95eO78YhTMOFxSN1s3q2X38LNIFkZ6I5vVoNTwW
uNp/0WQjvp0Z5ERlxIuB/scwcL6onGmPrT/jxcNMmtVW2mB+bdyezV6Fq0l0brK49XeLdGd/qNXo
UxsRTrwn7UzRgzxbbHMTaUOkBHKs8/G674xKvzbxG4bLCBhSXT+7Su1bK51BaAmdlhed6CLHTyck
t0AbLaZjSUt+710xTDInXTF3jHeRHvF3RS/n+jIOTRIZjVmFf4C+Ie33rZGWWVA26A2JkCnFzSJx
9vWWnODaIOxjIu6zxnV3IBYk3wy8ENqdhTlkQROl01NnahlYYzeCGAIJp3gCt/UY3dRDZOwR0E75
J9hn5FB3la207/K46Jf73pCLeghhK+sgGQ00vtHVmq/upOB93TTF4vgqjb1iD4ZjZEGWNPEQkFE0
Cg9PS5KxuTLXStAM7VxsZW060W4WS/NJrZWhCHo1jLptEdbmTSkJBNzMjeP0l+ECSxtFF6nNEB7a
kFi4upXxyoio5sBMhN0GAkMaiJRLryIQQDuFxTNuqZ4m5nD0ZUqXead3fWkHYdWI3lMNCZeh0loT
Kikp3pHfDhrOPFqrNltS7irjwtFAhIKsNZcLJ7MV/g5tlS/VXFTY2iVrLF2dmYrckuuObVhUrzMI
wph3G/IGorsOBQNaGM7s61lPUM1GTOnqB9Y5hGRWs5JhlLYMnycyEL83ozG0GztKM3dT8esPzdCw
CHIh7rWOltQN/1gD2htqVrFpMmxPdzr5e/MGv7flU6Yns/qe8La422gTBsRbd57K7SyKMrzQWzbh
S3BTwrfIAMzyW3Bg2Wy1TM+SwEzjDFCNfs1f9J+reaPUkuCkGk+3z44xFE9hEg8kvgp89N6T5h5B
aE+tKb3WqkV+VidaFkEBTyHB2N1J9aBVC/ltMGSfea6eDPtEy7BZjqS1EKLd5u1FhVg1ZeLx9wdL
W2ZtEwoFL6HBwZvMxzc+l9whirV0amgn+zS+jSezqhxlE3edq3pTocQ9IdIE7l3VWjbgdp6O6eWo
9NmTnDm1/GqJ1n6OhRcz6I3E0nTNiGXfA6rE3rSyo8cZxpjYW7SGGljaiv7kUBC3fqtWFdFXxaSI
IFKL7rqQU2lf1EZUNpdpSO7LrZm7NFkkCWg64RF6qONw1DiTr6a5RgDW4NrhdphjK9lEZa2j9zIz
lCb6UivdNTwjMe0IxFns235o9c+WIuv6Fs/0KDxoXWsml8pchxcRqYOZ32OdJ3HFHghnabNJt/xk
jK2a0HRl+pyORLf52TANVRBONhFOrduWX2Y3Ge+MOI/Br0mDdbqNM0qzg5gW4mIi2s4iNYsQTYs0
qDlbdnFWi8YnpZscLj3OzCpIIq2VXqPSk987ZY+00p2d+iKJ4La9Iy1q4grEnun6jhO3JEwS+wV1
YnHtfmOUjXMl6xbyhE6adekv/VBe520eVwEwZ5zThSnEcqvTLs48R5fim5piJLUT00y+l5VO8ScN
NYzq12FWf0uMzn6vV0ZSbYwadszUTy654qXbKj7pLLTTNWk98JPC9yFWvBUBuPTWEPXkrRFMuZT7
JG9odappU+b0SUvrQ2I04kJxGnfEgicX77PaLkdPEqA9elZZ00pJ0PQvPnm97qUe52TRUedzG0pj
ozEudLUOPwh74YmHwojwdOy1a0UstrwonApEXDh5qwaYkvXLLsvdpQ7os47ydgi7xbqAfSUivzRH
shcsC79Fr7Ba+diYznylFhoooKgyG+7zEOcftalwqw2aD1JbklITJL/GhtwmrkP9TdJlQZoYSHxn
L9oNjJoE2zrFRF8YL5xrdL5wwI97oV3ybRbGO/QfylUpR31hItz6Li+knm3rsqFbEmFIna+keoID
9FSD6JbCdIPCNunKD76F9q9ZaNYjDjJK440kuZm0tAk6J2K5o0ejQQiLPNsJ5eAhQJsxdMigTPP9
Ra7qq26BFBj3YvOLKzJN9+MYR8kttnodjTMkUZjfRIVyOw9KlfnqqAAxLIz5VZRjG26lqDDDUZaY
4LI2KRp1M6Y1acadYUR/pRxO5aWI9FjzTXAb06PZqtxEYeG6AbTx6kNoJbR5Ui2JWTh5nzxk3eQc
3KkOfxTIz1symaWuvqOamjBLR6hS7pa4jn60zhCLCzMzio8zNzjX0+nH9EE8legVrSQ0bA8tm+PQ
FGkafFxJH1D4qKWXZHZ9a9XWyI0RFs8hDyHA+mwlzuelk/WdqeTlocpaoZEbEeumDxxVS9+sSnUI
gOzneYPuznDu7DrNp73WT7RC53FulN06ITjE2tV4GbfSHYLYIUWU/UWOX4sB7Z2nWarMOD2VuuAd
yJ6QztRcDI/geS+0OlJYi6EYHMZ02UZ0rVeVvcGtn2MK/sZswCy30eR0+vpZucn6VodSFtdi0Ug8
Jkl2KgkLShqytHOEqdi01qod3WI1WU4fFDxW88aHsNnZlxX/G9nVsxbNjpeW9sxXpucWPaZgsqfe
uZCQDkAGKt0gr/V6bo0ffSy0Iphk5JTFps0SyyqC54vdf8Cl/8K38MUd95WBmh83SdsVj+0fF22O
ueKRh9r6V/9GmVTzTwpdSjOsTAA/V17NT5SJdsufnLUAEtRsOtcmyqN/e6ipfwIzAcLAX4PpRMf3
3zjTmiO3/ltAvRApV8P43wKaTk1KLCB2OM+0GECzVtexE1DENZYoy1gme84Y41LPs4a9WynsOKhr
M6gSVy64yhYJd5uUrVIAn2iNmj0WA/lXRdNwRHC9eyIXviapK7olDnT20Tvc45OvpD47UnMtY52Y
gyhcvg5yYluptTnxMGsmczdssZofs581zW+tyv/Xt13zmCeP5R9e33x/7P+ofvzxoXskabxLvrb/
Z/3HvlYofJIo7v7v8X+2P/87+l6t7/3oPzZll3TzXf+9me+/t33OX/3ZbVv/n/+/f/jH9+d/5WGu
v//3f32t+rJb/7UoqcqXy2hFhv8Z3dzxE8r2+3z6N36uO0X/U4PTji0nYgmWEkKQfy08/sii3wK4
iI5AIDlex/l75Qn3T+R90GcFxEmQv7Vm/9u8jz8igYMuA4sSDA1I519P/jegyKT9Y9/xhJgMcMpa
Y70hALLojyM1OC4HIfF2pMFiWKA1sQuHL8w+KqBC1za+Hle9UZBkmJi2H0Z1B4W2bS8bE5Orykzs
M/jjM6j/v32bn7+EqgNjgdXNHJuB41/SkWqdOjpe96lLWyQYki+hZSTvqAmHHzPlPTJ8Pf6CH1V8
g/o+wjKYj33XmGP0uSNri2TOuTPvxNLCLB0GnJGATJN7pYZU9eL1/gKUPYZTnn8oH+oqudUxUwWB
Pv6hMLkNDEmYMkm3e6ukirFr5KVNrt5YxNxpnbA+11NaP/6TuYG8gKUrPUgcG09T3hQJ4T7UBTLe
hB73Eu9tFWMztijS16y52kbWvBJ7+7+SzIo4eCIDzslkeK2TZHB9ZwBksn92I5b+/zl32FYuvv03
TQ2+1H/+7B8ey+XxxLPz+a/8/O4FJwfJUdjeATTba5v6X5+97v5Jaik7wtrd4oL94qvH05+WPD4E
tENQVsFVWWWTf3/3iqb9iciQ+zXkUM4k/pHf+fLXVfq/Swr1HcGYqNwt9iVXRWV00tnAS12POiUH
wonCdNqkYaHuEwlodwbsP1666zhsLpQRq0UoCTCnPmLgFLMswj71khRvew9ySf9VLEv1Cfu5c2GI
r5+Js53JXm1S0c+cJiLhveBWshpTT53iFYLunWAJ+/wMl+kYVP75RLSDgJSR6WDydrJRxa3hFuxg
PBG19Z3ZyhJiKhTOmwxWXe05oAQ/P7J/3KVfzeHazGLBrItFrJSK4x0n00XryIZmQCooKrw8gQ8Z
42VOvlQaTfsXy/gX29u5wU5xSBXRwGxAMJQEb0+7nCL1kEWGis4dt+Yzu/6rNwbbim4dnQcV4SLr
5PjJ4k5Vyx7QzjNqqdylVKxBNJq/19vijTEKxh4g35CG6KKtj/wC89QIqOwIS6csr+f0KqP2pvFg
ExGBdMB/e/Z+9UAA//ST1+Q42mknQwEM9vOEWg7cUrsweRifD3o881H9ahRw4vXEXj1jT1U8edGb
+Twjympqoe2ynoQFDQzkTHdo9TA/3iOYN9xboY3RhaU3ePJ2dAXUSlUzGFZR7NRB0xLp5jCJddzt
gFr7zrOXbqA9NZjyEb5uOr/L+lJquwkSa+oVAK/Ngz7xtftl68pyG5KqDRQ8lPn7GZnd4Gld2GsA
hk5EFPDUWebOsrKp911ZNdILOeYUr4Ff92NsE5IdMempiHeAePlo5bacvaU0kgXUoWjv3VSV8iJJ
lsUJyr6yP0dQrXrv7de7PvHRrsmMsFA5gskjRTi43g1erCR2g6iNFViU7kweo2fOlgqlucrvqqbD
pWWwIZN2PUziSTV7z1QS98zl4xdvnvRF2pYq9ci6wI5/QNcOlqOB2XuTCutWH4FeVWNUzqziX+wB
hAJxw+RpuWKebnHRgrGTrdoZfece4uKgm1dGRxFPCW59fXtGX+2ma7MDowB6H9RflljX4IsZTS2T
C6YJfCaypvxmT0OGnMA08I23SOX9gF+xbv5Wp+V5O+AGzem8SorRY5/MoVJPSZWQX+tpqNE8XBuG
bZI45yivp28KGhCXevg262UR9crJKAmAYWJo4fqNKloW9GbSgr7a4+AEb8/g64EoLDgV1gOJdhvO
/kcz2GR0dGIlLYCCrPiS7DsNQnw7ffj9UX5eGLias/TW9/jiPVVTKXGwlMS3uFws+75OA8Mh/uS3
R8Hhae3VMorBCjwepRg18mN0eLPzaBVXVWXR8Rly5Uybdp36l18xxBEszEwd0RaWZii3jkdJ3aSX
UUL7y22X+i7RCnSjvT5/04pv+grolTjRvv1cKLBOx+QIchD3EibDiPAVj8csJysyRxBRbywamjOt
WpJLFOO+0G8cWPflhdO71icxDCGaiFAWQO/PACJdVrlbiroXnqbmer6POb5gtNHMcQJpRQ5J7Y3s
i01Cy9DZtGOKDLDpi/mpdbXR9rVCbwo/q5rsxyJHYjIHq2v0wKlEk25RAqWT5xpd24AZl1F+CRc0
BtitU1oP2Kxheg4lnwCXfClrv1xsAfXcMMYPpjuJL1HLC9r2c4zRSY5cvPAm1xj3ZLdahld1De2K
UmnCZpPDk/g+I4RBQT3qOAuF41ghUahtLE5cREaJR/xLpvpTqBFrUod5/FcOg3TZaG6dpkDPsq6C
XGpNv2mduKBIjLUK60x9JBHVbQwtu1xgdLgwtjnHvuS0OSGEDk6NE/MwmZLMlzje9knYqO+dRdhP
oiYC6oAexgH/7kZBxRRW4I+V32hlKvIgKq1+uVRdEok8acIS/6THKy48hRN7rr2USe0ns2bWuxjo
ufKifBrB64u28EWBWsK3hnkMc68dS6dF5eI4mBTVjZrSOx4mex8hwCl9ty6NrwaLIA8UZ7CeaLbF
40elKsJHGzlM53UKnzaCJmcGyLGUb1iF2JPXE+z4QPUplKfaUpcHuKs6NFtsq4p9ZWlIBxxziC5w
fK8K3KfiYtk0iiuVg3TKyfQcJdH+6qw2/kJHRq382tXrzzKCATJ4bWe3UZCOo51thZ7VsS9Lu609
YtJH4SMxjByaGTRhYl+XvTQuiaka6L70yvAFtYRaf7GzAk2JMogw3qZoPcxdv9TGvFWsXMSebKHd
bZUW+QpKryWcPYUOl06mo6S14qqK/UWhc9l7pUUDkfiriHXuZoaBLpvYKZojluy+iUTR56u2CA3l
wjFlQlKQCsveV1y1y7eZzJZb5l1LP60wivq1ycO8O8xN1bb7HkA89enTllowh7P9F1FBIYlOQ51+
wLIvMS7KGbHPU+nmcrgo5jAjgbEYInVrqmNm+HLOkNykCG/tH1gTFhlzZoj0K/3tCU1IpaY2gi46
O5cEDHXpO9n3a6xtbA31E22tIo28sukXCXfeipe9yRdff5Nqvdq3RWNDlHq/TAuGplpS35HKGJeb
EGpAgnxm1k06HKvvbqblqKnLXuBEF6P/aAM5F/Kg6ZGQgZnXRXlFnhH2JjUUylURnAjHa4aIO3Al
6qR4D0dAb9/HqN6KcuMKe4zErjWK0TKxBXJtZfJJuKVTBISYT3RiCRwrA2Y6yy5h5RdpEFHqtbiP
L9WXeYj0iyIF+75ly4nbrT40WoxGL65NRA1OGprN59Y2+q773iQ9hYzm6WZqVvZmsvALy/ZxUyZL
9jF1Mg0GwTglN8PwP9SdyXLlRrZlf+X9ANLQOzBFc1veyzZIBidujGAE+r7H19dCpMpSovJJplnV
IM3S1ARFwOF+/Jy9185TOpp1ioV7Q/6lUeSCe8oIbPRIc4y1/rzaBU2YOV/zd8ljdTxRt8Mc1jVN
TjcCWOdFyYDGfVr65nl2xgbdEvxPi9QkIy931ZSPmjdhfs98EC0KWQhcE1wPpADmNJPwQ8dz41as
APcUdfIdhuX6QemxHQQYv+zhY1rJFfPRnw/duc+2YUxJlUoq2UyP9WJG1KlhnSWL5ddk0xHavBZN
jLcuVc0Dzg81CVUQgVdlJtbYs4zJmnBjRRbzSKcD+d9UDrMOfTLcu9yMGLc1kOssTnmIm5uhr3js
Z4ucYSyHXGNISGvmvW1JtEWDbvbs0zUpUj7WJvVeydVVnupygj3MUovuUjsvbrmREy1jwZp65M+w
Sd4cZhUpAg337Fwh0eBWsXSV9MAcT44/pU6sHddOZfoOH8t55Enh6zOUqXit8EhJX6vs/EffNIKu
8qQzmc1XiZicTadMToBL5DfFEcsQ1Nwk6FClwlYgyin1N0UfROr1jOufDC3th90Mkkg99prWVJ5E
vHTB+1Tq+75LopHbiCO3j6XA0o4HLX/uRa/WAaNQ/WlmpF0GtUaWjtc2EVeJrsCeHpKmbb/XHJ0w
YFU92Th0evVWAAMks9jQmqPbJCBC9Y6bkIcegt2a3v/6rGC3NnZ6H8d4QAHNnPk4IDGmallfzBTd
gNcO6qCGqy47y4/VJrK9qnagC85t0W1tOCv6MqSdZfkFOsHGBxBqxj8SUsraL/xnWtWxLUaRs4CU
1Hpd48WGBlaoYjhvY4/aLzTRYDRthxKYT6nH8s3kXxsCBtmiPmqdNkU+3f91Clx7MBHwxD0xZmmj
QtRnwGbFoVEwdvJFq0/VBpnI1EuXKYhKkpHuNDYsFBMs0EyvTk5eVsJXawQOYaU3yrCHnFCpuzVO
5HpcUtcdb8qsMtKzw8aThLNuLmlYEWlmvVk6CZCql41WhhMbA6KxIyFtSZ4H1Wxk2DB4k+EEsE5e
62Luibk1MhgfN24nGgyG5KZ1zr0Vobr8JuPKbn9OGH6RxRmZVSBFisFhVWzMyWHtNOZuJERiaFXY
W7SD6zbxlzaLZMNbtafFXztAkyGoEgVzC8F3uU/MU8KWOsWYldelHyKvMe0i95SktbpTSjwaftRe
dxkxD0lEjDhyPA5UaifjKVENAIg60hM+8Jy7/6EEDoRwVRlX8L66NejHdFIdnq6STSM4wGnaO5XB
Hpo03AbD0s44w7gkV9QwTB7HE0gGtvtkpihbYgWuTIzxmWRx+n/XNrFkGjLLnPFRrpxb+yGr4KCn
s6h+LmyzDrl2cfRFoDdmTbJTyDPkkdbe8e0TYaWooPcCTjoXPaGtI+egUUQAoVZIM9AWWAWxqk3w
6IzO6jxsb0US1suwPd+8UZ6LYuUbcfJc45CzcmXdcTasrZ9DBNybbd/cYIeSJOzFC1HB1TQbgz9a
xvI8dKNyC4zWsQPdbe2fDi9N9awGuVGIMkOqIS1sichU0jSYf5JMa32VimqPT3M8z8pexWOc+0rs
LPi+8QG24UTp92Ig7vie4PUtb7J6YJdf1RJFim0Y83KCBjjoKFOVbF8Bhxq8wkrKzmceQ3ixlccW
6tN6S3Fs87j0COBDadzNifqaDkIh8JejlPpzbvVip5QDI24pK+PRLAqjPUamIYjna7VCBPB/udSL
IieLtBtJLPB6zG8QuJWBL92qYusphw35zRRySvcNEzY6TOyoqo9htwepZim2COkszAy/S/o6Oxs6
rLhaZcoZqGVzHhoDjFu/hBl4WpMZC3BlgNq0+6qOkEVn5fvYi5Ln08/ur4O4VRiyN63O77O5gdu2
zRjidE6ZUCI0xsfQtGQilqjHS1QMhcYwYKjq13bK5hV47cqABJCTu/iJ05YZ4/WVuHpNjTmKuP5n
BDILp7sfDBZ5oI/DovpOGWPqzTvNRcTEmtQ9y+7M53pQI9enWsvPI3cbZ2eBTM2hIo9z6dtVstz/
9VVqy6364+2NiyGDEOgyWz6e5Xy6I6oWxam29oWn9BQ9J5OPg5DkXmJaraJW2rsk7hV3j9bIXAOR
TLhHhmxjnDLqopYnxyzbLYwAl2BDdxP2OBcmhli77qu7HK00xKexQ0nAFNVad06kpPoxGlP9a18p
5RiuM7vhPVftiDSopUyIo6xs+yvjtVg8aaswjlZf2iJwhjp6NolOfk5XQ7q3S55o6p54V7CZipSK
69FIgnRatNMwfv3rZ/TnR2RhWsRWgeGWqfdnGXLcxLWMSqv0nFLTvijEmB+km+rgsJFlf8nNZXj6
6x/4uWFEn5BhmEGz3yHoB6bKH2+345IKNVsQYSAczb+vSotAh/Yfjuy1/zuK33/5WWh90RUzu+QH
/iI5/64TkdnG2OdmAtimJWcP6bmzyxGWH1cbN9Nf/1p/vrQz3N/YrxgEaLd+hs65pUw6q4iAyDn1
q5tky2VxkvZvnt2ffwg+Rhg5VA7b1OfzPJFQ4KKxR/zxRTxAk071+K4t6un4T38VPhYdye/2zdji
c/+mcFquNlxyvNjNx4MG7cLX1LLY//VP+eyV3BxV/Pm0VMSv0CfxaSFg1slcq2trTAQ9G39HA3mm
RNTsyre71lJ8MH5dcyeBC+hfMoS142PKVW4NubKTSKovi6nfcDI19nEZtEUcYy3KmD+LYnaDv/5v
/W/PHR20Qw+QkRr6jj+uWcOtFaCY23MX/YNRa8qRJEXxN9OU//pDmKKb9FHppH/uAmojEoy+ZgBr
d1xDqGvr1gmWunaWv+lM/+mrMOhHs0p/ZfUgZPnUX8pKMTZtHzWeYvc9ZOq4z7ykcQDImVPzDwPR
2H4Zbm6jtm0EgRTh00AqXgcaVxagBxpIbbjmqDXzwXluMUv/zUv6U6uO/csE4rohH8kI+ryx6GYr
kkZdoA4aEVgMiNRHTrP0Nomr6IICDn/n4Kr/9LPfNk28I3TZtxHOZ1dMhPZM7xyGB0lRy8BMimqn
m6zmX+vvH4ljLsl3mg7Vz/6PupdfCo7/iGJu6x/lY9/++NFf3uvP/+Qf9DP/jwhm+Or/98n5fnj/
+JFXwx/jb7dIx98kM7b2r2304DLuZMjAsIPl9W+tFsEL/9oOGHbK33Ir+d5+k8xo9r9IpyCixaSB
vAFeMYP8NjrXrH/RTmZHwgGDCsdiyPBJI/NXmpltC/tP9xjaADN4GJQ4R9ESMmT+9KWhc7XdxeAK
Nhfai2xRncJeT4IJcD9wDeVvvutff9znH8d3je2ERGC21k/bVGuWsioyHSSDJB0Wti26Z0QC01tU
LMNpnToapqjTtZkbsYg/AC/V5aGmJXpUqT3VrY/ExSURg/61hTl8SEqpPIwYgZHra4t5r1NCG0Fp
YFbyU37lPVipdi8iS91BW3LIjW6S07pE5SnPdf0JBndd+3MPcWHb2lCsq8dlWdGX03voh2CxRLPp
UWLyJdeldj2Ab9n9FMeoog0X6Mjvls7dv5/D7x2Sv1IrPz8eooFYJLDBNiT+H3dxKqlZK9ft8dCv
eys5Ob/YdLG0kAYLtzZ6D+y9UDUrbymVN/6fGW0fsyRDouzJo8zSWN3MCjwCMavcAjM7LQO3q6Iv
hBc6vpsRiw7BIGm3aeNK8ANNMLSw6ciUYlxHLaTroX1045imu4Ee/mlq0uWYNyltAgrBw6z2FuBD
O3XOatLVB4bryk01FsNuJdW3wQin55tHBfKHEcXZa4qee5WJ+ptS538VEXzKbP61brcCY9uw2cDZ
vf/4pNa1zdHGu12gzivAnjGn6eREWx2N2HdEz5rWNxb2s702Ib3WBhplQxTSkVZ9IM36udTm+bGf
VGuvwH/yxm4guDFTn5WsiPZFxx3mr1/tZ23a9qG5zND4whAGcNx8Gj/nkZhwzOcwnDbzFf/R8jDO
7mvSShrwJpdXSxsTz5jVOKB9iLVmpdeMcPKfucx+PTgXC64wEH2x0jbBzu9HX31urUlmRX2w9uQ4
WIrEuKF14m9Oul9D1U8rmT/f3uQ/Gz3g1+P4XV2bptyd8wxkVRZFzA2sdg6cudWCPDIxb/TGfIA9
CW+LkpUg7UieSK3WuXzaka/l9Dv+5un/eZvDBOyipydmhknpZwcfFKxS6FXVBVwXmhu9yutjhPGL
DolFD1bGU3GvGtLC/lr09Xuqg+rFhnkeGOPeCr3fG6OzlruUP51wT+xzl2lom7/j2vyxPNhezTaM
1JmxboIf6ts/vpq5x3fVSrUL1snGq+YmF+Tcp96e1NPg3PZr/9sg7x8d2n95HPM9/u7gHn+0PaLX
/+Hc7v5nN5QfyF6r8v+DI5yn+rv1smlqf9PKXt8LtLIoebOkfP+f3XtX/V74+utf+/cxrm8yVc5w
cOsMp9FXs8B+O8URXPPeUPxs7n5qre1T+L+nuEXUNfNySCS4FPmX+Fu/neLoXqkCEZyAA8C56Arx
T05xdJqbO/Q/HxwlhEk/zeB/WHX5rq1PJ2ue0RYZGt0XeJN9rR+bFSeja/zoFXAcI25Vz1zBBtul
a++LMYMMHaW7ZowPimuzJ3Ij0b0Gj1cs+9AljSqYMG95roObTqtdcV4lQ5Aoz8JWX8ydjX3pUNN4
8WiWm6CeNsBxlyKNMb+0bX9apgbglB4nYe6IhmwI1z5XXfoYK+ue2mKsAxnJ26SagSW69k5t4bot
MsIbrjehw2z11hnNwa8ww3hY6jlThrZ/aDGEBfUi75ELvchyDFIFz2MjdkUsp52tyejFTUju0ER5
sxB8ERTZqgbTauuvGFXifc3omVPUTIK1M2bctRhh+N6+FGNq3U69bhw3UjnHW/GzIO8mlM3U3amM
7n4ifnnDmJdD7tPyoKuy9KgnRgfvUZO3qTuY59KZsnsACNqxwIHk430a4agW1QSpedZOloxUBsCW
ZT2YuGj8JrLu62Ti9mS/MZXSPgAcCtxf6VxMQakx5sAXOEZB05mSlGYIc/xUc700hAtcqDTLKpyi
1N6RxeD8bIBRh3GMQyS0ekHGslsX0deKgI6IE0Xv7qJMFy95Iw0HVwjdo6rJiytE6yT2qDGWrdgy
jh3zl+auW+fykrTip0uZYHqSRziGej8txwVZ5H5eShudPeS5ONnbkYgmw0/hrQHrHZPUN8rJ9o0h
1UaQsIX7qrNlzt+6LpKB0jXqbV3Am/f7Mde1J3gr6nVsxX1pK2ZYrBqNXTvPkcwoqV15fTQrPLsm
u6kS7mVVapS91+ZzcZoxqNyOLm8jzpI6jPpkvZVtfcW/TZOmMcr5yrxnSxArltMaiWeBBTA7JbpZ
7ivNPIwVkTcO09pdVOpvRR4HFXJlH+148pJIPQrWqnQRd0ZeTX3QrMA5pS6OjivX26VFlrKsOp5B
1zOi+1o1F68YCF6bzBszU2/STHgjI9y0X15Fk16itQgjJzlTmDoBJ2YYQd4aGLTSxqeZUCqHeGO1
p7VXO4J80BZoHD3PixDZrTEKIGwj0zpJfd49ic23qur5flYBQ2EpvEI08Hv72BsUwY+N1e7rcfEj
/XtmrCEAOJ6n+kqPsXsgNfNWjpD1zGbPdjTsWoOCR+rnnJAMdZGXyCiDuYKfibkBN5Ie9mUxhu7q
HAhGk4dcJby0bXirint2kro88qqIPpnPxLf5m6FkP2aW5g/zovmTbRzpY3an0bTWOyvm58YpHV2l
iAgSFHn9yGdzo6V3S6ST0PGWZA59fDzvNDDpSfkYoo4GYTjuWh6XPr0lawzckPDBk5yRKQVx8tNk
V8FYGh87IwGF3Rq2pxU9cXvN3qyE6QuEGjIWX0RO+EzWFRb7XPcmqSZv4nQZ/TlLflZ5fpenNQis
bQ4xqM1r3UwfinSZ8PA1HnUwlvOM13nOr2XTYQtJ9poyr4fe0L4tZTZHF2aCwI+TbtgvaSlRzmUq
HFKF6DVP3Xy0brMXKr0q5P71FU2gX6VVEh27cmWklNZSCdIxi5n9x4viFXnaRkDVR4ASiruLmszv
4yxQ1CVcuvwxyhi1Keo3PNpscVxB7ot18tcRj7McVwYzJuoZMUCMXyA40st4UBVVPrSFTHRshso1
jcfKCGXujvS8VXe8gEbMAsQD7WGqK8F9bMiPUVRrzxSznVcVXfWqVOXo07iQoVKu7kOZohXwMm19
z1pmMqaR7CKp9z7jJlQZdUcQSWWnHrfWC9D+x1i2zGQT5zVXnIF2ajofJxejZz6qN22SJqfYwL7p
EIfh01yub6S+OF6cu2FaO35XF09aPt2hXAgQoDLYxvt608gyvZVlz94ffwHlL4NK7V8auhpm9o5S
wbfi6FEki+6JSv0BP/kAo/9UdtUBlfhe6xNOFfIuztFIdDqA/e+EM12cbPhezFyNZGdW6Iuy+1bT
vjdKm/tLNHD4aMmhmDXFn4Qe1nYWui0ECol+xVtXsw4dgepcRiJh5FOSyLyAn8wNu2Ar3GpMWWLt
W+vvUoMckfflaVbd9AOkr7PHT/gBefY0Za26E1Hmg2H2a0hOPhO6Tch+XYoEUhW33rTF4Y/FOMwE
mqOmDmrUGqX5rM3P6/q1s1BzbNRfnnaLiW9bdJ2oXtxxuslbTrXeTMN+mA+W8jVRyr2RCWaI+voi
nGyfKl/tdlOTTBdhzk+RMhH81zZlwCrh4sQ0zRL7QS3v23zcmdV8XCObzwGjsynGuwi+Kg2tc4L3
n7tk+U0I9IjM/S/6qh6Hrj1OpRks6GTdxvwim/gVI/lpHIdTxiKuYvRGpCqVtstMWBt9A+8+MJar
XdRH4ir8QlxWMbwgUD/pivGkuCaawFa5Crf8sY6PTSfinTaiTZxqxqLjYv4kjio0UotAr3dzyEiD
UDQApZEvZ+vRNKzXpfsJDPJAVMTF7tlmYPh4BOZdq1w71LKFYewkdykiNX2I75B8mj4Cy00gixwi
1cFEdv0OU/UlNs6TwXyzyL83anKMaivUuzpI6SlA4F155NPOnd8Sx/ENXrsXz5YRwnC5uHLcN4WC
3EftjjnNBIU7IQ0MHNC5F3cvEG7PxvKybOzYItrN8+IrupYzqZ/qkwpLwUM68DA27mFc53vkATi4
3TIcpPvBRwtK2tjLvIP2K+RyZICmYkhXPlBPHGPX3fHAfJaGv+TxsSoWjkJnX7ZLmI5KoNpPltK+
txBfjFQJVraNSE0aPsD2KlUs2mX/oKPB27RupdIckUv5onB9iVRHa4zEr8DE6WlG8CiSxDUvvmbd
Dye3r3PZverasoOQcTAza2fVa7DG2JkZ0wdqvp/69BgJ9KT5qqI6i1t33+YGr1e1UUwNAbJatirz
hhHKzaK60D42uqgYvlSToQTF9HUthqAgKesAC0Gc505J+UXd5dQXH7zKY6bzTCp8q0Nx2Ybfc5cG
YwYEvJOW547ZtW1UjOmTuLfHovXFMKWMMa1LLRo6KokIIVQ/RLWceRPdA9Gq3tiPd+RF+9DcAuKp
jy2AbDRf6OOmbq/NVmBPgzcZ3eNs6JgeoXfwTRR1QJjBEJgIdZn+m6/IEMqnsTTL0LA69+wqLD97
VFWvmhXraTGSV616ctf5SiDSI8yDwBr13aD097HTnG1dvxH95E0daEWkTIHZdicoFJ4dNfdmqz84
gB1mPXljon/XDwyG3Rt9UoiGUfc60+uBZ5+b3U0xOcjuzHG3qv3HtqHvCnR/7KDjPreI82j7L02p
H9UVhBO16Q43PokunNpuLMPWMZFzFQFG8Z1YXlDoebTB812ZWMO+c055xeiuSQ7jEMehKhItXCyL
pV47MC2KUHH171H7rYwXPF0rokRpmmTQ6cNzaRRfkUe86fksTxb0VqY0bAGIXCI9fSGMMUxc+4g3
iPcGjSNlXxjX0vW5uXNy0OXwDCHfe4skiTG/GqgHqU58gRbCKLoQyP6uyyAiFJfCkFczukqo0AyC
HfM2z7r9WCpH/DBfO5R8RY4miSwtpVbfjAhNnorAR9IKiAhHU6vQqhyvXksFPVK7qwon6CXzSfaY
98Y29imaMyfhhVjKk5jW46a2rO1kz/3zgOIggNvM4oGrXtT6viwVuU8qTo2UeWBOjySrhNz3JmIn
E6Jh85YWoJdLp4RAZT4YTkEXp0E+P2XOTgrDa6LFHxNLO6aqM/pC3HDB20krwvGOCZ2mzHMz9kGy
iEMyu1draRxfyb+56N9M7b0T5t2ColSLvueqjQQrbohMTE+D9kK75N3KVtYMKpI2i+lQCU5tAfJY
WZiVml2DqKUx3mKpya9OxJwmK520UbxJX/Zry0UyoQXjNW372M5CPscVaBz+WrRcurm2dn1SU0Mg
EjgiaeHA7Jjk6yb1lcHoetPCng0z+wbo5nVif/aiSDLdV7YlaY8hgeZ3+mJ8K8gBCeakedRmsauq
aT25U/eiN/HDZJlwxdXsI93OUpndEBeHtX7at2tyby0ALPU6ucpB/ega5dQmBeTI0oYnK4JUth8N
2UELS8idHdKY9SvAlxDWMZlhcME8Va2QzpohYKGbiKP0LnW57umakl3KsUmvNdojQk0spKFV3rpJ
iCJwcDUvTYv2yk1X2Y2laxwxNlqPea93ZLOWMapWkb1JmAogJVZ0P6be3UArXvy+VtY3JepRwoyj
EuKicC7jqrgHhOKofjW9Hjuvk5O96/NVucF9l0+BoQwqhAbBBCjQANz/HOu4HmGylNM1Sw0ovVar
IABZHWcjdCBYBmAyMISLsNMmgTbIiRkojE/thpwMdWr2ZaYMlXtIK0ABgeyzyHpGQ2q3/ibYbffY
VRXGWlGyZ6UVXlRuEliQosjgKcHv6mkEWQdwQKBTksnVTYyJy7cCrLMFSYBsAdxRlseQMfR2xVKT
RyQLtMQKgoypTC3gYWmjh7kjIvGB9gctDgqLl4F9NOG96VxFzVyxDyva/o5CTk4zDPMOm4REoRV7
kK4XdBO5ae+mjGJj0ti8KVL7g50mtXkVTZ3rSMbtBKEgWh6vi5bosLSiPbtD7j5VBSdBZ2zgecBR
a+EjmGNFZ4WZEi42V+IqMfOitHMV3iB/8zBQ/XpjG5eXIVr55aGr1Pe0kPLFCadOmdJbR1Mse9dm
3bo+WSaK1mCBP88N0nVjb3G15FgwQWSOBy34uSmr2NjZJt8S7Lmt7IwWz07VujtHq8oBJoQUTeQz
mlK07w7HMjJEUaU1Ux5htZlxIEFAbQx6z41WX5TRKCON0BEe1FGWbpnfpNOszlS72jrCzVlRIqLr
mkV7zRkAT8d8Ffb8mGLg0n5wgYvFj6REhTNOXWme4g1s/Vok63TT9+Z6UCEikSOLNh45oZMcdPKM
tIfGHFrpsxNoZ0nXnJ0pmZtlX/YEPuyt3oEqP5k5jYqG3YT9rC6dSwr3gEFIrwM4HOc5xUrMX6Ik
cCNSslLT5l3Ya9pd7A7IGdQ2Bc3XmGXWN+ImNrBL7/awqmZEJTt1XeQRflEsfaMhZ29fRJJaD/t1
qsHMUcVtPTtWDVRDUx7sLjd+lLU7fMMgod8v2tz9qHoqlNzNCK9t63gPeKQ71epYfa01YBzenFn6
epzURdXJE5aoSYt8oc8MIgxBoL42DzHS1dMWgnefSinjwGlWm4z4OWp3djLrKLhzAIZNnLyCvOnO
45xDEgB+BX9kEltaQ08bC1UM94cs0n70tnSPuBDdx7q3nIcmcaqL3g/WvYobk7sbhPdT29VDG9qF
5b70U2rdNyhct2t3SjhIjuKh9+ymQ7pWkP9zsguil3n7E2LvOrHcO+5Plj8raXrstKjwmpjAB6SJ
ZBbvZqE6L7MV9z/V1mGtkxiLKAtzwGPJROK2TFplBzpfP6NS4r6g3TDOo+slMmqIQquLI/nN7HRz
qxJjYeWR/pixXb5iP65PqVZFj7JvqUfMqWNuMIx02yyK8WuR6O5rB0eGoxpct4sWfo7eyxIuPdrD
NUy7TvueidxEyjVqxXOaLRZtxkgxoHzF1RXRbPtDi8pb1hEIrb5Ofyop1jTk2+tY7fW+44jhOds7
20muaq7SJC3ZXyjao3p4SJtCmzyji8yvRtXJ1sth1zs3fe3YL9pcU81EBFdsdG+N1o/G9W01EVKw
vPA0Y8iYEbyWABy/0HOdFk+fVEQtbht5WWVSJJu3hp2xXeWGua8ZUxBETVrHbpgxANCGQ6OFEPyu
1RwcD6tRHY31LW4fJtBxPhlZ6g2dz0WI+VGQyX5q+ApPhr0au0SQOoxjuqJ8VrTkh5atlDizJheI
HW10F0WO+TgZJRcEQASeDhf3ifEUF19a0N0uGqz5Ao7N5NpaP5BEslw1qwG83BvO2UIFfOB59/cG
OwxlR1uG0/xkZHQIdFoMh9xtCO5ChOYThNxhj6MlybtQ53OGzyxsnHbc5UYq/cYoWN1TqSLMlHRU
++swxRc15zi10j2fVR6APn1tFuuxVamEq70yu+e5iD5KQPBdbnoKpY3o8mPhkskA2gjcFmXHKkNV
rsPN5HQSEgFBtrVZ6SxORqyOoOGsVczezGqSJ7NdLC4/mfFhF73ykkZGXOzUarKfs5zdydDCUb+T
TZ+82l16XnA3f5uRi12KZTZ+ThQOqbeY6ghwS89e82pZfuSmkX/FHWae5KIwGIvbsC1lNvEVLaI9
jBhU3WOPEiWlJszKec/6LOLjiCjnNRdl+oESG4t2thrYz+0GmKNQklCAvv8CMFH7aldufTU61QDj
kHYKdtZGDESYzMc4zgaEfdiCMM64I3mB0Xo/iV7Sdld7+1vamtkJSTlkllXbD9akHkgFsz9qLRc3
MRUSED49G9/b3qQ9MfXNrVHmxcHBVbRPVkVw5xLrvlRUTzHK+3mmPzTIM0KoFS9prKPonuPXpS20
/RRjC8OzVPpFdRtxBOIowhKDhyLyZJS4R1Uau47NtFExkHCQ4wl0t09yJoc4XpsLAs2O3nODNWKM
zrS1Ut8xIjs0c6IcwfXD2WaC/TytcziXxqEmz/GjF1bqmRUWh5mUITkM/aGSthlkq2UGsyJuhEvH
PrJc3DMdl9m+Gw8dtBdqBQDrNESJGNA94pi/2IRo7NHBpTeVVsC6q3s7tKtlvRNd9XVO2h/pOAdp
0XFXaRCammV5GmjF4z+dKxwv0Wnsi2clV0JDNsY7RgIaS3Gq7Gwm8RhV98jc5bF2Uhoxk/1FA9Z0
bUcpboeSWKxEKdodPa0toJuSzlEanwZve2vX1uM4RZjr1bUmokfIb7pTnhlGBJPVA7ytyGOq6WBW
8+yZBcvYrcfWV5gO9RBIQmf8SJEZl1y0DnWJ+2vpx3sZ2Y1nljyXMS9EODjjywyuku/YutK0SZ8p
P5EsW+MYsr3vURli6AVCxx+zPDiE5DAX2kWg5XbjCCjNxOt2qIzROm6OcKwKA59y2Y5fF1B0lNYt
zQpU2Xe59Wo51b4b2lNEazdctsuNYS/3Wub2uzFKz8NiRId+nY3Vc7J19dS2F/5MaE2Q5ZAbO1O/
NVqbNnGieRrzZewBSL+tMrBp1DnTd3wGFg0Pdcf1GvcBkUHeQt8Qs5j2kANo7FVRhHo0ziF5LyHT
mLcF+BZdtpqKaehfzIzWeeM2OznpzNJMa7qDWMfyoA7zewXTnioFX6A2H7u5PyDzHPw0Ttr7aWLF
kOByZaTQs9fZ6Q4XfA75KKsfXaleXLfTjgRzPWEPuNGj+WOexampm7OzihvQE8/ur1bf1D9Swate
URX5fY387wPPFWS4uL2i+VXeUiBnt4gYYcbN7XBg3x1CYF752QFPQ/HBLzMN1Xpv69m3/pdinC8t
ZroYbB5g4A9ZxFwnuhZt/MWkia+mVUH/XqeyH46IlvAmZPeMCA+FIw5xnOb+6OBRooxH0l4csq4N
O2W4La0+rOf0tR9Xcb80g2+0S3mfdo31XuHregAdna9Mmli2c6bmZ7ePKCvwY0Dubgc/zwFuTgRy
tXZV7pju03BjyrJHk9nfTAK+FE08f1Snaye74dl1s/hWKt3O0vvkATkNLbcekf1Qz7hOx2VFNOq8
Nw1jxQ2tqF8QYNPV6UZ5VCuThthGLlXflrXBG6FFnpO4Oo3AaT8ZkbYjr+lpYCsJ5mhuTwNygW9z
ugiK0axmUZQPRkKyRbneINZ8UDrtm25E+5wt0aEJyBs9Gf3o6e7j/2HvTJYsN84m+0SQAYF5ey/u
nHNm5VAbWOVQmIEIzIGn7wOK0k+WWtKv7k13W5M0bqoy74hAhH/ux4uaqc3artZP4qRj45IUzknU
7M/D5rvUZCHq8TIZVc9GHMKmI0GZdgtyopQl0joLe1jOBRq5+WGPZIRKXg2mi08i4g+yJfFkZ7dl
2kaahukNEr+38nL0kY7HdD+K8lkjPo6psL8NVXgeEPLqYiqJYv4mC3IhzKnonmeddy9QPCmAZ+oC
RVJu20mLvQXa/OK36i1P0guWdYYFTLiXrernYe9DhttxX862pjm9+p3/0lXNI8fZ8hsvp8ILMqmt
DE7gdzeFg2JMt0405MmV7Z6nVF5yBKS7aTAzsrjubZ59QjvMMzKK6DKKMlmf7NDMgfAtG8X83raz
eztmU/+ZJdPg7brcnqN5HlYlPVNhvDW4BIFfGmuGyoVQdQ9ptWcbHMzhc8IRxLgwITdubR3Ub03i
uj/MVXMreZYef2m9nsjdkk9g39Z2pB6EimRllFUkat2zhQEEPTBNsQ6umFCd4268BUERRIFMzWsL
AMQStT4DKYfU2oefssVAj6m+2IwmzBHzcdv75cACVlpJcklshpeIwV8mnqSOfVDWN9NBsDHbprB6
3+xh0tN17NgacbPLW4MBIuyzsun1X7Pr/5E15P9NP6cV4ML454bOm+zjR/sjGX780Qny28/8bugM
BDQzaFw4PajiWo2df7eCBP5fqEjBzs+4GDDLb27KP1hByMyDTsNujOljxY/8bgWBvYczFK4C3lxM
IR5mlf/A0Imz5Q8+EJd/1j6CtQmEx4ce9IuJyC8BUzgw0PdtvVDvo1z30Xfwk9lxXfwbdtCvfiUe
CtCgY612f1q4fjVVNZ4t3TwL2/3kNydV9SBvikMaiCfGhZfeN/6N+/wfH463nLswOCSTtqfV0/NH
51ohzUBPGTwdjzXYiYOdbS2MmSxGJhyRr5e8TPZ/+OT/J37Mf3wveUQ+YYw7+H68X1E7Y4tvTQ88
Ygr9Hiiy2s2jYoDK6P9fP5BYYz7/5d5ZPzXfXB2f3goy5/+/gENc2bS4KHS7J27VHXFmFLvM6nEg
jDLR54ZSg8t60H1ydS73dT2eUj098pu+j458hQh0qBuvY+Q5hctGe+2t6cRy54n4VGPwfHCHSv07
its/PGMCS7ieGLfwHeMd+sXPmOOjp0wDLTw3+muvUVe66u78JNRXFZn+MQWwQpKOU/1o1TuMvdPu
X79lv7QTrN9zngAEGy42YgJ0FPz56zAnKW2EzM72udXSw43exl3PiQUTN0Qk32DcFiYnVBtSGgQH
Kv9KxOGZk/IP7kuXBnfJtmdJFg1H93/91NaX/qcPc6ULrc3kLokeLutfLkFoLHnq+lW1ZwjgDrsl
9gC0Jox3ELY5x3oNOndlyzZGGXcnJ6qkY/8bKAh6wi9PgoXIBnjD+4TVhYvml7cnXxBlsizM9tU0
JKgZpFoXDW9wG5JiORmCJCMVCktxR6quejPi9imeloUSyzpBvBTTuBvlwvsG/e2BH2Ps6C7mnqZm
Z2/749MQDzFjFewnAVdIFEoKZpcGj1BSvM4xoXmbiVIXp0iX3uSQrq3EOB1KI2eAnrMpkTu8XRy/
RaMsB7D4aL6TWfPHB06C1ntQl/kNVnE0AUsb4Vursv6l458Xo4nNd700k7zplnahftr2FyonAZ7f
5XVWiY0MMfZ0Mg9X6n2lefyui6zGrC/ULtc3PnUZsEqabvzKFhvX7+RhMkIgaIsfndHHzzQi6/Uw
UNg7Nc+cZftS74taEerMqA99QWay8oNG2PLOrjeGh9nJi5MP4Ae+ufTqm4D9zm4sDPlV8WBPeNE9
b1NTEHnFMKUDRW/2P4Wec4WPIoihbvfNi0669gp/sOlsHKnhI5dacT1neLLpYRya8spu/f5nKib2
cEYTvtRhHGcbfzaq19r34hvMGdO15fdkpq1SnMo+K0jPSAekv2QUvu2LALo6vEv3nKZ9h9vb4RhW
l7El9l3GEIE0HYLOFl0mNjfKC6dDKuaRAd5EY/guSJAABaO2q5A9P0pNKbp3SU3hbTK4Up9SWYO4
zxOyQzsmv0TZ2tlblm1sQ7rHmWFPTVQ5Zt6fka/bU5hkkhfpBsXoUZZJ9PGkWkoOTpLbSRRna+q7
ScFypkDZQc1LUAOdKqrgVmQZGrzQAp8NBTb2ZRm8BmhW61ntxrH7b5AKcjOK7W7+IRyFHI8TfFTn
orVCbweERCfXS0cMkoR97nDeKPJ7oBgS74GujKekAS9P1r6fo1rVlr0bitHI3pmJ0P0AMMxb9pVP
q/U+bn33fjZ0nJ6CZJhumi4rf7a+dr6CPp7YvCkKAmnYJeJtFvW1IuhAUr3Mf7bjKHf0H9/FmnGE
XSbfwiC8xr3pfzLCf5Roq9/8uiouRhkOx8zGHBCbrSxBcbbObSxnSBklmly2qHI/jTbmtSH2YGuM
6claUJbdIqQd1Unt44KcxpDfyS+pL8ZNSaL+ENhjG6UOLRO5yMtduoTNt04lzY84r1+MGZOEsKnD
LJlPEgiN/WgY/XczCcgZzID6Sk/H28Vi3IlIbNwncUBOJA+oFyNIyntNBKMZ53NgS/8yOZygjDQd
yIm37SlvPGfbuJyPG9u6aYyEgm4x3GpruLJEI8+gwPdJXs3MLVsQB2m/HBcreAR0DRqs66jFMKp9
U5fGrdnYa0V2ku7mrrdO0+BX9LsF8rqcMw6IDB/Q+MLhVXgwMWol7sSU/8wpZztZWVIC72awbpiW
PNFNnl3mnDaCZJmuzdpefs65lX2rWDdfW9DpJ+gRVTT29X2Slh7j5IqVvFoVaCsDQ9DxnkTS79uz
XeWcsPKhPXTJaHDhOlxi9Tgs93OsW6w6DsmVaKrKF+CVjGwoIhIzbKKOeHtI9DhloGkWFbs2QW91
K62HKcsAowXBFD4JXzlRPdXnurD6FLNmUvKtYnBYtkb6UFQ4MJzszYGsyNaoqS8eM0uqHPPFfVGF
VdwwXCkumYd6ZZFnOQNVGGAwQ7swpsY/2Xq6okxk3tO4nt3UVXY/ZdYMPH1hB7mTDtn1gLaRm7HU
w8/UCOzzDA35YIqJOu18li9Da4cxatCCHoZMSGUJWmsPycENe3+fyO4zd6S/ZYinbq2ilXXkNKZx
UE06/OwT3muy7PnasaFbNONp9bnIuUV8c56BV3GWDOblygGucl8j4Z4tr1cRZof87Oe+/ZyyWByS
pEGUaKW4Ihbtb31VfxSu7d1OVlAdmmZZbpxueQiNJDmuhuZ2aLxhI+wZ5MESOtmVqtmp4IF1vmPT
0q+ljUerrOfw3aNY9HtZBgueaMwKm4x2CqZZdcXNM+O+EshSHzC1unfqN89onvVPa13Dfp2W3gIe
6LfKtyEgoDfsEifRp4mW4G0mzGbeirgZjwkhqH0/o+VZRKs3sZ2+tWliH4puWOC3tLq74ZbsfMxZ
SEi4aNWVWZUdfgKxzohifn+aLocsqyi1stX7WC/nscGeJ30XxDaSjOQlgBuO3zuWpx3Kz0PY2UiB
pX2HO20L+6j9UeF2OSRKmNtcNt1JtsmONEp7t6TerUynx7qbxSpffyR20EYjU6sd3SCIZ3Ex7xPk
1s7QeJpH6W/cnOhVZah3XU7tLemW8BSj0S/heHYy/yOzdMzceJh29PQ0DEqmml7q6nul0/RuYRi8
lbI3voSfP5D53iTh0iMWpOVOWtzbDMiJX56SFiNieiiyMA3vBzzBGycLoKOUQxhElNM7No1UKJQm
YJcN491hnxO6ZC6GbVOo4UcqUjqitNvNN0shw306811HqG2dV3Yb3s3C1UVpguCSOc5DXn7LjF6V
URiMT3JCE2uDzn6iT2WgQzsc7uLeG+QuLZw2KhsvpPY+wybBk34sm2z8HtL9fltbLcD+sWmy7LI0
uFAnnYZvCw3oiFIx4gAEDmE+cyVkpxIDOTMko1ZfhRvwFQpTt3+lgCW9t4xpPmTk4f2oqRCAN3Io
LGYutoPtPRttF7s8wR5SuXOg2EtQH75EmYR9tBEpOZ2IEyq98qJIVLXF6StuITA1d3Sb08ZTV23z
HHvGbEbSnYU6LuAZKCJSWfbEhITpvQWRrUF08vJnu6qdDrGw7X52w0DweFrRP1QzBITZ4ZDIp1Jh
k0aLLL83UGUjdylZhaRhXVW2cm4ytTTOubBB7ZybKp+7g1e17nUQZPknYM6SkvIwxZTuUdOM/hgc
ZeL0DzTEU3CdcX9+yVkDth2Evcd5oHekcuaLTB2HGK/Z1yxZZvymi9k5VFU8Xbq8nDC5JvI6073z
XqTrDnPjdnX4Xcsp+EnLBnUv3bzOQpL4WCd2bkWyU/ZBzJ616bjurf0YjzpcW0t8HKz1krnboVyS
XaALfZeLxBsf6PzQaTRkZsUtEPpU4vc2v7ZD5pkHP5RMN6pkt7DLwSEoWGSaPi+uCj/I5wNQkPnV
mqrw2lQDvUgYKnrT3rQAz8Qmteu0+lZC5UJDMscvOQT6kUqdLkSslC0NSCp0I+aAhYxEa5rvWcdc
fMM2CVt4whz0bmzXxaAJEdW2rBvchSma5rOMdfOgSr4QB60a46ZXOPy3qiIAl4upxsKSdq8GqP3X
jt+d7tAvqsjry/He4oxwzpq0fyCvZhwo0e6vfNB4L12wFmX53cJcyjTH+VlqHSxsqgbmk0ayzO5W
mWHTnBy7QZpzq8XG5BnPo/dcMl7eDu3iXgvTNnG80NyI66sDDstHm++ZR1sxWLJUx/Roua38YoWn
2opAtVUFB1s6QfBkUmMDRsk1ctyJKTuCcIaasylnt38u8iq5qyhJz0l5zMWDEu1kksTG8zEpe9xW
ZlPzRhCPNJJxjJa8x1c6Q8M6jMLgHtjKDIAdxUKXpKYRYMtRXD0u1tS95X1fzZE1Zf5PERbTsdDD
EacGp5CZhMlcccPxw3x5weWE9WFC78ecz0iG+UwajUnYnDxqVNDJZxrd8StAJVnS66LVRFSI8uGe
aRk0NPGyxUSgPgVtHMMmHpOaS2Ywn5bUH/6aRv2PJEA8LPz3a8TrT7Gw/55KePhq1rDV/w0NCWLN
Tv0LgfBHlb3/UgC7/sTvQTH3L8KziGNZTEhCi5Dz39TBlXhO0log/rmWs3bD/D0nZhD3hhZrsgWl
zYMaA4901+/qoCEC/ozC7sCFSkIy8H9HHiQubq//IhFSzEdp8K8UZImkY2nRY/0Ga3fPWOp7Z7nN
zisC8W/EM9SgP0kQPBbKEFFX8DaeEwhUwj8rNJ1qLc29UG3Msg02xjCp/WTy0HlJbRd3fezYeDym
bosHyLsxxzLFWz+ja5HW/CF7u75pTI5SakirU1BR7Tc6UHxzgWWZ2qyv0PCco5TzS9aE9rkbOuMu
Y1GNSLSLu6KMMWPoJHhsguYmtSDUuLMb7jp3/NLt2Gwm1viPzGDvEsTJaxwu3A88ieLmOUwQN30W
a6aeBgGCbTx6421X9XejUP1XbMdsLdhJvwdu2h2ykNtgBgtx48z5uRw17WUN3aHUNGGLbocWdaMm
S6kDDLUAvYFssYrYkdaYFBnL65zDgROmu4HTFkaIqk++aE9Z5sgm3LNnDMO42HZ7k0MFTVZG2zOa
Do3C2vlVAgrvMUw9O7WCY1NljLIjPMvIv7A+kXgYk86N9qezPwfG9MqAtc03KT6ecRMyOHNvW5qM
78bCGj7KOeGuZgyVk21LTkI/uhk85i4xsU6bASMZGq96DQ6u6403FBbvfqni5pPDNzO2QYcBTWDZ
CJDV6sZ+m0/ITf2CjHAC3+iGsAcF77k1NWFydlPbf9Vsl40NzbzsKurJnJlBteBXrdaLj7TYdt+6
ZrKw9Lde5p2xn6gCe7mZ6w3OcHDKOuyDkpS3mb0IcoX9mVJXbZJPpIhtw97GD88N0SwszEFYcKAv
h4Hex6oglxPywA1djK4i0s7OvdlLlaRnf8BTuTV0Hk+bgu3gs8s0v6e/1+ufctOd2IuHuqOu3hzA
gc0MgqOlHKnAS3ooVFsr4Ba9iZ1q6tiBochsHLMTzobGjzQBnOXbL+wC0gZAbAYdcEWOfI1xB2W2
zUrxGUg8aofQ7zBk2b6B80eEQL5QT0JjOzJipaYESzyEhAzbceU7WFhsXL6gSoz1m9vYovnIK6u8
dcxYtRHTslkBO/NpCGynBvqHPfbqcyk8SGijT487eR5feXgoy6Fly+CocT+2oe6T+46wH+sCi5KW
3VfRBk4ambiT3vBgQJZbmz3Pkk6fZWd7aQgSs/NEDayuXIfkxlCnZ+VCJz363BF/eLld4PdgFxiV
Nv2Le22NvDkkU00cJ0WXhBxNMJNCesnmGCyEDznAzYMPvhOZc5JdjIZhlSNqlunnQcKCMev3NjVS
Z9fT6of+7MCm3oGNZzXh60PgYDGNR5GjG0STw9BwsRwSi1lnl8HWyedFHNh8dDkozWS6r8bM8zcZ
p2MYeORkVquO3T/nzTB86+qa2F/fFD16XBtgU+p8g/vxPLnZsQbRBhGKm/tX7VmYTXSWQcer2WAd
+2rEMkEKzFU72xxFfsc2aPr07a6dt2mzUsHTBr8P0CzDuEsslb2aczwkr3Ye2p+z5Q4fVtmXD22c
0lnTTM7CEd8YOVVIEh0Wyb8K25XCtGjMHRuhchFVvlPa6+5isMTeBntfqjjtY7480vvXPlAqEOQb
yURL0E5NbxqFaUm2yyvDkWdyfXKOhpgo2q7tSxuXfjU3A0MEvXC9ADgk0ghWFjnCzoZ0jxu4bXZi
UinkyXj0xTlsFkifCnLxghOXzdgx7N2GREiei9ehDIS9nUQ4HpLZgb1mqHq9kJijJVcaqiJxnnDS
3m6pzX7eLMJUxpOw2+SjL3BWbJim4r315nCk7aDq412T2NMrhnpRHtETxmAzE+akLlJwvoeKWnXB
S8ewGz8usvmVOzSsA1DEzJaLtxyfawQKgNSmpftrdnJV8r1hKtB/BcCSq5+KE/T83sQir6JCKOXi
57CsqQXJPzvBPW1oxkIZHO3a+CPTkcbmHYU+5vQYGlOS3cBQs6h/nvwYK0VddSJHqorTepSEJG14
HDCDG0p2hlbn0y3vM6SmKjAaDK6mt56fOcIBOIPtVwyXJNUOL2l2sED4G5Kpsf0TpURWx95msgzQ
rx8NzNqYeTVudwW9tN7kGkApJ/DBWlREK0rMimT6qvs2habG04Qfrwqefc1sn8U5ydWDxKJmR4EW
YjnW2m2cQ9zZxC0mWyEWsgUWLH6or9k5ySzpHd1SOP6dgUMXDXdigGJhrg6G14oxVXMwa+EQtcFL
am2TeO3V1co3Q8Ye+YAfFnCoch4K6FTOsS7awT8xTA/JdFS6sDC2TZxkXjTHPnNXtyGIz4jZmMo/
lrEX/ZMcvFFca0ZM1bXrSkuRi3U0p+UZKSu9kh0f6CEeZRV/MwuxjBEj3DE9CPi8Fc++a8lrGNV0
OwEu8XZpgLH4mvV3mr56zvxrIiip3Hvg3fbVnLK+XmhRhILZFakNZlx7c/1QhKHRI6LH3oe0UHQi
5Ph82GVdSWVtv3TpcIcxSby7wEyHn61WcfoDdH81XDtDqZIr8pG+OBXgynJCPmbYp1s0IWX6WOG1
YpI34pUZd7JF+wHCCizXOWNS/pzdCr16xiSDRlDdeAbY0w27lEpENLtTTl2Fi3scSpniMqowPkaN
JpEt7K4kqQgSRhMCObrE+3Lh1W9ToWAIx5Urd9lS0oEap+UNe4b5p9uYJZYZlq0N385uT2HhwpUM
5Ktq5/q2hRi9F6AGCLGMLmsuU4bdOE7q5HjeGk22gSXHyo38XsvTiBj1XMOlsTaDRQwq6BWs7Q6e
l6YrAdGFUMw1MJbg0AIl3cDAgv0auDdBgB4hff9oSyrhLISH/dj5n1IX4zHte2/rYzHZgkmVe8Dd
yT7v58+FWNTBE3j2h7gggQhD80Xlc30Xzviacz+1jq3n5K/1lMZvc4HbasNrBRMwBjUtjV0J6nMT
L4KbnNBsMo3SxQvogwDycvfo4EbeAWHoddRVg+ALjRfXREtMvCimwW5v+ovxEcbeO1+T7m52mDza
PRhOLJXDdYt1YzsLsmOsVmW7S+1hudNNWUSsfPKsPOUeLLc3PhLHuQpSRpgKFE3E2di4jT2RArVV
xTn3dfs4IvImWxhIFHAmZpsfgi79OdTOELGbA/tr1g5E6zBzCRxjXIEP9FzADN9M85oS6ibzgdzx
GAGr8Zm6UBOcp3X1SLJNX8dWoK572vVOdemy+amwtucaWnhqQpPFusBNsonlmThyxp3NaW3om2aG
6ioeoSihGjYrcB9L75Zuy3qnupYp11wnr1y8beQnQ/9m4nLaZsYsrufWlT/rBp5DrDt/I22slbA2
7tKw/iYkNZn4IY1j2cc/HQ03dwqzccPOOOI3Z9hy2mY4+Jmpn8t4XtQ+DZ3vLltcDs7efKprm+SK
Y5b9FAULF3XUG4H3Y3Xg39kzt3U/7NxrjxvnQVrTsz+31ZseSUlNxWCfy9knSlup5lOFgkQqI7oz
E9PyhIvpMVSW3qYTT5yYV9pCO0InyYFt+BSfOsa0BSv4LUSjypjlpc2X1cATJY8KBlh0Ijs1jqAV
YXAB2+IvgtLUMbFhkbczxqgG2nwgzAJefZ33X0sVDBCDOmOnRranGCZf88L1OeOUbmSQaDi5fYjQ
09sT+aUehT5X6Zj8fzPQ33rRPA6t//ysv+smGDd19kcvkFh/5K+HfZs+RNsJcYjghOGEuw7Z/0qF
sfH0EJJfCVWOH5oQY/7rsC8o77QCgYXFc32+Cy6j+78f9v2/wB0F12c5lmeu1Rr/iRcI/gtH7D9Y
ETwXlgMcMZ4DzhmqqdYj+h8wTDAybSHn2NgkZnJQUj45swEhoibcqA+ti2k2AN+0CxNS68OQ17ey
q7PLlCuM6sAvv89ATz6MtF0btGgJA2BRKHGCn3E7Doa30Q2Z+aLuCcbn6UvgMQ0bs/cAf+LezZ1z
3ZsgrXDqcORlH+E+8VjuoamBp2B1Gbx4iIY6vORieB1adbcWVG91kKaRM4t5J8bqyR5ic2vPrfNc
GR5DB06AtFlwsDB3MVvx4cCmvk+f8krEny1jq46QHKjOxxkaLp45i90CXTwlKgCYD7yvC5Kk4ZKQ
rCZT3SS1X23xavd3hgsTh1Ufm8KB+BPpOaJAKnkWjV3jlzc6gsoZsmC266fUGj8dpYZug2+aKOXa
BQq7gkO5sRnp/GBsJy1k04ged+u6SS11RSbH4LWWXjG+DLj3wh2bAO9AbR2N7VImJkIrJc6EGuWQ
3OM2mq5T9hwle1/ChcgFEysGFsWK6ug4eVqgFg839lwPB6rDWeMbM0jWrML8LOKRXvrQq66n0jrw
2PcsNAtJXnAfiUZPnkyjQ39skiu+OrupoJlaS7wIRtOGJ8McYptpa3xUYDimKd7UeRYlQ3p0Mqg/
qS+5XynfuYSg2CU+AI7kl74tnhQxM8CyLbvgXu6xLSz3vlVggDayl8UN02v6RvJDm7F3YnPCeTHq
iUTIrdJpa70E9HlUEEAqAbumr6BhcqsIudEaNTOt4n9hNfvvU6/+qby56qh/h2P9n4GqFB6a4j9f
zb7/qH4VLtcf+H0ts3EhwqIKsPCgDOJS/NtaJgQES7Yyq2Do+IiXrFe/uxqN4C8Cz6zNn/MXsDut
dNG/rWVW8BfT94BU4gQL/d/Wuf/A12i5vy1Wf1zMOEu5DuIlDkvLZJn8ZTHriZMOBkAHRjBxH8Jk
rmhiCAUSB26UDNIgUBSXYxcqAMXgrTW/KIpYQ9LpmZWQes8mf/qc7Vz3hzyoE3Wm+tDEPtuPWfDl
0j+SUaVeJVV6U6ZVwTnVo0LnOQsxOZRRkYRgL/Lcs74L9pPlXeUa/dpfbLENCzJt3nMGtTGcGTVY
jjheCHkmmWG3EUenZdgxYn11ZF3r/WIMOgDFzcwJs15VVHrbCkxsCGH9bFPeIkOzvRCGIJfC3qTD
8VElFPzcxxXOBnLciAbVzlzrknZD0wwkHFK/Lg7eYrIbtxXn2YWlpIFDeJ31Y/q0GNZ4SV0TEkEb
9FsqU+ZX1ZVs48KatXnohseW7qh9FjdvjlwpOuiVzJpgw2hruky8uRsu1z4aDF/98Nc4Dmjm5RSH
FQRONbUHd27ya9Mcbo0MQnspBr3B/ya3Vph2uyKdOeqN03DpuqKOaCB40302bmMMnReOyP6dqMyY
+D5oG68copj517GefQ7Wqf2Cr3y8gAocz6lj1j9BaPRn4CcMyNvRpOyHk6vCRQG2FJt+qvz+1aW0
diN7TbtIE09KbYmhEb3buBNo09ueRRi5Ku+lWmmRAfrUt9kDm7Qv/I4PitXWbNp7gwBu+DZB2eku
YdHxI5u6zgUbRI6sDJSIEFet428FMnW+JhqS8TYfGbMaeXLBICxojioqVRKwb+5qZcbMCZkSx2t/
AlnUZiA7ghmrEBsGCe5Cuk6xaxQSdQ9R/qnwPGJouTluTBZHwpaOhqrA6TWvSALGLUobFJ+e+CHF
RJjQHVLgROaC8CHLRElM0QiH6y5nm8+ob7pfiB+BTxoDZT8y7xdkJ91hfGMmGDicsBC7z0ue2vl1
R2w/O/OBF/4Via934gKmczLseCjOrjRTxrx2+73D8/7YeLWLvYN+SAIOCQHNY4x54lgG9b1AUdq0
qWT/6vbuqWCq8Vw4ZAhzqa07CvEgT+gaAiREkm1YW9UFCWRtu29p8nC55aqonDJYIQnuHyKNsEM+
OpKMbCaKlBwPPAi4nn6OXjv6uJynUrdrULpAbw5iLcWdl8qgxxuM7YnrAPvImDywE7pRw1IeHDbW
dicJoxG93uBAtF8Mfl3z2gWLai6yK3I/oo+4OMMGjev3RDHF3gylI6cIh1fpRXOBr/ZS+lDAsZqW
xryJe3fKP8ayKMKtOfg3RtOQpW+n0RUNOytcDk49Uqjsuc53nbvk6RHmP7IGJWDs5BULlOVvKnRu
pEG6wsKtTFTWnYARui8OzDOH11kTUx/M91HXNtPEaWwzg+vSnj9ZC1COcEOW5A76luxAXoKqBA43
Z+TuRzGB2VjssTtjbCKNNsfdEnGCSdv3saQxhwkjLBcO8XEuImyZkDOYVrlNxB0jDo8GmMB817YG
2CgJFSdhP3zVA+O/5+KdMbNVzbXv+cNBJhmxoqRc3jTiRXYAXWls/bEzI5KIn05eMty1B1pslGOe
UoYN+Jun5RsZzlu2H6gZtuxIO1jLXg8lOWtfXxoW/b2IDf8S5L1NmUzqnB2VGR/BkLksnEkDjM71
6NexnEGrPUl1h7IW1bk0tgxfRVKEkUVt0XfV1y+dMbr7rPL1uVRNs1f041wsmuvwk/K6C7fHSOF+
ck7OrgkX0c4x1Yrs1+S8TGTLcJlny9nLCGtOvxWajOiGaPTOWFzhCF4wlg3dsazNr5Cx+APrbXwV
BgubHACAMEs0PKg2gCjne5V3cqnr2fTSW75Tk9TsDdSD7w7BtBLaRJxf5WVdnhzXK+6x/dVnsIC3
lit+zqpCPPaDODh71MJcVb1aztM89PsGeulDsSDDKY/MCCttcMqKMTkHo4y/2TOGCpdlUBHXdsCO
6266xfjrtTs5WcysauH+oO4mZGZWh7tQZNPdqPL8XsOLc4K42vvQfY5zmdVHiAHGleTwuZHpCsGb
PN5EAuIdzwSD6Dz2lywrfZy23VMdV4Yb2SrsnJ2zuD9RNh5ct3ZORH3HQ5vHVzSvID2PvBdNc2yk
+CGtYWuhZBvVAH2D+2WlavNRECCG/HVfzeqSBPbW97t5v4R6ugg8LqDUZLNN7f6Yt4PaQ/NAfC3B
rZkZ5iqBaW/gY9u3jn4Azz9sdOFFjDwGOo78k2Mt3Y7333kOnYlfNfVyqycnPGBATa7nODD33PXX
6GoZn7256reJYyTvjjVArF4YJ7i6KKIUKvO1BUDKbyrqkUJaAEtXfxBNne4DoC/4lZ7aTjub2sB0
I+FIyGZ6GjLCWNzR16KfBB9XbA8/m7G5LyS76Q7eUm9/79o2SvL03DVyU6TAuPI5iOYlfUnUFI2D
eZu11tkXZKR6L9jbWZZc58xaAK3kD6mvrsJ8OqfBku/MNrGIjjfPYnKPKSUGbmeQy3Xhu3h+cclV
qE9zIQWTxq7WB9Es3zBqr0g3Xe1d37zzpoDXMu/DxjYj6mK587btm2fjdcyxb0Rur4mvL9jFd5mX
FqxLjvmQFnH4VITKBVWX4a0zOFYFqs5Qx5zuf7B3JsuVK911fhWH51Ag0WNgD07fkId9U5wgSFYR
PZDIRJPA0/s7JUv+pbAUoZkHntzJjXtJngaZe+21vjXjlJMp+nIzUge9kaAlXDJuePqOSz5a+L8x
Q1VrpYPq03GXOwk3YRvQmbhxA4VmPWoAosNytawXKvumQbE60iwGEu5WlO7A7niQALvcqlpnCMw4
xgRscRZO52xJ6rdoimYk4iVZzQp+1GrpwjoP9nyD5E7MtXuMcAtxpA/1nV6GDCaeJ4eTw7rjl2oc
SvTUHGN4pLcIKlpsPVg40EOCWxNoba9n0NlHuBc/Rwww9ZWDY3GRXArhdGtUeuRXWCYu5EVnDN9G
UrbxVvRjAdZo1Om97fT93aKd4EBO0L0blA9YCbgPkcRpprp2lcmxOE4YIbkAVCRwNHmY+7iYvYvM
OoOU7Zb0u5QdWWhWBWbgTXdqEeMkCZAwk4oF2pSD5Ex7m/EMz1xVF4qV2Ti8UuhUPUwzGDyijncl
6FKKMvnsLtz2ccLImYC/r25nf3hEyfuFu5kPBldwlsTlHVdAc+MN8J9BuYHFMKDPdqyBn1Jd8IHu
BauQQr3agVEbYkw3jr2AzfCyegvh1MboGqZ33Fps7LbNZdL2BJhmhpzY2gc7d3n1k+VPGlifVSiy
UxaO6TbDZj0rKi+CYvr0YQ5tfDS17WQv/dEAhwffycGJADo1z7yt4y/KSfSNlcbfxkM5xF9eHlrt
v0lLqwsjkIun2G9ZSTZPbJg5wuZwBrsnybN6LU9XOFDAUVcLZQrgPJfshi5BsDujL4tDZUb3XnXV
8jT5S3lyMxfl3YluKzH7ex+qx3F0OUv8fJ6fa2SKN5HIZD8FKBFeIeRmxBy2I1Lqb+PR4nCN+9/T
4D6AyiXoc43yhjUMql5E62Cy6we6d+RW0AT4HRdOfNNGi/0OfmOfpS13v6Br3+mQRidu0ugRsuuT
nTf1OxDE37j8IM+x149VMf+y9bijJTU/VGntfbWlbk8+Id/HfhCKPUySfhHOCL9a1x/uFFasF1yE
OsK5GBbcVBL/qZn4iqVB2z8N9lKdLVL6BO3HePjxZ2ve+VY97kth673Vh5xpDmT2wOnCj9nJh7uq
Y2+VBjbNo23eEYn3queZuAm0qtY82SOgGZwdOOQ8AZYKCgz4fIt1tGk+dNll23aOxJam7eJulGya
2LvXd1U027/yunZ2dlCx4Y6at9E1Ym/cERcawfJ2ylhr0qW2pddTHQcvHtYydNB5kiVZt+GynCo7
bPeLFvm+G3ODQ3twQp5IMfE2dJ5xL0GqPcRDv4lUNKxxV5AsCVp7uS/xDrBIHvKTxSLvZSmzK+6V
QnC+qI+ZLPVptlkn0+r0kCHKbHDRiY0poGNN2NrOhov8poVbMuYkc+2w3BZDId9zZYuHXrXPQIq7
s3HT25Ry1lUZkGKJmDUPbh+Vd2wXfbZHUFktN40/fZ3xfYuGX5FnsnvA/MFZLsJ5ElS23ngcHevS
Y7cV5CmM3WR+Sdr4RBR4OhSwhR4Lrki71LLB4QpTbYKGMhxTKUDSMBJymI7J/ExZAMv4csD5ARwM
mUh4DHwzB83voiG2zNU2v29pi3xkTGe6TJDeLwHkTZCwMHEKV1IuHmXpGf9hfEOhg33KO426FoNC
iMFr8ryzJE8Qb7nP6Wc9W/6U3wyiexxdoDqIbMw+qY8MYNX+peyq9DYq0LxShizOR3ElynU0Jrh5
fOhmMswRaJRN7vR6V5TSf2yu9598wiTtOfKbBTvf0A4MUhkDU0tsysYAaYXHaeJMdWRn71ylXwsg
RStqs5hD+0kye8v2QNSCjVYD7GrtG+8Pvst3WGPOy5IpGmAxORH4mc0X75d/svq/g3L+rhn63/k4
H5OWMFW4VPTM1h6tWuMoO/78oD56kqRGjVCAiBrPqWEcTEBKqJiMtWtjAvYz7JpxYtyTVxY+1+g0
Yptc3KRjFO0Tn/pOx350HOjBBYLcZciiF4zJG2G38VHG0a2Lkro2HVi5qSyv3RLxQ5zgxBTDmGyX
Lv9EJwEV0VLfF8yldwYDdYBDsayKbjnaafUx1lfISddrfTfaMViL3FkvIgvpCWuqM0BdOa/FAoSs
+s6cJj3gZx6uhMjgwLZu+KBEj8B7hS3H1MvemuMzeCL5ZIHh+hqvpzN9AdvBkuUTBK6bKgghxYJW
26VeWCM9lmSsfP2qh3i6GzgHKJ0d6YzL/c9IWpdWNN+NzprPyZCxquayhfBDxeGhTWWwpjbKX1lW
qTeus0SnUAKFhdf1hlsg39OjEHwWIvDfzeTZe9jkNxUAkzUPGUhCzkIKH6Y29FygQgeG8A9a7gY6
2Pv3wDO/+YgkfC3cFlHdsfYmmeybvGkhWLrplkK8Yuf3lfcDs2x6DhB12OtS1DbErPqBqrNXGhLo
IXlpDr3lfo911ZlVVOt843S2v4GUWr9cC+Z5bmfqvtCyPzKyEafqqPukXBCKs3R8oH4pCEZUFECL
M/Yjv+p3QQ2p2SaEsfE9VvgL/teVjEX3Qmtxs4Zw7OFvnpYHx/OqE6k0JmD7ZzFwVmNhpztceVTC
ycLST3JefheJwzZuhuCkG1vdNlbNWRlRrm5ap9kqy6fgAmDQvrUxJkXzaM7OEtvEDZYLmVuM8OEb
1yMu5V6tL7IFAoURx7sB4d2uyfvMxOr6JPxocgbgWGY/ZuYsv2LlN3oMmptrBmUbJnF40/LHrSNy
aBT/vVZZ0q2wEmcrWaP6xwMeWj93a4IVjfmsemEuumurgw++ZdPVyzstxsvOnYfwJl+Kmh/teH+s
NLHWNiaZh2qgfrYAvrQRtIyg6musdoy/7Dhy5ylv7HanHbtHUrjOde5CtmuImAk7aak9DC6PuZpn
fMicsfWi8KGTE8kthR0ndOi5npOlI0INclL0sVir3PlBgSK84BdPmvz/qpr8K2zEufqeG/Mwkmej
Qjf5ccYiPjejGxxqJ+wPjsBU0CkIDHWs7gNcUCgtxDqmIPc5A3V9woeTXOKod0AEU7mxqgPkDmAM
YtqwimdiIo235vvjrzX7hQcoJu0Og0aDXKcwv5M92VQA0WiyneKE3s053IzaAGbzYQ9J6MmWRQEa
jIUQGp+kvjJg3Ytf64MTz9o6crLPEcC+Y+pM7q6Guz839VFmUXEWqZF7hbcb9TTk7sjz4Qqaj4rN
7LFhjUgWHAqDskRVg9i7nTYYdKTYwi7S29rXL2R6X+cUZRF50flIK/VFHOPOqRPFHt2fXnsqcq6f
LX10RE4drO3cEfywN2Xg/bE5Zdd9m5VbLIflTlphj+Izm7UKpu7kgIy4SXD0byUll5hLC5TXdCTs
ZSZYyFBFx35GQfSyT0PnvXtiZu+Ts0NxEFnoTmftvgxgvt84Pby8Lmt8fweNc1jukxQlHmx5Yjeb
cHRSoM2O8Oc7IjrFTe7avLJB4gJRK4tOJ+hm5Pxer5GiVQkrLsUIWRTNuwFkygRtGxd+e1BH79Oi
WygbiLhvlZjkcz7yeVt1jQQBNbAz6khpSSpGi9gwE0aZsDGSaVePHJaVlTJXRtOVtVFLHnmarNBt
Os3Fk7R1Kv5YPXLdQxhMk3UqVOsQtW7cK6+dH987D/1oM3AXHQ6HjYiTQd66k3KcU4ezh7Ex7kV2
lrPvjlufUEy74aEplhPMf+daGjBX6gTejes/4aPa3NSBPbirxUqcux77w88YBBRyTqMNnZr4H+pn
jrR8j/IfH0KdE49t0ud6GYrdOAdc0+rbZAhfKoFxnlxAt06nSj02qX/qPPGVOCQpy0r027EusUmZ
8PfYi+WVD8L0gn5Los02MxY01hRvQs8QSwqkDgy4ZkdYxPG2Tln7K5iE8jYutJ02NI0vzfVaHnX9
xqrG4tXgx+wfHD00fB4Anx5i4DsOaKCxecwRkIptOoLQemrUJM82ghC4emRLrdL6DVdjOq3qSQ63
k1xYS2BhAYDbrXVWjvRrLNaWo7N9NeP4VmHlrzuAtyoqvceBhttHKchyONl8YwBZr4IO2w8UcO4W
vf8EdYWxgIdkxkMJF0Q3yOa+7jN5LGMrRO5EMn9ddEJAUEb+rity9e7Q6PwDSAKovZPjxXWJO9PZ
k7zDzCRo3cPUdMdUkALPfGiaSfETq8HCLMETI2Jn0GpxGxkw8XixJyovHAgFm2WR/vxZBxiZDnVO
M8SWq3jnH9zBy9hZ6yQuXmmtAiAKDMXoY55BYnHZlHbKPRucXfk28AURboqBFQOEw+KHERm7GeFw
z+HXXY1xsY2JfsLSMqNudxB1CYC0Qzs0zyXl6AZNrcw5VQHtl/VgMHZ087J0hzQjZMW1KA2n6Sbq
pk9WQQnUWN6bXb/E2RqM3LJdhuXNZO090vSJHSsAPxzOq3Bu1UEsKLW1XUQ4R2r8nsSkURVn+8SO
IvfIEOLe8/xm2oOa9Xduiozt87QDAVgu6yGNbuMRLjn7jtXEuPIrVequCiHEd6Op985E/VdZ6eBg
t8a6Uzgd2b8TLByLCMYtT3dB1keM3TGho5Hkua6dM2Yu+QGdLnxPwYnddIJwvljc6SProuxkkEhB
9Gaosj57iZu+XmB3Eas7RJ1JT0PmUvU1yV5J3p9cE3NzOO1llpbWpuIjsy6V59ZbMkoO1rPGppUr
KR8xYX/Q8SSeWAzc1ILI7pzJYeebbPpZlDJ70DqSbwTJQa7gzZbkXbImF69DID6zs+b8lHeYcyAU
LZHlrSRK1Q7ctIsej7cXDR/J523RsS8hAiPjGq63v0BY/tEtGnOl+uBGujQI8GkCR9ZwhykIcd/S
+NF/jZJupYmBqxjyfscNPSaBbMgw5xmEorR2HrLWvQQxaDPVz/tozC9dqQ9KBvFZYGEgdm4X3R3h
QFbwbAfWsCmntSpjJVZVKsW6Hcn1ND0eZIsj+tkKkwvbDg5FhukH2jDIKSICPsK1ug26fEcj84ky
470SLp95kTW/OgtXVzOHn2BCHKLdbJmyuEgfxZwFB1SA7KEKi3Ybj56zD4yDepvxS8ew1maiSF9y
AdQZj5+NxEsKQvZATAVWAWpAgtu7lrb55nlbv40qnPg2dskusOc7z9J/82tRvbZQCDbKLVGRyL1M
h0Eq/4kCT0/QIFJj5piEe3ALQ5vNUjrPqLJ/piB9qX2b9RffuxsfEuKBqphlQxCsx1EcXwKM3vdA
BXoXDyN3hcofFECqOjp2hl2TgqK5qSi7IeKEE6/tXesyCF9thJD12VjdtM08ns98oSPrqYra7mkc
y8e85hKbtIDMI3abq0yUArcY/NW0olZFEN8+0oz91hQY9+w5Aug9TeC/LYchMFF7fK36K1U9M+uQ
XsLri6qECgmjK3gBtTtvcm5z4J/eFRaXw5gMXN+K9jUjub0uI3Fl+E+fUyFwalnc3DdzVuBc5hFy
btymvk17GWy8NPhuQp8lDSmiZwjZDuXx423gg1Jf4DIf3TTZ8QciRwfFX6ns0tgl2nEzb0nHWB8h
FeEryUPrhEel3ohhqZtNV2bZ80h0RZ+pbR/VZdZck7DL6yQ416j9yYeCH+hv+wo61rlLKorJR+Fx
7rrUXkwEwAFnumcKBhg9YsltF1dwcAqS2slfWHxkxbqMGYQJtk1tv2EizLqvJLSDMy3VmEg6Wkbl
6a894b+UQPsP/Rf/aL/4n/+pn+P/SafGf5ox+8jrr8+v6c+/9Z39a8jMdf8J6/rV1eVi6cIOiIvj
n31neMscNyR55sMrCikPBWn0L14NikMDm9QGhRUx0B5Kjf+PVwOPBzXUgmiaTQHd1f7xX/GdRf++
55PgF5YPomQ82WlojMS/qxWlqJIv4Ei0UrSBPxxmGBUEdVPZ8Cy8NctSWPuMAhhxWyQ62HXCbc8A
ltWzadp4pROSo9eqsx3LypZoaD61x9hgisglrJmml2S9c1s8zmH0xhL9HAJi2GvqtPZdRJlDmCAc
RVEHPNWiMQiGwEj2F0FoiP1vxnT2mlI/h+0U0XFpXsEBhWt69zLrISrSVq8gIZpxJb25+XZtKnFw
Kl2dw4OkloJGooJf/8AXZHwibpoO2OTb6Oy0IPachEci2BrKGFImpCAl11LZgkEPSpMn+i9yvWdq
YdA/KXgYB9xOAIwSbiJY+iMvGc/80Hvas3agvB9CFV06t6BUK8+GczinXGjmGRLNfsmcJP+hKxLu
fp1y+K50mwjQ8mi6yI+6Pym7DG5ynpif3Yj/n41Ruza299SAPeT0Lad976eEIDj3qDxsql1W2QeC
SQL4qD+ErFHnZqcm1vHTX70U7MrOLON3HfXTg3RmCYovpQ2kLniU85zYAOAcIDUgDJY6eRk47vBH
S1qtYAwHmMvAa1eZvl/iXh6RM8xR2Jm+I/mC006P7dkCe055FNsK4fbpEajUsOmgkT+PUdIQcx+b
/ltNbIYpWxLvSz165znI3A9UMGvP3qI+ZLx+xwhFljcwJz0Q5A6eN9k3ctN7PKDixHM2dujfDAh2
Kx7ZiwFPrTjxs2tEcZrmA8YbmQG1kJ7iYcc079No8zzl9IFEfYtoWwB9qaPMOoRSUTNA1o67jyzP
0TUZZve+t0+rgdcwcHAi+roKv+HJtO9RUUPDjEikLBKgt4cH6bkYQ0OFAid7GRAYIZvWnjIQBGcc
5OLI0c81jL/6EtEeQ6mOl2Lgln1cb40ord2QCe9mQsE5B0Bx9aZONbzCavbFPlFV+zlP07iffcvm
Xr9wK3aolDy4XWRjZi44bqdYeesqTqAuEp8+Ohkw92KJIGjpmbheRtQIJhPXeZjw39lofXEt2ofN
zARa6Ml6jSvRUGkSG4IebfzZNrp7sbzMe+KDs/BJCcuN9kvz4InW3wG3wMsd9vqbLIN1sskfPqoS
uJSv8rem9sK93/gDWYhIr22kzBXQ7exmIn9IPL12GcYXsY1jV+381La2BsmmX9m2zupV6WbhT4fJ
Zx/HjXcOi/kBBHyKnabJHxrf7MfrxXjIKJOp24PG5nkxKjjJvlY3BHgP/dQ1T+HiSJYT2QWg2lMR
N5/MEJgROoS9oC82CiMCL9jIriK2bpc2ffRG72vxU+DZhaf2WTdXCGtu+UTKlGpeNxeXSIn3EG4y
NFJR7NzGHg5k7A5jWH+WrLZ2TtOKi6kqyvOs5dtV1vg1jdXddVXatu0em0y9ISm8IZt6ly3LSx1r
QjnlQz3Mn5OTvs9j+JKgB2vUtl3Uo2GGLbDVQG+DkNJjrObkiNNza/vvhOe+QydhId5NyRYfAFNv
dxexdPvIfUq/2qUKWeyZ7E8SyMc4Cy9cmjG3GOutzcVu0TatjnTk6SA/4yc5Bpn1bo0Tri3Pmrd5
3rG6ZBnFNCNdna1bmd2zdT65MrQg1dknEoFy50G8gK+3p9RBo+bKnZWn18Say+MiDLmXS+8p6B29
r4qZR2MolvzZwC78kR6YIytMnyBcsB0J5nNU8fplE2OdbOJL2tN6NjemQTrHRkXY1d96wgDccmPD
ZBZBPPntuaXcuV2u1jwzbgGWoV5ZcXWag9Y51Z5ziVN2QdLCNzbKeDmoyr8Blk2B01J9I5FACrP2
vuWg+HsZg353ylFdsOxbkqk2+6a+6rR06XM0NofAZjjNPLOlRuHWbZE8s4kzpVfhnyRBpKma4CGb
pue6iimXQ7xH9SEjZ/F9GvLirh5DfTAZdoOQS/zkuFuSF/eVCOKfMiVE45d9sMv6uFy1VGAVOadn
EYAkCfkfEFatDeTdllhETBh26RHHPNKynk9ygmCbTX1leGZVP6LILS82KCv4EmjFYESBcTe9fso6
iLszBPlBi3GbFFFFe5OuHmOLN81V/Ldrp4VRSua23wu8l9+Ris0qV8B1md/U70WPy4Ygcr+PHavb
t6EVhZt0nLLiPIVdD6+Fvp69XGjzJtzUx9MO9mJygZyNepAQuRLrjj3B14Ar80l2/HOj7KYaqOAa
RmaPGd28C4OHIaMl2BpiJr4rLWxAMlhli93ArtcJpSzdiOu8wA7ulLhkctTIhba9EtoPHiyUZN5s
/1JE3d7BqrWHtbKs2cuXNJty4YciZD47qkxybOuujXOCuB5tKJ0kooS/zJwowAytzZjr0TzXAccg
KIy07LZOHfR0eQWGdcW9KXLMB2QikdEkdmpR74rGJSuW5IcUv3k+tJ/+kG1J4WwwFUDYZdcsy192
h+MyG+10zbblzRRDf+SFube1D9qImE9r41whWzr9ZZhTXOSVm5jyQJ7bnABraXBGerk429X8Jcf5
JkB02yTGfpAFK4BMBvdC5BOucU7WPkmvJYIdf2OHaTQp65/IpsMxbPNyFYjGbHgLKRWflpiMKMyy
TVdVn0WAGwDuGIla1ilchrYosznrP+eZ8jm+m4Fr8VRpq50/WV9za4q7oNVqT+73vcUgsxp0DGrM
B5RtgYsmSBC85N18i8WmP8Sdi44TwiKrLDTnxK4l0E0+pR4m3NVUzmAK/Xk8Igi7SEb2GK5twPmb
0kun29JKs7OgjJWKAVXusV7wb3Xzy73Wd9KOS5P6KoHCg++pT25avE0XT1XVJoIX8jqxCDiPY9w/
jaH/EWZdt+uayLqZx/4H59Wu6/hVbD6SZAjHI9ew4KPQgvxE4fXUSKqJLUcWk2KHW87GRQDi8QLz
Vs5Jt6sgB21VSvwNBA09X8G7z8Jja6dz8VzXfOFVC9MuykAW4ZfkEPS7/Gvokvw0191croMQjaTD
9frZYdPoMVxzuWFU5WCT19GQxRqWtTF3JKgDhu211S81L0B7dQiXKe/HljgVzmFngnrHcfDXUyw6
btM1SJOr29jz5KLObX91IbuzMFiS87mrEJ9RLzAru2Vrot1ksNLsnHR4T+d8HrZWZuFyrrPIqm+j
v+7nEfd2eqSE0X6w//qjWWhqtavtJa/urXR2xYdG2j52IGxxxKgcB+FrVuiCrEePwfUipG1jxiYt
HP6RTTph0sZIQfAsrsKp36O/TL/bPg0prCPvV8SsRmj0ebOvxm8jUgrFgbYoq6ZMbyTbQHKvyk9k
ScDlqL9zKlMxV0LrOr42fydZ2UfDRAOAT3Z5+Tvtso1e8hd5HYJlMJh1afE8Q+KmiOWQXIfmxdbe
SV0H6eHvTK3/ztfUvzBr0yoXnHO8P4zg1d95fPo7m9OblT3rXOoNC4J8q1lsDLQj4C44DTkd9rNy
I3VwMstnQ1LHNX8xtnSO/bahQ2jhR3xGlF5SPV7PxB6vmm5JPHKRBfLeWCfOxQ/mkcnEsdR4dJFn
nvE1+l8x3Bub009EsOiWoBi2Lh4iWomWWTfXleVyRYJ4uNnuixGqN7nN4moGMlfdsM8a/dHMFkCj
lv4TEhzUEbPhH3LpvE+pttiCqYB4ztTg5ti4OJoR0yf41PKQGmWsxxJow7TGuxdpaEEYnd5ECJqY
IW/O7R1lHgQ3+Y7ZROaCYRoqFL+2hzLJ0UbXk4O3YdOMCgRn07ZNwxWgT4PbUNTYgYxwoINhMegp
Z7bwTa8qnhzqN7yDidMnsyaS07B/bko3ocRIJXH6CjRKfPYRj18ayxL1EuXVXG84GurpkKjk0e4F
wcdlDnNzi4tHH3LTLuJ35I4R4Dsz2yTseiEYWVbdPMznZSzai9VzCNKkaQXTqWVhyTYhsoo9vIpo
fLV0b1MMWRjSqHY34T1u6pnx2AUYRzGGROlEcLuu5GhyZuv+Tolc8JiDBDzi0gTfeT1zlM5rptkx
X6vRlJgxCkrvCqQ17V7HO8cZjtHi2vdhZ5f3mKnZEEwx76uSCa40CCLdr3hKBHFYz/uVZNkLcxOf
TzHYWCeyJiGYy5dvPYi4fp/GoLgTOZ19a7uHnkRDQz9CDwsSDMqzsT/jKvDmjR0RKdIgELFWcBd/
Y+LrrY3qTKhPkh2tTdXgjNxkaFJLHd3tcCn0zjroREI9XKL6+ATdoiHkHYzlM+6oz750gluILqCQ
E4FfOPIuizMO24o3oEmHW1aaE4nV4oG2nTVrQ1mc6pCGXmZZ6Bd03vzMXaHJD7VlvJtRpteTG4ht
13ls4sg0g8Jzo+HT8qgX//9qVT8ff/+P/+6ERH7+41zRUzv02X97Gn5/Nv9GsLr+V/87XOT/U3zN
FZEVCgESszr4V8HK/ScPKFcUhWEEjcFHePoXwUo4aFmAzG0hXMz98J7/Va/iP4rBGMWRsEVkB4En
/ity1b8NSeI9QA4TxJ2DCN3L++cQ5T+EJNMMV3Koql80ftnPPkfltmE0O7UA/jcUEAZEbsbO++dP
C6pk+qf9v7DFw6tI9w/ZzOuPhYp0jYFe99Wgv6/08X/4sfRqeqBWx9dWkYgENBshwbaznxATyiXr
CHxv1wcC1R5YQqZ+jWkxfHZk0X9R30R6s8SNd/QxKFYH4CmF2Muh951XQ7SQATjQ5jd+2/wEi0bj
WSo8/heF6Ap/q4fepDs5DIy9xCqCW5xS4zuRKo/M0zxD4aM+HDyCjsr5Lk15GdZOEfh498Lh79O0
jL6piInLW9exw2gNe7FEplP8LpQrW1JCIQxG36p++hwT/K+QUCH8Fi7D1wk/5NV25JZQlIEiwpwe
Uq/HW0xDE7tBrkUZda/Xwh2KUEiRmAzj60ZGzhB/xy00iw3pJtk8OHlrf3GlLn4BCpbNHpqq8h+B
D7q33hRN6Sv/ytCjZqJ4sXbcbV2zngbuNCtPFP4TRh3zajFLQl+Y9QJVIRuZcOLMU4FGzB5Dm9Bs
nQ7pvs6UeZQVWRmcLzpivRLSEwjX1j50fKh41sQL4zW3FD/fD8aSgv7O2rrNCwMoanCMK5n6kNs2
eLWCu3ZSU027kpLiYFIri9dRa7HiFiO5vG0d/rVO+FfD6lrrwUNuy68R1yysv4DVyQl0kx9NG0AJ
nLH1EnzIsoVkUBSpRTyeHSBBIYaKfp3hnxs24CA5wkvLsFwjoDO3aCaCyj9H1uV75gXjrz5ky7eC
aj1HGztOiGg1vaDU2rYGReeg4yIG9aaQkm41EC1nu6/sXcAh9pKrMeAgiWaCrwGvG9FeNjVQpKBl
MkpUGXm6WNcdLaf5AvSZzje8RvzsLCz+DKxe/tRDuYSrGLNOus60n/3R9jx6mxTb3DpMG/YauF2o
ryEYcJAtkX66sduK6m3HSwf0ozoFZpnU0811h3u1XPpZiaYaGIzuTFm/AazgMezcROHvyXwKhPQk
f6eaReomgIp54hjuXjzpcNOnnQZgU4CX7CpsThOWP6C7+9pjelqb2U32YdLxeVmiAmtRNks73VZl
UnNvHlIfPgykWyDG+eNEg+7VTFCrS45T5tWzRy5HC+f7zXWV1q+jslSPLYAQ8E3l1J/CvEvr/UjH
+a7IbM1khhGepWif8oNr6LdxXS4kgJemAuPskvNdR+G1wTle+Hkom+50JcfGcbBiW8NgWcJfon+2
nDRhPtLMrMJcUw47EoJcjTF+qOdI5fKhKLEJEz9Qy21n8EUbX/sfLdDVN5C+ErCOUwz3vojyp6Ic
mstSW0u6mdUU/4wL9MgVry79OyKtrhVMqHDvXuID7piw6F0EoKbnmatCx8Ogjx/JTc2vWF6qT2zB
+GySpIdcWrUoQatoJG2+Igc037de7cxgVbkxbXGrlBZ3VFEEq8hoj74b3INiw40dLTXGhuggUfgl
hcRDRHBtAxWhjNZVAgKc8lzbyeWPx5flqfTTUP3JXUp9AHos/W0czKLHYtTCi3P9umnXsmgoQ2VG
I/6gBj7ua/yAihIkPKs4BDOvyXcA9HMhV9Jn1Q4Snj/1NlXS93/XIfuWE+E5BveNL8nIUWO9QNRg
vDN4KnEMAF1Sa9ukXp7uIjwPEyWp3VUDHgdtvfImI0IvJPi8dQnPLdiCsgkjalj7qyumgI0ekiyZ
gU7uLJQ1U+5g4UbBVzBQD7sPwFeF5Y4CtXIiHiujhkcR/Vxkb5Zs4SZ+29Jy22y0mqhKcloobYes
wfRfEchCHoVd180N1TTSdXvnUnpRCe58HgNUX1nXER5avCYBcFHXydgPO62NpywOy/mQWOCFFYha
8N6n6xEFDLhkORwegK+3QJ2iGkrvOiNMZCvKqqkDvZ11TCKDOimtg+e0Fh6BHhcrMrfFbGjCvQRu
BMF6rpx6fE7GMnN+KVvWhgwacc2N6DuVvKFg6J/Z75LXiewxeBlrtP+0jpHOkQX/1K2oQqHwGMwS
smOSeZx1fma/87RLfhY9ZRgH7fqnKJPoiJaFWye1LFq4NZoQECUK76+lbsmAXFjCU8mUy2Y9hfrx
GOQdF900BTpHeeXnUPfIegQVuy9vRqAn3274g0eiGuk2WaQg1U93Jg2i7dXaSQSNrVBHyvSFh4fK
1jNkvAtPLAjYfHjxbcxWpo8qFMW05RByCN2NXIVZaLnuuREZALfKuBEhnbAJPzuT0FPqhxLGVW1I
gCC4tMu3RkmbV9obBr7eZW3/dqNMPdM+EbBO4qAjVVmV4WNq2mrYBrPTV2vHlfzyS1zZ38r18E/H
skqfYqyItBnymaZXBDmcc0IaNiOdNSoO3f/F3nksR66kWfpVxmbvZdBi2YHQZFAzyeQGRqaAlg44
HP70/cW9t6ary6bbrJY9NruyuplJEYCL85/zHVpX832PLwmjSVutrDZ5qR/9JYq+mWqYJmLKXF+2
PW1W4Y7DwjoedOc23MMkFerbuswWuatbqb4vbsiS1ZUrrK9aepT51qgtKfesPHzF2F2pfdzIoN9d
2YfTNi5wf2xUF9b1Pos6qpHWxfcTN86cnwy7HMK/BHY+M0RltWm8NnaSKxxXw6KEc0G/WUlXaA/5
qCa5U4Z3HpHOamtRCIUsFVWomVowlt+wBHNDQ5CybuJc0yc1jwVnEBZkBZglLvrgAtyiZhfqyxkK
umD54ohjAs5r4vq1xwBP16lUnnirKNMMEx9If7E1I5QMZEIPaB75zm44RlnO7BPDBit6MELThdTl
ELh16wBDEnY8WnFNwcK0XxF8HvVqQrLlRKrrk1w6Re8CQJ/5sBp/Nsnkwo4MG6ohzoVVDGCffLLA
igYUwGspPVkg/VlxxyXgNpmTOLxlChjGm2qCiLlJ11TRfi1ynlTlh6l/xO0fy0QaXb4tS1+w+DpF
AwmvseXPeRKhvde2UUjiS049NQPFifFVo72H0lbRo2IKgxXKov0i1j7rRzYAb7IC4d+RQmg/4iZf
Lt4UsHZDD8fnVoX6w7f93Nl7Wi3gvadaEGRU4b2lwTtvcE8Uv/rJ6IfFYFrdQ8USb/zkQUhoOlMv
AsUSOtoa4gWyJQ25qLaR99mFXcsWFbu/QBn0vJ1eapeoGVPDapc3xI7aUnxEZTT+WMeS+tS8m0FC
DRDj3jWnhYc0pXt0AUf8xqc1n3p1FdbDaMD1DdIFmBFhmxIZokAGHYzt0vql8VrqWo+IEUiCB7yq
jLBnHwdhorqo/I7aQQ69nhubYdUSMeZbhVAGdBqBJ6bHdGQn8LMxelhEZ57rEt0LkTGA980RH5Ln
VOmaIFu7ACmsWGIoBEY2wYkyYAXWEE5ZAWjThVXoaPpUM7z+uFYgnSK/+AOwEqJFwS0lMebJr2mu
SVLbUyiCJr7WkKMCPxSRFL99JxNnozgwouzY4XvLA/8g69J7jOGNn5hsEWiJysqzkzzPaNHFqiLl
aYiZyKC6AI6/ZuwChGk3ze8YY8S/2iZzPxrWGoWfUQRiD7mKRcHnCF7RA756+L3J0NskNN3qFu3k
uvUAEGv3TQdebhMXJlIJNiB+iInpBjxDYTcDfsaVU+gAqQrEJBHXJxsNBeZUmhFtXSYqRTYTdsci
wSkwTIfZnmci+qLBCJfVPIOQ9sd7GVSlTKjBcPelIcayCWmLvg8XO35v+kl5CSqhiw2RHN+po0TZ
25eZDAgVN7b41YZp1kCFyObmlqp5yfSMr2colKvLZcv7lwfPEf2muJo5JmpAV425D0BrMwIhO0uN
LxZuiyGLkv5tEVAYTkP2QGfeWA4PNcItPZZuNqWgo4IqSCqnIkDlAlr5aad18d7wEryiVDIc4XID
rKAPweoksGOarywK9XcChvy6I7tzvyJDIpY2GOIwW95v66PNY86tvROmG1YA73V07JSCbpF2D4q+
OoxOXcf3U5VF+VV5Ft+Eo9L4ye4qMEOy7KOXeqAXabuMdXjwJKE4zkKL4LHoLZoKpT0POPcdMwbH
0G/HgIE0SNYEhiJz6WkQ5jbjjNzsYohpxNZZVrEXCxkHAB5nF/urCzGPggF1rd7NMWXwJoav3TIE
gIT1dZkiZHElPnrCwrE4sx1v4nh1mi2bMfNzC2zu+9xEK3XbnEJ2vFGV2k1wNfklL32IUXYmYbTh
iFiu+5LhF5hv6pqwNMONI3xNov/g2hiqNzq0aZvIOLqQFbcUgINQ5PpdchVp/+yU+v9WqP8N0OW/
E5cYHf6vl8+lqP9RWvrj7/wlLXlQZkBpYYgKnT+0pb9LS7ikbDrCAlxSAEb/pHP95YX6E2ljgTul
0wPupvMfVigHTLfjW/BsIhtSdOiE/4q0ZAPu/keRx3F9ngfPhwGGXoXM809dYF4E4iMy3HnrWEkM
5/wZ7u0Gd+jvtHfzAW8O7xstsXZZTSRj/cyjhGeDohwAgcCNW+FVRVrxn/51sfJ/mmkudHCS4Xgj
HxMHtoNbDarafy1L/tvX+us/kdv+r3//z6fI4V/6y0EX/i1ynTiMHcu5VrhZPBp/PTUUNf7xQKHY
8aDZlo9i9xfsKP6bC6E9tOwAGJwbgSj6l54a3oB/fGpcFyCobTk+ammEjzb8J9IRONp0IWP8gbGh
p9Ba1cEwJiQCLO7ZusJ8x9g1aPtTfo2EjO5KARFGbhaqqunH6An6bQbw0R0V3RAfnURhxD1UVGO4
ZVGmW3Q7WLkX/vh//5Hyrf928fm3dvocf0xUgv6n1ef6l/58blCf//7giD/+99/NloH1N58nNUbr
DuzYhvjzf54VEfl/g5VlX5cF59r7yX/7V8BYkLauz8N/kLECYPPM1DB3urSOg0OO/+l56Vdgt30Z
XS3P81rL0WnOVWXHRWRDvXXH1AGwKjHoLE3TMMruCcpM1kPq+bZ4DMRAm/Kw6ZqxGZckBfRL4VuH
DC7Fxc2znnRTTc0Nrhdg9cZL76xCe5pDOMhYXNVyRfM7jLUynn6Wnu+VAq1rmLU6w6lpoWlx1QC1
DaVoXKPNCBkgT8aFAOw9k2ZbX3pusKAFYotwC6CddfxpyUk1u7WBuP5j8hTlIdy212ZXKlTTHdiY
0Tn0ujZNx+BxytBqplQKeNpoVpF1XH2P0zRiYBpXxNOBAuC+0Lk7WVu1Nna1xwdqbutMDdUdEW5Z
nClvQzO5MsiH7ofUbjO9mU6nT3x4BLGXeg7zLdZuJ7+ksouXt0oSFbGjjKK1fIlBjmZrDJ0wRPtG
rPf7V75C+xnHQ3+nRY7NE90ipxTbSYPu6KcAaCSZC2bwMWhXHHuT+lnH7jDdrE0ePEiTgitG+u8A
wXhGFAcElUi9T3E9nBDpaUeTgfdZTSPDrQJLk3MNNweJoL0kPqApW9hhbPubwgeOQwu7MB6IsSJb
BUqinJJK48BKWqte8qRSlAini/LkecrH7m1pctIv8yoqjktNeKPjWdO7ZEIj94ts0i1qc0sPCVx2
Tsu4Lo6lL6kx4bZMVejzSKCo+gY7S5S/JeElwrJ4DlxuA1kR3os619e1B4wY6QeW6xNzi7nkkyap
fjNG+G++rNlrDtFko5aT3idTjY1NOR7BLR3Ez+BOarLoOUXsm5zRwZb5t7gHbVFwpCSqwJWPKyAl
TiQklopCKcR2itXy5iMCYrQnkVp6Cc1xpMs88r/wCX0UF105OF3BTJKz5KALCWx1Txow/hsjy65N
DKYgcussmq9NJJcHtgBoK36PSc2MlCTCgxgn/bu1+37a+eizCu8heULjdIvEKUvJACdZh4KddOdi
j8l3bS7Xo1wzJ9pOrm6SGterfWuPdG3nphnhDzU1uKCAU4B101b8EzfFGI4BNg+RXXFTuYxxe1QC
/GW/a5hkt4RGVfctoBZKfVIE4O5Bd5ljuhDGolwhJ5NAq2fq/OINhlrR6vRM+lKKW3xUnjyCeudO
0zKu+UP1Hb81YRPkDzqvMPyMqbuT0Ov3ksYaRje9p34tcLreYlM0R8efxLua5ypFijfsNDCf68sE
L/c5JrNPHcbc2ts0hhzf4Zng4ZwJUF2nJvIeac/jk89bD2zunJKJz+YeCLwYQqY+y4L2votxBHCp
S9vMJCYrEaxbYP67eTbR0aBG7JQuuDCmM91TF6+3M1wn1gx/Z/KxAvwIXHd8q92y7m+IiUT6yJxE
VvtVhKLazcDqc2bUuTkuV09mAivVSW+1V9QXwvPFkw0X4G1QWfc6rc7yRtVTvK0aNDzSv1OWuKPD
/avNoHyWyYqbqNm1dBzu7MoCqaaonzK48x5UHTr2IZtlQAQ/yrBMiR401lyK6Batv7w4nFIJD5fx
eJEqVtznsYHid+ynatqGuaq2odtQkxTQNX8XYgZGWEoDTR29Ci8yl9Gw9Zqo7Q7KcQf8HGuYJhQI
EZaN5jFK2rTO7hB8GjiGnefsp160zsfoGWCh/jpcESIda0eipCBopcxEs1Z7jYyjS1ODni3YMHz2
UmQ3VYaXZVD+tzRi+cZoa5SEEb069kYPjiT+baNBaE25y3dn7MoH02cxUD+aJ1aygtpGdqgnld6K
VDdA5FZ5W9IS99yFcbWvJRmUrVX79hPAfu++JYD9DYbUIH6bZoqqLfkANMh1aLKgZb0laZw7a52C
3sJWmzDeIlLPTlZQAI9jpDPpN9m4BdnANbaGhyFgidlgnyIDuCzOtDyGPrOFo9PilpYULn4YHCN9
wtdY0KfwZMd7vH3Dsc11v7XbjI/PRYLFLKbQiiFnCDfeFI4aNcxzPyyegkmLG+P2bcVcDDolN+6R
MU3ahVdqQNo9Bn5/HV240BSVhT+qixiLU1zno6NweXRom1+z71yMl1fQAg4J6BaWzC+JL+Q9Z12i
0tvRVwZPXR+wQBPhrOKo2UteTyghUQ7az594SDblJMv73udavUt1mV+y2UMLFoFaYvJ14dRvcba0
Lma7GrCO7MJp2UTFyPiMvzl1X1ynr19iath9narMjk51nVhKRS/HpnNnsFUx/623N6L10WwHouds
79JnkGvDJYQ8F7+AqaXejvwFJpQx9KgcdqZgTAhEwRngWxvT5rC4VmfOYegv90xvo3ZLABnHsGbg
zHc0s8Zz0p1y+AAtUzlWPhdAsJ1P7p5zktkz8453oC5t5E5voFUrtEq62rzKVudISu3wuxJBdspm
K8ft6IAO/qIQxaookWzYoMk75xQGs8fbD7qxrlYXSdzznjPTyvJX1ofFTPy2srrgzFP6rv+pGoIf
B7TBlTCn3VAns0E4tI8uRSRtomJaSQB1pQONfK0W9WtMfl7vBuC6ElpJWgL6waQHUcut7gSdoAzF
6fwN+KFo4EMrK6r2ZOclAhDHR7kc2HKXk0CDpnYU38qOPYmPKa4zxEK4g3h/EIrleB5oOJxOvQ/e
ZTNAIPnRMmXOjlkYj9DREFXU01w1S32xrJje55hlb+M6ba+PreXS3dcxDn9Ecu79xJ9jVm4bkvyb
w3vOTMdjp31Nq9V6sXrDt4b1PX61UPSiBA2+fcrzIvrAwy6+l4BW+kuqIETdU1/AjM+bcDL0TUkY
bjIwr3aO46iHYTENmzGqOOWgYRUWbzics6+mSD06l6jKxq5dpZl3O9MTi+nLCGz/ahyJvwLUJFcb
Z8L9yb8Ub4xP8+tT1PmDPmgK/Najgxr+zqjdAqFJ4TLQw95a2nrnQ5vSQBLdlRiK5cPakgZzJaNh
N9gwUycmJGJTMihml/vo55B43kjMX+wXS+gG5MyUgWVuIr08G+bxP00B1Gy1W1bIVumJuaA9XAGp
V/MTk7g4eARjxghK5navX9dyophd+ibm8SWYGe9TF7EU6NwY3/IR0+m2YGI7jrxUj4bo4idsUqih
YOJs6g7mboTfCoOb70/MFV22C/ZU5pUgEXnwQ5bwwvMUnXk5kgjn3DLszyPMunZHeXLc3YwWJSHD
wYVbF+BNwA5GvXTvLJgYymB5WWev+ilDKfEh61pspZRKJHULPi6hBrrnCL5M0bNyGBOcW+1Vxbay
cBHvVVsSr7Udomp3q0k5mtQyx08cy2i8dDVOTc669B1dcBZ0n/MIDWFHYSwJ6tV2si9wFtn04Le0
apwnOKMHxh/p08jTAy7cx6b+Cay1YPbczFG7A9BiDU86gNjxWJvAsEjCOUNhVE40MAOHw+u/Dow9
rw7jMb+RTH+jRAWY/A6kAjQG4LFh3JqH0fKVtsK3zzp23DbpBxCPm7lT8etEflbs6a53bn2OXBAI
SuwIm8CIrtzZiwLvLcohGJKFplsynmxJ8Ggy36t2jLzBkak61mewVQtMP78PvU2YNhXNilqZp0lL
mP2tMNGJkmkLfdKz4In5OBKs/eCx4vNxKP82rUvb57FwFqzHwGV/F3WFrZrGCP8FpzbFlDFj5bty
nt3ie0BKBmuF14JOj/w+dx6q3oQe07FloN6qdaKvBjQ6FlY/Tc8hsDePMeTEGIRdmbZnT5T5h9u2
i7hh28WzUmVjKB8ihge/KGCpWgYI5YxPgHvCCSd/ON9YRmSfmsQHDsgxeGwwPxbUCHu5Ylq5FBeu
nRg2+NenDY1LDq8FTvCMglNDa9qts0StfbOWDW1oM6U4P3snp3shmjOr+vKATKmfVpYChin70b0m
+4uFE+cSNF/MdFdiN6q+UaNbnAPmjxzUsuwrrPxrqxcT+zdXR5O3g3eUfxOhYWpBs23zyLgr/MbP
TBdQ0LMebHBaAXLqG6ngijRVCDYx7aZXZU1OeqEDIw53rErFnNC81rgXOxY+0fNC18M3fIWyeAHw
o3JcyJFdPRHIa8YzpRkFQfwu486XtISq6pPOFsu6LOAz512vJcm5JoUYB0DKzd/dspPZgfq89cVr
jWXtelssTKzGqFR31I+mH3iIOo652B0mal5ms2ZMAh1fUz0TlvrXYk29D8S4Ij9Dqs2+ovbVAed2
9jSb0PpmR5HzSiXVfGqswvTfPET2LQnm6bvL/hQ9lhQ9zxsV+QvPNCa5LcMVw4GaMpDyGnwrRmBp
YIROWegOYgPswmP+B2NNB1l1DMc2OhSMFxmn5SEZ+Sq92DotyPNX9jdhNQ1PpUx9ojLtIFl0ZiJA
peIIt/XDJqaXl+vbQ2DIGuxGZioTlQQeBcW0zpKcqAIN7gPDN2YbjG0xXHxYZhxDc5ieQd0drWFd
aWTmFASgmao5aqehtO05PRckSaIxCJMU++IA567njW5jv6vfcp6F9tL7NlcKLbnyAuWgxmODQREz
PpztdQ9uzOEizIA0Qa0rDyntsKdGRNWPjjP/NmXA86ytNrXusJnJHYmb4B6oxXAh59lygdBNyIV8
xR4bhFaTfkZ2zc0F+4q874KFacgcFe3Z7zx9t9idnr93tBWeaT6DNlOvYX4TRVLdzLU0P41bh+Fu
IhN2V2eeOug464EgY9SWSdSi+2zJ25mn1oFBwPiviMlexnp6rhgWM1HGIksKpYVxm0x5Ln8aPx9f
UzdUwVmC2/GSvrIGiAVFGL8GlEw9XykP10w6Q3BjKOkiLEXLzWH22vXTF6v9LBbP/lasIkuy0Qiz
q+HXHbrIYSTDAHjhaDs4HMqc0twBEeITNRF5UDhGkvjgFEBNCeAM8okEC4PTQZeKAE6+3IPxiw4x
XON4GxaToAJlldFpyrW7o58x17ezM/tpUkDXmXlKHMzKXCLspChH5tUzY77E6iVRTJmnonr3S8EH
Z0VIotuq4Oz/aA+cYh+4VEfpL4ij2Xu2+Nw5NU/pmYLO7ql0UmIAE5t/u+UcOLX3nY2PgwBtHTs7
Z7Kss2lcayQr3/Q/7ICR+/skVEBNzhwFHkzJur9eVZ0LFdezfmJH8z8I8VqQRJVLIcxUNO9t3EXr
GbJAkTgU3j5Gjje2yVyN1TPTuCHYVavumLlLvOuMGQGn+yusHxzOeGxOadh278YL/QEIQJE+ZGbW
NNjVkhtPzEbCCZkd/2hiFb3qmJdrJxdvrW+qPJzUCYyECLelI9Snr3334gYCljYI7DuvWNQP43l9
jQs1yMG5xBlBMpW9ZT0RHIyMCygOgh0arpztHwERdgYU9+o/N4tz5WBnmvk+oQB5x5E43LPfx/ah
CzKDEy2EmFKkDT7Jwff0+GiR1h62ZqYbm5l2y5NjT2Jh7LYCH2FvHgJ/Rt5up/t8Rk2YA9zlz4VN
b7LNI+Z+ZvlEHBxwP5VBpR+GZ7tdo2cXp92Ot6U8QGqvTh7l0o++iKIHyyURs6XUrgmOeAOq7eTb
8Tn2MX0hHDjdXq9d9YqVqjk2zUwI2GRcevfYXWmzwlYwfDRpVNvfpiBcnJteIgOzWHjApzN3mU4z
S1UDwe4qR+Ako4UcT1ScHtgr4+e8NALGR1l3sBppjH5Mp7z8EKnPenuVGy5kSLj8xySpMHdNcckf
DoQ6CjBT/LqWSHznSAUli4lQ+7NnM9vW7cw8Ujkjt3UhRtD4jhbYH1EhOTnEXXqGmRw6CXKifcHe
ofzd4Hc9/BTPrtvxNaQ0er4ngqvN7w474UPErrTelYa2SngVyHNLQ/0qiblcvWHcAt9HDby3XTEk
DbvRr4uq3JomWCiyGlmj7sLSJX+B+62+9BN+ulc3LzyMf66+dr6xSAU0AtRyjZK+EAGarxOMJHtA
mTL9irAQjTg197knrxBJIOpO/GgkAKGNSBmPPHS9N8GcWNNpn1VccgnzgXhbC2yGLpAbWrJ9ZfUb
KHptmxDGbm+Dhtb4xF7mNHFRKX+WqCzVNgq5/+6X2dDz2JWwZznk98fAweO8L1Cp73mV19cGm8cT
uTiUgLFYco87eajoLcjXGlox9XhrG0G8hHAMXT0VAGhJ9XnvOgzo8i7m6yoYSBJD9soDslswO9Je
3uOwAJ0JJuVEmJ5OuSJf6vchI3KxUSKaHlxnnV7zerEqbJ2RV50id+3jZPDS4qXJ1UhQHq4hASYD
RHI7jk2gbou8JR+jLOujllUB0JeOAmgLclXL62pH84fqI7IcHYatJndltqFonsMqEyO8a9pHTxqW
+TVfJ9ZMUiDWuiMjHh2LwMMF3BGXWg8sp233mFYiBka45sBbvTpGfoOey+Kt4yH6LHPklk2HUwqs
Zlj3907VL4cm6NsPoPXZrQiadVvCe9+R/gcRRGso+pIKMK2igfjHIofYlKxo4VfvYlj9nAewrYhp
OXFgQj+RO4nbFtP6UbWzfwpG279XXWx9VOOibvm5+nvq+cRR5ca/KTtKOw9tbosZWKXwf7VRV9NJ
AaCN8GjQHzDyZr8KGXmv1WDa/NLqToPbWtb0rWzq9jFrRXlMJ+qJ6XgY5RlQKuWSGfXfHSkz4zV0
4C4AslpRICi4NcaJq0s9+uHWxvsaKiFPOFxwvtAeMpCfK8h/VysMq8EzrZPEi5rKvR2Y7sNBjOc1
Cjv7cUypBMCsYDrvXFAFDd4NUI3exdRJRttmKuVxihR1hxTM00zi5LFx95NDDeuh9hT54pTwtLut
MWyw+Xfdytne9vL4Jl3d4K2lfshLYB0vSH9OKW6Brg7hL4RGuDUpDvkiEQ5Asn2D8/7C/gtwMO+W
+LBozryu0P1dNtS+t0GOzZY9RaMTeoJwDaMDLwBLuYqBV24OskdFWNUhSkbfxw6Xa1BwjZgc5PbI
qR+6dZ7f09XJXrBQBgXLVs4gwh+XCHY4tdTzg5djzosUhz6dmN5rUNfqvCgeFP0Mj37OfnFHQwmG
3FGuufWbdS99x/AWdOeAdtgLYT/nAYWdj8BtxHHMOm/YOrYb4H5KPefsFwSUvlOYGn3Oflhf0roL
d35VDe9xD5UX92PECdUIFR1tt1nI/nPwbPZY0JAtMWYv7ZGFhjxoJZt2YxNWxWQ55dV9ANz0sdb5
2p7FEDXepgj66JMuFsfe1fRdsMvAWdoWfVrtfQ/Vn0ETXuQeAHuYqKLFGWemIdCbqqoi9hYgJVHS
rQu9W5I/rp+nMKsOjRP5ZwKZ8tOYlZfXq9yZWFUgom2cC/fox4IewygQBfH9tGswns3yIyeF2gFM
Igqb7ZWEj0ZSdipPBCOuaLtlXPd95Ipfs7sip+CjQtUqRkQZrtkz4KlmgkXBeX/9ijjk3BaWFGi9
otf3tqq9H5kzd0cziPmJdUXDD6+bdJ8qkd76jgBcGzK8yQ+yHMi0GorHyp1P4jypamqnnmhYKMOd
cgFQ7YfRQiYwtS4THVn160hec9tIN/5tlZP1lHV+91ZnBj5uqeL+rZhshWbViKbaYaLyH2Uk6NpA
pLR+j16wXpDO3e7sKuzOPI/rpFkNa687DnGGp46LjqF8ZEV5A+kRkwuBr549hH0OQqleY6lvcnCI
OYU+3XTvUqcdvbRUnQ/44XtMTxn/V/BAtCk+IHe40WEtwoGrfecvN5Pn4/zMIhhXhwi6X1J6eOxB
sMO52I6MXUizT3jiDlPEy8IinDLuCshp7i01R+73PNZDuMP9jHe4JP3WbztbgImEVFjaWxTPaaax
ge3vZiysBq8gROUaWzD2JI6Ya+97l4Uz8o/URENxV48Kfo7Xg5siVAT6ehu2PIgseVX+FnuDZAAj
1Pzs9qUCX1OLYMuFklsXZYZgrNlMvIR0XvmcV/kCdRT/LWfeMlLbAIfBjjshJUM0NQzUhEZN56NJ
C7f0nY2cKWEHk4KRikiyoBIBNGeNupsE8EYOC2//syFBSKKQr682q2rHMQknkfEkQ52NIWmU9MgM
4Tt/d6ZJwO1POkJ7ZbY0fxpnct6sWK4vUXkdU3mkM+D44YuDxd27xuOERN7yXAaDqb8RhVzEbRS2
+fDoexlTT7KqTsCgLuhe6NQNHoOxU+25Kj1wWsbIkNT3QEiQM2TXP7Z0cIfHnmCHOKRNr65+ij6c
v6cydboPL5Om+WVAQq4sRCHXf88uynY/VH1VP7rxEpGxz6n+ZtevpuXn2Ma9Skw6e9GO9o4ySDQT
PKaZUKxFsgJM/oFOhVzGgWX57CcXO33Hr3Nje+FySXFP5ncrUXayjYwZuEHnMzu8K1t7F8GZr78H
cgg+nWnlchYDjDkSnBq/qHGYoo1Xzr28cnkquHAjMnl24h7unufSmYvEDxyGHK0D8IxETXipg1Zj
t1tnqsaHSHX3zBss6Ks9qsgLG004ovIE4Fr5Jq8sH1SN+RXnQWrOluqaAzl9HUDp6GPGlPQnAcdx
zdSri+MUtPXYKIxyT8nSVVtH93gtKoen1GRq/o2T3zhnqdouP/OhejcMGzCzDs1Ilx4eOwNTt/Yb
+0UHQA/PSzcM11157b6nTObRSf8Q3K/fqcEE4NCRopdlXp7brnF2eDbWdyJQXIwACMr8XLNaqJMe
isU+UYSWn4JBrAHTOnQKN2qW6gtxXewATjgaAkPveAd6WKuL8d1CczmiG6iaJ4CFruQuPyLa3og6
hlEV1ILAT85bHYW+Ang9eLvZIv1ecOrsaHviipD2QyhfcFqvVHrVdGNcRmEv9ckOhE58rewdbX7W
DRPZ/m2dqpC3V6s1Xqm2GewL7dT2U+VBerwieUrOwevqB1usiHJrjd5CDZ9u69dJW8IyQBlSf1sz
HSImhE/oXXfVcMNRnMGZ9ogn1Rx3g/rViVbzac254f3BsfCNfQ/WasyEoiluNUUNxj5yuLEWi9w4
WvQ7fWZ5sW9qdwjuDbcrbvah7HBQduNcPHNTDTHchxz9jmmGpgMkKW6U+ZDSuP66ZVzUF7fZrJt5
xzmijIkfpjm3uNtmdqKl3HljrygjNvT1BPGh7IKYYGGolnbrQ++evC/ShMLFkU667TKhdqpHK2ef
MNQXyiaj2ISO7RC1curN2RttD5oCiTR/vslVPUUdreK257SnnDdzea/8InMeuk6FxXtAyXKNCYBY
Cx4O3gygp2QQLXHnQOCkSiMYFPH1jlpJEnJlZR2MbQ0I3sxp4u+AX+Nugo/DLaog7GH1yxVbInGw
UBsCUTlFmN4v3txjwSn1KJ8HBjAkD3g18/IF53OGxwuuH5r9mXZdUemk831vWqmKoMbRShT1zSLf
OiPnPThIiNJkSK7psiPVC5zw7sAdht1Xy1PDKX/VpqOdRRQTh+LQQUvicfH85ZYWXSgrNvn1q56N
hj08NBqy/AP5m7IZkmGo0wyYDbaccKs9y1Mzabo6K6mJ7pHZjoK7a7exSXHN1SGDZsAhGRIUMlzU
rNN8zJGsoWJTl1TcVE435PesHBPnaUa7jAObqaL/Ageb7HCM82uUPjBPeyCn4SxLLQlnttPSVWfS
/H0nkqKYVPir88IxfCWh5tKsveihAUIAln9LhVfo0bkwhgbY4VyzPVppZE+8f+jL3zpRNtMukm7d
7hj2s7i1PtaRUz9kdnWHkObScjONC3TnPJrSQ1encfyLcimY38T9uEx3R+J2nbulmniN6enW/tUO
1FF97C87hldLSFcQ1nTSFItAE2RMTKXlvZtDBVi5ytVl6R4pLsnlDQayCYR6wKWYozP+keLnWDIb
ux7WWwkiyFDA5PiHWgM2X3D39ZltnikJdP0DVhpm8ZyUJs865KgxEKBXLCYjLV2D67eb0OB2Sbqw
LVUyRd40X+mZ1HmRuEzz8MT0YuqOYQzDmrquznJ3Y1UrSKljViFHQWFYo4M14kFPD6wNiwX51OIl
2koxMA6uq1UsvxjB1GO2J1cvsj0/nz+eAOVZ8nFZCm39LiO6Wl883or+a8gEg5XffkEfF4PBtvUY
YnFYNjE+ajK9ZUM2wcrYiSyfHfRafSdG8WvUg4SPQ4CmOtT4S8a9oDhjQRJGCmYoh6636bO1phWV
1iWGs86Y67OisR1IEnkN8AjGruKH2I1btlGYbcLvE9kvZfc8gPCMfwsZAI/OR9r/buui4YTqpwRM
mBgXuQPvhu4V8oWoWfZNRnu9wyjVH8PfkjYxkosFde47B3FZVtvKOA7NQzWBy4vqvPbFcrgsg3ex
4/qr1NbU7ddpxRgsN+juNVrSBptNZncno3EivMwwUNKJ2kThl0TxBuHs1cCgYDdTTkQLQdf18Q5v
2Jy9/ztHZ7Ict44F0S9iBAeAILc1V6lKs2TLG4afbBOcSXDG1/ep3nREv8kaiiDuzcyTTckl6Cy0
szi/7hpBeO55YasvjseWmOlctsUn3Wmreew7UoMUSfZeOlGr0qb2Ia6WntiAX/u0HY0ZZx1vixHC
032YiHxSimnWNvvEj7Q9xH3qil1pytXhVWn18jsK+9T/go5k5JVFFJfnTezyCngrReiUx5rhwYHs
67W9JRxm+9yWnFgKIRlVMI5RUV38PiWlGKPbhizzqwoUrlO74MwOyhLF6PYj1974wi6nGc600kn7
Ex4Y0NLOSWg/x0tlunjXTmu7nPHp+N1tGoWM/vG/K4OWKyCVPkaY9Ds6BajerC9Lc4/VkTDlE8no
k0Sg73Ow+wcIX0tywJxYlK80I6RbOjCZEjgTnRBkBO/hiakiKGec/nXCj+axRr6Kf4R1061gKsJp
7ak/S4Pq0mNdSI6+x1n9vIT8n5NyXei+m9ztVzgtlJFE3LFijYPgmaR00G2tMKlhqbP6JjmHc9pU
hxKcBa3sdVsHr5wfmCqO6Oy2es2LSpc7kDEDx3lfVtV6TZ1ocrl7Txldoh4R8vFTlIPT/J0q7aZ/
w7Ybi1dO5AYlqhV9sjOcNf7VOEMnDiwqi+GTESxKTzZlw/RbEXVXAOp9dlNPfMjn7sMuLQ33KbVo
ZOFHrQf6GbyZfB9XTPSzNbSZd8dFqbX6uWYNKupKlC+1F0vuRR7E4BfeP6GWloyYO0QvYGk579BY
nlQ6+XCk/VzyRT7la5UISgMWD2TIuVLTuBzCYXBpf2Md2E2/p9Yj18M0L8eEz9PotRS1yxXQ7gNr
ED11OLjAXT2tNuL3BDEn4vn9hhRlp4nO6mYpv8HfMxSyhsqaIdyWJNeb4OpFhYTHCAappei5Gwn0
FW4+bzxwZc6eHr0RLcqHJ+wQGKnE8Cp0aVv/ON/l+Te/aKL2pEfepHhxgEf4elPHps6/wskC395H
2Yxbc4NPY7LLoXDReZY7baULbqn0RvHIFEXBB14ZjBvPDb4+cA4F1q3ihP0EDnXFOzz9mfj+Ohf7
dqjWFEl/6kMuq8TiInD0YuQPjTHUveRQW8KNAreAxgKdk2qXrvqQwls9SiL74I+etfmCXSZeKkeH
8ybQznAduxYElARoUG9r4wL2dGAuYdgFUxGNuCLASR2TSEZ2b6IqYNSm5G4c9gDv3IbKiGLSr4kf
GOClyVBUf4eJtd8TXi5//vJHaid4/3SpgE3RK+Y8qm2SsDpimRz50NoCIhkjrSvWK4wG8UgkMjuY
pKP9IydfiMBRYJhzvYRC755SJTbDnjDPNXj4UxJ1aOhm6PTJ1tY8LvjCqk3tDQAvYGfvBlLdYJjy
2b4KClOfNPF/ixTT5V+mAIefTUF4kcEdYbjEJqB003G+wlDwr5Nu5pwA7/DZUiCyy0Lt/ua6KehX
lN6Dx29j604tRZRQN+LD2CD6UYsq4K/KcudYkmNb/MXBcz1V05PWjuMTZx+pU3Io3kZYXOUjhKR6
5wPcuNHt4yIcs4M+N9FUvUEhB5Wz1OrVhwi1mSwNPFtWtX7H0L1i8OOE+KyZjPdUoY4/FTZi6gey
+qiqNt21/6/wTub+4sQeOUg3Ne0bQxOsSIYLjSgb1wk09s6hbNRv1ZaFY/kTriGysqqXf65Kw/UJ
aSflhmZKcaLIT//paUKHi8pn/H5aav+7FNasW0gtsPrDlUZk/nnMnQAVeSpk9hiNQf4LjgbOFijv
8gPDLL4MsYbcDqYxOJuwjkD86uTqg16gbC/FmOLDXOU3bAgTcr62mC2bEQsNvHKDadJA32jzaj/K
0j/l//fmslaHo7Eupb/hpeDSjc7YSZo/Uc+aLku1bYrZvLuDxLfLF6xvQbHMPglCPoipKasbRAZI
5uD6MbpQGRAgiirbUg7r+CT1jbH0t6zrYwiPcIv2BnwfRsXeqwesOLxUfD4a3QL4kY7KLUafiMZj
EmnHYo1S1DY6IXnpsU9EFWbVnZfo8lsdFBmT+oIdXupJ4LtlaXI0oRZfrLKKQ9DnyzGILJRi47As
HIXHnmDOs/OCJ+NpVXV9WWPNbT2fQst+EhfrcPUtjynDXfVWOoj2bAwiK3eqk+UDEDemXYB2G60Z
Gbcz4i6LSl3h8QoLelkbWyDOwupaMBKAcrOHxGdvRCjJ7/cohfLex1cENEILVIpi7aKd47fUDTHM
U2xICcg5C4r+NLkFwfaO5ew54ew5jwMkMGWL4aw7tpJlXY0PGX/xJ+bZ+i0bGU4jK4LdNLAVZmaI
9CmrgvmpmwtqVyId3yiBmrF9wZx59KaZHbQbhjSpVTGWskA64kRppnNJ1CL+c9nwwF2JaYkS59Vv
8nthV20/msQp391iaD4o/Ygv/mL8fdl7CKMga9MTt1ZUjWTSEjLAGH2qcuaSSXOQSGkEubasTq7j
nPcN8o3nXWfaAW4ZdpafUdcpf2+qAmxQFUZEcwg4RCcxxFBZNECKC/EBnkJvrKonUw4YiiJeMqBX
Aklk39NXg50lOwwlHN9limgVFThetlz8snoTmWV4LFD0ftYBZv5FSTC27HwOhtJaBNTY72gmHeov
Ps/FQ5ZQkLWlpkjsjQOfpy0T5WyQD8LHgZcT3k50Tt4SaFKnMCKrwWJ0SN5ZRdvryIT+c3BpfELV
pgsOM2m6CRq2gylZ0K1Oyuk5biNLaP9eDsSa9iCDe3KeK+o1Lu2wE7a0EDc9Ls7PPTVChghBl781
KpqfFb+H7b2jNj14nDl/V7ys7d63zFYdVrnf3L/i9VRTGbFrINm81gQ7TlCjGG43VUjns+2W7EfO
e/YLWFsGpaxwWu5NwBgBfsczQzU5+Ww3zcOElB/K79YkyZtujWBXwsWFTUvfxf4pQPUot2vbT+Bh
EQWo3UHbemZwmpkHZPXR4xV+CNogfh8jf5Dnnl3WcbzXrDxZbC7ehsrN5SNNavcxJeaCQNHGLx47
pLNLyvvcICS0Gzb3kXdYExciNPvmvxgwpXxeln54YwPZO4c068Z4N3J3nXlGU9aXdgXyvEv6coKf
VtVE1O101qF0Lrz/c/Nu8iqIIY66XXPOe4y6+1YRtlX4MP1NU94rhpeMgpjDOkkYJsh54eO90CDA
t+X1/00i9j7ujoiIYIzV5ybR1T5Li7o6ul2s12PqJ679WQ2tytlJLvz7J37wZbBjfybGP+mifWS1
MkMHRNnH7eMu1Is5uXKz87Dild47Ii77Gb2jEVwGddzn9RMw1GlmQRnnxUvioj3cJ3wvIagvQblC
JXXTOHjgdTcLTmO6LVFU1xHADVhWH8sI++Js5wLowYZcWQLV/raJsb9zY1wGdmbBKrMr5CyNFQGd
cEYw5p/+gZG84rZSjN34wA0sphB+DINnuYCrfgH9K1ygwpGJzqBUtWCA5Cy88BakW0+OOEASRYxg
16URVR6LMy/32veUzbaTSlN+asdLNMY67PMHSH+AgothhFmlmP/wIpJB/hKZYlCMmkAeHEp0hz9Q
fkeI23U3XDi7nN8uV41ut8qR795puPyA1S54uDoOkQ2Ax2LExJmuFMvmQulTsswWlEOVwbe+B0Zs
7g7iqx26rvsR6QxHAxlr+B3aOD7LUSdCkOU9xRVYsaTNHuiPLPJNQskuzsPFT7ruIYO9od614Mdw
lL6Nu3/VNBUO1gF+/txVO479Uzz0nfrFrnY+sMzA9FopFWteJW1ZfPYrnXTHeEal3Q1pLQ8pHt/u
m0xNO/C2XkPvtQXumV0RX8aaLcPSK29XLXAYzuugCTXt3XEg6baVUMfkmS2keWco9TWhj6K+eHFY
aLzpgCOe9VLTjLZpk7nBUtXx/v+kYFcFu3YlqfAtPcO6slD08iQWBX1lg5aKAb6xT+0jdxCn5QbV
c0Lt3JmSUUPvWkK1pKPYR9bkKyAU9C0losGcPKGOOgc5mAISSlpiV3fd6ndqJ2ZWm7FDgR4vExDx
S/2qpnqhbywvQ7oT6z4+aS9rDuPoFsvVYflKPFMXZUbHU9fP37GU0KySPKke2kXk6iXBfvMXA/Kc
n8OhorV3KXlB3+NxhC+aNP2uetHzzdmCNd7ihichw/xvDkrqgrgW0g0cu+sV9+9ft6cV3B5zlQX1
F2g1MnSsv2Q1H0J8qqTkhVV8zaBJWg6+DrbHIxarRhPLX+v0u7MCwNvoqD4YdzOFngTeiNz1p2DV
SQiQs5EO/nNGutg9jYJRll6yyriHqhKJgw3GnxbmYCJUWLOKKC6zZxoEZ/9YxXaofjpDu6LCdSa2
xWFaFIXsmesKtSm4trfbqvIn0lpQuPjcqWb4a1VMNNqvakDaHCAYctidWww7GtZYPNE9tAuBVfVM
e8bU3y0lC8sDvmhFviNOB+l8kPWI/YrLzDzFf1rER3trC8oANmbO8LCsWMCKm641VCRwnkXOytIO
fXN0BVuYPWnzOx827amsty3O++WUGeBew3btZf1fBy41Hi4zJG2d7ObQr/qLdKo7YbjP3Ua5GANs
ISr5BqxhXNeHUDkQt8GWm9H6uy5h8405ZS7r5VH3pLWaLQKh6BQWnkEIAjzswWsAZx5uYDadLtWr
mV1/hH3f9m/BmFJAFxJR5mPM7SWkEKh2oNCci2IQ35afFIUOOE7TZS9pgzRftcF2sJGUUXG5DlAx
141RdFufR62C1hyAotXDXk9gjXkkKrHWT14jZv7Y0YeKeBvGdnFe3EbnofhgWZUDkImMjo+ZYLnO
hCQGgzt6lY3pAHUTKLumuJSHZFeSIK3+DYX2/G8PSBTzc91h+HWpc9pREWteAASlwYXBl7IqX7HY
eaFIBj9q4wfu/LBk/HjeDMvwZS9wvo6UAxbiLAssUBu3ue+nunlxD55hQYo7HpYxp1LbnB0yVw+c
Sek2mtCmLvj0cRG26fRdoCruCrxIwc7nwkSmac4vSiezezBxLQDFK+8K4IocnWkHzqB9H+QURUg9
zh7dzEL0vERJpcn74mPV87lttXS2Pl9fQS7CCf/YvLmXb0uT/1IOoPRptitArqBSkMpDFhl8SOH3
0kylw3tSFegOYJYIUks+j4e2HCDJqpJfwF6KcbiZktgjh0JTv2CBTS5+K5u3FWtswjRpFsqpgu7n
0CMN7Bq/EZtpTEnyItS281Pg0AdBO3boYX/CATue8VvYhyIICJXgxS01QTFek6yI2RBMm6mKm/zY
QTznLxUUaBugME9F3DOEDYufPbPdD5sH0SQTn3x3zl6kjMEUSXLlN7/Dk8IQjWwaIIlOW5Z/vftU
jwipd+kTxzoAZOe1hQpE2LU0AWi/sfI3KVXUNQ92X7jnQDd+tK8IxnSHOkSf36pEgy2mc+5H4OUU
bMVj5DHDFChpJWZz5zG0JdUBIy62vciSxt2BGeLM6Ni4bjN4PvDqoz5tD7Xw9HizvWCKI+rWW+wK
BVIUQSIqZVistvHXop32XdFElW5H0jmcg13S23MVyMk78jKZf68NWQMyOLh0WvpgP/x4pSMBTG6N
q4wMknmYcHARBLUxvUwTTbttuYgzy95AH5KeTr7A0Xe8MTL4Z0gHe0S4eFz/akli96FT8fQKEEn2
ZyXt9O7NoWLJ4oz5UbaJbg5uzDx5qNQgTn2W+wvjs1eJp55NynNNjd2lE3MnHzs1mEtekhSUmls1
jRfLmWru+DwPfXiWoPK+FXAe9hOa9bgQRfvMdMyvC1DOWJl9SLLjW41pfgK2ok48KpruET1zAetZ
ul2yldnu7BELIahZGBvfWoNJ8NRB7tMHN1i5v1XaQSd1cLZil0lmhHVgcPKoOm32bsY9lZfm1P0d
0oXRlhk+ZPNnqQmjF6Z9yNnL8zQDFP6KNbLNm1fhddolU8/Cg9b7G/kNjWzMe9pnaKiHYzuobN7B
O0TqHdKWW9NU+Pnel1gI2BbE47mhEgdWPteBN0OF2mcbdAn7LwjCXC/bquPm7rsxjE4q21oUJCwE
WRC+rB49l9tlWWtgZSkNf83ojM+Jk+cHWzjVZZ0Ss5/FhO9oHNaXivDj1gHXQMhjMsPjCuntMvDY
dUycEMx33gRcG3TdvUsyUN1hlX711PGZA87WervIdzM60EraET18vQ4+fwfvZsjSnFq/ZQg+Rg4m
EJODEkcdOdibsmyCW7p06cgGOChxFbHoadyziYYcSLrTxdgKxqQ9WuSvi4M1h7v3SAD4gBsGg7Ol
OuXmZ7B9thWRRKJLuY8pULu04Wz8MZTrKcMgTt56HiNuGb6Id3Ci6SZ2Z+9QBAV7Mu0lzh+C4voI
HFr/kgZP7sYmbnD2x3ulZQ2yUm18tonsWILklyBX9Am+aXS2BtfUhYRZc9BypIsAYFv+NdC9/SZ9
mVkcAqgUn53jLee+E15wqFGLmAwzP6ZPDrWn3ctMl3+ccQyfu8Q65akiAuxu6wAGt98W8zcF5Hon
CD2+1Gtb7CrczDXM0QVfQ+tUoPVRaM8dYu5zDj7zeRiCMnnNUEWf2hH9BTtDyCxVYDhikV9TLeRP
fSr3NeNfs8k87LM0pTAAzsCCvsOZrpzfdd0kV9QEnrK6DlTAEJKGhLFZcZ2GHNdatRmwnT6NVTPk
hN6xQjjrgmTIaZC/686t89OYuOHeQxPi8jP6O8TkhXUZ5uicpvI3IT0G4IFoFkYw2ln+zaYfXHCV
7PohhaYcqoRXnF00EjLUXbBSPYNv4G0F8ZZTtDW4R9MDAefYvDclGoIW35FjiYO5dFF3Xtc/QfDP
wn3acGxsu9yp2YJw5biRMG7Njg1m8ghkzHzOHaydTThIzQ8ooVshKtlw+TX3DTOUcjuHxfTK0Kuj
mxpoeKoaE1wj3yz5hRqiKj50Ddo9qNCWdJILRa/7gUxCCf1dpTPnJTBLfSA4VGHjRV6lFRjbKmYF
EgHuLeHz0Z1wHoy/8RGUD71a5T0PAqNP21iqnZ9MzQS0NlPsCXLxiNejTDdaUGt6Tpemp8I7p/cn
AJm6YW2+nvnbwWNArxGQhpol4EWxgPZuFPP4j3Ps6YsT9NUJIlv7k9m1Hq5rFy/reW4nuhew5LIb
30RKzKS1VJeyJYfvcBnuwyqsP7JeTe9O1DIu0F9l4Bb/sr5mumgXaf5BC0rEBqdMR+gVpjbvJ4pk
/Uvica14n9XgclEQcQpcs2qTjFxAgbJVTR1eCKyT+amMTPHsiEakR1rjSVvO3kyMyiNZ1330erWZ
u4GwFeIuq1ZPtn8ITXUPED56mh4Uvu1d37shLAQsq+UeDze3Edefhu5Igo0uJJADBZfBauxP6Hcx
mRpgITve2vMTl1djfpIZIXmOQS1ozhF3p+hkxZRe7OosvyiCWFm/uBUuoZjm2JXEz8t9iTz/pNYF
ZCa8Voq/x8QvvvKV/QVNIJn98HDU8IlG48W9mDCPPfq6AhhaEGfAJBcG2clUyo+gOQ7TA98i9AUm
BPMP9Hjy4VuvZ5/c4fjL6aYXCD0eTAJMmNSsisIf1FGhiSQlaIE2JaeBdSYlhoi/aLqD9tiX2i8O
xwwNh6k8SJEmSM8iuKN40nFAYvoYw+zRu6CeMN9F1oU20Zci6MUOmHQSH62fmf/8cGxfqAKyNBWV
gqUjHwWU/xKT6Qv9keFrfS+vISg47oZ69aCfTe2e84UKbD/Cq0tdTrS8ywk7hrT5cMRLF3evEbxT
/aCV1u0x4AWQs3WlJOU8SxAe+5RK23mHvORf+wqVyiEbc24CDZdXqGZl6Tuj3sSsf4Oebwy6xPiU
YLW70KJQfjsgZH4aDYiAl9aUEFSOcNlUZI0OLl3nHJsalgMDh2hQfDLnEPaSQtolF/TvkLzot7Pj
m4riOkucBAQM+ZjezUZ8vyM/u4a4xMp/l+de8k03yAu7MR0jmjuSaFF0yPOiiRyy89yYjvg11t8q
6eeT6SagAlxn4duIew4KNO78lwexpoEqTIdHxko/2IyRoLoIX+Sf2VsknycWrRsDRflom2m44WhB
3KWvgw5fN2+fwMI6ZwmQ9dgttGJxMW5Y8KU+4uWen4vzNgySzLS2uFXzCMWf1c7Q7Kch5OdaMgns
XdIJP92UZ/Pf6ra9+8tZsUz6g8Xo7a0Zt3JyydVuUlP3ROgoOveeyxKpAJDMFJW6EqErBWFXlHZh
Z1PPdJKvtKox05z6Tk9MM7rOjxkbYcz8csUU2hrjOKdSedwrOkle/wAtlb4f27ETJ14d8puVfSS5
PhWWTxl/mXRLP/PjK+Pq0Ux1f6NKvLjiGyJgViY0UMAzIVAMZJlwWpcSNVHRUF0YN8WeSEj0B4Yl
iVTTi2CLC8ck+7mnmK0AuBGTAuxnDJwkDd5lJYP2M2+1QFKK1Ex7dtCVJ6lagriF7kvOhYigPGJx
HZp8owLgyFSLABBgrIFkrBAAynfPDDJCUOW3hxSPynCaAgWI3VO1B8B4CHR8qlglN/sSPAvWF4Wq
ThZ2CuPOw849a/JBPiQVxGZZpsfW6VzvmZzpON1G8iRPlS6Ye6OZJf+zq3oc/JgkBa4GdLWjR5Mr
yz5+884mIr7awf8Ylm2e5/YJuHPPfyIkyEOg+seCWPbOPRMzoxA6rB6wNWfz1R3XAoPePPr5sWqH
CI58JJ3+Cks69q7GuqFArfQx3ScDIFjJ8uYHZtX81xIXU4u3MMIcy7uo/TAOc5TLuxuWpMWX1x9n
emEgH3jySEaW5SNN2BPZ13bBmOjnD8WYFF/ZXKo/QSTClzKNpX+zXjVnD8wDGBl5uy/VTrNLYPHK
7vmxhjXzHQVl9tTz63zBwj4Q8lZlHqGJ+TCht+EovOQM+sUPXhRe5GAf+IOBz8BOHLp0TYhhG854
XhAvKFayLhMZEGOu3r7aIDdMOAxTrqaLoZCL7cxySPgP/i0p/25QzZ043as0G5kFjEeUMddDHB3W
jBsfqRcsJp9qwa5+jBIML3tKSOPzOubRMRC6fWrGLhv50QAX2fHVDESKMOed+3pezXZe7fiDYu32
X0ibdbMr15Aocx1yQ9uoYqTrgJrScrvQkN1saW5Lr3es9/S4pJaKqiRocJyqxqAoR1qxyE4SLOw3
G6Xli6PaUt0cG+BkkXxo1dGZdX/xLRV5zeqFlzKIkm/w39P9FA579SAbLGs3mFcVrciu26kd9t2S
DshycJ/KrDY7JMvkpaHy/L3AUkxnOvBe2pm4X0QQk6xAoiuw+oXWkJfaxhVFe4AFK/ZmKTvt+dc4
8gMq70HOBIu7pM7shAo/P6XgfkeSQBX90CCRT3Ks4YMvPm2ICNr+T8T6CF91wc0BmDMdORgwuuHV
YaIXW6b+KDqvubQnVK2VFFw3ibdVjEn8hDmCia5tiPneYvIXNNlXTrCrJvIIUEjRwn0PZ91ldlxo
qY6PqWrrJJEffpXeEuTvpu5reJoQ//2cOFbscz9u+H5Ryz2osVuql7x30jwcDFgcfP/Bo5j8sUim
ZddnPZ2vht0KXy5svDcs/vH4gjtfMaQDzeYLZYuHUgH/rHuJhbTdA3nRYqKE3SUcwG/FFP9crnbi
I6haB+wvItIcb4bJjR7mOYXv0+gGRwWRfFCpnYwSRsQMAMMfT0z9QUWlK29ON+BSIQvVSzICY2WR
sTbsiCje3UCS8rFbxYGbbTo1rjcelG4vZQ+jqFziXenH2N8zdxyP1mGjuKk6AUWIIsMiOeDWkJd8
5T7u02ZyrQh2EKpYg/SF3G6Lv8DjkhAyd97KxA9/z1He1YL7AjmVZ98hVHICGEViAPQBQeBmM2Lr
LwlT0qYw3QoV1/5ekYMyu4k9O8gHb52z68gEoY9VMLDyzifWX5umCLLpGDQOeeB86NS1MI07/yIm
I4OPjvzV707yhWpT1TkNIxyChKB7CGvd7N1fOCrc43anYJY9rmvPgn3RZvWGcrh4Ib2gFLJSOj8G
KfZKQDsCnaNeVvlrXObQO6WDYuDG64TCofuQ94ab1+P6Z42K9s0gcEFdRdPATEhhZcHifq2LQv0r
h7rJfyBAuOkJZ0Ne/V/4xivShQvdDZ7MzSGiu9LdFLIVYtcDY46Q11V3FtwoUKT9tq/swWDo4tEX
JFsid67iB4ZgO/G9RvZ3yCh7bcbM/EhQpbJnoMfqkeWQLXZmMpGBx4P6RZt3lzl/q9kYD3+OMhdE
TE4ytEHnWiq77LF4lgRGFQ5nLx9OBr7vDphQA/sDA3uOi7QR/oczVni/aPtWvwEU3Ae3mfqP/KuP
vQVRcsXbNi4LF+qQRwOQNDoOfBmOEN8nx/yJpxbnF5gujuYD3Cdcoh3rW2rs3NmOp+UOuJ1KFss/
gqJmrcJisWBBJOcEi1Nlr9TZLWC9OlxUO775hhxuErOXGXPEb2N4+IhcvBZxnh37Ka1aAGwza4nW
m53mPEHBXjayS6cYDg6R1KexXv3hxfFUgkkyDDNcoz3/SJh5d+PL0L/wKC8vsJi8Sz5V5bOcZ2U3
lOXJbzb80Q2v+LArFyirpFC4WYJuw959R3n14U+/G+8bkeyug2pLZO3CXjj7CtpYyQ2R+uCxpSwi
YHWyVIX8D4Efk1SCtkYFgCiegqpRhFZ8sfyCQhLf0gL/JH3wxeKS0nTX4yK4NRyXykkEkJa2k/ty
zd3PHj89C0UhIPal+ICHEw+aAg7X6qzCm4RporpYOffXLi+ndxNhHyZRks7lEQbOXOwklcFmA7mp
frXMy1s56/LRIHwvm9iL5BaQrAUXgTdNYRo8Dph19g6j/l8ef1JRTu9z+/JIgwKsGqPkTGX2Ep3G
okNlJ/hlP1o7zcsxrIQjXguTo92lmFfLbRjDcNng5gpZx0dgFL6Il1se2D4N4xc63Wa7ZTBvf0R8
4QuwC5cTruJKcQlDnZCN1Q4LULFQH7qdot5+YaoffjMkFBu3G1bocMkCQUpJVogpdrWDZQB883Rh
2RcgLLiHgYBZvq+QUe9kI+zkySHwXMxxuYepFGFF4xnnxSkPAwdU+9KmKsN5RrXBoY7q7rZ4vP5e
iDBN/i32SnERlago8lBoZXR5SxM8OF4Ib+nODf4FntuLPPLadUskwZFVe9Cqi/RjiU86/xkHTXju
JMZPCFZjryAwZN78Og1e9RE13PnKmApwdJ2ifSjqBvq7CuHYrMClhPtj1s3yX1I1zomm13t1zLyu
r6Uj1YDY3Df/5N12u51LY/xnggVBeeBS6uAJLBWEJ6Ezve7TxGmvJXeZG+QENIM4EH3HnhCL5Dmq
xmSvEhZW5YEZlCvXEM1VezQDwySGfCvY1jqx+1J69p7OXYOyxUc1L+LkEfW8VLjsd/DL2ozhY7Hn
KQnD4JDgSMQmVfFZx6Mbj1QR1kt8Cpo4e5YS7xFYLq9+b7Bkf8dBEm19vE/XrO3N30UWgYfXdoKx
kbrujRfphHxJ4Z9L1BLQeYcdiU+XmG8TxvVLw8ZyC3KkJ8DZsHF+RqshIejNaHKXWLOffAcDn+Fu
8uGeVL9W67iHZCERyRU9cfmjXZBKe+23yBvMQxg6ubQ37XVJXbil2Uy+p2PH4e+jkFabshirP8U6
U0JduwgcXSckDjM4uZv43kuJEjPHbxnixLVt2uKD/jsMxPzwoZxJHogpTFyzq2Axqfe8dxBB2zkM
yCtKrIz3/AXGgWFQ5xo1unvpcMvjk1Wm/AMbgbiEFgvL0MBV94NyRR2DVtf+Z2PTvNhstf/pSYkP
J3YcdYXVWFM2jVDBw4IaGLD2qIN5L108Nh9zJiJeTuxW7li0aaGzlFAQgR5eimeqYKZzygYwPKx5
Z51dSSLjyItVp5zw+fjEq5h+JpvGVEeXlbduitbLj2qkYvWQ0xpwlVPB+8HhHgTSkU+UA2Ixrv9j
RQxxNCZ4gRGiv+/A9NCfrI1ZJboT9AjyluWZB3PANxZ0Z4PbU2zKeE2o6akxJIGuMrwK4ZsRlUnp
iAh3PaQNjS4T5N+uO+s9lnv1EOAD4B4tYry9xk/xw5kh3DVVRziODwP44zSJCXVHgFIvtEArcDbA
jmoCt4RquLihpSETeSSlDqRFlm0tIraX85JNb3ndaVJsLemcl1IPXM2Tdc0P7kjKPRzd0X8Cw2B9
2peqXp+tRzgDjlao31u20aBxPNPpG3eN9DZpQi3gSLlEcNxbdyNaSsjpRIiteYKviPMKIl4fXRfK
XDAyUuMaXBpUdT67oBexcDlpt+7FMDXdA9VC9A9kqVOTbaP9fd0laF3rNg0DktRDB/iWPBXOwh3e
4YHacBylOYb71K//dTaqH0NeX7+CvI9eF0dMJ+HMnEuFxsjsuf5SI/7StLQRGPsf86bsKHMe5uhp
kF79aWVezPt26uY39olKv8ZkWVRGjQfdul+p9eIGuFgUoz2EXsdmYxiJrE+CvcM/Og4q8Uswavyb
y5VYqskX9aUaP9umGEgiIumGoipRjsFLUEsj+a7nxb5zT6ZhztFsbMpdGvZWnSi2su1HOCWN+VNO
UUr7rZoz4g29TYtLZA2hc4Qh3rwKvc9ilC0jcSijtAYXoqroXzvL+FOmGoAGSjevfdwWfC5QWfvp
nWUgT+Z+IAXxKJ3JS56wHGJE3FTuimi80tT1I4xK8bI4XvE/ks5ruXUci6JfxCoSzK8SFS1H+Tq9
sGzfviTBBDCA4etnqeZ1qqdblkjghL3Xbo+G2NuT6zUIIMTSXr3CIKyyvRj7Yj9Bj9LkYxFCX3TL
WSo/+lIaANVvgxPjpyEHNmCZGTTd7+TXsXpI0Vm4J1iGfoOyLKIX6DGDMuVo0JirL9o6vfzFQtWW
CbZk8Z92hF8/hTfKh80ugOyeI6lwzaFDLYRFPKKh3LhhGp0lJ++9T8ZDAAckFN9GmODoxi4ik1A1
0c5NA55ysiearR2Gk4Nyw+12AAZowNo5xjQDBGM9SVRR84cevUB/wtsQkjpnycxXL/Q0cSsXwTta
g6l/4Ulxujcgghp2xBwT/LGdmQJi4G7LJ84IADDdlCP96BnZ66DLdn0Yx3eaOpzghNQBiIXdbfSO
dTnX+SmXIvuHpD1sEk5q8UThOp7jdg1vc+94+Cl1rT6UnDFdyCzTRxwew0sPKOCgok59G6BPDxrd
RE+YRkb2HvLq+D4YxKw3fAqbZTN6SGBVVD3yh1n85KT7USJUwUjrRg3/GvKyd2xH/RRsK5I/fjW3
9qe/6Vq4QItbZILEbRNJX35ycvOfXCmYUmY/qfegczonYmJ8ce48liqIn1abrctkO4Wd+PCm30oY
HyXDNwm6ArMJQfd8jc4nxV4IiSWvNAETIZZinujZGvMkBCk8kSOCTuUDE4NEBGgZzzzbdcfTvxE4
a9SFgD+lkqZfYNL4Q94fYhkaBmYtmqEE+2FRQOvqMWJ5kWmcJ78wFQX5wESw7XzaBjKYIwuPbd/5
gFt7JdoTWPnGR/uq5r9DQzl+kXnEANiQgXOZ8UF8FzG79myXsbpDo2YLdqguONMZ+EQKOK2v1vyZ
Ph0lVN+VbMP6eX5OXeDZ0xZfk31kgMoGpcEK8N1GXbZeC5Je4L6i6zi4ZP2ijs45eCC5pXYyCb1o
4smQ3fpEFpl6+GrKJriXWFEaloZt4f9ntKxtLlSyVewNolKemRsUUqfPmLDa6k9dQHHcdVRpcr8I
grcrAZ94n6VqkbumI3EEBAXZfb825j3nnUBNBwmDB6Hwz4hvoXyP0CCwFkUzm+ZnmJXiytKPEB3M
oKjE7JBoFZKIq53npewlHJW3B5Ldu62ip68v4TRjsS5Quj6TkBQSejlZ/hPT77TYlQ4M299B5CMP
CCTRYDhQ2uA3gbhI02vEKaWwEQlrJxR70dzlVuLGIzYF1EYYL32y7G1cnoemIgGAqtJaj6uILOu1
GcB4H6Ixz4rbzt7JLqtrgdhzCWLSd/3EfP9+4OnRh7LvY+pAj/FskmXFcOH5Xd8AbfUVd5BCjKwH
FCdtYDusRJxC/+RzN5Yb7TayxMaRS16LyHPNwfaBV+2W0SHHi/oAc4VLpw65qFlO7WzLGU6ZqHYx
wm+GZ5g6To7rQ0wPo5FdSi2wUG4qwoB3ndtmF5Yi8lr7CkWIdL36La6AmNDhtPk326zsB6qnDYVk
Mkiz0XDy28Ii2aKKdIFMWX5W12jYVr/qv0q1BOYoZ7r9ksAGbxeC29ln7CzwwJKBQMHng/d7u2HO
JLUzb/Ouo9aJN67LLpRnqhXdDlmoSfB8QSHDZwF3iQHTbRkPMRLIV9uspHYSgfbIIB6Df1E1jKMj
lF/ogny7YIoicGc1zAp8jJ+wNUlQXzUeh94wUUmDxe53q2BuyXPVLU6aRHKdok/FgQS2VTHLuEIU
tIqXoGB4cWWRSEUQO+DZj1QdS/5n5RzMdiLLMUbRNJ1q9onQZ1Jz8POWXXrpLWek+IDfoIweFzy/
aqM9yVKjckyIceb2Jts2tPoDl2Hh25sM/YFm8N7BZEE4Mk8/Ed/hcmEIu4Jscxwcbajtm54t68DT
cF15bMvTgB4BF9yAWxa9bBD9iapi+oaP4qp3C0MFZoaGj5Ex1Dk3QRheJBOaf3SWKSrFrq/Yxw+N
+yZTkbpHptvyktMq05+Wbpc9IU4Rt8TzieV0NmX3zIvYl8mMxa6PD2zD+NpjwGc873loLFCRvjPj
NvKYi+84sfwPFDPWS1sKlKFe70HaBTtyP4+QT3JwruzIJ9V+tyC67vqm6/e0XbiVPLsWR4O+4TXP
QeOTbT/ECegIy4ZO5hXeFo1L9ZjrTqx4sPEPb0tnYvXP7svdseVd2h1/oLkuNLevCOED+xBgeeRr
mghSXO25BP3vh+W593Vo7VuVho+BGcjM5vJFg4i8QAxveVy3v5PDBBqPcdciz7OD9K4IF3AqrB/E
H5dFenOa63XqbhSfvjhCPEjvs57LDzfcbX62GWJcRLe3rXc+2hCy4TdVqBc/DkhGu+ucjWV4F8Gr
XF8jAv/6zw5k6L5RMVDamGAnj+hR6qrHlYlvEjnd8iEE3s7b8usfjEOESbYGTNsESKzSsVNfXr1Q
Z6hm7P1toWR5gZIcjM/u7DIxIZyvBnnl22gqbb87YqzNxKnrKDXGyGdvrlv+wU1lLd2Xstb5w7Iw
noO00riRBnMAKuIHPA26ORlLNIzzfD4iW7gl0g9hZNDbrLqS904EheYFEoZIUYIF4sidsdbkzCo0
LDsGDsGnDdLiGb9mCeykjRklrb2gX0RindTUC3BzrGI8gCugrwf3XP6Xx9bMSplUnodpaOr5W8sI
kd0cBEsI6WbsD54zVmZvKpDA2xFRvrul3q0/dSBgrKoWx/hU+RGh6UyaH7khwmtF94rwxM3xfDRR
+QOgVt8D9J6JbUWO+wTFWCZ1wTlNOOWwXr0wLglhDa3m4OLm3zVeiqk0dZYSjwkkFg4m+2BTbP/J
J+zqmyww3uew4P+mEeZnmunrE4cs51uqu1W8kTG5XHE2qCfcMN9oUqcfaPb5cYY2w/C+rM4VUpmj
C0yQEbynJMPjyT+FYQjop7hZmDeRPdgdeXbrdOf0RezuBqskP8zUmf3seVHw3WsOa5Q/eXesCBoE
fjGKd8EwgSHRqAXHw5AGx0D4LLa9G8YHmQKfklFx/m8tvPIVl+ryA2bSgm7hpy47PswrwkZOjWay
iB/nyW6uPR/7E3Zt90SFSinmgQvClWYXz5WZ/G8pBaFdVmji+9g2wXKXEbQaHjDaYluZrTk4EEM1
4Cxw4WSFuHIePKeh+aJS2Hk5WvqtrcHvwlxFOWqW9V4guafShPjMKh2JmYnzmrWVna2JZ7smSNAU
Fe9trvO3iq6fQ76PH3JV9VelCrBZ1DPl+xgOH0VX+XxdJYKGvnebexLXvE+ywKs/uTvjgAwHWRwD
Ih9Pq7f8VXk0HWS2+s/E+8jyGPHi7VxuvWHT+SJ8JK8Q2U2A6e4y2jTiu2kIRpxbgT4t2uVbDdXw
Qf2x7DqcMXtB4O/843e1HRAAK9Z9CzNAbjJdsB5F9o1KlthtyO5+QZBJbNKjNZOnmViDfY1ib3qw
b00WuhGe33wCQ4nAOL4TtUxfbCYJGy6pKvHYerHbIMHk3Cu3ODGl3y1eOe3rPKTOwmLekcSYq+hs
jB5BmnjPZs4BwHlLe7bGIntbTHDFamXtBXy+exvV87FpnOgpxEx+WKt2MSeHqKOEs4jkYolUukkc
1xXngt8HghHbA2fjuZPHJmZ0KDO8qnlbOIbP4O74bdk05ex4uiJ6b9ljrkcPmcazx2V1lHlqvyN/
ILoC0TNL1RDsR9CtY5lMrhd5dI/DN9LM/pVYUaRAVSDfEWKKU+PDIK5GYVxU+KAhkXjnv2yK8l3R
DB3By+jhgp7P1cywrOTooJumqUpa14WCVYYTca3RxDiYxLLyEWPDmJg8il9ylk209KbIkIVZARt7
6VU5OT3QuxBU1PYRTdb018xq/nalU1PODl/oDeedqKYZrWqdxm9WlKJWy6zn9faXIoJsF6IweEdu
BBhsF4Qas1gAwQ2olw52RA8wdOZYErGzBVcn7pBT0IhG4Tzedp6kTVZzW5xDjDZ81BVabl0g47AF
pQ7Y021vmGh7gKk3DgkaTyyogEUz95EzBVMnSpfjMOtIROjVCfRBT87LOPRPcbYe+a7jndIrcsDQ
Yv2HpfZbIA1IOsdY57mYzliqmVaqYJD/IifvN9YguPx6vtUVunJ5XZc4ipIxmMg9gXjQY2XSW9rP
igsNINdHRr97K9hGgsFZCVEeopJ6Ikcj+rR6/z73tbkDF5CJc5w5HKoOCOsHe0TGP0B92uKOh2CK
quaeYqm69+eb+TxAavGTKofv2yeOS8VlFOxJCukc6Bs80RZJkVKDBxPFAmgRn8GeuQuJnjejSaVd
IpABiHIRR2F9LduwhHNZVuIUMW3+jELd3s3hiAWdcviHyr35rev2sbo5LHl105D/M2FHG9uxnK9J
VY9tr7OPCI75ZmAj+phGQb2HjE6e8JSBdd1KPzY2BpuWS73wfhrLqZ65sOazT6VFkiRYns3Yke1z
1C71M8UtJDk3BBdC7M7tCq24sd7czAagyyyXbzAejkwpbAaQfMxVM7vQS7GcUfagts4l7gVEITrJ
q5DpAbXthpI+ftdzhpVgbMMjMiAAHLLCYisr/dpXPc0mgUA94iP/hkxdp2LXBn7BIfP/N6I21V+W
U3Gz85bMedBmzQSGBmZGBPlCm9cubK6paH4grpARyuN3E7zqIf9Tpql4IMdFvniszZOqnyPI49T/
81ajDgl3br/mMqnqMadlzRTrWZgNGzb83a2yyH/nVAxXev1PlRIV30uwxzjqqRBYkRJBUOsvFvET
yb+20nemlyR952yxYQMwoPtaoOzk28BXjbmze1p+PXZ/mQ6nSR+5EzCreVQvRWBHUKfi4iY8r1EA
hfKGFh1BvuMOF6++OxGy43eq+tLSyQ8r6vut7DwG27DN2sMCyewp64x6oUvhLAmMMn9J9DAbNa5I
CUxTM2pRvp9vORdC4nYA/Oz6NciH/U2usKWrnLbGAhbULjpNrNpC30Gu8k6Jkt4HLWvDNiOwzyJl
ttth1koQE/e71hQaQwPRyMaWptsG80gihGwjPeyKVVHKtqirSORSyQiwkuNkeQM2h/7Rnaxh208x
1tbpXeWE1oLmwXqO2gn2TfZhJnylUPRiTL4olfN5NvDM2bMHHGd4KhzrVSysbVzXlBc7dMUHM5r8
04S2OsVDHJiDU5UHCJE3+VHJ74M9XORPacMwbB8K+IudxrmzJW0MaUzakcMzYcCWhT6BdbNOBYvH
9mANjAc9EwbXClf2NXT9PInxv5HLFcNAC3vxXune/rDAtVmHqrDlz2g8JDfcWvVv6ffTfYEaKwbu
TkzXVjDvv/nFKfZJ4Kg5OcbioRmC6s6bom6rTcSoH+4Dhg7gO+lAkjTY0xHhvum9m44dUmkxqmMh
I4wCBauuOsw8lH7zf9mMMAq35FnaGMtbqmMUVfKDwQv/sTF+rgc2p6TunjEJkBsbTf27hEaPR2Ve
GK2vZdb/MeXymqW3GkHyph0mtNwIgT0/WWAK7YIhqk4Yz7Inzcrh8xaySupGHTLWvu0axJxzfOJx
ouQCun5gycBUI7Jr8nVs9dBFkD/lUurXCT7FtiyN220RJjg3nWL+etP6vWF5WOpzytCDaorUbAKB
QLxeVjDqO4JQ+h8M2LFhmZU1HHBxgRLMD92F3o3w2J0a5vm31ZLd5chf8etPBU9WQdS4RVY7BCy8
Ol/KlNNdzXTGPVACReC52YTjReMBR3Bb1BYTXXQlcLl/oU/M78xP7ENUxb4m6Kp3n8eo7fJT6bDO
3ver52HkwQhnNg42rX/C8biKZsSkyZjbw18eX6c51Gzs/whZTM2XbUzzuHaregphPjxNyE7o7XTs
4OyPpvKG6Qdhc0LN5pEqFdvAeiUszokAX0ABIzlzXVC/0Dh6HdMOxQ2OyFWKY+g2N4peWk93Zp7m
+GukzwsRSvW4N1AtWdcV2e3yVxe8AmsYQppl2oRMZFxzwIaEkjZ3xRJx8/IDSlk/h9NogHCsqjwX
Isxh5rXFzyJyh1sVbbW/B0jjV094AMS0m8CJvZNGR61lMMDt86BpjnSHaKTJ+A0fnQn0XjR4ksa2
WqNrnpU+QDmD2O9qM/otODbg2VBNjK4Zd8geml06OFZ8QQEjgu1A0vyukL69mzR9N3pB+IVlQeTf
nsY1Z1SHRMaNFZRNPyBCzeM6RIXfxpc1bxr7MJjZ+4+9aXsu3aGgAyTYw0FBLaYLb+ENeUwIwR5q
Sf9bINd8ZIpDlk8dex564dRFmwnRgQVkhLGIrPXOMAGyYRUw1sHmvx09hup7PwrXTzQ3Prnh3hr8
MX21NElmN4F+nAbMo4TUdahxh001+OAC/a6QNzKcoNPLE6yumrTCBQ/qvQsYr3llkUXaNS8irciX
TRPbfuQe6gIkBoplCr4K+n7+cSWwnfqzVVNykeDUb0XPVEqj5M365USvwMfEHCWv0EyYR23ZdTh8
OvahuLxyrwzgSIFa3eL3adJnNytJGU8QV+WzprRlAF0cORqszGFC6mbuS4ymAssw+sj8DxxFmb6l
9WjizwmT/HA2E3J+/CutZRBqG2h07cRtRE6hOKAOGKZjzrsqa3Y8ubGAc7SpXdyLNHVt4NRwnaC5
RWRAlKcyK8KZRKt1tQcylnQ310RmDUVFCcf/JFGdBw52dsqNLMUGRhtiin9sI+3gv6mCgzIBWiik
p9BzVMGkX/Iq1Sn6Cvrj0geHB/ul2zNaBgPOxbO+IAuJb/4VkjBfYmlb/VGnoIMIUeE62dCEOVju
lB0ndaBJRcrQOWwwyjIXy+eMATIi6f6zzObbXqoS5p4Ol5jyDvIFFRgOE28zdL4uj2M9rcPexF79
SZiGXZ+skqQCBz/QmAhpl/JIN012YrBMq3yAcyfDw6JDNzrNcNZSJJ0NNSdAGXE27kiPAqWHxZNP
93oFzQP5cWN5ahju6iFlgoM2v21gbEXF/IKvCeVwYwJaaMHNPj6Uwxz6x7pr4mkfWcWqMdi15lOI
ET7vhoJp9i50L9Oxxx2JHL/qwu7a3WgdrXOLakTz6tA435TABC8ScY4tiLdki88jG/YOLK+vthgR
h3jgrblral88hbm/3JhZA/KmPiA55YQ4LFpOnXKDfO+Iqaov/CcDTaSoRpDLcRAQaWoNb521hM8I
oMz0SkZR/xiExuOPIoYGUInr6kPT1y5Qu5iJjCM0Db+PvIyCtrInzva8/UOx0Iy/I8yfXwLqcEMJ
luMRdjIM/PdIFLp3VeUKtC3D9ufGGod/sYc/5IjnFUlrhaT0gTmiKx89LSh83Gje8djl37grwv5k
MV3dBCqTj5LjoDqYqcrLfUP03U8QkJOTFHgQiblgdJkdS7huOTbQgs8Jf7i+AxgWEFVlicJL1lKJ
5R/z+PGly3Q7HuKli34gxtl4qklQZMzoDtTQAXANO8mzoD21nmz/9sBFmCvZFtl0/TrZdzZbti/8
pPPLMivrjdeW9CfUQiScRaMcw1Pvp87DRNfi7RvHlHf5APuX6kxx1PPLS2/v6ZINccfAAMsGtn8W
GFrG9xUkNivJsGXQKnICOXdTtbZvOHQChv40SqiqHVHgaJlDh75NBC5NEglt3QNJCDIkwkkhHKkC
ob9TQjguvh+k59HHSs6FPZVwb5wWO2HQs7dMwsYKXtcMWwf/DlwgRIVmLXil0Qkv5CnglQosyIE3
h05uGOFVQZ2gbvPLtxou+nSsx7H+saoZcdrIbJZntpgd7EMAin48iUcVH72Thq8wzMsrv2jDTqCr
+jOxH+GH49PDHRkCCjRIvUF8XDTRuO8a5Vv7iB64PawuQ/YEZwrdp2t73rzvkMAZfK42Br8ez/dn
sU6puqt86MBnRLB59rfr8lrurGEasp01aV2dUuCMBaRYQtiwWszOFdA57O2AXd8tz5NCbcQE+Bx2
o2Yg4qROua0qSsLNxJcJKlSBGeeWm4ZniX7rzoa4WRwcbsVvIhTpmdnfBi9UJQBNTXX7xMNoM69o
rIY4HF9WuOKnMWZ7EdlUDm4lZ7TFtcO5bVYlwgM+F8jNnJS4i3tO3mecBPWH0/pk3vL0YijIDIyk
hKQwSGxcicRDaA6ik8mKInvtFkbPuxF81rhlfOA+FYDD2kTzN7xmBjpXMrtetgUd69xbQ2HjTcnW
8tIODaVXz9C1/ux8q+v+ME5tLtawThn+rUkVZ9o+b6dxagwHJms8e6zDmhkEKJxIDzn+hYmcfXYy
Tg0nT823U0cVRppqZfbp4KFjG7TAv7w9c1lz0uwLUc8Qb+YgocTdK5NmEt0fgGHB8lekNYEgm9ph
hPctXYNMgdLTDY4UhCbY9J3toJmGxZy/DGXDt1EuzkT6kRfMMTSemEnSPLdxv1smHP0bB+rptK2s
2iwHe7JSeTBFFLmHwWIcJjTPzkZNeviJHPbb+6BS08VBlKO+FfPkEkFD1g0npuNWdlEEigYH18gg
oIKqgMhMDBdeqtmNUDd1lNxYSyVUvgDXEMEmbN1gnTCTdfiqA5NN9pG1wFB8seEd9b0X4Dc/CuG1
/otk2Gxv7G5U67FqezLG3HZq/ONidzI6cVtMDMSLG9R0yOiHYdEI9qWuDVJ9aysVvjbYIsmbAgqV
fQ9mbNQ54/b/R1ALexp+7O5qdag3kx5KyPrgZY39D2Xy/DhmE1BpVUB2wfjg2E+LhmaQzBPUmHPX
ivAfOga2dIFnF+E2RPYYnUkbWcMvDT00GSMkUAMUQ6qHuioews4z9s5wE1v0RZjhHGS926XKw/Ma
xWQhU1oxgZNdDtQP5ntSEy/JYUBEsrOXNvvOqwtw7VSBxKF8mJrfOUQUvTHdgIbE+PCcd07WMBoY
vBFAYlPp4bGDG0JFWRtK4kIX/it/U3qdfRssHHd2bIOZSwlzklHUjs8FUsGTXNny3yBq9gP29/zS
aufD1qx6kwF+4+M6zXBXyMLTGx+Iy0639ood33LPEZDBjIM6QOneRKnzjh91kM/LaPsAqpiDbwXn
LmsQSzyG0IVsnM91wCCstZ4cNOgXyTy13NYM+vbKkgQS3nIfugbR1q5iTH5CLpFDGpnr+IBsjL2+
G8v6Y60N/tbaJTLqMJnZKi/d4iJUMg7EsEHHfBcmTVdnBy1NK/Zc6VqVKGNX7EitFP+VGk9UXs/c
SG3b3Kqp6PPGinngM+gHEG3sUl02rQqpU1WKTTG1sMyaevkK3LoDvLviVLExp5w94b5mjLp3aR3d
qFXGOaOcgtrQ1vEH/Ji/sI48MKxmekJvyPsvx5WXgLmt/zjTRL2ADZ458Jio7hE9Zm+DNXiHMuIx
LKclJ+eiLhwY+jltgK/c6h6KAVqnJR7+U/5QnhtlB6xdS6Sau7go60ss0vLYVzJ4a6OKO5BFNr6j
DlLwZtI4xlELRrnccCeEu8JHlgx4KI03eogF0DQMRId8JJEaJTi+uWHtiAEvpza8Lxw8ziA1EK8Z
zDJsUqCUuN6681OPmxSYwUNR5sFjjvDtEjlEDTGdhl4UMjJFa6n0z0i1MSbUbcurWV0wSFTisffd
Ml51KXn5w7azKxhNtVwWDMrUoeIRsPco19OWb09zdyy9hsDTqHLudoMYi/nEOtdOE1PVA+BZKgt8
MLwbV15r4hYZLZdqb8J8tJPQ06r8LhfDHsG3Zo5cCXgLoEBNROFrgTIKvY0ysMnQRgc58A4C30AQ
oB47Aen1GVLPduvpvePw+iU0H/Xy0dsqb7bO2kfd42xlw3Rh1oKxI8Cx5/HsxygbNlmKJfWQWTfO
JScB1CrFIMXdVmJCEcDQJ0ZGaXvxwVOmujFsSfnhesn8B+gUtzXakP8XZzjKYAeo5RYAxAlCCiKi
ebAfIiWNZM/6nKBb9BI1oLKYHDR67pEj2W1sQ1oeQzPS7PoajYxZgpA/3qH7vM2RkStti7zWC7dR
7YyMryCeoTBHMJ00Iguv0LTYpPGfl++6aTnOlihWX27Kmm8L9yjmBsHDq156fLb8vDPRnLsZ7S5+
L+zI2FLxy4IOicJ+3CO39K7QyGJWcyg3MnR+UhWHvKTk2XFms6KUQx5HEHNTlPUh9xGvOXnMUD1z
M8FizEEHJV4jvOWIN2gy266ZB/eAR1XEBxfE0amNAbwg7MiNYXSitbzgjtD6MJTsWHZOr0ijiINe
gUmJrP7RG2/5GBHp82+1pVDyDdhGXrRXwpYFKYgsWJqoWDhJlG0fiJFhksiTROZsQSKxe9eRrSiw
cjVd/guqAwxzEy3plw3GDLnJoAudyLiq2D65afdqE0r4uy49AG1ynbjvEey2NPih59w+m4nCtzUb
8P5QdVY46joouGe99AUpggTwuft2WckLohXx6JgElRuvK3l0e0CTw5qgiKVFRJ5MGUi6r1kTuN0C
Pp8rp/moAFv8E/ywXw1j3+i+WaQ133FoYo8mFc7DcEeD9czrjZ81nLuInVVM3AsVQVxYBNUENz4A
yoXnGK0z9LmUvQ7Pk12eJg0Oa2v6Jf60UmGJbShvniGUrI0P23TpBKuGXn0iLwXURoVg70daCoJw
BGoEoq27eNh7aJwQfLrR0qLAGPuIeRP9zG5oPXhNogIVtRmjCoaG0SIv73qGIz6D79YvjmzcLPvk
iwAFn0lVDdTQmCjazWrgEYJHEoxbVlyty96m7l98iUT+5h6dbGB5HH6cKS6i4kY2tLcONX6UsM7i
xKkchxCdDJ9jAH+aPNwd30NbQqZJlXdCvOJmVy9CWvfIqr0nYMNv/fnTd9xW74F9ivFQVpGIt4hH
Ap+9LHIswrei/jvnIukTUAHhbeRK0N42R3d8nYuKYEg8fIN/yAJr8ncU4Z37pwDPb786tFwWhOiw
iDEv8HwmCFGq8jIiAwSHRCF8LgOr+53d4YYyr+fmQCGYXccQw8hOtQ6+csg0c3SxA6eIapjUpoLT
4Jtm2QVzC282RA/Icn64qVSpSIN/MIdZ5lE5+NF5qUX6b/ZHSSZV5Ra/S+6oS014NaMUKC/87qtX
peSHIqdEEhSjBerYqrJkgTP2iQyv7RnjCphHWF2Rq+WZZUHKCItvZgbGMKlV6JRSHZzrDGkWhgq1
XPnfwucY4a3arS5Kun3OIFpsMdX3PyxiZyuhVNF+Mlp5Pz4yti1zNulDA4TVmXy6yR5V0r3Iotr/
sFJMPKellAx4vM4Q8A4Nciy3cyrHi5lw+CcLspNmx4hJ6W2G0+8FTQTdr+wg9Fm5771Vi7/cdWj0
ezCyKnyC1Ew0Ddkbejgt1KYctB3LFlBayAqhTo75kbSC/p89tvLH6gtq4alHRnkSGIydo89t/bqA
rvwHpijVT43AKLtRol4fRoqYx66X/kOTKdYRKYcpMJuptZ6zRbXWpe519Z2TDP+fN2QEgGmFOJbB
gCKWgfxPL4HfHyDJMz2BknFnQVUztvtzEw/yulqFfAhYKP6Fa+T8olFvnqJsQZwmMfsdUDtBrbUz
lwQxFlaQ4DqyRvD+FTewVhwGI2s0t6Re8xyHYhYXqPtOcMsgt5TO3nOlAZzvyiZAsaYsj9Vmp0B8
XWFnCpV0iA1/lE1fThCFrd4cQsfCLeEYRb/vop5ljuyYAt00Z/ELPmzSunxHZljF8atCISnQ1mEW
NnaYhEues1bFjTCoOv5OddExQ4GrtLoLJZ3mE2pWNftCBcFDYPXeHxiZL2W7vAJifKoKOT9Z80J4
Qzc7F7RlsH66PHvEL7s8dDxSBWjruTxVCHFPgTBILlAr56fe9MGeW6Y8IsbWVxJ+lhe2+euODo+Y
yjm0vhAw2neE9HI+izHYqZ7MLgl4au9E/fKeBcPr1HgTugUpt27uhncz1qH7oOnRPZeRdW6i2U7s
3v9ceVB2qT9cNcCapAG8hzaBZDuUPA3LWSaP7GM1Jpo4zM0HRoV3FvbRb4XV6dkaIBVQ3xfHHCUl
uc9V/KUCUEmZY1icKYa3m7StKk7Vsd8vsRd8+UCV3q28udGrRlE/NU5o37tTnm6Rc32lEeE04CJD
hWRVQYBgFKIv2J1eV278zYA7ALqW1SWYNSSphnPx29rQ5ZZltM4lcSnPtYTQYFfd8oR4kHSMziJR
KIq6O3TY9V1ZjvJHqQz4h6zlsSMT8NEy4/oe8FImtLEhDiF//aJlX07cn1gbcrCj73OBc5G5vv9f
qOzhDqbSDXbZpb+SSj7JorW7i3WkLwI3Eob5vjki4hrfRiRiLHZ7/RjrkO66gxZp2eHw2hEVB0YD
xwlonYW/q/mReRhvh64Wf2xEk9vID8QJBrd79MzgvqUyC/4b8bgdOkE6EBIE50k4ffnH96X+cP2I
/l60uI8FS2zVWdWVnDB9WLWNoQGX9M4CiRIoLQ9Orf4jfKXZgZFgiFcxkrgzBi542qKM9o3rMe1F
wnVI4SZgf/F64nmINzosFeJYShW0YS4ytMSUpXNfaVO8wQSqEEtTOKIpGfejEwxHP2ime5CuMH3H
gAEAWUQMEmOmi7j72F0wNjlBP1gQvsgpYsUzRxvK5fiJmyWo4Vov4cPkRdcRZ8l9ma864FTup5Ow
reobPe4L/hH16Y74cOJ8RCbbzifymdK3toz3FkO0T5926G7pa3FoEURgMGVai3+uP/IAPeEW/ih6
LmenssZ/2ADxrNIzVt7cP3HGfYbNWryXvjclwGkZRQkYUA0Ri1Cae6brzLje5gJyfd7g/qH69w/C
05wLEAZxq7p96G5T0pNeKjBSBpBGvXPauDqCDtZPZI/hBK2n8LTiDdpXznDCbGejGlGxTEj9pmkb
ev/Pgibkk59iInHBuiqseZ9WScuAeKK5EAxHSo2HpgaI34iZqCHq+ajE/zg6s+VWkS2IfhERFEMB
r5JAk2XZ8uwXwvaxmWcohq/vRb/07Ygbfdoti2JX7syVsXWwQbFR7w2pkCVziWwTjctPIeIZ63+v
gkU0xKjG4U1oOq5x2mQl29gIMkI4DuiUXAR4vY3J/CSpBqcCV4veZNuE25nKvudMxRSCLnbjfENB
Ga+ZyRZyU7YLEQUycSjy+ESN76jr7J2E5yQ2dt2n0P4js/5c6uIxrm2wAp28a4CNYrUpaMjgz8jI
jDX6loLW/i2NS/XE70RueF87e0HqHYHZVv90S/fenREjZDxBu28au7D8JcLMH0ERg/uLaWZXLpF4
NueGEIdtEPI0SmpPKcK+ibTChZ3CkFswcjrpC3eQeu8axbTLlxw2Hkbz+igjgOV5jVvBqlBgJS6G
BjjmNbd11qFdtXzoEz0gU4ghn2WhcWY92/vWSCuhMDBcONDWj03ovY82UP+e29MtidzkD9ET/0Sd
cP/XsyoNnEQ6OxIGZD2YCUM017r/NhxEayZe+m1Q5mnwaRxQf5WJ1ahjUCUcIAiK0i+ECaJe4Pc2
zcmN8d1k0uPuh/K9bUOvOURj8f+FlEwGd6K3ZNDVOzE/ZncWVtWJ0zj+zCNpnNtW/eoKdwJ8tM/E
Eua5MajGHikGCEKgc1vRGwrCRxnds8IiCmqyM9/h1iLXn+tzoPd9eU9WBfxE1rJI6WLyolUqy4ao
NKs58HrNV5+m1iV1VXgV9pRiEdTirT7Yr6Bgo1cEGFbQON6umpYnHyPSwuMkWpKEBYz4BhblhdqB
K60F5kOuHLFv5yl5MDWh3owcM26fiX7Fkq6oV612z42btnvPA9rLIGiS9wIpcU+whOSvHNQWjad6
riwdN2w2Nn7lhcYWrpMK0NvkQ8IzwbQcU4OIZZv03OJ0f1kIBAybz2je2M6EBMmVODQIgzsj78Pb
krugGiLa8fAphhflUC/MdZp2JIxe5hcZMGI109QxJloDpxXpzDOUFag3uDSmV1BqVbSTHjfOja2z
ausj07qb56S+kF5kly8iY7cgut9rUS3uoEx252lymxNZiubNablASuE0Pkrw/NlG8SOQSJy0kfsA
HvdTt+waHypi3aYwiOjIuDRuIdiLoLfn7mwaNW8fXoOBlIN5FHN+W8PBPkVWEOozQ2N30o/72eMD
GZ18aLb1GHEzc+3O2ygcYNeEOOVJ4W94cuxevPR9K6HG6yAO/ZC0Z78pJRfgs0xteXC7Uj8yuovD
NLcNPRlc74/cmXTGjsr4kIsZHjOS/qdm4erjsWbYtaFU/oChQ2BTbtvHuSr6Q5lM0xuJ/fLg9iVQ
Nz5YB8IgC9GnqamXi9eyUtcnLT63XmU+p4bLT+t2qYesxC94BWoMV63NtG2mxc9TAuuQ2gDAoBJe
krUddQoilIIxOxHYwvbqRiz1LaRI0KxW/NV0YbUTYxi+K72/Bx9mPxrJyjErnDA8m52Mr3k1FC+k
1rDB5sBMvYH+WVa2Q/VZpog0bBv1n8ygXKXsq2HXOk0OEbqi50IbwhuVHmwUoR5/U7ttfUF02Y9c
XEnxwNu4E6KY9yWcEi6KWKRLtMfB3HUzNW6ntGNPtSL3d0mYmPGO/RHVjVg1MTBq1YwNOzSshC10
sfh63kf7cEII5ZuTbstUmDO+S94qYcNcYC6y+olj1e/tqXde+0klP9iD8VeA9NrZBMn/5lJgA+DM
aDc9dcH7xDHf+pFw68ab7XHckTbPb8gkGbxwW9eeDJIoH0OpFA4JWwsDWdnhfTLKGJ831wSfcuPX
uG96KjOk9YC/CfIYJ3jGxDeVtARYZDFSKjaI5bCheQ8pUnjmSooXzuyjHe5EN2gLW9tHhRB/XjqC
+ViB6zQBxMzmof1sUe9OCMhonrAvt9AFwxmgBY3cSTH1tAHT0cPaMB+YXMf2RlhmeQSmpnG7nx2U
vTxXxwTyEBPd7NDlULs7mgVDHJzR8GWbhR5UZl3eqkR6CW8QPd5FQrD4jVzqDqqwYjxokxgqsyeP
1Fx7903at189r6K7MXecFyJYw26OepYCXLxtGp5MvghNu2TeBjG52oao119ZTXs8q6jpTiAmHxLy
Jbc0piNxZ5p6+ZGyVv0hVRkHFGCyZsv0/qGrwTAYWZz81IaJC0ob1vKs0Dpj10vvF2+itHLWrNcS
7+uu6oshiDzhrPa/2n3D0NG+sJoMj6ZZhK9zM9xX1dKf+hSIf0npzXfExdkn6cGxMXfGJgaasYJS
BKgdlxZokWn9CWtk9+t0agj458JnzdW5Djc2tXMDbP0TjGU7MLjrk+5y5jsZiulYRry3x4K1DRKk
0d8nzEU15bErjUsV/8a5HO5LCH4X2yY9htkTqro+ETHMi/SHjT+nexJrK0dXNV/DRIksgt5pApa1
Afkc/aJkZVeuAfXHPCmaaRolypdFGa+E6VAvOroHt3XPsO3VznD1oB1nazK8RByy7Del4bMjlO+M
VC3Y8tQuaJsq5D1bDkV0M2rV3KdNrwDUT02xoX9tfAShqAIeUZ3iBc09oax7/d5BacLM8H+erTGW
7ja5kTr1IEe6Ey2Jw4F+meLSwgHdyJFr1gYwbg+FLC81zt0k+sjsgUJkgmhyk0dTHiRjxA0TSfjV
7tqSAG3KnhZK6y0D3bmncsyFDKXTP0ooZMJ8CvdIEbcgM7IxQM/93z1BksNU9OBibSVPxuTApRz/
UBGH4QGXoTfd6DsZ5B0WomxHq0T4BGVDMOlDTKrA8K+9ZO02ByodtNJsqYVw10IWN6UPWhjdPyCc
yZWeLDv5VLPL123insDz/9IZCT9Sa/bvrEOyXc6HlW+txZV+avNajJCZ31zAphSETlG1GTXJqNtj
60ZWGq0aTUGYh0mW9X7yRPcd81L/f3fifuIRtChQBx7JETL4CyGX4rhoTZug1nosrdjPUP/IfFNn
fsu+8TEkafQTtrBQsyaUMPEK6y+yhxZBBkn8jlPH0zY2Tw6Jla45OmTsZdBOzifYUkjz1WxSNgRS
5mBSr8c3KmZsY9dAOK6edW0BrQppUgJD/gWeUotLWhOe2AIAas8LXTlPYw8WgrxZfPaSqfmN27a7
hV6ZEclt2o+EU+lEmlbtIopan6j/SI8eod47Vqj9XpPMQ0lhY8ScLa30XaNPDrnetoXvWXV7E5pc
XrUikuc502wXYx7OQcwNBe48pBTJr6TTAzjx8a6f7ORkGgX+smnqb7hC9aOHEv2eNanhE6bLULbL
zr7PU63H2MlkJh9qU2veExaVHFpIKHVozcRJljo5TFgvP7oomr+lkS8Pjdtn17lebM4Eei3cRhdX
0Ul6olVRvlnUqe760PoH36qjlwKkaVd02pc2Un4zmSo5OLDEVtN++dFNBvr92lERFrFEurLj7wzj
B5uA0jhLCh03ozITsvgkzuB1RA5IM/AVD2GMY2oDNlIeIyVNcD5l+rgCuDYqplZKjnyzU1GD1yBm
1TFrGrn7QH66fyau3F5K7nj0eWZBPWLjHcwDWBhzv+B1QDSy5gsNlOpr6VINdsSC2p96isgFftOy
7BilEBkjguaTWx51Xmbk/b0wNi9DjSVKR/zHxpnLV8WtyduAU3sjFEGaWiNt8hGGtbonrzw+LnHU
H0tebSVpWEpDLEmq3ISlgcMXrANLl9H16WdYgqGQ+T7xwvEFiEp/pvS6uIm1fwQUh4XlleUum0RA
UmhqnfBumo27A24z1sSUlMDNLkgrUzHDzZu4tUr7gMpT+5NBapyCcujpCsSPLM4Sv7cIDI11O3wD
RumWRd5+qKEk88623pFqUwLQiRpBgrozpROW4d7N4+QA0pgSG/W9S4YfABrCwBomYz53vHh+WyW4
eLxJUoCxZkgCC5fUW7nS7h8RnIX0wcMZJ/xm7ICQoQub2j/b1j0/YUR6ZteI8tQXDtu/JKWs7ZvQ
4viIAh6JIK7Gpt6OuE+msxl3eHqprIvSB5w3Bg1K3G9+TCl0c1vkLFIueP67CvBwnH6gROJ5oow0
XjbEfTA0i2yyi21R82EguMn8QSUtkYs5LUxCa9kIDxFhHAs+zzG+ZCqG8Cl7XA77ZdIuKl/xMrhk
MZi1vNnoYXKyp8yzetQskRTsZjKVxnTyxPgYCq+NHkfcSDcYShgk4kwjCg2fxYccyNDvmGZ5qLF2
MKHkpdvhzxMt6z0PTNKx0MTKz3S85ZfgArkhd+nHU6sWsZxgWdbPgJgBwrUsq4EnVOskljoidB+A
vLL5JUXF29KKYQ0BKcs0ftv2SH7S43aF9lWSZTwbBF15GJK+oMLIjfr8oICCgb+fgIKRAK3BvkFo
1/ej7AiopGX2PmJSZSwkNCdXTzKdcKqqvfOStPxWEt1YgPTB/d1C4jOQztje46DlCuwUHjtPZcWQ
PhoNtoU/za7+m3UaVShkpfRzAhKAu2ZVA6fkP5KkTZfMAj5eYduncRwc556kTs1zXwuKlHXN0c6z
UEXoG1KUxa4FjVKfC+E5ByrZ9OY4ZjkUPGdKxNdKN2X6VW31Z9qjExSSKoxNyn7hmdVrt1BFAzUh
aKhQG8+J0K0/XQ1cXfLYrS9AIKwrHS3OW8RhzhUWHfS5C7kk+QLrMbW+wMr2dlEBs/F4u0Lu1D6A
nepH+LQKodUoKjfAdClc3ylYqO6QvXBk0HO0H5t8fDLQW3+0PnuhJhh8S+ShpZJlJ9FgQU5R8xdo
4ROmWzzZYWbM2Gqb6QnSinvmSsPgEXE1f8M8T4ED9aioamDmw0z5HjDOTW6Yb9wcERhUoe2ZtL3X
pJ3+ZjNNArpTuOzJAW3dKrxDg82eUYKYA+p3Hz/iu6B6FQdC/GsO+Dp4GABXy++Z4/oNqNPJJka6
majarszxgUaHbWmTEAcO90BI8uaucUWPIZLc7ZvsbLyL09jSaQ4X1y/wWe3EIIntwTykbjEyAhxU
hFxlnR6MrsuxhLjD3qAUESylbO7JtDgPdY8Evw1p5QJdMI8BOZN3DI7jBd1aP6dR7Rx12xXvVt+H
Jzh5NFy5mld9LHXjXTK1eqVC6zkfMLYPupf8m7nY73Uy1uRqQY1UGGxyj4W0pTZG5t65kzFdBMTB
bV7pEnIoCTY8DfFzw8LM3lg9/lAYiDfkZfGKIOhe0OuqnygU6sGt1iElvIAdAmCJg8M9O7mor0wA
bruOUsuhX536GVPpZAj3MYb+CiYKbkIhHKwrbV0Qq18saBU5sCsg0W+F2/557NUDwDbh5wxG6Tek
i5ubsbIebKCGQRbW08Z0tQPbMGTvwuWFrRPOuRukIHImO148SVm9RJr9ODBiHgVslaClJ/IeqEPG
OpUjij3XIcpIlXReqAWlEdebFMG63U1A5S+lsoszl1k0OPfGjjDBW9HIM5TgkDBsrMfMheOTWPLZ
2rgt/OJ8pMi05MTxUZTZOeDU22Mw4brI7gq9Y8CRONsfLamITT+Yry67JZ+1TrEhvn51ai+81ybj
khKa2wxkrgNASXxUXd7v5sVRwTx59Q4luPQXDY7oYHf1Nwi/PsDO2gedZb3FM3FIStm3zPGAJcEX
M8GyWPB0x73DWypPtsJ+3AoqtNoQv51qST0bynvOI5hx1AhDhJHfC/FHoI6qNM8ORupjGcfyjZX4
2V4wios2SWhIttFUB/Exz+qf0WSXDgZC1yjDRELVm7MZFunedOQRt6q1k65doemE8QFrcu5HbYyK
WNlzUPWt8YDk757tZD4D1UNrDsdngDoWs9Diq9iaz/gsP2MxOMRuWuDYuJUDPE9fQCBZsEX0SWLj
BBdByddqL4wIhi5GND4MOlpKTuU7p4R+oo0DV89UO7t2sgQZO3O2mo0Tl82HwHMcjE0FHbgZcQ2f
qel05FY5vBt4MoCyCrGZXCy8LHjsPUwk47FZvQ2Mr4yzc275nQI8Ma6cPI4nXNRtJe8bvJ/40UW8
0+nDRVajp5xpdSdIQeOGN/oDYTGsaaNQm1jlv4XJ16d3F+3WMgWeXL3tDsBcxm3rJtVdaPYvHrvH
p6g1kZpSLI6K3tEuNPe1Y07fQre5TljunYMCxh0MZBCIizaAuQZUi7DeAepRdt9BjdnXvfatgBdv
qNXqMQmTtXCl7GjK4Cg6OEnrfFMviEsky8eKKnpir7pi/5R7Qt1jILsQWKZn3NbZ4rhzWfmmNYfH
3NG47TI5J6e4HJA3AATsR0cXrDAIMRSUAECOTBv6a2kqsMjZUp2dCuoONflBqrvvMablNjwNRwxc
xrFjbmB79QRIRXLfQBwKAEs1u8ark5dYaN/A2ofx5CYa6EzS0X/YjXVwMnCr93j+K3zTCSXfWjnZ
wdJSXotwOk5H5mreg5U5nKHZaIfUGeoHuljSDy70+KOSxuKzRG9L6rl6oArCuTNMFXjzj1UlFhpR
Sz52BYwBoljIHlbEFKU05FF56BapPmQPbm7aG881tBuvG4wr41eD8SbdTwiEH5bZy39qcPHOiGie
tyqNOuPI+pdrffIxdFZ4lbyVzuiKAWYC90LK4c42HbpW09KKhh07g7dSYcTnDQuequeakND5U0w5
NuxqIELKd58l2b+kc3CUe02242+8kx4v9XwWSxm9JRq91W5oOFsEOpdeIPk1m/NvMyr12MTUmFvA
SJAM8m/dDfF9xMudS4PBtanxeulRcdcUTctW1MgwL2e6X1DXs11wfuQb23brYB4H94W1MGmOfOBK
OdBgsk+NlrdS43h37rpkHxLUR9qVgHJEkS7O9dTyAqzt4pn9Cp2zPNaTpVdwO+LshesVBxIbN6Js
HP9WhRyQ2uyYwI7Kwrmyw79G69gIHi6/ZMvQnMyyNwJM+dUT1dwhRdfUMu0MnfJ2GRGwLBjXPvFT
0VY+9C+thimuKF1Jt18FL6l2mKV0tsyNt9JG2D7fJqFO+jC9uU0UeD0Wq5JwzTKZE9z1smYLbRT/
InOua7o9NIgrDiMhKvalT1LnNVsobpnm9KrbkldW09qncgyDvM2+Oy0HcQPl3wMlKGd+maTMCDZF
/zptGc4keuAujZzXcF3UveV5JjJ90u7nuF9/hi66SiNeX37StO80N+r2kUi6Z16ls6+PFSAQq+jz
d0dK+aNPIv3BXwZRJU4qn4666i90wockIQzjD0P/3pnLVckUcWFii7XtKQaIF9ndpFHvhx5uidN+
R3iRt6yqUgJTk34Y7VLdsRxbC6RXoEvGumaMlW9jZdzyCvlmgjuBJJ2O1cJBYxHLPhrtTGZk6qNk
07WUsA2qLnwk2HJvD7pLjmxY9x31C1ugJ9lmIYmQqDtnepm9dAt7mMFRFHiikio2h1X2Upmcq44W
EXWF/HsYXG8Pjv0XrXsBZd35Ocyxc5Lhr0yAex95TKxLpcX7aSb9NZplmO46RPBdWxoQrZNh1FgD
s9ew65cWL86GvTlYFcHQO+kFkE6b3p7MWrvU88W+J2E36lyboUKH3YdXqwMYjoLtSlGBmvEespQ4
lhPiwCDMQy+XMydHmvPSM+NXtJ8wTdyp8h0rDzbs4VmjqkxCF6lJHWFRQEVfYJvsI6dyGbzLTtHU
BmFUg7i3H0bshuWYHfSuEUHjWMWjIi/oV8mqFaYFDVBdzjBcyGtkpQdBgI9o6dR94d9v9qalzQFt
fwzfhgOrbxjqi1rimwudhpEEonMBz7leZXBD2NU3GeXkp8u6Jx4gQWtnPj2XFoZ3tqz2D9d0GhpM
YtW3rM7bi0EWkZZRpGPDHT5b2ybsslEiucWjgYtaetGqbjJEZQA3oWsj1MikvvN6dcVD+FgLTM8z
rYUbmCXfniqrMxiayu/nmGlRra3jGYvjc6vVzbGXibebIhKITsnclkTfc9HycrQmK8Co8RyL8lrX
La9SpNEJCEfkHEbGodvANpOc0IQLmT1UPibuvlOO9kTccRVv2VMbGHTXZ1+8miueLvUYc7Bo5gfN
jh8X1js4cbJqF+GdftTC/iHPoOwyVOg+Wo3u126T/tPxEXDM8OD2tpftJwQsnxOkhdiERcmn5tKm
gV4bHpNhUNT8kNrYYPpNI5xEa2lfIpP32iazQoXXWurdnKOZVSYYgEDxc9a15QQESrjpRWB4uQAD
3961iVUe2jSG4BTCmJHuX9jFdxZeasin7Gcy94vrgDwu0Ef2xmjaF4ejfa+lJIAnvhdlyMsRgonw
8exypUUs7cegDt3x2bWjapfYbvpM98GpYZtzMZ3G/CVXw6puSMN3k6juitqDAVcPrs9O7TVy9YGU
LZcil+zNPOHWqRYUdW+cR9ZfuIF3+jp07LSQqZVgPlXakRedQBDfe5o1orLDgslMqhJOC7noSw4/
/+QsoBP55tbOp1c43a3VzPsamgErLqT5I45//Imx1yfn2IXIbzBwbPC0p9clY28yDLQKpDwdL2Fb
JNupFt37wooO+YMCbqg0ySkZokgeCxuXaoUewiyPJgY+GlAf7B6um0Yem3uSVfmOZ63aAzpoSbTA
9bOomgPP7GBWZu6kMQkIKR/KNGlXGHZ8MnauvTOFAsMnOrbFJnm/UiPZxBrFqcYTSbpk5tV4Npyp
eLKmqH9Rjd3cV1mkB128jM+CNgD0O+SiUyfRKexiPueKQp3KKJgN6Qf+A2LtMU6Oa6bKodhphy0Q
AFYRJUMe0LNU3zd1ZwZDJ74yrzzZbj/+KO5wZwKAgrOX8MvEtsvs/mI+6HyfFZbEV9g0cAGSdAn7
Pe0OI9vVMHzAvj2cIxXJ9JYj1ljBaKMGHaXoOPZrrswEPFEhNnHddYLVTOW8NqQnfIu66AcnQZDW
lh6nN4bH0uIdkHWPjuP+iCGJ0apac5/D0/InOeNJzgzPhsssJ9/i6hUsDBL7yuW5KQYHgtJEiCii
+wf/erPu6/QJGA6pWwzrVrb8U33SfM2F828uO7nPVZv57L/jDB9hwbOM2nZYQMc8pnahfbp1FVIh
tebXsQ8TMXUN+nihHTdcTPNhA1z2H+xe8pUGb5uVrrbNaODcc3Hqt01PmQw/PDSMeL3Xc5evTl0V
1WTrCZZbER1tWKh7Y7t46dEuE8xyTauwxM7NHUcmLALc4lix9WF+6wajAjBEiorDkprL/HkwWVWe
nHFMsW20JV9T6FaYFfuYnSACA/0wCZ9IgGFHOnvIAd0xL7EIbSUGsj3OtZa1ZlK0r7TCEO2FKWPZ
pwLyQTXeO9iz2Plqg4rXeQzjhCLyWiUY8fThbsG+DHhFOra/FOEH0/Zys8hR6xtC6sYBiUodB/AK
z4SWHeAimAJfG0fB6ceKWNx0NY77LPawXPb847reRX/wJwffowrzRCT+k+RGeVgwsK9mOhphi7WX
XZuhiQYQVJrSN53KujG99+dsgjyG+QoBz1MiuoaylX7i8b3E6o5Box7Rao30nZ6Y7hQrFvhccFuw
pQ7rMEL2w0mHN8oyHR2SxT/rBTblMTZE6vhoy2CF/U2GjKysGbvGBtQUdVl0N7qkWBDXUEw2aA7Z
nsWDmfq5wLiBmT8WL0amXtO5RIacZxg3xP5NTHt289fFBZhPIKWo7oY/OvM1o2d3M8TYjHh+dlM5
uPd4beSlxakLxBhIY2Ox+J1tOpV4H/xLzEEEYTHHbMDG18gwQbnCmYMkwx3u2CzLgAWkzkJUOeWM
J7rpl02yqHyl/QhxHvTYuXQMwgeiISbdPJBJwdVTpdMAAMO8Np4mkZDTYhnk5xSzL2a1oCIc9IYt
QOnF8aF3G9LWCYRvK++8XYsOg82Uk/eT6Qoze9hbL2FsvPGprgo43txNpKV3S+gsb6UFv7DqRixt
rUGd5pKUDyLTle+qGT912tzoIWVpH4J1XhsvxF+E/gELcF3noO8JgvGQKPiXrAsGRHPeVEA9YbI4
nL58e+Z257ZYeGq9YlJK6Suj8c2jna8pz7SQDJRShi6LpS7z03USDaEVUo0xuSgt2Ox3JGM3lZky
RXojrVGQwq916vzNi/vbE+QnUAOZpNfovMKhlOO27C1MoAv17H5vOwZ3JxvvJ3xCWJxJWgWGW67O
maXkD1zsFzJo1LhLRyYfvEgeCXnSryAIsQMrZ+Cn1Gthj0H7dHibYYKQWJj76Z73b/M4kcycj0TO
TaJU/M+Mx2Dm1EAD7KmMsR5SQ5x6nK8HRNXikKY9FSEGJX1s8Lwd+4GKNafAqmtE6XnCnnFzvWkX
wxXeO7rJ+jvXv5dI26umpcUyh7LYjDn6Vmx4j/NIr4IzUTqSz/XRremiwgSmvUeU+YJ8bPWQp0ku
kAMb8Vl2Q1wHtIuCDRkhhZbS7vcMoe2pWLB6UY1ZX912Ng5tMq4UB8riPEMRIzA9djxpemY75T2k
nnYbTaPaWVBw8cdqaLj5aEwUADXY3NuxAx/T06jprrjV+bOmdw3kPgX2576AtrJGItzPylT27E/p
vBRnHeb5k4NUW50wC6BXqLY7qqIagZm2bniveh7bKwvdKvenKoP0EM/FMAa2XIjF7tj7lR2xm8I4
T+16eDeqeZqy6ZYaur0zGvVNqGiqt7PCbYk+xORXL/RAAj0nFNtGMHfwSEUY2WzQA7uJm+GhSDx+
gZNu/5t6rz6F6HTYGpH+Wjd/0TSSh9GMjq5jB4tBp29aAu8RkdyJjfY0RWiTOeaeTM+wW+g5bKKQ
ODBqTSvys7vQ72rP+XiXWTnUN+FEzTav3YK3bTrqxhazAmXc82i8cqxXv0wBy1vN5XLy28WZntBa
1ZO1QB9PiWEfBIrkKdf015WQ7VMv0fmRbnjP2J97oj7xiDnc7DtWlHp9knrjHhkmQF5kk+NjN0ew
MyhpeYCoMOdkkpuUPHQU3tm8lbKrZioxntkBzyfIKhLrllv3B2wWo8eqAwNTyj314KgxvAixQJXu
nex9LnL5VVMmdLOW3Hyl2ZWtQFMod2OAhuYpUlQHbVlWRWREQnqwCyQBD8ABsMnaal9S/uC3Jq/q
YFCWj1pBW+JCUDfgRzQYy5RNCJpTPFxO0gmTWwKM7TK6QMzQxCBpgYhMpyCZJwIrxWhn29lR3T+3
YivfOQ3yEydV4Eou2RXfXa1I5tgHNwH4vSGPdgBh1/Ad5IpHby2OZmpl02QHPAordOLOO52YyCEp
POe+WrIP6OKRvxAnJhrnNKdYtvdFtzxXoKoMxcoIKBP1NNrS/vYR6qHnVHix5QjtW1oO+8Ui1zZS
Fg1IiNge1n/Xc1gm+U+BFcT3mqHBh5V4CyFWLQuGNrQOOnxnPJt59bbIdG8lxYOMk79McggQwCeN
3aeEE1hD8P6qx2atxbAdKsITLd1GMcykdAC7G8ED9csOAY2AX1e8ql5m7MrAb6PDcsC2eJkCjWv/
UVdmdlkUafsO9RnlhkVRHXqHDgvZIeOW4JBwm58G2t4fqE2u+NLMqMBDo4LE6+0z8g1XZ6cY9hVp
5rsIwNBvAlMAmDDQJ+Rkj+tHblRXZ569A1tpAwcWIfRlapygc9xfh8LvMyVAjBwQ1vccORBa7ZQP
gcc4cCZmBBytCykwWb3XbBJcakgX6md6ZW/tdhCHyjVehDflFZmWvPmYsOeQ34UkFQd54hiPOMsf
KXEwT92KSwgN996tNfsejyDbTBbL9NSKDGh9HD7GbCl3FFsazg4nfU8TyGB6PizI+aUZevEdSUzA
hks+akgrca0HwXzTQHXWD6XXyp3dVsW18NJpZ5JsugE0tL1g5v8uN51pKjjZmJzOLDnrV9N2mjZQ
Kh6fMpUb90sa8nU1k/RAMjI/MQuyIZEGAXHgleteneGW1RH9zqOGJ0E2ea9uo2PXX30bWR/MMf0p
i2ZtXyuRnr247yV6h2btgWyJH0T8+FefBYZ3RPJ87sqLM+WX0VLXikUSUXqPyPiYJ/ltKYcsoM9j
7Voh9LT1RmnC4tUor6as6lhw4+UvVgl2miZptgoUc1TNb5KAAzJajnWEWF54xOXZEpbIOZulLIHE
juLWNhN/CM8s7e35u0i7Jhi5raRbXafr3racMBinkhoxGjxgc3g0G7L5PMYNLFDUq2qZYRmxkD6U
k4hCIh29qR01TnMyYFUz3jqj0SY0GBHeNU1pDIe053fxtAAuAsuZSW7GFsBpCnsozVSwNnZ0j+JQ
CR027hY0mb0NPHIvuhDb7mJzLjQj/DKbUjJUcUUylNZgKX5itpZXAAmUfdd8FH+xs+THIR8djd0O
x12p0w/ijyThri4usjO0Ki/gG5g/zIX9T5H680MBCzm2wRiSKmg3I09bOhKenqWiUR38RP7r2YTJ
yIywhu/RkP7SOkIQ70U+7jtbOxh2kRPfKx9N7hY44Yk0IOhQ2BDVMZ4XUGGsBARLECE1Y2/WDR8K
yaknUOtkdukMQh2tJ1BULDYDLHuANKYSh7dUcros5HXRgho7RMBF8sOUiGJquh6krFJWh6hifYBv
2vSWZ7vvYum3rdN9qlovcroaijnZhRMm2C2JOB46zBGDegWmhNnGqgb9zqFF++SlmeY90cYmfUc0
4FhL8Ck+fdHGnyAM/CitKFSbCevSTmEseI87mHubLLbMSxPOPc1rmL6D1EuWcI/DvWzRgAq1dg6y
pc+mHv1kMro+eeICOJk+WEzk7LJxi12nTem7HRtZYHKLkJ/cx8fhqKl6TANL76gihaeFQ01yap+N
OWkeqxY8FfTj0PmEf+8UDzECpvXU2RZ7JSAPVfyoeBlUvhd6dXkFtm1z7aNHeqhPivDnFCj7P8rO
a0dyJNuyv3LRz0MMTVFczJ0H1+6hPWTmC5GSWmt+/SzveamMTESigUJVo0vQnU6a2Tln77UTy1ya
aNF1GxPlWI1xoh6Za2JtUXbotStIKGQQrqlDwl0cYFimTUOQNI0xSUB0tWTX+EQVYdaF5XHGn8w8
jDQzCPhlUkUD45hrN6XjgSoSeW85QNGKyWT2Kj1gyc6owVZutUzN1exIkT1OoFusfRe7ox2sxFCX
9ENQaZGTtXxpctLprjTwoi9YVOUuK0y43KG7TJptE7Th/MxRDQM/ffa4+Obp1jxw6Mvdfaa9AGtj
TwOpzU17a2V2Kkh6T0fnDV9zWd2pSphlzzgAdctqEfQG13MEa6Va0WzqIR+moD8DK8AMFkvNjleS
AlatrUlnE69fR6uacsvm7IVg1yfdvFRHrIrmi9YJsebI2MyGLYLc1yAR/W3MIDG7DsHVoqRBGHZc
kibXt6IEx3tDVkJxpvhLzYECaGTZTSd8w4EAM7qKIj77KvXgVkGO6WE/jmwXM+0EdkvfzzPeVi2J
GejdshIbVp34jeOhIlLRrvLnuUn7+hXAnZvwCyKPB0sw7JsgYfBeEz4bnMgQs8Uxj7pwumbQPhvy
fim31sD1o9cyb0p3MwY9FpaBG3+dx0aPJzRnRQtJTnkHJGCtfMHeS6apJjp073A2/paQ0PHCMKQ2
3+JJx9ej6TihGmaoW+At6QmGTXeXjaI42BczSWmTRrWyKlrsNDSci7QfSM4LHbWUIMrCDYPPJSfW
8cFBfcwaRrq0yi1NlEvZFpdyN+/xMDltEI8/JwzP5aYwkVvvEOBM3dfMGvzwa0LK+Xiy5SjT66xz
++Pg0DElSajJLl70sUGTbIXBqUJxZJ+RZk9nDInAAJt2IB/byReg9gThRFQ/t4iXJPK3mOViUjHy
r8XoPr4u8MAlt3YuyW8MZ5mcFJLxCjpNpJmSUSsPGQ1EMhwOhZ0g9BV1mKKSUeE5HHySCUzW4Lfv
84yUyC6Zry1E3B0DZxO/WktBp10XpCPf1SqwEMAqIFoOad/uTTIt3mvfox1eWROh8QEt+Je6qsym
mAL77JVVcTSx030Jpe+48E2kEYgr8YVd+QuU2TiGbwv1bh6KnkRXOh70i5My3tMUI55vHEI72kuF
wYGFHbsBKw7JLl0ToNlGz1x+Vk7YK04KyYDpb2JWf6xCe/xGQFT/tqR0NCMsb1k/bSGH0w9tQrg3
F9mFCKpj0NYSSVfWLijC7douTwlYDgCradjTbCPoJZ8Yu8CUBhmEVV4tcvkqetONL6RPhO0umcrk
IvOIYjI86in2kn0z2vqmoRRfzkogg0shHLnFCt+NwfdPLg/RRkNV30czWQzoyAjtW4neIvmnKGgC
bQdmtfRg6e13V63V9ZqGZuh6tzZU/gCwRCw/lRQzkBbh2Yl9RLLWqaanPaExldYzUDVYBIR19B68
1wtPOVo3gnE1ZVwrgcievBSRfk0LKSFQO0tCZAV2UF7CrUUBB0/BDEamwNY9dU39lNbwFcxF4PtS
9Y3yfw6Yg/s7/KYlPHkzYHaxGG4ihbkVc2vTzixtNzMnjyzXXRmgmlw3PfSq63js5UCmgiqiY+Vx
Qjj0zPm3KBa7Z9XEgNGqsKR4vQhtjq6G2IBiF8APQVbuN47/7ZbsN0RFIXDNe18yuryqBNK9c+dc
FIbdXEq4pA2jTbR9JAHd9iLz8FzHOMBJyyJqigyBKZeqxH03+KiXs6I+DuIiDLQvSppdUvnRTxIy
hHdLu9LJb5FbalSgvvBqzMCCzjutyMS4mLmSka3HjexO7BQzT/dO+WHEZIVxxUYtsFY3HFLT+Xrq
2GDv7bKh64XQqL5y87F8wd8xcVQqrPY1s2W9TeO8Em+c2/JjzOmEybMJHaAviLXb5wprecTgRTkb
u2EiuZdhAIXLibxjkjfBdxdUPz30vroCkx2cCG0er91Y5JBy+ASaRONWNcg7O2wfCfM9SKEGOUFL
Icawi78AxVNRBi/AHZDHUzpGO8T07bTRkQEMiIZKIx9TmgEsbsVoGwqMwldF7keXxIuuX7wrR0sY
XGOPd6XjWcD8Vpo+27fQBxgSFa797BUXcDMQLFqLconzbcqUMl/79QwuH8cldVzGqrJOhtrNSKtr
1Dri7PwS965/x9dkrodyt7/ITOfozmW4JVeyV1205+DdIiImdMPcNeh0j5bHYBaj+YTmEOQpWrew
NjYjCzW/KKGdFxkN4iHtU8bm4yWR4MZrVNPd2GSdFDcdLZjgW86Ej5VDuqyn8OgItjpQYtJxpNdE
SlPoxpkVb3xslGHGNsHze7DGWLHlIEp5CqfcvXbdbrSSFeE1VnYz29Q80KkiwPAT6361anPLfeNk
KqwH22ZM+mZDFN0jdcpeegx14zdEuZDP2M9V9OZ2HE/26Nir8Vwkc0T8y+Si5XHmat40FWEgpN66
Go+OWz4oQLUzzmpq141Dgg4/W4m94mrJkwH914XZ+tpbTbKlKK7OPBPBcI1TTz6RPUICuU3RcIyZ
rrrMtE34hm2qmzco5HxeLX7y4CqAI4mTs6q3YEB6gpFGy12rdio0UyZpIufWDBRIJzCMuVlW4FRm
9FB1GF8AEgrv/zONjRC5tqIfPwc+Blg7yr87wuM/KxFBbplnjQrNF0foQzBL/wj6vmPEz2uytee+
Dq/URD29TtHZ53dJ7cB+oJXF2TcbawfcYScZ40k7hfNRuk5rofAyxsVT50k8uG6LJhf6pe9syXFw
ps8+eNJbS/DryQ2d4/GlLzpLFRuSr9o3WNlkhtcVBxGFp6K9CrvaPdEgiJI1SohLs8DRPHA60Q2O
RAFz0lsJT8v4aLQj/GORxG66lhY7xooeLHLEyHXGLfau5ZoW8PIWtsJu9v1cO7RempkwoH4hygpv
2rhGvKevC4B5cP5MVCSblNzQBQNv0FovqD2Do+c2Losh2Cp1LmVRTw8xfs8yWWfQifCJpXXomZ3o
RNU85NE8MrqAhIqJwCBB5SGoBzAkajjSjx2uEWRJIpNn2CKWMdcu/Bd/g1TZQKhIylZ8rkHLO5u+
4dS8TmCTzMhVROxnIKjcYjwJ/zKjKiNpqnpTQhfxKaPd0cz9Jhl5Jpl+kTudkcLN60D9tcMUGG7C
qTdfE1z3Nx5P6YFgbrcj2G8pp7O2bPrB9RgAQu9woAAUzhKNvb6hIe8of2o2ZoYrlzU1mlpU1eNX
hkRR9M2ryBu+wSWdYTyVpAPuJI3MABVm0qbdQ6R7humq84psD/tHmDM9cuj1o6uKfVQHFj2BOsix
xhFhVw2Y5Q+Ojbt0m5RJeYWAINsOte0ewgnZ6SYv6T/1k4E55RaRe2FOhtzmpbkhiJizdGjGtt0i
rFM7WukjmismgTVcnKTPn7rJS9Pr1PbGEoH7Yn/3o1p8p1ED0be0lC/414EPfq55YcxmaQDZhFMH
LnwVOzmj5S7Tzzg59QbLRA9OrLCubAzPHOroDZbWpso8UcCEyzJIIAHIBXQ8sgi+LFM7bgcoHb0G
RxYukDu7wpKnOtT2xafIfLvHjvbsZFblfLHbqLlBEL4AXarKPfIE0k8YIyUK3c/c76CMTQz7y56+
DbRAHXE/EtlvQQw2VDVV2+1MjUSdrqU3njnBJeUz7DZUB+yyg4t3sONUU5mZXaAePMdbFxrt5lxO
6Moh/ofrkvRMNMyVNacPBEcv3n7oOaod204H5uCVoaiesouziNY7CJkv0zBPMAELSFPJRTldVacF
RBl2cNeWPTXBEsYPqMIb/QBAa8QPpgePYtyPLFg1BFpX43iCqxg1pPMVHHueYMdRR22kcwFhlr5l
tsaJe2atC7tjS1lTJdG91xFCuOoHtIQpEuu0xDdnM4IiKoRIynZbuWP3Q2eXOXhCe+bUuB6cG0pS
Yq9kVz+XcejvYyNUvQuliDyEXEY/5VPrP3Z92j2Jxo9+TEAV7M8GOMMF9e6J78gOR1TmqRnuObRH
IEmiCUFCauqRjTwC79PwX2n9ksap1YXRk9XP1ieaRPPZDxMdEDThwbcF2wf56zqAJ/cQUKz/qG2f
ZhFrgfMEDps0pCwd+/kuA4x+U/kdXx5ogiJxVQ95uNVVrSVZqDX5T70Tlc02FxhD11pk85WVMF4k
hVQMT1PURF98FFhih8Y9yu+9ysZQEvi4srb0jlnV7IlzRIj6+Ak8pWVOs/b6iXNPBpgbrpUpC1Df
KQEpTD6Y1dm979/gdakqgl1rQoNyh1bZVY4ENyNalZhNXCeRFtue3I4rWTGABuBGxjazPPa9LXLA
YLrHFOS/4QTJnhlJj8O2YXp9dHMHxj9AoPMiGb2cKEmd/BQy+fwa2c3w4tmDd4OjwZppYXgzWdgS
SKgfirH7TKplPVZXS01PqERExV51Gw9M/kgLtqrhEyE3CFQQ8SyMzMAMBlgufRvxGJjbhQYZyzqE
cw9BjC6t+moiPbdcM5hnFBT17chckKAq4nyN5zTQhtHnTbeD8Ie7oe7cWxmX+aMDyzC4s6aUfFoZ
DBOpyZXb+WJTiKrl3BdUfrmVUC8jUPt1fIj7yrxEmqy6I0N6t31qOb1gOs9kJDY+GTIupXQFPXeF
D3IEMWOB6hdECx6CRsdfTSTqZ6MbADfJYH/Lksw/IYOpf3ax3V0nsaevqiwMs730BwKSfMwRtOvG
PP6ez+0F26qWcCBwx3Ju3YDh1m0bBZFPbciR+Go2diOv0Ty39UENfGMUW5CN/KjApFVOXlxDQ5aO
+qyHzjpism/HFzxpvk3bnYIUiHuD6/hH6bH53+U6p9fLVGIp/e9Gtzq5ycY+ocMkwXsRJMCWgtAu
UBP7i2Dv3xTEB4uVD3jsMAxLPNxQdqCmxh9PiTAlCQhDgkyrheDghZPm0XESNLHjXPnknM9DeG4w
mvXbfhYpKPElUuoOsYvVI0nlyH+aiMzgGnOCWSZQ3ng7sD08SHeZ74gPdqp78oayT0UR0lId/dCB
+BBXMQa0y28HoBalUoGTedNif7HOWgK8KA4iJDgEtPvc+NWDpX0wyFZiAOetBtYcWV5igRPw8yby
QXq4gSlRpbojVcKKweloQe+ozATbi897CiCdEt9gqj4fXi0mgpFam67CHkY7Kp7CA71mcNFSLZfJ
rybk9NquWX2QMNKQo400Ry8hULkKd3m5NBvm6njAaaVM7rMmEg0iONKR5Fr7rdvF8AKBzlQrtiy/
uTaMnF6dYALl0cGIyOiUlCFFfj4Tk5rAdAAbMekSjzMAeCpLY1LSQjrsmOI1z5sObMs8RKF9QxnZ
Id3LcGsyRFelTvFIYBxBKufpxaIbjzOWuRW9oSPn3Ymb15bOIRcFTo2wmSwC8TxzVI6btuBDOJVA
gwV84jxebMfVD1C5+T4cTbVXNSX3D9dcHpKegI6j60smk0MV59+mRMmE4l4sm4Goc3dDjjdP49jX
NFqjnvi1r8uIg/WQlZQft7HlVuWdlFZf7xqkYeFaDIXOjlY72Q72a12YmzRMEUySxofxhMyew8Tz
DxZTjY79QyPJz/Y42Vg2E0r7K2cMoejGaVbfga1mKw/SaropmRjY/qrpwtp5yjBc6kfcC3kWrhA/
WVukbcgIK0hWCP788ZVJICyG2LeRydMxCtFyVJa8yTh6PwvOIPnDkhTxo0PHltqNvvE3gjo42nk6
bB5E2yTlhmwF76rgvf6E3XGBmYx/d0tBRrOIWaaY0pWh9JggqZe5cxWXIX8Dyj1sQVIXPECdrdVU
t4zXYtin0aJq58UR7nwATaBxyxaEFNLMU6veTSD8Fml9bFWVWnctNRASDqHMdFeynjIRZaSQL5up
dUMH1YuvnmJQgCiiYr/ITjGz87WPMLmvNmOeyOYGNW2cfyoi1LOfteMMPSGGiN7XTtB24zqNbSu4
jywMQkzWNScE/LCldN5KkB6utQrhj8lXTEAMyRB1+ekR8VF1IycN1IZZg/nikxAXYEki+ZiQH1Yj
Z28tNC9yqhya9zeWCNLgh1/St4JVxqIMVvdzxS/qHHitmo7kgtwW9Y1qSUJ+GQwN8F3Sy0pgwrRd
d8s4Cudc2I3LFhcC2cMucyhwL51e3GtvhnwAnmJxbwoyVlzGQDOtD3+b0c9hfgPY8ol+V4R+jTko
hxAPSz5OKEURVWKCcNP+lHhIho4saItzJs67DoGjWEHLmblijpgR26fuskUV6yoQSBo5MEaF99zS
paJSr3J3+k77HBkrleeMaoF2Y5XShiQSaxp+KJ9vuBY6pkfhT337lGZRodc53aC3mbWYcajlRDkn
sHl6ajlc32fLYPFmRfUrHB19qCvRL9e1GShLY3CvOwfsQvishT3RzFhE6nynxtCY1xhvyccsqr3X
hYiIMNxJuQDxmFj9wX64IoWLpYPkqSjLMLjr8ejviMwAmN6my2MvoO9dMpqHsH/WUyairT/MsFOJ
LKuL7oFtJ0HwnOdF+SrrkNcTF0z0iSXGe2vn0aXhki1E0ZJDru+FZXwbM0I9DHTUsgXBRK71w0x9
YB87ojE+l17vxa8IjCCYTaZJSZD2AnUeykDiE6pTSqJo1G+SoPoTPmQ8tZxXTfjUwevyHggnpdri
zfG/zMM07H0lMClPVX7ViIvkniZp9soBdj7Q/sVF6Smn2xLWDCoRsH8HCQzZwHyTm7l5xSgRT4+p
l41zsyoHyT956ZDSdORo+61jln1R7jukXsGogZzUVxjrirxxtwsVM4aXkFpwvXS+in8EACevp5mk
xpNI/JJZXdo51V72CwdQqHzVPor7hKFMU8N3kRxasdEy9SLHd3L0uhhb75Z4aI7cOECY7KZl7n1i
5Fw99FoOEDZMPrTDlttv2deF747NJwHfx3oeMYlb6wXH17pikdZH4YoG/lfpWgN5DGqIvrucT7Nj
M8CLkORhuNc0s4fmoDAoDxsgcznaKL9NqzvP90bccFRalvlJ/8lg7LYgLVTnDM10uRWuix8RLCaE
bOzFI+NVY2XhvbKgu9nxRNbD1lra2juHSYOllDNMsGbECfgDdBfYqhjPnLXl87nVTTXaJfpjj5WZ
PAXohGVAWb8JFuN9WxgpEdXMW/Acgt1AZ5HCXcZPYRGcyalQZut2yUd/Q00k1Ve/wMC7hp3MlBju
jz1zGEabz6wJggFwIZyAtAsYkT2qziKmomYKCvfRYUw5ynxrwHT1zJRc6gBgXGhOZHRh1Lp2hxWF
zm64GxUm7QGAqVorpnFPaOTtdJdwOrlMyO3Z+1IAnAVrFcm62DGUDjCwEgV7msayeM67pmHgkfRz
iLLygu2kukXRt4s4oOLw7YGqgNQLs889K9h056W+TK9E0sddu7PnyrVeK7Bb7qeq9+EydiH7zgnq
Fuq8WvC/aeLRPn2CcJBxMObwfCen3k6XlVbIuH7YtpNw31hYfIDEcNmWA3L+zgPEwk/8VgHAXl5x
CzghJJ0kj/rHktTAR2a3U0iEghf+BLDdpw917Wnw3igV9pnFPeRU7KJ3IszT+J/JexJkEKh4/jJ3
5BtHWciUFVuoWnlziAbbtUNKCAYUF25SGCY3VR+WP7LA82kACMOfsRs4O8cb6DVdxt/zCXm3aV6b
eAp+MMLzyi8jGwWhkei6OR5ZQdM8FaAZIMfTAzwHpqY1kAIIYv+Q3vIltaIKUxwHO4x9ZJKTWVOx
6JgeWeqNM9njIVvs6qqJxqB7QuwzqfMFEtDsO9mBLNhUfT2TJtIHrCM6wjH/SFxRHj0yYpJc007x
nCqLtJo9YRXOD5KJKEQTr4sYLSX9rvY9967WQ3qUblpva5HYX11sfXjpUeYjRyPXpr52FklOFW0x
BFoLr+QOn4JtI6KKl70oC4qgnnfDm5RFe0cHtFRoOAHUsM3y0FjIrDY6N+NbEeaTv08JrpxhNwU+
mQkqoRuxBsleEEXI4gGeAYp/IKflrWAIhlBUFEsyY4Ngb18zk3Iu8EtOGKtBGq96YkDnLccQA2hK
0TN7INdYF+tDZIaG0dFc3TCOLBosOaZQ3/rIqZ49qxcacM88mgXhjcW/2BXzcO8UTX+NiMc9kJhj
4d1JJYKLYgRFMPuuf2n5FyBe/WJYXlVXxUCs7Gl8tfFDGzpM2EPtIecRjrmv+sBhKSSUsPAfGTBx
j3PLSywWMt9g7ySXy+DJzRNRPoZ+lRO4xxKHVLIvOV8HsFFOKFDpLoYQsrMtx60FHYavK7VOUeEW
+7JnChqiQdbw0dEXHnJnMinv/dCYT6gry6Sj25DU9AWWBeGkOmjsBlwhme3Ie0ABG98sbZ6VgA28
wbofFm8k0Kz2HftuqkVnn1jLMBFShTWfG7Jv7lPbqoIXt+otc0FOyOYYBVLuaowYJyJ251utZ2ay
VuzczJRW7dvgMINd04mT3+mylPEzaQzLc225nNqoBd116XFbH0hHjJ9bpjhrdLCV+c7sYalOZGf6
V3lPrs4a5qnPHCohiAgrMckGVyD303v2BaxJlATK2sZu7TO9TnJ8jbs2dxcsLGPMKzqdapB5QIA1
nV+S78hEJUlaOIQ7gEL1x2QtMk4PEqHLgIPykHa24yabkPeTo25uevcxGaksN22/jFT3arbuK2+2
8Bnnl4b29YKcPNyPCU4dYpR8M3wWYBfTp7md0hAEnd3SljCjj00GoxXd5BDW1LSzBrI27bUiziC3
Vr2umMPUHlkgwOwrGczDGTNAuNQ/XbvpB2yLQzVjo8QW1U30LUt0a8W8Geqo6OxHeLkJ+d+BxWi/
fYoVqLyXziuH6QahjlWF330O20mwY37GC4bme0Iuv/d69MYkrOVYem+p9RZiOLRr+2EGyAIQxIE8
EawPZqb6vKWn7y2bvpTl57gR5bBPtFUzQBK10v0+YSPrsetNGISKtZsj4VQHxkVR9CkaNCvWYSY7
dK52okAfZ7qf//qv//1//8+36b/DH+V9mc1EGf0X+Kt7RCBd+z//EuJf/8Wyfvm/j9//51+UIVAq
jQvRhVObb+hw8fe/fTnHZLzxT/8vlYZ5h/uq+hI4XV1vqHzGfWZn4tWR1BO4/fBpY5wnlLu1/Znq
pfGY3E8pc60YedLHn8b99cNIlyY3WRE+nk7Hv0xQf/0wTO9mZ2Tf/5QK5B4boSv/TeBp6bZyyOd8
T5AKduA6jThS/IdXxpRvjLRd5Sio/Ur/emWpmQFZkTW+clZM900+E8viII5zXSe8xhz5TQQArj6+
pvB//boK4JzyhKZnDgPOJdz914sim6KV5KL3JgBkbG881TuAIztt8hXzWEZPq5HXhqW5ao24NxLf
KSB842fszsqlLVQxTd2Q+lraB4c2bUITq+k5FBCwedEnWsRdp1NSDY+j6APvFOYUNtcff4l3P5my
fQVS2DO+lhqlle/9+h0kN2gx4WCfZ1cMyJOq6TP0vGHbShtUl+JQ8zZLGR4/vurlv/qPp1YJaQsC
Vuhi8qAYoS9P9T+e2nJp08gETvkI6pEQi6rw8ushxVmIjXjp1rSDXebLJM4eI490jr88puYPV1fa
1Tytkr/Y8ter92hlm7a1y8egHLtzmivzGLYXmS58xL9c6vLEv/+iyjNSIcxzfK0vj9A/vmgrlcVA
QJePbUdlWSD8WGMmanZ96k+7xrW9549v7PufU0jNA4ne0DM8l9J+93MagD31hP3hTOokvoXIv4xZ
6GMAlouLAw1/5kYOx+OPr/r7DeWqhga+FpJDuLF//Zb0OPiiDN/OZcoRfbVYzteopYPN1Mxavv3H
1+IxpTPmGQH39P0aw7NZ27TYgjOjc/XMQRFuCXa0+NKNwk338cX+cDu10sL1pNAMWt13T4rGBO7Q
ur4EA13s/NDrvswXNw4oIIl/jWKdWMksFvP24+uK358bzYU9h1+RddRXlw/2j+fGWIhHpZ8FZ9RX
p8pSTbZrFCzekF4LEdstiPp4XJovuSNe9SWjZ522HTkDAcSKhtXWwfgwUs/58F/uQZY8+f6g//IS
/+EzOhScdKEdmo62/e4z1lEVji3wivOsSSZZRblDWw6/tL4qWnIf46ysXz++Le8XXJ5uV7JO8Zxx
S1hCfr0rEdXy4kWWPkvebYSB+Ac6mgLoox0IzgqK1EE7FtN77CfdLiYgd/3xB/jDg856KfgcdLeE
o9496OkgsIn0oXt2+kkeM93SSaqyADHu0P/lUu93dtZIfZEEsc4iaAOXoX79smEyBb2XV84ZoJ2/
qfDV7pDfUxMyzt8XSXVVcfJb4X9VGyECKBtliTigWfLDx9/597Xa+MI3fBibb26bd7tcR5gLOv7J
nK3Rl/BuJ08cqyx7w03PSb8ExTpk9rzBIxv/5cq//9xsSx4X9Ty2dG7Dr3fAX8bGN5XWZyQfTEAt
M7mbif7TzltSc81Q6i5Da7QLeuciDvGqq4+/+O8/tmF7YmsUgiMFaotfL88O5eEZaMVZJpxkRTKW
E9CnaNmouB2+fnyt398lx3Vtguq05LVn1PbrtQicJnej9YKzjZxxZ7f+paCLzB6JdLcu7CnZf3w9
8duv6qKtVC6LDI5kG5TUrxfMUVwMnp0z5QstUV0Rbpiow8DEk9ZwHJhm53SjfcyJuQEiNYfE3LmL
o44zoXbLfQty8muJ2F6tCt2qa7Ok41ts2MVBGjUYz6sqSm79yPh3H3/sd7fJcRC180K4js2flfDf
PYtDO/dQY0VxJZdiOQANaw6llYsNE7nsHEb2317C36+nbOnwu8Du9Wnbvrueje6ITPS0ZkTpE1Nb
jLjXIYkGwP6ZWoAY93Yff8F/L2H/ODDwDREt2Z4L0stjCfDfLaoDookSFVN9xTC5e/a1le+1lsXa
iezpGKtFvVmjTgmDm9CEVHmX7hfG1xubImZrpJz+srO/X4X+/+dxOTbwVAI39N+9gyIDqtJLmEqI
Zoo8ItizUd/HpAqin0HFHO7YRNMF9GNnyb5ANQNpGDzqoyalyDspIk+f/3KD3hU8//5A6JA8pVgT
Ga28eyuZ1wk0kx0/SZhnwxoqNEoFTVgTT6hJ7DsyJFES052FaERc46x2prfsn1kl42gz5Jpx48ef
6A/PiHB93zeeLb3L4/Lrm+Tb1sjJf+pQBDjZzk/E/Ahgat7TfFA/bEHX6OPrvXtzLzeATUH4joPc
Wdry3TOZ9mTg9PQ6rmqw0bCDQTmNNzJ1mHDXCmH+wasbZ7ptaG8/EbE5NH95ROVlaXj3iHKYZevn
/gsOYu8O722fERvTRu1VNGXzsSOnDjqoPb34cXPLiV/D0oruLuG13/PLwIYaWLE51fTMHdJTD+Ql
QRhnuDOtXIRQkIGF9zMcoCyFzpisgsiJH2fluodYZchBctqM6Ga/fHwT3/9oHnUzPxhESM0eQ3/1
1x+t1QANKd2zY8VHJ/LGMRBs3PiOPdBdCzILzh9f791e4nieo32DP9qWTMR98e61jmQTuQDBraPn
+YON05MO9MSwsQ4xvK2yfGYH/8tzeflP/vNn8jxKUvZtxfcUtnDevbkOBgUa/l530p1dHVza3uR+
zECLOt2uHVNPW4CL5V8ejndbNt/Tcw3FgHCkueAc3z2cRObNOZpPQgk812N8mGNRM3dOxszkUNtV
M++gflnWcWpF1TG1R9ywTnrGP3/58ur3D+LbcEckG6rxODq8+4ELG31Pg/HrRLyPPV4zbIu6c46m
PGf7dvr2TffCwdvb0/XbqBBSTw5srZvmJ3eITXvdMXW1X2jvGrokoITt+NOoLpE5KHrBbt4mKP3S
cw2WI9jYDNf8b62GvrkV6PZZeKK+sc8V5NaIMrZGLwfVApI92ugu4phWzTFp0fFYCfvYwgci3SfX
E4PTOSmtSyEa2/Fp7PN+IMQxRmK/xixlhU9qhM78nCCwz+45X8MknMZp6uWKEAnY3B8/s7+9IxTo
vlEKXg01nXQut/gfNYhEs0cmAjolpy2YkKbB6KwYMYLEkUv1ncaK95cf7fJw/PrEckHeEMEfHr/c
ZeH5xwXTFv82eWT5yR6n7gFgbvVIMGr4l6v8tqXxinEZamvJS8FO++57VSBcEkTn+QnBBlnOdA6P
jVaktehBEflcyaOVA1okBDzC+0RmSVbl7dqN5vQvB8z3KzkfhLrSoJERtGB8/W5RmFIF9JKIgFPo
6/FZ11m8K8imPhWk8Q1Q5i8cyLisTpS89V9uwh9eD0lryqFd4FJcvL/VAjpfWcWC3BDshWunKOK7
HJbRdrw8hRPGjiOaH5ewSEKIM1oy9x8/Wn/4pSlqFM8Vx3qt/r3F/OOXjvJWLnOOmjIsBLJXNKH5
dyvO4//8CZYI22y2SXS8tvPurDCMZe+SRs4vvWBPBG86OTfKC2azC5MxfEXOTwLAx9/sDy8Nv6gL
K5EzE/CYdw9X0kZTFeVRdGo1sTh6aK9wECKr71GXGUkmxseX+9PDDINZ2KjA+YPH+dd3prHTuWMk
Fp1GJ2MbndKG9S1g8ZimdAfqgaiUrIKzMSfVdRgwIpi9TtzZTf3t4w/y26mAh5kWOX0n17m0gd8f
SwY9oSBowvwERlWSrz65k3fCrDOlb5rA0mVVk1ulPk8tyr01FZSMN05Jx3i1eMYKv6fuZFd3QS9B
roJraRbHWjHeMGrTCD+UalVylkxOSbyM1e2CLGm4q4WL3d+3AR216zzofXUoC92gwkFWC6Dz4y/4
2w7OZqpotXP05Cis9LvSH1IkIdKSboyHYv3HhRi774YBxCviIQIAP77Y+/4P+yh3kz8MOmI6K+8L
D5QNhRezSUDOy1Sxi2ALfcPnCSo79WbnwKLmUpISwrnsJNqB+pLONTxVRPJk1/yrxaNEEBOsXa+N
b0jNFtWOIF/5LeEMK/7yCP7hiacmo+/u8oY5tAHfPYFzaWPsbeMTPMxFIdYmr1aHbvtsFumVNx2T
jZ8f350/rJsOd4XbQgmo5PtnfnISSb/dSk/j7A8bsoUMslg3PiUsY7tKyfa6VSFZh1WYPH985d8e
AkLBFSxVlm02KCYvv37XNhMkM9Uxz6FD1CxWHhnmqD/7/8fZeTS5bXRr+BehCrmBLTPBmVGwgqUN
SrZk5Jzx6+/TczdDkEXUfPbCC8nVBNB9+oQ3RJcMqPfz48XuBEkSfIviC5qfQXv1ejHDghGglRVW
eoYznltIllttSv6HS4g4xfhImLpNYbXI5gdcHvoI1rPXzAktTVDOAEhVTcHIE2El1BQ6XIcmwHB+
mu0fP+C970hqptoq8VJ2rK8fcAac47ZmEXs4CqX08PTi2KI7vAsdls8amKtwpMxtoM/D8fHKt7kx
cwcZp9mw3A/a4jADZDeGzk0Sr3XMQnwIFXpAe5xRwr/0QGeyO2LXiL9FMfrv37oyl5L3PVU+5J3r
R65L05hqxY+9Eo+XfTKUymYC0v40jrH9Z8SHDjuMoIDYQsO1XLnzbzav7JbToVeZFtJVM+TneHPp
gh8PIqebdc+GSbct+FufZt1HDzBWs5Xy6ub9UuEwktSYBfKQHNHrpSyAHTlNIt3D01mHhoexkwB3
vgnsZtxP6O8x91Wz9wYiXqpclVsIkD956/WidQpmf1IN4aUIeFwos5Cywhhok89tdGwZgKy8z9u7
lyuBQsd2aKKpNlfD9YK6yDDQSTKLKw/+APRIHMTj+L/KxosAC5Npk0cZT1/mKLiH0D2gO+qHYkS4
5p27WV5NmqD3wKSAbbXYVKYdJ6Yf+KbXtJV7bFrgnWhT5DuzFsYGuK76JYektvL0N4dXLso9Jc8P
S7qLtx356GKOqm94aRPbIQjebgYxM5Cvb1xSdw+VQySphZWJUw1+9b2ZHaszryTT0El/iMXXr95U
tZroHlvILjGN/14LHASQACmKF4BZCUIZQQPh4P2vmSGQTYxkkkd/7nrNWcHHMQt6kjmsw2ClVPHe
Vwr3g4PjyTGQem+gYrN4ZVffObWuzCQZd5m6xtddrKox5RiC1vQmNTNUJKmaBnWnwKcjq4WAaR8/
o9wqVyWYfK9oQnKEuMy5fq5Xy1LRxYqSm55ZEhnaUORbJvfaIQqnXwaKht7j5e49HHUA6SKJBxf6
Yud20NkiFKAMVCOmbNvqEWZ5KqCWHImClZLj3n6VvVVDJ10mU14k5pVWDbPJlMVLO6wiVKNzTwqS
3Ydc5Ma5Bff+tY00bUf7EnXEx0+p3X1Mh+hEzUXBuRxk1OgfICIbup6B+nrmAHGey2KLPM5Ybyq4
Jf7ejcCi7fHbUDHYxcDXxCoicCeX/ldr2Aj1+9D2N/y/MUKZaO1N6mHOEZ74CsTC11cwAfc2gUBM
gehGj5Uwfr0J/Nb3gzqCETw7IBF7EKDIZYjslMeUNFOYKCvv5ybRYdNJ+AQbjrLJFYsaZgaJX1ZT
gMJ41ra/MXWsj7BSs5fHX+HeR3BsVXNssIrshMXWNltnrFS1Nr22qNq/cFnKLm2LxFPUzOZKbLxd
iu6FZtCkJIUnwVk8EPYEloI0hSBB7dWtH7b6vqtMBJ+j3lgJhHLbXh9Y2ShRoR47mn0LfEkCq6mh
BArw+w6YqwAtZKFH7TdQ4v3BJwPfA6f3d5NRQpJRUWZ5/FJvL3qWFwzIwR4BTX7d+W9yCgPFJYQn
ctebQmd+SkvzOSlRu6XF5mNHD/ZQD5EReLzm7UlmTeBFgj1KZuws0kYUGTEFnKRoBa26z+o8omUm
BgOTRpG/WAVey83Qw8IulH8fL3y7T2XuxM6RE0kJNro+F40zlFUFJMiz48w2n0uzQSUdzeQq+fZ4
oXv7R1bzsqiijbDEU/SK1VeTQbwIEYnw8O8unyI7/FqrvNrHK93bPrxGU3Zt+YDLOjMJWzWa9MDx
yrBWgLHZLZaUUR1ftGFANy7Jq/5Tkorsx9Cp8R+Lu/HT4x9w753KJIIGja1TBCxuAGrXUlGyyfaQ
j5o/+GgE4mZEvf/+GEO9RnrocFKY1iwRR30sTEUgnOBZYRz3yJu2lXNMaC++O8qwDvcnmDyazgxJ
rvcI7dvZmUuBuyVY05/CnPMLfKKaGk79/fjN3TkGJLuOrYP+k//ITfTm6AkzNAFRu5Y3lpOy91Ut
O9DjHrd9X+GwDQCNHBvrZYtR6co3u7cyqR8hxxYGH0/++ZuVmfNIjDgxB9549gPdpHjn5i1UD+5T
dGtjkR3R9ut2AMvWhk93Tga9ScZfDCRBYCxPRhH1kErDTnihm8PFUphuTW2a7LrBiY6P3+/tLUi6
5cL0JNioNFQW90UYK/0r+dKDQMwYy5+i4ZSZNFXoEyO4omAX+HjBO7GUx3IYEHHv8u/ytSooU5Vl
THjRAgSVe+vcWS4CJ5GBjeJQ1DuB9sfjJe89oyDIaGxVdpFlXH9J6oahQpzN8Nweoe0AFO3F1CEw
qKIwEZpJ3JVwc+/zgXOgTWlTg4KhuV4PWexZnYzK8AxTB2LAL0KJbMaVZHDeH6uZylLsGnSkbtsa
UTuNVan2hjcXlvtd68N+51hjsXLa750E9D4smkKEFLGcsemNhhIgEixeWSGhXLmZ8g1DgHwX9AUI
d6vRmy1yjD8j4b8Tt0lgoQ9hCMcB7GcC91vkaGjYJ7j0kahrgH/zDVxY+1tTuN91DaC1OUKOqGVZ
9u7topMOopkpiwTDlsH87cEvWhGWfUIPlIbVsQ2SYGe6hf+lQ5lkV0HQjFYywzv7U0cSkc69y4cE
fHS9IBIFsLgHisy+bUxMrqP+rOe6f8adiFG71Xx9/Hw36Av5VlF7paBEDRjI3+I8qHE9WZHbGR7K
Pu3WCmJ0bsAb7qJhgJswkhts+shAdaM3BaVCXz8XkukzMPtF3yFshpUXfud61mkwMCTi8uJ4Lr7y
iNviVNiD4eFr2zA1dzB434BJgadqYw55qge3PDSQGU4VcKzPjh2nh8ev5M6JpeaUSBTEc0DVyS/0
5pOb/uz4UVfr+OEM/jFimu6NVd3sw6oIVh72TvwzNNCrjBwdgC/64upEQ9BApbTTvThz1AtME2RR
u87+VsRz9GcS8fTcGr26EuXvvGGQ4wAAqAhk1F0E3da1RC9Gy/RyFTVfZMXdbsYcAiGXTVphK7vp
0RV8CVq0b7YItIuLMIewW3lyeW4WSTz3KTgei3kYZ3nxmdGfjFHuowCasFz8ETWD/2nuQ31+/2kC
N2PRbpVjepRmrr9lkQ7I8BWa4Wm+YO7SIWpalI0OPR9anpEz6X3/3nGJviBV+JqEquv1sCkecJBl
+lUrWvZ7VEzbw0ReeSngH6zcnXe2qRz067K6J5VcIkOR8AuU2kxNT6Vzu0XxdcS9skVEOdBDBMwf
P9edqETyAQRHliAg6OXnfHMm3CSee6Pk1sxAq39xe6q6DSRArJYMjBzwenUdf2XJO8/H5qTG4hBy
py23KbSYmOvM0T0IXOpTXVglzb4GCT8bjdPHT3fnRNDKtOhO///oYbFLmghnNz/28XrSJEbHQn5j
2ARYg++gz8HzNvrxh2IM9mFA2IASc7I+P/4Bd+IARDmHYRunAQjmIghPUSryyC/hV4bDrMCRNyT0
DeUbtDf0UUOkCOROsoWd5VQrJ+ROS5doC88J5DVFERXt9aeFyFw1VRGmpEGWmOAK+qjNqTYWTDMG
2jh4KQ4ifVGYvAy6Fm97Bz9vZw6dP2Yr7P3j93AnKjBKpcQF6szGfqWfvNlmyaioVNVqcpmVRPvD
zsi2ZRpb70/m366y7KT2yBF1SOQnF0uN/Z3ujibeH0hDt05WfBOW+3mOytrronwNzH3vM3OxCE4S
Ey64INev2swBcrow1y8DvDDzMtVoOXxxA0v7i6Fl+rMdVbQAhZaKcSVpu3OW5PCHdgmFPIJbi3sm
bhXdRp0yvqADUZ+cvNGPcaxhXBFEa/f36yBpEdkd5zXTdQQcoWUC0w78mYHdxUXUqYmjCqhWrHui
LMPkoiu7tjxj4df5hwCvSMx9xxys96mqYB3P+EdDK1q5zm9DF7hJpj+yZ68TJhfXOUlPMvtTll1i
8v4Kn9B6irYqOd+nqbSGD12br1F9bt+2hG4TLGFrSDz7IpxAjQosVYnxpQ3H7JinarSvrKzZCd1c
y1Vud5RhubRnJBkLHLW7+LD4tLZYDcFti+2q+RVqUY6cJ0cUWZ+8hXge6tlOnVykEx8f1DuPKIGE
3ODgeaDPLIJGb5ddjJms742o0tXcpHX23EVhXmzLJGFk/3i125qDTg3jYPauBrt2uZoBcRXvEdC1
qNs6Lyl6aHu/7DCMwekbCd2p69qtXkqwOu1u/9/Hi9/uH8Z5kpHA8wq6C4vYXEDvEAMmlJ4VZXT4
0m7a1FbZQ7S33U0aRNVKCnEbA2V1w6SfFiO3wQ290cjQsMOZx2v9iiaqlerHARTL/vFT3X5Arlab
xrDMA2EwLU7FIHR0fDEy9yaS6o9F48wvCkRyL21zd62kubcW15pK24ZWN5n9ddgTkUhL8E6Th9CQ
BHZkaFEjAQ5ZOVlrzt5ZisJJQuY5TGC9FvlXjJ19OyAq7k2diH5huJV+zGMl3SnzHK9syvtLIanH
JBDc6TLOYctRqihe9fAwivEjsiL5SS/MfI+2+Br++c4WhCchIScksXLoef0CnabHsM/NBq9H8uvo
1EhoZ9EA5qNAJXAe2m7l0V6pENcx3GJsLgE5gqE90o/XC0InVsPB9nsPU8EMx03His5TOPp/FWZl
/VBrXzsG4dTHmzqjdWIH3GO7MtOHk57iOEMoL/GjxXn38Z69DXYWAYfKBTASPbhlJyyrMYjTY2yv
EDxAWkOfgr3o/MQLEZRBjWM8IhD6TsYXTQcIhKCXaRTLcL5M6LvMHPIUdU7PQMX3bwVE87exCpHP
RBLioDU41j1+xju7SqYGAAjgetmEncWbd0f0dbKo8xrEor0cUeQzPf75JESjHf+HpSDEAFyg1mZK
d71UpHVjH6Za6yHWlVJuB/7ZUALzEFKYrYzX7j0VYcaUbRTZW1zsJ2y4O9Sv4tYb+6j56CiaeyTh
1b7Q6HBWXuCdTSJoRNM4oSYS1nLoGaG0UaqVaD21GpGdV2r3NAhsVUUYD891NSFYNRfvL6lpuPG1
yKFBuVBxXr/KwG1qR2Rq7RXDDNxkh+aJDxQtxbsxw6M6RHEZF7QxPDK6RxCrcI3U/406S9msjHzv
RApyL+5lDVAinYlFPtB1KV7HdQEGHJXf6VOL50F4zusKRTqKHAUh1M700+27N5JjEJgkqIl1l9ez
aCYaDbPZeMLIxuOE99YhQgnmZCqoJz1e6t7zyVdMGeqSXbqLawtrrjHBPIrsXKru+Kr7O58jfw/u
bkLHQOkPj5e7TTwspl7cjgylmKAv0bR611M2hlbtuZx8JPmhuU+YZpzKvPiEyVB0aqRfFxo/zcrZ
vPucpAEUwDQRboAXKBbmk4JDrzc2VvQFeY/078G2gh0SDFJbsaz3jx/0ThVIh1qeGjJfIAHLKyYm
zSirtuw9CxYWALQ4wa08xVJsOw0tWjNNjU1JMEUO+pLZPFIwZcE/Sa0kP0ctac6Pf81tuOAsQS2S
/VaQastwEU6omqNJM9N3q4ZghxPb/OL2STUd1UYr1vbU7UeWJxcVB0mvlXvr+vD2YR1PZlqpnlYV
+JnFCWLwO+zqjK8TQuJfXBvdbayn4mRXd0m5gni8DVeMBV6n2cRF7tvFgQVqpE3oK6keM5JqK5q4
/KkNdfSnyBWkZVzpF2y1sfPr3S8YKDoJNa0V+FRLnGWMYKtpDVjzBhrKcmbcOh/yTG92TtBkKzv5
zrekwQlwiVYVGeASQuQ0VhWaFs2poUiMn7kYpzPKKSgQqijwPX4q+a6usxb46pKjZdI/V/mY1x8y
4I6UwvqTF4CYPjBWtdBvzq1TCvrvhPEtwIBGAQMTlyNSE2W+cobuPKkA/s7n5C6gWlhcAg6avJlk
lnqkTMWxoRTZDJiTbJCWW0vQ7iwFeohpCAApaHjLoVKjKga5Z1J5JWD4veZO6V8ZHknYoNbRSgi8
s0FpCjEXpDlFybCcl9W0f7CHHnkq5FGB949K44F5z7CwRyr6e1ZykC81x6V491XGvBVpBY36EnK7
I9/Bm14Q+NhoCkMcIA08QoAvBWISJNdinnctgnn/lm49pO8k24J1Bi9jGyYpvSRSLdZsMSZUscXO
vcwdyuw4V6qbHaowQdoxszucUAq6vivB7t4LBp8lh65S32GJ4aQvWPaQujNvTvBM9SvrV4Rm9Mbp
4APqdvk7V9w1CMTt7cJjoiYB/EHepMtJmjZKCyLXz7y6Mppne27KQzvqGSSsKjsOSrOmIbBcD7ix
7OpJVhVNPWeZlWgdmrr26JjnSUuLAIl6AytLTG7DoHuJWzXt8o0cUakrO2gZD+SyjBbk2FwKBi1r
XLUo8hC+tHHG7KrpT+WEWu02M2obRewO7dg80CDCZZazCxng7wdnHPaPI9LNtcrmR+yRBhRYE0LC
EhVcV1jxzlmgnzEQamnmVmM+fKkt8EsHd44q9eOIbad98BXX9w8l2iH4Z6VlEjwPJT32fYhCfbSS
i9806PhNNGwMCZ+FCwVd8vpghYEdAGItp3NaVtamCIL6MjJZ3VrQZoBShLjdwHDdOvhK0cNLgmOJ
z9p7S1r5I7hqZQoHUwmMyvWP0LjhlQg2yXkAprMXDgviKD56QrT/qjgar6SoyzteLkdjndJD8ulJ
U6+XC80Jk6NM78+hPYz1xyRzU9hJ4YQd+KFhm8Rig4Jtgnsz1m/RxMgTa4SV7Sgf6e31xG8ANkZr
gkOugvxbXE/I1kc4aZj9GZ88/T97ntJvaR2mL3UT9iuPu+whsRQNSHYeKAcanEtO6ozdn9oMVodS
Xi5wnKiavU0BtnI13B5rWi3MD2UeQQBb5oxuZuVM4of+3Pfl9Fyn0HrRq8CaJh3VjYPE3ebxabrz
EaX2CpesLMXpe15/RDeGn5lrc3c2+HrDlz4pyMe7zJjGDMvDzE49KG66j00i7sWbIG1NdWVysIzV
jOTJlkhlIDYDhlMX28guE4H0eNCc2WQxRgWxmU/pAXodZJKkEshf5UrU4UOZGRh5rykr3RDO5PI8
OlcU7RkSHfmC3lyJXe72Amf2+YwbV6C7p76msE82DiZQ6QFN7dq5OMz+1K+5iV4e7XSnLd1hW89q
7/zosFvRXobZcYxjauuR8kNBZa88GD0a6HtFRb7g2EAwC+ptMNIu+Df06zj9qHWxwKCjkESon46L
HfPnBv9yxDSjECnO935hUCVcExrzGY7JMoUyIzcC7xsw+4qqL3nY4Qfd4mzTKClsir7PL53Q24Oh
RcpKlnp7YAzwuBKOR4SQVfz1m00MnKtHe/LPqgqSNKb22ob2lH179+OxCpNhk6KO3bP4fjXWwYVu
dv4Z4zo93gRNJwWjzH6ga9hZpXN0bMDhezEmugmWNAv+eu/6AErgb5BmgJvFA+X6KUNR5CMUK/c8
Cx9uKJGq3nQ9M6c5TPxfeAQGuyRIOxfBLrtd46ffRgtkbShnaN1BJSSdvF4cWb4SeZvZPY+9hkmQ
amVPceVkH3sN1cfKYdXHD3tnPRoxiPJJ3g/sBfnnbw6Li9JtH8ajODdJhbFxYRg9jqc15LKmVCgA
mqBayR7v3KyI5pBwUIZITMPyUrNtnwS8ysU5mFtJBcHyfC4oP9SJGbmofAMJyyosGGQApokikucp
gq06aGH2nDRumq8cp3uvAGw5DWpOp9RWun4FdYoeAEN6XgE+FJ4SjF+QDK/2fq8mz1mpRCvZzp3l
mJDYEMcAtkrKwfVyQx6LFgso6xyMMbI4LcSQIpjsvRZo42ZSmS48/sK3+R1AN5oWlO+67C4u7oPR
5F1iTRN4XYGfwWYudTxJocFrv+zCz5+q3rIx+prM/isy8FgTuXiW5KfHv+H2RuA2YH0Ii6hc3ASO
zGaQ7BsN+KxRK05dg2V7EoUpTg00SfIAmcOUcPfOcS49VMa5qD/yX1luymj2ZmtnDLloEgyBh6Se
u8uYmR7dQuQHiP1r6ha3SQtLyfJE1ifMwBbf1FDpO2McE3g4iiv6ASXKoNhbKjzNfZ827nvBrjwZ
fUtZwKM4Iuc410+mlUmJoZGOQbNQmjOGl8omz+zkB97Ga42Je6cVUBDtJfpd7FhrcTpK38BEVOvw
bbOs+WAkuHjmNn5lpYaGeD0M5jYekUdFUw5Tc5hI2PC64eHx9rnzerlxKKspECQMdvG8fqoEatm7
7rntuuIwDNYnZ5rjJx8EyvtjARkDyQuBn7e7bPlEqWvNFjI25573cXSyXC03tYFBwjbv03qbBln0
TtFJog66PVyqdH8p4qk2rz9mNJsI9A8K2mmjpj+DeLBg5mvVCUZZu6IrcedjygYebSZm4PIwLvap
HgyZFmCmcJ7Lhj5BVTXqH7+stL/tPsEfpYI37ZlTO2L0PHXq82wq8XfsAM2VkHQbAl8pZGxioFmU
NzJkvTmZZTG3BrTl6jyWikOjtkU3q06SZ6eo67NGhX98vH9eVV6viwooa6QsFFKMiqmyrxcsWpwO
8TEpzy72NUiW2GmmFB7C5ML+MuNJwQMbfoZKudSmObauWSmfR1xRqidrUJPqP79SJsuzo0mxPw84
pGJgUzeZ8UvEnR1gzzMYYbQ1/S7KzqM+ld3B1YYcleaoxsxoE+s6Zp64D+LuuxkZ56rRZgoC1/ge
ugIHn6NWV014sMykB68Pl0L/oWIb9y8aW/gsOmiFi306xEHy0cmLrNtEfp0r+8ev6DZCI2PMruCq
gHBBenn9hnKj0HkR/P6oKf2jO86fmZiOJwYj2aGZwPOqoz+u5B63x5pUXWr40fOUU6jFmopi4nZt
J2i54ua4i2o8nNXcsvG4ogn53scDLkVaBfGCSo/h9+Lx4inLQyVLz2M16d9MLCyCXZs4zbj1hd6N
x7IfwSjPNfF0ZeXbcoyZPoQdJpWcbfCr1ytnbpDVNc4ZZxsFoBHOeqCCPlECXFxohiQHx4wwj6x6
DFxnYtxK5Lz9rFSAUBVo7NA4owt6vTqsr6rm2hrPVp8ZyHPDJaSTMO57OjvPeerMn3JJxH78su98
V5eRBJM1mq8wRhdXRgdUmpk7ZtRCH8Pq1OfQBk+qXoQoZDfvvwuRWBMG6pty6s286/oJowALiElr
+rNaqdbebjANJ8FxN3NsrPWpbl7mKyhMRxtAUBYw7LpeSqDcPI1F2J5LsJbYaabVHrO/4WUMVM3L
4zTBUjVZw5TevEyJPaH3w3QLlBhj/cWi1JXmUETNufUDtO9ph1kvoprcEv20Mvj6+MvJ7XAVJ1FY
IiMHrQSglM+3eMJoivHdxJ3l3DWDux+Zb71kQ+luAiTK9hPMxd2UkD06XS6duitz5fa9vZ9k4SWR
FLJlj3vA4n5KImBReB5V58KAsI4svns08yFFdXquww+oGqfbibmTyS/AVXyHIXGl4y3ybnA7yTn4
P7r5zA/YyUvNmsQtsFF2tPqczQYqFG1nYX+AG/gmRdL2y+N3fnMZyrWkeojBZJie2yIKdpaOxiZK
vGdrMkCy5jhnxpu8Rcn0QESxDmZY+drKCb23JphyMh2GaohPL8OCicJGbfvVuWqsMjyVmRaOX+1a
wdW6oC30WUCbf+/gR75Tk1ElkUiOipeqqb5IRyXprIrGXlf8seFQbe05sL9OHRofj1/pbUOZtUgu
2MjkVmTei3daxpFvW1lXnxW+cNwxnS3zNNimddvQslX8STuRELjZ3ilL9yuJemntwyTSm88KLqZ+
vGmMqmhXYvGdl05iCeQK1Lvssi5+FKoibYu1dXaOMXf7DiSx/0l9HyobYHv9kb5U0Lz/M9PEptCU
ukTyXF/HjjKfLaEURnbu0qxqmE6PWrQLcWibf/pmYn4zWqwjV3JMXZ7R6xgC24X2I6QJgy29LE7U
ZDAiizbZeQbYkYnNzMGJyq2Fa+GEiIlsk+lhWk6hZxj4FX2y7TweDhUubdbLVOmI2bTWNBT/ajjt
GNvS0trg1W0xxuGns+mCuFGgut1+CF0XzTl8wAZrE5bYln1RxTjWp2q2y/b4eEfd+XZSEJccwrEB
HS0nFGFhNCIfqxRUbhGdcsXST4lSj3u9tL6WThivTB9kabp4h7SLKVml1jcF5SIOlllWaGUUN2eV
+Z6XjG1zycW01kd8lURdLAO9D/AEVxo39bLXXocuCltzNZyxXunFmQo3R4pFxWLkUDmCIbevgOW3
d6OCU8KXCr1UzQvI1ZCTNtI8+ZHM2I18xCl68L/RnnHDD7GJB9y0s9zc0PcYCgb4/SVkytK3dSwx
ZsM80z5bw0hMhw/qoAw/Vamxt6LEb4+g7CPlBGWUjlte5xVMQCAH+ikqzV7DDLoU1iaZ00l8QtZW
RSHHT935Z1vgVIsTJtZe/+SKpob7zNfN8iV0tSjapwh2DNuowRlolzrVPH5LTRPJl0jX+//woMim
lznX2u6STqFiIFNrhLNGfh7mueLVboXc0EbTkdVINuA6LPcFyUPfoR85YUX0eJPdXvUMPsgVpfYy
hOkloAMsC7+BIuDcIqY7nppSH3HqDsIo3UKZaf48Xu0mMQUkDOSAXBh1OLbBIrGAQR5MLkPr82in
ogp3aIqb1Uf86oU45tMYJX/aKog7bedgXCb20YjByufHP+HOAwPLhvAJU5nOwjI+KUOdAkeeKnoL
Y/7dgFLxvcZ4ButT7FX+h6XkSWLiA5NjeeO5eSYmO8rrc4sstPZ9hjAx/FASMtT/RnS6zE+Pl7tN
FXm1cBNpKb7qCy562ENXxSVAAPuMJVzznNU4wsFwPada3T1jvJpuQA9aK5H3zpqycUxZT9yFzLUI
GmYMRhVnKqxh6ynvdnrX6vXWVszsax80yhZxmu6v0MX65vGj3nxESR0D+yApOVjHLIt50hqbwbGw
AbLl5rPA9NqLmFZjatmu3es3Ufh1KXQEIdZKbt5iy9Zx6DcIaNinJlSqX2bjzvUer83ko44Yyjkz
5n7lRN5dkKAvhd5pxi9hkkYRNvTpFftkm/M/PmrXzwOWXTvNmX9nuhp9ffwmb9NfJAQJ+DBC+IZA
AeS18KYvgjvNjMekME+FqiSftM5Sf5gdycQ+TnI7RD45LzBLjofWP+uKaLWN6iMatcN/Vt8//ik3
hYDBeIdWG/BQSDhc5de/RHX8JnAaoZ+GHrfdP8oUTo3YZ44zxO1TOVpxIPXIUvVljgG5bO0K0N8h
Toxs+P74h9zuLpeiGVUNOesS8H6uf4jbNQwwIzxXh7kJNoERqkfdavJjD5bm/O6lKB+lcw/bWQUd
e70U/rd42ZfYgeJ66xS0bcLUsP/S68Aev5OmOe6Xx+vdBGBUlKT0DwhN5i/ssev1YmbG06gq3dGO
7WHfZHb4z9TiKEXrpz6GZgld22mDi2mW0e7xyrcjUo4QfgJALVAS0W5GHmk+OzUSN+0xFA3mbYiK
fI6w/L0ohl/ueUXlDo4rCj+aaAE6awLJxGJ+aho1OttdgZuciX4owIRshz4dYl5ZWZxTlJ0pzNwK
y9O+sz5Z5RCc1QGnw9Sv9RdTi8VKwLs5nfIpsLeCAA7bnVHo9QuMgKsEJqaHR96TfQmrqjqnhRpv
Y2wgDtiaranG3gD+SYDAhCCqSi0ONGEZ6kgG7HwoY0BdphmWB9TcQ0boht+lyE3Oc6UHf40ojXZe
Lfwk+NCBtE/JFIDzPDnYdKhf3DF0lCPmmrTaNgpiSuZaZfeaiV7ldPxGwgdSCpRZQI0XMVJBI9hq
x64+Nng0eFoz6Zu6DutNU0XFNhyU6B870429Og/G81j4FJnoPOzaKsbftozjo9apzk4zAxypwjD+
hA23eWgsq9o1c5GcUfNPnvAgxAoUreSvblvqB7eOrG1KcDyXYWNvLMxVD0BGlBOmwdPKzr2JS/Lp
uL4dMEsIri1lyBD6Q0CoUOpjFoh8B70qfXp1DS/KWt/5Sdc+j2hG7dS2a58YhoXvDRFyedpNiO/I
AfzyAkpqDVniMWyOWTEBOa0i5xjW1bztbWOtjrqNDoBLmQoYpCyUAkvCqQbHbyxtIz5XmerW/U5L
YuEfBqse44MxF37x4uh2bPz0gzCff8017T915WXfJBSwkDhdBrMfEhkwWovzZSWDmtY5PyFJx0sY
FM0W99Dm2RqyymtsDrrSzvPpcWy6uygPDKlLBvyluPiAgGvt2EFydmu97aNt3aI0jrK4XYiTisfI
/G+i61mcbPPErJs1pfGb6wYhIHaXHI+A+iVXvH7kaahLvdBU/6QMaIF1lgDf3YtkT58pWXm7t0vR
SWSGRxPHJqAsJUJCihk7yib3VDR2eqKFqH9CQUNsZ+x4V27zm0DJJUPjm0JP9vfpRV8/VTDhgqwK
3z2NSRQc1AyROKfX7Qt8gG91oifvHe+wHL1mZmgkR3Ieer1cMhaYLeHDe0ohyu9V1NS3KWJqJyXE
KkspESh+vGWMxatkhg6igIz3dXxBfbLItuljqr5pDMqTCUwkAx1aVMNThuFMcgi73qloH2YCQV7a
aUG9qYVa5n/j+TuoxwSXSPviDKaKuiz+JAjNwlhUD+TR3fyjpCj9j5ISq9Z4tsAsz5Sv8d60E3s6
WkAD5maH8VTyNA6Jah+0sUzCjYvyf7X123GccL2a/VF5cWEvf0SVxOxO8QRfcYsQNxMP0wfZcBJx
aY27uaz84Bi1vsgowTNtNtaQHouAAsMWfIe0PJDIHVnuX3+V3sJ6ns5P8KSmhn+s6/pb31r2F8Mf
xVaYnb2LewGeZ+rX+l6LE83CFJjkb9BSyTRMc7GwRhX72ldGqixASEPVfsGxUfZV0upnLTSHkxTz
ODzeEnfWRJCTGG3IjY94y/XDYpgcldbsVE9j4NinIEKvIO9K51LH5oTIeJDsgN+t0Yxfs+I3dy8S
4AitsqQEbCJeuSzgg57r3aqt+UIDx1T3fe/MOrY8bVowQ9Om8HdR+8PfVaIYmCoXTWpuHfTIPwdY
HCPgEMOz31aV3TSbCb3QF7Oq8vrgZ6EQz0EZON+sudaD70WcKWlLJAbMh7x3GhrYlGfhVGHnxqso
N26AvfILOlltvOunVjhf1Epz8l2lFm35yXDKWftWD0WfPQlswxJaKv6UFNs8BUOdIYrrduxEKRgf
IA9Y41qBscMA6vQznT30OrZqZZdAdETpjtVOC5q83nX4DV2aBu7agXsk+d6XyNRtmJsPZ2ToZ3Uf
cW1+GKHS/U4wt/vjQlB0Ng2W2O+LdHwBZjOvMm6M3Ah1iyurcMPBnZG0vmSuVqMzpv2aJj96MWHn
nKYoNlYy0JttxnIkhSQDKBFRki6Wq8HB+SOQRgQjrfjS+L3JcBZfcJ+21WHurN+5G7yTaykfETgG
RwnMO6CBpTKfyzyoGeHaXsqunj5b5Vz83epdfbEN5rWuFOt7fJRugisagNIoAZw4/i1UY9dHyUJ4
NApIDV+q0JqOCKvFT/McFkdAz/PxnUtx3xMoMDfEFEeyYa6XmhO/yiEH+08V9fZfaj1OG+yL2h/p
OK4RNl71id6eVeAsfDXURF4FfgDbXa+VZE6lUVo2F2JlQQ1mmG3mWfqg/DSU2Cw3QDzBwQ+x4X4G
XzV0WwUxHvdY48n62cH4V7L38EE5tQ6dbBhQiH5UU6d9b6dWW8NlL+5vGVekyhLBW+IhSU6uf+sc
FDS2q964VIU5/cih5vxLYmF8nvT8lxLX5UqvTD7621dD/wgqCYmuBcmN3vAieOZJY2dDbs4X4Dj9
ZcCn+Hlo7WolRN8+lCxTODXSyxImkDxbb5odRVfiU5mUwwVoRYI1w6RGL1pptR/HaMIMnCtlZSPf
XZDEhCExzSPuo+sF46kHHTLr/cUc5gkFkVJzt33iWEcEc4NDXhf2mr7vbXjgTUKaoxAjRAB1uV5x
nPK5UHJyZxFWqrotDZTOI9+Isu2YtdMHNcB0qJ/cZOXN3pxYbI5lAk1QkmPqZVRSNKTqoahpl8aa
+52S2PaGkuq/dnbXVKHvrMQ4RB5VRvCQ5BaHqIV2meRp114sH+mjzdRDwrFMasSNZof1SnR4hUos
9qWMfowr+YiMxBevU4VgZbdp0F78WPF3nc79vlVq0Gl/d4Zo642Ox2W7cYYp/NG3Zl9sWrczXURZ
dd/YyExB+xIwCOtPVfd/lJ3XctxItq5fZaLvMRve7NgzEQcoxyKLTl43CHVLgreJhHv684Hqs0cF
MliHc9HTCraYSL9yrd90fbMxpZVh2qErn7gHvWpbdJY8zl6HbZmtJRGCam2rmTcO1umUrCgIpFun
6OWfZmmrWYAET/WAAKqe7VRzmmqUkGVLxcQR46X9+HyUYfHzJsGXEUA/DJ/zZQSHb7S0plWvLbzb
9gVCon7vhP0ttYvhQij9fI9wmJEhR78HzQYEYc6bakWvWRPZ/+vK6X+WDY/9cOAGW8j1qW/VavXX
G098HvMgRNAwWnRnONrO2wuB9Q12PKApmevmzxHvoW3f6c24m5xouiT1ukoeLGuHC2yxDQWAySG3
OnGcyQiTtvLMawul501dmqgGsO2vrSpy0ODvp3SHt2cL1ljP571Rx5dES56PLikLKs5PqhtccstE
/3bkFVSlqwnT3mszcsdjK6VZB16mz99du7XuzLJNwgvz+XzpcG9QWAEsinIhfIjzFr2sSHPs3e3r
sJHzNsYM5yqSg7uNxmS+cOo8P+zwq0LeVifudlSUe8+biqzeNSON15QRZtpWRTP0IM2RW7FG9kLF
DOerq2BJ+/r6efLH+/1MWK5x8qiQAtkchA/LkP82pGlbhZHrhfU1EXOegmB0hiLo0Xmet62hzPUN
im/OZxhioQr6N2zmfa1Guhkg9V1Um2Qy68xv58o1btN4cHa1ChvfJ53n6Lu0KRN1n4d6229f/+r1
Olg+GmoZdqVgIRb45/lH6wUKBPYEoywhPkwfSpm52kZAH/uzjuO6vh+iwXpj7WSxdCUhCL+PR/mC
P18dIrM7Wn1vT811kvX5n8Q8brFR2q4+eWkqxc4L++nrW3vJHbQAMMilw+ZYg4kcOLD5NIbiuu2b
6qSLWT2QBG8/pZEqEXA0LslnrB+49BDYB2cWUrkg+deK0cxnr1cFfpsROPeIF7iWdJvINYrwqmpx
wvJtFEI/2HOtBIMu509v7i0AQ1QIUGkk5bEWg3GtkuzUoDXX+TDa5rY3a8sNPFl78WkcKnWb5hYf
8uY2F4YTsDdKNeRSVgfaYnpdhI6FldiUVx+TUW/Q5O5c1bc0UTwkriIeX29wfZxwRy41mCUFS0D8
7FktTJtrUVem64USe8ipvu9aDyilzMWlt8DzPcJDADgUJwk5g2e4vjr0dIFWyHg91JqxbUyzCqrJ
U/dRGf01k5W88JJ7qWeEMLQGyG6h/Z5vyQXfMRhw069LRC/joIUSLzdDbHZfrTp5q+AmruhLuLEA
sZcKG06c56313pSYLsDrfT7Ow9bRi08DzLJNj6TeTdZL80IZ80m97fdTkvbgNBHgUDddaDeryMkl
XBiAnDb7ShtiaMS8aorbTrpe54O+yqFR6Um9H2scJf2oLI0nGFqUAGzu7J8yVtFeR4UCnNYgxure
1TL3U6O0QvdDRE/fqcJTyqAslJF6M6xGN8AuOt9GKfKe4KQVuY1K+OIkmNoyDqYITb0gduriw+uL
c329P3VyyZQv4AnYf6sTjpAOz9a+afeDVNrbSKQx8GW12VEAK6kJYbsz2mR2tdLM944XTheu2vPm
UZNZdCFRzCa1RgGGg/18Tkst73SX+tNuGu3sEOqFfpyUId0a5Fq6zaAoNRpsSQm2wqq/RJl6SSV8
BXr79QGARiBrcNRDf1wtYcdqvCgD77czBHaqpQ5ZOdVm9TEG8bvBBnk+jbpr3XV60V+1moi2DSjP
TWor9YVL+fwg/vUhmO+QB1sodHzN+UgUTSwVb3ZVrMJDMAAkrJCOjBDOlY2QxxCi9H0jnWgHq8Pc
v74Gll/9n4XOUbEkNwk/Fp7toqG2GoMZ922AFrG+zxw7ep+Fc3gjiN8vTPX5YfHUCoVALjfy9iR/
1tnFPKlmVZqzsXdNHuUYVWqP2qS3Gy8NL+Upzo/Bv5uiAE9QTp2Yp9b5WIYAqSonNo194kj9LlE6
Lq9WG7+E0eju5jm8FFA96xoZex4aqF1RXENjazWArtJ3XksCap+UPQQYFboL/qPKbiBlELw+V6tT
ib6h8sllSXjAbMGwX+0YK+IWxyBQ37dW193PUoYbTXFdH4aptle79HtWxPUV7+PxA76Hsx9ZsXtS
3SR7b5cYLRHdiT3rEGCEUbmbiXDrONnYnetOmtwmcaE8znYGcmlAxbmFXbjvI7eA/bx4SyJjsC1t
2Ty83qdVifjvPi3KGBxEy6N41SfNEhM5ZqnvG3RS33E7p0gEOPPByIyW7DPgadUs+4Pet0oQ57Nz
yEu7pQartFvXmNAycBFVff2bni0hhnkBL1LRWt4A62FW61gzespLe9fIrDuElx+6SUyHtkTRtarm
n6+3tt78y6QSH3CpkRFlEFabv7LnkcqpYexh43jvMw/9MtYAiWpVqPt6NjW/gTT2Ja05Gt/cMnUn
AkCE6MgBr5/JWUx8Bp/E2NdszWOsgZVJjTj0Haee3qlGolzHYtavQkVcKkA97zNcBxIhUBw576h2
nG9SwwpbcqRTdMhJE2+0TvY7I8XBrzJzHpZuW23zvMCuVxqXNJmfzy2xNd1dVLQtHhWr0e5rq2wB
tmWH2YPWVFdOta0sIz5lLvEZmlyXaEKr9qikLbYJS9zCM4LTb9VePpqIzUQ1xCCjhja/GzKFmKzg
Yed66B2PMyqnZFb7w+tT+7xZEloQ17jXWVSQAM8HuHUSRJXtVjsUoaFg/ohRF57p381mGHfJHF2C
fa2ucnq5ZLpdJtWCr0q28Lw5OA4yMlGUPuBC1m6E58htVvXGJ6NM4q+W4nWHbHTtDSOt+gWzfSGs
Xy2np+aRinN/+ZTzL+fN23hDyQmNhkPOfX6UgBT9LlGGfVOnd0nRqds8yb7AXjR2r4/y+QuebA9J
ArAtRKbcAJzOq3ajUk08EZnaIW/C5JOLK2RgZkN0j+SZvp8NojuqvsWF2PTFRkmNgrlaXH7Wp5Oe
IITneoV+GFvL2CmF7aLEwIFpihjyPQ+5TdNplwxGX5hgFGfYLrxPIUE808AC6mvPhakfYlBle1wJ
Qz/VtGZvpMhR2DyrAi+U4hBWlbWBmKP/fH2gny9nEuuawdMYShgKVatLYkDqVU9mxzqg/Txuc2kV
ge4M6d6NrdSf1fhtVoHLxPKR0AYJ/MkePkOvT4luZEOT2YeUykVgV657G4PhgOXZoDd54Vp/qXOI
F3Gr4xW4PMTPVy+yF6Uy99I+ZKzhA3bO7a0+LKDJwRw+FmycCyHfinDwq3cw++BWcPKS8F7t1qaa
R6RQEucwQyrwm9SYb+phKN7pVbjkhDVj38Z2uddzE2M3sJL7iTvQT3mz7vuim2/SUO8fRYqpOm+E
6t6oy+K+c6CI1JoWB0CBClAoKiHREEZD8bZQcpkaXmY8yfh/sBlrfCPJ1d6owhTnZm0o7i1ZWIGh
ocfbtPKS3M3zY4VjezEvUdE6IErXzydm7kOtFE5vH5rKTQ+eDiFGA4VyPwgb5AGM2KDKE3eXNIg1
vr7eV0HlUyfhsHFFAXRcHGrPW7YFN2TsAuDBOMX6PHt8gN8YDZo7paa9f72tF5af+Xtbq71VI9aK
23jnHJxIwyncgaU+OdI+2lAIgtbsncPr7a2sYVh+CzMdKBjIMPYXqYrzziVzLe2QyvuBq0k+KnV/
X2oy2+gi7t4PrRd/b7z0Wpe1ddUjGuKjzDbuCFQW/qnSbF7/mGcDDd4cDDhxO7cligSrvef0GEKr
cKoPo6PYAcLO1hGa5in2hPHurS0R5C7KscCw8aNbK/CCPDMdheiW8Bx5AyWdle1QO/pVkun2Gw8U
Cmc0AbWCwaX0s+6UdLu5akpPu9Ltprguu/ib4tbfk3wsHrVCnbZv69hSpiOEXUiIZEufaSvg79M4
UW6YcI5sM2iFl954JWaNeV9cMhJbX300xSOBK28BgVElXN23fTu1WMywMBJVTH49dfayJuag6EJt
G0/Gn21hOhceKOvt8dQmL6HFPBBCmLpaIdaUUpE0hXUVo7+/00WlbfAULYPEbpNtN5Nle30414fO
0t7CZCInAgCIw/J8d4gcif+SV8kVcPJmI7XaCNQR7OBmIk36V6+gRq+OhTfDzevZqq83vvzy37IB
aB0sjdM2WGeugHWJWQ1LR/ajZYGhbNQvRl2rGxm2uGK93sxL80jWgUcH5D7+tzpyqqK2pOcO1hVG
bcrOnqYPhgJzJ3WQpUZTJTo1kdNcuPVemkfqHiR7UIF6Tp2xUb6tuyyxr1LDja4Rj+8fUtvLOMKn
KtCLQf3z9T6uT5ZlKH9rb52HMMtatzMySVfVWH1Q26G/QaVw+tEnjnsJ7fBSUzwz6NxygrFszpcM
OSWIdu0Aj6UhU5V3VXHrcFFtFjLGhVPspVGEqg5ODLTiouBy3lSqDmXoAgG4csM+S/3QjtygSfKM
uAFxK7+3y/JCuPtS57jrIduRqFrE0c5bLCJhGrka21eYQbR7DhrlJPXQusrApb65KfSclrqLyyGt
8So+b2qaDGmlbexcaUnxPc+N6VZNsc6qw3q8MIzPO0VNYIkrKMTxXHritfxWhJP94IrKkc4V1YP4
Dpq8gVXJsAgzNm+DVPDGhThLbQdM4ZLp5MV93qlMptUURoZzZejyaOeLW7I7dADUXMBqDrR8I7bn
D6+v/eerhLoOFEloMAuOY+23M8kZU0J3Dq+6qNV9GzrrUW21hfwvzD3gzbfJrD31cRGhIQEHuQHD
s9W9UIT9OAoihCN3qb2Zyja6d8zMuJAWelLNOT8dvaV2ROhM9ZSUzaoZQ4tyazLHCKdAr9g7eS4C
Mef9Y6JMkz+kRX9bN5QMnDSMHxszSQNC1CEOUC9Ptin/8IXo9QNEHEntUu+dC6fqE1bv2fcRO1Kv
RI3nmUGM2Y8oc+WacpXafeQLAALfsX/qb1o5fMwrhI+U3DZ2kKqNjdHVTmAVpbe3rFJspjDWj/0w
dodyzMyDngpjkZW5b8YZRGiTR4jru0ZAbbL9bOFWGGCix8GdI6KnKHa0ta3U/p6lg31CLCvb1qY5
nBRzcK7KsRgPfS28jdUCoh5SJ7pwX76wlSjWA0ReMkps29WmrexCEKhL5Qqk6HjMY8QSp7S0jh2v
xAsD/HJTC8qdogClr9XVXGWtMK1qUq4sLuhb+OfITYPlOUZ92V5o6tkNaS+oB4qUVAQAhnurpZYj
9JahgZIcnV7EmyRV9CsvFqrvxEK5MlxofKaJftTr2/ZZ/2gUUBLFNhpcrIbOjwp4gRwjxpgeUR4T
+0RaYm+4Sb8vzfTSbfxSU6Q8F61ginqktM+bchT4LrEdpkelqzCiGe3xNOhjF4yiKC9Qw58dRvTq
96ZWt6PMe2uyRjdF1cyVfhtr5XaKjXjD+P8ZRRQwXx/EFU6Sw2hpz10QV1wjxIurBelN0GWdBj3A
XlZWUCpVtYmyuN7q44zFj1NGN4MFysMqHWc3KYYE9K/M4IaRT9BTrbzz0Np5P0V9jQ4MD5OqzqO3
hrR8oYP1HbATVheTcD74oVPWWmqgvsLxX9yl0vo06lr0JafNnWfm1dv0C3+NCNUK4JEUVVlgxnl7
GLxEA1L4GQYrfblLy7m9TUuJRknpKD76BY3iD3rcBDOhW+mPpkivbZzgLgSAK7Lo02dAzgGkBVUF
vN8a5ae7jVqWQs2OnjEj3Kio6OOO9Tibt7OeJZgu5a33zRZ90pHxKea/hB5SYPHg3jdvPbMWmOGT
EDjZbygmqyUJnB6d19rNjlIFbzhHyFtB3i92Frv7QlPrxB2rkUIzYQSUDl6fa5RF21V9WmHDd6yz
XL+NitzxLWDn21hzhtMYNnbg4oZwH9uxeh1G+Hy9vhte2HxPZCwLGN6TxfX51I8IClYdEmLHUuvH
nSvU+FilqtjWUzW9syhqXmjvxUkmQcSVANJ8UbFfNTjM4VwXfX7s7dFggWcD2JW5a/zBs2PK8V5s
BTMcgCiYc6kH1YhsDpvykv3hS8MODnqpcRACWeuQPKxbr0eLMD86ozO+GwGB7SJc045mLj/yk+GT
oXh5YE8iCewOY54L18cLx+sSVYJd4MHMe2eZlt/iy25uoims5/xoyjwkaSTcW2HXyRHwxCVjvucz
zBLm5U+mFBQteZTzpuoe4n4/esVRaeLJrwZnID3sKd/Q6nyvyyS7pNb8LH204M8BWYNLJBiDs7k6
vSCbgZrVPHEcK8cN1BSRRYGIMJSluPKVskRApYAFqEov3/aGIfdI07gPlB+tT05vXqrJPltwhB7k
I1lyi0wewOXVUDdlZ+eTMo6HzMk7z2+AiBxyiuoBS61GG2QubhPG4Wqqe/MLZf5mnyTKX2/bZaRC
lzwlmhAMB3wl/XwO3Da1qqGCMCYNbwQT3ue+5VTxNVIc4/XoNJfS4+vohNQ4lwcZAi4PnmXrQAEj
Y4Kt0tKOnllaGxP0+8bQW+njS6SjxaHnQRaV9oXzewl5fotugagsko+AQIm+uEjWckhmE3YVwHfl
xp0q41iOTnyvdGqPxL+kLNv11mGsMOkoyvJSgv7FlhcdjIUnjNLf6rgex4j00ARbTsss9VhFnrvH
IVBc9RXS0S0yiX6najEPG5z7Xp/YVT6GPiPIRAKPLN5ygq6T3Sl6InFPNeckwEVtsl4Ld+nQvrFG
ubTCpgIHyHOUZ+Ja1t0Sjui8ci5O46jJQ6x2hh91Y3xqhToHmTYrV6/3anU6PbVHvsLgebgAYNfB
bQHeZ4isqTjlrpNubKuNDu3YYQM+65fKvS80hRoZORG4fADx1hgj+OdJX+RuceKVyzzVVeg4fjGg
V+o1qXvpgbhEredL1DtrbbUPAUjPiijwrKQQYjhB0sKBlYOdU8av3hHIG/fc0M372my9E4Jiho+T
s3Yh/lydx8vgLnkFLhcOJnBNq+NxwLAly2OnOFWtWUSbAsGqAJ6m8a41zGtTKZDDfH021wfyrxYX
IAe52SWdsXqrTB1ddibG2Irm6TqzphM+U97PUirNUeKf9+BqRLl16n3qPCdUg8gi04EQbsnH1Ze4
kyt8MyfT0n+e6LwH0Tvhijg/C2UshMDyuDxls6VQ+W1zO+gbYcK/zgC0dSmzUejRXh+cIlDCvIt8
DYrpCUix2Fqxibi0QZYwql37o6wQmXQQBzA2YTFp2wsD99Jy0cgzsevYDEza+ad2g0bZXFHLU99j
YJlBpEX5P7IDJzTVm0QhUunAx31tXGF+EFVqbCO3d/sL07c6y5/Ga3liosq+pLzUVcCUL9Gym9rl
Cb+sGUTEYPUUz+16bzV95odpp/iOnr2xnvyrVVjcziKlxVNptUpDpXB6t2CWosxwbgGufi5HvQLk
Ms3bHiRpUJnxj6pR3Q9z288X9ulLhwJX5f82vrqyh7AZUZcQ5ammkHfbIeC3gZpnHxO9/vL6FL+0
GQm/dDYHBDEkS85n2K2VMK7qqTxNTVh+BZCcbZ1MDuSAuKj9gpfQ7vUGn19ViACAtKOmhcTHs2pF
a6e1JPFTntqkqe/aGJuzMLHlfpi6e3TKE8RM3fF9z0xfONNfWkZgXajpqTyuqNCc91Q1hkmoqVee
FKxl9onaJBtrgCSrFU58rToo5c8RqJDXe/tiowCQHYQZqWWvyasoIFMDmaLqFCdyfpfaTn1jRPgQ
Om1h7UIzah+S2r6kjbyGjT6tXd4Xi0wi4DDuzfOuVrkaRtlYs3zi3Pw2ocN/4OaatqJJxaPQrJ+4
qtq3rlA+NVDYTxh3tCSRbeMSe/ql3qPrAUGBwGipwZ1/RzhqKTIuTXkqck/bmZMtv6uxR2V6yJOv
o2eFN5OUw4V5fprI1R23pKSAcpIkQol4NdGAEtxsmkjz6y3y7fipK+8aacHrd9PxgzGpahdEjTp/
K8zc2gE8ivdO4k1MSVVdhWFV7yj2xjdM3KU8zwvDgVY16V8uel4i60C8timsSruIT9RyEFiS7rRx
rNbYOi2qiJPmhvtpyof9G1fgcskQjrLdQIo8K36GSh0VGQ48J9HHEUZXQKp9VVaYNBAMFLf9IJGP
sVr7wiw86yvNEnbzD5BHxPyrSagjU7EghMenvNO0nzkO0lfAVbJjXg6fk+VQM8bpUiy6ahMYAuRf
sicsNkorSFWcL7d6FJkx5E15V2Ptkuzb0B3c3AdVW1lVQDnP6e7VsJP5ztO7yX5byorGl9wuCiPg
nmDqrt3W0zkuSFg58q5q5uqad9xHMlywl0ah+WibjBcuxdW5DRSSxyVFIHAfCxfMWKUnZd3bVmVa
HUzmbt9K+JGDlSH3jsHNAeyicf/6KvIYut/2FM0BxQeIufBwCPS91W3YVo5ZesZgPqrYpQWjzgum
SBEBsFFoI1Ccxu2gtjiux3l5k1WD8u715leXxt/Ns6R4yS/X1Go1gSGAy20k5qMw5nTr9WN/pRSt
Chxy8jbpqL+3BtcOoHC3m9cbXn7x837/p+FVvw0RGV0c1eajm2bVRiB99ZDquvv+9VbWC/fX6MKJ
YaMg3rhOP0aYPJhNLczH1MuUz20PlVHhpbmbXCc6VE3uXRet0V/o2vMVxJSie0SGAvEjULbnu6X1
RBap0Ww+zl017LCLszd2B6IZCzTLL7zwEuZjfSs9TeKTrjc6GuzUtYZMnjhJac+2+dj0tQxKzW4C
3M+QoTeqaQNdKNrZaZvuckQ93lco2gZ6rLYPDbotF1Jwq+hq+ZAnZwaDiHKxTVgm/bfcUybcScuS
1HqM7ajcWrJJjrqAxz1X1SWFlhcGGeMs+CuwnoCOr8Wt7ChvQIMN1uPYy/vG6bWjEVnW17zPQEo5
Y3OJ7PvCSqLwQxqVVyuI1zVuodSFF86ttB4nWNWHspDeTy4AZTMgzLENzcnDBtC8xJ14YXcaSNBA
f1w83jj7zscT0zojzXRpP2KfB6DUS7srb5QQjqrOPM0hfIqsqh5NdZwu+Tmu7/plKsnWE0YuSaUF
bXfedDhg/SVLzXqsJyiwud1QwjXRVA9BTO6mUMW4MouSreVgN0SpXO4qMEB+jDTtXdil9jYua/Ug
ovYScP18HsCNcNETei2QdV54PEzOv0tLszgmV2N/X4gS3jXJzly/DhO1bbxNaBgAfvuyS/uPhawi
621i/U+N0yysaHBP0EzW8LV4MMiu4l72faydZJfhwnBkEONNZjuX6M/n98KvpqhTQD7FU9EBM3fe
TzMlYnGN0f0+AVPb547W7gY9nw6eLZFeUByY/V6mqh9cHMD8FN/SN926pERpHLjakmwDWwJD6rx9
K9dGSXo7/VGNEEYOHuqK6r1o4t7+lDWxNoS+gmrAfOHoXCUUlmZJLqJMR9aWWx8R6fNm9aQpp85s
9B+zKBQYcl5sZ1uEqOzmysnbuhcbAESqfGdAN3TvgYGq6e0kilj4ph4CeUdAItx2IS/oC2HX+XnD
Fy2+xqh0k+6mwoc+1PmHEXEB2bMT9QcoSeg1ZpZpuzQsu35jiaL57JZ1f4mCf36akseG+w55lGz+
grt+BpZ0FdT7eseKf5LuEDhlj8MH3AhHXyuK+Ptb7sm/m1oCkcXyhmB2dXDHnWTD4WT/E7JeYtyk
ngTrBr3Jzd9reurcT32MBSF7zbEuzPh6XFnpgOghSZCgQ4RjrTNAbhuvKW9MIz/rHXmduKWxn1D1
N/zEsZUDkgPlJaX3Z+MKrBctIPIeWD9ysq6msg9xgyq8GNtYxaHMrkSdFdQRp7pUq2j/+sCen+AM
LGI0y9FNroOqH5vqfNkonGGO0jVt5KeWHR6qsqCun1eDP9VacjfMjnmHZFrmx85cHF5v+lk3gdgu
aTkW7aKEsW66nXvyhOhC4jRuutNt5E3htuDNcqc3FAHf2NYCz/cgcsGeAomzLnyLRJGAWsqQbsow
/YrcYW37oMXkTTELT1wI0Z/1DN0jsqUQo0j38c/V2ZhpKUnzORtiCsbADEEZZYUv0tzz/IFL6kJr
z6aQ1w+1HVynOJpQmFy1ps5mNEd6bse+GpnqQGuohfqtFYcm9Y/cyhYwL6wEz5qqkzGZ7ufXx3ZV
ZmINMbK/lBvIFlLTXW3OgcxtbvRGGPtUQXQVMWEjnTb1ULj5sRo9fL3aKkox7VZb93vsIvLvZ52n
fu460b3N84tvWXx+F21/SoyLE/LqW2Ki5dnxBif2pWMke6nn3XVX1T1T7pQ4Es2XpBiejT7VRbJZ
GLdB3OJ8WG0gvZfRSGISskI5dOKRSqrcIS6l+Gaeh1dxVsmHyDaGjUUQcmEDrUMN9I0XYx52L90m
P7pc0b9Fs9iaOK1b9DQ9GmnxZSrqR8yXjQ9VqVI9dvTpKkNu/sKB8SQD9J+HEZUmYi6iPWRESY+C
21vdgH2YcAlVhhr7JjG8eKc28Mg37VhMZcCfzfeGHY/VYcxH/YvdFcmDUeiy/GbnWn8j0GMcfKvK
pg+WWiaaPzrFVN8kaWl+BrRnnTRHjPetjCGtJ5E1KHsB4XL8ymk43HQqlOOgI3hr7x09yuSvx8F/
/TX+d/Sjuv/VB/Hv/+HPf5HYbJMo7lZ//Pcp+autRPWz+5/lr/3vf3b+l/591/9oO9n++MfpWy3+
sZPl929dUpXrv3P2K2jp7y/ZfOu+nf1hW3ZJNz3IH0i8/RAy756a45uX//L/94f/+PH0W95P9Y9/
/fFXJctu+W0Rn/XH3z+6+v6vP5is//r9t//9o9tvBX/r//yM4m8l7gnf1n/nxzfR/esPx/wnmoME
t1QEkNUmlfrHP4Yfy09s9Z+Ul6HILjQsEE1L9FFWbRfTovtPrk7Svk+g/wXjISq5/ED3/slG5UrH
ywQgKBnvP/7fl53N1X/m7h+lLO6rpOzEv/4g+juPSBf7eiAkbEVUeUCUwHk+3w6yjlQE5ZVwq5VD
eoNZzI8pjowN4sg3ZhLbQW4Nx6ZL4yNRC9nBPv6SmekinmoFqj7pWw1rr1Nljwj6CxxndhgvS+nL
CM5eUIXLuS3d1ruXFpKKW6A4TuIPXTTk91lqiX7bxKbVqPyWhlR666cjxrd/WYKC2nfLQvpiHiVp
19rTq+hTnXbF575z+lNnOn86UpMPeVmoqg92IC99Ny4QvkGYahtJ27tqbG/Tm12YbVQlch9w9lZs
za9GtaxPAyXfUPhD1QIS6kDP3nhu4s6HxCwCCT5rg0SkPNYulRMB/vIILl8GVjOMQack9848qhsr
FL2vJs1twTnuK41xHYfy69TaFVKQpo563pi0R7RYb4RVJrk/R5qzyccq3ZR6a+/tckYhDORaLKDP
xzLd55naiF3fdKXle2ooq0DxSmh/fWhVH8UsUNfSN0JoZOCjxe6yN1HcUmejuNFsAE4Nui/btvAA
oka5fVdAx/HVQvsplemUFmJ4FzXFLYkvEd3WxYAuK3F6+7FtTd9CJfMk+JXSJ92QaVfc8LQ7qTF+
U5mecGTlcfFDTL1pBcDg6mHX6jiL+GPcxfpmKcjKIBbWR6VtXREMUTQDkVWHORhR88TCfHB3lcTQ
5uM0afE76RndNXWMj00yoDxkS7PYabWa7qRq1tcWw3avpvWVbOYN8LX7qpTddtIafZNTdtvwZthp
vfgGGRU1Lk2oe4vLiSRRJnZxjuY3UJwu9XPN81F60O6gP0hrm+nVYPs1S6Y/Dp0V30duFPPeIv85
INmdTx9wL9UAGif1rbCcA29dUAHDHO+cKDKpXc15HW7jFj8fzD15L0uENP00dYdTGOZXbZd1wo/N
aqgf8iKe4yOEc4TtSPEP7c7KB6fdWLAU2sBUVB9Bad41iOH4DaA4K9CFk+yFEl3JcQgpKfVRkMSi
D/pW9jYCnuOWbZ0ioq7O78ADF62vjAM0jly+18LZAe7XRxkUb73iAWsnYGdc2LJofNzxxvRlWHLD
1Pb1MEdy09VoUpTm2PhtMn2lkv6z5L6vteoY1R2ilikVXO9POzPGXVY7nR+23o2jJeFHc4BGThmk
3ql1NHAbldixsI8SlPlTXHS7fdWPSvFDZzPtWNPTCGs3rcdgnrOjbZXlLs7K8p05z1Pi438uT/OI
zbMfc/Rkx6pvxnsAjiniyGnvTr6Rlv0cJFEl/ZHwbDPOqTgqulo8QvZ23kW9emPrtV76Ya1MR9n2
QN2G9LoyStH4VePllR9TOkBr0O7h1A4VqtITsKF8R9JK7F2E+yH8OORf9yN+b9/URsH1kpKUKIJZ
jDj3mMloHaUuswcVmiTga9HWp6iqEt0X6lTe67KRlV+PdazsO/JLf/aRFmU7px3Gws+dyrF45k6B
GZnuLlWK6OecLg7H7dRtMLggeTZk9oMyRbHhN0r+0xvM9HPuIQCx75O492UstdJX2nRwfDfMxq1S
xsljOPbfvDHzjg2plI3IkaJtsjgLlMgw3gMSGI6O0ou9KnRjXyRRu0k1d4DU2CRltlUmHNbmvPLU
Q+PVXxdkw9HDbuoacYBo8qnodYNvjnm67+rQGn2zbYzFlSr3OPq6dvR1tCgYcGQb8mH41gENCgwB
hYqBZZkl+baq+taf5rHqr5W6lZDiMq0s/cGO2tkn9zAfK+kUt6lj1p9TRwywET2xz2TcboYoaQ/Q
ct8brpDxZrTe805eqhEiIgYPx/YDdPS7vIYdrPTuAYM8t/RjmLQEmp85X9ujgAB0A7YzMNU+E4do
qk9OQTai8XMSIos/ljoigNN2Uehuigad3nZEDMwXlr7pbEvexLPTXivKcGd5cdP6bppj6zGZepIE
BeV2+1Anif2QKcgYGCIpv0CXiT/MEpqL3+j6F8NrHlDdyf0SJy6/aOsPrHJkCnvnAbAAD2HNfIC/
P6n+HDen0LN+pFP2HdKzhRAnL8oN1i7qLU5+aFV6UTlyUBTVXMNkIj8ZDI1Rwl02H7mi3GNS5s6m
jczx1Kh18b4sdPDqpltsDUVtbmoNyDJoSMSK5rAlqE8RivyGP8CmR3K7EprcoJmb+l1bcuUmhTgO
lVf6ZGmmLRTqAr+qvt/UbWsgLokNQu/XOM7gYTGb28JLWz8Uw02lGzj1/l/qvqvHcSTd8hexQRc0
j0snk1IqbaV5CWRmZTEMGTQRDJpfv0fdg3u7e/bO3VlggV1g0C/TXVJJVMT3Hds/IGNsM9WsUVIY
4ddG6cugsKRD4Y5cyExFaUUdtWuQSJwPvoN8CM4lYoC4N71vnlVPBhldB258dUF5ROfkAgLqNYMV
b0RBFRR/Wx6N6onGXOCLZBtOzRTprN29421LJlyEiuS0HrQ4IqhKfKwGudNwDwaI3kSr6ProC+61
GRcwFWS+P33ZGD/cKgSPq/IE3pwf25TwY6AiaMhBwL301guGozH8FmwSLpZN0zmLdQN3euqeFl4j
zWhmpyWJnTQjDH49IYhysgiKqzcJWMfLAeV7SQVgub2L1ikIS9q4zdnINjI3rqeXJUM+5imFX+Qt
ruXonxbt33qjFHe66XbiWiwpGvWlhFtwa4MmpwzF9LmvBvO0cekuGdClE1CkFkkqGBFlCW5wy6JW
1Ds0JAiA84gdCaZlIXlSt0g+9RuItHFVAs1a+GlgwQOnPqTzeEzYUCInNb1jLr6ciiNKLc1oMzef
tWfklEGdI/wMBt/R5CgboX2e9BBAFDxt8feQfjjKAq6hoN+ZJZomyFvc0OQoIFP1U23W+LtR9p4K
18DeH8BRfgh7TFYFvkHjZxsyQ7sfYR/3NRq0dTdWaZvEHz6f3TOCTuM2CzGU0luGVXKEPVPwKesh
yVzQfXntKZt9sC57MXJnA0WLeIhqGSM97GzozL+EFyuJA9T5wdH5Wqx4lPaOdv0KSjWgbY5RNqg0
6aKL9fGjRTAMagFFfVq7LjlqARkT7+zLyNhY9Z6P3CocpmzKvXSAgpwrtBjjSSskgq7QvomiGieM
xISvqutfFhSE1vkauYtXgMO60x49qc5fq74j9Ia2vq0cmjisUMkkl93WT45b1Kx1IZVvmcnREbAi
CW0hdZMN47Yd0MXDj7NgvoOuv2FvJn+usAmOmceb74aHUYbeIf8WcHl8pqudIbxfa7TaOLAswvGm
7CeApLEMtkaf3XZA/kGkCxH34p4tLdH4IYD4hxD4hkhk5OBbxtAetOF5DQjbpZPzOC4urwsbc33k
8KuWQozPfh2hEnyT7Gtj696VrUJBstY/4lktLLMiCT5h65v3U9J5v/DF9vu6EdEunZ17rBxLmnHF
VYIZnL7AurSUULSl78PgubZii+bw4MzJ/IyTO5mOhlFEiZFxLrt2Tp4Z7ukmsy7UPoWQ9fxpHTRR
BbRp3+dtthD7B2ZHbUNQl9QHziHtguaDBVLmxl1Hlvna67+2TnkoMoC6gwSYYkolhqN0prBDMfWI
KLhtIWtzQqwuTkrINqOtSGfRvG6LhZUwiO16tJtAjpqapy09JE6PQhjqeEhV3SZuQI5N8smLNpvC
fA/pxC5B5qXK5xm5hBmKQKP6nPgbIWdGwgnmBal4sB8FCDabBsucr2oI1W041sOSixXHVcairsso
fIamwL9ng8clvlJHkB4KUTr9AK3yXKdz4GcgT4YtC1LjrzvYMPvctEP6u3HFQiA3i8JPluhT2Nbe
NVDbhBWbMfHNZY3fmFpRdcvH7TG1KEZ9H5sY83U4jAecBHOrsnTop48N/YTefkLgjzzpjXfZ1Aon
dycHRUgjkcN9gwaPnzJmPs9Qo4QxdKUheTIh4Rgsp5j0ZT80uHjXZT23QxjqJ9wjEDI2bj3S0uma
R4/7TXc0NdtsFSGIxuBFkFqxlHQ0+ufA0H9ZzXN/Sed+FweshSN31a8R8bomdzRLXohvcbKLEZGU
uCf0eOnjTt5QyslnixKxOLOoIHqzYaNMydAESCqJPBBTtRoDVTuOdyDx8SsOWPrBG6xHOQbie7jn
IOlbI2NKXeNIKexEUPAYKLkgT4NQH3Nn6lhSIokVRRh913OncnF5scxz8d3v3FkilxO3KiqijBSg
qxFgFuUwNERxNcxCzGhpSKO8dmYZVgZbY/S+WD2EpUSXKGp9ehP+gNgustBmr1qWCEBv1+xaFnff
AjYbKoZg2+nEGTx9kTU12LsRznZkE7btrxHV6k3VpcJ7xgQzjrkO7XVMquVeWatuaVt3n8saJ0Pm
Odx9iVB+iT3LMpWe3FB2dzLtSbPjoEgwxQUdpD9uYCsKtbo4E2xq6UFA9IiLX/eR+5qmDYNQyuud
c8PraA95Nb0dXYfXsL3x7lnVbOXVWht731DPfI6AJ/N+C+gvrQZbSW+NsjhlrsLTsmCaBVUUXBp3
hqtp8Yauxj/jnmURq8WtuwTD/EDmsMlrj2xB1m/EtQWFcicpDadKnCdkTg6YSWMMkQPT8N3TKcF2
RGf0ZlbwQPtDSagJaTUhx/4FZZ3jQ7rRKUKHycz3gcUh8Nql1KVH2AVnjbkeas6CwQM75oL459iB
PADtlcemduXO6zHVZNGw+Hc27eHfXOk66R0jmAoy8IByOasU2DqKToxbeFrxF7GZpT2mljvyoNGZ
jKGXrVshm62uT0icwRI0j0sAoHpG6PFabCNnjwn87muxDCB8L0HI1y4bvDmaD451Y9Qh+F1vzmzD
knana5GKwkmFP8KoFIivWiGZEYnPLq0w5+Iq03Nv3tKQSiczkxPdLCLxS0hYMdaMjXDuV9Zo3FIg
sXATrg/RNbBoQkReQcMAhKXg4S2i56IDkBh9NzbyGiijuqxxIvUaoy7vhBEkOaTYVx6RSsPemxoJ
bOCjEi8LsKTjLr1WYOKBs0OdoYEO7UeJv8yFRJbkyfaeizGn7crIV/qIUOftwkN8D2zht4aBvE4d
1ERRHAfFoujKbuNAhGbveyBjHpu+CX8xmCFBrw+2afepcCR6UYaYAaiy1sPOpdKxUFEdqbvE8A1Z
Ak0XwR2bmXhR6acTgJiUOFcH+W7ntj+NA353l7h3SLufuQO1WuaqaR/SpIR8khZAsR5RG/eIwL4X
kZKfzkTdl7mJ8Zv0hqel6wHgOOOdIvij3OZ+dut9m4DZSahYLxPmvcceozb4LHKmfbsnSeKgVqf+
YSTuPThiB9t+YmhFAcJwn+r+YfS979YTJ39y41yKtuz08uEzh0MuYg413R5AK6SZ0c3HcC0mc2Py
4sC7llnS3Y1JB113+0bG8JG7zmVGbeypqykDpAa5XcS6S7voqwL1Zk7xkI3e9kG67g1WNLdIYk6q
tu91BseByVhLvoZI+j8bdIbjoEtBcoz1x+LLslPy5KQ9IJoUOEoTLzmZap6ZVA8AjfzrA2PQeYGV
OvM0rE5w/uzbnj+57TgAh8HUiaf9ewZ0n3nWf2Ci+zFqbEREb9ka9RO2c5RX11xqVF/32HP2rnA7
wvE0NTN5TlW/DaXq1wlvIY7GsH6WWwAVxDaecEHf0nXEHResJku35UKGFPlY0QNAnXPnqcOsInT2
AvdoCM4tDzsF2KGCbnLfD64+zI6FrtwXVewuN45WtwFmeCpFlG0ReGQokhEOy05z5LRn1QsXk0F3
cW2DuSS6VnwEWyVHPlVy4OnBFwveydJfMHBpFD/bjBE1l+2URKVrzHO6xnejl3ZQ79Un+FaeXJxP
oAZQSfM8GPIL3FZw8kBcHWeLNRegzXDjyGG79aLlFrOWn3VxvE9GDziacXMR0e9ahQTtDNsH+Os3
D2EX5dzIQ8cdftJdfWeXDsZe/9aaNXwIGnASLlnHrIcxC+6drj9oBKvs0Q1gs6gHQhVPSZBh7+lv
fFTvHSB+eE2ZU/U93iBu/wyD6xFlS3NON2fOvSHeLU1zO3pkOURMPHSwsRRYIikevoGfOofooAyu
3zmSZWEJs5+o/gwzP8QiiGIbN+uarS+Q9k4zv1nMARK8C4JJH7e2AYxk+/WSSrt+6jA5IMP5Bxxd
77ybji1sh7tArhegCUOGAOQHD9O7u6HYZLVQPrcoPQh6j+wFGKUT80J0E7UEGS56m/Cc2e1CFr/f
z3G/411rM1xDeJxweueN3+pHvEyPWED8PK4L9T4evY+hwfQLkfmcyb6PM+W07j7SHgoKR/+s/Hm6
JEDUsqmXT2PUPhBB36YE6R8pbnBMGwAGXPrdAIaRqXuOWkymlHODz5XjGprSe52M6tixUGEaaVBC
1mCR1uV8bc+GY4W81qu7VEBALoYl7wEdbjqPvKPtADHM8LZe56Ipb9J6zsDav2kIB/Oab7dJDLf6
6ulTHUnznjIr4Vjnh6EJj64ZkgzdYSa9oJRwxh4pIp+WfAiZs9coSSV74PwAShWBguwrUP7Q/BxT
b95tTKYn3nvbo+46Nxt65t+PLAmeok1sJ6tqHznU7kuKNatkpIEsFeE9BXoRBMtnvc77GZkNLyhj
dTNl17iM+RhXE+SqD5qy7Rj0tMXPc3GqaQX47/pj/Dm1ADTAmZS2x1jERI+bxi7Do6BeW40Ig4DK
jt3E8ywPtRq8KhZCZaYH+Cb4sZPdU9Ju97BOPtWY87NhGuIbi9pa1JrB+I2B1A+RFGiiM/KeR5gZ
I1owzm1GUEEAwR6bccXFT540Qw6cSWWK+97NgCFln7QoHnXZDX64USaBzGXQJb2M7iYOUvN235p6
w+oitsL2cVt6HJGqrTnHAdCJVvLLJNzndYj2ru77IgR8dgOT+vDtgArc19OygWdu5yIZwxNXmqDe
ezmodDrM8XLUbUsf635aTzWiqccilsGhjrBB0kDqVyRsAjLcxC2yn/eCtfIcNLMpR9/KE0eZ+Rvy
0r7CZCMZEsuRaJCY5w0h20+ggtyCDb2s5mQ8LmJB2gvTT2PcqpyN/hFVklnPUUOSBK168Xm8ZMvU
fdZO/dlrVcyoXq9aspgibeZfEj+SToJiy5ymayse4qTdsDVinQyAb2AlxZ8qfYuf0qTrqqnDMZtn
1LFiK/4p0GkUwzDRjN6O4Bw58LD5iQUHF7yDNt2hRYcRe10SmhNvfa7bARt0PT1HYR+9QSYQVHj2
8OYTXas8tfJ8TRrYEHf0cybbji3xO+XqZcIHiqwivOdh8HfL2h9CGR0WSc+Wbt++a1neDqD3i5kH
aO70l6k+gBBrcz2loJIAmodInpNdNSyoIyWd6uoC7Bo9TjimfgTu9CoMMWUyJD9iKt6wnfwKtuki
rz0Wg29uMReuuQ0IEJ0pyKH4p4ViQGzwZz4mkcHCgwb38zhuH2GIA2gSQwyJpazQqHS2QYL2GKTU
+h+NQO0oBIHBQqs6Mejz6gZYawBkcpW1U6yLcMR+yxcU0eRwA6dXvC2+zMzg20ywLSD2jZwg7kzK
xTg7IDBxWbO0e22SLjqn+JZ/EpfqD88hr+6mobREhsKa4FfdCH1BrbLjgHAklBfg9tJbTFwq2CMQ
hCK3NgRhXvYzPoKcSjr+WGCnvGdCVOginY+2Vj3JtiTenhHxvIpsRvW4ASHlRHzKl6ZH4rsTNLa7
WKAKNT5jsrU0ycKuM+LBbsNCyskbJ1Fhk5rZQ+v4pMmJAV2zEpscRxwdvyQg/LM7zeLbj0w9ZfB8
8eWZyMa6OBFitU+GQB/luM1NNnnzQuQZf7uYXRgCZMgRaUdu1QLbqjMmTbADaoYipkaiybVGhyzl
yfvatmeJUMwWsU24SBv0Kfb+msNl30Cf0lW+kkk1IzAtyGCD62+dhJxbqpwvjmftzkOOGhq/NBpc
VlulMwXUjIJexHUfQRHTyqudnzhubtUWlE1sSKGTGgZrNiyF7ViuKBUhAIRUlgI1ND+JP7MCP52w
WCAFfUVwDC6Bab4MVMCc3dWIMdzgnu2Dtsf8jScMibhQbNcElMlIHOBLv1jkbo44wcLu+RGWzaCb
MVMEdSUFbWKZ9XaD3iZTOpAWP27fzUkst2oCLFpXfWjpa79J+SkQ2mYz8M6LlzHVReUUNXkS0j+U
a/839Az9t3o04/e3gaDh/wMVw1Xp8l/LGHbTh/luP5qPPwsfrv/JHyoGJ0l+g2QGBqFrsQ30Qle9
0h8yBif1f4OIMnIRRgXDwzWe6j90DF78G04LoNCwIiKzGGlV/6Fk8ILfcAbAjIGyCfjtoUb+d5QM
0IlBqPCfChtI3hDpByEVms1cqFuhefyrkEHCJ2uDTcldOCCdCYEoIAKJkUWrYGPh4EaMBzkXIJdf
CUJZnsB+O5Wxzv1CcakJwLs+63WFIMAa0wFUQJTI+uDL+ErAofidSrab1QAiB0dNm3de8OlviyrW
EFvctM7vneASLmuWbQpkUsJRb02wueUQLd7LxL4CgBHwE80fHmZjYGy2/hUvCRQQ68pyfx5+EW+7
NkZAkWaACG1xL3e2bx4RqUIqeDwAeOsJ+Bc4dkBhbAK2oANDt8xrWL9XGLMqM+MM8gR2aR4HRQPR
2ItJ8WMvcBsqvmtG8KtB7Mkv0CQG6XVrUOH/js6+Xdb7XvSYLwII7vaUB3B/yTaM8pl2G9hufhv3
3i3arM0ZwIeqQt4f7QDeOkjAzAsKTS/SIuosmHt9MxGHY6xlQ7djwUjeBwq77ega94zZ4rYH+ORS
bB2tlBGK55z6V0qwt2d9mt52NXI8prUPazQJ+G+JbHThdVpkEs5iLAzK2c8SjiyAvq91y8+hHrcq
bEPyvLZQR0G4uR+wRp8Vm9qDVon/0Y2qQYDy9QQDowvEYTYo+vQ2bJqztPpIlubNnaP1J4kHfcJc
EAF5idZXZNjoT78bPtxtBdov+xBcTxwMxEWg7mJ3clvRqAqx5rxlczvDnrCM/DAjGvsC1AukLumG
Y9xRUEOtGp6M7/C8j7ST8VTluveBJIe0PUBqMRUIdBlvEj1HP2vI8zM1RvInH6ExyMxgJ/8e2b0I
yTMzSMu9WdDONBu5tOglM44oCWHyuFkiSG4Xasd8GZsGITcuzaelHhRQN4f2LyBTpdhPgAsfWN2g
5MRfQPe6c7zlHYnB/dckOE1qeoCGaSlRlIS7QMUWzVAMmRxj8oIi99vfkVwnWNGT3rz4Zu4KCNF+
aJqiBHhcHx0guY+yCeQNsioUJDADprZi0iudcpfF6/rSI4VreLUY4c5kCJK9Ga0pARxihndmXnFk
GH8lixB9IZGh9BhpSY8txxdY19H64lKAPcvcmkcxG3VqW0Kf3K5NdwLtbDofF5Lc+LgiMdsktkIb
iP8gu7G5gE5oX4MVP9kGTr5TjJE6KPmEINCLjxQIPA9twCs1J85L10bL3QQpcZ+t/oChKREWitSo
dcQOLEO374m+H8fll0uRiLrOnZfHMMFnUTI1BeKOkCXKg+nIgYlljLWXhtJXUHZQXccuGrUvA0IC
wW6H8hCNEd8PY/sN2ccCrUCgqsFiNhBhCh9xMxWBckCgBqhoDKHYeELWZKaoyHU8+qVq62rCqPRA
eX2LcLefmNfMt2FjX0089ZCLE4aSOvYm9BhzniU0IYyfxtrBunTbh5KTtaxnDU1CqSHj5mkVAbxO
r5atfvoBsejNRqPgK4Ah96ehTfSKcTS6o5qFR1A0AHPM3bY5JJ9qk2SpiUCoJVuDyMOw3fcbyuMy
mDnie8HJl0HVAnRdwLR92u8Us2nZhN6WobXd/tCMBrfKeYgGvUY5jWJsLjgfz9OwYHdVAsmziWRv
IjX0EgybPVPe1ucJjT1D6QeKVmx0ott20gYN105QkW5DEzU/oUT6JpnGDnCU+vTX4ACbPEgpDTXC
BDOVzxcO7+r4uNQNasdS955syw14r7gAALrlGKJlrsWyAC1G7lc3vA0Ly3lALAglaGPVOiSAN+G+
nlhvL6loQTUCqfrRxu6Vo3SVzlyKdnjEcrmAUs1IKld6MuvcBVsOIivanedBTFJSrGTbuH01JLxf
wGfJDMihPfRt7xeI2g9+2ZiUTgMM2pnsCohfIk2AROctjO2ebB66oTDsw0DeHcCnLRkZhimjC+ue
IjlUMY+8S9IAlYGeYPnpY0wFVa+jO7REeMfF8Ecd/m7lXTsIUOGz7iYkSfZIe0Z8WTyXvY8kj9Y6
dYnnt8/ByQCBVcZ9BPrQPVi9ANxbhlcXOPiNGQT277r+iXOqWgZQ+QO8AZ/dMgJomxBvn0s2bI/G
S3+QuosrpaCuSlJZbLZ5qXs+oyuC1EUQmTVfQNPd1f6C53FBhlyD9iksQicCwun9Gq5UwO2fZCD8
ULCzzbs2blQBC9yOenODir90voBNyhHW8Rw2tt4NykLaPaBTMQkxO2vclU+xqZ8peC18zTqB6yl+
tPP2utlZItdDDAC0EfCKpLl2HyLnA7FSE4NCjWJv86M1J2GdB6PYeVx1t/Uy3erUx0o++MlNKvo0
g3poPQD+X29Y4nuID5rHnCIGDU9Fgr/ojGpolcai5FBDaZiTcrxFN+ODc5+404gjBbLgQNCLpN6t
jDF+dJMGIRIKmiWxHW/8iC55C541GjecVEbSJ2z4lZjC121rUe9tnWF4QHQiNPxZpBFOFh4Dy0LL
soABR0a4q9ezkiG9I/7hoGRhB+Wn9QtfssR8aN2rywpoEaXclY8RQzbqB45ukiHLh+fGGq9cuKNK
MzJRhdTfg00PXzzjk92s2X5J07MfD/edEsD17HoOOjAkQc1wA0bnTuK04WuBUM9CuC0kYPxQj2Cz
O9hE8sSDVmFWQNZecK1+WFuXwl9slqYyAmsy3iUgR8cVAp3aRBApmlu9oadUUXYDvdUBKqlygWVN
2/EL2lZ2rm26PDozu8Mo+sCtxyoWe9HekZ2LgHIZYojCbQd1CxyHWESxtQXQW30NHfMeES9cxc11
TmNiyvyZkmcy9wzaz2EtoE1LH2e/xWc5p98kndR58jQOmSX8WvTWVt0Sj/cORHy4RKjpL70UJ+hx
XQN5bGiRj1ekK3DLcmoweJf9hPBBkyHZjW9Y0msE55hk6eRtqOHeQQCLboFrBwgajA+o34AEj3GK
5MpwZcK+yHTm6deKUhv/H/2Z/9ZC9NS1+N/fd5y/aL3/9zTgu+/uqprWf/+j/h8UfWN/+K+3pf+x
fY+fH1z8VfON/+SPbYm40HzDfX0Na4O/M7zWY/2xLIXhb0jUIDCbwuUCc3gAvfU/NN+h9xuc6UiG
cpH5jDXmWj7yD9U35OBIdMKNeY3cQ2smMhr+DdU31rE/bUrXDi0XRo8AbjeEivj/ZELcGOo1VlTa
lfHW8b0zUOcNuof2v6nQ/ltuz+8vE8LggkKTAHsfENG/LmQqtZ63QRlZSoSQH1aI/spIgUyLMHO9
rEH4c/ZnRGKOODgB9613kaj7/YJb8iNaGnOGdKIWhVEcvDGRgCgaY6FHpf+dJROf6t8/Dbh/8D4C
uDKwx179In/yg3AELmlfKr8kQah3CwZXnbVbWt9MZvmuWUPPPIEczhBoCP/0yPxDjf8X9f31E/jP
lfX3T+ga14nZDk45AlvoX19aCW/mayL9EjB48zA32rwYZF2UmCDHaptioJCdoR8trUGXMde8dILp
l3ACA9VGY+k1dj3867f0v3g0CAxteNTwppAxeXUL/OnDEAxBES4MwuU6+kjbXRxXVmh4br/+/ZdJ
CWRq1+fv+sz/9WUG7Zk21GYpO9aOkAxAsUQIpNL/B6+C3wumCHi9/L+bjLqoh4YmGZaSN1uaY0t2
qsSln//6Rf5qJ/r9O4xQcoTgDjxCsLf+zT9BBzljiOErGolocEYvx1qsVnUPPkI7imCjmF7SsCn/
9YteP5+/PDg4QeDZgIvchQ/xn/xafqCvHlXqg5+b33vZ8bst8aHzTFX97ncKhV+rbCvdBihXth35
8a9f/Z8ekuur4wTBXQUUOQyv5s8/PSQY/CHQGlK/jNDSQtIuvouonR7+9Yv8ET/yl78kYJyr1xEl
wVejnvu386PugZ4i8F6UmCXXYiZsPouoRurvFjTgesFUvNF0BQsF8et5nIN6t/ltiDNma4pm0t8p
Ntz33l0h+xpcCGqza7LAez2BymsomW+YnJsj1J+QfnBpUeSJv1EMTgES/2RFJbEHV3hGtyl6o4Od
oUyXLpTjrcYtzYXlpSURGGxoIC0EIrU7PU/jysvRBP6NHklzfxWk5IKN0ZuU3bYTIo0xAzbiVzyE
zhMkM2tlp9kWK77mNZc4lEsxRBaJorE6A6uJ8gAB9hVBeTRIxeYbkr7+G3n2YF8WkAIQ2K1IEaFd
CT8ovW2XTkObgPHgxp2b9BgM8I5lBpDYzw0ZpUfE7vdHBvHXs8bvH3ywgwogGGQjntX4pNos6Xvv
bYrEXCqjXmyMQIkOxA7+HdgxT6LlXc6i6+wS11f94gq+va99cASYFosEirAqbVb7guS+9Sr+TQtn
a8JbF6QJhDvabh+1hzrzcNT6WmqFCoC8Dzkqquepe0B2tH3VQYNIgoH3GbzJhBQ8WvZJNNVZ2zUQ
hqz9cAD7BQrVKAFy15G7sSNIpEOitcgjvryyDjXVUTCGO9IvNfbQtM5wS3sHLCtoiRARlvM5sYcp
nKAZwxtFCoL7DrPhhuEwQJVkkBZd5Jg71EGnIMwxXxq3s/sulJgVMXFRSx/XyXmoJ7MeBtcFWx+v
oAC7auNanSbifYQWzCR1WwhVaB/uR8f6UGzAMWuWkOcMEWwQcpG9WeVyFAK2K2fo9Hs8mT32Ly/v
JzxBPQUAAD06jLL5NPOXBoyclu7NxH2wl5BX1CG5g8DhQURiQwoX76FwrNO7CL7GQ+eE/kF1zQ3D
7OgpQUr4Pu0eKYfvqDzqRPdlguaERtofqgblU6/mSF31SvrAHpIan1gToTLPa4ktfKgJM/g+sO4A
eeVQsCOGtB7JVPLxmuq2aFhTgKMRrCCdWQQWOP+xI2G6h2/B3adTWhcyRIhExJyMruY+WQnNAGbo
QrLg4ibilm+zD2gwbFEVokTWS0hnga8JfRtSqG61lx50woMCiMz2oJ3FP7DB0js6ys8lifSOr5M9
+4zZUsl6OW7h5GRXEX5hFVov23Y9g/dvMsglwSr02u51F9ysw7wfwuVNu8BzEq5esXvVcIaRi9jU
vQNt13MKK8Odj974Nwsj0gHUywXawPROtWTN+Two1HSOqNkc7U+CsOs1iPG2SX8X1ctOSf6TThvN
UPg+FmDgdGEdMuYQ8z13fnjqADneUIkPLfXeLe8t4vjWD1BAa+GoBLxiv/e0Z6EkgHsV2wX3zaOB
4wc8FVLibTLjpxWG7RcCN3fgkm/qoXchBehePdgFXhwILwHmQ1E6s61oGmcfAuO71Yvz5bCA5o1K
gQ4FIlgvK4a+rMcumuOpEtnq4tEyhjrVEulPukKI1EYAvVP2DrX1pevGl4Sz4RwhFhctdRo/0Osh
uJKDTyA2REepQK8YRPNDnO6kR2G4ipwyBLQMYPvgDRupOgdJsnb9/efU3C1ul+S+CABcthCWsxQH
uI53ejRHQJ2fAOWPUzwFR1JPW5i164cdHBS2hZDv9fiKu36CPrseM6nXtymNbyfwc+Uwp7xwR0LL
MFDhZ9S6Gu8D1UncZc9Ki1cAfv+dmxmz4t8v5GstE0IB8ZOMPETX/O2ualDyA9FO3Jep42wrMnnm
XlXuYqElJE3sfIMcrxsYDkdkuh3SyKJpqIfcFFR+5w+0Woxh/5O981iuG0nU9BPhBpDwW+BY8tBb
cYMgJQreJJCwTz8f2D1zJZYuNb2ciFl0RXVVt3AAJNL89jZNS8ZCNJlk/BRlXb+NEMOvEQ2p9g6j
W7UdBzXe98QC/4wtSNvQ0DSNNJZCElMj4QZe5tRP3rR00eOwy+dVYVDFUbmLe3vtuFflKyHqVFFP
lWN/r2a23GlTQESOpWZMm8X1yp9uoeWvPbQ38QK1p7hwtjRyo+tZDQkau3REDOlUvjHkxJXS9PZa
t2MIEEFYmr2bOcpf13VfU+AUS3Sjkd5nBFuQBnmWdsNoh/MCyRJ4Hq0AG9Rw+SUeFu8WUetC9V8n
huY4kYXxmmgjnCWdZcvr2BdTzKJjp8tNoptRv9UlkpBNTYqgt/GtUbrIqEb8CTFbsS7oyjWGny6U
+ntUupL8+0ETBPq0FZOZFanyyrMy0voREXCa78oCO51Q+TVMosmKYg8dD1PzJi+IC+GftDzpQHfF
NCF0sixQpS7SqfKTigStgPTN4dZ0arfcYEGyoBQEtE3AuQtpWKknqE9INCwvUpENyPGdFhJHCXNS
Z6bujv62NUcHHEdPobCbpjLxSlVZ/kR1GehA2g+gY9QprLl3gsA0INMScRkBPuV87rtEdO9aW0UH
ep5tI6Smw0V80VuTA8sl/RnUqS+IsBNrvAcsXDOHjhvFEB3VkODmiSW2omGu/Q2SiPSd0AOmd4LW
gbgayPLAK4qKzUFCA9cqkdChnvSxKVm2sZ4GKsNacuA/wwsMtnDO05LY+W0vWCounUUr85Nrt15E
KKZVdcZZ4Q1VlYaVPrURUd5ZnW/AD+dho8UiPWaDGJZH3xu0VcQpoyetgyLGTkEGxhbPsHWWOdJq
N1NhmBMiIOJiQyRslrlV5dQ/tJXOlFy70XQ3DsTmbRJWgwYOZoQscRkHN5JwrILahrgkozdPFCin
neMdWubO2DbtImIeYKxP2FSclgmdBCIDnZcXg65hTL5z6lQ9J4ah3TgYj575I+MeQDPLv/cc1l7l
XKC0nKV9zZBHqDhoqd0fZuECYepxNlzNpqxE0C8IY0Ojb2labBzL/RZLgkwwS/htHgyji0iYiTNF
jafwYvIysAyl/TjxuvJu/N6lNpObFvWYZzozGZNtaRutwXgd7Ns0dlsHpS2WzCAdSCjZMYW7Dlav
OHvSQGgRt6ykEmfKZTh52CVftW7oos3kCJYwC+PtzDfUaY+UgfIgiDKZhm1hyMELamwpCG/imrx7
A1L1yjWI2p9iDbRp3VqfqtxtTNYz6MJQjipZgtLzOxVopHdetL4+I38blYXAP+68l9GsaN7kW+kk
0tp8uKrjfGwDYiVze9+pEuGtFfWYptvc9J8X3c2Kc6wU1B1hwbFY4RcnQRXh1XiT8l6fjmxMvFfb
aqcHWjcEDmGjIDEyHStT7Zgm7MdyzvCVDHUJqYp4bGEC61UZCIXjGeXB7P4oqBDeThrI4vm01Nrl
OOvR0+IXwjnzGR3pFg+tNbLI4xk9m6wM7+oyxT2HhXRiIpoZh+OhMlqfutSlRR5FXOR8NY2i60Kk
cdGNdCFSMKAMBBIPFd8MijXiYcK5LVodnkFbFhLAUmr9ptISQdNwbNwog8TcoPNT6w7yIU62M3Kv
62U0lvSKtAH6WnMCaC4RRVheSJ5iqgd0QWCJ1yv2n2iqV+NnA7Jx79updV+MJjQkeXleukm8CUoV
1nO8cuTcvvlYMBFSxo4sAn1Wyw2njOwZlqahv36wzSsLoLfdGIsRvzkMkWOJphwBnIcVM/QJf8bU
7Hct5OY6WSF29wwZGqJtH12EpjEf41qyN3HWatG7jTpYOIbVt6RuNDDgVrPsjduIbuM7VYxsXpv8
26peTBPMWAqWI8I8TmPRyBvP15LvjaU1d8PMwSWMvKp7jXBWH8scfJ/plHaEcKrsQYUtd/ZNm5JF
gKlnUm7QFDcPs0hVsh2MokiDauRnkOU/utg4aE6x90anou9CTta7LhwyfUxTG66VV2vv8NR9wYkP
090Gr9i49+qYlbNqTPtFxzqhttLs46eSmZ/sH10O9RZLPKbTyouW+lQarfOy9HFzC8uStkFh1zHn
hNmT6HzwWVIu4PoLdsPZYGlyqxQx02iwcyzmaCV9TXqR9ggU84eCQ8OIrnBq4qMLOHZFUkZ20+qJ
ZB3A04bdo9JRtzV5b4BIGz0Mdsz2ZTnm1lC8mnE37eJRT/kCYo+FCWkFllU3TR5QmMVsrZy8UFvm
kLrgGzGN8kiPCSB5TtZgE+aLh/RraYCPApCVBQlDMt6LVENIRGdBfYubZh1Y61mGdKp7XGDjrXJ6
c9pkXllej8of2W+wsLoBFZpY50eHY9MmTYviDX4Qw21NAli/abu2e1y5yyszyywzbF2SnVGlJtA5
qT+ulR90nd6IFookyGGKrMBHks4ZJo7IZsqnZH5rBhoeubclf4K34CwzuYoVXdMGi6SoYSjkvkJ7
ntw7ZYEdqM+Sb1ppQGjGGfRp6faFfT7qnrzMAStu26kiZUmICJqetL4+CYveKqJdCU2HzWoqahkS
LeHdsVxAeeRe3Jmh5gKC7VJnVNCkWt8Fru5GUWCIJnudphErW4XF3HviYJR2m8ibluWhi0xRHe20
i8/c0Yi+DaLOcorHvHgKExbIeQtaiT8gs1GZ9n2mnCfP6y1v5O1Uy4hKfZiDbtFHIAh4iG6nDBHR
9GWxUpfIN28o08q9rcsGAr6wVKreQHcPDGk2cXtz8KW2TetZfsPpBjs8E1znXzQwxhoCfcIUA8Rx
qxsjcsVFR1qwvSH1gUK0kkaYYmfyD/a0S1vmrhJoa/GrRZwL0jF5p8echXAsCSUK6iRBNOqwn8M5
CVMSb/3OKt6xuzKBiBzT3bp7wdobIyu7skgc6AN8cu2/NV/wE/9DDMo/MOA1EdWFvELDRIH3B5T9
C6JFRNRENk6Mqcuyq3thxT6eYTslXt4lDYQQRMu4b+zSOGWEbpCmoNptXza9xJQ78LkUfucdJTGr
x7bBBxjYSPRGVEPwn9tMm4wfWepNmw987D+iZf7vOJer/8d0aiCsXxAvCCKq9DeRGv/7f7EulvNf
DuwI+jRDd8hIW7mVf7Mu5n9ZFpgRzdgU6BARx/nsv1kXkxxiCAoaaGyKvKBq/pt14RBB3iumZYYq
wrb/hHUxdJ0/6lfYVgetNQBaLPoM8VFDDv0OnLZOp2bC6bItAv0U4AwqkePksG2WxA3BWeMQUQwM
SeqqB7xG3l6UzgtE0gZp2UWiQf1P7iPL7pFwgydzds66hOJTzF95ayClMQ91Iw/jmCLgNCdrN1lR
0MZV+ZhjiDwnjQMdOUEWZNWGZkt8reGnxYtZ+gqUroPoXG4ip4k2ojLFGTwM9v74leBXmBGEFBwR
+9WBkgUoGN5icr8Diw1hqK2LM/7LO+kNhzTz/O3Sd4/anMah1ZCuIu1MXCet0bFULLdK2fsYXucC
KZd362RlfzNmSxbqUhVbfI7GYWol20bYjS7S6qu+vusi2laJETJZ4W8EIRVBJWFjox5SeIo41CHu
OWKlrAlu5ACFeMp/6PTmKo4aG0N5folAQmHliJvdMpnFW4fIBst6diSYkPwRtCOhUUVsG6Chx2z+
RpaDHRomwOdSTqdBsIDC6+4yA9q6SEe1RyaesQWN+/M29+kS9R46i+pnt1QgEdkDqa3toTQH40Z0
vbP1TfyhAyZe6lQxJXyrhxlR1cTSi7kkQGfpbnTQRLW4T43WvdPpOeDU9QXBc7a1kQ06eIwiuBj3
9kjSRcnSaiTLS7Sa5ssCcfBqUwyQHN6JtGLvUHUxqpe6fXB1PMO2ht/Lc5X+rDmmCoARHnwP5C25
nMm4dPLuuWpY1Rw2uQZe7daJT47qmtDC0hjErKJBRnS1mvHfW2MqA4w66pHNtn/ZgUjscMm8AEiO
b1YtukOlFQ9D695q+L2W0M6W6zJDsFgT6rciSVhg8QCsC8dJcPLbEDnIc8TnpZbIPVG+TrCEYMsU
V9q1EWXvlV/s83liF1M6Z2bNidrjWIQjPr+MdAIZ8Jnj/u7fMv2xbrPH1svJsCAM5y0hUy6I0lwF
Uzs6gSXH6EqsLQKlXmq7XBu7A4z+8DgAr58RwzVvJUNyh9bpFm05uhWPekyzKpNNxrIOeZAjdHLG
6D0tGDFpND0QrYqALGvNSxMwPoS9gKrD5LjxqkUc4rFNto0VzbcellIao0p2W+B7BgKnGMMSePW5
Lyf5nS1FfjEYhM0gGgv6IQuH6Ehgp39RdE7KR1o8LGT2hcxfYUE+TUI+7A2JWA3dGt4UFpZePLgD
PuOkNhicRpaFxMsyUBC6VmZccrDvb4fWkxS5xEhVXVne2GJ+8618vPCsujwDw8W2b2QpBnIlm9Au
FOBe6yzY9pB5Fxu9cuVFass5KCPRPfSphfEmFskZUY7VU041/HX3se2cITrI2WnmIOvs/jvQVHnA
YtJUYZvZxQWZMMsNM2a2SQ2FGp+9aPZgaJFxlVfSHdARrlvccukRH9aeM91ytp6uVOWM58QnVbfu
x/4YJT175dyXmPhTzithHzlJG0xZv+yHRdhb0KARjx/CF2Q1kfXC1j896xt2GEEOJDwSTLaAd1Rt
KfgyW/M1JQnqqXWbwtzhlau3HVXrW2POOJdh4D4ILWfUW96EmtSZsGlUte5vjalLHsuem8FsYASD
rmsnOsNwK5sRjz5F9naReXK8nkA1vncmJse0mPrjYqfqLZM1UHqlonE395V/xLDODKPJ/M3qXSNU
botFb9J6tD2rER8fs8MR2iyT3WLjYAatcoZH0sBjgsUwC4bxQsSZay1uYJaLRZRWbfAzx2XZmGZr
nLcIRzYYlMRRl8l0Yy6TcztJvT23Ent8lz6YVOC7QAlzS7in7ldkYaWNdhw/zlauIpiA745aP7DX
H3OXyIMOW3FqTTzDpTEKIq2AGrQkk+eVoWHYYyq+FLbmPWMdLbZapUb6K6o4Bmm2OdhpWUk7d1FG
rxKMRYAOFcNLNrLHFyJWB5kb3Q3I24jlZij2EVNcKGQch/B2zY5Sw+JB50/f9ovRHx2bgtilyaNd
zroKePdxwpwNjgdzqex3wmqMU0/w1Iv6OJOWRppuysKWDxp7/hDSD3gdPI8/3EetSfSB3lTOCd1N
dxF1Gjh56c9YR51KeMcZo13oA8EHicDGbScK6w8HRKB3jBuwO3A+oLLJpgfRIgpp6U51DhDSDIlz
riP7fEKCudzEtp7fpFH8qqLE2MXzgEy2IBkMA2W1m/rM2nSNhrxK1e4z2U7d26yl2X1sUoRm9kKc
kxrInw7smQdEByP3dOzmmBh9zLePG+cgdbvZ4QArrrW4J3gNRdslyXUPNiFxmMFtQnHdCPeXY5U3
bIncjcrGcT+5ltrUJbNd0QzylPeQJlFOYl1CmO2BAFAOY6WnHbxk7T3Ma/NlJuAiJOoNQ72pvJ2p
EfzjxfNP4i3LUy/wspmtf6NN5fBga2RbU+K0m8xxa9TqW6SxbDezn/AydtFQTUeQ4iMhpHdxam6B
yhIiBXRcpN5bSzoDKMwmj9wNYVJviKrOJvoh0IIXG0t1AkzX2GCjrEO/zPAm0XgZlBIBqtYSaQ4y
uifc+pm4jCmonSGinqgOPbt/7lbjrjX1GypG4BkRZL8P3ZLfViLKHtWEwRntXPccOS4PTKuuytkh
6CszzIt8HnVEEVb65E2DfzvjysKRCU5ZOyNa3RSLH3EI+hl7iFsLKCsf2W+ltrl3pmpruNoAduBe
lVayK1svhG/WN/lIrFidOLvCQQtbtlEwSes20axvs66pZxuqu+QccbKhRw/IUQ5NfzAjsfFsHAu4
kI4F3d8NLcJhNY/FTpEI4YG0H3HR/9RkuUk4aCExxGxDPxXSwyQihayrQsfKDpYakAo48Eu1he/N
kXa69Up5j+ShObgIqwM7j7Y5gkQs70RdzfLd47tFs3E7lXe9Ox48y/lGJM4WwvISNzPBgBRIu9Ag
pbT3vf9jqufbtqVxCm6GEx2T/mbARy/b8TLxmsueTVefYtAY9eG6YyXNs6HYxeBJrK17JbFcm+a0
dXrhblKqA87TotzlOiEKpPc/AJuBebjzT70DfxmcgnPmYE0bQbQAO9QMlxc4K86VvTc424pd9BlA
2oZ4vp8yFvzL8Y52Rc7grmjkpWWKXWNPPydnfuipz9qQ5bSwNwJLjuP9ah08OXYZEczUNGE1dP1B
OE7LEVbQu50iwWDt0551ZaR7K4YxxoqIxcHZ03O4WXxUn1acLwdNX+xbL3XPm64fyeCIbmqBOy5Q
pq7v1WjPq0DwhsjY+iq2verMpuM2qBpyVtLZOpct6HWZMKF7CdjCuBGzZ9SIT4v7RashGKJ6vpsF
aqna6dm8JfGpcMllBPbc+3r6U005p3UxOEeIdKDuAhbOHSsL87gxsnQ4y1PsT2B6EDAXBDMS57lw
DjEdtK1ahmbfj91ze6CWEaGEVj+NLbEv8VSOR/B+FBXWsOCG7s1j3bbtvm0rLWTsRqvpow6Hwnev
enKzwszL67NWzMggxQSqgGQ1aKSpwdPW1j4uCHxBhHnl6jWWzkKJa4NglQsMF8TM9r28jSo7ebZY
3nZC6cs5RNYC3e94JU5xnTWtmuZ7TA+SnuaBDLnGJwIHJH8BT3SpCTYji400wRHofAl8mnMrtFo2
o51BMgdxXtnwPpLPtOZxIdiWy7VcJLwlqIxxWftkirhNk53BMxmkDkZR2Eg6ztSoiyfC1vKTKJzs
umKPtTEqpS6bhsgb3Bp60NggdW6duYEwC+2ZKcB76fPcPscwGoe+a/XnnuLxjMLsw3nOXyOTLTD+
A5z1rtQOsRzzwFY/yhiroYOxom+MR6+p9hnKV1fs5yV9qlPnzFt+RsiqkOb9FHo64mBGt98LLMZ9
eWphjUQWXyD5x4SOoDaroz0C/iDXvHtVDu/strtjbSRG4Frjt9aK0l2bqaskv56N5WA47KeGet6X
clXLmXOebdooG/btSKxi5C3eMfIh1rqWdRVF9XDl9CXb/2UIhZLXCPkU1Xc+dienjcfDqtZ4rosU
2rekxxk3DDqQyb5uU7JHXQsURieLlPitWrsfogINtOM58Q+dILktyn/yUZyhrtmF5w0nmNLdmulS
3KR94lyl2nBvo4Ywg1YzDStohSm/9YKkzqBUUxNGhZRvMDjd1q90XF1pJ587zSdjzayjat90E7ap
rm8xj5Xjuyg1zs9VEzEO5rE7oUEhqqKxowutyaYdUVT1Y0Nr7EnI+iHXM3UHiDVtpAG6H1Tx1J1Y
E1kscE2e9aThp6QAmBnpEBho8JVZ7gzsiFYJ/NLSX9Ou1w3malPtpdGQWejp9c6Ro/dz8iykbL2F
2brF20pRbdnReQyhaCMypsipaE9VCgQ12U2/Jxa3OroqqR81zreBkdXu3dRECnhwGA75oIa98rFt
ZmkUHSTJgm8kRcbncaW3t4JUYogaOi0BSpP2DD18sXdWAY6xSnHyVZQjR+eZWIY9lhcem26S2mAD
1K/yB28r/Wx8HmqnBgCuF1CzVfhjtqsIaDQQa+SrMmj5EAmB4pqXyaocQik5MzPnw1PHTLHTWhRG
tH9Eu+hDdkTn+ACcCnCpKTaTRZN6p5r9Fyf2sUE8nxRPveMP6xdqfNPIjykxqkJV0JaH5Kn9l/xp
VUKRHdyczas6KvFK/YcboYMI0Gf7Z2LVUZWLjaQKJFm7HFadFeJTa94izMKTNBUXzuw27yQZvFur
QmtpicLJP1Rbq34rXZVcsCHZljBR5F1LQTJNumq+iP/V7uF2sp/pqgjT3XjZV5Fnf4ORZjHQVHGD
+0ecC73DXrLqyrIPiVn/ITdD7M1n/iFCi1Y9mv8hTfNXlVr5IVjzYJBvnA8Zm4+gDeQIaRuhaeBN
q94tX5VvWCXsA9nzaAc/hHH1h0iOB6VeEtG853ovruUqqMN2KC/8VWQ3rXK77EN5V6HbYiAgx3M8
e15F7K8iXr4NdnQNg8RkqdXnCt/ejFk8+P+gJ+AOEeMCRPJ/Rj2D1youXn+8d8mv7tz1//Mv5BMH
LjHiyCVZhBGhcgT438gntl0dM6xFlbXuYk2xEWv+G/kUwKVYsdmZ0sLGIFxR738jn8L4L8otiFVE
HE6qCR18/wnyuepBfxFyrpL2VarKPssA83SMFRb9BV0vY0F6kOanhyWrrR3QT0YOBG26zlIV+9gk
5+yXZ3P9rz/5V131J0muhV9mrZW2QVmptfP8T9fDMsesUlXxAQ5yCi2ji+4xvpTHeRmyi9lLdFZn
QmK+vuhqL/71JteLAjsbBkAyCPOHQuiXmxSdN/ZDbcUHJW3t1BV5wsrvmIHG3/7l/j6pf9f7A0VG
xo+FYFVqr2zGL5eqBtR3DUacw0zs3slfLG2DTsIisyHPd8TnkHmhXBaE9e8STx8fvr7TT5f3uEmP
MzbCSdIs/oli20j6yD/y2kOu2BqORWnuVL1o1wKOEDVkTdYvOxjrEtJDviGm6/ZfX/+j4uSXR80P
oLDQNizXwg/BXz9Vd+QjU03vGPIQ9etLzifx0Hda+pITprFJZjSFTNqJdd4ISaiE7PeEXdnogyYB
qDaozrhznX7ae0Y/Po+zibv06x/4abx//D7Bh+NbwjZhwT79vhTbeaoKXR6kl6B4IG9m09mTc/CK
YdqqFd78+nrGqjH/9EA8W1+LQ/Hn69bn/lKtVeR0qL47ILkl79hCnGEE3JlDDllUc5CsZXabEdWK
yJi2GE+oCN2EO5/wF+XqL9p08enz82wc7ebHjIPHhMiAT58fs37drtquA8wr3WlNG/t1QO5udyaF
gfvRxDRGlhuCxbRvfjg0F+yxPi/brpgtAOHIS27RzesvYMotfvWpjUFHKDN8jFXfHNsVVMSF6Rps
4pXBqWn0+OBq5pcTRmvtWCbeCGYEhgS0UEcXrlHqL18/8I8qml8f+HqLqIsM3vL6HX7+AhulDBoX
yOSxAYwNHP+yMzdKNdNDgXebFpFmeqzpI1+zMgz/Ui/IwJGcUE5tj8eENVgdSe/t3gbD1q7J/Cvu
CrvXXyYygtbQqeIuy43mGz2cwMFdn/0wjUIRfqbEa79oaHQnUDU8g2IwHy2AeHba1UIqWTkQJxD7
xd3Xt/tJ7//xQn1MpQ67UZwyqy/p1/lGG8aIg15SHJZVh+n0aCy62dbCr6/y+avhmRr6SpoZJo08
//CEeMgY+olhf+CQFj9rK3IWqe44tIv97q2px19f7tN8vd4UNLVnrBMZGPrn5j8XB0OytFzOLOv4
AgvFGT9s4tA7/a048g/fAwvDusQyZBxXrL/kl+m6pP0zNruuOCCLiC+IvZseMkcv7hZNdme9mRZ3
pUG2+9e393mSXm9vtaNYTENMQWL9979cFFuWrxeqItgIfOgNjM/jxJpLvkSMB4ZJ/qZjPs7Ey33L
1Qo9tLb2txf6pycMoYpjDck3bpH1hf/yE7RxPUTr65msdjX2vnrNuOkrVGYCCOXi6/v9w+jhTWJO
gldFFm18uthgZmj68rg9NJpb3FnpyEybju6+ZrcRJIVS37++nvFJMrCOH9M0BLYiOGIe8KePoqaZ
KJV+WR90KZcltGCKyJF1a9QslqoH8te1fLk2XHiXRMsiWrtrLz3BDQKbDEnqZcca8uSiitLurXfa
/q0UDVlLyRhRV5A62imy1N/Ky//4RhzHoYqPwQ9P/vsbgU3OHQHkdoCdtTnrszOJsE6f++iJ779+
Pn8a9JzCfTyOBEaQVPT7pSovlZ3kltgOtdGFITrjou+mkQ4H6Z2RFVqdJ+bgHL6+6B/uDxvR6hpC
eOvQJfb7RZfRkrmoQEompN87l3yAC47pzqGyI+309aX+8H3R5IOHjYuZuDk/v/5kpmiV+HKqQsak
2pUOUQV0+3rbwZLdTa+M+UjguYLR72v7NHqkFnz9A/50r1ydWsW1nNX7rDjv9cUdNawwh9IihapE
tk/YY+NfERbm/8XJ+aehjnBhLVCme+gfW1s26KSqJzTZWaxZZ1NFvlXnED2LuWYxH2M0+9nGg+84
0+RfX+kfnjOSDIKhXC7OyP00jiQJMIs9Os0hlfqwNwGibhMJQ4ASAmdmtszMXekopiIg2Jtvr6Cu
YPP1k/7TUKYcyXZp+7ONf7zqpfNIh/Xs5mAlOopnAN/jqCJ9C1h0U8Ya7b+FKP62p/vD62XGtAU7
DAKNKG/5fSivdlpddkyeMXkglyR5sKNzUWGjknOibPf1Ha4P8dN2BiumcHW2j47LKe33izWckDxs
jJBH7NUu07J9ICnjb3f0h4vQgsZYdRHUCKzPv1+khG61FxpEDipGWBoQCu3T5RGDsHx9M394ckJn
3cE0T8Ob//nJFaBaaLBwFk8oxh/zFOIJMS2C5iE3q+YvY+MPn4ZgLeUk5VJmh7jn95tqa8BNdIdU
l3DH+zLxU7HxdXa0C0D0OUI97ZomJ1KMR81B1PR/EIDrf72eX0+5f3qeFBf69nqzazDn75fWMlYo
NVXtocgdbdMO1puWsep9fZE/jH3TIb3LRsvp/nMN96kTcSfdLQ9SsxmGC5uGBRzzLFak9XS5xBaZ
+vHfNi9/WMz51vEFc2csVZ8PUIuVoNwsovJAS4P1WEHuXnvwZPeeWWeHzCn/9oWvwMnnD8DkJEsJ
I6uHz3bw92cZY1Uui8WpD5lp4mrAlhDJIKNu9icfg/vAxOCjOvf98WFpvOjar0baL0kwx6QV25n8
2VhGcTdmglNAW83uHjGFiSZ8TN5skrLyXW6r0QzZFsDOeNInxhYb26GWortn49I8ff3S/vAFYFpf
mxFYe8FvPq1NpqN3yqrwtokGmStxNI65cXH5P0FfDlf/8bXWiZGFQfCuOHv+/uRc4TWwgTmbW0eL
kauPy25pNXDJFYv4zy9FCALzE7Q0O/f1Jf6yn5zRiFGBNheHD8Sj01FVkKaibawoyQ5fX2qFvj4N
CMBzAcywmrpNdjG/X4vuJG3Up4iPa4o5USvHRBlrOM3eaAv9pVI0N2wskqaWK1XMLD797Dk/UH0X
d502VgQ6Ms6uZ29YTsptygciipH58UqwgNZa/fb1rxXrYvD7/E0w37rTBq5j0nM+vQRpzR1VmgAi
IP3xeTOazWuBk+sEfZEgrk7T+K3Xk/Ze2TKG76GmIqxbgRbBTSSeR7JsEkNXN22tkMGRzH9bF/2w
we3bnVHu5t2MXjXtIZEQAUROeT4Sp/mXSZsD1+9TKXgBWyn87LbNydpe4/x+f+RZ19J5LYoGiybB
UmJs+28RUQXlqsnAdUQbFZTF0Dnl28h+gEdOUTnn60VS+AGyV/qBnDyPvPjGlOk2w7U8ha3nk16W
eJr1mHgE1gSjJeisr2uHAKbUNZttPS9sXCarmIjKRwUU7ZRFrD9awiymDWnO29fE8qgHyfW1MomD
Gw4AC7WNRaD4eZ5r7o2eJ9WZhKO+mK0JgcHQyiS07VhcZbRXICTqXLmELQ7pcY83pn6zE6L0N3Xk
pBtFflzgzUjR+yVzzyI/dx8MGPnVx4Xazqp9DMLTIRJGt52kQZoA6HpxRyKa9oMmHnzcKiuGd7db
bpe8+qkbNR2Bs7tsE1Iy0zn3+xAvH24SDKmvWK+0I1HJFqHctXtZCG3h/ofmHsPKD5+KpQuz8TEU
djoVJRbo40Ni2gjBzCJxjsLvhgvpaUu/p8gLgq/Kiqs4kQUaqZnXMVaRdi/rOX0mN03YKBYJ7kjs
Sftpi44EbF9ZhNwSlKCIcSr8+1Sa0VUF8c54tSpM7F6LtaBRiDZV09nLVqNdZZP1DUrJyB3UBTIp
HylOH1GBJs1c3w1wECEtsi80OdhvDIQaV5pdzt9axDhHMpywOnIKyfd9ZCLl8VrH3lZjl92yay7Q
vBbDN+bO8rsxKYJ7ddLSi7JoHv2YIKDZ7kkg+ahnyEVOn5c3Jq+lFd117vDol0VJTYe1+NZOWB5p
Qxnq2KtuLN0gmwq/pdlo6YcAOwxGkSIt6l2i40eaEOhsxCKs0Kv1+lqTFYGDrOBPNC8Qxt9G6ZkH
eX/UzIqSvtLyLma/xLlR1cr75lga7W3dqifRHMJjx+HZbYgLgxlOzvDQ/sjawd5FajIPJaQi0hDv
zprqV1ep8lCxEtypIW/v7cw1D92y5qAJOuCDui0H8tN0i+xK3Uy2neEMlANK8caRpbuhNEcGFD/m
Z0B54hhLZ1XtGdp24SR70qNk65TZ/RIN2aZHG3sGXosDyKE2ZFNlpHZhlhu3NRkx27SLqIWs8wm/
Zub4abIjaHfeRYYk7NrLPKp6yGwkuV8Nfb9V+tRIdGkFJyiPkKcoxE5WhCxie0Np3tsk05yjDt16
ZDAsYT5F6JoqWiqaxcNzuRTxqV8Q1rhuMlwkCFMo5EmLYROvTmAUIzOmUZxV56YltLBKMaYZg+29
DGPGZA3tj6enRxjMGDeOZZutmv7B1B4xR1ygVl2eWtj6/TSlxnsKBf4ziu34QdOd+m2RNxF+D9Z5
Zs694ZPKSQ5AdjURUnXC0pNg1S5V6oaceOrQdiT/3R0RqSCuoZZwbC5d39DfmjadDhVVLmfjoum3
uCLil97QxHYoIHPnZlrOrMFxA7+1WQbHxhhupRrEOzw75kHQ102nT2pnV+Kp001Qcq2SkBHtpBYY
+USfz3OI/QS7V8PjqrFSh04j3Ydo1PonkgPZ4WESHra4u6sSa6o+HCbahL57FGFAs07sZvJRl8X/
Iu9MeiRl0i39V1q9p8RowKI3gM8xzxEblJGZwQyGgTH9+vv4d/u2VOpF6657kypVVmWEu+Nm73DO
c9ixIrmJmhJMA3I+534F9kq2aOMuj20abu8wC6yj1y52svh6kg8FVEPO7n4xvq1yZblu2jlLyql5
k3keXBZoz3GveNYSZCRYqxys/jEuFmeIp7YaD3kLMStdjOLoUsycPWJcXwwv9xT+Mg9AWWba8sFr
ndyI1xzjE+DQ1N1n5lhZO2uAzxx5cz8Ve+qh8GZpsNCaGnFbkUnnxZNhynDGIXyFD8/uSS2V0yGr
muaPoFl5nhgJfQ/tzzJXrBigavxlNunsfIQ8FUHLHJBAS13vcXA4fBc/9eMcQU5c16b/3FtNeBlH
HUQ+8SIoOOaJwzx3+vSXwHJ8P8qyJYZvInsOaxsAF8/UH2JullurGUXsTfnFU1l9bJbSjFvLqfaO
sup4RboZW73qD3xt9R7fsN5tm8tr9QCILfVk7K1GuCf4p9cbhBriaxZE5KLmnMUzCoOw+qgN3MeV
b49Hy51hMWktm6gf17+eIfWtsdTuaYW+8ekJn6UJUbWPtvTUYQh8+VzbHpEUvpH/Wd12e5MkZO36
vj2Mtl0/at99GxSMe9OYoRzOC5mGub2snF5dag0xAaG80pT2+tOtXfcWAlpGHIMGfsuuWkYL4qCT
tzomYkFmuGSsbUTHSlcVJB620BTVYFQ3zeSC1VyF6s569Dwb/aDpwa5YpmtCbZ09bm551VKjxW+M
jpvNC9Gdm1ieX+zZN/dp5iwvqjOCQ5qD4w08lkhowe4Md8KihMyeSXdbjMHz5ndiTRhqwnSthQxe
cn9pHgE0yT6WtpEXh3m0qE4H3/mbmyrbu7UzmAmsyALTsIeHl7Q9K5I5BrV0DeXJ86ou4d2vb1zT
OK6sG75JIA1PaCZLJhmuNx1EOhNJk0+qvpnWbfiTA5XMsd55GWwHt5fsQGbasyTzsWksyAAw3tft
T21o606K3Hudwta7psFO2c1UF04dFSgdOUy7SSfYE6QgkEXoR9wR9nELuu5ko6PCP1DYlzUMfPgg
Ir+Tq3N9tPV2UQ0vE2827RFZs1Y0CAvVvuv8GugD4sCo23g1BrxeANirZBb4zzFFN08m3qud6+WS
fazstwsH1t/cCdvdRrVyGdqsB00ytb+mJeOB97NEdsZ0GscQlGLQTzdZwdIBaAUYjtHPdsyB1xg6
XplI1yHIbFbvIB/Ig9y09VEMCFUBgL5Z5ErEQdXbEVMkk1Qa03dOxRJeI2SaCotkWB7F1uW7bJrH
BD2ZcSzmNUwsq3VuUkoEe547fBq0jnHG6UdMDve+weYGqW2fP7NGaw5lpvLbbUT7w19PMFz9ybmv
4Js8OdW83RlynTm/wpFB4NU/SKDPs2IfN5JVgIEFnyMrVHMNTjz73XvuKCMZZ5W+LWU/PBpzVxJ8
2Pndvrm+RYNfrUcPj0PiF0IdfTVnO6f64PbjFG/tzHpxrWqj7IcyETEApjGxsra4zQaBXqfNzmSW
/ApyW0XOgGYX/KF5tNpuIgGrR4RuKBQ/FDg/5NN0X9PWqsuUq3dN+uqnr8LvQa6U2j5nIOFgcJg9
xNTK+oKH0D04nAu7Nmu2J78aERql6b4EefyY6w2TraSYPmQ9ebwklW4Y4MWcaERoFCE01iocm1tT
DOHOFXBc076BhhzCk8i7Otxn6Rw3Q6lOrl8UtzQhGLh9EsZSgL4oTLfsHYtthjw7f3Kd5qVeSUqZ
hlGeQUvj9nTT9iZ0iJbjOzAmfep+a5wh1HYL3hybPyg2wenK4rNoscHkFI+JpURK2OrWJT30451R
gr3ASlIjbG3I0SuWYWeTn0ShqW7XUmO/UeMbKAgSMR1PE0xlYoMw8UjHllWgVSagOzT3eD7Rrxri
tVybjawEoycVzrckUZLYNyB2ZOGu1Ya4Lesxj62tmw5TYxgHvCEYM6bGx1OwNPdL6cnfskVU6rfL
s+7SfyAd5j7XRfOu52w6zLQ+O7ubX/pwsVnySO/tmrp6q7Js3g3VXN1mZFUlJlJit13PtSnNk13P
JvHgaMFyAB5Hq4evOjbYxHtDDuetyZzfxFaY+1GUA5QAn+JMB8ur68Ie4f2XsQ8g+8ySV6Oxdb6K
Gn4QbqttV48zT7iVKkYC3VE15UZUGiwpkqHAlxKn3t6F8yh3lYIrBAbdvQ86xz+BMP5tDcX4Nqa9
e+REn86pItgbujnEL0L3vmfyWiPRtzl7UKd6G4TWv1DDdY8hXJoPgkAw/njtQTfAjMc5hVAdUJnj
3Z7OxmS14bFomSV07iJ3q3QGPrv66lPKp/YHA1+Bwg9SCZLZXDNmLsyjaav8LhR5T6Yzl65ppMbO
yHV/VivVdD6lEKctoKJ8ZHWcS0NRggNNCOfg4PCeRlwOARIN/Fv9MMZGUXk7jyzdsgpsik/8UMZa
q30zVyWpyqF8WqoahlXBWQjZXu0k23HkoZw9gh6GhNimuxV4nmlMg9GIw6Jq99bYI8dHYIBkLnNA
LVHYExVXVtPtinL8wReTuDCjUftVOBvPqTgrLDVtEjpzd28V17x0KsCjQVUHmVwjQB3piEmUz55I
E8Y/NvYzWNIAxTPxgXkEJuVYGyR3LaaEOj/0JqjT7abuim9zNcVd3aNjxrB4N7UU+JOx/XH7sYx9
ckjgLhHRPtv2T5fDGtd9uz5Cuqn3tpmjJyxW41JjoiDMctFYMEyhX9PJbm/QBK8JPsS7cZq+2Alg
QxzM97ZCZGrork40KamRLcUYDyba0hrDP73sWD1KOOhM6mGkmCOcrlo6c4SgT5+JEStozPv0YBJ2
z7d9IWvITcO32cLrXZfF78qbt5t+YF5JCsfmx6QMFZE7jSvh83nzZ6K22l9RuCcLS/fDXHaYqW3O
XN+kWImUYv0Y98RcfrlTZeJ9ro0ddKvm1RiGFO67CPZVikYQ5AhutTFF2L5kK7FS4hv+yJrorcCE
qHL/u+plF9M3Wccwd90XjZ4wahshE0t3YVSNDan0hah9ro9ygyrGp4VZeQMYVsCeCsMbq9KYHfyZ
IK9hGe9quG2vQP1bLpQuJVfIqc4zu/DdIFYk58AvXvBMHNZuHk6hm6NjDyf1a4T6vTPVctfV+BrJ
9+sinEnyUWTEvpl1/2a7c0t4E8RoAjtVvAVLcQ6bVOxLH3FoJQrsPTCm9I1Ku+F5rcY51g39YzzX
S1BHcimqi5OSi5Jl+c9msmHRKG/hXQoTYMvUnM2UuWo0tXLZE/Vs73HYbUnZwDezWuy0AXMsm4iz
KNODG9elro62524/CxXpjZH61m7e0OwWzvjskHK2Z8WELAY5XDJYfvfHSfG1Or0xUB3wzWOE5BHZ
yoLkoUQegKKH0/HdL5b54LnyrMFa343ZbCORXb7CSv3Ni9Lf+8rqjrOnVkySoXkAkNGcF4SwblRL
Mf01kFe15LZ302sZrvl7HZQKlNhPqXx6TQ/Nu522ZFK0ool9e2s+M0LcE+A0+qym2T2jK54eNnvl
Cpmhqu5sJMTHtLQCbGOEfh7MxnLj5drLyzzr9szt0qds5vBKs60+Fih4n7ldcaXKNk1KuDhxKqul
A7rkdvu6G/kmVZCsMIz0AwVjV8kvUOXLUfdjyiSKaLhRF/jjyEs6o8n/VhglzmoO00OFpPqNybR/
v7YgiqK8NG88J8xu5q6G0+eaXbhXZBKZdOiECe5zOgwLmAIAAGysklROd1UVIL++Y8nmuSuJnlam
TFhyRi/nZLDXnuqYFdyQdIQvKFqQl25e2n3HpPrkV9VD7vnOrssowfMtqGN3req4rLAqmd1WndAM
AS7oA/m2NR2Ka4pZQr9o8MAB4RpZ92JUFSR1S1u47UCi7si/eGJmxUYAvfcoIdVnvl+BLAsXkTgC
A0pmtvWeHzPfpcGQHjBU6rsFPHls54Sm140fWyixMNeQBqSLXxOGKqaIOLJaJmZ7nA27fhOErqbQ
Crc+1JfZCVPixNwHAjohYyuMEvRO8tWcXAg75kJ6NoQcY9fN6fLOcoSMeo9OujNF/0OYb/sLx0n5
WBrTGhO2mKFsl/kB06Bzq5lef7SCiJ0oo9J2ogao1F+ZZdbh6pgMpcSJE15hRShHT5ZZ1SffsC5Z
573DVUFJ3qDGLnr92llWdald4IIhboHE691t14TB+DkJLYLDSjwFLliwUqiTXMDg2M6ekfVXSe3o
/uDIWt8uiNLOEln2PrfdnCw6nsQI92yQ9MMkb+06HXZ+OBQ/dkAEiTH1JA3ZGKgEFd9Z85ReqAw6
bO9+eBzczIjVKNxz02wmNezovDJSCH/5QWdfVC6GW29a/IcwzFjYzCFPYRdQh+u1lXsx8JWlncLc
RnTg45YW4mFZnYpgJCY6Xqb0tRbzLgNIN4q2ytG/8JNiiyeN3A2ihffw2RwdYOsmBJ0/BVtdxP1D
QbinvXBhqJVuhrrhnOpsuOWyRvgdkFHQj0LCoME4edR21Zyuzm878nvmO703pB+bn3en0p/M0xU1
82YxY9pXW0WodGrmmqN12miRUbp8qRSFYVmQWw6eDuStjzQe8elMfFfrl+9EOqhnS7n9XQZ9iouw
nLcsXjjJOpIuDchRYVYRkZCV0BeybuXfVmJqsmSFOELIoPKB2dbL7zHHMiT6/GrNtoCxEA8z32+G
oR67tLIvddrKl9LKKqqJdqUXnPBo9LmYLhUOszLOylHjVt1C0C9bZVl/ZrhpN6B0mm+zEYzmc7GU
D9OaE8uLubwQN82IpToK+q68wZvLtr/qCUNM/KWw391i6n8GXQF/w/TZXuwy4GJGuh8YZJ/b6UM7
F5qrl477xgQO2N8qvzXs2Jo9QVaF6f9ZCxS0G+fiT7Z2WXChDhNHy3G5VxfDyolQCa0rOrJS7UUK
XPZJMRj9i5Hl7ltYN+Nvs5XXPHsIzVCyRnakM0fVlx6IHiahkl9Xl6RnZhq9VwU+8I1grf4H2oT5
xYfsA2sqQrWbbcMl0qckt48NZYb1imw1HMyOgQwIceE1smAVzO8r+5jmjv0sazXcreDwGm7GYoWW
bxPilg8Nu6rZHAfqJZT7TpLrqyw4zJbXdgsQTPZdg07X/ef3ctLJiwdSSMs9BWb/OayLRyh7NfGn
HDnx8NfzSiw/vCdmML31dA5elYVKelwXf3ntUviYh7lZQ0K2t62PbKGr/jZrfdxXaH2KgezbGcFE
amKd8xvWpAWpMsPzVMrK2rsEnexJDW9zGIhO/eyYbVad8DHm14CBQDmJWSkFraxpHWBSoctkw+Zb
n+rSAYdKQgEZMUaOaLIh2AUYWNpcfFg6zwCpxoPUDWFuo695Q4Z14C21kBtllP/Scvc8paW1Z2FG
ZdEMrG6rgY0XOFumG3FK4PkzI43sgzE8HXRoSHevrdn86gZ/ODM/L8FKlPWbuZRTBXCIPRPUNcIn
2nX8Pcx6vLPWZT0Lr9TFJWTde8dAln8e+AZOuuvGMhhDnlM6+hRfPA9mjEAfIV6o5Sf04vQ2LPFm
kVaOPKufymOQCta4rb9m35aRlTc4yNA0THbAgFYJBk9QhmmQdhVDyymWZgjMxwTs9+w3EtJhAQuy
STDd8zRmBID/MYeA/6ictMAc7ThvTARALpF5rzgsaiKDu9DrXwhhGH9jurF9RnQOIcNkgRAD4/Qv
TDUNmru1E0kRVCSpo3CeX5XpqHfsPlCPrDZ4o2cQ5C9n5E7WVXjbKUF9AE5YcMm3BrneA+cVa1Pq
8RTEKRmPMtP7Mi9Riw2eHZuLQV05cpDe8T0Ym3hhOFvFpa7RMDoWMGQwhSnLA+0EOFXwoZofEgBa
ACkBBSATLJ4sNZXuW8CEvsXC5/BB9KXHUoKwZT5MgCiXqUCe66xqSJ9QWHDvMgxu7gvUrUk/Bflt
WIf1Qzi2ab23UuaqEYbm8Teoh44BaAPcAgXDmp8RiHlvTt/wEAxCftb2KP4IJy9vchDJjCHXmePB
HFE9jobrN1FNZw7JlPSHlR2DyZen7q46lVJCsE282gtfiO3hkSfNFyez7PkQWs3maD8ACYAfV3oO
tDigNm/kW1jNkRnV/GoAljiaCBzuHRYGeKlNclxnHlyuhfQ290X9vILleqnCIB/OhTf4f2h25ibp
ppHvRjEiQaYg2EhrD42OymxETkcwSAgcowP+1sUbc8SPeoW0cAKMZA8nHCn5E1dRD/pCVWl5Itu8
PKrAz9RNxvejiWdWHF95zaNdsb26ayu+navXVXvASpy61Zp9sJ3i7fQte23v5yFYKTrybNuZbIxK
MldYXGsEaD94lTqs7+nEcS8wO+MPLa/f71HS6NwRXc1ifh2q/VXM4tFktzD9rWrmvOeH8I+GxA7U
DqkE0Rza6nnEwscqKi3HfXk9mVsugD2hz8uN6REAHLadfGqLdmFzZEGqp6jnBqoEf83EmdDQsl1v
hRko3gN0vw/gJjrvq6pVDUujzAVDVObq1wkVH9LS1OOhA0vBrdo0IohXuxT1fT4SJNaPfXcyDdkB
cTbM87jlfBZcclLEfMAMuaF3QQFf+DPJN5JgOeGL9L72IDckxeZwznlpxyFi9obzRktpHuoSZquX
GfmT4vm+768ZpDP2lN2Ye9PRyCyWZQs1ddx0G28SOLxmvPhTNwAabVsmra0RpMZ5bUwyp7qOB84G
AOhC7sXjadvsXJO26im2Taakh5x1zQ0L0y2ISoCDMD4B8pdsTGvkzaPuXxZp8V28gnnuJ0mUAu+D
OKZ9SICxQ6p3MqsO/KU3eOeOfQI0oQBZkW1J78Xl6T5URBBn1GWd96vmQqFKxuh2lNl8WzZqmG5Y
hXJljQKRceui/qN4KI/hgj1Rl4u3LzOPR2ViQxvLgM0HTmfuCzNf51fXHAV1o+KSIhsCfaOz1s8U
WgYw5CDj4R3LkB1lLoHrx7NPGlBMdWhfaOP1/dpPWCNl7i5RPgzI+MvFAkw93mtSVIHU4d0U5HbF
hrEggZaLcdZ6Hs6MJng1HijmIWY0bhwXLMpw0/yJM95oB5JW05F4of8Uqv23cGEv/x+muFzdKf9H
VZf8Gn/9j78t7pv1mkLzv/7n7fqrbX6pfzPV8X/4T1MdboR/oaURqD6FZTpIUv7LVIfdzvKvzh4k
htfz9KpV+S9TXfAvtIBXSTh3NjrHa2rB/zbVhf8KWX56IdJxXAfI6cR/x1R3/en/JvoxiZ1AjRr+
o0sNsWT9u14m93Tru26HujkgKJrsuZjuA9eZ7f+/xDm2cP4vsaHP8hSZl2+zeBQIU//9h7nMTpFB
tsQaZxvrmAEVw7Y37AkIQ7Op5j7UqOr2JBkBJcM2Nma7mueeEWi+zZfZLkw39hnkk2/kSvtpzX31
7oLsXeOSKvS3Obvqg0tSwjsiegHClwrXJiZCkDtRTczT92SQNE7SS7cukm3SwHl9N/dJcrNoySKL
2oVR70rAWeRUMreSXuQZgQA+MDGib/lC4uvoWAE1rnVougn2Tr+ieVDeCOF3oXVpjzXbCxAubQeS
i66sA29Q1emNyy/zq8kddCiGkjQDpHcZf/mNZwOVUt0/Y7OY/9J4AVAISgkoBrtBeuCnWjdLDU0Y
Dq8LSG2siR9bK9FA+/ZG5zBsa66TjWUk1EyIloRfV7lJthV5K2XSudr9DTomhEeGNSiq3NkGBGo6
GxUP8br3apHXoHGgd9RffOYK4ZPMPnNIMR6TAsOFzJNdAz+HEo5EXBIw9i6LlMCz1s7FizLR5kTI
1BoUnGmmXgfTHt7sle4kX2qqU7U55M9A4GiJ+TU9fqWc1L6nPJ0E5Auo9Vvk+4sHddmUy7eBmwzi
tZM6jHJsFzbLrJvuvitmxXTbVw2DzcnilK8bZbSxLRgdYNevqI28ijVNLs3mT++4i4oK5W9WZAaD
/BBUki9e12sHSEHQZ7EIyvJ2E9gX7iefOSjdVWroKMhM7w/kX3Bla+nr70H15odnyv5hXTds8DOD
wjwe6oEVORWP/vEJA7IAfM8ha9RhLU7Au4f5HICT8k5r6hjLX6+3runs5Kr8LFNpnepCdGjTbKs2
4tHzR7Rws73+3ea1nqJJ9ySJeeNytYZPSlxSZ9o6pFflNUqHvSxOscoAeQujEwhIMS2BRJMFdQEV
qTBP6zoOvwcs9XUEWpeZfZOGebgfuVjwfZEpIVFKy8mIUcYGaE6byrnvM6tn/2mY+kkEuvwYVWk3
Z2Ua5btYBGzPdCIkPfKaIQB+K/MSan7elGmcgQkircAClRKvaaXzg51hKX6AolANCBNkWccoc7W8
3XxSRY5eBjq5ddH2UyIGHgLCQi5P68AsmvXVdQ7GQ90+ooQSfNnC2v/tl7i8dixC+eJqk1oCB47J
cgV9A6uDikRAM5YlBEc2+BvrWW/uWAWXS7OgiHOa+duZakB8S2OwMLTGnITxVQVXAbx5XSYVc4Hy
BeX8n86x81s/oGVZ64bFnWDzANbjur9IOp0h+KoVZO4oNC3iFjgGRuPOYPB8J3IfxsYWsD9IAAwi
cpuFy7EhLfZDMeu59GA7zvqZqQ6pUN37JNzCHxwo1EOQcp1gQZoO1yDrwSXxYMU2d2FeEbxXbBLh
ufrMKhhkedZNZrjuWcJIegkbdwwSTCnFRg5Mb5TEPXjG6zhftQ4EmTOEhAXEngSRznRnBogXduto
D3+GhaHcaeV4w/hYmdtHWlUAUv2V8jQJl9l47WuxpIcwZ7++zwSLKigH4Bb2nJzLeFQ8kUsi0D+9
82N5TyHBdDIx4MccNB8mE0/GVQx5bQ0pPwhm9Zhx3BivU07sYHSNf4fexQK52VHU+fehFbLFU13P
EFM0DcxZcgT1I0qhleWYRBoWAQ93IVaQ1jkx2NCkY/gtQIdoNSf0Q57QPti5lVyGBOR38Rp0pMrQ
IMvxO8xNBlemNATuADW4gDG1HLp4GTyJksuX32jVeK5HAVGerMcOFUzTD6zR1zm0+0iPA9dMVkqr
Pom85JDOKV6/tipNrd3o6PK28ZnsRaYnykM5S9fc98UU1icKM+QUfmBtv4Np6B7atSHPwcgd1nmq
BsWeTJxp2z5wUFTui2uNvy/RrIYR5Od8OCE6g3cgsF920dDb0omcEd4Xdf6MbMeel3d3QzIcWVgf
P30Ym+Qmo9sDSEHhTsJPunBwDwRFQCmh8lhYCvJkIJWZujbhPW2eAtHILGk4dm1KzhI2syTtmRSC
a65xtYTDR9G0MLbHXHg9AJNlus+g2KVkC6X2r61gvMGJ743iEI4hHWVZ5tMPNnpCC+dg8Uj1GUlN
xsdfO+eCVJnw0vLZkYmzWEOz85BC34ydU7LThNRGGw2hnGmbql2f9FjvipjuMhRh8NUl6igLQnqg
A1Sf7ja4mHE3IfH8G5I5eNo5o58MxgZRfSsb5i1VbhU77E6hE7MD8DZ0byG/+aZt86kzKlgfomNy
CSbNrG4WycmZSL2gxQWFTCiuy7GPDxde4KPThTYQcqRMn5nvjr+6trenSztnwJpm2QeaOqnu2x3Q
GY41jCJ0kwtn7g71S/lmrqmJtB8+PaQUOFbGvQtofz2D1GkR7dUpM0GY9sZ3hgc3R6uRNkwcZqQR
O8E8WO+4GtQ1PY0gFw7oarcx4br3qIzMk4P+z2SpViix820teGeGMv0RonBs5kjbfHQrRTo0s7/+
mUFQNpEdNhAg1BshBQ9BOB6InBmu9mHr5gnwzsaklmnqTJCPM9h6BcO0Eu1MkmSwGzI7mBgwW8H3
hBqHezms1aEcnOactq5/Jqa5uKyuURrMQ0s20UO/rX8Zm66vXcVxbHbyW4wuJhZ1Ow42UKqJVl7F
axeoTwQTxufAKpl0oQZtpzrnLvQS6ZX5Ca2NGetC7dvVWfZu59Oxoh9n+x7CWatPQNrHsxYoaCK0
d/zt2FjmX0/AkYVc5SPTsf/BuhESG1UszFzWXln1s3lyizXLpWT2ZvZ7DGGSuiWlHRYgEbLMwyxe
umNo78aSm1cfc9VxKQto+Ea8wVeNOezFq7P6x0aHD9VEM16nlr/TZuckDG/uDembrJrGfZ0J56Ex
PdK6TU0JFGl4/RvVR57tpcJ8FuSjQcs2ipAejwl9ky8pU3yLc46YB/Hkblb1JlHrRBQrioGzIPtE
KsVuC2hFhENp2y3lzDMckHxjh4X1jQPLi5kAL84OHBAWTZB+gI588Rk0LYc6K+PG5aJgYdfTk697
Hi6il0Rv8fbgdkT/DL1q9q0+cRY0YllovzcGAtmBPCIvIhQm/ZhtQJ+L7580OoTl2JgUiFHlme5f
5h7NXQ8872gZ03RdWPzz0XLfJs2CqN2fKwJcNWi7oXDhS6aGo283wne2KFyG+pfIsvBrJEuq9w0n
gt8m2K0Xdz0O/Ihgn/TO24I0NhmQoVsgBg0ROgAs2ugjfn/jUBHdlYQzun9ZjNveZ7r7uFWjcewy
bEYKlmGzfYUA/J97nVUXPSFuYB1BxEPRP5Xb6CgqwWpihu1XCXZjYK6q7sleaoEwoEzxwW5t3XuH
rjRiAJ90SK9R4AyN/UaA/GhTE6H3JgvOuCXHp3pxNueml3rjf+g39O04BzhDYazp/i2d65OGNPG4
0e2xRGpFd1rN0jhIt0oW1quJ7hB/OKOB5cwjonbY7rDj8EBt1CbLxMHrbAMjAWhA0dZ4PwyxIALr
cX2aB+uLAr7IEA/ZKL1GxDyDwd58zlre+lY3I+ESk0l0jq9fF7OpH8EoUN1VMtxr8oKPo8EhoK1e
/nijsd66ys72HVHlCXPpDnQnjlxObBQGog/IkuomhAtZg4rMaF9MjuCK8XeblxHtwXzsmn5XBg0M
xoHzJTNQA0rnALsO+KqiGDXhfcRoY+BTtRwPbEpRdHgCUNd2H+hCxjki4ws+pSeWHI8WGu+4GZ1r
4i4MNbE2xmFKWTpq690Ji3ObqT9DUe+2+QrAYim3KyzhHoyJhOFV1+c1X18IB33DxDBcLOwtaEJW
tvblZ9jbp87Zfnmu/b1ag+iivLrmt2PgiZwegSLmHChzEtVO3ns/zjwzgAOgS3oKPKiRJ/AWyGa9
C9x5Ju6YTTlyV5oPvx6iVFpMsMdgk0nnz0vEvs1H0UvCHiMl3d5Q3dknKdZ2P9edhaCl2k9u84aR
YD5NImfUq1dIDRtZfUqNjLYn8IvZRiLBiJo4KpzMPRQTIUDkRn27TCgLJ4f5CgPhniPpK/enF6GZ
P8ZZztA/WYvWgX3NgPI2bCvW9wN6s4ZyNDLqWuKDcTeIUii/2upZS/9hLKzHVoHXM2lThp3um/Su
8MUDiGNjP9olpRZnAc+bY//dvFWxMwnM8OCH7dfQDBffHHivK75eYWG+O6yIdgt50LGPYeZiWPP4
xSDkT+GH6qAxcaB7auGWZcUN3500gvf6GRgg68LpoRMBbLNhJCmGm8zz9kbdTRdlg+IFIXNtxiY0
Fa7enl0/+2AXSffUp84xsMt5X1hG+Es7FeJdopI0C1JyG071gAaD/sDmNVTC53W143szhDdIK2iB
nWDPnO7vxmWSwwRTQyI646Sle542u4cWGjxQ8GVJ6zOUlcBMfX+k8bLgyDIaT5Tj3oqwuoKk3VON
HPWM1e5v4cuSHRn/ldcIExZYQMSH7j62Cgc4Ro3anJGBptanbeVX32Bw7ufutDi+2NXaWKgdqJMu
FQCu/caUP3HIMN8ZqNPRoKY0X21NfEoqDqPiI/dC0tcQQxXDjBUCvq4Uly5sPtNlQRHri9+jYZyJ
UvkTCn+99HK8D2wAfKA5w/BiGNZjJrbytl+RV8G72dMv7JUbHC3SfOLCrnx4KWtxZ2fOQeFJjHpU
fqiMguCeepuQCp/SthyND7vlRYm5VrugwMJRmfXT6mcuV1HlfjgUZxR79TFdzZfALx63FaqjMngn
sTcCA1O9G3co49FS/WTbfAPYJDvYODpWrrJrlva80o5ny7FY6zmqC0WzJ9yFJWyDQtkFaR3Ycr5B
S+gk7Wa9r6POd9RrFvWrkcIhxI0zHBEgXFBTQ5mHRTV/2YQNxygCzYSMIqQcnZ5OuVMOaTypbCsi
pklkhyG0uG9qs71p8rn5KJFAfGX5tCbklVWfPE36Qw9+z8qneAhaQvLaAcR71oR3GwyLyZVW4g7Z
NnGIb+puLdcP+I7NtF/Hrnys6F2wVwS9+Vjn0x/yFJMmNLeoq5xxp5Av8Y7mSe9kEMTHbxjP+jBb
xq0EFpmw5uw+ZO496hlhIw/wDYQOmHEtzGcpkBN0YbV9FF29/bU3h0cCmJ7LNOHRJWcxHFaOJqjd
AHHJMc335eKYfyuNCWCu4Qrb472z0IYGGwEy2go+N3LD/oOz89qxG8nW9LucezZogm4wM8Dsvblt
eqNM5Q0hpaH3Lsinn4/qgz4qzilomlcFoaRIJhkrYpnfHG0dsk4YI4rs29Vei6b2lcmTNKkirOpc
uKD/teLggP68VEUPlLy9TqbgsY1jfn0/exu6ctiAwT80QfbTr/M7CfUxTuCS5FpxBwjEfLXkrI2s
Zi9aWj0ZKqKTEnTtDsDlVwWj8NoM6ZT5OpqpFuq9WdR9hr7anhX6LRBfkE4vz4MmXhOlPfS6MA+m
MdImKRqQpCa7tSlmph36lnEik9uhc5RndwpvFMYtO4cWE0LTtbmvBn22aG8d4ONZYTygFUZpLIOW
m0tBDt3EOk8zqDNC0BgY7PjfybmTTRtG98Ysuax34YuqdSlpreps6jaBEjeea6c7KtrMSSzRzu/9
gH8Qtzd+N7xllfJJl7bbqA22Ys5AuoZVPSZeGf4so+VE3HJ9/jMIQW4yP79OQTcqrpJTO5d0GyCT
tp5IGYE1DmD0XWsNKKhTSeGt53wlAyM5N298wMTRPIUEAz3aAzMbujO08BCFB/1bXVGH/uDatBnL
K2/cd/nWbPjR/DZCv1L52aillrZXaOptKwBb+nmfzdyJyNhMICnBdDK4cyvgjlAAJjfTqNJBdhHy
R8Zkxd4HvcNxUAfhBXYJt5rSeGiT70iwnhIb5NRuCOw+uGD1MD0EqXFCsz7EvaFzo61pyE/bqoa9
4vCroShy49cFIHjRnnRTPkF59PW58WrvNLOHO1Ucs4m3NhkmfeRxyg99jkwvUHhcecPqbtA7Q9n0
NVCWepZLtZm3etC4/O0sUpfsYpHoe1RauGPbYH78HK5kYXiAC8Su13zzqZw4oGTYalvhRsYxLJtp
50SBCkIbzetrtYyuKrN/RAV6B/X/UGjdrjCs8ROjB/RtWtoXG1BNjhfQ6t7UmVTnX4rHN+kvwwoy
dI8DAdHswCTDGuh07Qba67QD85H2V98X8dtYaXnu1dnEdSXZZ/FQV0elYy6IQUIInLXpdpVqpvQn
M/VsGcG5DNChx3XhS82ZdOo0DTtxGN32paFNd20mgfI8DQi3DvW3XvTv0A891+cknctGTqUxo62n
a8i5OXwTSBn+U206D0w3HDAIWsUQtEC8CEYjNm1h2b31DsA5V0noQchQ0HoP3IszuJRKraD/4Rc2
zdq4AwnXUJuAld7iV4cApm79QFp4uhT58AWmcJ8XMz4PkZ5T5zqQYdL2M9dKqJJD8oT51KGXxcuE
qSVkngkEdXnEXm/6MeqkUxlIg7rUEmhG2BvBQZ3Ojmo/Z1V8qnEOTcrJYDyX69u+0XZDQrNSCWd8
MgLhTxgk5NuUfFCUgs588srhQL8u0F75kqOn29ot8rD4blFoSgPVekzKaG87g6AFEB/0trngwgCy
KI4BibcG/SkMHlR4nVNPYZZPF1cPjXMC+Pxc5fWX77aMDmGcv6bBr0Mv6OurqAccnIzRG1Wa6uFl
1sPYHa+yoXlFvAxhzT6ESJOGzn2WlMN1zq1SD4ysKxozyNKD4Cg1TAGg7pB2WrcTbYPHoh4vHfPv
GxQ9UMxNte4WbsgjNDOiuEIkd0YSBx13ee6ODypnKqP7O9qEt1ETUiVCRz3MchfffFv96uL8iL8U
KsTq7ejSc0N28FtV6OqWA1jfml33YpQuoC43e7Gd3j7VPdQmjlCVEUVxiGu8uwcIZqPgrGmpmLDs
wjE2aE+Bxecw3GJ4tvuSVhXjN+BgFjgmUKxA1Z+sKtWpsmGqQDZNHtwKmh+FRAUvc9KOWjA2+7oy
7lH6di5ON1S3dqmduypOnzNTFB9NbWAXooM5Qj832UduVVAbYi7ohtYPruccdioC6Vu1GDOACKhj
V018K7Blw+tJRcrN5BTMyqLNN5D3aOWamVndKj4J1V5P3A8H8jBVqnI0pRPcDGqt0TZ1XS9jfoIr
C5biLvwN7AEmzas05hQ+Q3dvagsYsrGsDjQnv2FLOYBDxgPWnV0dXWf4GAvpXllS70xamgHk5rR9
y0pAr1u82DH7bLueabjfH2gToK87+rhwpJ+GlQJeGI6uW/+Us61wZTXNtwpeWLJVHKoYVIF1xLVF
41SARnxD9UII1MBKcJbYsiETQLptMr5QQiBoYWW8sSog1zQVqUwojCsOnhbWTKspUDapuNJ/jqoK
lyxGaFyCwd0OXTU+gnxCCEszTXGhwUJrDkhP/iosam6/VKv3yRoCtGxVckNa5yo8PdK/gdIKAOI0
nGqKXXbRWO599NHnTD9hbIdNxvDA/ddty6FODpGWPRZO7m7jPPwxJsYY7NCBgBciBGYIO5dRUbS1
2saz8FsBXFUhlldhhkBei4nApAYR+yyfrgS35m5sSDZrs06/9Ml5jTXN2Ba+4WyQuftoMWamsWps
jRAfvclqsye8PModdsLRMYyBkAdT055FiMd1b4/ocU+xeahD2nyIV7QPQTm1O2jWw40UgPsoN/Hd
bbMEZr8fYNsa5C85VUijRT/dwKl3NVq+gaZ5GKgwwpWKdQM5RDtWHZu2V/z8pOGsttEcZIa9Mdca
OqzQ+/a9VfiPZdKI71qNcdoQ/Rjz4D5BdNDDYbDB2jI41qqPxywjUnALunaRdvSFNVu3K/3h3fKL
n7Ae4j0+7Y8gf4pdCanxKWj84M3XwifGg7e4D9yncWo9J9PYYUQ6tRBXqm8MCfmQyoTZuHHbS7Dd
AfjcEksW/aXIjRcab82O/ub7BPWZT9wcLDwVISBWzo8wBgpXQXzlAoP/ZMrZLFiO3I8m8NIMJe9r
bWDqh9MRXZyqe4OuVXnIsf3MEq37VMvSrLYdDianfNB+OJGfELyIa5gR3JBqKA+WlVM6ueFV4EBp
aLIYUXQUnJo4fqiZAu5gperU4frMrsLSxNYFPGyDAMXRrhtBIFrKTd63Xmqr+WWEQQw5YJ90dEIz
dS+65K6DGXNny45mYjQle1saZygqeFipAzJY9O8a3tGJxO/UN9YtjLZk26KTX6GPGslvA+D5jWkP
Lt6DyMbhV1FscwdyaDEK3HvrEmFvrvS96eOViVTO7Nf9JePwQdF0hgGVQKxbkLUFzgOVvLlxehI2
o7HCvWSfXLRCOUgXAX67u1SIkvtbxYepAJC6jtGL75+6BLqf2kYnOPcdpKcU2fVUivsoCy92OB3j
Mq5mZ3RGNQCMzmDEDEzKRttLuoQ+l88sD4NA4wHFDQ3G9DCMbykD6RsQ7Sw7C9QHszeSTH5mpNRM
F4Zv2JvDtcbU92MwDYZcrt2ArOpK56zalXFq3BzYfn+ysBjA67fQX2EFxJAy1RzVUmfGFmFFkMMV
pKEA8qKGsWyF342gDK9pIw4PeVlT/fnkaDRzdewewILVDzxr92ExzYTYV5l7I7R1kI5Ok/902khx
NsgHk8hYzApzLwCGyBR9bF3KlJK0pLIHZgM+QB9MEvCogg2o1p+qluQDdeRcw2N5Ge3DBJPjtHQo
vNH2PhCh8jyORXqj6EyruY1pyzUCHG4hGqhD6NNtpqYRX2bJ6UXT4Qc4xtkWSag3wLtQ0SkTxX5q
q1JVOCw045DIwL6XGCJzj1iN+GnUEYIh9mhn725T9EfGbHRwMgIQEwdo1cgtbvFisXdFLq5KIZVL
G+Xv7YTdc2P026grMHeyTHJOJ8qqx0mPX1xsobZhaoee7ppHBoHcnkZAwqpmeHxgyEv6KmNQ4xT/
fpyXz3D95XcFZNZrLeT3aRAYYxkZev1up5vnPJtI4oBGcfb38QiEwIrN8LqeyqIk7wJ2sBHOhKpD
kirYseFQjTGabPpvzQj5Hle3+hWyKPiqqoABB5cnqBh5CPGgFDpNGp3BtL1zQ+DEjHRi581O8E7f
NWk5PfFWOG5kTzcdSyrSWq1EEHhb9Fb+vaoEbcPejy3q1BA7bFHU7/Z8+HSTPEQxTOlGZTm1El4y
MS/U4c4csfml8yjYPztqDQVPrNSNPkJVRg7HGv4wgS9vzKZTvBY06DYzmvKsJ754YeYEyrcZX/K6
yW4nzHJ4xiHiRDSMqz4OoIcohcNXSltjo7ep+WrmeI2hU9AwcZHTUxnIEEKxWu0A7jH59rnJcFpJ
mns/7oK7zqq/+X7OUVIzBIZCYiXRtUAmVvX0ZDCPqhZ2ByB2bMwKPL2l9xp6k24wawM3Ev/ZUQ1P
Koc+mXwxHSQWZxdjVMhghgnqEXXYdYWeU4ox2rZBifAkHHZfDE8Qu64kuVJau6IBm/hPwEhQGU7G
cDrFVlVda4BTzrAT96IREC178igO6+ioJ4gNbQKte7bTUmP+jkSHye2GdY7yM+60Yz2oX3iFdjtD
Ce7DXq1p6M2+gyrU/B2o3PKtlhCH2b5zbyKzqTXTLniEcxPvyFBSqFO6+phorg9RW+mb74kClD/N
m0sZjfqNToR+QucOXsn1HeDmet7wBsLsoDY6qt15j97D4JCNmlkEkNK3huIZEli7yzGCP6EtiRTC
oOCegqes3TpwXyEC00kag5t6AlmkMzAz2+xKURiLCc5inFi7qfg02k7ZMkLvoR1gjaCldCeNyuwu
lOf9VgNlTGLGrNtqw32jJ+NzAtkt3nCw1jtfpuOunKJhX0OSuXVsZ3iPdcZYZshkqHb9uWDHTzZA
ruFnBX8Q0ooxvDixZWD+08gtyN3wNYCd9kJXPv7odNXsruLKnrZNqMkn0DHmOU6QOZxFiMJvPufZ
UdrwlqtCOgcUh4tnJxJTvDMRXNiC30n43V212vIAmKoMWO2BRqBdcNclmL3guchkOqZcpOegoILm
vlEg1yNH3Kg+oGKUgEuIvvJE8L1yhGi92PCnjYGgxdaQCPXhIpBsO8VIv/JS6370Yxoe8WrHjBUd
spt4QAnCH0EvifZJyVr7GjY4zj90I2AxxuQUzmRgY8npMzJQH4HQRk0be5MGSREsr6ncYJmCITbI
nWdFRAxclVEiCYFKCXfBpIFb8kV7IzsZZgyZff1b6EcxECxdbXDv6/XkVtGikbgHAHEhuZlUUjvJ
+DOaJq6rrMhxOBpCZTirYjC/W5M7j6tqLOb0JEzO0p+ibRRyfGwRhwfP1eN5DKlmnJgPooAVXtqs
LR/rpqDkcqQLlDhQYwSngJUr6E/k064NcKRlPg0mmUFoHu5N6nTLUqoz2ATs443GIHu1mp9pKYfb
sNAwRvcJibwN3CsFFT3PgpMAW31w3rW47y+IG05yM3QpI1ZERzah0GGC6TSiq5xesR68qMPYXtc+
3Yigc+7AULgw2OihUYYqI1ocs8c0v8/kegHaPVcJsvdoDLXzCDXGFDm29AL0iBxOehGAG8+aV0q2
etPOFL5RRFzdtXUuO8H4kF4klJLxNvSTByh31VmnMwRkzMpp2olbQEQ7GIKY/fiKJaCThjYsWLt4
UFW6d7qFvDYkWFmRY0zOcFSqYuT+gfOwofdnbPyeckqjl7ut8w7HFLMVO4MexxaF67cGfi1wLR14
CyXbN0YQzcFXJ+fLd1ysRUQBOG/jKCi5scOT4EdI5UMTxUkF7KTwKRYt/AaXico28YExzP0eqKUp
viUbDJSZj/SleWHMmkH3EiX+gaMtd1HYqXtyT3JAYCZQMKYowwm28F/QqiC/GqSRUC6DQHtS/Eae
gT0DHWhnpFAVR3cqyKVDjRfAD+SdoxfLqpQXDYSE2Fru5H5n3hvfqALCNmeF6n6jh0s5pNf9TdgG
Gj2LdBZm0lqhhfTIwHVE/mCcGyfVXkKphw/Y54iNItQB42P6hx+0OOtLoCXWbSrdj1xtnqMI8ANe
QZ8JaPnjAAoO8kSebloVWlmsNRjATx6cJ31ngSor9xoTLWAfRvITm6jnimETPV/jgXr00nbxFdpZ
jGVn1trGHRsKVSvDDcZpPgLhPpa0zU8TKgx9HYU3g00ryQ4+4LL0bwg2fRha695FbcntBtmo26lg
9xiS5V4fxp7w4/EA/fGV5Mx+mPpKeXNxzuPimx0SUdJ1kMRX8kndO7H/VAJx94TuB8e8mahRjMZB
GwehKySF2aQGzLBxC6crQVE7/plgSXoeeuX7lBlfGRfXCX2kErWVcU75nkbD7W7x5iku5WCeHQno
DRryaWgwnIl0IwQoG2Jpa97Amqte7NG8KGh4RZ084xdLE2OE6QWhBJAcsGMkAKDGARNiGEkdqJf6
FcXoiD96MtIxoZVMI0AK1JEGbXbXUpuj6TKYcMvkaowxwpEyexhl+Ih0lty1hXtAKhzrP7RYCWQf
8WxjS5qQ/5BimO4SqKzg5m+50/OPpMGLnIMF/AwCU/HDQMv0FAdleY/zEE+sZ5pV0G9HBMx14Obr
mtHSSEqMyL4TkOSyAz11HePclGtndoMcpnOS+yolCFGxUTEV/daZBhI0daqEz2QL6dkv6q+mMMO9
5WcKzF01NeLNLJ4dbipbH28ju4AJTP/qFdBOfmvJUBMbdahxH+pof06bLkLqDOE8il6CXDWv2wrS
nU6mdzMYefJU6dHshWeZnL9ZlQETriSGc6AuWzoKSnWJwmYXgU9VilejnHknZqmgsEdlUlJDxFN5
15bDDXJd3lR1cOo6IIGlIUfc0zLzHAx2XV4DbpboibhaPWx1WYQ0IhDUaPaBM99noeKPLQ2AGPpE
06YILXGoMr4KUr9/jxRJweXgYhX9LOnPT9weUPX59ChWZF+lkuKAHFFdUNP1k9rfmaHd1lgmGuVz
hdHsfczhab4ZZVY8ukPUPuN8hdF80IeTsc8Sne/QjzYC8VAE68qDp53fN73oFMQD/Dz/QJ4lTOcj
14ouUa8irqcnkdqfogQcxB41hck/5U2pq55bjFQV1GDQjkUs0fpDYh/CTY0HvYvMRtlmOwtsZ75X
Iks3IHW4bnGdN0KD0tcmln7qZQa9J5zwb7k2ZE4TLEVeAZfjWgudbwDDrA96/QpXfSUKPklVj09A
Bhlp4McJV94Nk6b9zLiZuC8Vxm60wxBohI/fTxpNTkvP9tZY6M6ujnrTuaDoA4Ve6R27f5saru/r
MknTx1Z3uscoqRnzO5g1A6nyGfLvBFW3drHSyB894O268YReDB5IgCPwXoQW37rbMWBidMRQWHPv
aVG01BR06eGJhy3QOdglhIUCZhyNKmz7TPygcPY7Rk6Q6B+RoZjfgGLiV6bnM0Yy8TUVZzMffOeu
pgeoQhFPxpGhnqBqMQJ8WrYy6NzvFtCe6DoJKGl4YpF9GENYXduNFqqAXRUx7LsAI+YLpmjGVxqD
iwRV4SR3hUpzlDCdDOuYDG3ElptG6AQl/aL07Nb1r44BCkNAOkeTijfpKDZRhdPH/RiBUTpGahm0
GwvQn3rMwtoe9w7NpBpucaJWt7LKtBdTxY1sM8kYL5gCySPaHh0iGAdEOMZ0yyaCLsRJ0TjIwbVw
5cnfAJUakVYip4IRbQOzJ0I6cOsiEwEiKbICa1cOUxt9lXVNi8huDWBbWdgM1lNcxBVtUs2IrtKy
062NyTbQT01RIg/HpGkCD26MeQi6f8q6SzSJpNyVVG7Wbc4AQblNo2lsjq6eTqU3MC8tOWwKmOfV
IBLzCOBVonJVhUYTHwdDx3gzYgxJcxFPXqBPVeW+tEZvQ7R2LKO4RFVQcTODPhRIbcENuAAcHWCl
Qish7SbhfYW/mtGhizW4kClzLZ2OQJqIgxFFdXtyE8vEictG+3YzmfCYPtwM66OO8qeOxTW6qUH9
YmBtNH5v0enzQR7VwZWfBDI6AW+c5CMJQEE2HvtON/NA+4zMzQYPvgtEZpnwGFVT7hXuTP3Q88ri
G/QjOzavorUWzqxWW14VyMT8LIdO0/aYgSPMOUS1AgG3ABKHWyTWJtdWwYiH6xUg2pbsFApIGY91
uqNNHXwPXZDMACCZij+zzYZ730/LFMGRMpnQSADXexPHsRivLArUgeM0Cd5onOSQcgsXtSCjLeyv
3tGkeHHq2i5Jsqq0uA8rzH1PiVqrc08bSCaUOsFXMNGZRY6V24itGQGpQskBJW1QvkUsKvE4y4Ep
BwiQBvzLqkS0CMUNHE6hiASMhyH9BB7zvCy8TUPOBprEhdm9lCnS9zuaLbo81ymGzw+lAZKPG5bp
I8mhBL1La4cxxOtoISH9XAJ9G44xvvbptcgFaBUTknW070BhmnwD8K8HmVm4EIOxduEoO0HzYWJd
J3eNWjEhV4awR0w4chrjFNSlGHa0q4d7wNGy9jB8dG/6QDTyhiZ1h92phjEGRGGQVp/9EMjioiFd
9QSUm+EZ75IERlEt3GLCIPLd+6GfZHqwJxO0JU7KJMR9FNbhgXZSMnot+gLonBkVpRQQ/PaH7JCZ
4M3OINQI/TYgP+CnnHMd+IDK3Ko1v5UkScFRqkpr0Si3ccoOm9oWXg9joz+aZck1ZmGwmd/qYPgH
3BeLjg3ClWtt47Yev4dgXHFSD9XEAPoY95jeo8zb7c0CP6dzjBWQ2KObmJJ9KKaPkQicA1ocDIs/
qU9BQeWdbMtt65Za5hlqML1bAHdD7mlkWXeilc6zq7jddaFrQCnTtNKqm7FzDP3EPk6ifdsU1g9h
ZkbqaXHatOR6qYbbLqX0O69JVsxHE+dnMRrRu0BFB7iwUMw7YD+CWOZnTbdu1DSHwR2wOk7NKEpv
o7TJcJiXouvQBg5SG5CgpAYBLakbD2TknKr/MXPY/i2u33X0XhdN8dX++mfvjA3qKAjb//0/3+X/
+K8/3Zaf+WNbf3621z/K5d+cf96//mrzr58/k+j+8gfvF6Huvvusx4fPpkv/+UOCz2L+m/+///M/
aXlPYwkt770gC59XC2BZ/U7O03C++ns23/+pg0+eJUdIf/7vP4315n/yTz6fYhr/sISGyYGq6wJK
g4EE9fDZtP/rPxTb+IcJXJNJvOEIG9IfEtv/yehTMMODsCpAjansWQfflH9R+hTT/Idq4kKGXgUa
Nqqlm/8Op++vLDt+EGZmRIW9oPKJChW3YnZLD9KOcff40+++/fYi2F9jUOR/bxbwr5VnouLvmukp
3J1WdKyMePgm5gCaaucP0t1/89BLDywuyVaQJyceGqR3qqHcpRrIi3WPPcuz/yb1Xna2ntOGSjx1
MKZrcn3S9zG1/smJZduy+f6NlzIzK39b3Qen3XCmJp7WM5Gg7olqb91zL2iSuH6T9Doo1E0y7xEg
VOd52eg+rlt9/hK/PTcN2Wmgz5F6jELtbSTiaWcp4mXd4gt1fRtO5iAspM+6LIEPnbc/BhUUy7rF
ia7fn3xyQI3Tx049A0wTEOmrqA6O65Ym3H9fmqaddFq1Tb3UPbjNjzRaGTmLmOSzlfBbYBc0QaPf
NGbevRtxRHdy1WObi8D0gUs4iESlHnzAE2fhU2LaK5eehfZ/2yZ2NYCnQ64P7HYnLwVt9Wsw9n/w
BPqbqDcXkWm2YHTrkdcS6u8VhtUWRlLr3sgyKi3Lp+ms8yEZ8yGvi2yfkqUrF18EZtQ3zMgLO/Gi
sroFRBWQjUh1v+7JF3EJSKooG+B/Xj2O6Tt06AD1ed09rVt9EZgoI6PLRgbpma9TuaXqX7fsIiQx
HNaRH2FZuEuMVeGSbmGtrIt3cxGUmH5aFYQ/UM0SO+pgwIG4l2uffBGZfaK1ZRXVqdfbAUJwMvK3
g9NV6163WARmmNMOZQSUeI6bcqA4wElscFqrXvrSmWVCmQweGr7nNi3gncDReTMi0L/y0Rexaekd
/MSC1UuUSrqnojyve+pFZApd5PGEOqkX6f11hgH7ps7LP/jI/M15IhaBiQxpqOLnEkO+AK+A1PqP
sDCNP/h1/t3ii8CsLKdp5GDEXmxZyVttqZhNuZhyr4t7sYjMKVOjKhIWevRNtJ+GQkDaUuRh3Utf
xGeKBJsWqLwYvIqLnW/m9JSsduUdIRYBGgM2QAIy83c1CHqmVFu9/1j33IvotDApozBl3kbDA0JD
J5DT7NeFj7GIzbydYgU8JFTNuTEky7dQi4eVay9uTZC/uLQYVexpOhqdYKeOGfJZu1UvxVhEZtvb
7Ug/GheZIUDhHuHiNE7u1629iE5UqvJMN3lwxhDwePLnJsvu1i29CM4c3gqiHyxd2619ag37rNbS
Xhc9vyRHfktTEoS6BVis2Mvgm5nmrhYrn3oRlrIR4Pq4zzxG9eD4ObxpJWgrt8kiLGFd16MKr9zT
KvS5mlAVnuWOz+ve9yIqU19h6NRl83Q2FenBR7LK/G4XQ1Guy96MRXDaAN/LsE1jL5xa1PpfwtpY
9zWXfrOjrXTSN1i5UMYzmioawnrT06rXsrRaLc0w7np7wicEaQhF6a58s6zWJcuzXNDvyXKh2p2U
IcY3vSGth1hF0hznpj+Yhc73zH/5c/2r+tYXoQn7NIoY/EVeoIXXudJS96hIQK17K4vgdAEDMIrJ
QqrBzzo4Ofm6gkqff5nf4pImblr1tD49H4tp1UXpr0vWbb9fNny/LZ1jip5QHYfekHs4hSDauDKx
0hdhiYAJbjJ4GHhq5Eg0NvLvFLThuphfWkUjjMxjt2boRW2Se47SuPg21OsSoKUtZq7Qp4pwB/Fw
IHDD0gtDdV06qC1uS0UtkZE0BPYWmoSrVGou7QKtWLe3f/kj//Yt1Vg1y8FhdT8orwige70t9HUv
/Jc7329rt/haKOB/4PkFP7iUmUkjsr1y7UVMpk4Esjibd0o6I1KC9ltD631d7GiLmByghYOVYXG7
NYEFHPRiZeqjLaKyM3Vqh5FtMsRYibgwMjsLp4BVR4m2uDFnK9U27HnfmVOpG0jBEOJdZVi5Dxex
GccIIY4K4tQ60u0M5oMY9UHMsdY9++LONEF5oKb0S/p6uEmT4bOaUBddt/biuoz92u/1kKOwVkCs
YloPKhQO6arF1UV4Cgb/PcrIOKhVOsQ3TW23WlaFq8LTcRcvvQXj2AIjI4Sw/jswM0bLa4AMse7Z
F8kyTL8uUEdezOz8AfzBKl/XLby4jusMVHCALaVnILAD783t7/vBcVauvoh9ZdABbYUY/vgjbNcU
yKSzLglXF4EfFEM+JFhTeCjMgpQ4ptO08lUvAr9G+ngA10VsKkUIq/2nhJa1cu1F3Ns2qgDKfGsm
AwymkKn+tpPZH4zK/yb5URc7EKUdAwOPBk36zp11E/pd7zorbwh1EfVhk0JTUioWb6+i8ZD165Iq
dRHxtl50bT/BMG+L8apM0+up99bsbMhgf02r1JrpKSaYPPFsyrRpVqUPjruIxFwMXcOQldzEkSdL
a/HNCHfrnngRi0x0c1BpPbE4WedsuDbG6LJu5UUcpqOhDhI3MK8ChfAAkuI57/Jk5cm3CEXwQ0EC
MWd+0eKxdq7BcK46PhgJ/vUTSmEAq0IOyhPjUzD7HK3adChp/nVdLcXas24IQ01o7yOz+mlCcWPd
q14ECm5wCUC9edshSuNNOrpZDlD0dYsvomXG349I6bB4kJc/bKfUrkJzgim7avmlw3nqWuh3uyzf
VfB/+lAe2kAx1j27swgcMEsqhFjyV7T9q5cJBWVrb9idKdftcWcRPYGqJgrASHKHFDUI5NxiZzyu
ey+L8Cl6sPZ9ww7PMu0YgqbbRjCEV770RfgUsPIA2M3hkx1sMd6Oslx1ITjOInzG2DAjAdbVM3Ln
CAmzOqiGjPfr3skihpIsiRvL4BwEVYGgoQ2KDVGIuJMrN6O1+J4qh0olUUPYt51E61DBlTnFAPJu
1eMjDfyXojviULBNkaP01DlgYRCoeAWt2q1789bimyIkEMqkSy0U2fT4CJPFuOurtl2V+zjW4rui
peK2ehtb+yJBigcGU3Y96KayMo4WaUStYu+ANMicg4vpkqTdR1zp4mHVa3cWp2OH1oOhDyonuvaE
DuKs+Lfu8lyqM3d+qg9iviv0EFOTWezbckFvrnpse5FLoO0CJFiyeDoUxzC6npTosG7lxamYOnpL
C5nrInGau9RRtL0Vjva6d2IvQsgeJw1Tq872erftrzpVxc2NGd66BMtehJAFDBVn5cnaR3Ed4Pwg
8EkeKnPl6osQSgDVcUm31h74bnZw63Y6+S2mlute+zKE7LKVWhtxA/m42Rs21vOhFcuVz748G8Em
Q8KqcQ5y0cBEAEnbS9or6y5SexGgKqB8t8Zdeu90ZXbj/nKmRcN75bMvIjQ3MYfy0V2AZdurMwkj
PSjo1P3hvc974/9t0DpL4FVOggGjk6MrAzX8bk9yugOaiUpTVcV7iKPWygN4EbB4zAFLhNyAB2it
XciaMD2JAn9dXC2RWMUY6nLAjWWfuVZ+Xwno1Ak+Q+sOG2uxe5RcMXBK4mrC5BvuQwmC+lptTWXl
7bHcPo0vlFFheSzjin2lONouwwJp5cMvto+tjY5jRdzaQxXeV5i3XJW9M6yrvaxF+ou7c+DC4iWu
oiw6G40pkaexViYcS4SQqWqZi0WQtcdgqEIFPde/wiKy170Yc3HQR30Q4XrHi5Fo/u581S6OHVnf
ukt7iRJy1cawizlqM+j0ezlAOK+tyfpD1M6n4n8TtebipM+MMUGxDd/boEO8HMdIEMYwlE6rzmJz
cdIL8HpxDY9vj6ezvkevsfUaka3ckObipIdaJcIuVHh2s4J7pQ7ZpbPMdaA12LB/TSOtpELHxs7Y
M2aPn7cCxRSPyGS/7s0sQlVOCMs4HQ50Q9R0t6EZBLvJ0Ip1J/0SM5QJtKYQk7H29ZA/VIopzjBK
rXUlk7kI1S5J8lIfegu2UgGJrXRPRhsX6xZfQoaCzElDOKLmvsOUZxcYSXcIFWUdFhaM8l+/KV6J
CIxY0tqPuRq+oWBgHGK7jFaN5MA+/3X1RMS1kWaGtddadHgzOOhnZUTod90xIxahmocK7pOioTao
unGLjxhkfARm1oXqEjwEM2VMcXI29wiZqlvULK2tM8X+umNGLEK1R20hNnRCVSSZ8ugDNIUP56B7
tyqalughx+6E7DGl2+N3EV6wXZRbbGz7dVmZWMSqnkLakwnRVKG5hooH5AbFCcUfdvx8Fv43J/AS
PuTEelTgN2rtuxCHFtlUzSUxZX9K4EmtS2rEImKlHWZQ6znKhKaPr6Wm1vdu5o7RH97+3/wGSyhR
JLD8QqqEt+8W+U3tQ+miicXmRy5a/uFn/M09NdMNfp+kh6XlsGksZGdKaZ3cUJn98/LhfdX+WWKK
8j7K8djUzL2FqsMRvp59QJB9ZfPXWARuZseRrvTC3E+TEx8kjML/S92Z7TiOpI31VX74PhpkkMHl
wr6gdimVe1ZW1Q1RK/c9uD69j2oGdpfcM40RYMBG90WjOlMlUYzgF99yztYfnPC2J4l19YyVMPhM
HntqC43P5TASujv6AvLbMsDXnUW5ynoOOtw6sS2cjY1j8zJ6Km9bWdbVM1bFhmi0vSgc6vG4KSGv
rawMDMZt3+rVulWGFzvdwklQQFLdV0kLzQPw/W3BtnUVDseXORZ4nO52VuyVdCt6e+Z+bytV4RT4
/X43YbUlUUrUxxBn/X2qO+cEuHx+venKXHcYaZWFA/PIaqvBO22kGP19qxP3toj1usdoMLDZUAtD
6aHhjaxF6rY4kSt5Wwegd91nNLlOO6qZ1+/mWdogSlx3Fw42cOLbrs7Vep1EnZWlx3qlHUO/e1Dq
7hYI23+z31+igb/Y75ly+m0no4t2SJzLXQmOYYhWOTUyWBEV+GQrsdZh1jFkTzExum0RXLcgDVQo
Uulm7taiYLtG0FffV0zJP952qa4WMIe2xSuxkTB93jD6nNrQLxC9bW579asF7EyjMxk1QfJcGeMb
T/U2oHPDfrnt1a8WsOKGmZkz5YswxuFE3Q+OeKtvaw/0rnuRPOAEsMaUA4m4yM0VPpOuwRwOXeO2
Std1S5JJWTyP2Hq2TSGXD70X2j+Zar8xiX7dkpSV1jgMyuV8Apj3ZcDz+ACgO/+bNfAvnubXTUmF
rECmC49LL039OMBnWLlFXt32RPxl+/tTy5NnKBFjf3S3vh6r8BCCBnjR3KjittvyujNJMN1VG7Lw
t6qFghQyAAcyl3jnptvyujspbeweg3Hl46lOrfsiL4w7v8vcj7e9+tWCZereKy8m962H5univvDf
GIYeb8vNmVcLtjMYiTR7y9+6IBUO4DcLNBfTcNtmc5lG/XMMWOJHB0Xu+OiPwKwylV58Yxy9+nHb
lbl64s7MHPhDL7nujpg/0BCmgU/TvPl808tftyg5bpz5iTv7W5HJ5qIeyZ1s5Yf+fFsC7TJY++eL
Axaim2KvCreAvM1zBT0jMIzWuu2WN66OtsrqRy3LMtyil5h2eBLCdaVSfdv5xLh64FaJ8itkPv7W
wlMT9IUh9rXO/RuvvPr9yiSdleRMK4eXemB+GjUwadpH9G3L1bhscX/abHAeQODM2nAb18TGjmFb
97rsIfPddttcrdckDpFrxEO4bSq4DMIS6ZeiLPTX215d/v7mWywkUQ+Jb5uMtBM6Qyq3aqAOdtur
X61Xd/KrkISF2AK4N98AeOSARuLu+22vfrVeFxhJBsGx2IYXd3jvmeFu1MK86Wt1r1uMilK0aefn
4TbqUDuKds4eXSuzvt3y3hn8+P26zxMAlkuxZ5tbuTzHpkAEXyz56rZXv1qsixEX2ulnsR2aYfoo
pyg7giBfbkoUuf7VYrXdtJZZX4fbclnkFmTofRIW1U15Ite/WqtgvM0GFWS4deFTbswZVs60xPFN
u5h73XSEbrWsRTaA6xlUvaHnP91hgr2tPci9bj2SodVHalG4gMo8Wg6wKZsXC9XGbXuwe92GGuF7
6vLIEls8oRYNH+MI9lP2iXHTgnL9q+WaupZnNjbvv0DlvSaFHL5bdpLcuKCulmuGYnnqYraafm6b
UzzP6cGOpr87VF122//zUMWj4vcFxXNaQtVR7MLorQ44HewPmXOBL/77FXW5t//q5a/WK2SdIZor
OE9e3KtoFfaTsWPKrd9mQHMSmMcOANB//1f9q09ytXhpNvbyAs7wdu7cMagiHBfxUnU3vvrV4k0q
iG9JtLAlWxfKth1dyHdzflP4B0H0928hoZfKxy8f7Tq0gvbRsJTzVpEYabe3XZvLNfvTszYGiQZ2
xmh2ujfDLZZtgEB1d+Pu4Fm/v7oWEgoa/LtdlUX5up8HoJsLGJqft735q2et3as4MRlu37k+Mm8g
xB2+niy9bWu77r5J41k4iUQDZ/dEl3GVj7smBex+23u/Wrxh7AsshSrcqblEmiJT4fyw0T/dlDBy
r3twDIYOMAPoaJ9JAfQVK+NydrJ2uvGud6+W79Bh6wg9MBnoCw3klkN/d6Fi3XZXXrfiLJbvJrYh
233Xa1us6xxfAQBleMI3XfzrZpysL60i671mP2aqXdWYO1YlvJLbbhz3as02ynMMAGcKMBPUD/oH
6ie0WuNN6WPXvVqxFTR57stJ7JOmfp9HVf7AFNN9uu3CXC3Y1hvSsQBWfhgsO/+szLT+Xuvy75o3
nV91u7/Y9a+7cbLekLMt+/oQIyiITops0cWxqC3Ec3ezjHuB1K3oUuMEyNK1z9k4Cm8HfG8Of4zS
Mi4FujKFrRoYXQULLojFIvQZi1I5AErOZguUoiPi9GtTjggbXGlcbMpiBmN2RBed1cXKQmBqYCgY
ILyKyaqZC1tsZzSxHvMrEwFk0izPzgQd7gjuLSnObuym5VFFHgb7vuwx3MJ9A1H+YjRNj9cwm7W2
4R2ynKOvQo4matTMkFX6XYxCIyCBRjxFb+Ecj8D6bVvE3HTV3IYPlQmH8g6Zz+K02DYGT69Nu8jC
53oAUnGuqNsuYp3SM5o+u9g24KeNEwRjd33hHbZYLto83jEVUNYHH52xCiI9FEO1How8L/j8cb80
h6W1IXibBoahj7D7rPLeq0y/SVZjazv6rvIH2RSrcZw873uBOK65d2OFo77Q+SANvFPFhehfgbJB
RlhCnY/4sNrLZvQRvCbO267xbPPrkhsqbvApwP3F9mjhwSsCepalC8NdEiq2pHbCod5E4RhW95D3
tXpqI9XxCp4SQqogB5yq5k1E84B6SJHDpve+xJ+79zmb1Hyg0EYuqzuTc+fieUn+hJe9HuWaBzyQ
+FjNqjt3WHEbVB7wsYaXBXmAzoGuuU6EkXZaonofG3C2PxWWnvGsJnS3uWD1JuzUqL3VpMYRpWY9
orGir86CiMpI3mxZpznNB9JqhjnDIQ6n0lXpDqpUHiHoWS7It2ApvdBJcLT5dv1lsLpxfAPv6sVv
TaiaAUVhDe8mWdmOnIAlYNmy4oPTV8r5nHSom35qCI9LivRULBLsqSP4tZUTD+kEp49PZe7mIuyw
BKTQEUxwm6jchcKWRLsWa2Kseu+ngTwABG2SIqgEku71pfgoFt2rdNWCVF2+mbBVxHfbcPNizZyD
blZxWvsQ6eqxmcpTOWeXBeY2Om42zJNX/rSOy2rwp5OdVJbZblPDdXS5EX6sLQPRkoXJdu1iaxh/
SPIN/bNXRDMIV13pEF9IH30CCFi5m7TTXhOAQ+Q2bxs30d/Mjmv0vUk7WUdcvMKcjyg1CveOIfZO
PnsN9c4Ln7XLnwpE1McRauejL/3c/o5iuspWIL6Wb3Lp0rVlIwCJpRktr3ZmjtH3CNebvYtcP3ZB
lGMdbsLzlFc6uxvRCdljv5rs0M+ij33MTZWd7SX2ZXKEZjNhmx8zv43fAW4TwiDSREuD+CYEuH/M
02gemjUteVHarO18dsZ3Rxjd8mMS7VC/OZ0vgEPrmCQyqinL1stTbIY8jtc5TwYTtdfoZukSsHuI
qQlQ9WEz3w7U8Vu5d40BwtWOUUcHcV4Bdaj5yfhWPY9BBJFF17SQA2bxMJnNHk4ut0/T5lNSaroX
tiBtIQlC1B8yzMZd6SM+CxZhNwaXfQZx9VGxlfrPrSxH5xMyBR1hHB6KFjdwPg6j/TPXrVU9QRT2
mo9Thb6+COzJrvv70Ejl9GWMhjQH1TbjmdvloRpaCFRNDSkKFXVcJOZ2jByXNoFsbq1M3mWDaQDY
ze2ysYZ164UWfQS5FJ35cerH2di4dubYP3vBISwHghphVdu6GYn+rWnIrr1vhrTHz5ElGBu3UFBt
9yWGzGB85WvtxzDw0NInRcCjYfQfwfah1sQbTE8Kv+OW0/g1tSrEf/TaTwY8dxGV+Kt2GTZSRBI2
DfPRgxNbollLrRbjYCS25nnhOgP4ctGM4fc5y4f4CU3V2D9UYaPkjmsT2d+QhBQmM4Ce8qI3HvQI
nrHXZ0U0BHFXlOPBa+ylmeir9i7GYOpD1MBX2h5KOa7cHi3Em+2bld4brezGj10+2sgJGpXEGWhG
PTUaX/k4GcNTjzk7PXdpnF/APEZirkyXfjLgywvI3aCrKvPJjW0c9GU+J5gCAHFO+bsIe2epnojt
UwQNrfKdtD7Nbr24mxFB03Si0iew30gkE/2OtmHTnoOQ3FjuBcXFPPYVp4qNm7v045HkZNy0IOGD
HnizzqAzRPEDVvuWLTsMJ/sL8LG8LNaAXrU5XtwXbQ1rXvIa753n+t1DkcEXL3exkcaZtyshdKKV
MyNTJCdZwWmfH0ZvyCRk7m6W0XK2loXvKmhMjcqJ5OVshMa6QoOZFusS+zHKkKa+HK4DvViifqq1
17HsmJ2cZYOmmSQfZpGLysp7yJsx+hSKSl0cTq2W0w+Tz44D2LVkOnxHrOzTlDZ1ZonjVUyl3tvS
AzMeCSMEhgtLcPSejd5kdiBCUzT4gcJOop2fSQhLutnWVI78N3ZAZFXwWRNfbA3p9L2za5H4Zqh3
y1jOX+dmAU4fItAwjhfBxfha5ks3nG1jrrSx0g0qdIvYYmETyIKa9bjEb9PYcYNAideuieRcWRrg
LEaIYvrArp6Kzz2qHeT0qSzoU4hS34p/pH5etq94P60KNm9lxZ65anKn8e+UgXrHWfV9lQ34yc26
SvZzOSWGj9DPLOshaAS70/Mo3IEt2QZHWz5azuj0h9CftPOEj9UYIpgliVpg12sdoWFquSYeLrzI
osuDkLQfVxluGsaKXFNa+QsaTh7lgIpjpT+LaRyiH3Ua2h2gXKMYcYIPVOPTT36GOCuFup6n1rs5
+KkFQx3dplEGwIEvJpgphiFlbrqlrDPW20xAqIIht+f0pJyhdZ4pzlr+S7KoJtd8E9JsSMI6DXYB
l7Cc13OWKKuPUOpV+iFfelV+w7lUyznAgT6ZTZD7rel8S1TEYyCQCTDt92iOwhYvDGIFCeq7VmFz
KLo4xWxiW3Q3f+jyJjHweAwGOF7EYVpza4Vz4kY7lRDHylUCtjNlHxygPTNfAAMGQLJuORYHCTLu
8BDHfccVzObJvCPmsL0PVs7euMUneMGIlQuIOMQAVpZtp0bimsOXV1jhp2Lxq+6Jt6LY5MI+x4o9
GlUnHx0g4+h26cwz8QmXfbUS6KLNfJXC3gufq9Ce2oM55bncLujmIP97Q+W/aTeeWoYSu2j+FC5u
m/XBHAsLszCo7so+i4U18WTMKLisoG78BfVDEjkqx1qc5trn489VlIIPnoYStY8xAiXPNpbfRe6P
LoOOhkrUAHWMwDClwLpHdelDFZ1D1z1C4K7Ux8hkP/m2VFywp6zVasAQUljD/URjS3ykFcpl3I7j
8+gdNep3/dOsl3LYGJBLVR8MvRlX+3CAEf0xq8FuYJfEUPs8jMLqq6BilHj+kCVd1uypx8YjzHPD
casPrUHN9PtSYAwzN1Y7oBtCyJEhK8/8RhLQD9FYq8PcpGPi7osozRkNTWLRFzDPQer/MPssRZFk
ZlHxYWQT4fqQkUsU12ASId8C67lpTtOCzuwLirj0aeaope7cXgD2H3RvPE5Vz/CDlbSJj7UCWQye
jdlu1VlkfpZ9ktCl0oeMJITctinr8EvU4T4lwlKhr5gOMn2LGUrT/jGElfCfZggBE4cnePRqjxME
1TdFaE+/Vqha4q+z33p8fLb6bH5wxzIvWG35rMtzJOa0D2QUj+VHayKMDOracY1DWkfoelsjnqzd
0CdZ9qpUHRdZMGB2KPZ5bVc4gYnpPvR0Y9UPfTgM2a5LEYE3wWCUnniN6yaSP7Jcj/2OJ18zwYOW
s4kSWrrclWYqu7Whh9S4a+0+9D+UdZnb7Nmeqtdm0nv121Ta5CO5yguLoFtcfRGsO4RkT6KDc91i
Ww/LdDOoRmTrwRu0+yyibpLHFhi1u0+XMc+ZBZv8/N5CULBEwcUG5rxOPvDrVVXiS+dpE6E7X5y0
60+GgeT8GY5fAes6LN0cdLhner39TBpOdbDuh4ydcLQhuW3txVXGru5wdWyMuhuibs0QsT1uADXE
5R3BpzscXS8ynU0BEzvaphYr9FgspRNuFJBoDrtuYjZ34ZAZFxgp2sDslBT2mF8w+GOmDwaKcW8t
Oe/m9wPNV92hjxdqrE6cVxjSe96hs3fLKHHuJ+V51l2BkSJfqwsCnzfLGJILmd9bjBNKm6z6Fjmo
Gz/2rtmYD4ifbHwe6LIL5yGqu6zdtJ1uhztnlE59sMNGs+eb/WAcErs1pzsmSCFQoE/Ttv85q5J6
2mJhH8rXjFUMeCFdzGbXAlZfHpyhs2tCKy91kSsPUvrFGQmPXO4HhwuNWr4XkyHTg5ojG2w57XxJ
meDFmF0f6qZ0sJrcluS4ysqrojEFoPXoMPFEhN6CCp4uGOrGn297/avUXiND1tXQxod8MpoT5XXj
Piur2wYAYDv/nlOVhe5d4qTloKq4C8bObF6xWoRPN73362EdVy1tU1rVeGicxDzKOE/fLxHz3xS6
fnVk/UX+53pMNRrNNprnBLVZlcc1zhtngddo2m14UPQiMUIFzDHCIy4Ft/1c0MdowNL+kfgZZy08
AShouJE0CVNCr2XCkOy3M/6fdrZ4EHmMwa3tvvD4ga62o3AnG+zwQZrV0gWoTo/rWfhu2R2jAdUw
t3VHTcxY5vzvSK4O38JffcDLn/8pn06z9KyjFI+U73J82A6tr6d9F5r4pDGRZOsMiMrf1YL/RV3j
em4Wn4eFQ27uDvh8JnHMk8oXam0lplGt/WohDROocLHVmmyC8HqEhz75M1rkTKFIiS3GHPDEGLuN
qbRot1Medu3eLyyp7pwhFNkKPfU09htbZ1DpSQi0mOruE5k7BGRa1z3m4TDqEC490DA49vfAXGIO
D13sNcdLfxmidDfMOFVvEnxeqANxzKTuWrbxPLJjsu/IXebgK9gNUWuOrwXIeFMEuTMU8RSEeQiQ
i9Ms5/d511jKJBHTLFGHGBnrZbWWI9Qh1OgCNePRRkU23BeeE8EDy8ZuLJP1ryXxf4NbP/xAdtz+
+C+w9d1/bfvy+xeC8vL/A4L9pRn5XxPsg7jXX8o/4+svP/8PfL0v/zCl7di+QVuJMn8h6v9Br/e8
P4itOe8Q6iPy8i758H/C66X3B92wtOJK8PW+wpD7v9j10vmDo/HlH8czHRt2/X+Crrd+dahdL0jP
sq7L3xHuQXvSSu55AI5H4K32GuhdRkgummIPrbM9SgYIv7dlXHsr0o4I+cizOPNFGGrqt4RD/QcC
qPfYVinRul/TBsT5vMOqy42erlLlxk8aNVqOWtAdxjwAY/bkZR7NuTEuzk+TWcefKYo7z57wSZVz
qDJ9gxwhmcDArmrvZRk7TKDaFG50hzVFHbthinA0uwTLBhGZGZSiJ8xLDY3frkxsd03PUH1kiir6
0HgynPdWqZyeOIhUFunipt2adj0/O62ak0chy0SSbGxyEiCt69cbscxpueocUknrPucxv0psj4c2
GY0nTFnLo11W49Hy824PNbFdGTbpVDgrJY0VU/55INw6Ktv271iCyd4hlbPK61GsYuLxamUmToUj
oCu380Uf2cCFR3gTV+cuLqZTdKGbaVPu4JfbT5GLeLVxC4gippbEL5a19DuGz+R+HBOiGew37Gof
SFSjyvYmnKxw3fazuhzlcydxPuWJqPZZFNl3E67UE4as7gld2EuDaHnPbG6/sntj2fnO3K5aj32M
NNq5dKzpG/Ssi7Vwnu/tjB2EyG7e5JmwX2vPLR84Qo4LuWxQYJYjfMY+h+YdRKA6NnlK6GmOQEfn
SkQt0bFbHorMnl6rYjAfPMzNb4anKEUsvUspO1ueKGkp7CJZ3m1QciTTGk1N98yAPwZac7jILDsO
cmsxxcvOEhyqJpHb3D8EEE2q94WIopVoauOAT1avqyGzTzH83XfXcqz1YBvvIjKGE6ZD+zwWQ/Qe
Dn25NhZUI0E2NLjX6mZeRbp2VwO0gj0sByuYsthbxYXznmIhCfyR+RuXpAW28sp3bSxjLoVJgT4Z
pFshMMkJNVpREDZeOKKF5cNg5Kzs7xpbdRKM0VwfxFgxzcBzmBl0CmqM49rzGa+dOFl9hl176Xu0
3yQHC5RlzWjIfZRPUxmgXusfR9Ldzxzdy3q7KBN/ShTmpo1vpbEe+nmK2k0EFas66Fy6HkzW1Eoo
Dc7jqYwL8xy54/KBHhfXu6/yYqj3hNfmXd4q4zXxHbHskhLdKQlU1NrKNWzzufVV4yJPlsAqt6JJ
TY0hcpCC32yio5NlDu7pWFXHsZ6mbRmR1V5bpi2eZOQioJXSBRHya9mNjXGehdK4htL6nMiOo3c2
Vz0OUnP08MY7enfpWyn2OGbKjTna6Vn0Y0wtYSxPOdIyf10J+rDxJtZu4JV2E2+LhTnjEScTE546
Fm+GaZXnfOjxy47aeLZVJdmUmj4KYo5E5NxKfzw4alAHK6zNnzRGhk9E4UVLrUjLV1pdNG6pXEtY
Wgweu5tQCQoezK+3D9QsoT5VoQkv36HtLtsJyKPfeuHmB8db+OY6LfLHONXzsc/TZcDWcUlrTl3n
clK0VPXAwVM8VY50tzgKGxzbcdTRUdNXh9rB4xT0SL0KtJQ4ywPPJ0RiH47Mz9pLK71q/LHESo1u
j96/FjdjchF4phAcH7m55jvZuE2IjXOh4T5zWo6TRpv664anSxnkCaLlDjvQyaos+QhAlnsObF2+
ypG/mxyiBnlH74FhrihapZuy9rwReHrhHkIxhnbQjVl+r0KTssPQzMUqRxOI8nu210Wkqo0/MUwa
yKYvnjjQaR34hhYHUxDcBWnpJSdS0N1d4Yn2vdHTMLMeh4G6Ujg/k4l5cxM3eQGvMX2q4c5/9XAf
VQHXXu6HcBp//OdBCrsM/15HG3/W5fyP3Y/q/kvxo7v+of8HpTqXybF/E5K0ffkj+S0k4ef/EZKY
pvrDUr5tOSzDS0RC4PGPkIQ6wR/wDDzflZhl6P+hfeGfIQnGHFvZhs8fM7pH1ZL/1VFAjf/7f+N3
DMvwfd/0LEddwpz/JCT5ha383xEJzWCUq6W0LMv2CYG86wHOpRZGbJtjcViSyeFI/iZaxFYELBjf
/fnDiCQw8FNKKAc8jdnBRUS3X5b6ngHwvzmo/n5Y+ec7IdSSDvq2y+f+/dACoi0rwhBLY52NB/bd
MA+knXxSeKr+5sj9lx+aaygtm0oM4eB1bwQN+PRS9sVBGyG7V7mRk7ybQsfaQ0cytzW1hCCLxvye
ZHK7WpIKdyuIqu0iCTQQvPqbP90tj/+43L+Zh66Oor8+vM3XQHAqlSSyu2oiSsxOabqlxV43Am/c
3Dyn4Z5Zk/KFQtywyWKwPr1O1y0RbLZi01f2uvIM4+Q7Y7MzYRyf5qkZ2Ui76NmPFUm5eVU0hyHv
tmbXbUmNb0I//QL5ycyDirrm93BpbGftFfD+6/nO1jsJ2GbfkzjAHF6sG+G890vhbJaCrva+OCbC
Xcf9W4+tLGhKMd2HedEuq0qe7fTgzyL5acoRg6nt9V8vG6I20vs+5EhHp7Bc9whtjMlAL4/Fvkhf
sa7E/n1kWMUmTXlke+nLUgKwZezR49C13FdDf3BcHX5F1hDMQz68mOakT3YlmkcP6kOgZ9N5pB6U
nhkyzFbGpVgWL3WzNuJ2/hozRfMOCmKjhj7w1BzTXgGukHD73DjLuYzcJKD/ej3PxcdRhXI9jN4F
DT8GneucndjfVWiac8qn99JzLqaz/jF067fRiu2NmlucjCnPzVVKHiFeFTKmjNN11bosGAdqx7jd
qHjyVtiTw5ML+iVgHxBUVXxcfqR6GMIecmM75MvnNIxUFwxNWBJsCoXPDhWIL7tj2RvzU6XN90oi
YOpb40jtS5xFu3xH7xzdu9iTCUZ8ZJ8R2QdVUOFp6nQ1SVZyOtPPX2CE3OHw9o5OHtvrJqywQ7ci
4omSEXQlhbOqySsfKobgispqH7p8qNdNWe2oPn1L/freKlgYi3pj9oCauH2wZILMqig+W67xgcmq
jwjVQbwv8xx4s4Mn3hmTfVlcqlZG0xNO9OZpyXNKsTXfa9yVxn6GVkUHRLEEpOqMVdZ6zTkDGk33
ZfcaxQ0pEuZ87kK5pM+VRRCrc9P/OsaRePSLYoRYppc56C6Zd9du429dKLsH+hLcs1Er4mCHjfhz
RwnqFFF0PPIfDs/60I0PseC2x9IRvdMPGz5bZRfGq5F63Ndyxl9kpUb84ButAvUh1XPCuZ/QyxFc
NDeT/osPXY9CI/rlwEfyeC5rS331ixnjcD3J8pBTuHq0FjEdKHiUO63y+qjNzjtoF9wfuObxWdvd
gtOEtpf90iXZlzKdl59NFoX7sS7XKPPKb7I3nXfDsNsvqs/Lx8GPxkO/kPyl5WY8F529nBOjzR+L
TAznvohIHY+irk5KKf+uq91qNy/as1Z1Kz11782t3tezMb+hg7EedR8PZ0Xh/IXt7VvWORSmpEvH
RC6ts9OX8ctS07S+QkxjrRdzbw4dDt+AxkZbBJaq9bdGGd973ddfSkN/UVP9IIxL7AGTexDhLm0E
YuBiSDTnHfugus8gX+Nl1VmbmlJ5sFAvzAo73LdmP727k3nUg3Qfl/Ldufx8vVBs6HsOGfmpzlNy
+nX3ZpkEZP3s7ad82hTCPpM4+mhHgv7cOVFu0F300pKyxtqzP8/ubOxwrn3nkljrvEdBy+Frk9tE
1TUntlH2QTJm6zLT7VZOnN70cWimbVfQ+KEfwmHZW2YKhfVy3uSerBYd9OI1NOqTLHYKBys7rVlR
1Puah7pfadNfVV2yNqet6RcD/S7y6LnFccnM99oiuCyDIoneXRGvwnE49OOwpvX3lEzLtlb2aYzd
9VLRbP/eDCdnnleLN68cmQWxK/VaIoRW/bceoRnFDb1bGvHasJUgGB3lPqOhxKK+2A/9WaJkTdOj
tCjIk9tqae1q1JeY2nbVx/vIKOM9qXNn3zVmgJV1lU66WNllKQ9xhxNz6TlZN/U+svr9Yr3QwYD3
XQTd8FNkAlygU6+iRgeCHXYw+lNEGm+081WYhI+93e5Uix47jttt7MbrYaGBAJhToAveSZk4K7iX
K4LjTeoT1NKEZVr4hgWNRy0OEeOJAk/gW7W5cS5PmmXZ5fMrcC9C9Ye0tk+cdalYvuZx8tXyfjgV
4OqcWtquHpJ6HcbpfTudEUO/0MTiopkQ+co1xWNMBWepF+88dSKYIvoRqpBItMBhXTsOlfPRum9L
88QG8jettOrXZNBVSOVJU7nS9pThoP/4PZAxXTMelCLVnkxUAquE0Cm6H+0wXzdsHXWrPjBw1a5U
JTZMcNSxLTfa9j7KucMrOu2IGCHqOP6GxozooMddrnHHF0WZ3cfVtFAilus6atacTav1aIjqmVYq
k7aTpmNXtL+qNH5oFg7NVWp+pMnQgqBTcXIAgxkPb9liN0zCdW+pQNsEGJw1FbfD2lQeX0MSfjJs
e3hySCAp3/VWqbk060l69xyf5Wa0QmqU2q7JiQzlJ9kJzKBpdZyt+NWY+3ar0uEdIsLKSNJjliRq
1Ur5YoLXQWMQxedq8s/+ZGPTRa8bxnPAyWakZJgdzZ4efE6p+9Q0/aCeeDLhTJ2Rh/RvPLsup65i
3FS0m71wr5zsqMweaJvdtJb2gL7w0d2lCex2Gnh6lNtx8J/Hpu9o3Jhmsho5e8IQENwt1HfiTzoX
d4ltUr9t1yA6ymCa/fsWnbmX1G/ghj7S1eNwoGyCyNhV3TdHjoIOpiTck3OpDn1V1+vI6Or91Pn7
rpJ7AtWPw6wfkoyyYgrtoFVOtfNIFwRhNZMwtvuA5CIn677f1yWPwnS03iIe0a3RfRVhzGJrKt5c
/tmrKtJrDYdu3eywbZPz6Sn4F6QhgtaJijvVRx8NHRq7oVNt0GoaOwDjki/xQPm2lzRd0tx3EW44
BmaNDRtHtDG68PF/sncmy3Ej2Zp+lWt33UgDHJNjcTcAIoIRwVEcRGkDoygK8zzj6fsDszqLDKnF
q151m3UtSykhADjcz/mnI2BV3NngPyitB1tjgThznzMMIpcPXW+1RM8nX0WpMocMkMBNixlFe0XR
u+hgPXmQUoXZzKMohTigd7K8GmLWrAbQZ9u4L5v8G+KmejvnZuYneusVQ7+RDi1oZU/sKjpj5WiA
VbEblYLdRp02Rb1P7PrZUFqvT+ebTMMIF1HEMXcZ4Vqk+0rUHfAdwFrX8THSihDlpeovcvwUKOIG
o2vnJqVySPPyUg06EKOONZApvjp0wncYb8v0609LoqFUiUdfnRBwZuJBLPGnSbcuaA88ZeDAmpLP
smiOrXYrnGIfTt/DSJxnzNNkIu4uGzYQ636msKMV31Rj8dGb7WXQXLAnbCAyvVgw2juK9nZ5G9JL
lKOxKazFNeE3ZKK6k/2oA4MxO3gj6uCQ96rX9kRd5hCxG4m4aNH2SjbdkI/xIFWvr/gOw/IasYhe
aDvDfLEb0lEmXygX0kxcZvnqRnpJbXBeMXvSii4ddG99s5uHkfZlgUiCu+b0mr4CffRM5q7T/ryv
r9Jq2JaQ/Ev91ZTzkxE9Vf13ZebZow0mSN5OvuOc2mTadajdN11NvkPqquIaVZQ/VcwVV6ozxgSj
aUwKQMzox7TYbhhvq+57PCLO7P0lV46dGLayOkz5p9c50I62GeFZKxZPzGh4q7vMc/YfrfOnBo0N
CPh6bgjdQsfJV/c1m3wbDm0WzaELWp+n67TTp8ngE6VUicfLqoQrJcysAIRuSuFLJ7pEOFcK9Whw
bjIQlTHLxmGVEinUXwkFPa6PVV64Di72YgrV3LrR62czXzYItd2+3SFz9VHTbSWzrMUweMApm9mg
s7G8rmHsdRegS8z8ppuQGvEpklFaG0yfbxFooRSrCzdNtlTKn8zadJvwliKMsDXpW1W1A130SSHd
1vWwrebBw+nlFsFjri2bftksTrJBnO1mSNv6aTybHfJVY+GnDZW5mI+WeIKUQiaOe9ZRz4dFHsKS
jx6nbvNgBZkHSHchkvRK1YbNZJquqZ7PebNT5uY4LymfVem3jXK2DMZmSeD2rU/AqlALzTlo62GQ
s29ZRytCKSONi8LE8mRcJeKrhkqQ4GTfmosbvWfTbp7G4ipEmLaEz2Ypt+l4EU+tX0yOb6oxzVPg
2cFll/U7waR0FBFN7+U8PK/pUYXVJhYEMJTUbXRtLU2ry7SpNilq6h2pSzdFI2+iLr2Lg6RyZ1Nv
Sa2jj1BDRGJ5x1xyPZq36TCAKi+N17MzLDNF0JSXDySZ/6jz7mIMo+UQZ+PtZITOMdA63S2zND9U
AwD4cDcH8ocuhmsi/A3H2ilMlvBjpTmWKuVBJ3dqsbCyqRUGJXsJFnaahB/ZxQLhcyKNB62tM6DK
fPc/WpLoFnI30n0dNM3lgkXgIhO181jXi4byDV2uq+RKjjYBiYc91OE272Jn32apfq3LKf6aaoE8
pvUq286s7gOrjfY6xuff5QcYDtp0GDCdkYucldopNV/Vk5LPhQj3FXGauT/a9fSJ3rAD9dQk/2df
HYK1PyHgY95XKI4YShwUMN9LzOa19jTB2t3A8KNjfG155Nr9FK+NUPLaFClrfxSsnZKx9kzl2j1N
ax9lvLZUVZ0qnxSIqc9aNbXfpZLEe846INcQWPXQNq2DmiQxvrY2laoLmm1fSC3qrsiyi55TxKwH
XaFmMGOTdq9sGuXaTNLgW7h04r7vlORTlVfxuRLSK/Zaf5eqtGiYKpoLaZFxZq295bJ2mUtktNtA
mKDKzqTR408VcHE3L8pN5oz9c5eWw22hO5+NXChuCbeGbPUxRNrt5l14nXba+WRmOpLW4Qkdjobc
rUqOUzk1nj0EV0tIm8MksnlB0idSc6f2LXRbQ7sba7gTOhGxi3aF37X25ylrOJf04TEthoHFGRZO
smfWef8Yze1Qes2U2YxEZsi9m8+pc2hpue1VGjowZlNRs1VH2PZoy82OzdSpnfYmZzndknE+XKA1
1q/Ltc2z14avfO39ptc+sFlbQmNtDkf8hsfutWOEYBouorWNzNaGEqJvvOjWJrNf202kTcX1srag
2tqMFmtbOtCfYq0KzvK1ZZ3X5lVf29jfA2HAmm8EC68wGKZpalIVshWydv3zN8IF21HK2VHVbB+U
o7MJTedxlHm8aSpjH1mj7edlGlHOWve/v+yK9/37k/n5sicVu2KlujbXc7Yf6xJviUldpaWt7mny
o9knvwA5397gaZhur81RljZahtSSMW1hvAuSYYDAsr9n8Ud3pb2XZKw7ARSUar0+S2DO02iKf+9U
UZ30x2zdcfjU5RGVQvy1W/cjVC3OfrBGJGDrbrUker5X4nULm8NW26XrvqaOovhX+tUfqRj+GwTB
RfxMfE75oztlCP5fpRHWhL7/PY3gPeXfyu/x01siYf0b/yISVPsvC4RYmKY016j7f3gEVfwFgC+F
QdNpa5zU//AIMAyWA4voaI6tSqDlf2gE5y+gfwcjPvi/TpCfsP+IRljVZG++IGk5K5TuMBXeYnrp
34fSmw/Xqdt86cXUn/HxtMepznrfsbNmEyMRp7zTm0u2utITkdlsUysf3Zk80Ic3D+sXKPqq0zj9
EbqNvMIwMdETE3MCoheyijkcpu4sw4wxEiBNwEOeNMamJJ+99yoQPbrCavjGgs7mLXp69SwfZM7m
2xXxfZ6aHwmw5Guu6dsHY6uGakLhSHQpHMunia2OGSKIlel4VlZ2prpKIuksK/BC2omozh+RNoX0
7qUdA3qVGT4lZPJujDtwxBYlmmo/O9NYe4Mm7HGbKkobe/NYmMbTaNbhD1OTHKtEe9IdFl1oVztC
1ACbDMx8jxnk73kjwv55rGIEaoUBBetic2S2RBdKuiDymrIzrSPC6kIPUhwzSqc7j3OryPOMcDdD
F9EP3WJ6qrsuJPPGyMcg3MQZFa2/qOE4bciOVqxDkZa4gMqcjeYM4ai8VJ0B4t0ZNQ2vQyqn8KiF
o5XvShIwi5Wb7Wu3lQuj38SiVPUhzYT23ZYB8oTWjhxuqeGM2QgjyNtNlzd67Tt9FY5uFCgaARiT
U9ToZICGXTYQfIPdnI7fs1pIl9Ef9RfigyCjRdYvwVYjgoOpULmJkqJDS36eI7Z8VCrkZb7TOlri
maQJfu34R203BZRGe9qIxHFxl/B7zLAfnJ2GGlV3jVyt9gICYXJzQ8w4C1CDPAG9o9fBV9IyLG/M
Cp17mMAbCiiTwQ3pXmga+KanTVP2zTfMFkZF19fhKEktOVXnia7l1QbwljqiMRtjD16w1NcthHhM
llAT5Z7IRnFlB/38EsR6Z+ymeVI/F00cFmDbo2L4QRio+65Ryvx8RLv6ZWyWoUF2MTTnhtGkfiwL
C3+hJbSHtUjrtk2gJDcLGvXnxsiNy1nJkgzAcszvjSiFUGkdyCbPtEJcPvNkK5exo+aGNyXg7bwY
lCnbIhsBZWIt4flPwjoKA0KNxrfMs+MQ5KuSmRddAslXleESvCRoHCdt+dbX4yi9fpkUbIg9F10L
nd7DJDfeVR22Ds9RA2WHm2JudgL7p/RHqy1Y10tS3LGbKZXrBMBhWK9skXqMVRzCZKMURmfcLTi1
BROvChVkhFOucsPGmgOvHZAJAFUXI9zZmMxUgkpFdmRST/TTed5obkuJeVtZUzR6TmZFdKeZnH+A
cS7n5AvXmT/LLkdUXZRlicqBmcX+0ueOvgWGawaKzN5cvStzc97NZmjeTFRvmDowdWLHrGZGeUrq
5M8ysmt3VqOHKqdFSMYXNnE79OTEGB9A9icMHLdJL1aGaQ9v9K2azWGPFUm9GEvx3AWBZzWHPjDE
RcocGtwgCrzOJO/DefphW+D3omVex2TlzbZxRpfy2J+DkVxYk28qTslfdvLvajWheXIwJa49V3xY
unZbNPZFpc14msj0sfLpxmYIRWJ3hzjQ7spGcWeF9tVQYU3YSBKsIRA0rlbGNHrqtoqq2I/iO9Vp
P+FDIEmq20ywuuf2tBzKarT4JMgjdg2kW742ltqPLjamR8xhR4EhUUozOkPoUvYtL47cImxZoAe+
0dkT/05yDtd5aOzEYHapDouZm8adDMF9HDPfWo7m5c6YglvZJg4Lm6esMkajMJzKi+bSS+vmqGFI
9s0muoGs+KSWTY+7Dp3v4tyUEgVqEc9gFfmMoGKavjIf+SVOZHWjlfQPDH773ObpRa1mV3Ye9G6N
f3OXYeb2prYKkOyny7EwjKtCPJojIpVYO1swCTeppn5f6FHxhHoz/ZGXlfKAYXTCdiSS5BjZfXvR
Zyy+FCfGg+ZU90FlXjpr+NyiJz74au/3RlXjo1m61BcWXEUVTchx8nFv6mWA8YlzA97xBmnbfdDo
N2ZbHFAHPQ1TdwjVpPoRBEW60YJ4+RKopC9YRkz6SK5hDhn7xW3VOtvpZu5smlD/lPcodHQL58Ew
37ah0vhZIO+USQDtVfoujM3yVndKV5RK4qvjZtbiMt0CgnmqXv1g6GHq28b8CQf31plTQDQ0+C4Q
bQ3DoPd7Z5qvWhzvrmLnfu84N1W8fB4TPKSUC5Jt5VzXxYNm5bcBO7YLUQ9Itui8l9D0NNIknpYl
vrSq5ErgVSQX5lk237XI2dZtc+G0nbfaVHdt4JTnGD2xNo5J57CZtfWjMmrHhLhSHp9x5lTBVSt6
zHo6XoFv6MFzz25i3bNa9V7Jo107FJc9ySRfkU4Ci1Wqfl70S7Mp1KF5COB6jP5CgwIKM5X1pplY
aVXMi7Cd49YpwBUURfs8hPUXZwrPbXlDV2m7nWGdV3p4nmW2DyxteNESb0q1OaQClNM2vujqdN6m
BtBQkcgYUopszCXaMuILADLumUyECKsmBni0w6u5D5MDxqlHbSI4KBakwrtGGA5blfj2rUKXeKPG
XfPSVQBViKW64jwJShysIEdsYbuptO8xAkYX8BjnQi+xT6nVPb7txet0GDEwZy+MF2NXxUO8q1e4
LUumT7UxFiG/XGm8LmzviopBrgXvla5WBtmdog9elYSPi+LsCyb2Qo7vByxxm9AarI1Z4m8TjZkj
CzcTxbOsXtxManstUTooYNZKpZ+xseq7vnCA7B+wjHrgURjIFqYiN9qwq0WRu03s7NYov0gN92ri
RO4YPMyWOu/7uj3T0a4cB6W9d0rGcWBP89tJwZoKepcpWnXd2IEJIbccFf7YRMTvthW1qRtz3qvW
dJEEapkeczSMbi3MOw1XGaRJfAgbw/Bg2OLvsx0e+6bMEaSOO3VZAV5Dhr5go7NTI/aqyM53YiEd
EKFWq/ReXIgLMeecSeZYDh7zpsZNHQYx8ghLe+YGr6wmZ2qOLhbOcvO+0MOe0kX+qJUGQFTvherh
Hz+kZbCzljRGs14c50o9aEmrHSdLuaIcsz+LdH7BmXds6j7YFYNyEYS2XD1d0xlK0nO23+I6Nqv6
2ZFJ46K2v5KZWblDs3oTbU+2zQNyjS3DsAx6QMc5V0P2BupQD0HGGYdX4w2O6eGTQlQyy9Y1ix9t
m/mg3KoxnCOipijKqtIrdao0pIppg6C7uosxI2uJ5RppwcEi5qdEKdNrM8yvq7hNhE9WJWuN8IIx
Ub/P2rgxwmeri87thHG+eX+wyuah4PjydGM4Qzf8fTbzeddpxm509JCPfjm0uXZVNU70WOgxxxHV
jF0V7VGthOLlc+e2eRQ+9YZc2PbNvdqZ87HuFnTOqTzOarghv8Nfxjy9tyNp3s5tS6aMKNvqIcMH
HSC9m/DCF6JOXpS2hBtKlCwgJSGPk5uxmaPKm3KYHA9XXscZner6DoMlpWxW1gl032DbsxtVSn1n
lbn8ktgT4ia8l603q628arpR+ZHUsxjOcPFHW+HEiPx6AhpBgYSSGl7RJua0z6kYKXuyWFa7VLVj
6q2UKDsEvu3yKIsqf5TWRBugK+OXUMhkqyZl9s3q1OwFn+9EBgRcUVUhuHZHkS3n+qjngwdsZKCf
0G1jVWpUvdtMycjWiCMu4lnKKPWdzjaeGHlM5S6zAG6cYSUM0ekUE5X60jqUmCmM0m7Wx2pflA7s
LhkjeuRhs0sCNN9MzLJ5tNVFYRcZ34sdAQ0HTYLKt6/a+pbJVFaztY1iCLc1iQNPxrSoz8jNEcWU
hR1/1kJDjp4lG/xSJSj8vkiU9GoenOYqcZqg9Hoty5TL3JFVtkUDIcVu6bvptqpU537oJuC6mCku
nmD8hDjOsk4ntBP5EHkDaufCM5eIxwlbrO+pYMkISMNO4emjlYBWTEPV3pBuAg8xkR1x7aRzRZWs
iFB4barIm7gPJkoooCt4tsCpK1dRZ/YMSqTCN02FdVdGSIwPnR4tn40yGKudGmjKC47nxvTSIupx
S074c1qKQDglu4gTf0GPrrsAqVPmLYmC6y6OJuW2yfRvQaTn52rpOH4/GvtJ5iS5V7bSX2dmHX3n
S+97T6cOCLxcrcPFUxuZfOtz9kWvzq1x181h/rKQbW649jj1/SU9icVOled5sEECnSqeg9tP+ERZ
KMkZs05HOBiRYptp2zSpEHUZ86WOwVL4zPad6U/TxtAQaZTNt9oxYbnSZk6UK2y62UMhghiytx4Y
nEHSZSCQQbeYGXSrryJXdohTzwLNwk08kr+ztGNcuOYiw9BNDUpsb4wXGOY4quNvaRSL2CcUFZ1D
VqQ6wxtGg6aBMCjzccR/gKw4cUpzk4p+uEDUVBR+FEbogNAsk86IFUrGG8y5/fJoqql5a9XFoPpZ
EdKP1IMOP+lEMu/OFLQhNakusbhT4yq6rRMr+5ZPo/klqjSkA8qA1n4f6sEartD09UsdY7/3lTYP
vjb6ALk2oyD8QTZSGHlmXA5f42KuLN9WzewLOxQjwFTaG8dLM9XgLIsmqpPBlPXzkJXBS4jyCQ4d
dxQNURQFnEa5oRV+ozROgZuzjmI/H0NET2EU108hHto7p2uYnEXuisMJG6ZmcW2FCU3wglnEVfol
viFfiVgHWq049tCstYM3d1b9YCbEr2+lnaRPYWNieYKyco5mtMwM3chIDwWmtNQvXH9JqBs7Ctjf
4zcnKCwQieGA7QvL0gxhWvLEtcYYEQIHur49MzMR7EtrVfkDbe3Ym0L/95d6j4wS179eCt2XpclX
Ce1JGN8Yd7IXpdWeJfwn2FjIkrAFfMefXsXUDMYFAEoR8SROfYZIzTWBRBJdTUO6I4co5KZkh/n9
Vdbf+hZhksg7DJPqEeTLVhF18edvoDdFT82qYcb4GRpk1FBOTzCUVpr99YLp/T6mfbjTHXX6ozji
9Qma+ipd5prCoSI/yejKKBZyjPbF2WLR1kEFhUQPMKAFcPMfAPQXmN7PL8rEO4IQ2gTc1Bk38v7m
yhmvzJSqxVlMrsvGFkVyQZTTR2OQf/EIjVegXBqWbVraiVcWGjqS9gCf28to3BZo+u6sQBv2MxLI
6yaINFdVgvSDwMyfl7tpYCrTbUuH8cAi8/7WHCbrcrDO7ZlQbD5pSmf0kQYSsNH4aDDgCa2yviwT
PZJwkCNhSjsdwmYmiI8qde2FMqV8IQIb/Mkw2hp/quEoN4PVY5/Wi6jd4qCX059/bKZhAsvalkQN
9arGfrNAMcwPncLReKYuWXxInAksJJ77D3RXP68UFPNSlToftGGwMt8/znrBtl3XbXs2N4m2RYz6
JXTS/M9vxeJ/q8WQdydPbyWkT+qTuGDfmApad6DUz7JN/nxlsGsAyyMsNgTQ/cnK6Nqpnm29wfZm
GaAeeWde9XmCrYa0gw8It58wc3ZCW1elbessEXbek+84ttNKLeqoPdPoQke3jkuQoWQkDEFaVXer
GArWFKLTrPto1uncJrCo73oyJzkpFpNdeymxlx8J9H9er7xDqAwdow6t2ukYgSXpOh2/SnvGkfdN
zug3B3h4Sz7PVvii6fSyuVJ/sNO8Tj54v49yUcna4UwxNfs07lH0uVaZvd2cMb9K3RphtVwYzJo6
CBFEhIK04qZpZboRZeegx49i1yFw51hFkbjSiUk5SIMWILbr8RKRI4i9yFE3UGKN21rq6eb3++K6
BN7/WN6WUElw47iUCLner/YpA6syW75oRxiDbwVhcZWPJCmQ5xJUF47D4PgPjpmftyskBUKI1VyL
M/R0gJtJpSOwDA5nRVeIXYGjfauZaoWcGwns6839ETv436P+rqqX4hYA46XD5HxKEv5faCMyxJvX
7D91T//xAsXazasN6r/+87aJ/+P8qUjfE4D8lb8JQKn9tX6ncGwqx6FwVmXH304i2/nLFEQxsoAt
9W9q8F9GIucvNkSoBaoD/pbK3vgPA2j+BUm2lieWKh2+NtP4EwbwZHkgdYWzh5lkc8SXREHyfkFW
ALsCu+e00ZrBvEEAXx87SwP7b5N83L55Kr8oCk4W/9/XknijANQgNU/3x3gisSO2i2ljp1kEZaEU
F0uFrZFQR0QbidA+OFp+dW+2ZUqNzQFdwunStyfLAVWugFzLNkTrRKWe55wtRm2PH1zqZOd7vTXb
xqRO2YMHSpxs/UaMVUAgN90YjJC41pS2+dYHc39nj0JDuk3K2UWTyBKJUdK09ub3z/VXF8c1b69u
tNWIdPIOIWNIPSMNcEPXUJzpNgQdmU9qgSIsLi+gOdtrolHkPgH3eP79pU9O79f7xvKlolTWhMqN
v18+ItR0hQpm2kBK5RfCytMzverjD47v10kib7bN9TLwpKqjmhZrhy7j/WXsbM5MUs4mVI6Ijkvy
js7lWCa7Kq/FbbMuKaauVRBWGXMBrBZ9Kdqy+XpJhn74YD/9xR1DC69ZBYZj2vK05gw6o0umHBVs
rdSpr5SW4o1RWX6Q2P36z5ze8Xq+48vVcNY5J6VtKMoJEoN3SpTcsmxzLdXOl5qscDchE/grYrjc
drH+F9G2I/7VcqlWwzuCTTvtg4d/UmS/PnuD38Gug0SNSIX3z94IGwdfCL/E6VvrDLQ3fDC60Tgq
pNI+M6ci8gtajU9/vK7WAodNiVe+eizfX1TKGnMMZP9GDRgVHjqUD7MT7v78IrxAUu8wUf58EQe3
dAqKOmyg2cncXd1o7Ef/BwsGOY/F7q+yv7LRv7+VBg4oGtN1wehOdMT5k3gEm2YfdCW/WJb0c1SD
FJ6rbOGkjBbWGFiDVkO4pWngt5KapllHIv3+if1iLejUEuRY0NLZ1Fsn92KTQWdowbjpWqlvNC0c
Rrfo4/J+phn0zalTdpZtfDSGZv1XT74FXXDQaegWNPaak3vT06Ab4qblCRKxvDXwZXvhwJ6j5ulH
g95f6+aTa7ESMO7y0fGuLO39HWZ1ZWAFXIZNH4Mru04R609Slkbiy6VRAfTwYRS7SRtA8hUAqswr
7Tl5IROzvYq0JKixKNXhtCcjOY0+WK+/eA5IRBEFrUEolnb6USzJrMeAnN2mMTvtkI9OsdXK3jmM
hog+eNG/2H94kXR+moMOhm3o5E13gzq0JZPXN4TOkv5R7Thf7mJlOGhqeG4yTds1E3uTV9ExVYL6
T/dYkCRGvFArmTQ5+mqwfguNDH2gzZpU2s1oM91hEUG+KaXxEZj0UzlirVgIxRVgiGHKVbH17iqT
09hdXHWbRdETryTjwkU5Ae6/hONO/3A6Gebw03VMB686PE1qf9q20ymPpBksCzNOShwbtt552ZSR
8aBSUwxuG3WB7kUyEt8rUFg4nHTKsKdldoyeurIR3VujGulu2LIatwLCLDwItSeOYqqt/pzQAQGS
1A3lcxDCEPu9hBndZuSdSzdP21R3k6hjEGBnokXxggm9tBvH2C1dhplr8TYo0DbsjMSwR7+DZ5pA
oHP9JsKZkHi2zNUHm7TakpTaIHrM+0wTnog5jH3ysqJw22VYq7xW03ttk5hEM92j/p0cch9Nmfh2
UTJK0RpEEl2TyVLOx6UoLXldT1agb2YHmYRLqkX0jNaCrHE5IzCBNJ3Ls8IYIIWQq/e37aQlt6kM
ppAQuQmcnZRRJ78thiRuPUb6ibwi8cUwQ7+WA1tEBVATekZIBKzbtVZYeD0E/5Vs4rRjjkRa4ZDQ
wY1lb9VPpEUJ21PLuFA9knOS25LAZ7x/pp08BR1ItNsE8fzC3NKk9BI1a18I0BZ4Adh01TMlNPCR
QB3E50nvLKNLLCkotrJygnM9AMq6qUwNxAzIg4xL0S9heazRy5fnpl0tRJhacnZi3m6t6NllCV2p
+v1gNroLVicG7IUJ2fNZz8Hh22al6e7Il58SoB606l4ESvHV0ruFKJQ4xXtRFY3zLSxbLdprxHHY
m3LJ4y2jDtWOqCsNa7QO5dh1ePHQLdlBssEzmchPg0Ni8oFQROVGKikIaxkQbuDqUyEHX8LTIdNo
qDm8VOuILJ1k2w/brqljGBIZOk+Vhadl15AqCYeSSXCJwepi5TCktWHz8+e+84pOCy7giubgiC9J
Ba5eMuVQ85ChKsfESLaO0QXlUR8UFV6Wbaf3pzkwrknp0ZuDImpoT52neTdDi5UHWfQk7+hL2nRH
Qv/7q5we2vDDXItD2E2l+pwm0yw8mYWRuinCSVzFQxCfTxmgE06lvvhBDTB/ZrOLil1sRu2XcC7I
LKmrALVPJ3qdYbtpUIe7JpfAJ3pUxs8deDsOlWLunoysMjUoHoprN1hyWAN2AIjrrMpuYwuoBeyl
TtBtJNGSnNlRV29NlBvW7aQriu7VUiazDzoRWJtmlcxcL9Oy5JBwomTicaf3xtYxq0rxqspsO1aE
2ra9p8qWuDZ1MHI0ZjD8PRIFNZP7UqK39lQ2hRFDeVYrl8wRr/pnO6wRmbST46y5rn11XzEkZ3qM
COC9mQYSCRBV6eteEemwPXkVIMBTTFY6H18UkaNG5BDr1zLVvd735hK7WOe7c8PpmErU6hbQDqmm
cosQXfwNWf9/WOE/KWbe1F8/4Qr755fsqfj+Vlb8+jf+hhUUTf+LFkRTEdyviBs6zv+FKzAZ5y9k
tHS8Gs32q7b4H2mxZf8FvkOsiUFrYdlI4f9BFiz9L9AJKmH+DoARQNWfIAvva0WqB0BQ/kdcB7gb
wNVJa0jUgqmSQDps7DK6asoy3Mwo9nYIL1vfmRmulqlV+0Hh8P6EXa8JVG3C2OjAr1I9BSAZux0F
QVS1m8Zu46dhnKiQRu2mkHK4HkYMTm9exy8AjfcF2d+XY+4WBQQnOkzRSbHYYecsGf2FAg1MYEdC
aeU2Ysl8pFvWB13YLy8Fgkdtz9XsUwMC4czVGiHebhDXqUg1yApByARd7RKs/BFKubIz/y6C/3Vf
Doi8lIatAVy9r4zavCG6XyvbDdkSuJf1pt/FaaZ/rZM0v+2U0fKbTOB3FFbfXMBxfTRf+FevETyD
aolCCa7qZOkMqorTKVOI7LJkfqx6RjDLtEGcufSJP3JGfvAef3k9a83tQsv1M27twOgLYN9mswRB
/UkudX1hTfpwVEcpjw4DM36/bH59OUdjCJFNCaqflLd13jujGRrNSvrbBNRltd9VJWoEltrZ6MiP
pvr+6npgfKDOdKF8+eufvyFy2rkiC3ecG0Tfk8V4EEu7VsfMuchFWF+NQv8zQtg0GP5BCDfF7roD
ITM/eX2cf/1ipBOSu2Th3CbsnLnCIH4ZDuovv3+UJ8jQz9fS39+bI0YrKfS62fRF0e5TsjAQ9rVr
CAQyBHLv+sswFNeTVk43MlD6S6YiGOdBFTjig5d6+oGuN82CpVtRyQMi4uf9D0GXPGR5xg+ZnRzZ
rk2YHWKE+Digmf72+5te18fbz5NL4RlR6VMF0VSWcXLPQIFViOalJqrGQcMTOw2CC2267eaS+R0E
tT3TJZr5JgrrYPv7S5/uDGRbmRw50ljTMEGyT3qmSiPPfK5DglMf4o1yaQivf1R2/ewvt394IXY6
DjfuhR6NHWTFO96s2ZCJFIw4k9EmHVO8AXxHoCZ2Teidreib3AntvUwjfUMP3j4ynLb/oNf+6Rlr
GosLSAVFg40B52QLHGJLJxqyCTdGNsRHHQ3K2WL20znNDnNjQu37GBndPlyKj8Dcn54w5k8cJ5zR
pPpzGK/r7M2N90w70eo2yjYDUxjOuEjDZi+TAz43FTMAxfdQKmgph8Ly9TD4yMn38+UFhYGzBlqx
9VI+vL88kdYYKwJm+LWLuWxRXBFWEtSGpyPv1zak92qe1GcaQavr5FlJeVF+8CH9/OSBHWBLVkKY
r+mUz2uhyFSK5GqDPrv2Wpl8jxlC4dUW5TkkRenXTuFsR039aIrhry9MqYsBF1XBKbjFHBqS1YmI
2OAYzbeOU8IXKhmGW5WZV2HSG/fT/D/ZO68dyZEs2/7KxbxzQC2AiwGu02V46IiUL0RKaq3M7Ovv
YvVMdyYrPQIdz/PS6K5GMegkTZ2z99rTo5/gm375W1/vlJZCC38QFQg7Mmq+q/GsywgZqfTrHUfs
heIpm70O3yvUSxOBZsX33+DH+Pcf86KmAVXnYDIDk/v7i54hug8T+UzQHNA5z0ngoJQ1YZ6UgYc0
3jQeZ7/3n6rASXcv/9y/P2f2nzS9WGspVDK4f//L1jx7oofWsbNKR26jXKs/4VV530jbOkLGt07K
6G+KWHduX/6762XQpkOCcIMJzNI9WqKrIT1zliwgrsY7p+28EDykAXPBsc6+tB4MBJKnl//cqtzD
7LEstuYSpwORwgW78vvvTGvNDAin0rYWNJYvU5oaW89MADt40C+P0Gi76whoL3CxKUuuYxWkNx4n
wq8Q+rtdmxYkI9gSuNLc9M8wyqdjagbzK+/ib58eY9ymH+0w3pAumKv5PJdpRxSJM29dGuLI4jB4
2AGB065dIFkXCQBeSlOHV54MAhZ++29LGKKWhc687LnYZa7jnHGMtQMqOXcbeaIqQx02h/psWLVV
/LTzoSRDLqgrsu1EqunneEgza5dFmXIPk5NYQITUbGYHMSOufOrTWhEkpGI6gFt9jMz08xiNun4b
4J80niJCX4LQ7npQGFYLwvkqFyhmjhF1XOfzZMq6AliQK8xSvexgOmS1Huu70isideWj1CyOo2VA
jJNm00N6zYjGu0V863/pWzB7HyhcJPFNY08dWKPakinq03QqUBkPw1dduNK8Ao4yvVeY7aktaR1t
qopPPQ3RvahHpOFYUcjE4DsozTy3d8IqbHMT9XV031pJEYOdY3OIusmQ+vPoz/YPKmgCw2YlP8pY
wPQAFlYBmgM59m4REaEOLAcfzG+DV6uLAg1TeGLN44m0vUAHelu6E9N7o123TALxXhvK/ktAoa3Z
J043H8qAbcWpRS6P4JPomPGAHF5+HEtbf+har6VmpJzos5zndkJZr0HjmkTn3QpfgKgDeoWCUWIJ
ROccRE3HhJZ4zSaxLa2GfVhQstQJGKVTgST10JkS70afmv2XqsPKtbM9bXjvA/o1wy4jOA9rY0c9
Pesz8UX41XQ71p4776FvRNPdNMGxD1OEqOM+TUtDQ7fZYCDk3KCd4C8513CQhk3C9RB2EB5xW6mk
/mk5+lAdTIDOZLK4GmYQfjehgwqrfXyM/NQ8eVGnqmvP0BO5HRMdqyPEZG1pOQTaoXOcIUaaSdIJ
wnICNkJnkK697aLYvfWKgH/gdkMLYNg1jGwX+BOkpmQ2PVKnksQnpZu6UH6V2llshAkslz2LvhXt
MjZ18cEqUapucZzXOQAgCMWgMcZkB2M4Hk64iKoJwXRrp5uCbS3GHKN2070pm+gHxZ35Fh+MPoRZ
QKVu51tajEjVU9Oz1XQyIq6wYSNezhAONkjAo3JL26j+UOS2me5sKEQIbpnNqr3dW/mzRRAIr6Eb
IjxQfTTsLZUO9SOKS63YGoMZZw/6bOEqdHJRnnWp0vJQmtng3wHb9bG+cYa8Jf6LsM6W7daTcCl5
bZI6IM5PJ5LLf2qGqrtulGitHSbCmr/QgT3cDjRuSSorJTbJKkmt7tBJA79GhavqMDp2dG8XXV8e
2UFk1KSbbGI4tT1JHE7Z6NjVWPZKRhXE4S05ANk7ow+i96xn6JZVoiPZs5Y+/SgiUiXdwV3KV0Vh
YSJqzFHfYKSvv7pxzxrFDlVbZNYB1XSMie10Txpfpj8QblG2u4Un+WCbsasdrFpv9qZO/uCuSLt6
4HHoY3CPargN7jn4BG3Y9KnV3MyeJ57qxjTyq6DUx+u0M6BOmjKvvok8zWcsmSMOVweZ9KlKcV1S
x7P1LAxSw+Mf5ybqexiUxMflTjtqYRRZAn5lUALNK+sC7xUnjknbVEzm37PB1NUuVr55AxK8Drap
CpLjBKwhIPnM1++GLgujrE/v4flA+k4jJ9kym3B4SkrbwxtWVE4QImMzug+orLGiDk1fTfspbzDl
+K03JHdjY6QpApKkSWA6zc0AmHJmmCe1F3hQvibismOMsPPekY2BXrsMHCxaTGjvyHSyJ7YgMe81
G1BYPNrAePAOFjphMVI6/o9Sn7DtpS5H5F3qLnlCbifAM2U90MHBatQTCRP4eN0KmJ/Kew3m0OyN
5r7tZt2n8O4Z1ZJmSKpW4yUN5fIsy+6Qc1fFtiiCGDy4bo/vPb3zdJB74/wQBHHyHCFF/FhWJSes
qep70jL5bI65UVBqXQIucCaLvAnQyYx2iinCstud6wmcjFJUyt1OpWaIMIJ2p1h35rkMXZlW70Bx
kFCaEjJ073YZTqm6JSJ9g2jdox7Q+uWTqH3JBCpd44mYuvhbH0xNsygvqZu5nWx+5JL9JDrrvpan
nHEeQxfHsbd4Jqb+ZAe5v59rZOJbt09HliM/jX8ADm27EPJsGh/awfDeoeZMIBUSiWkxMYLx3uCO
nGCcOlDWN4DRD6Ifqit3jIBI6HU0PDXEb6Q0qrT5rHobvTsJUUXPNCBidZCRWZR40zztY9cr9bMq
LZFBXyXX4YiX2w+pWZsOZqqkWTgpJI5sKCDRlOCTYlqKgYbeqIDewsacI5wViTM8lE0JFF5OUbND
YkxFPsPQR6JklgFyTGDZXNkKVxH2lR5Gn2VFfruPsoiBMfeWI0J2Z6xEePTBN83CgHHozx2dpsS1
qghL+ISzLE7ZdDA+pPl1Tor+Wk/64CtBc3m7T0QVgLSdCthoDbaaraiJt93kQaq+xsak0a5o9Fxs
Y3dW9TbXPPeuNVuJe752J2fn6bmf8H/KZuDkOivMHElPinD9HTcMB1fLq71bVNr98yDK/MsYF8lV
7yQVnLS5tuOQ3Un11ZkK+j6Q+eIbVsF+2uaT9L7WdtuDmm0NMifEaKZxOJBpqugZloPYCOXn+nU6
tE6/y2TX39hGqp5j4g0+kQahj8B2e797kt4cBQdg5m4berERf9fG2IewNEL0eYf6Pb+rFanlIV1a
1WO8KqB00TTMv8nalieIdqO7i2jflYeJ4E1ATQ7E8yLTgVkN/VJ8UZhKtp075d+iKMN80xgjkLje
d3OSNCax7HPB+vOWXHjvM1s48iVHwrlKW+ChnVWQX+mDIT7NjTTRdubgFTJbsFkoeOHltpFVpe0m
gwDNmKyBPdI22ezmJDJ+RIM+y7DWhmYGJsb0K0AaJkflTTRUikL3xabXEgxFTeVJ/NJ66l/VlUaI
Ii3++KGxC95W7xsd35ChOuOGXjws5mJsCIVUnRXEO5PNBNkQBWy7g0FktAf0wQJwSH4Z0TEYU80v
tZMXbVgKwexVuF1lH/ESw5kDXTBhUMOli1lsjBt51cZF8H6uF2u8/5XdpG3dWAauE5YqylQWjRmu
qGNEEc2HyRDp+8pOwcfGXY1nFxELtutpsMU7TR/rnT2l/jNWj7bbBm0k56uE/ff3mY0oBSGs8c+V
NsXPoCj6mg1+UX5QTT033wlmIXaBtFlrD7lNlDcIAzPgRcEcp6ECqpezu43b4RqPW3Y9Dlid7mhQ
tldZ5E/NngwLzGe4Gaz5pPw5QzlRyvKotNIFW51TMwIGaokBxzpJzledquskdL2GyoI2kxcY5sTm
AiKNBq287RAfJHv6/2AfZ7fHv9jMLbYVjLd5cpRxNhM/0dp2eSoaX5VhXM6FAdF5mj8VWBE9gh4h
k53Z8g4p5MdATRtE1L5CSeAPXwJZegz/iITBTdoVxRm5i94f8rgr2dn4UXyk52lhKewbGSazSKyj
Nls1y/rcE2iYGwbkR/rc38h5m9gXxaQUq5Re7XYeKxUQkWGXMfwFz3jWszSlt6s0TcNNlzBEFQms
cch4LkQovLHEvInwWGsDbMSiIzZ66wXtDOfUJs94QzxawAX1JaFY5Oxy4djlPsQ4sGgj5VRiALMW
ZxQeR6M6mj0L47ERCRImjp78zUqa/ne8+p7k85Tim5bYeLt4a8x8nj0PuP7JBoeJkc01O068SCmA
ESx6m5buKy1IDFDDdi5N6BAY+K3PFs62LxNohuFAdFQKAG8Mqpu0iIJuJxqPDnY9WcUHrIFsJIcc
GO0u9Ucvp1I1m6eusQA95jZbXbaTht1uKEyMNnCP0hOQ7No22Gu9P1chaDycDXiT24qNcNVlJx+q
1kHvA/AeYBSd4U76NMVDu0HBccQTobELmYEOJE7KGZa2RiN3Umq6s22HOv8wsXbBOuxAc422cMmz
NKBNbESQ0bvuc/aZV6Kgm7oz2erNhKj6EAWsvL1PytF7joXe0xYXnQZAL+Kg5+pi3sMdg7s4MrQ7
OiHpiAAq1wZ7qzmiIrOyK44VolAoUdo4vs+piWBJ9JoFD9Fo7nQgvd3hhfJY+TA9WScbcAsNTsDY
nL6TE6nVV7ZW9fo5S9ve+u77gzzaU1CPu6xIq69+C053j3Wx/JbxlTJS7HFkrag8q9nmM60/bJys
dNu2NgD4QVsmCjFHJAAddBgw8fGctEOVxEYZikpk+8ocQXA281CfNOkW6jh5pfaNZzrBxPQqXMdd
w9l3gaoFBHQJ+cgpdmQBV8Ay8VMxygzNFNmdpoLptIjPKlyDsULo4IOwGFucrRjzPPzTmNHrx3xq
wF36s4MH3Bl5HxCX+7nbeqWt7uout3tmX31+N2XsE/jXSS7glqbx3mDj8V5zi8XSTKtIx8RvRg+j
rUdeWLWsmHggW0ttq1ix9U1EVF6PFA+skFhe711e6imfSWwz/VHfHTecY1IT5EzB6UwwbEkxK6wB
jMI8sKVLmsoqGYIVOxbDR3XG9twF9Duw5HQc6catV5gFvmUnTZ4IB2TL4Kep/q5Y8l6ACNb+boQT
pw521Nv811brr3oSA4KTT0LdsUZZ0+KfFqnYDw1IzTEWjbbRxWA6O8MSsO0dkk7ykE4cvl7PAgsY
wnlRx6x0+5ZxZRf+Ngkq46s7gj/Zt4npPfkwEADlDrJ80MvEj4B1ZoIdHpA2YmkNH8qqhbAIXB9l
kfiOfpT7DLkG/q0GSeLG7kf8xDI2CatiUwA4xdUoXJy1EjLRxk7GCKMiYFUYMnLoJupXQ3ObBN4I
l7AxgZItRZ92l/YuAGyvMv34jOXRGw9M+moKq0rU9qHMgPVvijhwdzzRKHoCkgoENG1qJw3HrIQA
6DQkHt+NLuykHwV0swXqMzJXb0d+FX0e0+KwNZYSkCed0Tw4tdkCoO7aLJNHR8HpCWGd6C35j2Ae
DnHN9pq6W+M/uwB91HM7oXxiUzxKAK75bC6ABSIs6iohuUiwoQvFnIrPymy0ozASZiQsmaxJWErH
H3beq+sYYybTiO2k83Wq3AQJVGJWhMrkiG+2pLA64ro2jXIMaRSMmEaNnsY3Wrax3/ZxHWmnxjez
cUesXvuwID7GsGb16O8qjRV841ijld7iZQaTge0f6UaTmV58rMaYlii0xqDdF+yNcZIQupRuITtI
PYz6vGRrZsc4+UfpgDK0RPkTvi6MmMBU5sJ+4ZXonR2z4k+tu3U5YiWbJYBZX4zHMK74DPpPHuUw
f+eTuitDhuZkbK1gmM0rSQTFZ1957NCEnWjuO6HKEYZpaRpXAm0T+Gl61A+etOLkSSR2J0NnDFJv
a9iLGKvyayrOWA3Mb3XZ2REmaTKxQooF0KWFUcQI4eyuE9eDk8IAFqSq+iCptMDcs1qR8jUNUcaJ
Ymjidzo7MA0i+tQhQ0ZCxHDJ/YEmHAGGyQFtMSmXKYmOKKOIpiYTpNQBoxAYjNU4LzhDcrSAtHWc
89yPdwZbz1Nu8a9us2web6gleIoyQjSnW5RljtgaSKsA4fhmaYb6mCpOe56WfhEgHm8TNrUM1Box
DLvmCRss1Y004yDdFWpjSBW/N8qUs3pkCHHdFXEOLFZPvGtlaxhZM7eJfqbMvF/x0/vvOq0XNlEg
UcovsCc6LspvOsKpc0deqaCt31t1AhbYIrXteyK7Wh0b0jzMY8JJkhWldxZYSNN6d+wQlTy6U1qK
+75TcOPpTULCzuwSaj15tx1zj/I7j3l56G+zPgajVI54wT0DN1dYsjP7ocnC+6oPbX1nq36kaiF8
n9185Q4lW2qqLueawk2ysxLHuc4AwBpHcjhVemrbRn9PkOXwwZ5KmEfQ2/J3vZfq31vPEOZt01aU
yKYkHaytDgTFPalijg/IMWN0VwVgMiR9Jm1ramVI0ZT9jZbhoWG5McMpttw4zLI2PYy9xRm27tjY
g1Uy1L2LlgwjqMy/W22C1alqNeMr08fYPrKHTmDqR5IgMNdjA7GlzpDzvXMcS3aLAFlsKA1JKos0
or6Dl41EyKkZ1AAVMn3n9BYVm95TvGhbudrnnqMhB+bA5z8XIkN9TlXR6htbn0ZrG8xsohoKJsT5
9hZInLmH944BCz1aM6aEUulWQQ6Bsjq5d9KSWgO1RxIcmtL0OLrmahpCcqCGj6UF/xM1LqvxfgKK
9HUMbFYISpi0xRyUKE+Za0PFiDox+6TwDA1AzKyY+WIDDpJnl6TFfdyOFZ0IQoo52MeAoradtYxZ
qXXTFQtTme/5Fujt1U1BjmZl5XeFpQC0jzWZ49TGepNkVOLMrX2SBaPGqczlFDVRLv7MVAcnhO8h
vs1zRPseKDaDTW+fNTvq0BmvrPXG+dDQb9JRjDEcwtFWktZDKzUSpl2oHFS3pmDc0VGvdzmvMaxH
jdxTo7U4T1kNyLxdOw0B4KUOcARHbAzvlO+8LkRrWX+Cg2mrvRtN82PllZNEnINBAkQY4dwhAeXi
ZACmo+bQumV5hMFRtvyFnnkoR5v6PtbpfZ1QXTbaEwWbLtiRrOay7aGMae8nNTok1sdDQqU6qPN6
TzahBAdaEJGyZaYw4OLade1tMnOAW+FGIzyJtmpgQWTaNBUHPrrhTgd9tzGgK3M0hLu3DzylfM4k
zdRvpUp6KrdA9oIw1eKS8PTaLW+TZgS8PyWOek8th+aZr9cFZ3kCUrY6YsSPvd1SaTDd5MMYoB0N
4QJAyADKhvsztrSs2siil7xtqsbRxp8k3kwiua3vpEhXFJU8Wx4iSKL1hiSD9jDnXfuOp2M0oUV0
+LmhVRVsvEkNZ69mC7Tpzco5MCFwkplmJeA0loVfQ3dQSIs58TUJ8KWA4Qixr4vot+BGPbKz0Nla
qHYEA200VN4rts+caPzMF2ESKxQFhioNJIx+OY3XQ57KOwD+UbCXhUFgNhP9VAPPYFI/+MoNgqOY
9JJdTUw621Y4aTfsTaNpP1HPhYNBJc4xt/FUtUfp8bmEM22q6aCR7/Y8ZDIpj44Te8cE+Q+gIo5/
n3KquTbB0Xr/4FqdU59BJ8c3PPtBbDMkJHeRU1uwy1gUorDJE539S4yBPoTVb0OviwCrgZrm9GXa
LaE7VLkS+IX4A+Gv0HQPIBOVkb2HPgVjJY3j/DGISzJW+sKfvyT4eMEZVZFHku1sTe9F6hNnrQgU
YJWlG7RtBr/7qMU1x21J3SHaxfQhqy3BqVW/JcIABn/jOsV4JD2i+NzJzuA4NPVVdTNkiq+wDpT5
zZyapKajVfnf3Lw1n20V4EFdar3kO5hiCT2OzXwfy8T64fULGFlWY/vB7Sz/4LY+pcQg0jT6G14p
MxZI0rYhfFiWvqOXbQmUTPNHtA3TVzHP1EkIHKmBa8zgyspWgWhnqWN2jiiBWBDaCs7/Y1AU7q6u
6iTfDRodrgORhulV7nq5Ewaxav1j2UvnMeBklDGPEnxAiNQMPa5Axf5AgVs9OkEPdaixEegeJA4p
84bdHyeWgoJcdLateiIhkv5EDzEk0WcITXlQdLxKr/fe0W4JiAuQtCIPdct4PWtSZMmDWXqldTsK
Mck7n8ir4LE2u9y7tnM3HT4j7bYQRRsZ1WW6lP294eQLb9I2GjTQL7dN/9a/pkOLJgKvt0fem7cW
VNplI10OjWJrAWQ5icFy73RhBjsmOWtvkvbwj7/3v7rb/8BA88uj/5vu9lhX8f85L//x9P8ef1Pf
Lv/eP9S3Swjg4ioFDbsIQJG6/o/4lk76f2ImgecbmItB0ETB8z+JxeZ/IndAFOei9kBhs9gl+3/E
A5okIKPlQntLkB4QDvQY//V/wSXHP+r7fzTO+9X//jWYbhEJ/au9rlFHxIePuGP557+Ih3SsH0SY
TbTMWaVydRXgTzK1V+Qqly7Os/j14lBxyqo1Z/08u8h/xv59k8aniXzuX571f/+WX+99ucyf7n2l
gpm8QXp5Tr0joO8MNTHS03980L89pV+v/Lvw5F9Phaf+6437OqemMRn1M9UIzoKCdnW/yRSJW+LG
dDRCjn687SesNDXQLUnhU/yhzr8xumuPCtfLF7706FcyjXrk2JbSBTyP8O5pB/JSya/y1b9lIvzn
A/JXipzU8ieqsMsDEghB3nnNl5dvexkMf3qnayMXAQL4BprGOBtsyWwrviIhBSKktp/ZCzj5dDeC
8nIEygwRH7F23Hv06X3KDjgerkXg3BFBi8TPP/vtcJOBMzb1K5dIZDp8zfHle/xdCfOv375S6dSN
409eTSKjcLKPkspGk8FIzn8GdnllsBa8/FcufNxrRpJRTAZacZ6wUX22MHPRHHv5whe+jDVFKK40
KKI9I97T30ty71yxL/1XzMgXxs3CJ/913MQEJgyuzk2XIzlw1s5TeJ+Mb15yp3fmMapf+Qnepa9k
NfJjKMBeXSj97Fg/XNGfsTmTpUwUNPEq0CbLQ6FRqqqpH9TFVa07+9gYoX5XOwntKvaxCSKNJKYP
/UUEfRKCpqfu0AtusXpRECbII6YObVfgIeet7+fwqebuKPAeTSY6y0bbm6QucQo/dKglrKmgUPxe
yA/NONAFdM6QOSqowxrAYmdKbiXO+lGraX6rPRxuTF3idhY5d+JsLOeqRqxTtGBb4wHQQXdg4tmm
JpHAeg1vjmL/+HkKqNh03wm/2UxkhNmdu4m870LhlIsyisHlxrcfM06Kg9U9vO07Wc2B1Zw5iU+l
9iyrp7b7DJ/GqF/Ttf8Fj/rD1L3WEmbZ1GEJZAwtrbxS0aMdCuRMGJHoXByFPMkB44J9n9pJSCjW
vqmcnYXMYyZ1uRFU9SxiKAvt2erioz+MV3lAnjNr2VbDLC3H6ZUPbZnO/nSbq1m06jn6Nh3f8zTR
KTQ/kpG36eRnWuth3X1cTmA5NfpXnvcy5//hj62FtAxLoQx6imfLjz5I0Ea9D5mgCyNMxAqxoSx+
GJnH0HLuBooo2LoMjrLe2UoHOKJLkSvGMad/iAsKjAndgZgPvjOcM4ISDhIgwovm6EW4vwI7nNIl
0JW6W3YVQLiER+vwbSWjdm2go3Kan1TVNt00hwYHtyynCZNz8irrg0njgGoTqZ9Ps/EejEEEytyN
nv38R230pKm8Bsq4MAF6yxzzy84EKfc4j2RonUH3bjJdoDQJX37S5qVLr2dwAx8gYgteK6ThJCnC
xRWL3x5BCzvzneAoZnSs+xVe28++PMKjRSZmb02MsB01aFd9EJS5pOGwvBjXGblGVJVGw91VS2zU
y3d56SZXHgy3zqwW64k8Q5U5om6/ybRvL1/5wgK2FowHaTZGxNKztCTX5E+AQw1T6/tSMCmNV/YH
FxYZb7UQNHOcpcHMIjPQZsvfT/MXS/vx8t1fei6ruZ/0nynvJd9FwMEYQqzzyoJ76ams5rsGr0mG
4oApiWkkQtJi9GLTEgA3JEe7e3r55i89l9V+zy2qfjJ6/sgc3dfubdZ+c7N/i9f3z23J2u9Vu7Or
6ljq56TbVtZxcLYv37J9YV5ax0y1QYvbfxL6uTFg3mbdoYqG3VLAq5CEOZl/8tJPdIU2ZgeD8NQb
UZjV9vM8DFB5YwpSKH6IEKUkAzgzP05Til7AQcpYbh2z28cRTQfVHrRyDtucpMbOPaXjfZ+Kh8m7
NaFb9eWXHhWEJk+DExJ1dUrjHdyuJv5gx9kre7oLH9UalECTUZQy8tgU0bG12j2dkzdeeTXXuI3s
O4SmyyHlMZPXFiW4l9/Lhe917dFqElK5sTeqc9njbJ/zPRII9BoPIvLhMuuvvf0/L0ru8iH/MguD
TVaaGeVMlclBoyFvvzIQLt398iJ+ue5I1ZYRxwYgp5Wq4muVfVDyp6S7mlNXe/kJXXqpq5nCJiWS
flCkzkX8jXTqqK3Ct114PVVkXTObJSt1l+wWcPhrdZsLs8MaJYJyBFodcdhnF6i7a8xbWSV3WvzK
nHzpcaw2M5imut6CgH4mpW47THuLcvHLz+PCfa/9GXGuR7WeB+pcR090KihLswvHzfby1S98Ks5q
IwDeCeej7NjsQ3rw8meh3ydw1zPWbHP+/vLfuPQLVqM0lRaqDbH8je442O+8nBba4L7yAy48eGe1
kqd10QEyYKSSztEyRl8741+67mps0hlHtV9y3fFLgbDlte3Rpcsu//yXoUm5WEvbwFFnPCeJ3EVq
+/IzvnTd1XAEnhKLruB2BxuGv/HUu6+sfJde3mo4aiacg3G5cBzfTfqDwRnMesUJdOmeV+s1AAp4
VTPPompOGiKQ+vFtz2I1Fk3qzuDPuOWAc42ipfDKSLxwv2uAXVyqIB6a5X6Tg/eI8udNt2uvhiAM
gL5rWy6bpzfoKRGnvO26q2GXt2wSu57rlvGDwC0+/3jbdVcjboBsH9HpYeb3voj8JkEs8LYLr4Yc
Ii4SyWvmUNi54IWS/I0PYnmfv4w5SCMqKiZbnW33yUSf/toBdnmQfzhTro2/CSbuyht4EFnz4ObD
w0ikjJjjrd75J1F5b3wqqwFIbzOCPs1fSXTa9doVao23TZ1/7Ul/eS50N9sJWaV+VslukCch3rYW
rklOZZJCls8tPujiWDt4X942UNYU61FrsrG1ua7k0DASmvK2XeQaAGApA4ZBznwxl1eVjWj9lanz
wnxhrQbgPJTGqNpAnMt561RHqb3yRVwonKyR1+TI1cCUeA4q+DJ3P8kZPUiEpBZJz0H3bMftPh3u
3zQkrdWQzI3OiKbOU5yTKSWNz0b19eULLxf4w9ixVmOybOfGI09HkSsCu0bXD8Q0V42zf/nql568
9fuIz8sooE3MXo84tdBY8oE+v+3Cq8GYgUdDpc6jnzrsJcdofOMNr5bCoXLbKhI+m1NEMAom0ltv
eLUWSlrcBhsZ5r7mnlTScXwlKPnCE17D0zoLD5KHhJq18FyAn0toPL/8iC98GeZqOUQG11vBMnsE
Nl57DrYj4enxa7PpilP9z5P82nYMy2GOMRqqs5F97mVynwRFiF1RTqgWDW8XOO+WZKU2xyOFdUl6
Kflpj4VBB3tvYTLB9XlMsXi8/FtXfL9/3c1qLcUQVGvIGtS5n7wwKvONjZBAGFfjYAPGTgmHQ33p
PYKEetucv3RDf10LpzrlLyAcPUdFck8+3V33yqR/6bWtBrSYOidpCn4JwtIMMlkd3SWkZb/8nC5d
fDWeh57W1bh8bYNlhG2BJEp/SjXzlbfwFyDoD5PRX/2yXxbCAgBC13emOJsdtZQJuRlx4xUZLkn9
OerTrYZ2Oja1K1OOZ6DDROZl28bCZmYTfth4G8c097WR3uJawXPjbnJPvxqwOb384y8NtdXcoFyj
J+qVIZzoaFCzk0D1+7YrryYHoby2YLPCrCNDoz5V3iuz2YXXZawamLaqo37MuW6KArVuNyjSNjh3
X3kefw3VP7yuv4b2L6+LGCiJ0JHLzz3URDLFcglijegf9KaeqQ4is34G2Qd9CnbZ9LXynm3z4JD/
5MDoqNrvBbTcycZF9sFW5Y4IHpK08kNjuttMIW4prFPTv3e0x5ef8TKS/3Szq01Ap2eE5s2lPC+Z
6Xn60M8o6w0Sz6EGvvwXLnwff4EPfnkctHtGhIy6PNc2esDipxzeNscbq7micJwmSfVKnnV6exxM
3ni0/itw+5cbVgZxXbKhakcW0RItjGKye9tW31hNFGnRCEPgUz/L+uzkYTW98hYvPWPz92kT/5fq
0KsxASFDj4nP8onMfdvrWw3vtigBg7RAOLFmqW4zfnjbZVdjO5hsrceUAduz35r3cbd702XXYega
PV9YsLY8z4Rx3b75sqtFP8jyASplJM7Ts0qnr03Rf3v5fi9MRfpq+DVOEw/dQKN16o6Z9kkQWBVZ
rxG9LnwV+mr1HrMGI+Ms5FkrQnqG3ds2mWvY7yTZGoPbkGeRbijgvsYUunS3yz//ZdiJaIh5fVzW
unYesZm9/IAvXXU14mZdS5vO5oOoknvH8z4XGjHNL1/aWb7VP8yd+mrUda7136MO/EZoTJ8ClmZn
CNs62rvqpCkJfzd+0PFCaR2GhxpOL6kiif+jjyrCjJtdHj1pWrOv63PgP/DhhjiYU/M57z64pPbI
AdJvJjcwR4jea08CtnmVfZs77eQY8oi/3Bkfh/nK9dHynzA54JfEZosGdxN0yGZbi5TLXbmYkxTy
aR3tIpYTLXnX6R9ffgKXHu5qbhhIhyJmbJZneK29G0bd9uXr/jUf/unJrmYHL0jTVsa6OMfoalzv
KU7wfBr6vpw/Rhppp9+L4odWPrXzB2f6HLP9efnv/vn3/I0zkwh9iCpyv8/gnMlGsOX12667mj7y
dNZJKNaoOHyZ6iNh12+77GryIJJn4QMsl/1JoDJw3Zcv++ctAQFqvw9EVjxDkgTHHjz74LKZK9Sj
636L5rc19znM/H59q1QAVyxuu47eE+qX2q/UM5af/fePhrST36/r2k3lmp0StLarzYQJdUI8YWeP
TvVpwoDz8sO59Ims5pOgGCx24BQBSaiNp03UvPLJ/3khQAz6+823nt5Pnb28y/IAOHAD7AEa9WvN
pUt3vRqoufTH0s256xoBR30iuvPlp2EtP/tPz3w1UAkcQ1M2jGzuomscYQ+mvIoJXo/ks568SxBj
KXuGO+zsizq7Twk30YxbI9CQfyebrG+PTtIdHVteVTQuMS7u2mbc6rX3YIAr1jROKc2mrn6MzbFL
n3X8+JXRY13FYx4TWE3s9Ms/A3POn3/HWtNo44/xTYtTfdm7W4juu7Gxtz4957n9DiQirKkvQZSm
PQwoRvd3pdNulEi2uThNhY/R0DvBIdj8f87OazdyLNu2X0SA3rzSBMNHyJsXQqlM0XvPrz8j6uAC
VXFSEq4aqO7ORnaIYmyz9tpzztE2R3KUkKQhsVdxu+rZOmVjb3SPYBXEPKTaZoDNkW5VcrHXi/2k
qXjAWLDTzLOkh0n9rcgJmptnA0OJKg0rTc5PZYqX6pGQEg/rkB2Fmq0L+kopiMwkkntW36t4H0UC
ihaMTyXZLE9ZsjLV+iANi4s73za1TSEyJ5abAYZs20GytoCva+C/zAc8Mrg83rKsx7j6QuCS04qE
IDUiZ8rGEWbVRvHumKZgh/nDop0NskeD1PC1lDgjM3DHzFvEh2A2YeKqXkoQm24+mso+LS1ySSzS
exGdj75ArEeUiGczwSipC14jS+BdP0RdI+v6VenSc6sAMq3bn625/8gH/1VOLGqAg1O73LKQAZEQ
g/jdWLnMmb8MeeNqLnGpbGJ0p9auqvvS3Ju/y30TYuN14mVVSeswxRP6zfT6ZFReyzpiLYQVShQB
3ZAtmAPiVPBTfHsz+cl6ea3tGCShLy2TX0QUJFJy3gzKjPkjU/ZVdp+VG6vfBMpNR6SYZby3ISFE
4zZr74R0dSG249B1Bh3gcY0vXz1waFqbWX0n9v06ki4JN5FjVpUdmLdNWD5iVc6yDOi6vsplyZFR
VAtYparUR4M2Iq/rPbkgc8saXVXeRsljbNyQldEZPlbin23u1zKPTjUw6QkiA4Iw+kDgFvzm69Xj
k8X1GgAaZE3cAAFl7cCCNZ+b4f7rz/3k27+WQy+RLsX1pbFitvukAU5HAsc3Wt2/t+j/D/8FeXit
zTlbJYFKSAV/15jPiNonPQurICv2rNfb0fwuufKTguJazhwoaTmPwTzt0uCstfdNelD11u6Gb36Z
zz7+8v7+NdNNidCkoWQPCuLJboTYq+bX1oodzIDfDJ1PZsq1tLntBzHtLxWLWOwAvtiWuQnaLUNX
T7/5HT4ZQ+ZVWSEXndBnHRs0RzViErLvkhs/+9yrskLK4kxJieffpdpqilZ5980q+NnnXi2CoyL3
sM3oeOrpZgJZr62/HvOffZdX9URRVY1UNOFMjAVZCU2BfDp3WvXc00f75sv8ZOxfS20boR9U83Ld
OtaPWf2qCscmHW2CArjnCW2RnJ2q+K6w+OQ1XetYSz3t8bHSopo6Ykp600do9rNV5zr4lmyIslCj
diaQ1AnjXfLdbeMnY924qv4lkttnkh8nrtTagzTOpLNBy+4l3k62FQXV/fqLVi4j8G/b6NWs1cu4
GzKZ1c1Q9gU5f5Oyt0irWMTzUnbOnJV+Zf2CyiagpTfjtaJOttietGG0x3qxE7KVunkVNJItLrU7
CrHfxJYzVct9VT8UaucvWINNnKr54RL3JsQNCW+OSRjH18//SZfXvFa5TvpUKGbDzCq652xu7Xoa
nKTnjJ2TUBf9SvKUMke2Sy4Z6uqmCk6ZfmOYv5qqIayrdpIc1TExonJa7xb6agJ89yFZdQCW2+hG
Sh/z2c0Jafj6aT/ZSq4zg6dJMDHVc+Gopi728sFXkh81YQFDXi2+UKyE/rJJhTAMga8kzXfRw5/M
nWv1YdDhi4vqywAx34vyLIwvX78L6RMJONnC/33mpROjfrE44DZclsi41MPmNh1fc+nUFPTJ5vCV
IDZyIl9vNLvpNddQt1n1KIWvSj3jSEhIudUdYxF9YjCdcP4YZ8Zm8pyNtYNrAJnaizSW+Nq9tvYT
MilVgZA5vPlyp3mDoZILQnxTiLFkmv8Ewj5rdoRkifmtVB00AAbFQVwOmbbr5j8dnFp1JQkvekqW
w1loWyhN3X0roj4XhflgSuGt0WDqNxvpKVVTznfbRn+Zx1OYJoRCvnbNvtFxND8VWR07QWR5C7yL
fPkwuttLWHgXHRZ9JG6VA4qK4l1zasKsIODZkdIeoo7olu7emO/j6iyP9/V4S96f24dnsbgj8LQO
NqJwTIt1mO+r+jSTKKDudGW7xKTMLKFrRLukTkjjOOGTpnv8kKo7LOQt6Xy6tMX97MfJBRX0O+tG
j8Sjk1m3TzOmp0h/isbBaYUbHl3tf3/9zX82oq42WfIfxroUKdQwliTdMRZ+OAeuNlk11628JHpz
R9pJah0Ihf36ef+5U/7LGnmtCa0xg0REEvHBYrDiWtQWesuNgpswJxdVe8iIWEmfk6eXYKUte8F4
EbT3ICU2zNxY5pMe/9Gm/LZqshtNWGtDuo6MOylpVhqn0zLEYPczYRSIt//OJzhRIBElVBhBlRP+
tBPDb6bqpT/2l9//WltaL7GSJDhjdkumcdfuRrU/TA/KtB1EF+DlNwXBJ8PiWmMa10pKgHBH/V5z
f+5yPvn66/vscy877L/rUr0oCBa7KAXSfWK42eB+/bmf9J3Na01pmunF/wpsCJiyiQX1LOMtItOQ
LaUQYKxJt7A2FeO9nrdVzK1N27tjuc2LedU0a2PCL0tykKFwOTkQp7P8auYjLY2MoMOuFnE1uWpx
FNqjAmJK8jryfURCNGL5QyZTq8j/CGa1gZ9xrIjFyCQCskmVNZcVOdb2Uj20zSkLvK4/GOFJU46a
Bo/qO5LOZ2/0qmawdGGW8oAzfV3fQjglq/6HQ+DyA//1VSXDJKVqyAiWiDp77+NvioTPnvdqwVE0
XRHySw+CGCGCRJ8DOldfj4HPPvlqyZnNrBJAXnBZ8i6E0nEymm9Er59UCtpVYV+AaRXHdkbxAaqh
4KQc6fcDcS5fP/Y/TKC/zeirpSIqIkWMNJWjoFDbTWTs1BEzVSbKdKW6Vaj8MbnADIrpkjuogCLM
KFdILIzr5NhVMluz8GoU8R+LnPevn+iTF3ktml2QrueYHOZdrne/ladIUX//7IOvev7hGKSqJo0L
ynWbJGb5u1Luswe+WlVCU44r0t0QflPORm7052ePe1XHkUCyzEmKPkbWnxpx+0NRsnlNDC+VXK+F
ksfNdQiAq/7bu4/LiPnLSFIv7+dfU3YQk0uOOw9MvBdJiQTp6g8mYRpVsU+NwQ6Hj2LmYNG5SU3k
V3RDI9NJVJyj0y05JlGiYeud8fvKpzLBhZI9V/NwN2Kj7LLAZZcJchx9kj8RJCt2RNFcQIDPi3xc
ynNY+xk5/5K/DJzWu9PYPiuhuPnZF3G1ZiRyJip1xQtTX5VqW39HVf9s2FwtGC3pJEsMpGUnpKdw
8MX2m/nzyXHxWqQbDeAqOknhHl89jdpMuklJf4RYmZjcYsrLH86mq3UjHJW5x4zHsiQX7mB0q9a4
/9H7vlbtlpBrxMq4zKdpTc7et6z3T174tWpXKINwKaFx7yRx3z+P3/kdPnnf16LdSVH6kGhi1O3N
vY63tyi5I33oQ69s7372Qq5WAqWUK10Me3qDXX7oW1qw/Tfl3Cd7y7VaV6tnydJknl1XXmqCwmVl
D1Thm63ls/d9+d//tR4oWqGa5KdSK2oEZ65a8ZvP/eyhr+ajXKkhbAZqUC150a2PjOuUhty3n73r
q1lJ0JE2jTKDpMaNHTjqdw/92cu42sUNkbrZIHl7161U4B+V/7PHvZqFkzVnot7zuEbwFkp7NfzZ
Xc21Wpcgysaq4dzuOBiSCtXXP3vea62uuUx0gsSURU9y5dbW/v8w6v9PFmtei3Rn4oJbxUjoOPvB
eXj40cuVr+Zd3GuNuOh86LBvvO8CPz4ZCNd62tFSrSVT//dJaft8/aT/9L3/svf+01j511wL2oIz
ALGUu1GrnCQ1UZjk+q9RuuSRttsMGFUR7DpdWiWZ4qSE0MQ5t59FyC3iuSIMyW51Ers4YSQ3AmI1
0sbq4jGvnjOVbM0idGNtceNwfEcs59WERBgZ0QsB3JWuXZxMkbctkQda/GDG5wTHSbPRhqMi00I5
lfLg95XmGM1TNtQbIhCRzbygEHEKcVE2aaQhf9XJ/xaxxjiTaED9qzZBmm/ATmyjiHQJgFqHtjuO
crE1O78LbqeJhsouCtdtJvty27c2SZRIXWFH07h0qyA+E8K/iwVv1se1zI5iw2EBGbBsrHLcWFbh
w5X24Z6uitG6t2Jds6so1Nfwi352HLgET/178SvDJTaCseSq6BK8blfqzxY/8Wrxq0VG+WRwGoiJ
cpefiVcjeeKHooRr+ZQVkmZJXiQXqdrvXr6b8/uvh+cnK7Z4tfi1VSomXbbgrphXA9gutX9uGFRf
f/gnE0q8WgKBnY6zJodsM/gYEzdWv+n1/P2hCfb67zfYQLmoBlJfd9HgU4nbOUw5qqivH/ofre3/
nbAQAK8+nUzWjgAl9hmCqRdFcjtYIgpJqxFBsRCCmh7IAdF/eS67vfkh6M8VuldIGb46DDfEy33z
IH9/e/Bc/vsciUkqa6Kz0Ivms1A+5j+rWUBd/vdzY3LyrRC1w06uHlvzpPQ/+7blq/Ev9e1E2j3L
p7IKH+ZfX38bf38J5rWcvxRBq0VWzKXQKjzM34yfy2/6f79h8xourLaVVfdDNO+MxXJVetpLh0JG
0NH+fbPqX76jv/2Eq5GvdQFgmhprhhLoq4IYJJGE44xqP27vs/n5R+/mWpofIytVJwK5d9mmPvzw
juJakJ9KxFunFw0oQQ8PNf+Edz972qvhLLRERqv04XeJ2nm5clthrvj6k/++HMAh/O+ArvsRahEO
5F3XbPpJ5QoJWX7ynUXhkxF4rZxH3ydPUs9zFy2inDsRF9rPHvvyA/9VGMhER0chhJ9dYrzWwnJj
Zr1N6FX+zVv57LmvpmMe1O1IRva8q5dTOx+r7zQ9l0X2L0Nbkv/72AJ8glQIuEsNSL+vUKlxKeSk
uGjyIHUEUXQbeGfNd/7vT9StpnS1QYV9uehkrDKTIn+pLLcrXyc6bZo4+WPW+rCGHKIkvaohi97k
VqY/p4H79Rf02Ru8msSKXo5jC2Zkl95yZfPNyvCPs/Mv7+9add8kiMysisWnICk+6r0uLe3e1E4F
HfUgi916btYkopNf3dpzXnqiCHCMNHsV1UlR+LNp4jl54ROcsfBT8zEXT0u5TUP8ysNjYvabEFdK
gIIwkIZf4/CWtndpuxaXTV8Pq8mAW2j9FozvoiX/MXr87de52i2TXJkLRWuWnSLR69mqKMbLKvdG
ItDEvtihwlHTzZyecC/kLSH+0k0s3379/XyyyF77AZJIw/KccNrMo0MP5DFYNq38lFm70fzhveq1
K4Dwcp0wWGrF9HG5TVdfP/cn4+raE9A0SQsRz5x2GfxZEBADULKvP1nmX3+dnsa1YFgd0dxkZUF1
C4+LEGgZ3N64D8Vns30fURfmyjocTuDVnMJ4G6KQS/ctGhIyQRunTw17GNZRuDeriayyp9F4MvXt
KD0zYm0xF3xTKt1WwMtI3JolnqV2bygbhf9Lfwb8NfewMiEKLmXvCwj8Sn1Nvuu6JQyti7YW/2T6
7aQG28qqdlLzblgDVIrUgVlsBxNZK+qfUms3snEvNOax7FBRqkda7J6pmf4kVr4ckwJRxu5QzrfL
JLtpte2C8ygVtB4BnhaBKwqB0wjrwOBopVf4v027V4pDadVuOLYeV84OVnm3SW5zGhP5UoEAhPsc
jrfw61aa8FhUfypD4kKbP1n+CLE3MzNPDu6KcBtk8g5gwWpSzsuyR9hM9L1LXKttCIey3A4qyMlR
cbrhYxb2cgQAQ1oDolw1KnyLYLTLsvTq4I84vo0TmeQGmk8p+ah4RfrQO2E/egJs1XwtjonX1OU6
lUIMVZAIKpFsz1ncTEvrzyKRhsKfEeTAzKpbFx+1uE27dq2Yr+NFeRuXtHBXGndpifwEPcAa/8Ti
po0f5TIBfFzRaIzcWQAqOvhtoj22wW2Khr8B0qQBRpqZwCTIc6RckYfgjqnuav0HWAMoEBWeRRn2
w9lK4AYqxxr6AknghT3OKzi/K9DCrkZavMJqJAQN8LSO535Pk4NaSSTbK06F+0GaKteMF1c17uia
0TGy28n0g7lz+jhzLO7pZHnXNEDR0j8wUY9EaNsabs5ROS4kIJqt5qDFhDP5lk0++mN3bHR/IQ0f
6pPHRooapBVhWXuql6h3mnxuLThD90OyH7LzMK8m/thd/rsmXOIknbomWfKhSo/8e8G/D/eW33tL
veLmlJB6J4VZQd88J+zfMPxWbmyZc/YwHAd0KBH3d/oxb3a1/NzNNaoaFuLiw5Rf2vRdaV9N0x+C
lzl4kfoPQAG2Ifkp0XcxEM0sEw5ZAnPoECyvgbxONHTCMLeG85SdquwoZxvKaUfghUoWqfoSakw3
GA95fmhibxRvrVi0dZwstXAM0FIkUeWJ84k+zioU6nVthm6bPw/E0/cmTimqi+Y1TzZF3xyCbCao
cFqJcrHqasQVmF4iwVqbxbTO1ROCYKcTjtpwGHWS7ztvzLFU52+mdl/MpWu0mTs3/f1EdJlMT4KU
vAN1ktdJpzzkgVsoZIKTp09LudG6aTWEu76UXT2s7VjbNsVgqwxSIsLtiVVHkALbulzM1kDRZyLy
AXYYUJVSJNm88jFJ7b4FtSojMFkmx5SBPZi+EqR2zJyKsv5gxWdNPRniOTfRZbsI0rkTg4lHdsKb
0dxI8rQPVfkWDJWvKqotpI8JfVUII0LB3S7ndLO4SwGaWY3gEh/hEZBaCNwPo8LN+tu8+t1M6Vk3
tW2SlXagJL6i3AYm6edpY4O9dkUuSKYWeqYw2jIh83neg6a4t6zZrkATGfWL3qQ4W9GfV6HbhdND
RjMFDIibQKJsaI+oo91YDz3swcvcM0PVtSIQeeYx5Q1Y+VsMpCSsQWtX+Zo7fkcg6aPHzKxoex2l
f9k8qBK6vDZeT9lGw3cOuAa/AUKrFAbFo6XfBfJjHzdHmehJ6NDIkAFkgSVGWu9V7Ssx/r5atM+N
OP2SUPQZlnAAEj9BKb5gIAwHToIdNP06ETMnVLpNw4lpSPEgiNVLiQQ+m2pbRCTRZ5pbASuJ6hTQ
7f0FIGT1wWqae7dZYtcotFUyb9qs21XZKgpXQOlsZm8x3S0DttTEK/pd1j6P6qmvH3UZA/+NUDzR
QhWqrUbBw9+YQE8qwmsR3YyMoDqwOL5dImNzcBlemioniREj93dhyZ28HK4AgsEUMctTMtKoekzi
O5XJEhUdV/XbQLZ2XI45hZW4evo6ldWWxdrCcybAEChVEf215FUiZBPZT9j5BuVBMW6XFrElkNML
daV+KgO8nlbKT9qM4YGkfU+FvmcQembI032svBbNVgLdoESVmwt047CXodIigVYYX9vqtyZvlJai
r9qU2k0VvktgIS1UTtO4Tup1l/2SOmCAhVOGW8RSG33oqAh3gwbLOrkfZ18YencOHlEQSaXkWqps
V3DuDbRX8fuEyc4ab7TWDds7q35uzFU+nYRhC91y03W3NHvYQrN5fF9UyR6axJMFwc8WRtGLXry1
nKUiyBvtbGwHltikIlAhAfSKq/pQFBKpCiXFV7MOy9nOy1U2H8s+AcvB6hW5rXSW0tIvSIOt22UV
GAkopNCLtTNmwE0WHhc62Fm7HoU/OhmGiHbEktkv0fhsHNqEnIw0EvpCDH5FMYPBsOzLerNAvQ3a
7r5nk29voKrM4UlV3CndR9gsjdgXFZ/NGO2Yk8YVQC1XlN5EcT3JO019WPqTpD5K2VnJeq7HbmoB
ARcG5l4F0HAaTHMlcQdFDkbCdjhGT10ItnfNVRKhDrfx8CCw9zUmSepQklb50tC85Wdg/bCK8BTC
dNQTYdd0b+EgMDFVexyajdwHboKwrBS9waIgG9ZG2R/MrLWbLndUk7pgqU9yE2QM6GOWcw9B1ZKn
qUu8sAOcmuX5aFS7ntUJwNAFbuFEVusLowbnbqTUIla1GDwZa3xf3VlCuEqHQzK2vlUIJOT1thWv
8JGdI5pXUUt7lmvfOPoQ50Mq7/LyD1GRgnQGlNr1dwGwKK1+6RYIGO05rlmDp0MVP8KgduSlcU3F
g2vuqPFLmz8lMuA+4ub6VY+/xkxZwUK29z5ZQcVzylFkAf9okjVGJRi1MYPIcFvOMMBOqunJsu4z
Y710x1or3TrW/KzflVZ+lKrxmIbotAgGmoR4X5Mp1qG3F2L2FwjfnIz+4Fz2p7K9rWpoK0EAyDPz
o6F676Z6PfWewS8NPNEpg3qfjyPJuDcUhywF5gq1jZ69yXlpwxFz505w27JdSfI96h+7AAm3mPtB
+wWsJgfP3RfKuQ1ke2AOtV2663gFOieMWPD1ZCBP2i/gUxfp+8L+llO9LNT0ikkPgkGsUGHDml+N
qebK8y+BDU4nDbhvjnP4VlJMiyRUGBBUectF3TpAaE69JnqFql4mgBX167C1Dh1GJ0X7bTTtKjVM
LxRwhQXFpptFW2ksp2bcJFW5zqTXqYChmMFDIwbiIHWKHWiy13TxSop1b2jXTVO7U4aZEMaIYG3T
/pDqPXCjD109B/ptmp8pQLu29Zty9JZ0Z4XISyQ4PsmakBhH78EeLD3rO26U/AA4xlWTyM517aCW
qdvW1IalvAaoYbdL7oO5BRqX+W2NHUyTmBrlhUBpdypvrZexVan+oP0eLbL+Zi4eBqN6UoD3Tg/V
/EzNsB7E8RUYBD9e2YUSTFtge1U1ot96nytfDDUvoRW76MdpMGxJppzvGYyU5RU88TjPnFa+KcbW
NbWKidE5AgVVr8Oc6kcOBJMvGU9RrqyWvtgPhWbP0US8U33TkFYJ0vKsamw5IwSZOt3BxOMsYHhh
sotrN6AXYWWW0w6mU+eEhOkqHeHSviBR1QaGWmw4hripG6pF2KZtzktpWlBSq8UA64NGdO5PdVWs
qrQ9xAASczNaIyN3BNIvTD4UNgrfKUHR+sIln7lWqnQ/EPit8JoXYdlbBfoxVYPLGnoN8ToSRdEi
f3QY/XRArVaZb9pxo02ZU+MgmiwqfIJoZC3zlHy6TZfRL5icZjkQwtIDhlrsKY3OpjQdlo7wDUUT
na74rRvlSY53TfkGBczTTZnNC/z13K6NFpV+dGxLPE7mrkoFmxBqjyQ9zrb43EqfaGM7+BiC2A26
x1631mJdrIgv3ynWlt8jk54iLfKjeWVNnqJMXkDs0KD4c27+uUDnwZ96qQFZFDDPxTG978duVc6r
zjgZCg+Oq68YEar3/bGu4CiOt7I8+x09oFKE0GXpqymWb5oq39cdgsgGCavJwbFy4ThxOfbQcUQM
9ccQWk+NOJ7KMQkDzwxBoS8GdtVxM5j1h0E2uD12LG1G3x6q6o70FluXb/oy/pWr0XlmpcEFWdR+
vMQO8oUcFlg07QtpoLgjDlxi1Y7bqdjkBMt0Snm0zJ2GT4yAHXvUCzxbJepkcx1Ut21zGEOd1fE5
tn4RzFfZFUGeaQy+NOYEFHdI+FnFyQRWeuk4mvR5liZ0pBrCmQgnu1EOIxkDhqS4zC2/Wh4K3JLw
DFfaeEeMoleZRJUH5f2oTfci+d19ljpc+mBs9FvJz0BwV4tgp9O8t4TRG0YDTuQeoYDTj4FXR9DZ
k3spzFxDtgDIc57gIDkm8FGZglNQeP3yaLSUBDl0PV1fW4nEhm6BQkUEmbNUph3Z+810thR2V0nq
3FoLHpcmdXItOi6q5criRkzTs1V/mDWMXAycrTK5C/bkBa35BLWv47Awm+1Rne8X5QQ5bLdAXJUr
5qO2s4KbhUN5FHV+YHEKDmtX7lQHzgw0VgP8xLCvSvVDJZWelP66PHfKyiiOobQlE9q2pBc5fhyi
mwFsqtXtWbdQszfxoU5oa9Q9SuiVTrS+Ls73QpQ4QSA7aZmdueaifqhsrnl9fbZulCRaB7O16dLw
oObjCsbe75QKFWbYfjQegYNxW0XFYEF1R4oVN3Ch89gpsMYWKYuHLviKFW1FpFjtMHMgp8FAbhvh
0BCrFRJ44DRWnCW45IXFJuwC/ahw0mgNLpPH+95Y4NNw7DcWxYc4OugYcC9Z9uV0YWV7slXamlk5
KaudrEqnWIgOI1fGo+iqWMEEKh0YyyFoL0EGNDDrr5P5YUEpq9vUluJfcBcfuJU50RUhvEHaQvQM
YRUbR1Nt7tsu8JHbcVo4m2V5qqKbZLq9HEydnGIYDqGTjIes4ILZkA86JHFT7SjP4KtXu1BvjlXA
NrC8EYvoGIViy0COF/M1oac4MovoG6HHzSKuyIfFzrghLl7LDNv6pZMT3XbNW0K7RlfBHleZW4cf
0C/oa4VOy1xrCaqflbcJYaTMra9uvYN3uzMHRvDsa7251nuOKrWyj1LFrXSANhcrTeNFuebnltfw
ZMb4URq6LbTGWquOdBwdia+eKHE/NNcRQFYdmpclxCud1ps6qBzwmRNgAToTj/Z0WXg2StiuSSvS
uqdAh2enfSwsnB2WzyQIj7kwrEOK1gwGQS+lKJATR46zj6lqHaTpwAduLm0R4G74uru7RF6b9ZFL
N1wwRJsVf+L6zWqDXSx2vlSz70jzuY5yz8g+hMXXcm0lB5vMVPwpspxoaXyRUZvA4FUnba1RPXA2
lpTFi+aFNU9UNrVhcq4tXcig6zwbzoX1Wkj9saQbpWmK3Q/U6qF4XHi0DntrC4ohNp7zZSsaTwMS
nVD4U85n2hqzeae5qTfGvxvZ3Ft0hVLjOLfWKqWmKkYg1surrL3lwXak096sx67wW3XV4kUW0kNK
JTe0z0mxKWliqL2niYcAQnaHLHaMfhUEKSeRbsPitJtYXS3Lx0TBsnC6nAjjVtp9Ko1eTYM4IVRJ
w+5Efw3Z9njKR+GpIdiyT4tjwjpdA9yjZthENY4WC7BoghytuimGyU0vAG7Opcvk5py00X7vw8Hc
GyDMc0q4XA+Bnb3mXb8Tg1MVxzjxT2VoukLdu531prYqqVnxIeHqQuR5Q1Hn7Q+bTk1PglZTGX/k
5uB0weANNdVf2brpMLhDGMP1CWhXPgRLsLYA83HHpUP1iY1slzePVRE4FmB5pdR2vYmlRqST213O
kdqhjuat1QJQV5zGQJuug7DOkJa0OXg6VrhU3VcTi7jV2LBcvbKcaDVJmB9AlFIVgIGnY4cQFeBK
PTAAawnfC05lKqem/NP2xaMRXqLpk1M4G56osWrolqvVgZtXI3+1d6OkdiJ53I8mAyVP9+F8nOTs
NqmnczMVOO1ZxBJhpUqxPwBObDhHWcW4TlmqGuPVgJtXo39RGS6ySBkixHwa64b+1OHLkgTpplat
R41UF7oTD7h0HbLeD/ViPaTFuFFb6dCpw2EOJr9FSivS2ZaFTZ4Ru08D8vLXE1WgGi88Y0rsbBA2
bIfy3EScMSnHwuHQzb+mW7NTdl3XvcgjUhSZU2gfjKtQDmjplhp+YOEu6mmxNejRJJojWiSfxQaG
49IsbPBkMhhDvB7n5l20Kj+XF7cWsezl6jaXBK8rNcEf89clUHcacoNZA12SenKchjigMP+LoTuX
L1OLKLqej3IgucWwLwnpmF4UWKppcK+Fz2Fjbfsq3ZFt9xItrNzW6DcLaOCECaI/mQO4G+mjHp5q
+BwqfN5FAKLTBV6UVl4ujyc4hJNt6NEthxLUAe5QcFC3nqPO3I5R8TaNSHf18jDX2kZKYT8vopDa
idFxJcU9FAehkYUoTdDBj4yv2RtVwTHqvSCNe6XhHc934bw3hdOU8JWt2yiPHDF8SAyv1CnzrQ5M
gUlWhVzqrqo1wFwW0ambG40Mt15IQooozVmC420dLx+V6ldNBUpFoPvWcs6w4FKOnPsj60Fsbo2k
vBHq2rNSeVu0M/3retUS6xPCgs+mO8Ciq7a2tk0lczZjhJmDRWBQZevx69je5TQuAkveip1BZ7Mu
7a7RqJkWGIvqMUk3IaLtS7duFTblWpZv1OUYocU3x9EtgTR4cFQz5NS3WoiNZSjezIuzMe1XkSVz
CdavLn8GFrNSuKuq+c+OS4LLny9e0aBcvIVicJRMu8Km1sXF5dxDWhIfnPcSJWJGpqR60WNvROJa
lBqIJ7FHS3QDX9MWYN4LkvYxBSXpQkTRtLnp6FChF/2MndFNudZJd2NOE6ahlJ6U5q4tDX8aG3vk
1jmYANj29J+sUxgDDEb00ou10839HSiXt8rCf9AUTp+/Bly5Th9ac28E70vPNikYq06r/FqlHUzW
x1D9Nqr72tjm1sCe23rNeJiiYtX2saf0J90UVgZ/vVr+cDr2Bq3a9m3vt5bqEvaKh8KyKQB2XQ9H
6lA3iR/Or8W8ibRdLud2XsC3fqxFGL6jZIeL6Ap0DRLRM0W8mpLsxLqBNf+tZexXtHgl7tj+h7Pz
2m4c27Lsr9TI58YteNOj7n0gQE9Koij/giEX8N4cAF/fk1G3uyKYIamHHjMZAkGYY/Zeay7VYR1e
UDAe8VIoqL6UcBlJ9UPUq3elMFJeR7Gk9HWd2RupXCVWMBftejSmZ5llZz20gKYwQAZrX6z8qlp1
EmDPXF6EEVWqrlv4irGQeRFGLnYXvg1J/hw1GW9Y6kmmYKp9s8fBLQb7LtLATDpWcrSJ31YSxPQS
+rMpVvcAYRZBQnqwuunFlmljzQO+bGt5XSuMA0n/w2SUKppyNSk3AdElJudfcfXHqKPE6FveaOvP
bdujlIsOTmDOtJ452sihaRUUkKYpX+W9nXmWrHvDdCAoSHEdyn3DQI6vFu2gthzIjNmJJtnZ5rQK
I3VNVutKzm12dfoujPKDgpCrbZulz56gz/RFlfQrvSd5hLaFku4D7TYZ74v41YlfY/EcMAUosE2S
Xas9F4JSe3sZGBfCPPTs2XJYwQGVSAomkpTOk+k1bu6d8T7pfgzYrfLxQu9X1PCRCcr2ggoq+ddz
M8GmsD+1rwlfxYJ5RUNRqXOOcBWoB5uqjCOvpXYziENS74PyQk/3SriPlL08vg7qied95DH0+jJZ
dJJ0AAqaMzRNcuymPsbkRIwPIcbOxrrojcv0NAPeVGFyPZpsSIkGTqueRGP9rShea2NRasgbG2bc
YT74znyIXEYiG4JLeDRZ7xoU4fMQxmfgVVrpTkhTAARuLJ0NGF5ZbaOlF6ft5ehcJdJl3VE9yveS
r10TV70zmNICnVbgCiw5rbdlY2AbZvU/XRli7Wc/gJQit9h18qsiBStN44US+zieNxLJtrf14BIZ
T6kghxqViBOnptmqpHtrjpcVxJyLZWqf7ve2s7QLKbpo2ktDB11Ct5dmWkD1ciuSTd7Z2mM8qUvc
Rdu0eCLAdqd113ozwGLOZWg0znNXdJcGSYOe0z8b8h35zQt2WovAiUg8JO6qneftC2P+YQqclS5p
+xMeJ+0OdnifdQjbu1spusvoF7VHm+j00t7o4cZmab7SrTdJHI3HPF5LdTNvRn3ZyBdKdomVn7aG
2yztHrlpMA98gD2NdjNmhNYyHgu/4rm90NL+ECUXVkN0bd8sU9V/NMNDyIggGwB+WCPSMGDjZ0ez
3FrWa7YzGQnFnX3spHQtaex/ZL6oJJnpBqXkXO6oSkrHMngjX/uVoPj51Ds7WQu25LHv1JLWc9No
LjncbgGANWUd7kT23GD4jqqFSfORJJSIKsAxYUuqEzUuWiJ0Wrub1yG6pVDz1P6WXEA4wQ09563c
vqq1WKCbmqmUPlIKGUYme60iHYfyDftV1VDLKPkkj287URzt7qjI0vxzNcGfdQrWOSNMD4Om7gRC
wbTxpJz+/RfssY+Oe6ZMioesYP7juHazqJx9aX1LGW+dY8HkKJILY+S4MY3MbiV/VzB5JkHKiTBT
SxsF2FgDk+YWfSEA+8DgZzlnAqMgq7ShzSQmJc1cx9FTL/VzxVSYY+nIqvpySCo3SNVF5rzb/nBM
w2ZWUn8NnNoLsLznL2aSfHEuH9yTc6YXLn8jjU+/sTJoTXnJ9271OZanT4RpJwW3RM4uRlpZNMC/
9WzaZ2rCUz55H2UZjiHF6+J59JXg58/SUOscvxNptZ34Kv5mJpvcyJaafcG2fean0xfinw8A1ZZ9
UjG+Pl9HedD88y/lf0Vy0Ep9JAkoppTrKreb2mVQssamOd4rayuWZ4NEBqGmrdkxbiPDmOvqvT+m
LEMvc4feSs84TGVE8YsLue4v2+wL7PeHp3Z6OH45tbRPJjkMUBxnVL2Ji8WrvoI9EJTlLune6EGv
q26Vt7eofXRzX4JQN6FYSJUFxiGZpewh2AmRCrjzsxvV+J591zrH/XA7CooJDpjazKPmTFLq9x6h
k4Lql19b2VnXNDJK15bW7Ki+d9/jsp/ypn87sCjqwqonDqwvpXZGhs/3zvdstLBEouiSY4JsVF1Z
Yxvqfeu454wfq9aTSkQ1pzuqXoD60KAM8r1Dn4kDScRT86nDiZi3WzldRMP3Rvpznk9InEAe9OO4
VV6n++Lt85PV/qwntP5G84lUyTJGi+FYR52FzKM3TjRayifDFNG4Ti+jTGMJ6B8c6dSzBgxS018U
6a7UH2lBSNJOjzcRq4kyJhZL1dd0IhYJSbnV9Jb3YGXFcHHqzkeys+yVB9l/7qtrR5WXpnQTBj2C
qI0ymeCHeZky5frzn3W61n8XaFrW2XhjqXGoqFT8t6k4jrBKRN2TxdCIR62snqOSnxj6w/ce0XPO
z5gYmZlWPEpWfDnVC8u++/w3fDA7nSN5tFzvckWPGO2DXRGf9gqfH/eD0d46GwJMvSthbXJteqlg
ICaFUfIpLNkkgH8FiP35TP7p+p+NBn0sa3Jl8A7EauhO+SEvdrJ+U/RPbepQZfRpIK97bdcUOyt9
yptLpvUiv68kCaFbMqOKSek6dYvqNeufHOnoW/eR+ki8ujlSsCVRgyT05tS1lMDsBJR2inRRVO8a
fVKSsE21ZDq/jZI7I/LQMs9sWjaxs1SAL1lV6LbWXu2WlriSqSPKL1F8MJRXZ3qk+uz24aUyXE3m
KYvtKqudC6neDvFFVCA7KCqajE8l9R2zqq+CXEMXiYInuAZnaNcTGbvFcdBlr8zuen9Toc92NkH3
hev7A024ZZ2NhCamsDbuYBKd2BxsBhE+0aqBrTkOFPpNxI+OawQKiRuFV7IT1im+O0H4LfwcybK/
D+/N4BSSwOi1Hap94K/EV1LqDx7yc+aiWgR6KKEf2HY/7Jvyizn9o0HtHLg4RlJh9xVy/by/N4gX
RQpKecyFuqUHOH8bynFdvRgCxVNGcybLEwnTdCQCyyubdZis2e2LdmmkI0VDLjZdDctQ90ExPchR
c+noOWoD82DnoQdZcKlQXB4icx1MqyzQ3DCLdiP15ETbZWSzRNpXzu6PrtXphf5l7m71VORTorAm
2EAgEN+j0FjnGK2+oZtdhxw2uqAbF31FTPmzQcU6Z2idwgaSLOOJ8Q3acm8YJ1Zm/c250NR+vxRR
I7q6gj23jSYYDPMs/mKh+tFJn42NipThuC45bhhkrtNT6UBMIr6XnWid05pk4joyuQNarrzSHf3e
buOcrdRIat6kA14R68G/MV8+nyM+eNTOuUqJGTRSj0znxCZpYq/55o7rnKRkiqbwxekKTA/TxVek
jw8mNONsW5R1cNp1P2Mt51TL2kGPjgbJkpFJ2K33vetx9urpMQOKSLVhWzx1Xv7+vYOeLVJiaMxy
ZPOw1Q+VNaeK873Dnu7pL8NEVkdsugvWiagYaXM5j58f9qOrfPbKqUZQS0JV2cJp3cpCAJwFpWs1
2lJLvwLwfvQVZ29fosLWtFHiwpWnKfHem4eYoHon+YJc9MFS95xc1MlxqElKy/g5it0Q9DMnFVub
cuaoXmHm+d4y/SeT65fLH6e6MIcEcq6aITNfOW2w+PwGfPBOnoOI1Ervu7FR8NTfBTfS9x7s8+xO
Uy9o2Mq0CAzFX1PUx9P++dl+MJLqZy+l6QegN0+7lShZJYicWF8VYT7//OAfXYqz11F1iBTOcDue
qrWiX4/aN6/G2RtZjrFBZZxL3DSL8aQXn31+vh88eecoIhAGlQo/bCQSDlFwC7g+QTN3qMZ47uvT
F1/ywdujn7+gZmIHbcyXUBY96TroL+iovrTmexONfvZ2agZ5IUED08Gsmmhm6opXIDf8/AJ9dEPP
9guBYStJZ3NDDR8aHOSHL1bNHx33bNFswxPPxpFzVg1PvErx8vPT/bk7/sP+5pwJpLfCcBJHDFsZ
T9gIEzBGkzYEuxg6qzS8TUGP4hFfUYNXY6w8aZCxcK1NNJeyOjNpZ6UFaq5LU7URAGPzqMJlXGo0
PbOlmG71fDx1+rehrbqIJU90UK0Mb51Mn9ujuSwmqrLaUjF7j4KZq4PQ8POXkztCSmSkCk8TmyzS
HHYmwL5hSre63CLVPDZIuyOT/jk02cx6pkU/V9hlBZT6TFouYZovp3RYq209b+H72bknTeYuDca1
E/Nx927QTG1vJyVYhDiT+uyqgefv69e2ijIhU/Gj3gKwQ13w8vllNqzT/f/TdT6rpWAVVhTWpgJy
d4vX9s4fbg30RhICysI+FiPXx38SsbRUHW09Ou2iTerN2Jj0MDZWO9KXF6vM2uc+5HL0qTrk8sGh
VV7OevvtVJVIik1tYSZSi+UJQTJo8wQZQCBvkAouAx3DDp+O02WVvMXqM9YHHA43OY3DXF9N9J6H
bjHo6FimALyhJ6rMi9B5R+K1wPcFwsjVm2aWIha2hgEf0EpX4kVCd2NClJTSqDfeSI02xVbrHvvU
WWa2WBohRRIU2uNLob7EJJUMYh2jy1Au23QhOehu6NlWiluX60H9QZneFWZ3mzT5ZSm12zGhqdTT
qcSk3GiFWyMp89GYJBoMWHE3Niil+6sRyXyQcSXiC4ueHAY1NFJQ0CKw+1J33YQVGjB9lYa6O4zS
ddGi+XxWlHHWsdksw2KRTMndQP53Gt0V0zAv6q1mLgqZXj08x06pPYsPRXY3EYUsDHGQcJBXOn+s
Rj0KWUn2NATj3ajOeA1K8wIO1mwoV2bZzurmQICGm0fdXNNf02pnjIYXm7mrCeU+bypsimjSOas+
0l5MMO5ETa0iB+q66LuFPJFsjSclC5vroSpP6i/NaK7HvvVsnBSdKnnoNpZDdIVu2sryeQqg3JIU
V0T9ukeFH1ipS6zkVBI7EU5rCYOVfkHAnpciR3eMhKAM21U4BYOvrlCy9AFSrFODca7qvqf79Vrx
m0UvTEinzkbB6un4A56qbB5a7aqj19ZG4TxFrJDUw7Iyf7S9v4giZ5XD1lRD7TUPkE5j0Apo0NqZ
PDcj1cvT41hrJ0SMa0qgfev0IlXfIutqxMpAkdSlHII01SE/L3Ntq1u3oeGOJ9/h5CMmekid8mBP
MJnooBgzCT+CJO2duN2XNH6rYZ7pDyPxu1O0s8DfdSs2QlfUyy7tSewU51oJ34cAt6aCJKFE2W4U
7qDfyEJsnGRJRYm+qL800Fvw1bMhWNClg8HhOmjQkQU5DREOe6HIyMVyRJjVXKTTTWdjCKqQjcr6
LOeO6fl9PdzLPIlIowaaBH7vu5lfIJXKZk0gufUIg4TYl8mxZpq4h3vcRKGbDFhMMpSpU7YQ2kZG
5mC2IXI2upYlat8UE8BzkWjYCtdVrM1CSyMnEcxfhrOx3kXjsIACBXpwHifHJLMRDrz3mj0joUZp
NlKOOZ060dBzw3vT1eAFafK1gesa4w74cBV8VmM8NUW2COlm2PFNNl43MgLzwHG5GWistiqOYSdH
b+/wHFOMbJN7KashE2l4MdRVKuxDYDjH3toi38qQPZfRRkA0L4eFWZv7jgHaah6kFE9gglc0ajy5
BNYcs7SCuEXbBPVsGibztH0YDN7PDpkOiSO99g6x0VVlDFij7pXGc4W6tR3u2iFfypFF7/WQ2GAz
7RXiIKVN3C4kO/JkfuyTTTFdKkxhSnTfdKji42fH1FdlaSI3rFeOJVOd62cFVs7U6GeSzEuH4efS
zA5FwmM8GDMbXb/srEZn71vEtTUWxOjC7dtbW0G9icbeK5LwXY7TTRAeM/rrvEunCVEYCKCse13k
DJH5fGqDe59uV4ssOHOyvRk82QFSeB64Fv2cIB9mNiIaKnlFZfsuRumRE6FTJNOVWcm3GZr4McNe
POSMy7HzlEmMiOGQ1Mt0MD2zHdzaoPZs1MVj3ZvrXt4hSg2hxcB4wDoMgdTMF1q0bfsXpd5H6V6V
H20xLOKCWXmgKdmckLliq+pM+29jW62bUlsm8TVaw/no53t2AK7OfSMNpk6ORgmTGRtg66CvbWke
+dlKsZx9re77+qWiIx8ItwVeb7ZwDINyPtprox5mlXXb2k/Ulrw46r3KvDOyH5p57ONHcsM8HStJ
wKKjy18sfAwTyTtqYx3q+KpsiEsJjnF9l0UL3qil8DmakUb7IBmvBJlgkbRJhIWWjhEYDS5sVZeO
C0Y8o5olcYMn2N40ueyKDPFA1sTzLr72i3bb5/g00OKYyLwrtJsmKxM2U6bjPPrjtZzk6HARsATh
TTAdOQ1PRnQk2/2L1vu7Wj5I+q2Ili01YaxUQyTWqbSxfGrCzj6hhVQiYj/hUrLReu0KZpz+vcCb
F43pIuuGXWthdXN4f6sH31HWQ0iXtUHZKfGwprKMX8afGTTpTpG2UjSwFBYs1K6N7iuC3gdMC+uc
8RYSnuhjiBFbZ7xoG8WLGJubGmd49UMX8TJnadUidInqnBAo7Oz4B0j/nQem5IoQ71v0Y1Kz68Rn
cvOPdZZ5mRGwzlO9gtczLqg72uu26xFdYXiPWrcOpVXdFajCHbyaRydFGZoXC7NFVIUw+PMll258
sGT+WVP9Zf9atGGXlGFPpbdHr5jiegdeUx1CtVs1UuVFDMY4jVdCW1bltLOVx9p+QwM7U1PTs4p+
Fk54LzFilag8htjAkX1JwshswhYhJgyk0rzSuy2ywmg4xGU6L0HOm8lVl2NajdVtc9ISlixQafW1
Oq54q3TT/CZRDi3gg6kVnl1oc9kfPfaqbxkmVCeZFlEAlYqmwXggMH1RYOSM1gKfWNReGaiYtJEM
Ivm2B81oYSaJ/X0aviKlNcp+I8zrmHkqFvk8YC9pd9Y+TlCkUc33WVlhYKPPUCTEJAqs080GUpAy
y6oIS/mixnIv6E7XiIIYDqb6aaq2MH9YCWFXtop7WQJ9TSnxhKHtpJ1RBdctA9eIE2BoFk61d4yL
uvba6KAW00qO1yP3vcHN5QeoiqVipamBiziNdcHGL5d+ulZF45pm6E0MZ4aFnhOzha0jzlbKuW5f
5gzKctXN1LZgFEfyiZFIe9a7a5Fdh/jPqMIWp1J1dCgRykHMcGpnESUsQO2lZOJT0+RdlF5M0hNT
BopM4WmsnMr+eozpkwYL2d9PTJ51dbQn2wvUpTTMxLXV7KthmvmnXou8DaaDmt9YypWR1HPCjmc6
TfKo23fWQ4MvM10PDGsmy2VD4Uk+6eLhCSTc9yl6soFNJNj+m6Mv7mT5EAYvfb2N4nsfb3XEs5Dx
/GnGRRm8ODVeKg4c3xR1dEq8Zq3BgGtj3aelRb6CH9hXIS6cwUK3TBDavMOIWGfyzZAeCvrqFskD
CG3ndqauHVVZ2KZ/TSj3PHG2BGHYSb0oS+T3qrpri3Cds/vxkYgXqYlyitvjjLQLqruiecr8YxPd
KpmzwSQEEFC78YfuQZLLbcorXVivkzkcerI/SV4g5s3LCT5rqD91xY3eMkLIGBnCYuOj/tQiLgBu
6UgKjgi83AabaC8zCYyHIvOJKhtmvX8xkt5ZonSrnn3luleLWY0Rw7HgF+i3BoDaLMItKyc7vbzt
02U3PMTJ6BXdBlzZKSiUZSsqLJ2BUdH2Oa+iVh5IHZ7xkuGBx8dMdAMv+7MSX3csL2TuvnOLv4vc
kVY81/5WoyusXlEuYbk/VxESt9Pe0HdRPyxt2/EggLTydmT+yPSnGKfD4Nzp9rtCpJ8ZFfOgL64t
PbjNMWtHYEZgoLRg4L3ORxofMgMl7D8D2N5L/qeSAnUYw2WmvPrtOLcHlgGowt1aX+nhchQVTvat
QhMzNdn7NvdJXGCITtDNdZjawTD0za0tNVu5IDSmClv2zKa/mlheF13zEALINp0OD1a41B1ABnSJ
TDyIfYvOM2vnAa6DRq9uzM5Zw9S/ELj6rRFVa+plJvg0BeOd4riCiJ34tBUXLIVw/3fmlYH5P/Qv
Ti4a4Cm+vWgHh94cw3iAWxmwQDaFCwxNFXsAcVrMEavnSMMiRO6bB4NnY5qwmk0k79TibqCApqUj
RpHJTXxW5Hg5FNO+LidyQk730xmXeb9q+vVpElLT6kekp6vY11ws565dY4jQjyMlhIxqk4Qla0oD
D8MHyIp11CGDNlfDsGli+9LSM4y10V7TgOSmiAqrdh4Gyxjoit1k176iL1ucMEHdXfi6toGbthxD
pFOCsLd6WE26vbY6edukPI+MSDYgZmE8Sth+/JwBqrkOEPjX9VNf+wsrQ998Q2ZPOfq7MbeOaSJW
io3yEBDOF9PZB/WDs0IhziUuBp7p7YixEF90WL9/fuCfvLk/VSbOSoVC6U2hq9Wwtbv2lsHswgfT
M5isQzXAEGREjaz/7QzRp/0OroE1iOliLttOknKZDPZabqa70P4RO8GF4//4/KRO3/2nczpN6b9M
3fXkVOjnTbBhqT5LWASdJMqiLLzPD/+T/van459VGPXE7vsqpaVXyprXTvKtCDa5SlSR+BFJx6BT
aMyvFYHSuN0I5sRujC9S66L6Mn73J5DvT2dwVoMEUF6YPIP8QuooEw57dczwg1RzlGQbXzi4LkiZ
LC4HchQinM4Nc1WmMsvku7bcInUdoCrYqvy9Wr92VrYMMYJFCY3xbSgtFXE7RV/UF5ldP7iVZ4VL
y8zxbzBfbTHfzyoydqnG4UtcIY04snnGHJJvWQAR5ZG6OV3/PHqtUkD1iidPzbFgRplC3aswqTEX
zHWs0gO+hTRn+3voy0ct0BeG2S30Sd+EZT8PpUcdhXih2ZdO8SDK3h2DaJ5ld9VkuSLBDVeum2bn
j3d5W3nQjRwcsUp7WcexmwEVqSk0V/6VZm9sRlPGNLc0dzj/quo+kTvKa7BtWs4BQxmje1NgCEom
1yofQYWkPm62TdtD5JY9VCBdZrF4xCYvtfchA+WA42goslMlwfWlZnaiDFRdyariOQlZLCYIdQFo
pC3O0NDet+awlnQU/SdSx9xOd448x8SqT9gVq4uwWDej7xqUCFXqEIOWrWJAXAnbgqLFTK+s9TKZ
AXTDo1qMt3FbeHUXrgGmQtp6tDSW7dE6qTYlJTailqLgeRp+5EWwLTH6VCH6aVyMEFpUbWmInQOu
uiDXgBbZbpqiizqKmI1ZtzOrCiXmXcm8YMABLrAzBkt/ERgKtCmLW431dXiMdXWfFz+0olql9uil
3cndvynDm6ieHhPB4sfEN2gqc7acbhkx42DTa/KbPtmryR6hKHAnP14444uWKfNRjq+t9t0JX3U1
9EoBPC6zKHzE7LWSWa3K7pCvpPK6tUpv0sofoslXrTSxZ3u09C1Ccuyu7S7TtDk8EzbyugtVadab
2dWEmVzgN6r7YSEKnwJSusPw9jNhPAjTRxthQZgW8658SCgQdyd7JSBFa4opI1nbTLkIp33L6rEe
g1tDuh/jeuvk71aIq9bIvEGr5iO+gk44F3qobdpAe4k0KhAINxz5Xeo1vMfEajUG2NqSoPX7GN8W
dLGuXDjwNfJMv4ot+Ys+yAfNHPVsTqmSuOeR8QWrjp6q4XEIQk+ykZCEuOOmrxQOH4zl51xuaK25
CkRIbNvkNiNm2Gh2DrbWz0fyD/Z453huZ8rZpLCS2hbyKg4IzBvGr/aPfx631LMpwgqUSKeyK7ZD
s+/6IzPAFwf+oLt1zsQ1Ha0QuUWlvAMP0fsTZDAgcoQd5/JX09sHzYafCuFfpk/DytMmmQxuLE6O
MmnJEDQpl21ikCVRfBvKyzG3GWci19Ft9/M78dFtPhvn80mRrfH0s+rwWbNOK0M8fSAAPj/6Bxft
HJZrJ2GYTR33OTBkksi3g9piQAVCJ94+/4KfD/0fJuRzcm7styhpDY0Z0BxPI/U6qqOLpNRflIAi
PdG8ESNrq7xa/cD2Nr3I/Ae7ZktySsLDcAdlyetKwGHBuEpKdrRy8eKY2brFb0nzblH3yjyO023O
avqLM/7oLp8p2WRzDGS/HGg14jA0Q9oKZrET6TEJH0X5EAwtlLXgcQLJpQP9cBKYPpYE0qydSQJV
V4m1s8GMZBcyLaXnXHqNgcB/fm4fvZZn3a7GjxXocja1RHSHTCIj9cHPj2yc3r8/3afTYPbLs12x
D1Y6nSehzeOrzBiXVRbMnVasVXNcFtjSJKWcNUXqAa6H8gONIy/uHAxCCkXtIF/ZsXBj80mJUVIW
2oZu08wP0aTGbmG9BDEjd3KsTqASypqKwjKDTFAZh7CABRU04LRkkG5+smrsdq6Fj4n/nBjlHH/c
qhyTu2IcVgly4zS60mjm58Ssds6T7+tu4yzzCPTDNLzog35NajRVAu2Lq/LR63E2ko+JEwYVSP6t
khYUQVJ3ABhM2Bud3H/r1//zdfjfwXtx9d+XuPnXf/Hfr0U51lEQtmf/+a999FoXTfGj/a/Tn/2/
f/b7H/3r4rnH+F6c/5vf/oQj//ubvef2+bf/wFcWteOhe6/Ha/zoafvz8Jzj6V/+/374H+8/j3Iz
lu///Ou16PL2dDQgmvlf//5o/fbPv9STBOA/fz3+vz+8eM74u9s8at/f/mOLyeOtyP72h+/PTYv3
4x9oSW3DcRRZVhTVOe01xPvpE8n+h6mjA3cchHIOhX+HNzgv6jb851+m/A/bVFR8JJrmaIZxUpc0
RXf6SHf4SLNkWyf909Es46//e4K/3aT/uWn/kXfZVRHlLU6Un9PV/7wuhg7bR7cs21JVzZTZF5wN
zxPtJ93GcuMuUCTty9mFu9oett4Px1uJLx5CVf59RDp9mY5qwpA5cy7F30wyE4jMSemUEBqoNbJP
MYvashdiTJt+Bk4dpsyYAPqtpYD100myeadQh1zYuGnXqexb0cUkAvuHnxTKj6HJiw17zmA9pqO1
GEiKvbEDgtRBW6T1cZqmYQkxqrySJdvcmqOqP+SiqpeFU+o0Q1rYYiy9RvkpGtroyVRiQthEKZn3
WptCnLX1XD11eYaKXgREyHFWRTjul6aQ9KNI4s65TJy8iNklxlS4oD8NvhdofdmvnSAj9yNLYvtB
7WyJpMlW7WuKDeN0Qrtg+yoLH/9rGxhgiXxf0rW5M8rKsKyJbbDcsQGY79YKoO953ldltQiqbDDW
kqX39rXqhIhT/IjskTWaQAv+Wt9kCXAOKeXyddBxRKYNLAnxrKJWMGimod4PVoTJjnyFM2SPYTGl
l6KyDX02Chs8SQ6zzp1Ue/TBPP4kxBAFts8M249dMQUQFNIsHaxlpun+3FfrMHRzEVi7uKgsnOym
Qkt58HtTXRi9jpbSSfXxjf2zQTxiaY4YVHvMM1eh8BUc2DEOJEgdFtq9SBrTYyEc81JVyyGaD3nB
yn6U8C4YYTooC7VypJ6img4cQTOiclM7eLvdcZoUZM6jBkQxM+1D6sBiwHcP0ZWFZNPOdXQo6iJO
ZUFKchKWl9ak593NVAzUn+EeszVyrMxp1m3Zyi+y0o1L2Q+ZJowxRuKc1zFLvDqu7ceQVERAF34g
luw8x5MpV9bQiNQ0cOOsaA+9KDUm+cKMbpzWqgHWqlL+KkpDvPWhWT2Q/C7vdSuNVpURWFTJE4om
XdBbFqV1vNtMHSY5KcQZ3iQOJShn6MGLiDEihTYLq63eBcASotRSj2Wa1Qu/Usdp3o6FwZ5KBEwu
Sl1d1USpgBB2RMNU1tuURgJiGyiA9/6zkUXDa1FJoO4du5mWdJuAL2lWnYGzGhyzouN18g1UmeK7
2AXz52yKkxXEQ+2uUjrH8FLbL95r32hOLSvLpAlSZNAcamE9BwTITS77heIQ1QAAattQq7kSWtYl
dRF1nMmJPMWzPnIUkOhygA0flrWAwKf58bMtKVgVwljKF7UYxN5UDO0Kdl0uKKuFlGxrJcr3dmNQ
uyRjumtnkxyUxhpKR7qXhmQ8JcqU0os5KqQJJ1mvlF8sXH9fq1i6bjPKqg4DtCabiMfPFvyZkrSy
TpLPLK29QpbReH8VbvvHb9BMW9NVQ9e1c0du0yRV3SV8A3SferJWchCvfpmX/j3s/zrMf/UNp8X5
L4sjp+yElpV8AzT6iN9gAZb+xjfosmrxWpEGdS5RVqag4XFhc98hvDD0FV2RL75B/b1SRJ6HocsU
1w3FZkJUjZ+f//IjgpIsbC0GDpy2hT7sw66UjxM0jPso0NGSyTXcPX5Z0LpqYuf7XI98EGIWqAAj
MCr4lk1sLqqhy+6HSkE40gTyOD2g4ZSzVTXktbL0jUgedrIkxxll+QSYyOcX6fdlGL+Ap0dxMGs5
iq3bzk8R2C+/oCqSoTIr+rrOpOzk9s12ko0OPLQQ+hff9Ptu67+/CZGoocm6xULhHEYv6UoTyqlE
jMNY3vh2HW97azrkbJa8z3/Sn79Ic0xTN1SNG//7k0XBzcyiPETl1JleBjlDE8Vd5IiHz7/m71fO
Ug3D0S2YMIb6t5dwMNPCRoVIYLyZ0rCTC1qm9uOQ/x/CzmtJclvbtj90GQHQAq/psyrLmzYvjGpH
70CC7uvvSJ2HI7VOqF8UIcXelZkkAS6sNeeY4cmZij981j/bHtdrF3lKEhDHPzT1128LPosA2okM
DYVV8xk3f5c3KLfWrdvfptHhv3/XX0EX/1t//fVh/CjhacnhVwr5W4Ve0Ab11QwmYK48Jjzv9J15
R2gHxYFCwPhskhtVXTxOI3/4YP2XJve3j1b8QIwrbsgT8vvTOPmtSdraeDQvA8s0c0SLsBhdgoVW
NoHCp2dv2yxl9MMtHTQsQ70+e9PY7IceihQJO2kGXcxfsoe88UOoeWFbp9u0ia9TsMA6n9upKnFb
tgJOHa/E21za9m3RLk9LYPPhNV4y+SVeew5CKuSE1asK3SKsGcSBMixtt3GQX9R7DEbklPoMzZ1t
TnLQJW/X4dwoqrtNB3X3W9lOdQj/1Z3ewlbN0RbrTIhsp1fPga2m60wm8utt0vnrfFOJWEAdbSfx
bWjb7LEsYuLKHC/uLNNwB8xZG8H18jKdPXs2+cn7ganqLGqrN8msOcMny9AiBAtd+TL1aNdgdLVu
eKPnpHvp1sk05xkD5mFpnf5HtiRM6Gu6spWb1kg1E0TLQyW7TZpf50o9fVZzHG3o3Xn+1KOqojgR
2zS6Hr/xhEMQGkK8coe5ke23PHNKGt94Gik8lwLkc7t2PflrblfdVWYZPyBeNlDuOjoPXSeetNer
R2lcpEiRH17UGkMTGimntkll83wHDxQEl27GijniIMBrz2UEUq3remS8Rd/Md73TJxMcv350oFLG
V0ZITs8etI9L+CxDzChadl7eTC9tHSUpTWNVfNGrvsnZ7wDQzfEhVcZ7ojDUL1PNHn6USXwoqzQi
18XZ8Nh50bsTyvjikIE4oIizyaXNoH3dcDNdwE7wQmcVA7eGylchDUzmBGRSXr9OrJq90xXhfKhd
to+L1cXYbFw3jYLLkEzlcVWh896668h0zNp+P4a5ZaS5QHJ5pHiIth1IIYUwI0RVNGSNubPDuIJb
ca48W89kZwAgKFgtUN72MEOAtLcVl/JBp6o7T7Hm5QHEelpe0ajBZpz4c1DjUlkV1CplFyj9OvgM
ge01Mc0MdbiDwD4tp6BveJbxEzfqkCyNBkVaZhNQKxGVZN6OaX4MYEmVkJczV7gPU5H0+fdReDTD
4zkenNMSYO94CUWQf/SNo5tb3KFoC+u1vs6jmeIDQNLBa1jUJoPVU/dgbLOlCtBWmfxrtw55O+x8
IPyE/fJWP/qcyWZ0cEPpoYozkXOuDVmXu4b68lNdaOMfMrdHLxF7w6H2F/2S+lC6g8XHRhYKd/hw
y+scwrHTyVkm8zgLHVI+++0vV04+kPnKPWQ5VNTcGPuhOiJAgiSDtDPPpRohYZYgMDLwRxNNtZhp
76KcN3pGLtD+qYKtnydwmBqr1XMcA1tAA1Gvn4znXUnVbbl+EBfnNtsgFvUhmsbgpndbTKszu+5h
7OPhc+il6mNZOto30Ww99CDD8DjanO/hBBnQGtNVN0wcpPMBXcaTx7on0tAmjoa448fMxFt3Tpw9
5JYUABSb3Hgs1rK/+CuAJKBpH5WBZCXrHOxRFsYKCFylkc1GioG+X6ViOs4O1m2kzXH2tmQmIeG7
dwwYx9gxO8Emnu1FKapfIGQUQSjepJ9HegZwBXVbBreE78zuQxplvdxLr82WXRGYYb0EfobuvgNE
LcCuzro7OUxQyJFA7PbECXPq7ozMS/te2WCK8f6K0u+QJWStDxMsg45n2aIJVkkFFMKZoRXfu975
cNk/RD4zUBs4LYEw8dk66nBKw8Mw5otz6+URQvHUoRhDeZKPxxrX4tGNJ9kdI6htP8LGJ5Uiyl1z
U3UYrLZ2cVbglTrzNyPQxOdURBWyGw2BdI2r4I389WC/5HV7o1sJJrixCaQlNSzvqvXC9SL7TNw5
yzrb186IAjRYVtePg5OnR+t50bfJSrz6VrepewiLtUVL1aTKeysVfe0aZQ65wYmJTs3gK3nuYjmZ
fdEsqw5Rjizt9MLZL19vSsAzzSEaVtd/jAafyI0h7qbu4GeuzZ5CEVZ7UVlxYzkDyq+lTWVN/EnQ
+Y8T9eOlk1CKOIGt/kl2kxuf3IkpSjK6yb306/C5bq3rb9ewReGvJLJF4qIHh5ddt8xh8kGyRGDu
I98uaC3Khdjw3GJLODEFXtx3wqVaDloh9owIpvUJfpgmR2+UHh6NGDD94jrNS9WO5PvU05CVtMdt
MCK5aPRjmUwuVCvmyu3NMldAi4msYYohh8Si44pN3/Xo13WebZMlLA/EGglYkkKBDXeCFY0uTPL4
edSsltNYhG544t0AX4LGS3VvNEZyaCjBpypxmRflNB0mUGrjcFonWX1KnAlnJBtAdEj8DHqco5Yc
qXY+nrsylKySMOjTTeGmuBOEsY/Dmo3RpWrTWW5p7ybyUPQzxKxm0d6zP6DjcTk3Htue1ZcMmWEM
sMTZi1f0giNB7O3R3MX71apqIZcnLI8Rtiq4D/lMOQKpnHFEkAbsYNEqm2PKEBOi7kr+kRE4DC6F
Dq9zPzhz9bPf+FG7L+woXqo0cICZau77phdGR/eBtyTPJKmy90ztSh5Bmj6zTct8l4rRIvFBMZV/
LopETxBhQaBC2u5gXDu+umRJL2gTmdLAyXc5RR3cMKdJMNQe33oVZuFlKpjVVG2O3G7J55tR0M1t
VkqruRjK6qszlyXrblQTPZ1+Ksor/Q2yoCxmf+91NEC/OQ6sz2paRUijqhUnPyhtcaniCQ1jpjyn
2EmTk0SxQdjtAD7WZJY9gk3D4hPHH5zkMSZIhJ/v0wB1fjebUqv7UK55dWtmBeZdKQWYAGR0cs5j
wZ8w4xp8XrWgD4Fzq4GOIdyCvdYUEv59nQU4yqG03vRFgfqmm4YUinlfwBuIGeqAhWlAJam1MuRr
oJ7UAQC7KmqXV9XX/fgi0FHLLMtvVNKZHVjIZDcl3qkTcKdTfy2O6CXSQzKUKO1liH+F1V9tOosc
v1znGRAhnbdS4YzcNUmoAMqWov/VOWO0ca9xUqiWgmNfOtCTl6DIUdNDWR2fxmoCnhqPbqFPNoiG
+1TX4kvVzbDEisa2hBUxhqjIWfGRiDMh39LNJYh1Cnu/RHoAcB85cUUac98s8uIOvaHqzfzxIhbY
xnfIqt1pM1tdfst5uVIYODo510WI5rkBvYRudQofc+wAjzM5HepjKsYkedeCjAC3X3XOKy2Mvlz9
iYfUa9d9SeIdxYQjvjizr9SWTnT/NHtuXZBp04f4OKWi6aDyZq/1BLOtyzFmHVTs4PVf0nU+tyPl
4qFp2rm+8Vcn/la5oExxRNXOF45RFhdQ1i7OS1SnCk4jkRKoeHW6fAx5XCw/3KiOu2/SALc72Khy
7E6UmalegiJlCxk6hhLW6JRaizYuwnb08zt6fXrveg1A8n6c8SG5kODsUnFOqFqx3Cw0Cc+OzBqi
o/zYURfeGOO2THWSQ1Tuul+1j0xf0dmEmHHNqituLUKweqk9f19r2Li7ZTXOuVjQXUYN2ca5zuOH
ORPla9sTn/TS9XSGAHqPLAAxe0P1sJK+PLKk9LICTbfrCuE4iTluFGv0NLl5h5V+7dW96gAmccoI
7q1YOEP5FSlRWVC+seTUMWoLddvr1j04qnd+yYSVtWVrXs6T0PF0E8RpJ27XufWoGpc6+R76rT12
69o6b9YrEEjmjYJSjhaGpBZqVHGQKy6PHbFjwfje6mtgWaNzBfN9KPcmcHoMSWtvdmaA2kiEs1B7
ZgK13A5d4x6Ry8MtzdZ1SVCopwiLZF+JYzUhtd1OJdKNM7zLyD2bvEvqiyrDBgIlD+3nzDBRJhxo
hgw8rLapAUqt022Tuh5pQMKkZw5VMXFLvSeyvcyn5TtvgxyHzFqB4ZtT4d4k3fXcBViTT60HwJDl
GDGyHybED23Yn9o8SadnhYqC5ljo5o9LXnbfuqgf7zwmDMc4KjSQVU0CitsVcXOxTjZ9FuNw5eHU
82SxFtlwuKqUhznaT2uZd5eGLnpEyFybV69DrWhPDtzPaA/QsfjscSgmLCSuxud5LL0nZ477r6qX
Yt6nc7jeJoz6bseg9D/myk3MNvErUd+t04Sg0c0Gkz6HsXBDXpPkYW28a8ioMyYLsGpfzPdFNCA9
9UczXc8mxUwAFP6OrB3N9xZH2IPjmLo/03UsQHn4HUlryMQDCGGHdZFxcRd06folwDQIynYweN68
jPyidenzT/kgodh5vHbxLtKjJ3VmXMnzHnj/DBvonoj0QsTYYROSm+f1UXvx8mkCUqep4wc8Ty+V
toSAlQX/qjXOiWIcDsucl8+tnJO9ENj4rac8xp6YxI6apMGvOd2113ZpRxZXrOZtN5TZU4Nw/N1I
jqz1KoiJpBe1x43SE3iTNfEX17R4Fn3Z3SqX+KqUaEEGs23SoeRKp/GTDtvsV0nMCDX5rOcjruLl
PhwXzuUgyeejL3kn7uowGx6WxnePRRDK/q3xg+UmhZq+W6Vy1wNLDnx16fvhtprC72HvOncFvXVC
3xJRP1GSNl/sKH0kw/x49Ko9BZDPcJy4mCWBQTwOASdNhkIkOQV+cAzHGew4c9QLT7TcTY2PRq+x
3ZPnNvJ18suXuKZMCOhuQGCHB8WzUcp+N4tu/cVGI29yPWn/EIfpdF6o32usqnX9CSBjmx75a/59
kXoFbiYTQS0dG++7EhGEdWIDz9MaSYLi234ir8lwFokjX39RXeWcmrmlR+XMvb26oR1eGTCEMC1G
ftq2FHZ4Vzr2g3dc2frgcpL8HKaD35xd/A40zbuwvrmyEEk+iY3eQG0onpxMzV8ck1TPYQeTNXAS
UFMMay4TURM8dDKS940Kq9O4eMWziQdY4QyUiAAom4ehx+wXFrD8CPCCZ91z3qtwIoXTV2uROw2R
24enfOZ+7XgIAkjKqSiifSscTQqbks5mmvkC26yr47cunMlAkfgaQxNLpn8L9Xfn5rdp1q+nhCHB
2cwoiWCeewPc+bG/Qdo/v2pGOU+plExYAGXF4T7LqqvvInDW3Ugf/sWWE1DUkRiP7RyOVU2w1lKc
GjemY9H4iI5ji4qusXI6yMnhxRMtDQpu/vNY7Coi6ra+EQvywUWD/G168k1Il5MzXlBU1zSUzMW3
V1tmy/gwTpcMxRz7WiCXFsyze/0/9RoJYon1oDgW7B/LRpIicvDaRe8mLgR5MaE7EjuiUTiPUKt/
Jn1BeGzd1l9t0OOzVFiVeumNd+1qCe2heH5TSxFhN2vIe5JNZEkwUrr9tBjHHw/OqkT5yOVg+czt
uCAIJBxtO1hV8s+1ch5AlYUM/a69QeqAWRGu5zbRcsryQSwXlJjBR5P5ks2YvujOeBws8HY6hhxM
U7p7sRQC54DskL6nJi4OXTryOhq68fsYh3av/fARi3DSbfuWk9RGojm52JGlEzkCUy9r6rGvA/Uz
XOhMLWDMSd500/WzrmP/MxTy6ZkmGGdJDcngVrG6JO3KHspf3RUcoVPrMoxbGdiQS7BmL7Fe84Px
smivcXBmh5a5dL6ZSx6CvWGe5G3I/AIa72QyugQjQ9St8kzyFJoFiXHLJJ7qlycPBx5JvC8xzvL2
HZ9LEuXVUciWCM6GIf+hwAhl+4so22yvK+cHgG0kXIbz+M/Yho7cOzH8k1pOYKxicnUnEzVMJqUS
6WmqTf+BLt0/iqhB00oKzXJaBslHT72HNNYRo3lynVY+zCU3ThfC4uGopp2oMkSOFdD3e7/J4GF3
nY/KUdT9GpDt1b82rf2IlBnvVuUuz/6os8u6+Cu7rGS0dhMcMUjy+J2WeChR7vvU48fIBPbzmtVR
dAMoe2a3bbrmjp78QnnYcGiCuJyepeIcy/kJox5nw+lmUvW0d5FsEnaBaONHS1E5bAINm3pseTQ2
chJ2p+hO7VYEzgPtk2J8H6iDv5VNyH0wIUfHfTF4ablLVYNrJhKcye5q1dT6RGgGNNCUaIMRvXPd
3aWTYvelZPOJH1mXGniATPGoIRZ6mNNRYxmxHhsH+PKGrBLdjQRQechg1DhE/RYZS9EhOgimb66d
UK2WPZ5iNy3R48TU+h+FzcMjyuHiw/F8CMbRBHk5XnN46hwelumYdfqBZflUpHQOUg8GX5DNQXzW
xvrBQfcZWuSaOlkfIuqhO+R2brJJrgFTeZuYz20GdAuwMEPwUlfxJ8ORR29di/MSQ40y7yFNWDwG
a957z17DsDgec/8cEigxHMTkVNf8CBwLW2904SZnaTz1m6H0aQx6U0gWaLKoHzQ0fzZu9RSnRRZc
81jdhyXIGnlYGcWX+ySKyxdv8O0xM272yysLgg3iPqbwVE6FaTlqmDhvlkVXF4y2ecBSSJN10/VB
zZwibJaPpMXATWCOnd/9GL3FJlYkBkivhh9ubSm9M+4ZYY8Wzti4VVNvqr1fhRanr28HHL1JZfJD
Du+gAP5dMZ8chDPGOJh6M+yiLFnHAwPmeNkwEIzvVKIxtvTEC/fHoi69i5MNrkeWZrLoE4b+dcbZ
GpKbk5iA7MpeLdl3SXN83BYYvi+5X3fBLoaRFp28ZQGrgE4l/EDigKy4pXIKEeqV9tgStVw8JYRv
vbZhhdfZ8mRfbGT5HlGbiOKspwLnmwlosmDkSdswf3R15ERXjqul9c8lQ6fcd9MHPn1A3Z3XdR8j
bbr1x8BBC2g0de+5Zg8kFBDBwEDoges+SeItIdkXtSQsmWr3lPie7E8atDKur7re+45TPZg47F+A
+QX0zTshfyIYSw9zLYma0EFNDEM/e63dijDNLyXX/ZoKENKBlqQfBza788chXo+lk5inPsH2OCEl
4Bhl9PowxCJ7pKyb7muvH4FByLmloSAi/lfhHP9Ap3gNd82Dwtsyq02QRNegFo+iqSb/1gswo6Zh
H7/XnhLwLGBSXJDNNLjRB7rwz9ZlYZPGosb3aq0pGZM1dSgNZFK9G7sUCzY5W6YQuJ2JByihf7qx
TpK/Z4Z2AHtz6NQgaWOy4fz+kgwxG3NUkOhAzhIToGb+4MOKeI/op3txVse8lVUbMFnjjfXTr/L8
saxytavZK4YjIUoKOkKINrxSoMxvsVS3L8Oy+tO2xFDvXrLA6l/lwMmVVFF4bxie+n46emJdsoOO
Ej/HDdqqcZMMujzNdYH2pZkjvHRV4TtcmrE5FknRfUGQGNzF1mnPAk3ii/AgH3R5OeKD/Knb1nmq
nJ60IA3wAHB8YHA5hCWdg5kCtNyGtSB4PSyk+NnLSXfbcc7VNTwzJj+vIHfjUx6nrYGXXHI0E4bn
mZmyfqMr+DCm5StJBjgcvDAl7mhCrMhdJJViGGbLQaPNSVpfBvK8wwiZCray26WmEXIRsa+Tg6+X
zty0ZLO0ZzjANSMDbvW9P3QEU9Z2zFGox8WIm8FdneRWIFJq9lW9Dhc/jmnwccdhbjBNL8oHQgfw
LdcMhnZoWvBENlNKINOMp5G9vTHtSTAzfO6uL91kUDx5oW4L/F2s7q8M+mS+7WsXLyRPqr/PjCQf
hDeK+9pXef0wRhDlTUHfkUvF6e0w0xstjnlU8l6ou6vf7ArEzW+kHKPPssCr5ExVvzyYZsDZEyDC
dyEoQkaGBpPtqqnpwKcwj/hWSHINyG1ay+lT2zKz2HR6SrOjadHoC3BkzX504olRHV2bp/YKV091
PhdPNeM5fpkasBnLIVBP0BCG+qbMl8bZVXXkvK19Kx5EkqzdRlS0jYKiA4hRi/VqcHFDl0IHOPBd
1a7RJ09cW+GJM4Tu3qtLHOx6iA/UUQIDxGDrm3mQ/jcqTq5QEEgSl5h1vTW9XZnnlB7uj77qo/Xo
VgpuXJ4kufvaUYpJTLFSEi+CQI3Ps868ZXCUhEwJQkWypXLYrstwdN6bmBTOPOKViuumXL5x4yQx
h31efC342Ru3ylznhaFoyXBlLNKVxl3kvUwDuX6cOOFvFLKnIRDk5hrWZPHzDZVOitOatK05Jn2w
vuZBNl4zeOf5bVi8bNcuiXdZaFc/MUXPv2LPMSd0nJU5R9XQFqcUAMw3OZOHiXaQHmUVL5HZ+2Wf
v9Ry6RR28gI7Do0J/VIJyoG7cnCm8hm2QpRsK1WunI3Jy1sOSBjgFpSm1zQS66QUVCNR+MtB9FKe
h6mFlFhV7I9bT5dQNC01xDci28zy5oS1TJ/7uComHtnEI3tk8WnpB8pMb+OYAzWI56x+66dZUyP3
ii4603XHwdZE2/xA4ICTPg1kPDH6yooe+1JSnVuxpnhAG6/Z+Hm5vme956N7nIuXNGjpK/nxFDvc
u/Dqmbeu6DZ5l80Gke/UisswYVW4LwInFc8pcXOcGnm2otuAV/a5qhaZ3eRMmTmTplx94vdc+4GC
c7iXxdQh6Op1+JS57MNbLJLVo0qi/sXj2O+T0TPC74gJyH1KEjnbC9S8+lAWTfIlpBDCvTDH9Bpz
gY651/3y0RWKsEeb9Nm4TQwvly2pT8N866xJBlnFT+YeJoBFG52U3noug7hrPnUryc5lRm4CdtGi
/IRmGqGlkCQED0FoXpcw8hgDh61Dsz9rbtTaGVzj2sFfShRhATRj5QyxrbrCpZnU2upCQ6/EHJY5
cuf7cvC/F4s1YB4C8yhDChPX79b3FjPuHbE/aucxct/JtRxvQtomgtvJ5ADojXGW5LiEAT7YxSsV
QSVdmUOVyfOByWckjPuUE9X4wxetTndp5o2HokTU+SWjBqT3uaCLACoxRKee9XI2QW4vzNyir7K1
Cp+6H9BWN6Lb6bqLi+NkBBG9UZh5B9fPxdPYuOPRzUL85BUBxW9xX7LDjpYNKRo6m54sZ2KmllUv
T671OWRltR66PdpZvQ8YTvzilSURrrYGz1eQlx+wYs0d0sL0sZkLVIU8VjVhevT/ml3toITc1Ahm
7XPndu5jn1lsYdU43wst3M/SDPISzjLYdy1/qmN6H+N8AMW1zzpGiKU7tYelbxaeEh+E0QjPZNx7
o5NjpWOS8YlOUQ1DPMDqVC3tcGuID7ojSSh6FzbMGTO49r6drD5lScG8s2QGzXlFJjTwGYzB+okZ
/P9gLcX7se31Y24snaoy5gsl8MiSSooHL7NIKNtyUBjPEu+TFRT3gkdzj6ZRzZshxpX8K06o/S7Z
hNbxJlFunxK2zn58okhHAZtOuTiXU1y95LKfvnqo9kHQhROp4wnZDd5jSrZnf0LHV9/kg4/hWFPn
AiKZG55o4VTPC/oGxpl5l/8Ubrx+cbFZ5BvBpM2caFcub90qBnGXMgHkWvhVG58nz6K4nXTm/fRY
hkdQQrHZeUNurmHhRfmcJIquA0IW+TzRw6SSouuGLdYd60PqMPbU1VC6W7Kf1Fu1xg1hO6ONun2f
Z4jcxmumfZV7a32OdeKku8pGrXOgomgNuVrucqrLZC1fl2zFlu9U08WlrsO3UbDLHRpeabfo/iwp
o2tVPwaKImeJJWyhqJZ9wvFGxNQt1xt3iHuK6gf6nCr5SkiLy0IxwXW4xRRhl1Rjcmczcip33lIP
43vYUGbhmennTdw5wXy27urTdVY00ljiHYdIZyVWiW2SPM0+dMn1JXG6HMY94WxH9oviMZ6jIrsp
kqF4Tm3NWJ5bcRsE0frGtD3p7zMh45z+oZecmH8mr62Tsa4mmxMdGtKkRqiXoCihTschUzscYTnU
sy5WLhjsEqpnEpecbiZ/KjXfDakY1TZswL0EecCmFRPS+Ng3gyZmkPlWuaXx3ewVU4ka6EDD8HKp
q9uYbeyeI0z4YIfZPMlsySDbiJqJxVgB0IjBQcWKQLDtalt9relLHzJP70f71A2qk1Xsw/CwhHhm
cEbjt+NvYV8P/Pi88LIZb4YwtA9TN6JvBOLuJQcTkFdGAqSHliaLw8JFeWHJrb96MWdC3b1btHXN
fPbCjBaXMqJ5dIa6YLgzslSY9GecNTrzkBg/YG1MsFyob25lnK4fsSmmFzMgpNxYjGYXo+1KpleV
xLC7IwqsQ6sReRJ2WY5nOtfue0jl/QnJ+UKHPvAYO/id/LBNvML8ph/ZPM4tsAM/KEbMU/Pi30xF
ZvSnchbmUgfrXGxSbot3MH7VVVszOC2RnjZn6iXK4iEfuUAHygSp6C3VfcjMVIX1E1OIdIFpIUrz
mbLHQIWrIHUFJi1+4dJVDumg3pg+cpRX49FSz+ygkZO1KEZfRxvjN6raX8e4waYDQkiXHhnOM9tA
gXJJNLw/lrY6GlJs30gsJwWZxtaeKy6+IO0D5DOS+zu7O04yFPy8uScOsWtAO4KZacm2XJGNwXyo
Z6ariRvYe/MACb4bKAAKGn2XnByCC26BDncywrg3r038d98T0a6I3PSHcvkqJ+MTMcoAolE5p0VJ
Z4pvPKe3JO2S0b4WWXjIdIiNnR0XKsbIyzD5pHEh/0iW1YUDNzW0kVAnmnpPAT8X26Bt5N2iDaWN
hOv7eaj9/Fs2195Hp0YCMKuiBuGEsmnYel1bGab5ifqRMr6AwTIzf6GFOkUd8Z+DYOtyDGOiNK8e
8mHBCiHRZUxQPpZ2PeGe0E+0MJGBuInKXsbKiPa+iCGysQzzgILFx8X9QFrzepPKcf4ueK/+xEic
LtuxcNl3Gu1en/NczZ/dVoKH6BxZMmXPsvh0Lc8ipoW0lg70s7H2TW4t8wtatJp02UpJsctcPXw2
nCZv8zktyJHqR/LYLBv1sgFtXMP9q9zrTp2MdA+qIdGQ8f2OoHnX94Jiv64xve8icfp3z87+t7Sm
wIdykca8THi1DjdZPAAVY3Y+w/5xbHP8f8OML6/GFEiPo/DIJxz98ZeyPciFlA70c2FrdZShzS/L
nEwfbo5Z3XhC/AGB/G9Vb6RUhO5DhlRRwr8aef4mVG4mOfapXcjqBSyYuXcVC1dH6x+Ypf+H0JZZ
pFAMQlWgfP8375Fo89hZALpuSjIUhPOcXROaG7icJG88/rfc9Z8C+L9kttp3MbF7TF+Eq377Qeiz
WoIT6eiuKSc2Eb8WTfz03x/xf1wzoHAhXR6P3yN+TwAKvNaZodehHG2f2ui1Xvc08f/7I/6tglbC
F8JDXxbg//rLzPW321LgORzpVvsMpaddd4XrFUeBTHZN/2QYVNzgf2qDlQh8ydtck3QT/AXI+Nsn
1V3k6Thr0JJAGctp602Z4IhwCufvlbqBRfknOfK/xP0hl8x1NRoRVOTh1Qr3jyeOUEeDztbf9ITZ
jjQPBSHU5pjpuxyQG3mSjHvDP4iv/33HrrJnNGwu9N1Q/K5ddxOGmhpt3KYZn93GnsZ6OHh2/9/3
7C+5+D8vpRZ0wENul8Tq9zvVeo6cBiEJNXS7m7b9PjyOu3nnbJyN3GT7ZkuRudNb+o5bsBPbYT9v
p53cctE3tEq2sDw38T7awQ76g0Pg3yuCryVpA6D+jkL/98e1VaXNTMjXkvphtu+D+gMxxMMq+dsj
xAdwZV1X4mzE8vDPO+qUCV1qhW0HGCa/m9jjnbuFKcHvXjf/+7vxr22ZkG7Rx+z+51ejtdwmO+AJ
O7Vt/7CCfqPZsBFcxfZ4eqJQeOp/fJV/f87k1JaxquS8Ucs5YyiR7Jh45hDHXvqDvI/Bgt6GGwIu
t2/p5uXHny76by7yf3/8dd39bV2NIge6hgkaQCn5khvCLaNtff76AMtsg+0MKmJ2jg/t6TtSlk29
wY+5bH5Nm3yb/+H2/5aycv0mSrJRYUhBwB6y0//zmxBvz5HVhMSokLbSSbEdm095ALpoSYnw9JGJ
4233xg+3f+/pp9CSPmd59IewlX9tM5hTcPLwjnFDJd3fCYOyqXAD6JWepxc8NGm7s2IAxBaSGuzI
R7fLd0yg/kBK+stS8Y8Fef1QJXAlikCx8H/zx4dkgJd9Kpmt5PredJ/aiSKy96en3mmgNLl7O4X3
zHFpbQcGeaw/PM6wjnuPlNJuPfVJ8v9JO88lt5UlWz8RIuDNX4Cm2WyvVsv8QWy11PCO8Hj6+6Fn
7tlkkZe4mlHoaDsdJaoqKyurcuVa92UwvFwPE5fWg6/SDM4QJoO2k9P1ONQjxU66vxD6/lWU+l4m
dTfgJYSl7942YaYdbNj52q+OmqItPpeWtF+qriz0vlxcEEfmncfhWFZtoYveUinyBgNQ6yoDqWtI
K8eB1RDmOR7IbhJe7gCNvV8f+VkWMC/HkUlhS6iHEdxHjkkIs0r0jHw5dHtqtO2hvynChZB/FvUE
Y8LaD0YAML7HWAeo6pMdhoajJWqQs3MFI+wsy1B1DjMW83QpwdGOcZtrliuPqPwF47ZMwGZzhbg+
cWfZgEX3t0UDOPHbsWmpPjUTWFLTSA1iUZDLP425/GHaBk9qWf11mqzi7bqxs4mzdfruHJ5SLAt8
oDxH+6PApRqHrjZiKBvy4oem72NzYTCX/nwyJ9yfaSMiCO5fOkBLgwLM2jgVvxqeNKbeWhjC2Xwx
hGMT8yccDUGKpQ48CyZkIFVcRd0YTjerXTUAJa5P1rkDOLpMYkv2ZOomKeeppTLTKqkxLN+VInmr
cCEJtO6NLb+Q1J5vVsw4tBurmmbSGTcP+GhARROoXTOhNWYpb028ycCj5KBw6ABov1ulsXBinO9T
knWFRrW5LY4OOWFQPax6jVNBBZ5j1dWjdtf53ToZsufEmdYdTPDXJ/FsuSzswcCgEqf5qxiKosjm
OV1RIfcufnWm8pAOzUuOXqaeB/u/tMRpyAZiUA6T6IgSXdJcCc5jE/pmGIX5ncVN0B2ocseavQqb
JfadOcScHD9kRKpmzUk83A60gZ6umnwYDi1oV+IdRKj6F6Tde3qtcpkKOxo53fe869fXx3fmjrNF
3cJFHDIeQ4xHbZVlSSBjsYh1z4igIjD++GPyt04PkwT3EvyduEc/qDAunnJH1clNgBzDw1D+MA4+
714L+cKZT3zasGe5I24KsqgAQrG4tGnH5+Ij3dk8lOmHWyv9NrZv1ydMmaOZsEYMhCos6bpqm4Zw
M+0abbSVVOUuV0vKHf3+zaqyqmGXDlq8H1vjw9d6NBUC3nPLLr9JRloaD1RI12rsDwveebbvbK6r
JvWIOeqSrAthq4cv2BksxXBjVe8B54BpsTNde9X0Lt1NDdyoATqKC9k7++t8CuhgnFu5Qafjp0JA
rkBDdlpFS+hqtdqvVver/T1/t5l/bjbuZrdzXf5yv9ls+Dt3524bd7fdui9bfvm/P1BlyH+5L+6W
/7zjry/8Pn7vev7v/OLNPz1+rOZfPM9dec/Pqxt+7m+wtZp/4X8eP+ffMv/W+R9Wv/dvz2/73/ty
VfJP+z0/f+/n/wvfuV84l849TtNlyFZQMqBLCzqW092qtzwdU1YF4dM4yBm8w2678ZM733y97nLn
q6zpmsneofsY2LLYsB3AJTsdGlDDBV7XlR29iMY+A9xVRl7pfFw3dmlQbFJdNnVLx64wqEzr+khx
eHlM0vKJRnG0U1JAxv1dp0o3102du5GmE1JVmYGZZBDzuI/OqCTQ4m4KIO/N0mRV+G91Va14IPRo
f1jnzTsIhOv2zmOdZpDnwNNgUrNm45zaC5VEK7U4tNyp0w972c/SFRCF4naQsm4hrJ4Hckw5jiE7
5CsGKeypqag2A92oE9oSOzvZKRQbkHoeIfMbTUS9qH6at4E1dntgOG8WKJyFePs5dadBCizfnGYQ
1LX5BDu13xkwww0peg6GW7g//+tWrT0CmnLHNZ+y7Tb0oa4y70+/ob9AW/tf6Grb9vvebd23ciW7
H79tL9hYq/H278S2OE5J6TUu2vwy7xmR228CoRlbdWG7rVZTp4AVQFvKseawdzp6zWCjzJQQlqqf
bZihQxcETA5CGR2kqBJtwdWCsJdy9ibFdezYhOBLpQJVunLo8N1IyW+KThpXxli0uwMAW68awblo
Sv47kbrK6/P0UWvl6m9zoPkLHBg1Zmom7sfCF2Sp74d6xxcolOQ8yE3uCijMUU/6nlrV30c6mpEN
aKB4j+UqLlwn6MgYKZtwNUqbcKVIt7Jzn2VkW/X/0s589h5FhIPU0RMOKSBnKyBn5d4HQRTBTFOl
C8nCJQ9xFNXQHG6X8zvzqaHKT5OgVUC9VIXyXJXBe2wt+fmFaENjM+mOwhPK7OqnJvowAVOc8pRw
APjr1lrnGepQu6FRLWx2ZZ59wd1PLAmeMEAhYIcFs9bqdDhGTxOOF/5pJB3EeOZJB96E239qcP7m
klahQEU8b2Z8QjU4/ygE8DfCIGNIehsgjIQV5TUKHoFa6PJNVT/16lYGyKCjFdXdysO2pCf48BIe
7gBWtc7GQBKh+Od6dP98dz6fhn+/RZgGPW4iqK+YBr5lLLZB81DI0Oj1MObf0fBtGtto+JL66Ct2
AFLWZrIZx4XU6IJbkRmaKohenjc1MSNQOlMrzAPTUR5khepayXkNXu36QOdxiONUdA5MSOB4ohMf
xloA+XBPUC+j1/BDLQw0uIw/NCmvK6Ry/trUTCWnEWZU7j6i6l0V9BWMwJrpUpD/1kXjc1kbe7C1
735SLgXt8/3CDQHKOYo9nAqWWFdCXrOq4FDCizVpW1X2u5aosDr8nYLn5/Ez85lYqkzNR1E+0/uj
EDN2gDJHAzNW08GVn4H2ofujGNe8PSy8Jl46heebPuULIEFcWWd3ObLl6FJdlV3I4xzPCfZzSYV1
F6ia1H9Lm7KKN1pMvXpNJdL+pmvNEAOumDitpCjpR4+KR7SjKd58SyHBsO79Q9n/genOme5o86L3
yAIIka2KzOCy06BdF25ALqQfo08b6cqcIuNNpSn9CbUs5xaXGWYli757LcMDLYODZua875Z5ukX3
fgAEGEaHr5Y5Ba911KCrE5TNLs6H9o9vxc2O/rAh/utgf5oICPu1mbq+p5HQpv9XQlEgGQIvLuQe
Gv3RgSVbHl6vO/OFAEGVW1VIzHinsqiSnS5HkQPcbu18lt0wXVMrb8sEIYS0h/UERBM0UeCqXiHZ
eNHjwbNDepOKfF/Qmm/R9aKo8fP17zlP600KjhAJWDRqOZaoyOocpjiNLMl3lVx/0fWALuUDfAT1
TTyF3+1JWch+z2MT46bJh6IW9zZc8nT0QVKaktrKKFyYkX8X19ZHPzXTgsufbWLqOvNFxXY0Ui9T
HFM1NHkba3DicSVaKS2SNfgp5N3XZ+4sAgpWhDRhhCJr6mKsdFCJH6hHtHCTjFTNrCV9o7OzVVVl
SyNa0IzC68jZc12hqbKUAo3wAinb6PnWmn4ENNSM26YO1u3hWZVfbe3DkTfXRygulmhW2Bv0N2h2
pn2iYYuNhPSdOSzMoXj5+rQwU3sa+AN5ivAkcwgUujzrkQb0HhZgGEO6r7Q86NJNm8Re+pcss/Mj
E+8lvJs4xEEyItExjMnnmSGErx/eBMWBThcC9Tr+WUjR+u9n7tiQ4Bt1iYhtDSjXI7Z9aaf8VcuX
NGZFJ/8cCymdZZucV44sXJEj3U81u1NTnPy73e7i6invF5L7S6sD99d/TMz+cXRyGDLEBFmPiaj/
2isbK8pdRUcZLqAt+wkQ1PU5E/eTOCAhNCDmKleRz+KMyS2XGsSbSreHGX9YkoxdMiS49SDFKv2R
DCv2bxX7a5feH+oXWiKuD+fS+hjkYDTyWmBHZOFdYYgne4Jghz2b2gXQxB9lWd30Qb4Qvy/t0Zll
l3dhKqaw1p6ukR/KxqR/NgUmMTU5n+63AE6Pr9cHo1wyM1fBTMC96hxcT83IDSw6LXdIL2qlny0M
WSrgDooHHrwTbj+EiD380nqkdCE5dYC3Bmwpe5YEou9x4VPmER1nnrOfQNPLpYnHE6AyguNrpdmb
hgOQEPAaHWAoHkEjQK+gXkC5UlCXdbwiQmyshK8tRr1gMhe+QHxWET9A2BamU6WZlTMXJiplSJAl
1j4nmTdM9FxRXCnAutcLO/GSyx6PWZh+AwqUoAwKlCcPwyZqftXRtui11dT8WpjcOTBdm1xhb4CD
g9VVYWyjQetKjipn2Vsr0zrArvfJW+GsrOaXBnVJD/lvjJhlSq/9wkcsrbCwdXSadex+nuA6g54X
3q+ea779ZzLeK/MX2HeaWLxE39btwnvKpXjHTePzSYPShwi3sbUxTHT6Vjx6T28CixSt8O/U+Aug
7Nj8FXer6+MUU6//8qN/zQlzzaVfMiUdc0E4fcvHat3p5m2JPhhNewGol4/r5i760HypIUzoFI2F
fRM1SG/adZl6pJ8rFLGL8mGSt/G4hGC5OCzgK5rC5gSiJdgJEQhqIVsB6Jt9mTdFh9QvKBa7giR3
IdG7aMrhbY2UaM6pheBXHrIQpriKUCArXFVuNHqWis3o/xP9bSVzXisKi4YxY0FIxgSXjEYgtO2I
5LbSrBsDEPtzlzzKCFpayl3dLOz2S0fHsTHhiqBESRmEFsbyrs63XazIroTuy05tKfNcd4olU0IC
liRTpWcKprT+wRrfU+lJnpIFG5ccz8ETVEtVeM4XoY0KrJlyEeMQJUjApC08E768UqUV9H80miNL
c3Q7SljiaIDWkY5gL2jQiphJAv2Hrvtxfcouhf/j4Qj+HVedLkOlR48YNBaV9lJXkHUZ9Om+ZjR3
1cNjVa2vW7w4gdSadWqWgKHEtxYOm6DNx4Zmy5Au+g0t/VH6qi4BrpasCF43Zh0UNXCjeGXO7VQJ
JETsp9tIUR8BBC+F+AvnjM2O5S7DeAhIwoEWguxRYrtPQQIEaxp0XTQ83blhqNU/rFTa6by7cPwY
t0Hb7XxV8WhUW/iGC9GeT+CRReZOJcNue+osA21UYzl/gqV/qNa6OyDPvOsKxBYtmCCWHmIvhCog
2URdjcclaCWFjabWQ1FP840gM1D2iqQN5eNX3RxugNvvswDm6+s+MychwkE+T6zOeUa/AkW009HB
/g5/JEoBHmxq6960136wYOFC6OBGBY4I4R/KHI4wf3ldp+ihd5yW0s8yeMiQBkcm5voolmwIPqmn
EdyLFTYgrXVB7ieWdKfYw+a6lQuefzISYW36CPmcoMQTDpDUaLWXVrtI+zI/zP9v7BiyUI+bIFdU
eDNAgllHt1t+hE+sjUsk3ZfOj0vTxpuAAaRXBrBkC4tPG71eafCDoD1pIaHQgmCjCwXw0cqnIzlc
gSBB/jhrKwcSMFnfhRAU7oZaIcuLtPwG6IzjJfT9QIxFBWE1wXy3hS4w3mCt/ZPDlz/LhFb5k904
frZODrGc7qNhQlczG1HHXDfsOusGiFmKImhRa3S+lnAqS9PwzYff70cc1MGdAyPbT7rHLf85gRQF
+Tsk14pQQn8UAFywhTvF/O1HyfRkpSo9WJLd5dsSQVhaWOktiL0JoIq/nal9ujsaW6Rqo9UJ4vNo
o4XfDkbXf5MOFZqgeVGEP0oAE2jsBD40OjZ6Fzd+SU9oHx/iJRD8pcACPpKyIjdzhdKLsPVKjsEM
rljPpxe9MbYH0tdSvxkqugbWmf1y3akurfWxNfXUWhC3Eew8WLMq6qZl6EoN+oo8blw3c2mPHJsR
XApVLtxnxIyi/VZAVMGv2b7TJn/dyqWXLtAsM4CPHBVVmnm0Ryc4zY6ho4UmqX/1XmorNdtq+mMS
or1a7qV4axWPTvVkms//S7Pz6I/MwutIX6+FOHqn/e46ytXZC0JkLn2ghoGas/5YS2vIWaUlMMDZ
azB5JS0sDgU6QjTuIoyXbsFGcqDb9loreteLnxPyfYbxHHRf2wSh6wC5XS4EQWLshuZhSoxnjtLd
hFLxqFnb65Nw4YQ6+RRhDpqDnUoNYiWe3oMm0QoDmYRyRUkAIYwi2anoP143eCGRYuCcUApCubJl
CWHXh/o30jN6EqHX+VKgTWjbJR1cmf/QSsVH0KJ2PtZfSt3+fd3uZ3FfOBuPDdtCHDbgrgO93WUg
yqedL88gexvFS2qVzT29vwMSYzkcMfFUW8VtEko+pBFpFHldWYcf/qjJErLypgI0M+ueZBV2oph+
LHrg6XdVXXiVmh9hYgxvM6ceIE49rG7hjDNuRxlqKznmQM6D4un6oC7tHLJSugdAlYDs/fS0IxeO
g6luQuTVPUXqOg++insZURKigv4DRQ+4aw7JKy8yTwaU41WiubTFfyx8wnngA7APGMumQg/juwiR
tQLDquE5o8l0/Aqp/iZUsjcHeZsuTr84cOYGtuylUgeP4oFKz/AUwUzTGNGXRv2it/G9r7wOyItL
mrFb+LDzBwWFMigFKvYZEDVxbuzc1yBCo/syyJ2AnL2Bk9maHnlbcv0iXJfwUMfjrwGO+bR+9yvj
y3X7F0K0QxlCNywEtmQu/KfRRQ+tSYJsLyNTyr5pWrh1auvNVNK/Ty8cZGB4FQMUyF1BPHf6GPHj
CrceYSVE6aiDf61FthsG4OvjOSu4z1EL9AygVy7D1LEES1C8KNxfR3Sq1R+wHsv6d/rwoYTJJmh/
v+rtxodTJLzRaD1Og8GVtcc02kFgKmueyr+7/jXnszu/5POsQasQh64IjpXTeJLYWDzHgTMoIBcY
czrDF46/CzGDlSO4AlG1edIVQY4SFFh0UU+pt9rcP77OP16AEXq33pfRvQndm5uFzPf8vFU0huWA
nwJfA+L81GfasLO0oeJECiZe3aPVYPxU1beh+Xl98s6vCadmhKBP+qhVNUpFXja0bq8/jM4S6vb8
WJktcO+hl0ubsVCnAzFSNDQyAwsFnWuj/DWfVtTu6cdf+/nCPr80mBlsroAbBCMkVpNMc/JxBeJP
4sTNUwPHw13fABG6PmVnqCtVPY0mwpzFgWR0ZnPIqII4m67q3GqURldTwofJ/zggSTxKekB7APf1
pTe8S5NJ/YrjkkOTIC8cmUUBdwHKsURYrsxRd69mqzk5AtI7JUsFpkseeGRLFU7JqNdg55xpb7Wp
8Vra04thr0V7e+m2cnFMwFQoltC8AZjk1EGS0ORt2yTvyHi0UVC2t9JNOz6kzc9c2i4s3cWD4MjW
7EFHh+TQ0UsGv20GI0NKTv5HVsjJb0wfyJr1a+KBO9I3hbbplqr+F8bIVcyx5z4IdcbknNqlqzSq
Lb3IvT77CHIJ4WtOZt2V41vLidfXB3nRFs8MuAdPlvw4tSX1KDzEbZmjYUgro75FOEOm1yKsWxd+
oOu2LvgI8Alq0+QcKq0CwrjKZqzUYKywVW9N5X6i/aYeAHq2r9ftXKg/0QZ6ZEjYc6U2Hsx0wFCb
wSd2P5VgR36r9nrgkdRq3S7fU3OR1bei2Nn1uk2er9uf99Vpxoj5GeHOqUfPqPhWlCNkEpCM5jBA
9Cspm3lNTTihiczWl7wuPVX7nRgLznpxbo9sCm8fKEn4aqZjc9JTaCQ3SubfWNqt0SxV1JYGJwSV
smqMuBwOFOAha7ZN3v6sEQX1d8WA2FnvPNi7IvvH9Qm9kCoeT6jYWc9ZPsLFz+Byize326aGEfXn
VOtc8r0hPuz+3hppKV0CM/SajvHTLTEO0JPyjM7Fv4jWGmTmyeFO4qUvqYbNLOYyLOLILm3CY4vC
4hmQGOa9Jeceor7bevhHyhKvhwAwQnECANZCdnLR2twGQrll7hoVtrxhWzH8D4yvGYrVCJbdAGQZ
jcVKDd5yaemSfrZ2sxaYQeMgrWMc6mKBx+/VvmtbKJCL0ZNqTwnRGkZdK5bv7fiZG9v1tTs71Gdr
YHiAvpDenR0PYWTkdepjTXL+qbPA6/WFFOjzIDvZ3IIF4VAAwAzLfEw9Aq7l9+gm3W2mmz/Qw92W
b5H3q3MTz3RlWr6bTbgAAD7beVgGlivzg9ci8C+nftkVtRVVKdrWs9wyb7Vd81AXb/EYU9Ee0N25
KfslLNGSSeG0TbOeq6iKewTjz5Qqp5zTdAU5JbzD/3TQYzv+wt6bjwBxdo/HKMyu2k5Nl/Nui4bS
A5oNEJGTzv5tqBTmUTiG/CmYMivERkhI9tHh6FvIxleVvjCWS77I5YqXGh468UYhjtDsUIcqaDn3
UL6iQeUdygVfvDxZ/xoQwoaZwO2ZFbOB4QsvEoryDFHa3++n4zHMDnKUAjXGCOCzwYQdBhsDUvIJ
vPb/yoTYd1IoMa868zTVIejO4E12Ftbh8jTNotBzlg+e8HQM/qCaHfBJxhAji9NDfPmimi/XB3HW
767OTmXP/Ud0mp/zT/RmaEpmxyjMr+r2e7dK3tIdMiXKFt6hbX1T3SzYOzvvBXvCoKrcaGW1xF63
Ub4o37vvqveSeDBSqk930JrdWSt5a60WjM4R5mx3Hg1S8GjkiZIQgBkzGSSrAJpx1BcmZ9+1Xqxb
rmk9htLBrdrITeqVXC1s24vbCYIDwHjIytqmYFwJUIyxDozY8u+r7NGu//YO/Tmj//75wm4KOogt
24w/XxpNT9e69Uhr9XSfGguzuDQOYUtVphYYdNxwIELBlik3vryECPjsCjtfp/8MxRIuYwe9Bb1N
Qz3Uwp4VrH5Gz9Ndd/NeU337yPeQNW6yTfm1WpjARbNCYhH5Drx6PWYd1RtfnrMP2YPNnYxw3//4
Nq6y3VdnlRkL4eOMAuVz57H54GSBcIKa2On2bhFdlKklSe7kuNWt8a5ux619X300q9enOHVH5OVW
MrwobvxV3psL8fH8ej97zZH1ecscBcjKqcFE+GyJ0YC3aF28NW5zQDRqLW3Vb+HCFlBmHz9bWFr0
SHBmBIuIOSro3ELrnLGiyPZRvakez+F7c6dsh5fi+3AL97pX7dEJWvLZi8OcEcWwM/DjrDPIjqdh
6geGOSTgzo0VRGxB/HDQPJRxSmMV+w/VUv3z4mBhUiHemAqHqHgNrhO/a0uJwWbZul3DIty61Tbf
Gy9QeNyNG3vjPPc3wzZe/zW2gTU9NizEVrOu0HdAgN5NnIcGnijlFb4+tzIWYvilQHBsRghorCV1
AhUzsvrD6uf60Z/r8fpirnpsQQhpkuX7qg/e0+UlsnLV23KjPzWuG9zVARIQtvu1vsm3z9rOeFra
FxeOJ3pIqBzDr8FDhiWMTR3K0JgO4Nur+qtCraZajfpucN6uD/DCyY4VDoMZKmGeQfe1GF7n9DAR
59DAongSHuDhP4QL96UL6zTzG8ikD7QvsdtPt7jsHyyNrmk2nfPVsZ7lcAGX9tkmdLKreYE0uI/R
f0Xvje4IWXanVGgEFnRE7gc4oqDvfETGYxuv/E3lNpton6ybffaMxi1sWo03vT0hf/ZgctPIXSg5
H4k1e3+tPzxM29xDBccNVl/ThTk4m2nhE+c5OgpzoY2aI4De0NOlh6TfJ+Za8/92O2CCNeTC7cC0
CyPCqYkuUJCFQVDXK2N0R150beHPP4ud859PTYcutE+KGWGWpU4OIkjQQ6/RPpQDJN63iJfkPYTG
C4bOfF8wJMxV4Pjsi6AMPbWY4B6+jayferpGZuC686vz7hXd5jMXgndj7pAR9lg68SypFWgkNSvz
bXDRG7pL1trDT8Q9OHWDbXMX3XZetqN5+8F4Tl+cXbYiA9hKr8V6qWh2tkdmVgEqYLza6zjxZyw/
8g8ty+XskPchPUcfTQSr5BJC6cKknhiYJ+PIQNbEijlGGDCsxwlBI+jEQaQu4RYu+AhVN3zPoCyg
2obgg9DsK77RzFaq+9Sv4YaBybjwbNS8lo7UCzvq2JQp5GhQ9RWaMmBqmJ70YtvWt529kJBdGg2v
ITSta/ClnFHcpEWo9y0CNJ6iv0MPZed7v0aEnJJqsuDyl5b/2NK8ekerk8MbCr4IS4VB/Taniq0v
pXlndw887NiE4O0OWgsyRGLM18ZS6bB21bW/Ktc11OWqKxE3p9/X99f5lU6wKLhc4IBxSgcsHqRN
9CY5ru5VXr4P7ipSLf3d+P+g81uaR8H/GmniiNDn7rDbXLovKZl6fxxv8OTvUKZD7IWQpLQat9cH
esETeanG30E1Ai4Ri4dN33eJXhs05PNCl3yltzQ+LOANPotpQqzCBp1HGq5oELVOHUSTzKnLBzP0
ulX1QH+da99aj9nL4EZev4k/UFOAQ7FxoaR7+NDWvfsA7M21HzL3H6Qzfl0f7/mNAZaF448RvNU+
ZLXRFFbojfAQGi6k9vroNqvpTvfCX83a36CNVXkFnI1IbxSuv3DeXwhlJ+YFT6Y/CwZsNPO8VPtj
624AS3IVvxQQr18f53kVWhin4MBxUqhVPWFoXCP14NYPh426Tl9hK3lpbpSbafu18/RN6mprpD4e
nC09tzcUZxYazC8OF+qwGbpEJm8J565t905hoRwAxfgqRtyK1NN+nOqFwV7YOVSLwTsb9EfDUidY
aSMNCYGpjTyjAdPyGmVfr0/m+W3kk5rjXwPzBxyFuEPAe17UYKB5rwlyjpvuon2wtnfhr+lBfjS2
iG+E67WzW2qCPUd9CZbP9k5UqVWH5XpdpG73Xf9ot9MjtAzgnO+ln9VdHXGuL2XwSxMqbJJObfMw
U7BaJps6e2rKj+sTeu4WYI+osjA4HrPP0r0o7B2tPgSgTmO1uXH85sHWp3rXFABpqyFcgo+d34Uo
CMw1gZmgc8bWCONJ06lE6poHkVDzenSZKayQOPX/TK4NZd764I6b2H1LXnkyCLzfMlWeBQ+dY/dp
COQDaAwhftPDCmPAqQPp9iAlgAZ5t0fgYDVHO/0xeOrdxUeC85U7NSSMtEJcJVUjDBlf0jtQuVC/
Ub7eR7vM+6a+I4TsuP5CLnrBR09tCjEtQSHJQCYHZIhbvsq3sqf/aJnPP/Zj5AHQdbNf+YLJS9NJ
pimDhXTYemJveGepWfzZe2ZUBnoy6zxcDc4TEEg5XhUNNMNLQN2LHsQxCQcLqQYnpbCA8tiZsTSF
dILeaat4l637tbPm5KA64mrb+CN4te4720NSbTW8t17bLDjQhUN0huv9+wHCwkJuT3+1xQdkrraR
biY6Se7sj+bu+297M94Oq2A/7OlOWIPhRkFsn7zq4Ak9+fahmRD/dMFlLHzRxT189EHCqnPZGibk
PnhcGNcmLFjWYRORKgfSwlrPf464dYDjUauEg3LmpTjdOnBot37bwjMfDY9KWAP33fTlU6vWm7L/
53pYuuRWGnR/JhA8UNkiKjGpIKkNdUzZBdpXCZRUz31a76cxOUCZVEeeOva/tHoc9kk0vF+3fXHj
ylAewPYBY63Y5oLY+yAdbKbTIDahPriul7qm5xNfnEhIb+bLPK0swC9PJzKIKzPNTcQ7CqNdWxK5
j9XskzL61ljIDIDcsfJowUcuDuoo7gq7Bm2RKCwbIkNUPcV26TZLSOT5DzgZ09wuDasPl3r4z8/g
moVq212o4RUVykW+WXmG9q1J8tX1tTmbOcGKsPfSQ67LyYAVOX6vlXXdrqrwHVWEEdnNeIlm5PPN
+tqYBIc3pOGQQcBWQ/NRowhIUvOEFkbUtau2XoXIzRnlxmreoqBcXx/m0mQKKaPaVrJkIPGIhO4W
SeIh/TP8NRk/L7onCyZecpCAVVAnqYEcoS//vc922bS1/Xx9sNTNZC6kn2cb+tTaZ1Q/ytuM8RC1
3bxwmb2WWjQFV3L+W/Lj3YS4+OjshyXYmDoXHK4s3ud/P7JY2ijvRAcWL93NnOi3kEqVd83eWadu
dF9zKtaa9zJuvqbb7raH7W6pTHe244QRq6eb3HAm1BMTRowsCZqoQNXzzXUvOYvHnxbAcCFtMDci
CGGkayWegVRo5u3irQ13lrNvqrcwXVtLnNBLhuahHk2lMUhVkfkYKkeUl39P8m0+0GW0alGiuj6k
s6NMGJIQpsyuz8JBx5JcvBe0DKGmQkWjKBaaxi+vDaVom/cYkkFhY4+xJiupmdReXCuodHLMLKEO
Lgeqfy0IO3iUQxVJILxvQhJ5hNqgj5BCtPS7ruCdPDBWdW8t4RDm9T73+H9tCjvaNsLQqWRsRnn1
LVEt5BTTvFrLTprdWHWpo2gbZKrhRnEy/ohaHcxtnVV7k0oWWmyRpP0C+FG/t0Mh3R1IlO/kfih/
6k2YviCspt9HEdxbtCl10Q08rmg9luZhVbWN/QH5uf/WjvL4C0AgT8fVoK/GRIPVYWzgnEjMILgJ
GsvfZI2B7qBdOsm91QXdvTWOwS6SzeEtbpr7GnpSejEKHRiIo0XvnT2WOztxjJvJqvU/oYwwEULz
yPmakrGOteGLXFrZlmzhC2e2c6MXqrE+SNFT4UTS7rpnXtwDGpQtPI474NaFk0fKVevQqnlN598P
+PNHCeF2zdWTu8FaCP7nVb55ExyZErzTPPSOjSAvkTlWd6aEGqx9Uzo/JB0uKQskZUlzEwqz3vUB
XorQPLWqDjxPyMF8vnMfbXIgdbGU6+yJEU6vQ51uxhz420xMaeTbMEAdL6tXcFx9u2720rxCCTxT
JSlQhIiUODk8lO1opzWgCTa79dzBB4+D1L9i37mXlSVk+6WT9dicEMr80DIk+E1rL5HnjHJd21/j
ZukedmnzHxsRoph1sJ2p6DASFH+QdouSVZc+VwfFTYu96i+R3J/xSs8nOdwNOlVhbiZn/XdROvXl
4JTIjSShm/r/9DYsgs4KDv+kf23Zf3XjOvnoIufq+sqv6+t3cUJtTZut84YgVs1SSS9ju2hqz1J/
g2n0oulbUy1EtovzeWRDWLQqM7RDMhxYNBixo2nbB+rKQsUj/6G2v/UlBMrlEZl04HJ8cg0Qw6iG
5KiBqpuXa8geh9Za/zUYxUI+dOkEskHP/LcRsZ0t6XWZzrOCdLmo38Lc2OQHZ/0/WZl/TQiIDLOc
UPaQGAdavuvQpgg8Np7Z/b5u5f+RJP/n1BFHMvqTdTBrTp08WEvllruom8Ut6f/3SnYd6W4qvlrj
2umWNtmlZZoP8P8+w0WGinwMFbUtSBVyf6IxTnJ9QiK8ydeHt2RFyOIkK82nIiEqcrcGIOz5CMf7
f67buDyF9OQDUwfpDDnwaX4VVI6e5CNG2vhLMG3l/utkbGmKBha5zSIE+34dwq9RvzC0S7sKbYz/
WBVONF1Si/owYNWv/4mqt0hBO7nbSygoJl8SY6kD5+JEHlkTDrXUiuCb1rAmST8i7V2n62BaPDkv
5vxHRsSsayhiNCExEpfPfvuoOg8DvSktnbfhqg4QN4VqKlgl5V+/jAgntrCAZejwsNlwYlsHfzsN
KF1H4UPbBw8Ha/zHqrP/QeI/8/ajvDA/24oN147WOFEUEw875a1BGBCSyWiKVzYlDAuV6+veeclN
jo0JbqI12qQWCcac7otvPik2imPGLzstVoa1C5vH69YuuQlJFpxlpAKotglBy0ea0YIPrfY0FcFV
C7jYYKzzZOHQmr9ZzJSPrQi7OpZjozBqDq3CefCThnvGNlGBqS2YuZRSHZsRLmhtP0yjPmGGfsCb
tIH9qmvdg2ZvZume1kJuaXiUlb8m1MEZj60Kp6WT+AFY6tmq+sNpP9TmVnVer6/S0vwJ/h6hIVSr
CiaQlwXb54yhW6JEPeT6vlZertu66BHWrDECCQuciULgyK00azq9Q7wLT5AV+7bXjR/IbbrXzVwc
koNm2HzkU6YXzJRNEY9KixmDq5uHeuYTHMwfWlBss2HYXrc1/1mC+/GGihwRhzyoERFSd4gjvcqT
wwGCnJtH9VB6ffegoRt33cq8ztesCBs3H/UiVIwayeXDTTk17mEpLbvg3gwDicO531VFr+T02BpB
gkAcggEDoDFlAHdS6MRrX6eD4SLR/B7WVDttf6H/4kI8oquXxjUFugnoXIWFcvwQ6O6hOaCkTNYk
++5g6s8WHBpxftfclUb8fH0aLzjGiT3xTAngrPUl7EndRmtR9Stu0mw31UsqNOftcjTLHA9MyDvz
0DRRkMOQUu1KfWeoXmNuk3qdOG/A5VV04dPkBmJNY6IpEIpGWV/qHr2w1Y6/QAQsczFCyF3lC8bx
PkWPVrVvkvzm+nReut2eGBEifBa03I7m9Uukce3DfaDHjhsN9V3t8CBhxeuWaBIq/ZeCK8/Clvh/
GKcbHGwpKpJi+TGZrAl6hxbpCJJGo0jgaNuk0bdc/4JMn+tbO9DcbrxEdn9xo8xN/v9tVXBZqUSu
Xra6A+QTG1j1ctXjcrgBmh8UbpklG3hzr0/y5YX816Dgs72v5Zk0McxDfV/Zj87gVcPCBebiVM61
XDCZiJVQTRV2v275JQRMuCsF+f9D2pntyI30UPqJBGhfbqXca3fZVbZvBLvs1r7vevr55MH8nakU
UnAPGo1Gw4CZEWIwGOThOY+95fcMGwzulmln1EqsNLcZq22AdcihrakQerZqpvyHdUpTJ0WDZVkn
Hbr8DYkOd3PUjSUcEQPJMkqg46O/Jg+wFK3PjcziqBCLJgRQQ+mkhef00VfILUXUVQ2nK/e3P9s1
umHiVTlbz2xPa9EqSzdmPXq/9XSnz18C7d3PX/t6byEn2eXbOHrw458omo/NgWH1EdGqYCMb327/
kKWYd/47Zv5TB0iHgOgl5jG8lytvqThsyK2B3v41EcS0YsYRyWInLZJ5+SCibaT5BVouAM+dAR5I
WXDybHd7OdcjETMrs5TIt3I/VmOshFqykRCGHX6aIrQXd36xd7W71kh2rnwfRA+S4fTNNy36xx1/
Vv7Kz5h2bX4hn6915q1DLopd3UgEn2BroJTWZU5D17xGV0gvqVuuDaAsRQEGMpj3ZCIZEuDZhaKb
hhsLBvbG0co3caXR3zHkH1qtrb2SlaVcg8ErGCMwg7LEzFQcFn6UT5I8jF9sim2/0Ww6Zk5kR4+R
TZNnkuvdBqcmtON/ysOwC+7D99/5NnmSH4ONtOcyewcSci8e1ohNl/fgfz9MmeE7qaUWTd/xwwrz
NXJ9WxmPkbLyZlkKEBAFQDQyAeChG72MQqPSDXGcKqWTlG+FSIwID/Vw0satJK8ptizt87mpWSwK
BkvqR4Xl1NVWpG8RyWvsAGsWZiEogUyyi0YsZMlgVxLkn2vdpMWb43wRs+gS9n0SqC0mgvColXe+
uu2SH754CNVtI5zc6l7qV/o9S14A/w39TiYMTSqll1+oKdNkCKXJC9SdaG6L4N5aM3GNSyHGTKT4
IqPqpMRz/Kar+rwcQrwgY/6p2lV7y9pUH8Gekatml9sJOEZ3UmdODLs6ZFth5T5eCtnn5meeIaDm
EQ/TEoO8dETiNJmxoZ6C8b/YIdeHD3MSXpszf5h6J4ZVwDKH/inQN2r4U8+eNPn1dsRe/GBnVmYB
W5SFDnA4VsJQRGDjoHu5UzUr8fgaWswng14AQUaAJtesx7DkN0abUae3zORREPclA9zmm+u9NaOt
aNldZD0n2FeZcYq31tpJWzLPMAslYKZz/qD2L70yHnTPl7KhcuT+CaXoTW+8GP671n/I6WehsP1x
U+knk0OhPDGAfXuDF475VD5C9JJRMojHZieiMnh/gsCvYGEWfpl5sfEqSPP+3oaMNA/UgLx1ebBd
rq+J2qoeLGS3kbLJbWnQdpqxRvKxcKeiKkYVndSB7sOcJUKE9i4q0ZB1NMRyxmA7jqpdmv80wbbq
SzswV1xm4ZRdmJuFLt0fEjEYMSd04c4VzAdF6O2yJafX+sPt3ftzNc3SBZl5J6jBQGhOchGX2+eb
alu6Vlw73Smz/V3nuJvM1nw72jSnDIZpEIXZ9if0/bb2qXV823BCZo4+YBe6V4BtG9/KlcUv7fXZ
D5rfpYIVqx28Jsw+NY4c/B4Mf0PI9pmfbREvL4eVh/7Sg5gNmJCidLiYtZzVF1pPy1QjxZ4k2ZYt
OImK6qLzUX31DzBefYOhM0Nsclh5U/xBX13v+79mZ7FHLlvKkxVm35JtL9peYTf7zAGteVSfg/vx
AH8Uw7u9bW2t75ToAcdbxx/VAa5exfZ21c/HbNzUu8Fxt7cdYimLZT/ApMGogcfPOx5eHYj0Kvlh
7hdhl997m/oDcm5z4957W6m0c3uwyUGO4X84xudm5Us/dL1YkEYFs14FA6HS2ub77YX9QYVf7/i/
C5t9aEXstLYwsNB/tBvloG6Dx+wx/Fp9CRz3VaMGbHuv6tecdBI4wubkbyP7n//PnzD76EkeaV7s
JTXDCJXdbOuf0r26yb48Jw8f3/IHbd+9u+A9fzDhwlTvcGeuON0SWuni285ySEv2PHqrbIFweOif
kn9g7jpo+sE8fnzN9mJou6ktfFdfzVdrb7wM9q/by196eF6Yn+LeWfO/L8ERqQHL156eTEfftz+l
TY8AqPfyITm5U28Vp+ztlcGoa7gyMHAFKTWZ/3AbzSOcBeQxT8YIRKy7rfKdhjJFqcDApm9ojIr1
g+CdaB2KIdy/jvg98Lf9WiNg8Q5W0Bea5kr5d15BGHIj142OfR/RWY4VZl9E1SYoO2qxV5RjZsFw
YCP4aCfp42g+5mvv36ULRYFwmPVPksjzO1Lo5TFTG+x32p0ZbrzwCNsl9eC32x94zczsDHc6RDaV
yPd1BUJYkd0zYPshlP4nqXZXcu0/zPZXp9mEGsKE4BEp1dm176d+LWmTL1lPLth+f+++mNv42H82
P0t75dDe9Z+Eh/SfV+0XWceOq2RXbQa7d6r3tVO1HDHPfsps2SVaZR0ScTXE2BzbljcwT1M07Z0C
iSKnL5ksavfibjwZx9v7vfTGmXIeaBRh1ZzUy2cHapBEX0JY0rHqwRmNfi/IllOXfNo+GaG8GZ4o
sP6oa2UrV2vjk0u5HaVxFb/iJX7VyoiFUimKgWMlew+u+Lt1P91e3EJyDix7yko4MjymZrmjOGhW
h14gf78/QCDv5Znh7ZALiUPEX7w1IYXpb5u5E9Jf5HdUjScVlNlOMkPip4ZITzeB/g/i5deiNJ1A
i20z+N7ma1X4Kam6ZW0WCEtXKnUGlHkSpJ6Txg9J6bguDOf6p6irIFR5UJUVV1m2SOGFYZipGT9b
H5gdNY0qAp4RxNuq5J2ovocQYDaJ8to1/8Su57TRWlNtKbdCrIBTziOL4u28dxOqYVvrsHShjeJU
2qPM2Jssp7aKjmB3lOOtAFeBKtA0/6ExxVBGx+KvB8EnUaozL5ql0qFXVEPR40VxXR/TEplXKOcH
s3WiQLUH/9ttn108E9MMLlUA5nDnXcTKkLyu6bKaqyQAmljd92K88jJe2lNZ500MeT8VTSrjl2fe
CzPIopW8drJsgOgzs0cXyGVpbiM3u2vT9OR2ni2owcEoVXusGidDOK2DvQN13LUgvBTwwbYa9DNR
D7rqzclt4iltU9ZOKpjbvK8d1XLvkiHe925/kGJ5h1TTzuhepUx3ElHZx81wTGXJLpgNKLXwnqEM
mI+zY9N03M7fw/RHRLNSa3InjeKHITA7OOuhsAHXfPtDLUZOuJB590wCg6Thl7sYqbIveCK/XCq+
Gh2Sf7Zcf8vNfeM/a7ndp3e6uDbSs4SgQzf2X5uzU6+7WglNGDY9COQDUAepIjhet00UYSdmT731
IMWxbTWgE3fNfygLXxifuY0fu3IfDhhvOuFLXYUn3fxcIVkUxgkMNoWtDj9XtnghpF5YnB+91NSq
vp6Wi8SESY3PT79FFKR1daN7ut0VG6U8iDCrKipll9qOxX0gEA1/d8OdYf1e+TVTdj8LuRe/ZgqQ
Z7knfbHYE3t+jRFWG6u//4MY1jZyvx3daGu4z0X6VUTcNo3ei/i3YL6u2J9KwFf2Kd5OOj2wfswr
WloklYUvN+y//Lkky1X9N6ovsnxEB6s0dlYE1nCtN7/0lDbObM6eG2ogSXmvtsTe+NVvd2ZwGgTd
tiYW29zOvJXItBD8LoL9zJo/dIrgWVxqipF9hfo0P1q1XK6EnAWnujAyO7dq0AleNsEmYYg/el7g
6NpLqQcOnaRdrf4H8BrWaPtZqABN7jNzmrA2kn7k1rQCcWvIo2MG71IQfK4zhvBCEgQpP972k+n3
z9zk3KI26ySQtklh20yITfC8uRwf3Mpzovg/VPgxA34HTTueRvNLRIDUrkN4C5wcTzI7F8bvovjj
9koWnO/CxOz4u7KSd/KEPRXD9EBhFGUWNNYdKfU2vc9onfD1tr1Fz0C8Adp5VC+viHWUPgBAlhUs
CVkBQdlV7lMZoBTjKOmavu/SHWyZZ7Zmrt6ihVhWHbaMMROfhzp/sAL9pRmtfd6CjlZk4VVWoa2Q
qCjbPWpIzy71nm2h+acmTsKn2kxWZ9YXAtzFb5qdDKvNu9YK+E1uEr4pWfU9EfPHOI4+3O4toQEY
ue6mE9y9FoUQO0IS7nofsu6txZyFlMCyKMfy2p2UBuZUJ7mnABMvgNZl0r4rfjT1xoreE3ENYX/N
6zDJV53Zmb3/qGMUrlhB7VxvGKD0tsHB3TQ0s23V1vY/hIdhUz2N22TjvQr3a+PyS4f03Pbswdda
bTgY2WRbjvZaHEJSAt+O8l+28tzLZvlCxtxmaE6I+yp9bC3tJFUqrZ03ozncPjlLn4wKPSgniybB
1RjsWKUZLT/sBJ5jwiTpRceMEbZVQOmfqHIV3M4MzY6NqrV9oDS4aGt+iH6z14ea6rJrfPH89KDE
31BnPqDhZStDvUmq90punxvNes9xVimNHsNB3ARWshJxF+PU2Y+anZsMLEQv+vwoUbNl414lNavM
fWIAVWbopx/s25u95Dvnmz37qIIgNEIps9nNQBuh3vTtJgOadNvI8hfla4JkZERk3onsxD4t+xDk
ZJE7vpHv3Cy1NXBskbRyHS9v3r+Gpj8/y6qyUHfbIayYmUh/qRpyXMFLY+60dNMMH4rbrXyqtWXN
ruOy86sA1C4HQlEoAtgi3PKCVD5a4ub2/k1/0bWj/m9Z81s4S5ja1hLQyH7wraIBEYubBGmAWnsv
/I1hRnd9t79tcalKSZYBsZfJgxnesul6O9vJyAUE+meOYkx6BMF6WwIZkgY5dHfZY6T0jqDnO1P7
1TT/aOlvmUlkHl+2mFobvUlWfsySj57/ltlXHTW5iNKEq7vq4HcqgWJsukKBOSfw18iklj7puanZ
J821LDZDFVNR5x1jmMS8AMXyMUHBTV55862saj4cPDR5L/dMIziaJDxkBc0TRT7oxsvKh5yC2Nx3
zlY0nwjGa+LMcDHjCvG+CdR3IQM8r9VbwVPsGH2hSAIU2On73qC93YZbI6AFC4dW0Jnb279l6XQS
1aE3Y2CeqvPsjjTFrhEKDTeuvA4prdLWa8OpLA3tk5+B1L926bh2Zy1lYbD/AFIxKUoqc2R9R8JX
+ibRVBmUL1YJPXCVQUFQWWmxKRR52HietHJY56uUJkgEA7YWrypE5udoSy2PB6UICtNOip+BFTqh
+auYRmKLxzA8GvJKv3C+wD/WKDuD8uBWh6Xi8pxyfJVUVFFaEMzxoCjuS8atDKT7QaWapoxr80fz
8zGZA+aB6oFJo5z/uzRHMa+spcoybZ8ZYr/Zakq3M0ZHctcoVuanQ+IdAN4C6UkquiLsTZeG2rR2
M6+1BFttfwSZ+BL5xk5Qss+3PfJ697DCaCsxjokq6U+j5DzK5akSIDMJ3K+SPuo83bv58LkXENRu
oYN0JG7e2waXlkXzx5iIJoHtXylfoY7bClLkOUb2Oc3rRz+AO11f27yrFoBkUjVWERCDLgZY/5zN
I5bhcMgEKDPvviZ2BEfMJ3v/8e5snZe1btY8vGBJhqQdmlU6tKRr0zPgbAd9TYG1MIVhS96Xm4fd
br+/rzax7WxWouWfnTmPY3NDM8/rFLmPhsD16YfC87PpnJJ/Q6inFP6PaWv60NOfJPbd16+bB2v7
8LSzj/208P3zh2rfq3ax0bb5Vtt+2M+qDQOSHdvv++2rc3j59etu7UFwfVAu92VyhLN9kU0/8kpv
Yh4zaN8HTRrsUynPtrIXfTK0Tlopdlw78mRumq4A1ANEaXZF9ojeSJ3E7oRNfzLLFJy1cTK74qHv
612XdCuf/dqNyVDp3k0yWVSz52PTOTPhadDwbEbg/lQVSDNEQ3eHUvbz7eMyT3z+70f/d1mzKBC7
glGbBcvyTddW3K/NiIZr1R3Gpj8oDNPpWizZuv+3/JgwXEMFS9dFA50LymZmdvTUSjH7ImKUeXT0
prW1CMriNQTl1SZixeKzobM0Vc+VWa4huz6cs3XPvHl1r5W5LY+RIwQr5+bqfHLhomWOSLVEOKA3
d+mHRVTkopJ2ESj85qAJ0Oeb8uH2R1pYB0ugpzJFa4CGsxDQjF6jxMxUOqPbvvm+uKt06VGMjb/3
Oa435c+s/jSrNFuJ6mpVIZXwU4ZmZDMbvWnE+yj+enst15f3dIf+a2T2lE4A9AxxAW1hH7Bnkpcf
G5jrVd7WoyLsY/cfvy9fb5u8GoTFyZG9pmtMGAWaNy/FtkHeRUPTQx8oBy9+J+9UI6RNK35IkvfS
R+0Ggtt3CdXOwis2gRqteMhV6KCYKAMCwEsQJ7xyw6ZhjLP1VcgwxRbO5874sFJD+1EojQSbIW+n
uEiHL7fXvOAyHCy4oCYA4rXsc9+pTR3qGfxsoVxsdWZSDmJWBVuv41DfNnUFUeUwT2kY1pg8B6s9
/ZazSOyH9K3aSgqcwduNkkfZHzr38c2N20MVvTUxvXHvHvWMOz+ettpJ4s9Dv9eTkIFF8Sg0j6X7
2zCO2trrUV44mmTCFKXUSaSF7PTyh0FR3kWFSrF4TOnggfIKyaKstIIrxJP05CEaMrS7dL2MwLcK
elMfMqg+nv1YFrZigKD0IQlMzz+V3Ayo+imustGiQn7pvJ5XfNkCvd9JQi/cmWKQqhDvxrXgZF3X
IyyaFMpXhHwtbxeqRdhsbu/5tUsT2uCKE2mWgz3mQF0urdRcMYJJI3LC8hDyXJN8Z9SPiEy1I8Wp
FP6UnB7h1l9jylrwK+yqKjtKD1A1ZjFiLPzUZfCIwM0RUiINSI2w8Qxpe3t9V8Cl6YLgbqCzSi4M
L/vMp/Sqt3iPQxXSxnysSco6eLHMLzSSo3FbQthfB9vCPSnevs3eqAf25mspOn77I8/vVCjp1W3f
PPVrPJMLDkVeThF9OlSA12a7rkdtoQUdysRRtndV1NEIW7cXftWn/LPwMxPTTzg7TE1fMGJWYSL/
CFVHTZ0gs9vT8LX72X+L//ZpwyYDDcB/ZITsuJcubVlj0Rdxhi2zSdAqvu+qp1pW7QxCljUAxJLf
MMIBbGV6c6DmcWnKAyrtBRYX/ujlh9odN5OOtZmJK9t3lRTy15MzqXQEAKjw4rg0Q8+z7QWxDJ18
TJT7ojDHTd65uSOOrXiQAk9fuZkX7UGTwoU2Acfnl39Ujq1U6fAHWX58oqHsBfLOIzdUV77UwvYp
XB+EV2QxcYDZuoI4amUvqFjXUDxyY33ULmN+gvn5tvctLYdEhjx3YopW5xwlxMHRJ3UOnTj8LmnI
n+905Vfur6QAy1ag8lVJAeFsnZ3tIBAlvwnk0PHEYz3+GnE+b1KA/nV7MUt7RqiiPaTwxr3C4IVx
TXKLao0TkknvhUBLTkmhMuFtBWG2wvq8FK+QLJ2KeTj39R0YDlqRGQETl7LfiW99Ylitnfqh9NIP
Ilw9g1Cksi0KsvizQgxwl9ZD8yUOvPE+6ULReC77GD7wduSlvFdNQyxsQ6zcX5Vb9p9HBOk/DKPS
DoaZ0hwcWtP4pobZGn3k0n6BLQOxyMgcHJWzQkfRcE9BuBU4jTpsXN+zVSuDuneNaXXp65+bmd0g
qexGimZgJvaZy+sh8BKZ9I42o/t2+/svGgLqAX0ReMGrlqelFnI+quT76D6JPqQIqvoumVHxiaKN
8gFzNonBbYsLO6jr5Bmg5MjStfl7IxcTaTBzKD4NPToKVr9RR+D89ZrE3VUKzYuDzs0UuVkeEe8y
yCklsi819GmOq5awMDUWea18GqzGsrXa2iDiuaFofHtpyzYNeMog+qYzPvtqtVu6gzex01rBsA1a
3PaYSy9lxqMxeUaT6La1hYwZxNP0TJg6J/SKL1cY4ux6pkS0ck39TiRJTFqDsvc/QU0V3Gh3t60t
fTYqK2TnKJoiQDZbW+GaHfx1yaSvbZ5EzbUhwwI/uRIiFtwRNRsAXAbD3ryuZmtqtC4SLCGF+j7T
91MRIUxyG15CdCi6ldtiYfvwd569XO/E2LmDVBbzYn3ch046Ru02FVvhgSDys08B3YSRmG47rytW
6iMLywOyKVMWg6oVxtbZJgquKRSyaoZO0in3YdEB/0I2y0wObpes1CzWTM3SFnNUQkoHFH6j7C03
fbuikKhnX31189d+cbGk2TkLRBFawRQ7mUYZu6q2Rh0cmlH9+6jBI4V/KGjLvA9nd7sYiKVaSu60
c+aGOd5HNwMOF6yN2UyJ40V5zyIt4q2AGBFELlfwWqUtszBsqsjJwvdOL3ngv/71djGxD9EUBxe4
4pxuKnehJdWzBolUv+OkJqhnM9rt/nU9fnr5EPsogzAViaz1ZWwQtcr0Bd2j3hJn92MA72Qlnpr0
lzZh7IK1sZ3F2HB2aidfPEvHA1UIyZ85tUppfY7LnJ5/ro3DptSH8vvt/Vv4QJPcFXUqFsUezgIE
yM6A+IEprRCO5mA8DdLabOCaidlqBs1vvdzFRAmz36fRK1GXHTzv0+2FLJzPi4XMHNofgPCPFlbM
DnEyYo9KB+OTIqy9lRbCHHZAG08z0qDhZ2+KrjTEMR3yiXxafYXwEd0G9zDK/haUOhN0zDHfXtfS
HXhmb85jMpiKH3tuxh2YV71N2ytzstYzbE8uvrmuufMCb+9n0e4/WIWEYio8T3z4syjUwepaeUgD
O2MWn+gL5fFvWertXH1OFMmh+X7b3NIDlOTlX3uTD515vNylRiUU2PNahB5LGPBRxJBU0fGG1057
SqgTaxDvrUnVX4FleRle2J25vyrlnggsI6bVNe4Vf6cWL4PyuVP3Nasdsn1WMfEQpLumOupr5YZF
Tzpb8+xc6K6QNF6CbbpKeI4O0VAvPA+x9yBpnT1qycpo/2JUObM3OyFqb3HxZ9Na5XtPStDR83d6
tzZht3gOz6xM/nz2Jcc89Jpy8pzBsra9Vn/vqsbGY8H/0YFecZtFY1RY4SqgRALT7KWxuI69tlIp
5daakNO4ZHCwMD7SqdYXuJ/DQ9aAOL5Py8BWxKOo7f3wh6vrTut9bbOV+LPgSiSPQMVg9pqGsObF
BhF2/zB2O83ugDJ8SkdJnLon2l2PaqGTW1YNdx+DCJErc4ukCLsgPwAFUxN220oJzL/82DK3FJM6
PEBghOaOn4UpLcihJhJ8WIjK+kvvxrntyuEmBS259g2mF9r5FT9ZYr3TVC9Uu8ZcQDTUJD82mXiE
5c46KWbo2RFzM27lf3fb7tdoyW9+wlhAlj5LcA3fdoBpFZe2JYnKAQk0E39wgMyu5bjOXM8tYaP2
Kx6vHSX2x7Db6fJ7YJjbSvhqrBELzx0OrSyKtrAyQhig8vaebWtjqI3WV1FGd3dgsOOlB2sAOUFr
rCS286h/aYfE49KxyywXc1dnYaGkbKL+XbVGh2RN0L4m1rsJvdPtfZxf0ZhjSUiKI0XJuuZNGGP0
O98rKeQW+p08wHbkeSsW5sFnsmAatPw5JPTJ55R0U8nP8Bta4nDroX8qduE2qhPkdY083f79YiBC
AJ5Li5xJzFlMZ9ojFmLZSJ0YWKymPQ/G7raBq97DtBiKfSquR0+W5Pby6zSlGEWMs6dOr1WpncO6
YyRavROG8MkXhaekUrWTKzPvIQgn0yyPsJN+KYrxIWcydiOk4q6t/OdUidR9rLWnDLEiF4S07YnK
2ivzKir9+ammYekk39Nk6Mxhu7KFpTUiaSgFfZdLyUHkOT3o4iZvLbRPfKYHXUfsP7wRyV3Jgxhz
TVRy4ctD5QwQA3qISSRpdkar3IUkahDQEZVOHvmSh1a6JO9vf5JlIzwDGb5VSGVny0zipEjywSMQ
EITcStzrMqWkNb63axoDDQ4ixnioWhNyruArVUxtRbY4lv1O2wmPP/tN8qOyS6QCi8reDx/lO+wF
5lN6dx89oZz89ip89k/5d2NVYO8qYeK78kuY8qXDSNZ+9bAPi1RSIhac9REyxl+MoRxto+4PY1Fu
yrLZDG75ScpLRryrtZC/uNkUOSfr00t/5v4gQQsl0LAN292PgXmsPpfuYn+NnWUhKLHEf81Msfgs
k9Bgkbb0BjNBVttVrD/W4CRvu83kFrP7Q+e6ZqYV+SxNnjOHmEU+RonA99TLT6r72KZfFZo8/Sez
+qqqh8Zd6XVfNdCmr3Zub5Yc1UNtugOFYGBjm6x8ZJKXul0P7nE8qcJ3WFnq7ovQHm4v8nqOYLJK
QYZ0AKe94hWJ2twq8jKG9+Eg1HvzRdxmjvytZlZioyKh3u6jj1+3TS55yLnF2TqVMciS3OOazBPx
aVCyU+9pT8HaLMaSFZ6sIA4pHUOJNIssemEFlhAnmQNb0Lash2NRVhspDVbu4qUYioNMHIt/2m9z
f6+tLurNPuOrPfn3/a49giN1pO/ZvfoR2uJKxW7V2sztab660pBird4xdHDQ98FeuivvxkeKAL29
JlKydMigAAHjwV1J+jrbwy40/YKpOQ7ZkNpK9TtaM3ANOcb7zi3Il8fYMHKtERMsKGgGHOuvMlwv
VOkgKpZgd2lPo/ODx/Rfs0ZilUlg2HomMBMQ0UurciiNZjsJiKniZ0k7KfK2W52RXUjS0KqhTzy1
w6cs+NIGg5YyrZIuc9Jj+GQ+fNZ/yUfrcTyJr9HGMe1qAwQA6M/m78+WSsj60wyfQtfMajT4mas0
xKyk3DBrbHuKjqDTSo5zhTWcQtW5mclxzqLvkFJ4L3OUiq0nJoBbELXIqZqfYcGM9sZDdl++6Yfi
zjquaeReS9LNDM9uFy1HFTxPWJ+8/95jeHxK7zui1k55zezod37PiOem9ez6ID+FdvEunHhJOfGP
AeIF7VisBc+lK+J8H2bHEckS3RN1fg4sdTTDXhkrudNRCZZf82xT7fqttVEPxX3wFL07sG/f/taL
xtEf+wNIIHeenU5PNzMryvCwQL9r4j2sARupAzS7Sd3fZbdJ1rSEFjwagAWFGJ45cDnPs4q4LUvV
iuocVkcRaBlSU91LnT0HZmDHYWAXwsqFuBDBJ5Ap+un0SzUE6i6dTBharSjFPmOwox3t2vxoPVJV
RV6bsFyIcuSeZG1/ngVXzZZUkXLXD0Q+olkKp7GTaydptX6lVHc9LcYFC4sEYAA2kIx7djRD3/D0
pBs4ml/M78Z9jWo6AP1nK7B3+qZ3ms14YixdeKBql654ylKYvbA9O69FWA5FU2Bbdqp/krfyPn5W
7pKJUqnaWbkzOkph51/E99sOurSx5yueHVYamzhMjNUquevbt2xtmmLhACDwO4FfgVbIV5QycmNE
menz9wvlNhftFIxgCPVKde9HYG738M3dXs9SrnRhcHZb5VFk1Xk+GbzTkbuX7o27EZ014Te8LptA
ssW7aiXCLC6Ri+pPk5M0dHaLxJ2rdTVC5GDH+1Nj9Xs39Wzd+kcxfvLOROTG2DMlsFIeWvxuaDZO
vTPQnXOkU9emBZ1BeUrh64PhdY+JsNbIWvRIloXCOkAf3iqz4KU2ip8hTZA5HiNEgvoWB6hjPdRU
MRqnbL/Ig22OzzIPwuBH3Oxbkqu1zHdplee/YPYxI61v+yJVORPuKJwUo5Gf1EL7uO0y1zETBg4T
xJjKqK5G+LyMYYmguV5fVbnTRK8gpvXwVPd3tfokiCdV/X3b1uQLl++VS1uz4xYha5UlU3wemh+G
uk9dJCXupeDBWpOLXArM5zs3i2SlEkl4B9+Ozu1W4L9VWx+NYO1+my7Py/VQCzKoGTLIoyKBO4v/
gyUOQW9NcZlXZJ2bjtRHGyl4KrI12uSlBZ1Z+vOePktntHIMAsSnMxTSx0Oiujtaudux0z/d/kBL
CwLFpIL9Bq2IdMSlM8SRBOxycPH5MnkyLNrfZfAgUnpRNWXl7lzK0BgDQUxCgX2BZHe2efS7klih
NeTIYX7XNN7zOOh7o0xsyhe7KKoPovIsGZEdF7Jt9Y+y9Aro9N6jsVIoP8soWln60uP2/PfMt7gu
3CCrGn7PqLnvWSttaTCftDw9hZH/XKGVGUvDxqBcAWLah/zkr88hWQTQA17xIOLBrV1ufdfKQ9TV
cKumlWUn0rGXmJpwkK12EoFH/bfbH3rBn2Dcp6QNPE4CMDILbqPulUMC5Rtoh96utf0Q/xjblSC9
ZmMWvjQ3i2IkInKnDFL4d/bp4G2K4W8bNiT6FyuZuaxX5L0oVaxEjfZm/U0IHv1446912hYOxoWV
WZT0c6up1Ya16APiWvexcqT+KK9BCZd3DIgsVJs0YuZMGnSAQwM3zJ0YwSlJPVhxgKLL7vanX17K
/4zMx3b9vunEsZw+PdRv6lNiHMIBpvUVOM31tcJnoYANIpkJYeQPLt25SA037A02TKgUMtb6mCvF
faPmEJTGssNQ0F7u1roOS9s3dQDAg1ApBvJ5aTMOjai0kjR3TCA10WDdi0m6t2rpy+0NXLiWQSPR
ryHkY2g+u8rwSigNOUPj5H0Pw2jsM/fnbQvX9+RU5iKjArWqAQCaxQKfnqNcKrwrDDNINl3rM8nk
d8lWqtLv3RA2xEUvWYl/1x/s8m6e3ObshgHEmjRqxt1ce5vEfAzdL5brdOGnLL3v5ZWB+IXyrwz+
F5kB4LKU1dXpx5wZs0RXTaKCL+UH5jHz30UUB8JkcHTGyOWUcNR/iF786lprWd31zoLUnOQNgLfq
TF/MosVIulNbKvkx1GOt9U1Vtm6DitH3Zg1UvWiIMjuAd8bgrxoXAdIbTZWRoebN117/5pZHr3kr
5dO4pjx87Y2s6F9D82uryiJDizsyA6n8akCrsqqQdJ3gw4w9jVFSYAMZN+9HVWo7ZnWtk0v1d2P9
rKd7wX8vvUMxjdbdeWuQv6WNOzc388PMS8OmbDAX54MziMdxKPdu8F3oD/Uq9dOiLUAigNBFxl/n
o9/tyBgh8YQrX3yrzfAAOcNLppRboWzsXOlXMp7r8ASvKXylsGMzX4dM6KXTa0Idetl0H3bQJRvG
rjO/uGtq5dfBfbIBzxwaLLoKu8yljSxEpzfrIrL57Lc2fCrCe3/YhGuBdsnnGK/VydzozYEVvrQi
SUWSKsZkRXrR3YCy/8vtALgYjLg6eNn9iX+zrWrEIk/zIsydLN3o+RfZ/fDUJyU8JjCjrSr0LHnB
RFXx/4zNghG1Xb9pYi5EE8LyIDpqxoum5YDJj5Bo3F7XkgsY1IvgAiTxBYh3uXF1Z3aphjyHU8B6
Gpd79BGhEV9LiRatKNNEB4yDVN1mu+eXmUaXNs4dS3iBssaWrU+CsQY3XvI0EpX/GZntmll0ApEW
IyOHMztWwccondZFghc/Di19smJKxtYfvuqzmyLN88qIAsyYkXYHPFY4UFWobNXrvxuN/iB7brK9
/Y0WLWp0JQl3cETOe7G+hgSs6HI3ucmvKZFACxlsodDlmzrb3za1uIf/MwX85NIdWjWFYzADuVoM
TP0di475M43kdcXMoj+cmZkdVygVC7gjMePGW7391vif8uDt9koWN40+yYRjNQyobi9XYoW+WgZx
kjuy/NKGu1o7iZZrZ0zCByuhYXExBB90FU2iw3wQxlfdvFMSFtNVwS4fFAduxq+9uoZhXfw0Z2am
Pz/zuxhcsR5OZiImbWDT7YPtIOl2/dfiwyQjvMH+t5z/w9mVLbeRA8kvQkTfx2tfJEVSEnVLLx22
Jfd93/31m+DsWiTYS4Tt8Xg84QhXAygUCoWsTDqxJ3YiTU8lMYGdWg03cme85HPwL8t/YoLZqSge
BzkeXErgxh7U6C4y72ae4sry8n+Pgln+RjGhnkQduRETLwy2XbKqgswOFfThcQsH1F3Pqy5nU8Ze
YGozHZpKgbEuD9FzPTSoqc4ron5oneGAi9DtZ8WptA4kJ0W/TsA3d93XOR7IZg2aHvt9FcA+wit4
Kntl5Te8ij/PBnN3ltI+SowSNlKoh+vhndCals6T4OP4ONviXWnFgPZ8GIEQntm6PTippBudV7pa
9A0dBTIVZyzgRvTPTzxcFqYwFEdYGcpfoM6HeDMU2CmVsp7weHUWarZwjRNbjKuH4hCNeg9b0kr0
uhuqXVA845Vrrc9g1oBsW3LfrfWnf/AHtMobmCwcUOwRFSp6g0tOifAqPMmVm2ZfOi+C0+++cPkT
EzQhO5nDOEhb2aAtDlr+YuQ/R/FHYoIf7tEY0CCncPx7oRJGZ/F7QNQ5T6z5YZuKaYUBlYUlRpb0
nm9rS9+TVeSYK/nz+uwtu8e3MSbQ6j1Ji0HBbbomsiVHnRNCsxn5N4SNC/Xluq2LjkN69TsdGeOL
STs2ahPCmDCtM1ewoxcFrIj6bX9Tr5ON+UygJNK77Q1Zyav6IXJKXmrGW0jGQZsg6IWqwNSGtboG
qKAfX9VpWInyu1Tue+kfbhynw2XCMuB/SR0osCblys9UnyIL4CdvqsXN9XnlecwReHbiMboclAAU
Yl7bwK39J9Az6EAizfF67MDXvi4inKHh2hd067phOoAr+4IFfs7iGKqlBrt+nbz0ZrwxxyfVpzY7
i6AJScRzTVVzMhDOGspMbC78uQkDMJiAJLr2MulQ0sYtcyU1kMEprGzgFIYXj4Lv3chCQYQ5qRKB
hpe8CwGUyOy6LR8gJsgZFW8qmRAjkVad+wxmhOKXip7p9kbvfFQf1+EALLzV8O4PvGExQSZIy5CM
Muz5015vb4viSaoer3sH/eRr3sGElr5Ky8qkJubhETKT8vQvZayT/XWBCjb8QIt7GDDG9mWeyINo
ok9ADA8BEF2Tpm6j/K5MAyfONN6Ou4Stn0UyllqpNqRKiCOY1pTiRc66XZwGW12fblIluqlNwZ7L
3CpEzVVHgXM+LPs/snwopcl4fKX52clmz/0u6+QWh1FMFDsVfglxuAqz2RNn38nqeD8XGgdUtugr
SCCoRBqKygpjUZ4TZYSuJXacOrhaNbi5qFigKeFEk8Wj6MQMs7GVzqjNeMKctlHvZYZh10N010eS
k8lfIVg0r3vnwgMYlvDk5ZUZlYabX6RkqLj6HyS0oo/soG2qfb0Oekva4AS6icFv+R5veC/2i+t3
YpcZpla3ci+EsCu2otVmiW12q7ZwamG2pOI14UnPLc/q9wMzU3JV1HhuJIIHZh+kI8DzGq9N4cyN
h0bH6xO6lM7Sijz6aCjnA8v3oGqN2s0AX9kgS9iMxNxi8x/iWtv3YchzlaVoeWqLOcdFkucFOApK
ewS5cRg4QwFi6zWqOi7IAYMQuWZjcIa3NI+nJuknnWw7JQvKKo0wvCb9nRlb0v0e2+ck9KENwZMF
XfIQerkGZwaQqXghPDdVd307ph0NnImn+5DI+ZCMnQ9JYElyjIDHa7b8GnBijnHIrNDlsmtgrkJG
pCubNJRAHHkwgDKazZ1RuGX21Wma8w/ucmKV9cswbfVSpksIRNO46qFAngCwov0tERnNOU8nkzlY
5UKPkxZ1LJAcfSSCLYT3ycTJ85YOOlqfl8DCj/4ttosYj0RdoFWIj4VR3Pal/4B8gXPg8EwwZ2le
kNIo2hrpQenv8LLjVg3vorgU5dG9I0B3B8xTF81JKCpVUW4gUMigKhLD90YYrVi1r6/64sb9Y+Si
MwmFsMiA4EZp69P0MbdPkRluIhR8x58NeYwj8WAkPN7LxakD4BWPumDUA+vr+W7KAakw/Aark0wf
tXmv8HSVF+Peyd/PLM0oUPZOmiBGGlTqzOguTIAYCAri+tO/1D7AKQ+JJCA+0EzOBCEt7KMhEjEW
vPymVqBDCyTq2psq5L2fLTvDH0MKUxrt9DGVEhWGhBJXivLVRAtxzIviyzP3bYSJcwLyJig9wYia
9mjRsIzYQi9KFHK25wKwEiEABDcoggBYo7Modbx4S0YPOLI9HSAa6h+c8Vdxo0FcwMs2+WuwGm/y
1eQkG99Kb3gI4MVYfmKbCa45gfCrIWOME+2mCcC+GmYgzFbB7DdDmrhM0vWA29L1XbZwVonohkZv
DRge0QTDxNY0V+MQ/W1AXKcgPnGU/gDsYV04xHy5bmjp5gkEO9ikAL9FiwgL+QWfW65lmgkkoNq5
ypStSDp7fhLgdWVet8oXQAG3Kgpo8aTtYpWHclgaJ+BSwBprgDfjv+dbW5uFIR9iYIaUruocOZVy
V6RkgV1C5a0opxy6s3k6hQvxBA1p6A4AAgHdiCz4UcpB1+uLeBxL/Q5KSPPPYTJDzgIuAEnBoyrT
IruOt1Ekxecj62e10bIOL1XahKb5HrAsWGu3hmjkN2SacL1GszfqUvpWRP5hS3P8I5ZSALi0HpQS
gZpZccC5bi1NtowXLdA94CkIXFvnn1ROkpCNMsbdq7/U6jEJEicpA8z6ZPmayTknFuIPxv9tjAmq
HZ6BhVKDsTEYAV0i6mRLWq1aJORJQC2cSLCEl1TcbDDP7F7JKxQrzAZ5XT31CQiekP6nUUQccSKb
aopUr05N0WrG5qsdeUzTS6NEh6mM/jHKK8uidPLQN1pA1hEA9XCTB93Oz1GAg8rc9V3KM8PEIE3M
p7nQMUSgdWsps5QuQJv5X67YkQvBMKFOjJ/iRRLUS2Krd2WLhrSo+cog4wTiFoQBI+Agm9hDg7XD
eIaMZnGwk6Jpn0i0802yCejq8/kj+ieWXJAn4C4DfDXAQEwUDSqQA5VjB4YFggqMXJiVlSHS/d3a
0OFQAkC0HCug32IfAQCUGTMhHFK7G0HDG5Q7NfV3XWtwAvXSrIEFywSJLQja0YN+vnn1sichCOBB
IBBr+ZMmTOmm9uFwISA0L2qWvF4f1cW5cBwW+BkRH1E0uKAzQJ4C1txoSu2UJA7Av2DOK/p3Dfxf
001HUjRu79PBaXzvul12Mx/NoiiCNnHavMVqoEN0S+u7QEBHGMRdjbZUVkkzCZZQqM290d6E6cvY
QWJAL35ct3t80z+tdQHEiVsGGrmAH6XUpjR4ntwOK3OeWsjGqFbQ4MXfnFt9R8LxDeg7yU1Azmpl
nfFK4n5+bYdyctp4UuwmiR4CWf4YxOBFNurklmjTvEp6aBwHSO04WRB7bOEL0WlGz6wjWJq9nqdE
aCC8KoDxXH5qy9chf7s+BWyiw/799M9PZiDPmlDJIPSKqtcqIS+69DTinSlbqYZTBt1f75rzwTAH
vxLnylyCQdHyU0cIQgtIZg9nFufEu2impGOizUygxTOoUhSzqlLT9vTNSbHQyWwp+ouafMjyM8lH
q1J3ifQMDFbTe4K/l7i3losMALYpLSgSVvSlUwZNZj7xjpZWMtpsJfFdTJzUx6bpXV35ras2NBZq
aOWqKMeZw7OfNJ5v7rlU5Ee8K+PU+AQZWAxU/sAjzwyfaIVmjD2cWp9KVyydBBKMVXTTQukeuOiS
3HV4AO5jbGNoWlWinRfeKLlzB8lUZ1DuJdRKwnUF0qbJtxJpsNt41etPOTQ9akcWQlsgiQ25MSCx
FHvyKV7hUanXUx5ZowHhyeaHAh22hOzb8iNTvpr60TTuFHMVT8IqwPslOCnT7LHTb/Kcxwt2URP5
b/a/h854cxTp/pynGHqFNCfUIHIP1q5gskLlDm8qclc6U/ygdjwljYVNdDbjzKLH40hIOsBsP3mQ
Gx0hZwClc406W7ADKyMnMbgMl9TH/oySfTeahyExmgDmCrTvttNkCelNMgKR3tsSINDa9CkYvOsy
m4wwM8u+GUVl22sk71VcgTSobqLoSS+xM48xRKJJzaXz6ugcAusaWgSZE8+fJl9LOtiZ5tFOzcyq
/UfodlKJsu6g68RKTGeGfOH0OtSJo4meJH+iwoOHT82SMmi6giu5lPfDuGpQliKEBxU8HrnXPpAG
7JOA6WeBohYiJl9Foa01buIZPq9kMEc1vqBm8JVOuLWlkqujOSP6KMotBI+sVsidfDTtCah+wTx0
cmMJ1Z2BltZah3ixxjvZFtfrhJiICQKgrhSmqcE8BrPkEN02E9zQNxW0PSBhEZuBo+gPBli7Qb5q
Vq9daXXjp1LwVIJ4X8HsR6nyRz3x8RVCq1uK/1lBaSbvMs6xcvEmcHROPKkAvkk1UtgukF4w8W4j
jiq6Xg6Z5IX1RlZSFGABGDWdznzTi3cBEw4yNfz7Qx0LVzDfhxqSA0/XT9NjbL3wjpMvYQZcgEtU
lht8SYPW1rhad40C2ddqa0g3po+kt3ZEmebAd0LzIAheMN+O07NCfCeI1x04q+N4sqTupgbleWO4
4Jex40i2RqW1shTERmhsKMrV9W9eSPoQTnA3pJksvRoz9wySpINuDpMKHaA3X1rp+juRQ6tulNUI
qnm/n+0WFPS61Ym8TrBF98CSgSAGOJALbY4AzfpFH82q1aVDYXUtnjgy0n8qLWjWrw/yMpGmY/y2
xKxLYPi+ItewhMskLgaZTULA7caN1mmc4MyzxJwFUoZF8xNYCmTB8XFUzmjYk9N7peMkzUdhlktf
+zMm9hhQ8srQpxBhJ6p8x4AgN4RQo/Sm7GYng1YeiV0JsSkQ7ZncisJKkm+CaKuYSENeUvNNLl90
Y8b/oDdiD6ZWq+7ucjNDudAtpBekmpN5uL4GFzij4zalNFAGiP01dPieh05NTn2QS+ODNeLfjiE6
pWv9EIhgEWtH2UsAshiFGeR/upOZ5kfi/6prAjknP1rNJqQM297lfBCtVF7M4MkHMUFyDpVqBIWR
auXa7BUT3vaE1grNXRNKgKlRkO62Ee6HVrP0vyV0wFwAyoxyMCWOE9FNdj4XmZSRIcoQKPI2BMUh
2ft96rZpyaMxWRjiETKNVgSoxlyoYpEm0VRdRwQeVYIm3CAcrHgKSyebWsgs+Q3xUHv3V75PSYlr
HGlZMoFPvDdS5/pkL+x1PI2BfFag5McGW3L0KxlCbSAvt6I23qSgbYvm3C1anm7CUgJ+ZodJIFLZ
n+Iwg524bn6MgewUpvgit5ojoTPILNRHPxg2hpDsTKG3MyU8aIN4FymKp/YJ5wF+KbKefQuTK3SJ
meLRBovc0WKHuurrjaDti1m3zOBOhuyVkN3o6q7LODuN/r2MX6MDgM42Qh7kIxi/TsGOK0bUbgIt
dsrv1X5cX8zlkZ1YYOKp2CtThBcUFaWV20B/HeVNk62T4VUeD+CngOCJIu2GguNCS+n92biYTQM6
dzwSGxiXqj+L86sPyeFUuCH5fR39TlsQ70MO4e+Z1rFRwUKADhEJArZsbUJtcWvVJoxU0bAvfGWd
kdYqcpNzaaUTdrFkJ2aYCa2FOpzwuIZ9CgRwOaxAdeDnrjw+FDKIXjpOVeGoR3PNHDOTyLKllpQ4
pZLiXsw8Eu+hMxYFX2kIdj7ZzXKcjGgj+RQVEdgsTsaxGAr+jBV4mPPYl8ZZKrYpwq7chO5gCne9
XOz71ODsAp4ZGhpPMvU5TVDjSjHGUn1o2rtYe5v9h+v7YHGjnYyESZ2KSAiFbsSqJTOxhKGye8Kx
wBsEE87wIiKoIMRHCAnDlTzicjkGN2bRuNcHQiMC6w8QMsFjOF6hqXzV+VwF1UgytOojb61lN0Kb
jW/sxaqFFs6WaLxXyqUsGTkAJadHkQTymnTQJysTKEapNjFWphJv+um3GkrrvAWwc7S1OMYBfCfM
nV2NyEn01CKUCqNZGeOj2a079dNUbgX5s9A/AeBQpHuzzZ2mKBxl2BL9h6HVIOSRODndUrg7+2Am
cylikGWX1JXiRGrupHhCBaRof8lm2Vn4gwR6Xln0EgRxvg2nObLJINwZId6Zrq/S0rZFDELeQG/H
AIYzy6R3hegroaiCrq7M3NAwK0fCk8tO9IvQ6tXAtNJ8GGzFjB/DNMtsbZghshipEo56dGSIOm8D
LIVkoLEgywqIOhpvjzN3spQEi1brraxac/pupoKl5m8BEOp69awZm2qEjL3+SBTy9+56th7MPKDE
hvttgfUIK5RAJK0VcNnq+k0CJJ0FFYLSCtq44Rw/NCYye+TMKBOig0wyopbAaDa7tIdiyCcLTfou
JEXsLlYsQX42dC7Fz0IChyUH7yOt5kki2/ymFKOcayN2pjrUVnMTpwaCDESAHOM21e/yqf6taNlD
rZENx9do7LoY7rdhg4nSQS+nKWaZXqqfuuFdlH4HEMMujaei3rQx5A3nQ6lvK/BFdSrnMFwIemdu
zsx0KHUNCpgwrakZOJveB6gp9jknsl7A2pGCn1lhzkCIuVW9P8FKjCO2T5pVNL0U04zT1pGNH3j2
F9FBjhqpDibKHNBQMHDNkIsvpscybp0k8grw2pmolKbWPL9xZn952SkHPCBKaH5lDq8mBx1aOWGn
F93zOG1BnSCnXg+lxHFeBxPkeraZAgItzqIvld8wJ99mqVOcbOdkhjSimeMiOZgoJiZugrgSpZHb
Qm0SPIt4yLYL/0cfr8SwtooUr0G6DcEhawpWKXnIJEfS0S8HAuMQtbFtw/s+uvAXPknbiyWUDChg
8fzziljWq5BgVjRlcGIg85O2t8zu3tc3TfI+zRwXEXn2GEckRZAWUYPpiKNxjRqOGA1WKHpluUnJ
TVQ+o5lEVfftsAY/BEqP+wnMK3HwFY9gjTpoJQ95s/SygWj7PX7GZbVZy8Q+psujvuXdvKkB2xAR
8rroWSJounuZFAnFlCd0RoYjJ+b+P6H+j3FWlAD0N+oIiAVe85EBl+ou9UtP8/c+Hr4yXJ/KTzP8
FfMoCdkVAJ5CQ0YCGTywOiA5YfKfXkDzb0UMEEYJGxWUGwNo7NWdLL7U/UPBY8K7uDxKYI6mvI7Q
ixUkXJmZxIQKPPUzKUL7zfvpbb7uf7m3j4HDewa7cCtqxqBB/b/OT7YXLiCl3IVzFtkvqgWdZcva
QdnYst01J8032WIUNQSFD1zxVRwdIKc73y+SL6WFFJSR7ewh6Py2/++H5+29vQWz+Ikf7v/+i9+s
rI2Fn1Bb/t8/s1zXcnNrt7Od9eGw/n1YO9vDy+Hl82XNCXjUdU+3Nj4Vmn0gWKE/oTvGuHZWtari
Fx2kS+3G9jwvso8/1jyMziWPNzUEDB4I5hBD4FfncyIMINPKJky+s3Ucz/EwaNfilBuXVpiC/BUo
nptoImVvjbVsZhmE4yM7sbbbl62z//BWr78U69XlLPFFanqctxNLTIgS8kD0zRCWtvs9lg264P+w
MHjRhMYr9HYUg805o8Is4iZCUrvdO87b3vuyVnAHe83Jro7YKNYBTu0wAxH7rAiTAnb2Hx8/n56e
Amu2niD6PYOCdMbv8X8w7e5ce/34u7Qffz8OFv3nNzj5rZD+53B95Me32ssvkgGDMBQQEbLXlBro
jzykarMO3S6buw2ml6qh2+u1bXOGf/zLrhljrhiDngujWlFjDrzf8h5W2Jmw5KwdjqkL+XXqMqJC
m0r1o9A7k1sIYxNMrdlQU3u6A7wN3fY0EGB4GJ9Df/7LXJ7YZBKLwEzGrqla2Mws2cIvCaTeM+sF
o03syP5ava7ud/e7nctZxIuiMztY5gDpql4KhQSGEQELy/OeVu/2LS+oLO730ylVzoOKHogSgDN0
eM4e1T1Ez/sVPPWZ5yYXGQA7HOaE0qK0FoWjoTfH26ysW56FY2fchSOCBeVIXYNKPZNjyXGRkwSw
GLpSW916673OdbzV/a/S/XUMlfaa7gFOyr+8/U/MMts/kf0sm0WYpf6RWG+d/fbSuAOOg8luncbt
HRCreg8WTkoFPNKtleK3r3jht1sXL8WWZuX4B/PPOZjMi54xultOPow5L4w8BFxN+W9p6THq7I+/
YOPQzUNPVByjdLPSX/Arfuzw3+NmwnbCD4du4+v7SaP75coqse38pPKrTjj7quO3ec5/pzf9Cvot
+IkTgf7gfcGR4pL9AklAAYf2u4DBgpmXokBxW6mBKKGGkVEcfyBEPlivGP2tfUPDpHPweEnNRU5D
uajQpwT9N+RqF9hluW5CuTdgt++m2uo0PJianWUmqiunPH2xY8/O2SAZY0xUbuOcxKEh4/ArrLvA
CizcR+3e+sLvZmvErwHN3FyM18KwV7t7+2HzsNq4Lob/+/fhE9Oy8ehGejls1wfn8PKyPaw76zd6
n6zPxLruFHRnMh9LO1moCi2koy8I0NRkyHI8NSVoXBb82i6mpKjcWZTzBsU0v9NXsz5Hm6DOU06Q
XVgSqH2oEu6NIEO9EJw0fFJNszIkUDXAOyRuEJ0D2aM3dVLjmySvRc44F81pyNHR26hAmYM5v+qu
0Ot+HlETIB9KBcFu05XAmyLy0AvHB0lmQsE6BOQdLbUBVMYE22CIBNmnhsQawmSa3UmjHeWhNQPV
I3sheQv85yb3xvxV0lfAxUzSY0pcQ1tdX9fLawkeH06/g/XCBHSpnY/v0GLfMiTfS01Pz+5xB1bK
fWVYfr7TEThFt8p7y4h2JuG8ZNHge20imDOhmSHEPkn4AEUMA3swAguK6lauQjE8FxI3C3y3llTO
hXPBnc9GzZwIPtrb1HiA0XYM3bi8qUfaD+9BKoOM79dneNEU6h4ABFJYt8osdOObnQQ1dDR1EpBA
B6tSctM6cqTe8X3OQUf/qouphPQxlIQQN8GRjD8/qbAYSaErQQ05sBGMMi3kZl9n3uvcsgkQIeIW
C/Ao2zgTCwqYniXUzMKpsqfRmcTfafB2fcYuExHqk+jg+D8jTEIX1qE/1xoK4UKjC6CW8oXGJXLQ
vWW9CcIkI1bWQTILjzl6kL20LIddC5m23h07Em2SNFJ5FyGaYl1O7PcHMYleFUpzGSkCRi05umDX
aCf1DUf1t3r/6IcHM9pUphd1pqPp+0i1a5H3AdTA5QfoKIFACs64UGiX2kSZ9QwfoMeN3YpgoHVl
ZaMJe7WBrmtkFcQxa+AfAbr8pagbznpcpCnH9fi2zqwHmZRJnSq4cCGswvZ2RgeqFP00JmcYXgXD
S2uvqTkjXvazb5PMjEMhpepzEIvZsv+RJg9Tuc+U39eHtbgxzW8TTF5dVMIsltQEkHRC/Qv9CZlx
188ApP41swIzf0wIULJCMNIC8yfH023RfRBT8KQw5+Rti4H0ZDxMJDcTWU7qnlppUcNHz7yyGgxb
R5lbr13d5IRtmoJd80gmbBdmnqgqnb1xvh8GSzFvNW035qsIoOD2Bsig64t1AadHgQ4x4Xu1mIhd
Qc4y7gjs5aY1v/m/G0tezz/Tn8Gm2MQPpVWvkic45E9eL/SSI6IDFlLQUOsxL0mx5SqtfYhm2GV5
iIYfAfrJY94bIMfGsTp6Erc7KRGzoYeNKvEBZ0wA01sPgLBcn8Kl1OZkJOxzmgRM2gCJo8QGy/eT
NMhu1zpCP6Czl0cItuSJeLkGPJzyXmpsawnQs0pthsCnAaAagJEFIJjprYs6vOZsB391fViLk3di
jNnGYqpqYy/C2OCDiiI4xAp0jfuf140szt2JEfoRJyvkIwIiK4QRHcee1O8zzUvRACD4vFC7OBoA
JdH2o6Ktjr35GG0ezFODI7wE6Lj4NfaDNamZo4puXUmuET6mgP6JBa4Iud3VziTfheOPuuN8xuJw
v7/iWOc8GS4Q+H1ESnxFHu+y4ccIvSNw/xJOwFqygoIs7hNgNKDNjeeTapo4w7UEbcTtfKskjmnc
ktExeIiApRlFek2fdIBBvWhi18o+bAYI3dhNAPUf871Br9EQc5jVL0tsCE8G3hKAaBMpgJ5xkGkQ
obBNrYgCsHBdWqUKkJmFsU6kCvhTxH9o+UCutXaDxOj2hjGXrhBD2mU/anpT29CYNKovMHiKEvon
isCEqlUcdiB3SKUvoUnVGGj1AL0UhZoLlddMAOu6ipG17a7vZTDKpBl4ZWzI7ZSKo8h5IPzDYqFj
Gk2u/6kDMANMc0kkXYRmvkqUoBbkZiKgw4bVTRxUId2u7LlCW4fRwQtRTOF4Dpy4XlmKckV0TGRV
B51XxvrvtFR5PHuLRtCeRfVJARdk+/j8TgkJmuJw6SmabYRuoSDntZgvObeBFjC0ysjg02YfWbU+
7Kp5hhpf1EqJM44ftVhb2qhOzlhNnLVZGg76ggF+BUkD3rGYs9jHu0M1TYhOyZRZRnHo0/vr4W/R
APr2aOM4FXhhLxZmr5I0xWBU2n3UbeL2178YAK4Q/c2IBSy/iRnEY2AqUBKdB/0TWA/bAGaNc7U/
HnCsa0FmF/gWcO2oaK08jzcFGl2rOo7Rj9r4KzFyTQk32swhmiOrL0E8OBXZ5YZggTDmX0b3bZhO
74lP92XQT3WapLZe5T/6XreVQOJsmyV3Ox0bsz3FJjXQNIqxBdI7NE0deXSJoXqTyjltl9I+tL0B
XgUSGlw0GU8AQkg34hmA3loXQXRT/RprXNqH17qP780x0GwlT3dCwsvCFocHYLcooCuaCjSezyD4
BJTW72F26rXQFitoGMf6z7SQX3LyeX2xlt0E54RIH8PxisfsJgHF4lyjsuZ9Kduav9OLu0m7DaON
JH8V1VpVD0R60vv1dbP0b71wTvB34IjCyx7u7+cjVKJiQlKAEWp1eA+WejP/rNBoZCQrZfCum1o8
ESGiBNlp2vjJhtgqVKRiahDKSWXeDpFki4O8a4PEvW5mac1Q6P9jhsnY00bpilZDJJ98ubfkYbQz
vbAiwJPjLuXMHs8WdduTHaYkQAKSHrb6/N1It3myT8vbjtfQegFToJcQnEwaui/RMH0BmAqyaGpk
nMY2LiNfXQMqQ6Gz9DREqVixsrC+T/LUKaqfUf3XlDWwjL4GUD8Aeo2+AWYDFEof6pUE96haXO8a
sV77AZd9fzHMnxhh7vmxoOfwDBiJhuRlAHmqnvFghotujrNKgaoyslyW34BMujnOBCfJRLqvKog2
5TDZaKxbG8NHVfPUqpcuIuaJNWZAsoBL/lAgKnbijERa6FyUXK1g+GGE5NXvzVtRfb3u9Iv1VDAE
oMsQkG60JDP7GHpeJIsITBZheRjmzBbL6Fk3ipdcmKwBzclqLjqUfcry5TfZnBypU5zOKF295pE8
LM/196cwG9Dv4ylNKxw7pjqAMR1b77at3E5t3XTknHALEw0SHfA8UOAtbsqMeza1NFfZsc9jRHN3
s4p1J1TXmp45gfFBBk4xgGeNWdaoM9p+znJsQ9yXtfm5Ct7GAJpUCa5M5o3GU+leCC46BYQpgJBQ
6RAmuDRlrc7SANYHYJtXqPt15FNtHwxILl/3nYWzFUzJ6ExF0AQogJVCUcaaRHVGGRmAwKqftGGt
kptcWYspJMEl3J5LTr14aR5F1Iol2siu41w9j5pG1qG70cdJl873Y2WH+biV3E0Xu33bcDg6FnxR
p/4hg1IFWhtH9PFJgIZiWR0IlAuk6YztiLzCGju0UatQ8vMT/V5T/ra3AqEaBkHvBekmsOawSqBz
UIx+QhCq40FadaA5bPGkMWCfXV+zJd84MXN84T0ZV91IpdpSMz6uRXGzL6HPWUpoeveu21nKSkD9
BwgZENomWiOYHVaZateWM1hB5rJGB1lAUmiQ5VK1nVLlQMYmOhjRJP/yK631oPYM0vdYAz2tEmp5
xdl+S8cgnmVNPAdS2DBAVed+Q0JDylpDxLfEu9KAYMbQ2rNPc3dLlj0iIKDhPcWsflyfg0V3PTHL
pNHAvGdjH0rI30dyqApsxFB7KUJjRcz5vtJjoKa5bUF0KExadjZUJq9W/dGXm1xO7VL6Gkt37FeS
sgnMnW5udOXObJ+7zKvU1FLjzcBTd1+KB6fTzCy5QDJRnwaMNxo/IuFjkLx0pr2UN6pgB2ZjRbwi
K2+Cmbg6N34VFRoMFhMB1PO1mp8zPwAHaWwP2YcYrq+v52JMgCoOAItg05BZNEg3tHMRFHCjVoCe
Z7NuddnrDVtA4/rAEzG6aG84xgOqCaxAIQd5LzOZCUijehJhbLJWCqiNRwCADBPQx5mSof3Y/6UE
cQlilkG6gVjVI4FclDPorWajAGziEA+zzd+PHiADkBDiURtXayb4mgPkdNRcgWf5hqur5VaJV3Hj
GQRKDdm8um7sAnxNh39ija3oAd0ctGWkoj6V33VibpGqrtA6eEDwssNCcYYshva3tK9CrxQdydY3
WvRUxjsEaZKBvdKK70cHFFg8Hv2FlBPfRd/BUT6j3XBMKJEbgpIaZmHEu2hSlXc4GjgTvRSi0XdE
xVQl1dBZtkcz8cOatDRaJZGeOOD0Ar580oeNVM9V5EEvtH28PttLFiG7AlAjSFJQkmF8ra/wYmbk
wKrPUR3fdQGYZzuwhu+rXowcP2gbTva1cKEDSEYHdAUYCfTaM5OIy4dKgGTGpbwhjt9tZnhs+HV9
TIsH0KkRJvoq49wIQwgjPTFNayyhwBIQN1VlUBcNVtGPqxmVlDw2D6MOgeo5+uR8wMIrJAicvteR
zvrJUat0bSIhn0cyDx75ovrRd8/a7A4iwBKvo7TPQlwk3q/bXPROBCZ4IDYppFHPTULdKEjiGq6T
DqblZ80O2sqcHGzJVyAoiEs/1VgDoPfchOiLyQxgTQr1nJ2QbvXxgUgrczhcH8hSqAVhGcrgeMgy
Iax2bsUAeR7ERWiwCfL7RCbgB60eJyNyg667DYPauW5ucd50ZJUKSuG4rjLmhDYY2gwNkrbcVc22
0Qpzp808AjP6l7BHM9zhjxHGH8oYV/SwhxFVHR0zqSwSJ04l/bg+lMVkh8r5AeuAEApHOJ+6FMls
HifgKeuV7FAPEIE1y000hGviUzpmZd2V5nZQv3Tzn/IslFt1REg4n8wS1miACJt+ZOLi0WGXRe8i
0aywlrweHNNjl60y9WMoxhVQ2pzj4sJdFCCuUBunGHZ0SLB+78+9DyZ0PbEnsUefUiI4BApFRlTs
RtJ+5hG3a+Fibx8N4n1Bgug1Jb87n+RJD/UxMFCQl0gdWUojOIPc7UytdvQZz3mVaZsDWomrYVUr
CQdqcBnZqHFgKgCswFsA2PDOjY9z0pBuRvl87E2nHoQ1EYCBgog0WOw80snPczTYUVlbovSEWu7f
1tapdVMBBh77UhZZJHiOZo458/EsqwY/h9CwQNjDOR4uQgws0GILHiLAxQ6s2fn40j4YK7n3E9vw
XQVEPeJ2zN1/KI4xZpjs0dTwPE9qTKPwgrM8eJZ/Cu8ob2h7JbD+h7MrW45UV7ZfRAQgxPDKUJNd
ntvt9gvR3W4DYgYxfv1d+GF3lYpbij479n45J8JZEqlUKnPlWpPEQS/OvmBLuPHGItY4jWCrt/bN
GIGm5N6RQvSWP3IWYL6MIPJDk3mFybaFxPfctFEGeoVxk4J+HSR8juZZXJu23ElTgNQG0LCVaeSP
jI93qCnXbq8N9NDm3WPP5ymQxKJlC4VfZC6D1JgZwEWvi6nMzAYg77sJ1bM6DVAudGdLc8Ouv7Fq
0wv1Zmc51R1ISbYTDY+xFT3G9fv1n7AWGeCvS3ca+cZFSCJJOBisQnmr0T8zy3IhTBuqykPnDNuy
HCXXyOrJxJEEr4cBsCyOyLnnElR0W0YRFiotJODgam+dkFhBXJf1jz4xGcYk1XsezaC5IuqR2Yrl
szmVHNCv3q2w66D7QxBGYxfRQbyiQ2rHYx+iOTVWJl66dp8TPMDM3HiBoo3u87RrwHQ1pughNnWN
Q5awdCiQaWvz3rJY8zKStJtdrljGT7ByoXehkLlzayjuHlQMGccBRvyhU9KiWv5SOonmV2EVN15b
8CmIMJf3DVPINDB4qb2o3FA+66KttyB20V9pGNa7jE+5D72/+TaGfMWr0oUhOpq5nT10UTNWkmhy
efTQzFzIZXC3G8sQ0vk3URNL7SctwdHTZ18ZQujbvoezjIdOZmXJME6SvdApclplsJKQm5g9dwPm
Mf9ZUdDASnDPOZB+xRtEvNmrJodykAMbNahyZubawJ52mhuDoedfD825oeXdfbKY1Cl4qFkwNOqo
yCi/o/rokGBuQN+4uW5peTSeuyp6c+AxAdWphqbzRWUG/NPObCFkJUNAC0il+Nx67ss7HJW09K1c
0nW8KBggQhrgOAWDuo6BH7HxnI5o/ug9CrG2HoEdzXoo6G/eAwGGXndnk81Yflxf32pEWIC06BKD
5QnvkfOtZD2mczsLmJFuChz7kUR+0X0vrJe4/9k5j1CGMXDftDLqwEtvxDqXMUcbALQFsX1udcj0
iVogY/CGmO9GLUSGkt6bjSHZzvXVLQTDaADioSt2eRjnXTMYWF0ZDm6a/2on1wlvZseNRs82At06
9HkLPaN/9hosD9K0eLI6eEKKBW7b4FZo5jXq6fzb3D2P1SFitxx8iMo3tdlpieTyvsT3wm3QxgLs
R8fjABOZ59vZlV2V61GTeQb/lvf+SDw19UPUYlLXYm8otkWwat7ZMjq6i2eJYFc4hwyYS2WwsU67
5dvEGncD6BSvO+ja/QiBZLx6MNdDLPHp3/CB61mBLwjSvaqFgOxuqnOPml5pzhJTa055ampJFk6j
ShmZ6CvBlB1xb4igNIE6pJpnEueQrUiI9xGb6rmJYSbUDLcaH8b0zclLsDZ/yGnJ1+IJxkwWUuqF
5lbMb2gXa20xoEswEqQyTw5zIL/7CJrOTm2gtChJL/Q1f8CgLpoEkM5YQA3nO6jVSl83ZEnwMHcB
6SWnetZBEscCpX5sw1cHlWXj2EU/oU6f2zuSfrbVXWxVLqpgdn+jGh+NAgLw6jmbd4XpJ0X+9O/O
dPr7BH8165akNELikWgHpi4MsCC1I+0vnkhSnAu+Cngs5s8JarEYs7lsy5LGbrWYYica3FBFss2m
B3S1axTKePpYm5Mfa5ic40WQgSu7y94rclOGXlb/pgT0sK+FPQLb5Knm4xhJ7s7Lwq3w0wQ37/SK
0HHZhDq/mVQQzaA9lXoN84nzwvKNyfw+3QH/nkW5X8jaLmtnDH135H0Ag+gXY7qQjwIhf48W6hyr
XhkB9m94gwwefnlpY/NPjCzvt9OD3FZOEaUwMmg/OHcp31r5hsQvA93lIRiBJDu6/LnzHOHcnOD1
dT3RKJlgDiAGzzZdg9yNpHQd2bNzLXAAyoWGqYnsClC+82V1kwKXW3A0JO09le2b+SnGs8XQfmYy
AsCVuIHrEmi+ZSTeRsn13JQVGixPDJhK2LMZNW5ugZyyvI80NyVemUo2cOV7nVkTvtfA9ChTRlhL
2X6uS/CZgMgEIyEmON2Nd/COD/x/SEDOTArfjFFDLyjkEz0dHFoq7yBvdlRljrHywc6MCOFmHhgL
mwZGoiF36+yAPBjb6tqN39eSTOeCYBQBx1RxniiKEmjUiiQGecGMzJiWPcyek3E/JHe8IB5E72gU
GMVLwgwv7j/a4iMxb8N5Z4GdZjBMl6gbu4Oc3J5HmwZgCg2054PuQRvNjXvocngp2Obj+8H590vw
7OcKW4P42BV6gr/f9IXnAPKmNVur/jUoaN3IUtxVZz7ZmsX9TsJBYw+dMy9ZSlhDcNdvle8J2RCH
u2m8V6eggcg6uXW0QC8fuHnIp8Kr9SeHvmV5vK1kV9Ba+D1ZOVpI57+mVbNwUFX8GiCSMS9nREfa
ezRVwUK8Nwt074e3rhm3lD4UuT+MoSTJWQlWMI/GBtoa0EMRu2QKagLtuKSmYf0wOi86YO96eRhj
yQW4EudPzYjtMWUOFZAWwEzRviXN4EfVrgD10PXrfC1unFZvhLhRjVnV9jaqN8Te99Mfs3/RiTdZ
hzr6VdqbRKYKuvaaAAEiHoM2/kFqL2RuvTPH46ChQN41iQcsQAYgUhlk4WE0MGDsfCcoqYDZUgau
/vomwgUDHAuQLCiYYOpRrP5buTJhZAYV89xtX7ufeUB+ET/+KKE37ib7BkpoH7FbfudH+0aG8V35
jjANlA7kcwCVFycg04bXIZh/cRHMO9v2c77tZVxFK18RwBK0UBZVSwC8heNZ5VY11gn6YCaIUbi9
MTETR1xbNV2a+IhFrJRMWq0cgVODXw2Kk3hg6phyrsYQbmMwN2MVWmv7GfKysqmdtb07WdiXO53Y
6dUoso0c3QYbzMi2hWLS6LayMyAzImRzFuZuiwKR24vRUXNCjzjfh0bSUlu5xwCV0cGCjJIEPEG4
LFNTmXOydGw0x7htyw4tfHbDhyQo88iLeibpH6zE6zNzwt2QKHhCKCp8LtM/0jpxE11zMapd2wcb
e/mvehC4OM+sCe7X0M7SSQFruuk3kPjqUVFqdmPqU/0x7T6vR6yVaxqVK5Q9gKGCXTyVzqO/RTOn
5oAGezfVLaQ6NtlLuZ0Ozb4N7L3jKd8Sz7iPbguX3SnvIG0Lqi279RFw3DaIJK+1S885/ynCNqtq
aBadheEaq63x2IDmCDhzZYqXl2cNRgC+Q0EQ3FYXMFs65+gEjVivDvFBo8NEQIJk8smSMSBeBhHY
WcTFdMwjWBeqRAzwNLVKYEfTPlMrQBlrrr/rYADszcccY7wxlVxwXxro50H53KKwfXhXMy0MYZHc
vyceeWuDZ7ZPtl3w8nsZqEyefudtkIAfq0/ciruGn9xWED8sn6PNHJAApb2trMFyeU7Pf5Lgyhmg
udqUL5uNEf9i1zuHlv9wqF9wietc9nCXSu9/240hSMGNHbUaisWNZ0gVoMgbhsnG4mF01Ahjm8TJ
KTKnpvwAWi56ijU73kIBLn25fpguKR+EXyE8iNRJi4bBxK8AOzdeDUHsOQH/BWLTh8mv3NrHgGR7
o+wsyepXt3mR+LI19HNNsXgZNk5DchXVZ14fwf3oZ/qjbf0YqV/LhrZXvfrEkpDg5JSpTbHUudOh
8p0W8wWmq0I8pjSgWf+9Nx4N/s93Iz7siUUhPtlGaGBsAhaJtS2HYNYttCPuw+p/6EQthv7reoi6
ksYIcOy09CNUC6quHtVat19wairweJ+h8aQmLyPg5Ox/+nb/mRVFV8NIZZFZLOvTfJY5bqM8mE5Q
OIE6SF5kq+H17wLFJrgWNWabl7CkGAHNjsP8oE1vkgOwHLOLGHRiQ7j8NUjmWOCaTr2W9q5WBjmK
2XxuA4AcXNp/65mrTPteldzPKysDHSJFAR8FLtS3BB9hMYl6O02Q27NbS3vI6Fv+7xkHqocnJoTg
mkBuCLOcqFGlxQPXH5r+G3Sz5+le7yRhfKVkeW5JiJljjZEDtAjxEH1LfxpeU4Crqn/FCNYmuiV3
bg2CZjf+eUDOc98eIOj++am+ywRPvrhphO+IYikagLgnoaF2Mexq4702dmgCa5pLOtfY2gf1Z525
6Wu5xfBN7M2H8XNsN7I5+ZVIdmZXiC91hyKl1cOuHT5k6jOrPdv2DAR0Nu3+3VXPTAlOY/RoBVVg
RINe7idX3sw/8YBp9sltO3CXv2rsGIUyid6V3OPMpOBEmWIYhb2MJ6KcNGhvs7ptnNtC1utZ/sq1
byc4UD+l7QzgF6xoH1P/kwAw6DzV8VOW7MJ/Hko04KxgAcBYJ8gbwF1yfu2q3dDGEBRDnweFgh5d
uaT1ouyWdJKvtXrCT+wY53bSoddJymEnmu916ofVSy/LVZY/IW4bHH7hO8VKqFivKrgdl3q44Pz1
0i3VTyKrNK8bAA++vczAYmLhfA3ERnXAmjOsQSOBmerPM5VR0K6aoF+CTGDxwn12biIFufuARS9R
6qOsnszof/FgQGwXSrsvA0J8j7mmj3OB+TGaP6popuvpvZU9QYzn+uFc+9ynZgS3algNPs8E64jb
/Vy8WrXLQolHrUWaUxPLVp68heOojeIxxUowuKUkP5wysEFMnE4pGMsl1eTVr2ICAb7Mb2OaQliN
nRqD1qror9Hk1uAQSMxl1M4yC8JiUiQrZbl0lTmuBNSBKirJwlY/yMkSlv//ZLcaXqG45gAGoMTf
EuOFTCOmbiRfZNUGhB2WcSUU/cTWYATxxTod0YIvx3tF8e3yluSf1/1qJX2FVthfE8L1kjVRmxoV
TFTTHQdk2/EN4LnAgqYA41n7heVICoJrsRj4TiiHg+4VIHhh34BuWAbuUXWMp01ttr5e4sk1YSD9
FvG5HpjE3KpTn5gT1sepE1vDUsq1m9tB2yXWq0X8qdlVMkTl+rf6uy7h8hx6u4b0Ggx147vJtnXy
Tg2Jy62uBT2zRWp+6RQL4dKunRwq6SjIk+plqBb9QSMCFO+ZMUnGJTEkMpPX3dCBbhmBX512ff6C
rDWD3jlwWaZkQm510/6uSKRAiHQbwMJlhNmMvytZ6TYNGAqIxAXWcgzdcSimvpGvXihlqZWesaRf
XJyAsgkCkbavdq8gdLx+klYjzokZwdM0zsDSH8GMrj4qylstY45Ze9BjVh4oAahmAJYvjhOWzGRF
uAAF6jkPaiW+sYH9Jom+0+LhRh3uxqIAlkQvardwWgnXy0pLBFUCCtEMALPRLBcJAlhBEsvmM0LR
nXaTb1Hy9VUFrLEUIjpuGABJNkpMfvUfxPTj1OQSSU4iLCJFV7MWJvVtsU+eXop91Lrad8er/eoT
1YNtfKc9au/EU/xGcWWUCGtes4ylOpieWv4VrihOcofMBQ7baN+XUGChbDcowHztr3vN2gkADmPJ
H1CZtUX29Jj3ZG5tnADoRevhn366n/5d8wQNCbzG/jMikts2+dTV+cIv01VeWka+bh9D64dhbR3q
aejnFk/M2baZ5HCvHYhTq0LqFU0ETdvFalvcJLx0K+P79b1b/UQWDgLONkQGxPpEo/dzNS/ztXxU
IK9lgCdwS6DEVXu1lZrcoxj1lenhrd2X4FVY5r4BUjfFzGUkMyYmTNgMuQG9GsMeWO+2lVJ7VsLt
LR10HbPgVXJUeIja3pRr2+uLXnWYv4sWqyNoILepvSy6Ln/m1r62f3Td5rqJ9UhzYkP4cvXQh3U1
w4Zm7kHY7g4N+B3ZQ8YfZpSI29AvlUDVg+tW1y4dgsgGmLeJx5OIq8wyxSZdBqMGUqmMBBjid0No
wSjZq/7P0+3LgVg6hKjwo8qvLpt8ElrUnHS943RomYGVdGZFECm8dheB+grMtZL7Z/WLnRgTLoa5
LLJwrHvcptXDZPh8+Jbaki+2uncO2DkwUwH6KHHwGzKUVlZkAz5YXWzrVHEtG6rhtkfNEh10KlnQ
6hn4a02c/67NmgMDgwVNifEc2z/m5i1y5se8UG/UwkaugCkB6Nxdd4/LG+hLcHMBiQIriikUIfsp
mY5Z6Bw1pmLajMb9AHVw8FTXc+/1qat2R8Syzv60m8YFZYGvUdmL4uIzLvYhFraQ2toaEopznwmV
gigD7wGL0w9D8tuoH+PoQ7JGHX/j7Mo7s3FRs58sGlKzgY3WMR510B/kneGN6m9Goa/J9B1Jince
TT/ACunqnbavUi7JYi7Sc+EXCEdfc1RuZjZ+wQKydABtaNu7KuY3Jh99iux8Spjk3K9+WEi3QLwV
cfVy4KHOlkkBzQBRcAXg/1aBMNdbN0chFL2ngT/FtK8ea1Wh+UanVde6IbWi6FaLjHRnVWVPNl1m
qAfm2IPs0X1xg2EzlowLxZwF2Hoxizb25VgSo/Aoo1tltjdV8s9Z42IC/DooFK2hP3sT+rAWrnxv
mKN9rdue3rf+da+6uCYXExjox7AxBoFh6txx1W6qnRktaK/K851eY+x8vG0SUIfEoeRTrlkyFhkw
wNLw+L3YL7DOpDpq94CkDXgNR9CKPdDyMZJdFat2IKECXgSiAY2whMOT8A3aQKMFFgPfJVdvNPW3
Wte7dlQzl1GZMt4lbhu7h2wb9wXwzQvO4tyWrpAK/F/pgoa9C4dvI51dNQY9CShFy3ul/GZ2N9Br
y/tvsSl57q0dxVPLQv7bF3qTxE1W4hV2tOqjVuxBR+hRcmfFUGvdXXeSS+AM1kmBwcfzAvylKPid
r5MZcZRPall6FQAERqk/Tf2L01dBFJVgJIRABBmOKmR+bcU+tFr447r5tbWC6R4sKUvDHdJU59aT
jtMOApWlh77x60Rj8C+QjcNsL27UNzjrDY8MybFYX7GN0wdlqkUwXTgXyjiROIyw4jGlL6MO4dtJ
80eNo5VnRremBvKk1DmoIESj4UdumJLDcsmahB03sddAa6BNCbXH8zWTMNasnuO0lO2tXbm83dsD
lAXsyUUhyXYC29k6oKYnfo6xc4pZFtknv2hNLT8AsnxLwRrzbeLru3GSsIUqIGIP22t553KQamPS
KkZsMJVdNu2N8AiF1H//0l/kFxgvBLeiOIAEdoCojpcLBgN/7DblTQ4pbV4dUdt4nrvkzmLQw0sd
LsHHrIUMB5MDYMIA/hLXzPlmawQqDYnOS8+oUQXoCtcyp/tkHFxViyRdxYtkDNkBYhPmWvFMBm/k
kkicRKewMhrVKjFK29PfTtttMb7o87J1Hd7s5YRXl8n6Yg4NKXB+wSj63efmuizsIIyN6QSkPs+j
YUDQIAdpeRpodr0d2ofeUb2+CzeRJqutrezpmWUhNCqlyepBgeU2fBhC5vGiQbYebTAiIjurK4kR
TOHyMsBRCHcV9lSZZsAkc8QHPpODkTAXN/9trEQ+qZogzUFEV8Wb0n6azfhmHsxtq8rEQFYXu0C7
l0GNZVz7fJuLOakxSoPFzso7p8dWwUwSf2qZjPRuJRICOQ4BsgWMAykYYaWdnYctziTSXK07NHYf
IFQDdqf9ViDpq+TjHo+J7fUj+TXzIaSdoDXChQqBc4AYxcqSUVlWYSuwmSZ7Wu4SetCibZPtDDUo
7F08+7n1nYIn1Nno7JuCZy8UGql138lKXKtrB4EsxqPQZIXM2/ked8QZYwVETh6L/RwkkOTFoke7
Cb00voE6zub6sle/6F9rYlWkH6c6YTXif1H2oOP5XrcxOGsx7yMLeWsBAWwK2F88NzFuL8SeEJN0
Q9fN4LdUuVcpCdgUuqdCq25ikj6NTvN4fV1rKQuegovAGmoRgFoJ9lp1VBPD0EpgASc30iq3ajdp
p7oQNylyD4w/YfIUFq+JnXiAcFw3buATia50alu4yNN+0NQmB5enVkTgx2K3Wswl7rqcANEEnuxf
opKaAcjruZf0bVXFdmiXHioGgc06j6oTssBkf30la/cz6hAgEcKIEFhKxO4k7QzaGxxzUG3jlFsw
JhvubOSY+bQjx+/pmG0xDHZklgnjALO1E6CqcTQhMYzoN9Au8X1f5pMkEq74Ej6siv8AS0e0F8IQ
0NRGPll4LJVp25keHkHhrR2nc+E7eobc3mpIekOVkFUSw8vZE3YdHQekaGCihc6j2BMwk9SEWnZd
eE0U6M0dWPV9fYaYb1t5mf0zb33eyz7AStA/Myl86KQrnKEfYdKyR7+uvjmN6qljHhhK+oDhCAw9
8NhFZjO6mQ4ycMcBHb4uAdJcTonheoUkF0V2jCcqoOXn3pZPSNJYh8PUkMTtMxTD0sit6UdP+I2h
5l6Y4sIzfjqJidpRszW6BgiRYpfkD41t7lLK3RCqPsxMbkIIGcW6AhohGcB43VXBMwjpAQsyTiLo
oG87Fk0OTl0BLrGBHbr0DcpG6HSFbfSNGdXeSN60FtB3c3gBoeqGscZtVNnI99rBxHFchmlRhYJG
6vlW4QBgRH5G4pMQhXuJoY27huaFR9pG8jRat4R3JiRl8Sz/Su1PUiwNcNisW0oGzNB3Nkja2h4a
OZkliTRrN4SF0ecF+A6WIjECjCpRGG3yyrNjVAbbXZJ+JGW5AXmaJNSseDqasHhlGhgrv6QqKqaE
Ms7qChRPYagHcaLmG6o2HImbAoyYPVnftU7TdjkmMW9bq9VubROCO0ZR9eCmdyLJDbKybjx1NcwT
oJ+Jf5YgdLK9eIv1DZvB55tBw2KRq3aU5sgVdW9LeVpW01cMseG+R01vofg4t1VCcoHQEI2JtnH7
5DYsPzrlU+eBZbxRfYtyJprD13f7srG0lO9OTC7LP1lewrqyt1KYnDzNb76jIPL0C1RKeNu63Q1G
Qd2HQ/wH/B6e5eeScLKys2emhZ2d4qppHdZXHit+1CrQ85nbTPcD4RKPWrkmzuwsmdbJEsM8VMu2
gx1Fz0AhBC1rZ/TAmLnv0G4nSizZ0rXE7XRHhcRtIJibSAbsaMbf5mZ05+p5SJ5UxS9DIIdkg2mY
a8DPFy4j1CiQ5GCYHoKJ4i04s5xZBUHqhsqa1Xl5M47Ntq3RSAsQGcxDw/WaBBGI6jZTzptXFfyh
Dwp1JnLgVg6091Bp48ZMCQZzOtTfoo0xT9OjPpWAupKZkOwBQbbeAkFtWLskTMefqTaWwMBOEQni
OUK0j+wovWlrhw++DnEsEFuYfRkHI1WaQ6aiQ5Isp5MUeqh4IJ3VPhyutju9HdLJV3NHSfw+ZoXl
tWNo31EFxIiuptnVA4kM9aXWteyNqjmUQRTNnvF4bNVI9YxEC3U3Ljnbd/lA8ByanNTXrLjBb7C7
u94KCXUzULj91BqoEqGY3jyTmgCajBbgEHSMq+/odSKkGWpilj7Po9jc0LjWDxFotXKXV0uHOW8H
Gm/bXMn3FcLL7BpaZvhA0ak7p9YBAOZZp8+YHR/RoGFjUSMCq1N/GNLY6bw6YvZHqWEYZeos5zON
Km2fEyfZovg0+U4WxuYBQpjg5uBTj30rsclu1LKJ+bXVdSBG4GboQY4z/1NXU3c0Z6dsPS1lYbdJ
wi7ugBNg9DN3Qv5TS/hke2nUNr+BlCyey6ScQ5fWk+1zW3E+M4rtfbJKK7prtBHjo9EEBn13AHGM
wec66BsMtOJOw9U5YPa9L0JoEsYVhOR4xw7zMBR71E/1vcpH+2c9VuBk0Ys4LzdNCw9TmpEUB0on
kh8LWtoBCNmTyG+yrrghZR8eVb1Smt0EGcnIT3VVOeYdfNedSr1805spBNGYA/yu10xzXYN7kzrl
YzWy+MZsJmJ46MLVs1uMdY3Ofl+2NBjTONqwGFyhCp21Z6MZk9mta1BDuzopde2hon1RBd2gdRF6
kA25HQe9DQjeVr96ZwKFjmkWFL1Y3cwllZ3Vdwdq5ZDLWKL5BU9J03B4T17hVlYXZqZtXB/14Uea
3BE0hNiOlJ/NDPWeW9OW0UKsmcZjGaXDRQ0ENBtCXC177tQtqBI9ntDbtu/vaPSR6rlL02qrw9w0
9JtSH25qzPa2AJpwQzZFsxICQayDaQNAP8EQJLanCkWd8xgpstcpmqt7W3rbDQZOperFSbG5foOt
RHcCtOSXDD2kT8TKpaZktNW4gspl55rmXZWbXtLupvAlhLLqdVNry0LNTEVnZmnOisWsahoQNuuo
8sLWQJW0NsqDpo5d5gLrRHMXUaTz50hLC3fuTGiiXbe+cl2eJSLCNZYpALmCRRvTvmO9s2vqK9hg
jpHciEggTyvrhPIUhOXBkotrQUzzyTg5jT2BwYr1RRCCh8nXlfJZGYeAWXlgY7ZtHGVDjsblLXZm
U8hDrIiZcc9gM+sGt2gIEvbn6/u3kieDsgwZOZ4FaKuLiLGwchKjnVq0fij4ewqg1ccGKo4SfrTV
vftrRXwaFjHr+nnoCm/uHFyqymuSOndJYXqKlW2syNj2kbL954Vhlh64RRw247KBz8nUJvMAtzTA
59CqHRKNcJ8lMg3KFf8DnxQoRA1UAjBMJSSnHB0Iu4orpGsaDxq6A+EYMqoXDKtdX87aKxOjWng2
4YghcROjx2SOFamipPIKHKK3ekwt1OCnuaAe7zOlcjFChV8Rs3SaXXMwQtOdkIS8h33X124WRelt
EWnWTdz2zi6OzDgIwyq6iZNBCTQj61GrbKEbAJXCoXwYM9OuXb3pMZRyfRlrNYITdxMLTyWvNHNO
wRYAOJ+ZPdjhpz7uQTo9Zw9x/mz2f66bW/k6p95tLVniSZLLeKJjxAvm4vBojzsAlufm1ZANn66e
0hPvJudWEooSN1m8u7FQThsYqjxpLJtDXnsGwc9QW1loMRGAll9xshanTwqqdk3lVRDg5vEMMAqI
Z+b3mBSuFr8Puadnfm5oksR9JUCcmRUcPG2LXG8YzHZ0CKocMOZpm3USI2s7qBJw1gLpD4Iv8YnH
M9JOvYrXbY/GXkTi+zSSzQjJTAihVCsblCMimMhzCGJM0KfVefLvRQeUHZfZDpA1LS2780/U1Cow
Ly3Q6rZaPRWt8jMKs00eVpLH99ohOjUjeHWXZI3JbZhZEKvZfclzZBBHsEJlTkD677lMDXslmcCy
sCSQpC6MPIIL5DXaLTlFGY9PsV+W/J7NVsBH46DzEOx50+b6oV01Z+Nvgl90gSMI5ths1man4WUa
oj2lzVlAa9PXK5AukfhYyWaO164mgHb+syb4Rd1DNoFNsNYo9/PQurr+0aZHTqEUwd1CFsbXPp0G
qTVMsywiHKKHGGmiz/Eww5r5x7ACByLmw2fGXpwh9OvuYwS0/t83k6Il9aXchcKf4JIGGdFojNIa
7DBjQMsQPAmZMbpdyrwptiavM7tf1y2uBAyU9/A6Azf0kukLny+Px9IprQpNa+hxaqN5H0V0q+Pd
9z+sDA+fhaMPqYspshvZ02QlOGsFyEmCfr5pwwZso0Hc4NkjQ5ateeRJZVtMkkiI0i9EKlFmbt5K
VXXL5NtkYmIk3E2yBtfF7i3QaZwysCqCtAniOuchpM9Z49g1DnZYPMyzn9aPaMtc/0ArTCSwAa5I
DG1B6wyUmOc2LF4rVf+l1/U+3rPSrUFhsMFMxy7aWo7X+nMQDD4wBl7uy2ah1m2bKACj0wXeenEr
UZQctcRGASHdsc4dn4sNSPm9IWi9mHsKgNvOH/QM5mO0GWfMfUsptVf39699MRNVWVIRY4T9zgsf
IefQuIZn+7NXbodgP4PJ0tc8SYp92TxdvumJTeGbJiPaA7EBmHOMMv8elK0H600p3V+gWP09YvE+
akJB+L06yqirLh+9yErxDAR4A1Vj8H4sjn2SM1Q6OCXtCbP1ZfLdCtHL29f9boy2FGNopfLQQ8ei
RpQzVTdtt9e97CL1EkwLD7OKAyeTkIXGwBr3owZFAhM6MU+zDIF3CQ4UDAmVRaR4WljMMFTdko9m
M7/lB2NPjg3zQA68SQpXNld5WR0+tyj6EOOtwTIEVU+dPOO93I0+u5+O0VO/y9z8OHqaR73iUd0k
37TJtQ4yvs4Vfzr7qmISvVBWoDQH+/FeuXeeo9dsX78yH9XplykKQAuGYopXv+h3s0yy8/L0nFvW
z/1Jy/gwcg2vgtnOXDP9HhfVhstebhd3pLC9QjrdhMnA2gHLmzXdLbrWhZrUU+uAMIGrr5HG3bwZ
3HZwJE+TFSKK88UtGeTJYRmxrjRcPFbd9rcq2zkubs0/k+Pi7a3fD/540G/sjeOTl+snZXVTgcte
hEqhyie25qqhTdXZwKaGGYZD2bYpX0OZQOnqaQShCoDRqFygYHi+NmA6e6VfbNSO2e8G6vyBvsY9
V6ZqBx46SQK3uqC/xsTz0TskBeMGjMXkD1WDuUhcPPGvb9rlc2jxkhMjQlC1YgqGRQIjhnIbGn5v
3jKrD4qcbBod8MNgrn7rytt1o5JdFJ+TMZudSQth00n0AjVcBta3yXBTB7X8kui9f92cbB+Fg5Cr
YYHsjcEhyWMcPtS918mGn2UmBJ+PHRaDGBv8FrH9y4Y2N5S0rGh3fRnrBwvTnKoFcdzL1x2dDWoM
FOugzlHRvLk+lobLcfuTXZjtafJigVorUl1wRNb03sh8ZoKCTfI2++r4nnWEFoc5+RXLxz053k5B
Ksgb4VeMzV5FozseUeEIrPRnPN7nHYUKpY+qiNPL0q1VpzmxK9zBMZr8WtXC7sSeddPT091cJT50
pCS7fIHVxPpgxgHPOSbyLwht2rmDcFYIO4rRAaWJdWgm9FDD0tfDaXTjKYcuq+YrLTlAkvW68cVN
xL0FySjoTB0KJXQRcFMTBrIPFZSiQLfcEaUO0kxWZFm26cKEauNtvXD2AMt4/vnqJKSTpmN5KSjE
DAvMtoBKDSN5N0trH8nu+FVvMf4zB1THubnRsuty0tPUy+LWs/5Uo+ZHC8H5U2VDc75o/Ljc5MWw
R8J4fSvX3OXUsBDXzERtJx28t+Blaf2amPsoaTaWHj71EGS/bmo1PUQ1UTeXNineUIJrZl07dqDR
gQRKC8VJzBm6NhQZCpr5k9m7tBqD5X9vWnKXagvWT/NnWzICuL7RJ79ByBMxScwxl4TfoADX+9JY
ynCTm4UCxQpg7goVsmuDEs3baLSnQ5XozX2ORi63bRnTz/+zGaAcBqoSU/viu1WLs1yjBD9ENRlm
9/y+2zHrt8I3Kd2A4rg0R3/AJqEfPMoi5Oo3B+aY2raFoUGxtaBPjpMDLoU9SN4hbZ2SD2fREJMk
OGuxHoOqDlTlFh5VUaKCKf9H2pXtOIps2y9CAgICeGW0nR7SOWe9oMqqLgjmefr6u6ir222HkVHV
ben0S+vkdgQRO/aw9loDEfKimuMMddfSfBO2EIccv1YO1ZIvmFkmwYMDwQWU865vDgQBmKRHCKPk
Di4WvdW3TBPQZ2sgMAghBvnVhxpm1KQ+6jv911DkH3WtnUvFh55gSl4xNbnWuVmMFVAqQH0eAGjU
JLhzjvo4HqYqhe+oU8cn/hPTpg16uxbGtezYZ2elTR0VuLEgWYkYFmN1lA4wEIZzBfvzR7l4deQ4
7TsCVVIrLh4rOnisUr4SEGakzdMkNbYUhP/oMdJC47XrW9AqfDZo+Th9JW9rNUaghiK/8Xn/C803
ivek+C46ugnQPQIS6/onjYBGlQAtQkRkiHZxd04JKroqMX1/OOZZ5/qoFt23uHS+Ly1yaUPRGck4
TrBYRFNpEoRrIND9ZCoGcIU1bdKlU35piwuaJKGZBrmHrRjRtIFmvFa8FWu0G0uP0aWR+Q5cfNVK
FTD0asAIiPrMKCpNFkBudecjke+c+3u3lA1dmuIOUJ40bQjRbLCDNTLmpB3AKTS0daCuJCPPG8FW
U7QrPnnZJJCCItTVZorc69VFfYGeCcXqRL+EpciqYnk7GqLZUuPoUyjbpqdYmFam+clSAKNhyAYQ
+jl258tSmFKgwCLBPykee1es0UQau88PxEysB8EZLX9r7AdbsRo7PRT2ZPovH6WlbIcde/E/yp/K
Sti65McANkM4BQjRjFa43gUhrdQxlOCUUS8yAbQ9smA1Zls8rOgoG7MiDOInzjHlWTqpalLDJZ+V
J8nNd4EDsbXBkl3VC9zYLnrTWuMpWzq780eFCiG6LVBuuV5XXsywnhozTBnVxuIxHbs+BfIEIrE2
S4Bsj4JGfarrHGTx90/y0mIxGgsmGSAFUJTiFlsVKd56ESoF6XiKidtAXqJfixKXPA1GQPCOGhjg
Rv35enHA4PQZ+nGx1bbfhekYgHnHeKVrw9SLKwGoAp8MnXP869rKpIH0EM8pLojOntu2e4sqwIz7
ybm/YYshCYQngOkBPw2khDg7jQFqUnEAXjwxDmoI/quHPnPHyqvaR1F1cskhSJToXupe7hteXN+F
Xc5fh4PUhn04zT4U9VnAn0j5lKeCe9/K0jt0uTruIEYBm4K0xy6GmoKGCNHAJhdOGwASwGZeZJrL
ilayyyz7UzACEiXcZ2RKoGfAm8ydEbXPSlI3WN3EUoul+kOnUXuchBMGuM1MElxKf91f6ZIrubDI
MzL4Tco6kolwJTk4pKOj0a4x2CyGOJcmuKOCDE8paQATOriVixY3ywmDx6B/L6iVyRs5gwL7GoR0
6Z2YBUCBikF1+ead8NVCrScMnltxByYw9RNC45iU7G3SNUdWzVzE6V7sx+39zVyxym8mMHlD3HWw
qg+nqThF7aMcvoEBtFY2FXg9lJXTsnQXLhbJN2Qw6tVCmA7m+ug5TzCQo5ht+Bc34dIGd9/yocpp
IMOGEtcmmOdVBeOt4FKvRntsnOlv6nOX5riLN6Z6PJYizGnh9wTsytngVO3KV1oqy4OvBu84LtoM
LOKMkDhoSrCcwBOPScJcSe6CT0DI6A82xYZr5EBiDrkeH7WhqSZrrALhBHoIinZIHPT7sEySh0bV
+zV1u4XPieccqoWAGgCwwwPj9MxgRYP8GlWorR/sam0w9W5NnmHpNoKhZKbC1xA+oBV6/UBUyVTl
ZEbP9H2p7gW9lB+DVH1Ihh5JZWV4Yyf3NmK4A1pDoxlG+WTdvyRLy4ScO0H8Br1aMJJyP0DD1E2a
IJn19Wddecz1jbTWypYW/Df62P/Z4FwO6YopM1AzB6IysuJ4ciDFaPaTaGt+5TRM2MuNBv0RajKp
tGJiWHHamWIG9ZloAOA1gcKZbAJtrKEmeH/1C1HA1S/j7pOuxaVfz4VTTCIZ5K1vcYd2wVqHa8Gr
z+x+GI6eG/nIqK/3mALqgTICskq5+hVXL2H1en8VS38fgFEMWMgY/gbsi/v7OXJ4quHvT9inGXiI
B/++hcVzCkqYWXRm5kvhQ7JgKn0IxiK5yOmDAQ0/ENhjaA7ET9B1oiqwCSi5rMw33E4iATh8aXM+
Vpe5U4hx1c7I8Bg+GxIkcAFqN5XP3DOOE3rObxAztddo8ZZuA+bhIFgO1eZb4e2EkhRw3jldE/YJ
+EOQtK2yqS88SxjV/8/GfCYvlyWJvtg087JKWxJRI7Kn9OCzV1EzYxmyjytPxuLtQ/8Dg4eY6cYw
FedfIz/UpHpAetJanS2+Dhg9Az19Z+kmGo97/SSigy88NG7irUFuF3eTEBTyJdR7ic7F8XU9BrTF
XMSsv6aEu2L4prOVXHDx9cAg7L82uEOSZzEm8EE8iV6cZrINBgo//X3rGl5o0qfAllbq18tLonP9
HI/DzVhxWiosDCcsSZfwKvzo08PYrJj4X3A7V3eZKaXEGfiDdI/H/jTRUI0xg1RDIrDyFVPW6pcq
xt2boqcFqDR9+VtSZ8bWZ5Fw1LKo2UWplDoRADAbPxfDbRBVzacy+CCVjnJ/A1qCyY0EYNpMJHTE
y7vAd4dAbncinTpMomrZ9BmPjWLRYEhwPAZFLEyhhHBVOkbtoWEJzkhNCyDDW/lQj5pwqkp/aExR
HyevlMrguxxJyYGmbXH2i3rYKxFrHhOhalGVCoEchhinMbisrQM7EOUvfYrbyMmUGhMoMp7Zl7Zl
DK9Cx46qVqm1zVQWTSBZBArEzEKt1s0pH+u3hsYgy9bF/glPSrAFMZME8nPkAmbb6iDJL4Z5JGkq
qz0jZP5lfrTtAPO35bLNMnNUwsjOjLwHW6hauSLGNFKvDcp2g1ZBv6V+ygJLnELyGiSTvutpDYiz
OICv0PGVZCxMJRWVvVyI/ibojSECElasa7PFJrp9CnYNtZqEz0GiqbDp2gSiQZraGW5EO+alk0E/
0iYE5kAUhZcIT9y3ydf9U130iiNIIYEul6gQoOEbDdReJAmUzhnFWHonk4xUPxjoQ5K20vc2qeR/
lJyJj72WRE5eSQw5pY9ZTBtz98k7UIt9aQVGnvzMfHXYRURI3yKp67Y5FJWtqh/TA/7v7SHUQXvT
JBo5+KArQQOWhFt9kKODzNTSrvKJQVUBbaF3zOnQc58F0Fg22opgCFzRk9710yBIvLYI5W0u1805
jkjpAkFnNFZEyLgT+qz/pnWh6GhChaaSLuSB10PXFFAapgLTmwT1MfHLqMBc1xzmGEPwHMRp9pRn
EwaKIsClMWRWlp+BQkM02aWq/650kVCZiQQWh50cYkYsijXBjaak2PmtSF6ytiD+VuljtmljeTpL
PclcECOpluAL2lnVSn/bSLWK1r2CHr5TtqUvmVDiAh2TAkx05yV1PZyTohs7c0gMf9+rQrqhvtBu
fFZgIEMbyvwrA1DnhWBffqs8Cs+BpNYZKG47KLxEyvAsB430zSgMDAklGNU3ofmdvWSkK7+rCSqP
GPwBMNMM47B8z/vEOPtGgHnIrCDEawUlfdD7AQCNthvcJK8xaFuOMiT5hCr/NXT94EhAPLzIlKU1
JqbRVDYxJj8UTsqM8JnEGJVPmRr2ZoD89UUeZcHN/ZaEppiLSWaG/tC/kSrot36SVgawi5Q+9IXs
HwPS4ALnIsagyTQq2zAtugcwkEOIPicYRYlLBT9d1f3UHrtcO6YVCl+mhFO2LX0GrZeOVvHosWKq
dgqk7B/HaGohjaiEJdgFaexmaoO6ujrN6tyNOuwFxF4/QVHbvxaa0W6huW0A0IZmwSlDGSMLxjK0
iyqvvge6Hx7hDVtbAAXll5bKpTspYF8nXTaEZq0VgKdh7i54YB1DdmeM1PdKyBo+D3DXrhjVcmfC
ULDNjaJ0daLHB6XIoyfBH8MNDYmK6xAXuEg0bJyAZMNDMk4Y9Jlo/JkatWAqY9g66Rhrmx7gXeh1
BmpnV9WooTkgyXXpai3a0sqo6adOwXwcizLFybtY7b2C0sqw9FQB4ZNBpNow+5yVjS2HdRKiblEB
vqKCOEM2O4VkTgv6R2JpgRY7VIqTFz0iKKVm9SBg+EhRq9GaagXIUEOs418hzcBDO+Rl81bmhu+M
pCo+NcVvNl2YxO6oJPUn9JWaTQnOJEBXWwwfaFVhQ62jf4We7/SuSK34q1di3dTATXUGTEzbB41R
P2i6Pm0lHMTXNhWASLsfUi6G3nNhTAQdFvIsPjhQxdofa7ykqeGUpdlUiTmWtp4JKyH+0osN+XnU
ZtWZloonW+nlCLlljMiV+DtZ+KfsPH2NnXTNxByfX0R0ojqWUT/ARKs/A31vtpUtjitMQGs25v9+
YSOPq05XdESmev4LKqBxfhqKp7/5Iv/t1E1gqrd4jLCMAq6iVN/1/JufWn21Vt5dSlcuvwj35Zkk
Y6xEhZ2s3ankNer+vBBDL/8+FxIKJR5nX8FWleA2hqhIrb5J+tv9vVr7HFzeHsUy6ZICawAnfNS+
V8Zz7J/vm1jZpt8p2cUXN/wM1D4VTMjKR5iUOFW7+wYW1wBWOEjMopyC6399pEaxjSEIjMQglXbA
fAuYZxT9tSRuzi74WBbA63+NcB+jI0mviQ2MQJjre3kMjtNGsKjdun1ntlbxXdzcX9Ri1nhpkPsy
cQLIqjyvqrckvG2P0+axewD06pF4r4Yt7teSnHmXbhYIpyhSBXwZgJlf76KoCzIGt+HHRgzjVv2j
Lpxb9RDoJ6CT7y9NXnKZl3kBV60gSjJUfYy8AEO3e8DXPprtqXcC3aJe9EhtzQoTs/9odtQ0vOIX
JvUs4xXkqZsehRXn/m9ZQmNc5SjcskMmjDHRwdTVkaeJuSLgIJL2KRvvIlCDWDoGzeLRVTr3vt2l
SwGIMuZyweuEijJntmqzENPgqJcJtVdixjyp1lg0F9PzCwucMw/aQg6MGS5otOO3QvqZAOlmiL5J
CTpe7IeRYJ6/GVYew8X6CkZnoNQKRIQKycDrU1RHNaml6Penla0EkBoUHjY6ePSs4MS+7u/hqjHu
Tpa1FrWDAGOxjtoaeLo6t8Xl11WXhZuBvfvKz6j8tWJ0Ppz8PblcIXcv8ypC8T+F0ZCZZFP9THco
K1vKD9GOnMHLXlfMzWu4NYdkAyTLQPPxtQcFPJ6BL8zgknO1J3ay/WJWcGhMLTWZJT/6br1FE0I/
Bqe1btXSAQIu61/L3O4a1RQG/nxEq8QttsmvYC/+qN4iT1uJCG4HPVEfuzTE7WhmxMyvZjkwRTWN
5/zNnTyoLZqBCSntn+lBfQq/kO4dg8ykx+pVX/FGS4AVOjfIUHCEtDBKMNyRRVInKwU+6CF/ak76
o1KYulcizLIMK7Cib/nj+ICk2rDT97/5theWOT8IHY7cCOej1HzoqnlCWCx51Caamf/QQ3N0K5PZ
9QP7guJmZknbFeuLB/nCOueCmECEDIFzZJVvPXKyzUnSzOStt4ud4DF3bQ5l6XmZqZgUTPmAp4sX
IWY1mMTpjCTO/SMD2Qh1mwJUjAd/rbW0FA1cGuL8XjdWo9HNAF+hemmrDxJsW3HlyCw570sT80+4
iGiiEseVza510rYDNCMh1fQXIc2sYY9KNQF3ME9enoMNVpFnnKLRP/QjhpQcY02sZ+kRvmhm8AB5
qU5rUerQMgCJ877Xk13DQJuSQxM0ku37R23p26sXoQX3SUqkoWEWzqGF6CnhJqh0U6HnKfbyVVLM
BUgNgMAz35eCFOlGPitKUpV2KUz55+ikSQ7en24H4i3ZIT/9p/vLWjppF7b4wFaWCr/MItjqJFtX
jpPidv3fxM4a6HjB6zNzeHCusRqonEg+wHRggwUPitms6bovnoL/DPCEj0nW5FQP55ZO95r1LqhC
c9+jZCWYXdwpQJjB5w0yfnya6wujiSwr63ZuFWheH4B8KQaf78qlXFoJ2Bwg2DsP7t6gl/Ji0sOg
B3QkDDMzBZYIQ+NJ7kir3OxLfvPSEHeaRSGqlLSZDWEYc4+CcLzLUJB0tKauHyE67ltV12K4kNJv
gyjVNp1UN6GMWK0CJe37R3DpZqEZh6xHxegwZMOuNzZpyJRPMpIELXZFsPRI4VMgPjSYvBuklQ7F
ktO7NDVvy4XTywq5RLAAU/PQDiPnPlyDMi1bAKccUMcz//K82AsLJElSLZrbLE3tFfmRdCuXafGE
oEH9f3+fD2gyTHtXA/5+mf2M2sgOIIKbGVBdBivU/c+yNDCHPhXCeqBEAFLRuLcVBxGQjQqm9I7a
GNxBNCq4apCaBerNzaQBa62ZcsCcIM73GEo6jqjbT3WLqnZnRiRF2VI0WW9sWunY+gaK1it7sRTc
Xf5A7hBDs6Gd2nkvWuFdp49gn0pDJ8ytstmVxYasASwXt/5iPzgHgH4Bgh2G7lYMvEfNGpMWoyXn
mwDF3ftbv+RqLhc2/5KLQ5QZ4LtPRiwswsQCeW2Eoyg6900snlNwaGoIx9Fe5c9pL2Qq+pPAE0by
Powl9NxXwU3L+/WfCe6ojjRX0MDAfrWY/rDC1GqPmRs4mlPa9NRuBTv7xV7aZ31tZGhtadx7001a
KBTzd8IEGzs2jzM15y4yf4p72RYwKAytpJXvtejB/ttMXjiFZYmRA50JxB8D91/9Umtulnwk9V5I
/3y6TEfcpM9RFUJQpMbXR2MqDBqLAgrzUV7bvXxuNQ9ObeVw/J6auE7Y0IgD7RbGf0BHBUmYayu0
HYIwJZDo0jt7dJRDaMtbYmcPo5vY89y1boNS2TJzUMzndubZ33eW7qyEjwtD59c/grveTAPvqiKO
YJvzQAY8uNKX8eDb9YFt861x0M3yZ/zPXjbjU2HrT396O65Nc1ddwjNcxRXWr+IBHjB3Rtaw6L+3
8N4Wc3eclOAA1yWsbp6qT0zl27fIpZ8/1B2KVZvapOdmz76l5/ylOU5fdJ7FtCTH/35/nbcH93qd
3GulTVAGFQl+RIUxs+gxEl2JbNJ0n49rnPILpcBrU5w3CBIxQ4gIU0jQPhE70cEsvtLXffcm/NI3
ylMTO9pK8/7WEcAkJqXQG5lVEHhoepwN2aiPIib4JRAot4ZVhD/u79/vxsjNV7wwwX9FxkS0bWAi
T2zphJ5+6jU2ZJpOL5Fm/hDN8Bd9eQd7vmFVTuqBCRB5eWiC7vCLHtuHaG3S+9blwjNgfge6okBE
gHHo+t7GfaQVpCDQ2pJ2cr9D02vUf+Xgc/vjZUOUYMYDQS8NCjQ8Uk5F73tkooHDG7HcNdqg22Qd
ii2mlqk0sDUj1A/gug2PgQEubbSv0/LY90nyzCbCdkkqp7nnV5IQgeKwVRwk1cmzDMDdXo6GYTRl
BbRwFCh/9q3u+9o3ozwSmEMZG2WLFEx9TgxEsHC1Mt1GdV3O+gSSkNn3l3kbX2B9eCANAO9BXc97
QX+MA7+qsEoSYyAaWC7fUupa2PbNbBDTOI4s94qnjm3vVV25VtS5jQJgfiZCQwKtABTPXc5U63sW
FwHQzjIarI0WBx/6SEAl5ldrxIOLptD8m2nAwYLEwz4HI5KiLMITnbQdyA+kjG3Dgupm1Q1/HtuA
bnuedkVBAEgofiI0KjDO1ic1yI/Gon7IdVqc5ajBHHNBVjMLWcZ5v76egFohh4a8D0aY4QSu78PA
Gsh2F2Aa763sxTjNpA+qZM8sh2YNuq994/huvA883VadxIEjes+8tThoYW+vfgPn+KS4bfqgx2/o
or2qvoXaZ5z9xaZe2eCigjEWgzbXYWPKTn57qkI3Ys/3L8OtM73ayt9zQBcxaTVMdSNMMAFGXVfC
YOkYrglaLZnAwAr6NnPPSOR5xrVeyTBQCBNChDECqj32WbyyigWIGuKZCxucw+7Q2s4aATZKJwmd
6DF91ffiVg4caTfD1CCqMK19nLVlcYewZmA9MFSYBL7YNFDbX+uxLlR/rxfFHbFAVGguzBaqvfYc
AtkKehz1SbGpmbq9Xc/4wpO2yyxxLdSe/zB/vy53kzt3QqIxSHuAYkk/J4+dLSFg/FQf5Edm6VvN
Aa+Ka7xJb93Bt9QV37xoGVzNUDky8ALxdGNU7ZqGlbBMc4zNZy/RR47BOnVApQIosa/7Z3/hIQCD
GrIkeaYigBbwtRuBezGStmpmLO9p7DrwYwW2GFgDtXXfG33qiWuNryWngW8KZlZIJesar+3WRqiq
QwMPNFkI/cRhl0bf29q6v6rbYAEWLmzM5/byRpNKMCD3iOuWmexXV7+LgR2FaxfutpiJSTmMdgHR
DsoEmW8S1mqjA3M/ZJb/Ku6KZzofC9ktdcwHjiv97YXPdGWKW1DYy/5QAehmAbQv0MhMw2fQLVtA
q0n0AVKn5bTS9VnYQVwtYLCBZoF2JD80nQBQSOuuTa2iOIGM24zBIdmNHhoxf/6pRAzr6BSspcAr
84IFgUxLLYu71FJABTcyyTQmdoQAulMr5R+nPnif/zPFF4ShcpWLUwNTIy3Noc5OY1t83j94C4cb
J0KGRjxo3I2bHLZUUsR0BUz0XWCnPnmMSQD43ejdN7Pk60VozgOoSUWIg/Hk0S0zhD5IAHacered
nljyIERvgbxVFVuH1JRQPkwDBoSORfJYJi/3jS80BMEKBPnHeV4FpUCNc420UbU49BXwe5770czN
Ya9vHbAEeDVIPdAXM84C8tge9Mrmq+D9eRkS1gFeBcMecvgbsjhRELSOxWqK4fwALPW4Esy9v8Cl
j4gpSsxKYBABhL2cT1Rb0BJSpBYWK97UfDfJ59VQcSFnnFeBQjhqHtDnUrl0RmHdSFMgeK1SfcCE
GhAkLnCgZ3aYzk1iloL7Xd6Um/vrWgB2wChiRiC4UPW8aaVOhZo3KjiwrdQEnHj3UTtNZAKJ3c6f
KjVPnS1j6gH1xaO/qUZH36YWSteqCTIcd+3HLMwLXP+YOcC98NHxlFYFBlZSaF6bQNBEnelbYJw3
m8fIRTopfmhPaKUjQWLW8efKRiwEz1cbQa5tt3rGwP8N291H/GvcgfXAKU3lsf38of+cvGFTW82m
31PNjM6al+cmKmv2/Z/wO0Pn4ourn8B59Bag0aKav0XuGM/kowO3FzmoHg6dBYzU4Syfi5Up+gU8
Bga/kPKBhV3CwDN/b1s89n1QQSRXarwxtEanPqDudaprJ34cVowt3KE5Swc9zswRfaNDC4q/vJow
YY3puY2YCuY0bZi8Njk+7xG3h+rcrJ69IEJr/gHW1bxkhS7hCI2S1cYOUdYoSpY+E2QBoEWLi6qr
hJ+p8v0srLNcS636WHvhu9Kb/h4ix+LzY/wROkG0QUGiNlfOxkIEeGWUi+RlIUwzPYXR3qq9YCOZ
ANBXm/qzeNcOGJ09qUCAueEhfZDg/VYijYXaJCiT4NtRFoCqOeK/67uhGdNQ+KmegtYA0OZDtNV3
YJsZvjAxaA1naLDZ6pZ9xu/sOfKaledzIeqgs0aKBuVfeAe+2pwCeg+B0xCxYQbkwZGVB4hx9PKK
H1w4NhTPJvgGRIxbI32+XqEes6yJsxipc/kmKR/0z3G6yCfhXUG4PI/j8SWHrG7RflQyAOPQZ+xj
W85OpF2Jz+avwB195AezFjxUOwnewus1yImv0L6bkz3Jk9KXXvdy7V2hW1F98lUo0GOgZeVQLka7
eLBAqgW6dyByri2ytBsF2o0Y5WhATQoFou9GZ2cmpnVXM6ClWzerVv5ri7sAwhRHcljBFvoc6TE9
6D9DdwZzyq58skIzPIhf4gqad+lFvrLJ5bJSjtmHXoLN3AlfRC/HExnamCmDWw6PjbkDQ+nKji74
yCuLsxu4eAEFUZqJWCew+OIB/iG+xYHVmON2NGvbcPxnyUp27VZbeXjmZXAH58ood3D6Ws6VfJyX
CfFa4QFEBz21SJOa2bjK9jo/o3ds8YWVPO1UiLDDFtKw2hGxsBmK95w9RPajdq6fg5W1LW6oRglO
DhyIxNeIdaXLZp1OOMsWwwt4biLlpRzWvtuNFVUEcy3mDDEyB6oNHs8sYq5yQpKSWKyJTWm0Cwkc
hWwlwl8zwp2NspCMxh9gRAVLQgNJKpJ59ZqjunGEWAkILyDHglIwlIw4Ryhi6IIOQ4x9knHYCejE
ij/N7n5bgA0RRWYoN3MWmrYoWCcnwDuUhp1h7sJ4khLDEr/uX6WF3UIEABoxFTTVtwAWP68K5JEg
qa7BHpyUA1jE3oM/TgsgIgkiQ8Tr+OpIQLi1CHUeqhUmr6wsJGfSdraaSZ4crPihpaVcWpGvncKY
9H4b+bMVEm+pKHoSa09EW5sVXzQDLnTMq+DTo/BzbaYbUJSn05BYXaLum4EcNA2DS2n758cYpN54
08EfDlQu39MFiYlMKzAKQSoPWjGppZXEFOKVa38TLuHDzGLowI4oBIJj3Gsh52WGij60u1DPcHuD
Ofk0AsdE7TqJngYBdNbhWuX75vnlTHKPRaQXJXgiNMiOMQXK1Q4rIK0A6jZMPSuJq1Seylbishu/
jaoxGhgIQzGCj/n++YNePBbalNNCbdBR1fUaQTVSk75wZq0oOulPnZ+uxEi3wPvZHiJeFLYoQRuQ
O+2hT1ofgm0JBEpLr02cAhAUw8sjK9de4/hNks5h+GEEK53xpVWCTlOBHBUKn5DNvl4loqqepRWK
raTaBaGVY/i3Zg/1YJh5t1LhvYk1sUCA9hCmAd8sISm6NiVncTKVOUwhCIbWG6a5k7hF5eRXazTn
++5pyZQ8D49D/BZPBl+tUTLMVqodTgvAj6JZSyBI08Ox2Rd1KZhNMP6FpwLVIdQxQKpH59bX9dJ6
Wa8huocLUcnUwYS5qWtoR64VYpa+lYyRHgxCo6Fxk+IZRjzi9KCHmEuxZscYJISUQ3Zm0N0DfCJ3
xyz7uL+PyxbBxwbQLV53PrAutapLqlKfsRvqP8k4eDLkKaagqs1Ij92aronUrtmb38+LO1cPdZNr
IewVKfslQg+gzobd4MObCeWZgtD9/vIWfLIGSuB/l8ddcaiIa2USY0N1QD0L4QWcum7OnL8wguwH
onOQhIc3uV5Tlo+Gns9rGMChV5Jz06nz+OfKUhZP/IUVbueCtIVI4YzlGULZFSv/o23KA5l+YPx5
BQmxtGlotsIp4n0Bmxt31jE/HEVTNMITd08JONgDQTDDNee78MKgOg2cBf5Bx5x/+pVIGSsfXICQ
CZTsUHwXMbyCLmvm1+eSfU+1FX+xaA5AfOjbY15O5OlBxyEURaWYX82p2GnxPoGOQF869J+iD7bd
muLaQhSoEXBMAPJAACrhF1eJfStCfxBYHcP4ISS6QzK2Ug1aOg4IzwhaPgjTNB6ugkskKnINX4sy
zlZsM7vtx2/oaZigb155J5fOA+InDa2lueXPN7RA7YMcTgNsJdI2QO9DWXRTQ7L2/iW6TRbxeFxa
4R4PqrA0M0osqEmU9KcwqXTnD6R6zOVufJWESdugu1J4QK0kKM5r9UNUoFcOxbzIOMmQCH+mqSP3
a/LjS18SWzwjrKFBaPApepuAACkJFRT4DP8RsNnHoXy9v/DFD0lUHEx1zrF4Dko5UDNjrGYLrIzZ
rhNTKfIGIpUhqAdU/3sTdmuV0iWTKLxhMEVHmQ9H6Nph+Q0hfq3CCbMk/ejF9ykmZ3BZoLrSpe79
1d1WSLnPyjkTg40qlF5xeIQSTPC9R1uHTlYADTAa2XlJLAUSs2vv6NJtB6oJTzWonhX5dyR28cpI
QlBpkwpkU1E1W9CWbyfW7v0ElFRwZX7V7mKlsu8vdM0kt6ddTqHjGsBkVWEkXqHmoP+AdFYS+GAF
8DL2F/4M+aUK1uEZVsWTYHbj2CmBAH/WZMxrNfEDNNq7vEBPVpMPzchsIdVWnrmlU6PMRThQLICV
indqYTkNamQg5NLQgFMmEaLK2YOSo8+iqyuluMVQedb8hP+EQfzv+oTKWhSreYsT6qN1Q+LeVPC8
atC8jX8MmimQY+k/a7ILxeD7X3HR1eHE4MwoQBvxULUQcNkpBpULKtCaKWXpY9XErg+u/ftmlqIg
VNf/z8xvMP3F+ayh1yO38/kUwV4WNG8CmhZl7obQdeyiFe+99NlUGUHrb059aIRdb2WgClIkz+Qc
CFE6s/b1n0bZa5bQDBi4M2Lv/soW7/ulb+HSjcDodAC28LXAHwWGyKdc13IzznvQTweuPCWfw6R+
VOkJFNgrL+LStwMCAh0JBM4oyHFnRish2wzNaTy6pRqbhar8Mpp0h87yGtX10pswUwYjrgRKTOIp
9UHxkeXTAO5G4Bo/89IITTJqK35z8athwgVJ1KzmQubFXpwQTPmmPaBHqFlokJtMZDOPIjz1spnS
lfxw8Ysh18eMEtwINAI4U3oujFM/Ac5Hm0aXdo1BguSAYLMYTEXpDeqFXQQaJ9rL8VFp1PBJDuX2
QW+rcKVOc7tmpHPwLPglKKHofEijkl4FLXUKlI5uOP0s4JjbICo2s+zp/iG9vX4wpKP7pACxrqm8
IdL1aksMVPr9ep9hZglccUm2QaoKRNnKTb89lNem5jVffEcQZxYEtK0YZh0rs8ZQY44wai2EWDPC
vbGdqtYgzIKR1HeC+ssQOjNWt/f3bMkGsEzwiqiXQMOIu11M7ypxCACXiYvKpkm3SSHrC36qzR+b
malekBOgioCZKM5bjRLChUJCvTmrte/AnniaD/8RQMb2/2WHJ88kAqruPaRwLJqCnLMQ3FqAPpsq
rbjDhV2by5tABaN0AAIIzhsKBjo8dUmxa6PfWaKe66ZB8wzKOP6fX2MowiBQRd0OlR7Auq9PWlBi
ej1NjMxitDBT3dE1K44Oes5svfpGi9DVQdG5qhZ2G/bM7T5kcljlrIfKWaWYco58Bqt6krwUVfUm
F3ilRWBUxAwk8gIoSgLDuf/tFvyENFOeQmUeiD6MPl6vtCNBlLQTyy1fE92OQGuh9ybEWqPau/ct
zX/pqtsCPocLS/wp8Vke1MMAS43+quoGnlBH8FVnGr6pMkITp1xrHyxAOGQs6d8xKJ523O/9Jg4N
DHMl22lPHogNQqwjZhEctq1/iD9kU9uPGxVzAU/TStZ/86qhZndpWb7eVd+gSIhlzHiFrNjkEdtT
JfnTy82Z4HxITeRxiHxMPhm09XLSgyosMxMtWTkf85m7+mqcmXmlFz637OJKkXzs4TgIIKPFmAGg
ILGtdM/IHVfC/psLztma//uFrbEQ5bGj2DW5AYI2f00phlX0lX1baN5efxvuFYFUnlKLIGiz4jdj
r5wH23B96B/2n82D7ya77mk0147DzdHnFsZdbF+UmGbU+FYAZIgQxKnqw9gfSgAlK2qjS2OQ/yHt
u3Ykx6Fkv0iADOVeZdKW910vQlUbeUdJlPn6G6rFTiuZuklUL+ZhgKlBhkgeHpLHRHx3r30BQgYD
Bd2IkPOeROmMeNCzDhQDb/0NyISv0rvpoLnx6+UtvUa4D9chg/iCoKEA+YvTFauSMe0JAY4ZX8U5
Ygy3GeSeVOXV6HcdeFWJQxT0cIQObijfvQzMQ5z1NpC40RC24aCLAUn4KgF01ByKLnJl0DJGyVYw
wFXzX6BwxsISM9WjGaXxQYr8qDvTJj5Ur0Xlh4ZLj+O+fkyeJTypHkQEG6ubYYHM2QwjBeoZ5jZR
29om5pbmkFpu/8VNLTDmA2mx4eoinvRJBwZubah3Rrfmt4XKuVXijpewR4JVkoCAZXQCqXSZqARq
pZ1vNgQTVTmIEiIDyhlCHtjqVLQDqG/dfhs/ZJ6+wdm8M142JShY2LXxFm8idKFam+bqGTn+nSuw
kdkGzlzk4gM4Gxn02AIdPT5g8K4Dz/4ZH+n+d3qF/qgbZBM9hP0PpX8Zc9WhLCA54yiRNjfKHLId
hZU8JWhadnJU9l5NUWkgojAiaJKND+AV/YB8yP4y9Jo64cl8c0ajqfHQGjWwjeuIQf3Qs2/RP7mN
74tX/dqMXGlLUPbtxxtRaciqt0HHAcKiCEfNCt2cuaZ9k1jzSsd6eJ9bGsQ5n/qmBsdkdcUa0y0G
+Z4On1P7AtE5n0iisOraQkNwR0VkFTENBL5P8Xsp71WqYOR5oqTJRjZHeUeYpP+yswpislapPF+e
6zUfAMNGhgzXUThzzrSHuFcQscSA8SxW0gr8rLdTOAoc6ZqLW4Jw5gvsIa4IQCLtZ2yCaHWX4U7U
0aeme7k8nNX5WwyHs9phqMeQdaC+qIbW7XpQsILdWAV5qyYq1BNNHGejuA4ZGQhSwQVhf4QhBH4f
TVEE7zysBteGQvpZpOzr9ctZIwHzaSPN2742vemK+IaXX0m/9UP/1B2j7eWZW9vvCDDjxYhQzFy6
f2p56EKsm7iHBEsRfJjxJjVBQl2Bllh2evtDkzZ1+HkZcH0C/wPkRUOsrIP0WANAtdR8YwA/u9Fu
cjAhX4ZZ39J/B8YX4KAgQVXGesY5UOY+NYmn/qKWy0DCHraOknh0cxlx3Qb/Dkw9ncmq1BWqFrMN
phuj8AnxiuxRI4Kb7Nr9f7FePBuiXqhl3tVA0ehbDv6tSlAcIPr9+e+Lg9uMURsT5jLYVAY3aUOn
T0TXq1WLm6916K2BGjvP7IMoVYbWAyReG/ORtqObDC9UJuAwBv3yPh7Bb/jtOO68n1CRDcVFlFag
IOd0TCFy2aArBaKtXMV44BfJpgh7p+8U1FgIrGB1/hZYnBWoVibpOsX8RZDGlsDJqb1cNrPzDBw3
Gu6sKKyxIHQAQg2tpORQ0ccyfKDELVCtAl5q0H4kByXc9GDSVqA4VIguJfMI+EsJZOFwXKHX1zq7
mQd9bigd+qhdKVJ6NGSZSPyRWALPNU2s0ivbAG2x2lA/ZKaR30IcPS1dtGZE1wrkh6kDimjRzlt1
KVCTRLRQRv02f08zVbTiNoGGL2KPieo3PaKj/uVZF0HMm3+xLbTcHus4I7gKJuZN2hVOUCQ3BRU1
4a/ujcVIuHMMhwuz4gkwDcvao272Ja62yiEZYtR06ckBPYuRQ5LwSOpS1NK6ev0CB/Z/08gdbT2t
lBExpNR9yGxHv1X94EfjtMVOPmr3uUd99QHOcyd6wa5eEhao3AHUt12ss2oeslY6srqh6WMZbcvI
hSjo5TVc3Zp/kfh0TpI0zAopkCJEq8FC4rSqYPMLrIR3NKZWmiYtgZChNUKtNirkDUguSKCIhsF5
GHtQKpD1Y5mY8mJawHi8PE2rC4ISX1wOVbhn/mpYJEkx6DX492Lwacm6mw9ekl1LwR20gi4jrTTz
qV/Vyih6w9YFB87prkozJcm0Wd6yskYn0I6M/ckC5FBuJIqUaen32s7Mf4zBdaXfISwqQF8bKGpz
Z6ERRPIM/upTkDRCeBLEYf29vSHb8mHalalD9q1/NXpo/qqcK+qiQ1cSpE3XccHpiWY+sNHK898X
viQwpCKRAvBO4yj8oBFU7oZ3aHjcDvqTljYCx7XmUZA8Q2UhqggIaL9OwcoS8Q1r1lNRiewO0zFP
PgfNcvTSjYojS72m/X15WlcBCZrtZKhZ47c5QKnCFaVCeBTct+VxbH40FsKgw01k9e4UhE9TPnoh
hEwvg84/yp9JuDRYqDNE8xXi66ejNBGvMQsFgpYpgepOulfZcWSii8sqCIp6UfWH+D1SmKcgtjV0
YIFDrI2SZtME076O5G0TGv7lsaxe/0H6amM4oGFBneYpDkUGz0jN+TEYZ9cjvZ1GMG3R5gZRdh/q
SZuoju6IqTyMSePa2cdl9DXvMveu4Q1soJ+XTzMa9lQYtT2/PYbCkYYrVv66DLA6i9YcYcB+n/to
T0eXonJxpidCYC+YtjNJfSXJmxAc25dh5gP5zCIWMNyBLWuZBd1U3JJUE2q5KnSf8k2XPJJ/EIk3
kKP8bzjcZlZKpWcd5HbcAHfYGITZKVjYFcgpi8jJV/fVAog7nWMrMLpqwryVqgyR6g8CtZzssSW3
nekVZbxrLEGqanWhUF5owHmgnoTP31R9Z8u0hnsM08M4vcnGTqGCVPIaxNxVAKGnWd2XPy8lLUGk
WkIM1Eba3Bz8Agwyrahifc2ilyDcIWOkU0KiAiC5Yd3JRndvixLVIgTOMWhakZdjDu9T6zOPxK2e
CZZi9TGLVml91tJV4Hs4/5bKYxz2FLuysV7lEqqlx1F9lLrnJLpXCje6lq4RBZ9Eb+i1PbRA5V9q
Ee7aGWgecECmE+QLX1pqOpXlFdL28l6dTZffq0sczuGFKMQcChk4CnKw21gd79nwSif7zph+5iBR
csz08zLiquH9nU+dt4ki1cq0xGYCCZRrgLhI6x5SEeOeaPo4s8jVRg1pgGExezulkTMZTm06WiR4
sYtgZutcXCdKs+m1wQRMhRdnBqat3Phs+10lC3Lx5xUoeHgul4nz3GRUMlPtAaQjph+OH1OABbsO
qgc6dE6YVi6abnCTE1UJruwupJvQ3oJskI34KDeNdhImjTofhxmTD21h3rDu6bI1rG2vOaNlo2oW
hTyQrD6dwkAv+wEyZ4Aw65t6DgtUkxNHoAZINOg91giHHUyt8Hr9bQjfkDsXXIRXlhBVdMiRg/wR
Ytl8+arBOiWPVRwiMto++3KbQJBEfte/3VpHcNgtYObPWFgKMhwhSU3AtC20ttrhtiX1n7aQvcvT
ubKdT2C42Wy7qWbxrOqcNck16RL0CDrp/WDa17QMHMiuCI76lZMRrW/wA2CUAMsyv3qJIsl10uCo
T4z6hajoYu3+REG4lfpHmBSkmz7tuP++yzrB5E5jiUi9Xrfq7LI8Oj3S9N5xQGLnJK2A3XjFU4H/
Bm8jFB0ruDNxk1k1NA/jGagfy21nRRs25Yd6CgVvEhEMNx5toKHZy4AZ2m1t3CXNJosERj5/Kefl
576quVUBpb64MZ1aXxvUVZFCo8xlPYpRY9+miFo5DFemVpRcXR0N1Fp1dIljN/OFxSiLwpaaoYao
9zpjpw2dm4niJesgqCeZS7PRocatTJNrUKPTLUSdUG6Vqc+jBpExUVvY2l6am/VBU4UXB8qtTict
DAdVCjvU55BE2QYRMhsJSb2ajJ7NbNTgDwicxqVgpdZGhoIakPlh9lBzOP994SeS3sDDuArBsdla
smvTvPZMm/WbWJsEF5s1x7dE4jzSNKEV00gxvMgmIA0gV2Cc3IdF5OGk2V/2SmuDUuf+QXSyaOgs
4QbFMinI7BRB4Gow/F5OtjQx/JHagtN4zcpVFIQiiYeOayijnM5dDUrSrIwRArJTMHCBNwqzaB1B
qDImm8sDWpu7JRJ37kdSPkFrHgMqpM00QAfU/GS2//0mGRj3EoabN0VS5RDDBYw+3Zo9OiHLb/dK
f0F8MV+gLPhMSibLMxMpUUS08uLPCLF6+9Xs/P7bpZEcCufi4lTRajR3grq6uiu7/Rj5w7C9vCQr
PEMIkKLb1yIQWsfic5NVDSxP5UTHSKC9lf2qruKH8fAkudlx2Okbeoz35gH53FvVKW4gN3C8n7WB
RfIta5a+/AhuU8V5bnf9/BHteDPoL1IXu7KIZ06EwTk/OvQUJy4wLLIh4VuvDCD7ci7P5prvQ0Ie
9YMo4SbgLzvdSkOmpgOkBRCITKbPKo+umJYfUy3ZZGir18E2ZymRiIFm7S4xK5vM0TkUWvM3MR0q
Sn0bYlwx2nkU+SbBsVHnoMSgoWtUfqciISa4vqx5jCUkt1ysUrOwkuEx6ty8QUWcq/b5T1Ypfm5b
G2aKSndFI+RWjlBIGQQGZnUsK1RMkuEjqKRmn7HmrWTyD9kOSx+lojc5BAQEC7qWukINKhrAZGSO
FPzrdEUTFiV1NWJ2UUK20eJ4rxiqq7DCZ2a7w2GDaGTiQQn9gTFtA8J33wo/ZCm8yyLBYXDuO9FX
paNiH/3zuFnx8cI+g/BqPCDInHU2NEH3cfWeWG+GqD1g3YL/WhPnciQIAA5ZhfFOpjJs5QrxQt2S
mZeb0sdQBj/kUrmOdFFG5XxwcEKQAZpL1+aWOP45PeXqWEnzEdQf8VrThtSZYpcGfy5vz7U4JXDQ
HAo6Hqit83Vy4HMuB7DFwdmpxrWcGu6YGR56b7e1lBzz9Edr5XsdKrt6OO5Cvft5GX5128zxQwSu
Z9Ih7qA1GGMUbER4M5U/2zTHTok3ashwk/iAcpXAclendAHGnbWaLsdB05iIhanBQ2W8pFO6t5tw
o0v/8pjBz/03LM7pgdirTQyKYY0R5MJl62gWJq7j5q4bytuklT0atY41CcVjRCOc/7648xX4JMvq
gRsl1U7NqJuAnU6Hbiyzs+thBONmqtyFIBZVE3kXdO1jXhm3Zty3jtRm2xpdGQo6/P9hif+6C74G
FFrRGe27efsgYZBFGzv0DOIFyN6Nn5eRVjfqAokbfW9Su1TQVuaS4Z1oTp7tMiS/UCQSzOJuTGC6
q4fnAo1zweUog9FtHlesEUce3wKEp5VQZLMiFM75RH2qo/NwtiQdii0+0amDS7BgiVZPk8VQ5r8v
zEZr9S5CMwiWqGvfNLu9ijrDY8ELhMh8YsR+HH0UULO5vFqCkfFcGW0tGQHkzeaYu+qRSHWtJt5W
Uis4mOdNzT9YwcyKVxD63m2TL/I3s6bS7RQPvNAEu0pi7CCCvv2XkfyFUE+nD0o88RBK8CsNCw+J
GaGaP3oJpkkAs7q5FyPhfGWptaXVjhgJGcM9baprhT0ohYUaH0NgD2spXVTLEjS3QBrsnFmJ2G0j
aZGNy2fYOcPgTPpDhg4T7cUkb8O06YJbHd3gBNq0nd+IJPaE6Nx8RriWN4RioCoCaSW5N6JDZLl9
dVSpn3WfBr6EQurIZSpKBHv/8mKuOpHF0LlZbsy+7ugcEChjitelOxnbMO68MH8ubIeI6IPXwrEn
M82dSWEYVXMnETz2dKMz0NQkjs62U0xxfXvQpIdM9YZEUHuwakhzLfS8IUCiNO/MxXYHr0Uv2yUw
qyDaF5Q5BhLWhSVtOwzx8myunu8gawUBD5qn0eR7CsVGPR8DFaEBPWIoSVR8qSPbDA+Zibzhbvnt
C6EKJpfZYNGSKoOI8RRtLEOiSwRdf3iKNA5Ns19tbTNXDUHVPan68+WxrQaccf2E5BfEU1WZj4WF
pW01sg44FD6SbZNWV21Tl57ehsOeJaOx7QztJ7jQG/SnQ2tDG8DBVwXTYw4qJIFvOJ9nXIXRzIkm
fA25Zt6Z9iXVOlQUopfa6n11yPaGnXpRQ5xM+xEOROBTz133KRq3QSemsiShQGsnxatV1c/Mu3r4
djBzBgGHPUoC5qgwZ6VqlA6hacfgYMn7nzPT251lsucyaUtBsGdlNDAWZOpBFDXrX3BWoxMpGnAN
zlxbem/s0OmgZyLS9Dw/YbW5jAJN7ugXRHB7Xr/FllO6oc/Qa4ZtbnxmwX7KQFa3pyZ0hdNjWb4O
L5dNc21IqPtB9ygiLog4cge63MoIw4VglUlHX7J2uvU4fb9KCowyfyH4OqxK7UFGUQGC1tdZ+KM2
fOn72ieqiVsJgevAFkMY+HTS1LzVBlzY0cSb2QfS1S6pzetMGKFY8cHIXc9TNdcPgZObm602CRno
2RjSAPGDVXxU7L4cvH5kLiovo8JvwGOBlN/lFTr3wTPzOPh+5rYUkEFx1i1ZahSXATATMIE3j7FF
ndLYl33wf8SZv2NheKbaJaFcICk2mm7bPY7FxpxuKXn9v42GM+8q6XUjsjAaHaLckQWFTOWRyKht
ebqMs2LXmDX4XHQdyDaoY09HU8dR2crtPJrssWf3hXxbk+1liPlTT++L88L8heAO5EivJtueIQbz
MzT3CvXCEgVJfyZRHu/8Yor9Katg+TFAeIPNcjqWtml1aZybN4bqPqT2g2x1gqzTKgIEttB5D7ps
RKdOETQliYI4QEqto5CDeiXat+8RGAFyCyBNQJACyZPT3++iamyGr/SZ+dxoGw00n2lwW0B/8fKS
rO2VJQ73BlKHAuWuPYLXRu6FWeaE5nOYIZ1LBONZmy8kj5G+ReRXR5aaG0+L10hlILZMwXJU/s56
VXBufkWOOeNCkTROGgXUhHgwcPZrSGYlDwyvueoKPVH7dxXqZ17tB+/NdvRzR3ZertWDttF9dJxO
zmuObgd2CD3EChxEQ1Cn/QHSAVSKjFvRG2ZFqQYBCywiQYv5nGHhHBJFf2QxFniOdXrlNMOT3AVO
BBl4tLE4tLy27T/ESO5brdukyb3Mmh2yp0+dqnmyQl0jLOG+atHjd2UvIrYHulIcNaBF5bc77bKg
QUM8nohGdgym7khjZavV+mbEthwnUWnEGhwY5rErjfnc4e/FZZmlaW/CziiIy36MZpBaTj5BwAoa
clmTOcmokN5NulrfFVKOrlVCGEgDB7M/hHXIfLubMsuBMvAX6YCFsmE5Yc1zgNjwnV4yIlLaWfGG
OILBBIAyTYTX+bTiWGpTq0k9qKWm3Uhe5eSKioqiViHgPgwZlIUomOS2eMRUhU4mTnk2gANoP6ZX
uE9f3t1rxy8apf5icNt71JU6bBpg2PRteidYXVTr6r/V+L1j91lIHb3LBZjrw9LgemeWDY039rpq
O7BIgzNOp/sw/BPrPtE+Lg/r/B0JowW1+f9CcAdvAKqSHIsOErzA76Vd+qfRvaS4mWxfbf7hAruE
4hbJHkOwpnWAsi04R2XXx+/I8l0ezsreOBkOt0hpN/aNIgOjjkcnhiqm+TJauWMrR03kJVfc/QkU
d2wpZk0DpQJUX/5UpEPW/KkgBhNuLw/o3OwsOOL50gdGL9Sd8NV4sRw1UldWFC/vbMCQ2sjpR+nK
iuPfaYSSXTOqPBx8hY/rU+jVZk//XP6CMyPEB+AH0KgKHRwcB/PfF1ezchzUKmvxAUrNQgf/M1I2
Y/8ZSA3zLyOd2eIXEjKZqIzCS/zL9y+Q5hh/gioh6tokeC0yxly7Tiq/ReByAH0TQYWoQ3Vz9C7D
ntkMB8vZTILUVKApgK1RckiYH5segaBqVAROyDaXsc7Obg6LM5qCUnTWSJjMGGRiWYEFrXaXEdaX
679JPHvwUCTYEuC4sXVjIHzf90cqqmg8M/3TUfBPUauT7SmAhqUbQoGZSqheAxmVHN62tYg+eJ6P
k5vIjDQLm+BNitIAPkVaqmOadQSjSVEhbnYDknc4ruyXSRvdJk7voG7jjE0tqBQRoc7jXxiibMSR
HpAGFpEc+kz2KuMKPSoO5E+GWZW82kStiBRx1QgXA53/voSMerBpMkASpnpVqTix0j2m4HKXdQnd
KaJ71OoKLuA4m487ylBoDrhMHx0t2Bvsvm5GVxMdzKs4KpYON3B07/G8sagjK5RxxMXesMtjFJiu
znJfqkCIUohabFZncAHFDQksKzaDqB/8VAM+gQ9j2MXpgBwLdAoMUex3HQuv4pn5WcNV/HS1OtXq
q7zABtC1znLG8sOMsgMiTJGHGNuOEmHz0nynP9sH8zP8fwB5jQfdlLqCyfAbaDHayxU5gGXp2ITy
vuje2qi+RSeJg5zSVZ3L2CbZ/h98ypwohJQgQkO8Y66HrAwyxJvdTKq8pNacYPoM9EDgh1dtZYHC
LWCZq2XXJkCRI3BVdmwvR8mmS0sngzzY5QGtnqpgDEEB0NxdehbXsJqqpzN9MjgPfZVlXqqinDLz
1NCrUCdohd4Qag4R8V2s+mZdRwAPMVBEVTizUTujzrO+h18Zg81gQMtZ0RLPkFpBTHLVf/3F4Wvp
x0jqg1xi1C1T282096bw+6JzGChY0JGs05+gnf2Xs3sByT1KB0stdEkDZIYFsyMP5zX0+Zr6PYFu
hywiKJxN4Ww7LND4yK5VofPawkSS3lGDx1B6MOzriDwiDBaKntuiyeQew71RGKSQgWWw2p8kD7Gp
dsJl5KVg6FtSPLAPCwIJIsT5ErE4C9JKmssYgaigjq/VmZfYod8jhh1iZyMZ+ZzFwy0adH5d3hSr
d5PFpM7Wu4BVCiVmVgnYELUqeZ15EdEFIzvnMpvPc1wlIWxEUMnBF1Ko4IxWzHjE7US6itgLrd/a
5qiFnqLuktKhxS4nm2nKnCC5t2TwAaONUD+a3R6q1TSMv/u84j6Gm2ca5w2DEgh1mfEA3k6/So+I
6AlAVmd1MWJuVjMN1XF9jRGn6UGjg1+PrXd53Vb9Jjrk59TVLAHDIZhYqqxlE3wZplBhvxoCxu/C
sWpRvnX+obNdtwCaP2RhICDBDaqkBlBftVCKSNxQe1EMge86B4HoC1ow0NEJGQ4oT56C0ExRMxQA
w5EgiCGxeFt2ZFPayreX5RSG8yCSGYdaqmHtLVVlyCrKgT/GrYgK7nxpTlE43yGB2KBlLQZjTaqX
Jy8UMpB18Nnr7981gRkHQXo0iuKWwKcgrKHSk8zA3Ye0xlaxyI7aZuVoPTTEDFUUCTl3TwCb25hh
bBBH4JOlqpVOFTJRaFeGGUTjo5a4lulFEnH0xMfbA7tW4DbO99ApIrdYeaQZaZjJOM+M6cZsqNPa
4f3lGVw1u7n64n9CajZn28wc0ME5YlCSln0WRU9eU2IG2yC1v12CiU5sbNW5wQKNr+hGPDXwrJKm
QRkJip7S8qBGO9ZqN6RRnfoHwqyXB3XOsjBj6VBV1EGYbZz1PHZNqaZWbuDaOLrK20Z+HBz1vnSr
I2rnUqf2+rfQ7T4VUS/fV8j+1FOc4nILpuBpZo2GTl3TebIO2dV01/jTLdvcQ20N/w2sutsO/9kM
Hdt50v3BZa/NVvItT/ep3+6SF8U1HNkDu+ZV6bV+/6r9ujwz6vwFl76Q25lWWdKu0uYvvI220VP1
avqRa0ERDl9wrPwewezpYDnqA2jPoq3mCAnfzq8wp1M02/zCmU5y3XTdgA+IlQOlr4rxpCR7kt+N
Gk4KgXGvXHdPwbgjIpbVsIR8Auwg8xRyrel+KEEWHCW/dBNUjzTwp0rgks6fSKeQ3IYae5YUcQzT
m3NtGujSJ9M3cDdkwc4UnYBrcwm6WWitomICOljcmYGWgYCVkoktBZlkSXPQX+eMDPR5IfM6ehTV
vJ8Xo2JbLfE48y5ik4ADAHhF+tyieEG+yat3vP5cu7yWRlQibazObWzBOb/mdxELRJ8HXg6guOUc
x1ANUpRmASxmuA2SvRTbThb6CtTJU1RRys+WqE5lzSeSuT4FkUdkf/n0vB2DOWusAQjC+56+m+XL
EAj24XkRFaZygcGHq2pdrdSWSji5KH2cisnrug+Wxu8EBNx0VO6Uihyh0eJBVBe9YqGfTq9o3xBc
Bs5LZLiv4AwoyeIIn4GR9n3lVvpnHRT3+VBuFPQPxurL1Id4ylxJUrylDCqSQ/bdsDWHzxlUWip6
bheYBQNdNTUo0SbyOilXenJnDgKyzDUrWk445/jKgkFUrcFQZUQ7aUWRpvS07pfWbHDZTpudyf7F
+SwROU9X6lpiNhMQ0/EpqbdD7oZl7iDH6LXsuTFDP5JdKn8/0npqWJzLG8B1QqYZdTCfS1A5EtGd
SzSRnIOzckVvmgoATTFFTggSHqmHmEIRo3Wk9CGn8lJAkHMq9IfLR9eas1tOJ+cGpCaoKsu04QY0
5ujDI0lbx2xNt4p+J8k+/n5UZp5HxEgg42bqhL9aTi3aXTMZphnmf/qWIRjjFLaXf5sj8msH/IXh
jEStA6aY8w5op2QXNOM1aYkvq7XgdbF2IV+OhrMKPW5DudEAIzcPRT8fStqmqFwTBbeXV+n/41L+
DogzD60OxgQqWdSlUeUOWevr8asxeaq51UBOo2/mJ7zuTpGn6aJqxtXzaW7jBWG+CS08XpbFGhql
nEgIBcNM73/nKRm2MzPFvqhMqwM5ScAepIo0rxMjtcdoVx6IXvU+TXJpc3ka1m4BkDVET6lCZhHx
2ZgXtxwtM7rYpFED3TDiRclTBXIHvBII8c1YkF78ygXwV7ol1rxhF1jBoLM4bTBqk3YeaCaBCbAp
ea7RLkLtH7k2ehjmsdXTba0aP8wqcmTUeLKhv5LZH8nKNzD/fSb/tJXIRXv0VhukbRIHDzVNjm1T
upktahQVzQ/njaWoSlH0jW+W5N9Dse8pFOmOJYK4sugtIELiNhg0HLQkyoFk2SHUJf2ieirlt7CO
/BK8OJdXfdU1Llad22UhAlikq7DqRbZpKbhDXDQRg5kZIgR67ErdqxK/XEZcveEuF5/bbri9SOZk
YLvp5jbR91LnoxtfSgw3oB7r7u0R8aXOEYDOq3PJ4jhXbNdB3LUm5lSr7s0O1qQfs+Y1mxS/ASli
QVunm0OG96PlUPuQjoLN9VV9d44PAUAkh9FfxvdO19oYmE0bN66uXOHAc3ujc0i0m5IbbPOKvlth
g573B2Vwjf6ptw+GjGbXUjAL6rpl/f0KbupJOnZVr+IrzNtb4wead7bUS/YobJYd4ra4vTm9J+9L
92flRM4fpAvlTepJm8y3venH5RVZPRvBMfy/E8ItiFJPjMLjNO4ggXRf7d8RxIgh6jx6nVzvddJ4
Q6eLaiRX35LQyfwPlXNyWRjaUaMAlXqmU2yiyPn9bt/ETvArwjMSxf+YgNYxHLR1ootrL+0G0YN7
9aa++ALO9cVqnpZZhC9IqYPGY7ePvBJaPZcnV1NXzf2/cdpcR2WJAHiS6UABE1nudzt1GzvG/pN6
+afuaL9GN/Sr10ByLC/eFwfmtw4KIn5oDz8VN96Ue1RKeKkn3oQC++PjUV3TalAqxWeFgwL2fFpB
0DNII8UtQzo8S8xSHhSQGfSu2UftoeliNPImedz9JkpCCGoBR/sTbDDJkTWKfS23udU6YWGT8X4a
gvZHydL6SmFNgPY0U28eUKLdbcYoQUOJ2qe2V9p42bbxIHVOW1V250RRHYR+bmX1IUz0Fqo4TDtC
dBRR2VpS7ge5Mx4RfYgRrIVe5C6IKus1b/rgkNJwDB0U13YethQi3lo/3RSmnW0TabC3TdGUfi1J
aAu2uuIqR6Oeh+AySsxy2j5n5dgfAsOO3EGtS0TQbau4zixi35Zow/2wEW69zrup6pwGfc6JJ5fM
NDaBToqDFg3pRodyileg5tQZYokgxNtoPyC93t2VMO3csweolrflVHhTm0dPUsIMB42t1l2bsRFE
Q4R2jWNMk7JrK0tH5147Gj9lTOAxqsOiRYSwk0O3tytZcyCPNexQdRjsdSkzwVyb1O2hs236Yk1s
fAL1Xn1nDUN028igA0O9rrKvEfz0s57Jf+JaReFzSeUfrFXtPSsi/GJg0XxTjWYNQfpRafcUyahD
mBL5Xg76UPOQnbKemcza66gejcqra7n4FUymtIEQYRfMTVfaTrHyCsWNYUbJoUMRneGoUWsXG4Sy
SOfQINBzJJvSbnCQDlJHx0pU8OINTXhPAjVCcLLKgpsGclp3eKhDC9uorfzdpGHQgGUyBF9LY1IJ
hXe1aUO3siB3cpC2hyjXpGvbaLPWrWTwvVMjGP8YjQHB6ykp2u3lPfwVPr9wZNjzHl9cksiESGEq
Y7Oo1/ED7oLviXeXHgLvJwgktuptuY+91/5o7sdN5EgiN/X1mr+Ezl138qgpbTZ7Smv72SGotose
wWcy3ReO+mPyLT+5R9OneWXeBjfm7DdFXf6rFxMbPcQGyvRn4cLT0Y8ZtjUJU4y+LYnTjvW1QSbL
D7r+I0+snyntrswCi6aX4/7yxK/fyWdKaGw5kILwZ3Vca2ZeDWCJz5RmE2hgdiwt+yONarKhGsPJ
YEi4dEoIy8pZHTuSgkBSWRaCQMN8Fp8twOIruLPabGlpych7uchJ3QTSsCXSfsq3ddJ7l8e76pQX
QNxJzFC6KiG51rhd3SHc26XMqZLgSpelH11sOUzIH7d6A0RpsDaXqUFOhX/0SNB01gcCmsq2P2o4
cUbLo+ajAt/chnjaeGy4TkTs+WujBDXBzJeD6y6eyKf2RNpR7bKZGlOmn4WJc15/NajuWN2rLqqk
WR8fInGzDh7YMvmHeBiZcttQzKghP4UDOu2POpqlpc6zUKxmkk1ce7Gi+JeXce1iARZzqJWhQUfR
+WQFs+OwYm3RwBkVKHBNjlEb+xWe5/8Ag/ZXCFJ8dQJx+zLsxrxmAS7S5bSjqe0Y0rXa/rmMMT9w
eNPXFxjcAwhvXw0c48AIzareKLRl+zqFFOtllLUNtkSZJ3ThX4Nx1LpaAQrr0fyZ1k6PdpNe9egQ
upeR1g1CQ1AGKXOk/vjOs9goqkSSAKX31J96XLNxhlj15NZNuQdhmOEUiLNF1PJIpYlc+ZphoIfv
S20Wuayvp8linHgdh6jDbkEKi0IItIHGsuFoIRNEUdb8NXb0f0Pk3NWk2GlX93hIptIVNpsHKtc3
dC48J1L2rgTY5BlxqlaUoVufWQLVPJSTzbkz7jqtp3gtoMW1cSu6CzQnVbYMpM2qO6muMQ1OrThm
LmJjX5tQFF/YkJ/EwWR8vbIWE0q6UUL/CIZqaw867AUahBApvmwyqxgoWDPQSIh/eOWXIa8nu6ww
rswIj7W6VVm1q6rfl0FWTzrIlP6Hwm20pLVo1vZAidFzqowRjrH0oYaoVkMsFyJszM0phfRa//9I
u64dyXEt+UUCJFH2VSZNVVaWN10vQruSlyhvvn5Ddfd2KZncJLp3MJgZoIGJPBR5eHhMhDfU+pNd
F9I/3D3rH7Asw2opIRZpKGWOKKNNpzdjRPptjn9KhO7kDg3EregBzD3yK3uZTarnSj/0Aewtom3b
v8Tjaxu/9J3gKHBaZ5C4xFw9pqFtlJ9MZlMGeZQrZYfYZe7SX7Ns/QLziq+bqUOa8NBrP/uqdmJw
MTkdia80NXesPI0hX9oM0JeMEoeOv6il3MRx7GitKK7gPbxXP85inoaFabRxGGDJh9mp4uvZ2naQ
rdIbN5EhfiLiLeHvY4x1YmwBCvSsrK+Kuf8gXJYC+hQOLRSvlsq9VhSCZDHX+yzTo/8Lw2zkUVMG
KFQBJulfW3rbzYk3aRsrs0BnBH4GZI1FBOoiw5idO7WQbI16IMr57LZWmDkWmo7LdqwEb3kRELNn
w8igmtIsK2g+p/oRKq4Iz0RkyNz1Q3Pl0s6P3l+W1FkzUxorDYLNAG0vTfo6JMdwSrwm+I4pRVxQ
ToOn2GXnwz2LYPe3FIxJI9/MBGQZ7TojUEv4Hn1jVdZ2aCDjdTN1yuYyDnf90A2rg+IPukksXViK
wG8GqS/uXnRNz9o+Qs4PzIn+ZRRueLlCYb5Sbi0EWjMWsNLpocDs0SZspW9ma82Oqnb3ZQhWwcuI
56xZqMOs73UGcmztdDDKHi806WfbOZV5iFA8s4LKlRSUm4iDmNqoPTnx1eg9rEaQ+5uC5lzeN1z/
BObpMJIoy5IIP8Gsck+O9E2qPUzaeFd3gsrk+XMUbTjo3kawsrQynZGu1IVVadmMybT5Vo7c8GHp
6Myc9Gj78zF24334ZG/RI4GLyov84FjuRcmrxYOcxKTMD2Be41lYSWqo4AfkReSoJYXUu+BAfMYq
lyCY0NqU5FwaE4wpjRtloz9GT1Hk9Z52VW3pNSYh58g1r9zwm/xWO7ZQpupsA3/aB9oJnBO0g7C6
WHkOp2JEANeSDzJLzjw4RHfs4hnDm5c3rgiJWUkSSmPUVEDq5Cu4HMewXRLf933sikTZ+EigSICe
FByAzNzDbaSHpDVGjLGl6LVvj3Xl9taTXO/6oBYYdeZlsHwo9SIYJCDLQOPHaSBjIPMUk3zZn+Bc
SVGhq7oQJ//l8tKdlyoZGObMxxEaR9UaMNIuuCm/SyACedBqPz0Mno5EHIipBU+XsxP+CWjA0YA6
Usf9empXKevoqVYwSqmb3xPyMU6lWwW3jahLnPel8C4HNwdIHcFqy1wGXdMNYR3hS4XSoQv3snrM
hmu1vO8MQa/Teci7GLRCYnafjBHKLmqXPaHQ7Vzb10lrt6g7EFDU0c5TejQJldVWBdvJ2DS/qP52
+RNyFxQWYr5WljHpyyxoV1vz3NrLgoKW3ZY0L6z81nL18OMyDndDrnCWMHAVWVuSlBEtkbGi1nWi
X2vJRmpEDov/1b5sYc5XrkwzZjjnzJXvjXtlD3FO9b75nUMMdGc8tqYnPQehM7sYEfEswe13FrB8
fsY/0OyUTToalEQxlnHsXye7dqpxl4DjPiQfUwDCv+koE0FUz/1wmKnUESQZoFxmtqhpTeqgBFjQ
vPyloUZqKB8RNGtUUas7d1Ehq2GB/kBeClWnHy6f4k5NdGzQFAmW5DuNn6TBb+itLgqMuAaBJQIz
nMixYkz/FCjrwgZhiYqTkEl7o/6w7P6nnYEUthYN6YmQmDNXZ0E8BTWQBvUe5KVa/koW8dRQFIRx
b1BtZRJzg8pVBl3BQIFJlXUz96VD0NXYF8kzbbSHOu0OsYwnZvSkUmRCoju0TTtSPPuD9U3LSmei
SM4YMYIZtHf2f88tCsez+m1LgLE6kF2mV4ZW4beBGr6xfardyBFeQw+Xj/3Z6245F+ivRF4VfYdo
XD5FCSt7UJVez1xrfM+6DwzmoplErq4m6g6/LkOd17QZLOazRhBOASUYsMD19aZui9uo3yAa9cLW
QziGwNMNErf80QmupGWh2DAJ9KLQboFylW6xHA7alCiDBQJVDJrelsotWE+cy4Zxt+sKgPlSKZHo
lGKSDkqKmZeQA8ZAsopselEvLNdFr3CYmMFUyz43OuDo8Xucz46u3Cui+V+uN1lhLLaudh0oNUDa
tGBMXe4k6dtIQzdFz0zSPVi1gO6Cu27oYtIghWVpGG44xRrCHlTFE7Aw6RsBqkHPjjuK9Ea4O3yF
wlxsULwaMJICzx/hyBqJ3waOWfqdfGcFG816urwVuNfMCoy54VBhHIjSASyWbwLLNxu/Hja28hSh
y7TeVfG3y3CCFWSnAQs8AVR9+gwO3rpyO9JtRJ5CkRAHh5kFTgJhsQEdr2W+gbFKoxOZI7Lc2/m1
uenfZB+KfglKn850VzjNnb41HjvvO+qmgqPL3fFfwCaTe1JoCY3MEsCNZG1nBYoFRnsTtOb+8jJy
PcQKhnGCegx25QCsnG6ELGIcoWT5ehngPO28uL4VAuP6KkLQqgdyFuSZP7ROdqp6N9gvmvagVq+R
iltFubJEI6miz8Y6vjHqZUNLAapT3GZF5SAa99I4cvD48Yj5C4qZm6h46Ay8QOxvYwxl9O61lIun
Hl0sFRruE214vrwQ3A27WgfGVUroFNBpiJ/UJ4NjWo+UbursoRYpQfE+KEo1IFxFhzvGppgNm9M2
78vWAD2g6sWgUcvnWbAzuS+rFcTZ0dPj0CojE/HyMfVHFEicYBM/z1uwE/1CpVsoTSgEZDapUYYQ
UCgAmBy6j2IfXPXX0FUGxc/8ITuYLxL1d/I+1dpAZsvaYWrUeWxhDfvXUfZG814x30C6+vcbYo3C
RGBBgu1AKlg1Zb9HDOWEqdOO7639cRmG50jQF6Bj9BAciGDEOb1qjKFskrGCMXnlYqrS0TGL+vdJ
URzyFQjrrSyVypFaA6TKYycPH+3KszHsWjtNct2UiUeR+LpsFu9uWyMyewKzP/aQQSvaNSrIJ7id
ijOuOlNxGH6BYEIAJlhDk9kQlt316jQATCqf0s4b+2fy7bI550NtywqiiQMNj7aKxk5mN7StpNVT
1y6P3ebJNKpmN07qxqzmN/Bqp046YFRkbOrJi0GYeGUZ2dtQVhW4PHw7XibfD3o+bMg4t4JIhRcV
LaJaGIpcxMPYZgBb7bQIXVWIknsJrMMxWjoCR8q+J4bTihoPeMu8xmKWuQ5LWcL0cubSakAbGUqT
9U9tENQ/eId7DcIsNEKi0JoWwqYCRbwhVLwy64+5BIZ/IqLp5Pniz6onnsJooJMXe1cRJcI+K2rC
EVef4unQEIiK75d3DffjLGXV/wVYbF0ByIkV2mYOgFApnUElEOFDg2b/Umq+UohquTxrMIq7iLuh
aYKwxfHO0iY5HqHGU47vdPhZDZvLxvC+/vr/zxhTRZ1mhgHBixTp25A0XmQ+tZiruYzCW7I1yvLn
qyUrML0f5MliRbLv9W0g+5rSu5mFF+7jZSSuPQvtk7HcxphcOEXKhry0rBI38aQl6F7YkC7YqKbA
b3A/yhfIZ/S1NkcPerWRARJUGI43txEG2C+bwTsvpm7oRMVWBnkuY0YBaclyTHBNkWo3o5BfOMX4
kPzLUVmhnJdadVQMVNihhptc+RiDSHDbnteA4GBBLAlBrmWmUtEZO7pOh3+ZgGCATbDQ9sgtGN1t
PG5T2bOCPa1fcULTdktDCAjivOKV+S8L+ecHnEm3SFJSg7tlSadGbm05gfFcNm9jv78Mw992XzDM
xRjKMRR1G9ipKJFj4W7IHm1R6MI9RJitADMv+L6hSHe6tYOJNGChRoKmUF/0+lGP93KxLxs/EeUu
ebc8dFH+ALE+QS2nMImQDkMWUR1uhuF5knZa+1bnO63YXV648473ZYeswBjXoJV2V9sVwFAinDfm
o+3E0BxzjMi5Ozivr7Pr+AffN5ydsO+Ie4pXyMxDfSiTIptMICd25sw5ZtljwTWuiiCY7Z/kA/hW
RkCQ2y73mgfJlY6SW23DG9OvvGpPXd8Z/fBx8Ipn7RB6ovcs90m2Wl12+xcWCKtmCXvGelcew2P5
onhgWkgef4P4+065v+q82qlvRKVfwQZiudlLddSayQKqmkeo1kNm5WB1h6oFGd57ZgimUHlgEP6G
5B/KFUhgMqHFHNpa1i3OeEzLTayqbmfq+26ud2jBx0T86LQ1FbS+ct2aRZaWLmgcqhbLQ0raII6D
DKFpGbsBkdGd5xASO610G2A2xHLi4DdiZSepjql6MFOvFSm2cR/461+w7LzVFSRZNZqfe/yCsDyq
ozeHnj5saHYThTc19lfyEODBe/mo8jGRN1sKYBBOYt/3uh21bQydQDcPkGbSUGm+i+mdVF9HBhoz
jNypynSZTBHALh+Qzad+8l9Dnw5dbQbjITLLKvLCAKxdEOkXxv4alFKgEdWNUr4vmqTCRAAUTioT
pJlmkhA8SNQBj1RrlvHLWmvbd0MqONk8f78UAyEIhp4hqAufLn+XoGWjVsMcM2EPDXnNaoJv/tfd
YHCNaxAmMleLeWrzIMpdDXwW0ZVh3SJcSgbB+vJ81BqFOT/ZNJu9JMMUvDMcsyKOGQh8PC+YWSMw
ezWQlVwuFCDo6f2QI2sIDHSCRKIGBd4FCTooGawGy8Fkg43UksuKYvLUlcL6JTHtu1qRjsQYry2j
2zZqKzCLuwcwiwqvg/jVZEPNCmnXwp4lxDZy6RTtW2V9UCEhNPfrfIGwoeaIEqI22AEceNO5tSaj
/UHw/c+7AZdtpoAfiWhL0Zd9bJbhALWoAHZEYBTKnfxDuo2vx2u6Ka7xuIkPpj/gqph94xhdicQt
ueVu0NdB7ALzc+i1Z25IBYkSq2qwN8oIeuMOLqhDelMNj+k+9ZItehQuOxPuFvk6t2yiTk/Rmh62
cY70D5pJw5+dVDmp/augd5Wo2sDdHl9QbMJO0SZriGNYNoaZBynIQzxGnjoOghYn7gb52vTsDZ/m
caLPASzq9W47KuP9jOvv8qJxLQE5OBRoISd1xqNlKIHehzkgGvqTgJspjfwh/HYZg9dAZUK0F8kY
XKvwqoyXz42s7uWqyl2MtG/sg+aGV+Hvehe9hvf0BxKP5MGijvpLRdEONfvCLYt9+nr5N3DsPPkJ
S6SxulM7own1SqI5JvqnQHOmQJbvQGaQgMS3KLLYv4zGS7BaCro+F/F2Fcke5g6RSRYQTM3DveeJ
g7E819QPAZq3OhMNOi6dUwx/RDsluyN1u0laWXAUOHHTCTxzu8i9mqRGWuOrahsJpakRySbPziqX
yLeyJLgvebHDCRpzyzRNXqZpDDRCHlqkG+bWrxtoAUQvHcHFjgTcIWj/4Wo7AWUuHn3CiFarYoUj
ekvRlzoLn5e858sJxLKnVnsmJFaZSxnskqT7QN80lk+i0NPkGz14SyU/LiSn/kVAhpBEfhS/Rknn
9pOPrI5rZo4eXw8YbQy/TdWT1YvmR/hrbuig84PGA3oomCNF4jSvoBaag13tJQcde/9dnzcDtbZ5
/aTNHjafZ0H3RbCtOacIMrRgzlGW4rrFDsaRGPpQkYVFn67k39q3RYpxV3m6mz7pbneN+Ut/kB2h
rRzHjmc85h0gkYLaLpv1ixKpLSQVZ3fcTL76PXhX/fmn7eTlJvxdHI1NfmtjZ++Te9H1yTV3GRUD
rdEiI8Ge4kkLKsVoEAmOTkJejPImaTeXl5RrG542iq0jpWmyGhqZJJORmJAEaFSyNcefaraZMKsz
FttRpEDPCdUWDeg/UMyJqSJk940SUJHiZZIndzu72E4ifVnOnXWCwhwaOlatDc6y3LXS7ajeNpDP
ubxi3I+yMoPJYGCUuVRpDIAEYzbhc9xvIhFHCC9ygZTCUoBZ+n51lkMrikA1FfeQdDZj2e8neGtI
H6c/0gCzcwcQs5TpJosxYI2Z4svG8c71CTJzT4FWEHRzBMhRdd+hLI7W5uQHkoMz6hTUq1GkE6W3
uJAGxF0NfH44E/YNhmH4ICM9CiXI0mTNUxneKJ2ExB0GXztMwHeOBFIOTeBKOF/RXoOydmKGeUop
QIv5rjTuZOXDGH9eXkvOJXgCwYSfdRDOpBoBEVquPKEjHSwE4QE83CIN6XNqC1Cqroxhi3VN3+qD
IgOJ0OFJ76qrJJicBDM2DZ2wkMRryUedvRnKI14TlXHIx8hXLPTdWI6cJo6lR/u4NzYY0PdC41kN
ZMgX/4xVyAwkMigFi7tx0G8TUPFdXiCOQzj52ax7i/sI5FT42T3yGWq5GZQXG/2ShX8ZhvsdoMuI
nkLIC6KrkLlGtSjAKCiEzyZj1l5i287fMRRo1E6ukQjPEB2evS2MusRiRGBmuIx+7o8w7bvMCWCc
25LPhvSGrMqLNozRsZU9lvJ1kQmsO9/I/xEa+s8owpn8ZN7TuA4S/P8bFGrtKsQoU7qx5bfLVnC6
CwGDxl3k2VGngzmni7g0fOjQtYY6ePxQt+6QbmSyHSE+HIZOAwHT2at6x7QPrVs96ZhZd13V0elm
FrlGnrmGtjA14T6GkCGzZ9qIKsmkwtyq/F2mxqGdpO3UqaJO6fNrEVJJ+MsEkT0KY2yWsc0Kpcra
Ckm4ydGf5G3vyS/5VXAwb8BOCSKzm/xX4ebX2ZUp8EvqEqyeZqSADHpp2bDQCIvK8elCz7LcSVSG
Ax4MA4RtEp7XHwraDa+nUu2XqfsWvfwtGGQwt0gaaOtlBd4suVITT4nj8k5BauoWvVtNDKYHuzE8
MgSqPzR1jw55o8sLR1IzCEy1VRo9BWbXPA1ziW9H5NTaqUEiuo+XjXFmD3q9IWyGfKbJeveqyzND
S2pU2rUQuRlqdn5mZ4prSpblVGp+mOoMIXqWBDvEWaJ2xnMiCQRuBt4/iygc2AzYRIoSZOgzr3H4
k736HnwnDj1IyFHbrrYPvPKtR4p6N0B917nKb7Vj9PvvO09O8D8vv1UMLymjDTEw4JfZR2hcB/G2
D171fHv5eHJPxZeVn/HECkVPaZ/oPVCs5iFNPaWGpJCI+o53JEwVXszQNAgSsB2OXYM5Qkr6ZQiI
3qmdfhPZZGsEM67o0rEkEaEfz29Chku2VA0EcRbbPtFURAqVDiZh/AlaVipYTr5fXjQuAvLNiLIw
aYzw9/Sk5UGpggx1CQHAMAMtH6+qBXwB3CVbITCh4lShw4SmQBjL+z64nodHObm208axyeNlW87v
OHRX28vULbJdCv5xaksXgFAqVQds8/mIcQC5Al+PXwyObkGk3r+M9bn07JFegbEESxCUCutiGQer
Ky9Xb4Zpm1e+lfpKuDO0zUi8srnNY68MdhYRUaOoAktZGqVAykE7oQG8Ojb38uhIz7Y7+cP2V3aj
ezeQnYo8c/uq7JxwD90KDLRQd3IK13IHSAIK1U55B2+9FOrpukP2Dh1fy7rL1aFGRdPehSIRF54D
XUMw2Q0a2UGgLNN/XeZ1415Fy+PsDS0qixvJcptyJ/i63GNhL+PEqHvhcDA37FikqVagi9QN6aZp
7+T5TU12VnM7YQSv/W2BeVB7p9KAzixww8jfG/2vk4449Eiw65CeRkmGfW0HoM9NOgJ7cxuzlSjt
96rAW/IsRHc+GoBVjE1jzoT5aDOlqWosLbKkcZT8Ro41QdDHyb/BCJSxZJTxloEE5jzWlSRXQYqB
GfBdBMZ1Pj0o9k5Kb8LWLw0vXFjNwZBS4W9B+ZB3PFbA7NlMzT5s+x7AGFazpa1CfiTtUZmeG3ql
/H0P/4mR7FFMJrgiuhhJw3LTTN/prF5JEMW5vCFFFrFHrCoyY1qGuSICsqr5Niuu8RIJjB9yu0Oj
swCNd6DX68ectg5te00qLzah98p8b9qrZPh22SDerWCDQAOlXcjGn70IKNXrumo7XNYBeE2NOv4d
96rkDOU8+dEYzuDWakQqgLxFXNJ0KLAuPPssrROYvkhsL414efrYtm5ugcnzGfJdk301pE+X7eMs
oQIlXih/KmgxBA3E6fHSul4pJQNYrY3Er6oZT7Q15k0GQRXBMeO4RkVeJCfRimdA95lBCuUAD18L
riouYkeZ4mNY3mGY6Sgp9IqSIyjXNiB5++s6D9LqKMz9Gapfvu8q2CpJoKKpHGRDoGTblN23Sk/c
RgaXYBdeIe+9v7yaZ1+OQVv+fIWG8CgxugpofbWXlOekvtKH6H6uB6/EzAKxRELKZ7uTwWPWtMjn
Polr4GXNuMlNckeNxtGszI/b5DiWaib4hmdJgFM8tk/MaqGjYsagKOiVFnnOp7r5qMxfo2g27Dyl
xuAw11prBXFCC+C0tvrepEnk1EkhXSvhcFDzvHeUcTQgsDKWrkzz3G9VUO22NBW4F5G1jDNrYhBl
KIu1tbRRLY+iJbbDKM9oilj4uZ8RYoQgfUA6lLDhs60auWpP+IwRvcmrzZjew1U7Rv0aiSrw3A26
QtJON+ggmXYxj0Cy1RcUkpRxAw2vuaidDoK/4SA689wVhB4J0uFgkkU64hROg0JvG/fLd6yAFCte
jgPezuqNganpy0dPBLX8+eroJXVKZUoARU3l0VKHb4mOTORg7GshF/aZz1x258oqxqc0iVQU6kJg
poX2PZJ96H3vfmhWI7CIfwpWOIw3STRU44eIglAl9MnsFaA1VKHMWmBvVNkTZrHz9m7GRLYoVBAt
JeNVUjMau7LGUlZQSQUhJtTy6g498KU3FLrIpZwPZ36upgX+JBMDM1jY0w9X5SUF7TjQ9GT8nVHF
RcPUrTWG+zaP34ICmg1q030kuoL6fHGILBn9Ig0UAwMPpeJXDXOzlzfSgnfyYDr9PWwdvZfMgg7d
56oXjgKBIEsDQ31k+Hq5kQwvw0RsI2I25K04bl/UDpB3wbXP7CipzHQyFjW+tFwOENoyfWg0ezOt
wTIq0p47T+HDwDUYs62yXiqtfkRIm1fXpL+WDVeLD0PuleZzDAJW+zVC8eDymp5nJBlM5iODJKzF
yCAwNeWqiG/zFgsJrYbkMUWY2HlaeRPKuxRST7UTtDeTtVOGq6h9MGPEV9fgCxTcY7wTvFoCjRnv
k6SJRCTDz2n08H1Im1+Gmm7pGPzt6+jTanQionUbHAps0kJBqE3iEjCJiZYMo/iGfN/95ZXlXR3I
h/yBYNyeHRIjwPQNFjZpnEa7bnD5z9Kdkr4EsiAFI4JiNqlht5bZKjgYdaM4UX7fSNWGmte6VOBh
K1g5/gf6MovZo20TBXmGfiAXjsiVRy8EQ/GkCWZR+CAWmp6QbkTKnzEoHW0rbiScurRBL0sSuXkY
XFNSCD4R7841MGf8XxjGljqG0mk1NyBZK27G+smQmremOJZZC3WU0YkgwCfY3dyLY43InLaZQFwy
aYHYFaMblTv7N4wjx4k6V7EENmO364vNP+xDVcesKbhXEOczT7EWcWjbjVhLOWwPCdq1JHPws/aI
EWRokV3GOu+6Xc7VCoyJYmgWFiHIucHIRYk/QnIjytFMDSXbgG76UIFgIcZKXkr7HtOucvfSKU4m
4qTgr/HqNyybaxVvhAWk021Ib7uG4djB+6g9RCkuZF+TcINRPwBVp6XdNuY3ge1L6MteT2vbmQNP
TTMyUSDAKURfECoPMpirwSqibmiVYjIsdygkEdDQoSAyuAzNPS4ri5njUuS9lBQTkCmqAnJ/NRvj
FlqKl0GWT3du3jLVgMAJOdLF/NWySsMsl1LYgU15lj0wJuDV1HZvlzHOc6Kf++cLhAnsB7tuTXsE
0ahi3wYUIc6rbW9r6ZBrxz4u3OrVVrdNe7TKn60tWESuM1C/oJlzIlWpJvXgGnQJiFU7XXZm0KZE
hDq1DD3rHZVMUVWFF8+At05XFfTioCmGcQY6LRI5nIEo0aepv2ltx4wh0DY4Gamcrt2Jx7+X2/Ps
G34hsrdrb6lZMxVA7M1tq/pGeTelMwbjSq+AeDzBa6OhqI2JplW4+xN8uzZaN9F4xI7aYrwnLfRF
/a6UDs14nwY3Rbi/vHO4u/MLgq3dh11Rlcsok1sVkxNBbQoVY4HzFljBthHlSjBI2WKFjnJ+nZZe
OF1H0e/LdvBjQE21QGS1sPSzxM9yqGSxZAElS6Nv+O+tUlu72qR+Esw3hU6g8XlfoL6EwLcUeG/u
CVhBM857rvN8RgMDoJUXOkaODS2/Ie72XfCNDO9NNe8u28rd/yu8ZcFXHqVC20Iy9MuC2vOWzONW
HWSflqqT2/1tWBnbhcE1zhTvMqzITMZP52M/EnmBVW3pRQp+9FkVOS2ZNiV5VyBYP6hU9F7kbh0U
2hHNGKBPZtvDukjL7XbGysbqtFHV8VmZ6U0M9jDLmo+J8hwr026EOo9jTjFFnI1mWlt6lcGNbTXB
tjREI6Xc06IteXV0RtkY/jtdeQ09612iW7U7V+M2U7uHMRKxDy93zpmr+QNhyEwg31M8SOcIEKQD
UfoRj5ck3VoaRrEFAenyuS4BsfcSJF5ye4Q8Y2AEbowWvw7VK4yg7AphyY7/Gf+7bKBVPl02TNWX
sbx8xr7d9ca9Nby2iuhS+D8cwBcIcw8VRjvLUwt7zDxENo84A5pw0+wqDlCsKnwMl6shnr+NaJRF
CMwcf8wXQMVJAXAvt36wtHATUEztekzv1KMzGTtSHStTEIKLlpTxAVZfplayiHkWqmeicT0It2bT
/4vnxmQ2WTJ4oE5nQEiR5aO1fLcCzRljTLfaZPig7BFEENwtv4JhHAtUxiYrMQCDNLvT0R81Zq3C
El1rySYIRgEYd9uvwJiYT7Fbs6wngFVT4UzZkfaaO4Xfm1JUyhEBLe505aWNUKnxRgJQXNwlw1aB
USY4kWNBxY27EVb2MC5Jp7gA0gQbQTaR/wjzx0ieNnnVPF52/nwYNFpjdBZjYSy5WUXLKG9muCUF
w4ADmZDHfhzBtvP/Q2EcRZHSOkTpA3KUrb5T7OhpquJtUtiCZzL3JsMI+n+NYVwFxPaysLMgDknw
7p+jrRYUEB7ctXhOVqE3i16vorVjHIRVB4PWlYDDQGOkulTtnSQWdSaIbGLOKpI1kW2MWLocXWte
DZL8xInn/HucWbPfos+ywQTUQHySzd3T5a/GPb8GQVsOOvPAT8DYV1dN1ho2ND5z/RrR8ajUHmk9
Ermy8i+pTLAf/IFirGwyDJ0Ui5yoQroDCSc30R7GHOU3uQt/9HW2JyhgDjRQ/2VjrnAZF6XJ6dgn
KYTzVOyODixFaL0Ox0HQsMP9hisUxjeR1B4CslhnaV6bPVCwoygopLf6hta2L2zt4HqoFRzjoeau
72wlh1EQSO6RCO7pljTvGuTxLu8PEQ7johQoUlmVDLPUCmJnS9RYxUg+p49dmYgiRm4y4Y9NChs+
FZaUB7EFLDt6jod9BB7KtAAZmTsPgZOlj7P9McpPpSaamDwfR19e4CtgJpyClF5mzDmA48ZC0/pH
E9jhxhplp4Urq1Jpm9PHvp8cu7e8AcEq7cHe0ceOSsBp3ZsPo1bdTbksUjm9vKVQGD+9hYrW1FB3
xzduk+e2v9at+7aMrpLsxTDe09oQfGnuy8TAvLqiosIB/YVTNKJMlNYZnFCdyU5M3b4cnZg0TqHs
x+L7BIJ7KK/9w+b6HMlR8PY703cZ00BV4xrOFQ90zFz5TfutIb8rEUsyP8OywmE8gNRNSdJAQQ0U
pXta7PMYRHo/s3qX9/eTslXU/Uh/1d1zld1jbMa7bCM/NYe3gIzCKZIe7Cip1klROwzYXDUUcuvr
ufNBsO2Q8kjLK7v1EtPpKmhUg3DkMvDiuc/eCF+4n5ONqximCOdq6lMYPSuqk6GjPxhFB5abWllB
MOdm6qU2yxRAWAWa72EFNXcGIllMQ6ZjCu7MjTFtsvCv++I/j+ufFf0cfltZZhYFupx7bBtdMvHp
upe5zraXF4977a8sYw6DbsRdIy8a4tC7r3NIpJdPJq7/yyD8E/dlB3P3gmHYkiawMLuo8TmQKWsW
ngKVOA0+mDE+tOnVLO0uQ4o2BXMHZ4OcF50KyCJAD7OZXQVl8X4Zgn9jfFnFHDaDBGjKsBDUVmgl
LuqbIii3nXETg43qX4C+4gnmGyVGNATaonStmZgEz5PQhQai34+FU1ra62UsriteeRDmdtesSm2N
ZcuB+Cgz0EOWvjSoQHfWpgsxjiaaEOWu4QqOud0N2iiJ0gIuzH9X8VGjbmXdFrrANXE3wwqFudsb
OzEwsgWUPp33ut79UjpVEK1fNgRlx9NLJZMTmxYxIOKq9iJEJxL0NaS7rNpc/j7c82otZRhFxkTT
p3L2yiWAg1ttk0X7WR3LG0kjN0Yuvxi1+XAZhu/MVzjM5sYMSdoFBH6BDK8oZSnET+INUZxWD325
9qRuB0a8CMymAtxlL5858xUus//USWqabl4uEbRU1X11FczEwePRCwqIdaa1H9nfmyL6SZPWoRU0
ervmYJogtbv8O7ifc/UzmH1JgrkgQ7tEJFl3RTV63aCpKx9HR5VEDFmLRZcsZjZnbkPIHK+v2u3y
Xzo2DvQNZw1txcMraFsFXlFg1hkrfpMGBRpxcdzqTRjFLrDsyZU1gWfkOpHl7gLnGEhyLOYjatpo
JOaATVpNW635jU4diiHJWPb09rmWG8Hp5t4uKzTmW9mdmbbmiG8lD+9q/Wz016r9MgQRZhauC7qZ
2k5wBkWAzBdLm0DSynIxr0ic0HAL6UbB8EVdHnPi64ZPROkgrv/6spBtWNajCLJMKgTlUFJAT7l9
mJP26fKG57eKrDCYECdo0O5TjDBKzuR7Ox5sp8nKHsOtau8p2XishuQWqpU/aygZu6Y2PzfBvJcW
NaE6vo3rhd2tzhK/zEjgFj3oZYYJkoWJHUiCYOK8bxy/EjNnytK4pytnfbpZILVybkKgLCMo6zfh
FvNeGI4q6U5NMJVZpVdR3241moJRE54qGfaQQhIlgc6JB5ZfAZkHHexp6K/9DMVXjjikuS11yzeZ
XFDMYgzUNd/wLzSKmUe9cVr/m/yjdeUH6VBs22ewxmT30mHaXv5qvNtg/SOWjbP6ES0BkweVsBQV
qDDHQdmUmmsQU+AMeSjGamuopygBxgx1SD8vCnDzlYS6UUa1Y1hBEfPvrVnjMHGOackJTUwcZGRx
dySAQraJ2QNNlITneycwHJkyqrMGO+6GUbsSbW0wxzSee2N2mtzrWgxmTj7YW2RDNAvPv0oxtA2F
HPChoqv9dPnCwRyDVMNOyVI3MyEF3B1y1IAhMzFGN0Oxs9GjLEHKsNAFJ4XrNlbAzO4IY1vKykVN
fTKrrTQO20Ekz8i9T1YIbJQd5TpCKSzlaCEEnjfUCLzU3JWaaAtyL0lwBWLaxrYtJPBO1xC0YvZY
DtgaRfSgV36MhgsZUanm/w9pV7bjNq5tv0iARIkaXjXZLts1j3kRUqlE8yxRw9ffpbr3nti0YKL7
PCQI0EAvk9rc3NzDWpiP/jdWeALF7VowEiYXxQJVP0A20NZbGeTOieAOWT1TJyjczuVhpEERFShS
fLDQGAAJ+UxIXrt6UaG5GRzGhormfw4kGtArBklJNFyATDmMDxPkNmRQ+bR3VuYl0BquVcHNf8no
/O2cMdGDDKtBoaN0/qGqjKV5agCyK+z0SB+ne/25vSX3gS+7izAZZvzZLvyDoO6671g71N+TRP+L
y0c2pEmLRPl+I8070/AoGmeTexLue8WdkofrWJcDs+eL5OsMcaGnDIEw7sqNZYeeEdoh/P9s6/f5
TQ4xNmu232Q7e6n90AVHgxY4kuC5sXYeTpfLu+SuU2Ndg/nMow8p52lCbvnZbFxd+Xl9rauFw1Mk
7uTR3CrIEAKJJHu45H7qXVXeU4rOEnXb6H6d604tmue75ETjdpg7hKbJQsIWQeTWLo8zwnxMhdpj
CAkeO3rrXoLHfafamGlxfwZeKKpuqyJj4s4NmdNYZski4GtHfvCs3ydvrWt4sYcq3CbEB31IXEgx
O82OPtau9KMDa8Wmfa9g3ZXTbhE2WaASTXZb9aPx5QdpH4veSWuu3VjYdnSLQFCFHzTGtNecJjmE
ao3xNohH0DaIrq01B3UaZXHfvSnyLpMnXB5FYFOwq0j5JhAOKqwmLE9RuO/cZDTW5uWKggizDH06
IzuCaUKLvtQevRSZBC0Vr5ZfZnkzWD6dZO+6dYsWudxvJ/GThqouGhcBr5QPg4RRQ7QP5oWoyLoa
AZyukn8PdbkEPRDYE9IPjem37WEeXnVJh+j1e5u8yOWW1rt6fry+uLXL+RSVexdJ1Yh+70U7Waul
m3Q29kP2B1S0b+0kfV1HEm0j5/QbJpdFAdZ3x5juqfIysacu+PNfQfBPoKTP+sIIsRiSzg6JCWhf
Z3/OCvc6jOhT8fOas2lFtB+WTQMrG7IPCDR6c9eQO0a9QflKlH2puLKe767jCnbQ4vx5GI1MkSPA
hvS9QQqbKQ+UvF3HWPdq/3k38XEoNcFNkFf4SvGAZlIGOq5BejfNYd9Q8pmYT60Zb68jrnupv4jc
6Z6stMm0AIhNfQxkhLg5JEYEF/8qBkTrMbCJQeiL7quiNVtoOy+G0Ue3pTUgFWRpZf/r+kpW907R
LFMDuZlJ+b2T0e0E4Y0FpdbdSbInyD1lk0skFRJFdyES5/8dHrdzeThPKciJ4DHqx0a7C1I/nQ6J
+ZEHDyNYea6DrRrfyeKW/37iBQ05TlJZB9jEZjTG75q0BQuAoP9w1RudgHCuNg3ZgPI+QIKh9kBw
5cixhVyDeYemFoHZiT4W5271sEhIKgMKnKaqhfYcr5s/p/FJJXupE1TDV/fubxqALyYaXTtVWYBA
xQAD9DTcKKYb1yK+gfWA8wSFM4dCwysfLaMQzztGd8123qLevsuPFZSrEhs1lNKOXXVXONIx9+Xc
zo6mRwTf75J0ZwnJTn4DZyVdr4EkJsURYL/uoH4UvqJ/8ev9mVAo+tUuc+jGcGZnejO93lFvZup0
vib4Dd8PFj5XevobOCNCHnjM2xD70IOvws0Hhz6O+3bDtsln/St6UEHc6aFwr3jXD8h6OHqyds6i
soJMelsDFyJZpmQj17LvtuQr+OpVG9Vw2Sd2/Ym+jrsKjfOGl4vqj6uH5wR/sfiTExpoWppaMfDp
09ECRcdbcBgg250AGSJsj/0+eCS3oJkJP68vXITLXeyJ3lZUL/DNQWYeIz+iHWfJE4r7ClC+nyAn
qzNSzCNAKhwXU/OZBHuIRaQJs+da8DZdfuwV4/m++k9gCG0DNbGWTQQpcBYZv1W8ISBLYcvqnzmS
8ayRkaMWtQevOqO/n+47m3mCqhVzE7EJqH31JQWam6WgnclAcPesI0cat/71L3ZpqiCPPJn3v6A9
HntQBVEQd8SjtS2LzEb7rBvGr+pEtpKk37TVcxNGexa1Lvh8nABias6EQaxkLqBthERltNV6DQOD
ghv08lH1/cPA54CULZiE+GREEyasNAqwRpgllIalPkSelpYycTIrTl5BqDd/mFZm7WK1H7aJNqVu
06OfwK5IlzphNwd2PafRW9FU8n0RkCRw5aGj2TZo016zy2HsbopRHWMbeieqa2Bk96tPWDjgks7H
r6xItN9R0MR+q43TiJ3XyafBGrorhindT6HZj2A2bubH3moUsDHI6UfQ1hCOb6IWj9y4zQ9S0VvH
VGbl/fVvdmEi2BkEMBSSpZqBxjfOs4a9rLF8ES8xJineSPqM4Y3a2qFLpdmpKionk2kG9lRq7OY6
8EXsBFJpSwVPJ0bFF/kGrmg5mpGRzDNOQ1c9B2DKjYVURBfXI4fAVRUGUNROSQ4KfamubPBy6v1N
EAhipcX5np3rBUODXAqo6L75A8+dYz4ZyBoOoJ3vlANmFnv2wQxfTXfT8Hp9uy6vn28kEJKg1x/K
A9/tVSdnuVcTI5wCkMH3zvircys3tw0faXCbPMW72akeRkc4jb76jbS/mJzrNzHyzvQQ7PCjr/1J
94NnuvOmPGS39a5zQp/uRO00F26SWyTn8zPaNToUCTDitgkf85f4kO5Gr0Il4/pmrhj9Msz//3vJ
d+3QKo7w2gYM8w2ksOzWp1gO+/jvUDj7S4poUtR62b1fsxs+BAdS2hJCpesogi3j+3TMkARdhvkh
SDVioMOJkC1iXuwbgqTfZS7u/NN8h2in9qdoXZiMwNEeFJ9tu33jwS+8Z5tBkOFcPbYnH4eLN2di
5Kh4AUiXt3Pghs0uIC/X9+zypQ3mKnDXoYqnwuvhCJ8f277sMIowg9VeyT4q6Qa+1y2ZN+mPgeGb
1iYlfwzZLw1BvH4Ra3yjqpiYXc7vRf8EjfpAB3Uv6KIthjxCB9mQbY1LoBSFbItlcV4Jy4NCu0ws
cJvKnOUpWZ+1JE9BGq33Xol6T2BCaxX6hUhyBYoHunFI80jQxQAFQDingsBtzVUtxXeoxIOljCJm
Pt/dSgsSPIMRSoHwfPCgJbEtD2riVPtgGxLb2tDKLjaQJBLkGFa29wyWnMNmSadoUQVYpb0B/aak
fk3lMcOwp8B4Vnw+6r/Q/FCWxZn8uB4mLllXRxo0aVhTyE4UReyI8GD4E/dSu5W13gxtPa3GT7PQ
+ttiHCoE6gyvA7TrtTeoyDWPWVpi9qaT5vylibX0vs6k/rOypFlwu1/mOHG9o+F80W4AzcTFbG2c
V6CcMqCfQx56PJpyTyUg4JN3803pI1UsP7fb67uzcmWcAXIfARy0UDv4FuxpH1Qoohgifam1r3y6
IvX8K3da2JkSgjU0uHsYlywljLXFMtrc3esLWXFDmGFDqy41dPyD7yiValb38SJcY+q11/fpbYF5
s541gumUlf0CWT4oshbGfKSQuNcdJqzrZEgH8PSbgxtLCDxFDRwr5gpyVQU8udBEVC1jWeiJ4x4i
RRtYg4WQyWkUjxQe64ndFsxuhINKKx8HzFtUh5CMZSG24z4OkzUU4b7lZEqbFT+a8a4rUewTWfXq
kk5guCuCDUM9JhNioWljPYWZTZzy0dhnd8F97HR/wDeUom3cR2XbrQWu9bL1Atcg+Oewk+CuAcER
59s0Ne2CNMXtpDzRJ+1G8yQv+dQePuktC23mpDvw2ffbKbedeKc60zbZDCJ+sxWTOfsJ3BFLqRUT
c8JPiIoP3TwmoqawtdvxDID7iokcM7rU7x36axE2C6DKx2zNjYktR17/qYsyK2vh2Omecp8zijOI
aEaw0GjXH0sd2ZXgMG80sFTdYB7xAQTSbyCad17V504Qol3SSnCfkzsckpSpmUaw1OY92RW72HTZ
mwYtM1tZDMnpHlP/nzvIs81djtDJcYyQ52TZIg1koodWlrxwFOVvRfbBuZRETvQuX9ZUkHSns2SL
7qTrvnH9mP89BMsHPVlDXUVZPU9YQ12EvqWi7ji+6dADEDFurOIg4w1OcwgDQU/kHIcypYoYRvac
HBpUdLRD8yeYRSwwm1xfz4qvp+jl+g8OZ4A6KH8nJGNyJ5TuwZeA9kepF1naSkx2hsFZWqoHpB0Z
MObwMQmgPJ57hYEWvmHbzUfSPMTFTrZ+Ynz0+tJEW8iZm46RECk2F2ehgXsCmaBadqpyr4o+lWgL
eaOLyqmzeiwvMJ9oddeEkKkXkfOJMDizm8o5yEkHjCZ8nM1tOTiQyhZFd6unB7TuJuIlCIPzTJy9
SeJQa7FhtQWRc+pa8RZiDQsHuiG/oNdBi1+b7KkNCjtA31ufPUuiyGP1qbUIx4M1UwHzNf/UKtsa
mtwlzL6vfdV4YLkPBT1/rJ0gR74X2rLyeMhK/7qhrEXt1CILMShOwvJ8OD9sHY30ZooRWDXu6EKe
93PObeQXLCezwzvqVEf5cZRsIU3Ycoa5t8oZLPdRE0lNsAsQs9Q3Bt6Vox/adrMfnf69fqr3omfs
2nE4XST38DP0dJ4axUCGMt9W2hGdz2brNkxw6JbffGVNPJ9cY+Vm1C0otHkvKlebjyar7BQdJaMf
5O/XP9xqSHKyJl4LQZHqca4J0Fo73IA3C58suTNuEQIlNhonoJz2HiJfFD0+qTcYZUzcAcMIonGh
tdzv6XfUuaikHPuqCyKYz3z3I0b71bwFt+WT5f0mu9YP7GZTgXpmvx8FfnXNJ+C0Khro1gyMt3FW
O1dKWpoyQsGscZumQRoZygWP13d47RWFtf0F4Wx0mBUzbSasrfOZS7f9LXKKP/PD4AY22wxbUF8J
ANcui1NAzkz7RrFIqwCQbJTMDzbjc/hQvo+zo+g2BLT+xfUHBh1w0xugYELD1fnJR7O0ZtVLvBcX
CJ4PXbIdRM+c1c/0N9vLa5qXQ5MM8QiXtujdRYteL2RJmGAdK677LO3BmSBLU1kyIXwGZV7Ma5i3
iij6X/EeSL8i9sffeMXyTFWZwdoOkgHIq8AJp9KfcXyUomMkugBWNusMhltHF6kdBjYBo4aHMDmw
aEsDgbdf3aqTlSxe+SSCm4lk1mGaQzKNgKweXaZV+HzdhkWLWH7BCYLUhA3yEVgE6i52af1BXzwE
ZwRltbWTqUMvUgeVqApS+u9L7QRlbs1UqghQklCzq4XiBvWtQrWL4hapGeCN1J1bcP+8jP1LIOqE
W44h5+fP0Bd7OUFPJZUlkgyDy1myaS3jSWb1fjIKGxSNHkRN3GTMYYjt5vrWLj7tGizn8+IsCfH6
xqJn9bENDhk9jsqH2vxQZ8GBuvyGSBwYmkyWaS8Ii3BuKG+HGh3IRoLJTDmy076+zXXJzuRIkBi9
3MdFygBsZehSR9LgIs7v+rorJh1kegW4rPtjNT4N9eQM6k7uNsy4L0TCqWsLg5gptGdwjGUo0J5/
uLECj2xVGeiJh+6N8pJGj1L7cf0jCSD4pjHa64UVlICooM3aaO9qr7vt5F4HWXm/fmuyqSD0QjEN
GoTnCwnA1oInkpli/hjivWbl5H8sGxNjqt01tvFDOupPqStqCbl0HuegnNlPUmUMwwjQGoSP6N1x
B5EnX4lpAGFqKEqqCrRl+BRyDaKqKIZCg1N7xTPzwYvvJ5tiZx2yXavbpVNs1eLV2FTOw2Bbh2Rj
HUTCt5e+/vwXcE441yS9kGP8AoPZlbSjxGMqw531ev0LrsCAO2hJMGJYbXEm5x8QxytnVh9jgf0L
tfbq6Bvyc68IDvLlhJVmggZwoSgiMsbjv6O3E08lt8Sq8yxHRGrnj+mrwtA6nigO0jp2fBNvAjez
VUiTHZkX+vmTUGTt2w+fu6xzfO7A1dlMWgu1D6e/mX3IS/rah3KLLls0qpvHL2Pz8+v6tq5cDGeA
fImvl0E6l5gADH6ARnqQnfSV7RXb8uixH33lT2IPoqDt0i2j4AFFMARScJqUFz9N5ElqKMZt8ICS
npL7+pY9QT5YPyzknPa8sX4oTurWgaNSYUFzzYogRW5CCg1EiJCaO7ciKk26kgYhrCgLMnSvBI+Z
3N8Os9TuFDkQzbevLfQUbfk1J8aUGjSZJVVKnSIGAalW/RyL7JmEH+ZMtlP35/qXXPGjJlpY0PmI
gtkiuHkOliRVFNQ1PqRVhs4o/xwhOqlXT9dBVjwaxGrhaXRMNyuUz5GPytiVhgXJjxFybtRGcdB4
QAhoCqxyDQYjcLhTDZQW1IvPFJs5ZswGPLGR6IeoTWX+81DeROICZKPQ0QYnIN8lEFuxlKP/EK+w
onWJ8WrlaKcUjbSvfRLM18i4OIEFGZHzT6IZWYyxYRTaJPOBtX7Wu1R1r3+QlYgA7MkEoQCEQy4L
tFNk5Uq9aI4agZ/O71EzgBFqB3L0UvEhqI3igqiXF6o/+Nmcj8KNgyoJlP2wKr6uF81SbkVhsah0
mu1sy1owOXkgB/cQ4IWdGxEyadjMCtOWJutda4gGtPuZ6F1B6gta8th5Cb3bg4SMfzy3w24YJO01
D1q8RjDTUW2TSk1nl6kIqORc76JNP2Sq4jIEV4e2GfoDyo3Nba1MYb+vjFi712cdN888zT7ppmiv
k1z+QabS3I+x2e56HETwHyk5YjNt1hSMEKAyAWLg0NL/5HI5+rNmTp+xNNGHsg1AfAbpnLcqNfu9
ZqWjT4HxUJlQvasgbhC5+WixGy3T9XdWR/WGpFOkQOZg6CZXCSXQV8cQCZ/lrA2dqZHZT8TdSeuT
UCl3vQ57s5vByO+HounmPWSdhuDegnrxXQLObeYMYCUFt1ERlTuDRtNr1TeRb8TMCu1S6YiLIpi+
iWJ1Bu2DWVaTG4JPBqrdJJLuMlLI72k9Bw9l18boGzMwsrBQE7tGNQ3NDdMgzIB0dFRg5jotb/AZ
VcgnWOn0m9QEk8DzkObPcU8qpM+oLPtF28Z/WshHEh8MgQWSQIbRp0i3hf070Ybuo5xDzPaxyEw+
lbBRvSbstdFGR5t6wDAlsuqdHkiC++MyaYQUtCwryDxCJg4E7+enKkasGkl1iTd/PjvaiLSN1G3m
RN7EXeUELP+dSKI8A1lzSBRRAcSAoGOs8/yFLK/rKFykjqQnJKiKw3vpGLOdH7Xn5/CW7WNHf6K3
qVe7/X3+GXmQn8D3tkXzc6u/YpmnxuAehsn5lCsNQkNbRn4cNfV1iFD2ozA7tXJBmvQEgruyoLE5
lmYHCCvwMZ9HjpPziTyyYZN7q3DVh3oXHxrb2ok6jURL48K7qsiMshuAG6po/skmeyh21z2lCIHL
TXWT0mvTt6fE+Wrj25E8XAdYC6UQUiCuUAyoVYDU9dwwO8zglkU3IXYsifTDYIbxUUQhkoi1CU5R
25rbzM9B5gUvlOvo4u+iICZul5L8qwnVBPYbt/sqHljtXv9la0s/vU650CALg3EIF6nBoX+RENLq
kaA4v2Y1pwDLDzgJdMymS0tSQ7+qHshrSopNbaGDd6puCvIvkE6vVO61YUGDWA/AFIMM8Y+U6m7S
Q8y7GNDEIiIPEF3e3KbJZV9Wg4TLu522SnPT4qktolxaiQ9BgQkpefyN3iq+Rh6ziTB4s0XMrPBz
aKjkG/0pmnNPC5TNdRMQQXH7NpZynk4Sct9BFW+HcFdkaEvs3E4+RtH2v4PiNm5UjJClAQoV5Ri4
nR67Exqqy1dNrt0C43TXwdYug0XBDEkXiC0qfCNFHZasby1s4VCBLy+2K0yTaFurUW067oZEZBRr
hn4Kxxl6q6TaVEiAm3JU+5k7yX8CZrPs9fqqVooEpmmigRX1JSReQF9xfqCYRZtoqCA913u9Z2yt
p9+oIf/ClYPRLPRsqBt5O+xBif8+WK6ot3TN8BHkI21LNHLZ0KP3Y08zCuxI6mz0dpvoE1Hm0ru+
RAEK/+6cilDWwYGN3reosM3oXtcedREHzNrXOlkJnxzJ52au0wkroZiQ2Axq2qBAqBxnZeFIyoPk
6fqSRHDcGYsnrc7aDHCq+iszfhWIkCuwYUfJ23WctSQBNBf/84X4umdS56YiLa+w+Kf1LCPXaM8H
JM1weR4MDwUtZpu3ph9/CmCXTnM+7jcRdiAMQncUdOjPjbKBC2mCXkE3MG7QnDoWfezJkwK2xDB2
o9LvJnFnw9r5XhokIdYOUlhQ8p9jWpESDWGpYU/LonKqWd1DZOCpH6rcU5pbhiKzZAm6ptZcpUUw
3Ubhew20aJ1DIhIeVGMgiPVAtutJ6j0Fy5ZtxoW8q8z6XTcNUS19FXHp7UcpHeOLOrdIve+0tk5x
1ZRTZqAfQInnbTrEyg+SBlLk1FodZJt87HNBVWAlLgARNkgnMDGJZwUfsOATF6k+oCZYRHRX9kcj
qDfXbWbllFuKjOZhkE2iTsdrKUhouDa1Hv3DcprmHp3lCDqh7YhOROP3daSLPTQxl/Gd/4A0O2bu
Oc9csnFSBqsvHK3rbDJulf6r0R5o/EunAs91ccwXJGRaoYduQpWQ/1p90neGUrLCYVMKth3wE8db
HRmzQHAJXJg+h8OtKGlBmqUqWJFqZD6eXb/MSnYGJfHTzPqggXZTpaKGQRHk8jlP4jijGJCxmgGJ
R4bdBG4UPbYTOPBLJ6W/IiYivF/fSfQJ6rpOTPQkn8NNIRS5iAHpviREtYTdVstQdfxA038caC1b
SYmhL6kelHy4RMwcINKScwC1GTTrj1LmN8gtFJZXQyDpuh2ubuEJFHcJFNVoGaMKqEk6yCmxSQ5F
oOwmJNjD9ED/cQ8btzLOdaixGslWs2yhXPtpFOzDYdheX9FlMMJhcIaYx1Yea/2ye9OPQn+cFMzs
jrY53XTJTTP76eCAZjCrtqiHSxCW1OOXwXrUu3sUqtA9/yz4NcsGnt1C3K/hbDQhfVnKGn5Nw5y+
2WsUrFBWbzP0iVf6HuThNpH9ut1HhdcLKU8WQ7kAR07ShKo4xiL4FhJJr9PQBD8wurfIR4owgtTD
rdRHtqmkmwlqkNALdcfmR2GBobgKctGnWMU3QVGFyQiCUiD3ufFamIZYmgunV3SMnaE1WUIZt3+R
dVQocnUroc+L5cFPSD++a7LgYrwsomHrQRSAzAuuKkL44cxS7ZmemVg9G96GQncD0mDsLcesZv0a
WGRnlIZXgTrYnEYvpOn7MBReoHeHJi9FzCdrruP0p3DHjAZUHbMOG1GgjBdGnmz9VqOjXIf/ZsdP
gbgd78xcxpMcQLVRgRzsVTU3RK7stnzWkduU8NRlrZ1U9yrkmwSWfhFvfW/3cnUuJI1IKZy7R0vu
UlZD+/Y7J6JWYC38UuWHXPGSkXppchdNtzn5F5cbYP+Dubi3kxtg1nCyeghaOHVczrVH4knNXD3J
h02TxeMHs6rh8foy1y7uv4hQnjxHZHPTZxqCSGcaewdqgLi5jWMRP4HTyEFK172OtkJMuNgwhltl
WUXUo3FJmgxkc2Uvy/h/R6YdzY4sP1AtA1f0s6l/JoOTlZMda+9lcNcXAltat9n/QPNTv+0o0dSc
AL0o/g7Ez/vezTGlH4uEyy8bIxfLQZuACdJolPf46obRjNLcECDl5WsU+M3kkPCITLOtqDfoazNm
Z2aCxV02w3OYnOUYM4helBKYeooWCMPPZM2RgoOZ+BLd6/VmDjxdcmMh99VyAHmXfLpW7oPGzJT6
TAEuRkScxto13S3V4QidbjjkPTrHOzfIfDxPMMwRgEnwuj2tflO8xVCjUlHU5CtVSptMqZVrBeym
eemH5CEeBmeIXjNJdPcs99rFOk+Qll9ycjK7kWXyOACpDDK3iiJXZbFfScW/cABLyA7GKhCV4q13
DlMqbJRiomBBUN51wOkX2mYIn1No2o9U6QUjDWvbhxyHCoJH/NF4QzXrJlckGSqpEimcMcCofwep
Ual+CLTeuf6l1vbvFIqzTxVVmFBFeQZpjbxxU7WjdgaxILfS6eY60uX7HEfhFIrbQ4MWEWM5oMoC
nMQ/iHWvV7d9fYiqX6hrqfMPWXlVgi1hb2X6qIxo1Bf8gjWfevID+ORKMaIdCdNfCBPKrzy/kc2D
AnJTk9znsaiav2wbb5anULz7rgOttcKwdNrZ+JNGrykkVEqduRWKMGYV+UwTseGvIf69MC6k06I5
rnK2XBhU+0qkfVrZUlDa0eio8jHJRAd8zWz+osGfnp+HQKmnhFS4/42ivIHg/bZqAwScv6+bzBoK
SEdx4jCMCjF4bhelRJfSlgUwzoLurLZ/gRCYW7PAuw6zetxOYLioSTWjLFagUeQgitx3pebPgIhH
um1yImhVW/lKGL/HVCWaF6G4x+fepDj7PxM0rKH1skCzXND9gzI8NO6TTgLNdAOBQzSKNoJ4YnmN
cAZJZQycIX0JfN1atvrETxZVr0d5HpWowsTSo9rnhpOjDi04YcsR5lE0JInQvWIgfcIrh841qG9z
FQ/jvH6FSLcM3k6Q1AY/TGuC8mxuK6LG4MsSJDgnkOdGiz8FhwIyYufrqksI6zS1XDqxWdkqhuiy
ntn9bEDYAqm4gW4tMnsxgVozlXYqdH0NI/RoF2+6ObGbcLiNC/Rh64M368azXCq2aWabzEr9xErd
qrCclIjmUFZsQMc3UGHVCEIQj5z/5DlFPiGTlNKRDITJYDI1PT3w6v4jVGtnEGqbrMTLqAYrGBvX
kbgGn+o5XGMioUAWOCPHXM3ngHlulKN0+mDM0Ez3hn4jidh7VxztIqNiYIwTucILyltamqaWzVrp
gJHBjcE6aRleGd425qHWYkHounJ4YQAWrkmKBwHyT+fLm0YIqo4VloeqvFsFiFcTO0u+8u7hupNY
+WoUw/CoOmBsGzPPy5pPDpDBCilOGdY0dhtKkKuLduHwTFK8MLutAU//38EtP+cErlSaWTaWLRzD
l9KKbMW6TdhdFLwUA7Pzf/OowuowlL6UNlRF53Yxr+p4bGW9dEA6k5l2g1R2kipuS15j027pbi6P
ZfDPg0SQDKDTDTwKmgFNo/MlhqSnY5QNpcMat1ORbs1+F9PzIIs0zVas8QyHc+9hbg16rcApUXPL
rBuob1MIOiqzk1XCLqCVsHu5p6DMBPpyvBe5fZzCsWm0GFiGcj9q99LoEKQjSOwsNN3U8g3FLSu/
QeNWom5M9vu60ay9cGCcgNYx/wW2ac5Ic91I9Hwav420k3+l9Q+DQgVrW4GvjqKRpd9ko+BcrF0s
p5CcoUZdMBatjq+ot6D0na2nXBUN0Kx+wJNVcR4s0tVpoAwQUh0datr4Ulj7rImPNM3eWDQJqIXW
3mynu8j3XhM9ayuzwy4a9fDVRHcGxLayKLxDRvGmUvsnKTR9C2nfTntvTVFktfYUP0PnjoVVWtBJ
tLDaqN2ltVcnYHyqHqX+KwhfzehQVk+K6TXqM4jsBdazarx/95ln8owlQorJBHJTJ64E8bK5iw5U
T+4avXxpq8yfhsdJjTZSyNw0eZpUNAJnAncu3PzlR544vlTVp3KosPlp/ZUFD309uJBUz5M7sH5m
bFfMeK2/taLGx7VbBHw+FvpENTRR8YHLNIXyWGhAjRS36J6M9j4Y/KQQBGFrd8gJisZFzWkS9KVE
gUI1REg9YhV/VraE/iBL99vz9c+5EoshbSSr6kLigvEL7tTExlRoChi/HMt8kYp0o1evkyU9NXJh
S6V+SCi6p2kkIDgQgPLJHDDYKNLQARTS7SV7ocE+QcoBWmpEPoAD19ZFrLeLQ+UiToy4LnTtJtK/
ICM7NxcMWVkhaRD/Yca76ohNmt0k5NVfsY4zEO4GobmeB50KkHm875DHySzIwyCiFcVNosVwtg99
daU0qgXH/ETPKioLqLC2gmt3xZsi/MTkCrIYGFDmTb2oMYmYolQH3RFHy16t0oOA6UQTpGtFH2d1
304iXW49FsEARCkDqgruZva7Hp6M8ImKeEzXbA5EOvj4INJdOtjPTcBso5IEJkKlMo/sMt1ZyktU
vptQPKLdL2hFN/AZ14/W2roQuqNXGlc8Wg65ozXVOgTzBiCi4xb6F+DI18KDArYpkv3j1ho0lZ9A
8TkL1BxSWqcLlDQsgn1bibyBI9GeS/P++qJW9A8WKDyhLDRSoibIBQ8tqMCqMaSlM3VN9lUEYflp
Vor0PpC2emoNElBvKrNwP9AoO2TzbBz0ieTdRoGQ8C7tjRIEo2OsdfforlZ6L56jmrmyCgHH6z90
xYuikE0Uaxn1QrmJ2/2KjmPbT0aJmCrDU8bX23sKMqIMM6FqGdlD83Edb+3AoOsBrQAEUSoK9uf2
Fep9xaoWeFFX22mJzuCPEQGkLt+bcSS4/lbXhrIvivbIxF8UN0BTW/bqsra5bpS3kUSTR4zq2IQV
5izn6jaF0vsWixe0PKw9o6ErjhIeKngo4/MNY1Gm1jGSmhVGzvXg1Szk6dEINeVpjkeiOCrLuo9B
V9Mt0XL6p6a99dMaI+a1DMSC9oiazw5N1PQdD5ZwssEfYj6aSUrTjVRqw+DqNYsir2F6+kYjaXRz
XW3dRGqUP+GsIt+hKKEiDMVX3r1QZ8RMm4V5JQv5o/PPFlTgURlSND9X5QfRjsTKXKo/VOSBkNGN
xptW81CSvG4qK5/vDHNxHCfBi2bMDdPMtnKgXmPP2ezm088lr0qzzO7QvtuhnH8dca36eAbJndpx
GsLR0BbIxpPByqVt8nmz1GAVY1spIImrdlZ4RJ6pq/2ieqis1+s/YH3JIDNTIM+LwJU7jbhswdmU
9WBZlI9V6bbdowm2dBUq0ag9wBiuo112E6ONeOHv+j84PsBIMTJUBQq+aiKjp5FsS+t2Yru+diRM
p/WYlw301wrMfyjy6F9jI5IaX3thneFzl00pm2BnCLHccN4lqaPFb1XihDJ0518idTvS90oopboS
FZxBcv5niBGvkmWHCXmI2G95vtX6P9e3dflIXBR1BsFd1BVj2TzK2NUoAh8t+jNkxadoObfybT67
zfJlveuIK04V7FcLHT0Y0kCHx+2jNCjWMKtz5czWzQRBZ2baVvMZBxtD+M3WoJBnUNANC6pV1CDO
D6XV5BjFCdEJO0o/ysKlM7o0UjDZ5fY4i1pqViIDTP5gtglxlWJd5DS0DiQ+IOqpnC5HFbM4IDb1
kuQXq7fXt2/NDjFVghcLfBvCHn7wU2GyHrBMqRztf0j7rh25dabbJxJAZelWodP05OwbwTO2qUTl
/PT/0uBgj5qt04T9AfbVAF0qsqpIVlir1dG/nJlamzpaqoVeXzf55Iw1UUJnsEl2NCSr6T0WY1zI
K+nABL3na+YpA7xWQeOHrp2NoHY0DKxsjGE7JYZ8KPBdMUAfWKZ7WeOVXTRlU55JY2bn/woMi9BK
NGI18pQUKKQ6KRCVifKIwqmdfKgiBNE1ZwBAhkowrIAUPd9H2mWYMtIAfehaQL7MXooRWOX1AcB6
TBq2LA/3OPgu67b26J0h74DqaRPM0/CT8pZUVQV48HD8kj8k2eJK68jg4sWMfjeAP8F+z/MXqr7E
mQiWdXVVvwWb3IsUxMwJaVQI1qTOLVuAHUhebN/pwU8FZHllv4mCg11u9WkHyoNau6vMt4i+T/lN
LUTyWUkkLdeAjwhDM7KuNfApEhibdBhvL6ORiHk6+RmbtatWO4Ud6eRlo0Ml9C67M63q5X1YM2W8
lDWMq+AwO5s8MNVApZpa4qct24/12zAEXkr+flnImuviuQKXUfFuxbQWF48Us1FYYEBKh2pEv0mV
nwHbWrMhV5t4PFRx5xpmK1DtLDCBL/CrKENwxddwxT8NgsBHaPOhSbG6k+GiLcBUvKJRfe2v4zon
Z17ihZuOcSWpM1eLS8f6xgRZdplt1QJccWiI6kVIAmeeCmFouMbAJTqEERI4YWGDdo50gFJtDTSY
UlUiBxs7vGDeSMcAZvYrSpNxm1cdiIqqlgmuXmtLiguPhSA8zwPwpadmSKKsHSTkzKeiAgh91dzp
TV16kY55wmkaRF0BZ74KbfHc1FU0PSE48UFiaoKOagm0LdnodMBjrQ9tsJPpddQIYu25iZ6K4sPC
lDMN7FYIttqgB46sd+6Yh296Y6AcFrwmbbUnkvE5Fsp+BLmZwD/W9MSwNt4i8EW0wXKXkSmxJ4p5
NwTDW3aT3jYb24n8u2wzNM5EHTNxkrv6o7uuSkcXjRKeXWah91I05yVZZ5RGpM2ixztZcZXuvqkf
lOTIxh2aPS7rKZLFGW/alfI01JBFh/6YtQbYkzH+29U+wCzv4s7eFooIF2NN5MKC+BCLFxrtCIUF
gX/trgP+HNXlWymv3ARlyGICB2ynS4K0wpqXwEMs3PPAd3o2Fm3FpVX0ZPZR/DMImp+e5SjxRhHf
x6puCzncLTnQy7qLVcixgt67zrw8o65d3knJxhJ1A66Kgnli7BX5AIXnUDSlNmlVHYMXeYHhkoht
qemUmBqr5J2uXVmp4JBeFYcOCEB8gIICNbrTkBroBahKBxhKS2i0KydDRiEkBg8Hy8cbm9nAw4iC
6yIVIsXOFnjyKpijgI6mfmCA6zixZkddxHK1VEA6MeKgKtgtQqAjpzsiGoVYVW4hY/77QkacZGpA
esgYYvOj6ZKrIEKxzAoeZdvYm2HlqJL5tzkWqAWuCtxXUSgDSCIXXzrWl9bUhgWmBp4kybXpuznt
6/6J9Ujm/TUSASeMiyh5qwRgqogK10xiN+x+aTFQ9b6IW36iGc4J+qtI/9sLOUTO7ZRz2pBg77in
VRFGHYlnkZI8bQa5OUxNtGl7Y3M5fp0XqmY5CjpKAIU09+hwciY0xNalgYu/0gNTQ32kkdtZm3Dc
aLqn0E8QchTst2R5OhNhUq+d+wBZAFA04OZsnX/8AKIW+boCvk6GATeLyGfRMzFfWuNAzYcMoMN5
/HRZ2bUohmTjXFUFY+VZf6zRUhrXEtZUDpXHNpcPLXqMQ31wK+A3XBa1evguZPEpDguJNS1LsK5a
8itEQxcL0JqE6v1zRSM/yvK90gylQwr71iL05bLwtbMXT1dcTfGwNJANPHXHrA27uiU4+O20QyR9
QArfAfGNY0vUzQpBYBMJ43xjmjp9iGUI69RPm26VJvXS+LUs/QE9Kpf1mn+KD2VLvbjDtprqJKnM
WZT8oqQ/aSk4zFd/H8XDefYJdX++P5SShlqFjd+vbfYoh92HwkSE1esigLVAUKKUQbF8ujUFqVQ7
L2H0feKl4EwlGOq9vEhfxYSzVQKE4/8TwRcbsoIwkia4vJu3eeQWx2GP8Y278k3bGI+G87P4I/uB
n/u1b22l3hFRkawdN3MXF7JBeBXhqnuq4BQ0XR83OFZN0rh6hhSG7WWihuy182YphLsmVF2qWhgM
KsCu91yae5Z6ymQhkai6bLhln5cXdHXLFhpx3oRJ77HUMwhTAH0ro3FYE10iV9fMRMoAU9Fo+OA5
P6UsiwD6UhTAL5ENp4yDyKXpsxzXAvtel4PpFgQF5Lb4vWF9DWfF6L9rWWG/JXjh+EkXZp4s16KX
6uoOgfkbyTo8VaHVqRlIBOzetY7wZ5PKb4xDHHl681svEodkT2rw8PdbhFCHOXl0Pc0V0VNp9hSG
ambC5IvxtalTR2oFHZ9rK/ctwOI7ZcdyslhqQYDR/zShRGkeQtGRIZLBeU5oaHmdxZAxGhs7vlf1
G1y0L6/T2gG4VIPzm4K0pGhriOi7Yxi7Wr0vWk8T1aZFinAOo2d4bLcqpFRqvWFlsgE0ErrdKv+y
MmsHz+KZx7/cTUmxG0xhwS/LTYN5F/s56QGwbHxm9p/LklYV+n7LmvOyLq+3djviag1JRQCmbaC3
MWOb1oIL33kNCDexpT7cRb1UxmQseixbF033uiU5fYljG60shpY8d3LjhXaDjRvdKDIAJ41WtCyP
Nmka31TlIPoY0eJyN/oUCE+ZNj/f24N0az+O950nOwka7kxw95B9sBu9zI+frVdLYKKrF6flMnC+
PGp6rYwxFnuw7Je+YrfRlG/SEsmuPDwMmobe3nA79YoXMtFowVrQWojm6ehCvHFbTZkf89H1MHyU
mMzv/SEELa03yY+Xber/oyfQUTBviTchf9moyiYfywDCVKIG+3RU2UZr6ZvJ6D4G3Ixjp+h9TvT4
MbftAynHYnP5A1aUxeMJryec0YCD5B+knRWEal6hWkRRbmfNZ59bsC5X77eg+YtFwW1NXYjT0N6t
o6Wc8PhOadnHtgFEG9cKpRtNxr0YLSRABXIbKXOSrv81hoY/ktohY7q7rOmK+56I5tw31aqmrlJo
yuTruPDT8iULBCJW3AUiMOatItUla9r8CYsIkRlFEA0S6rdxeR9jdFLzY/D+dleNKmhrXNUF+VIg
GiBbiZGpU0EYy5f1yMQydsZOGQ9h/hKLWs5WdVmImO9DC11SyaBJEEFEFvlxe11qQLUb/GnY2d3+
8sbMC8/dVME18K0Mt2pT1dtDUmBjmmTDosMIpGZ638Ufl6XMAeNMChiu8BDCTAPKTpw+TOpqkLbj
0EsdAETZbvZT9dsjJuZEoWs+PnlJaGED+ykaP2wgepxKSiLDSPNwtu3r8UAfxptoO35Ke7pnkNYK
mvTWzgsQovwnTeWqPmZuFySUCCZ3j+E2PhbHcBNdW0eyodtpq2+rbfN+eSFXLsIoP6D0SvB+RoMR
p56ZZFU4mVDPRp9Zh0adphe40Zp1f0s4G0hKlMge5BYSiHTXDUfgGzLhJMXqJv2nxdlMriVNZh+A
VMYd7ydvvEkzx/hV+eMmeA1/SJt/eO8pioKRQwiaB4a4NZNxGe+muRhFGahBYzYDYvW1qE1mzZEW
UvhMv1m0Kil6PCBa7a1BV6pylcWvzbS9vP9rJ8ZSCudIWsBaCYDMCHK2k2ZoMRiuUkzAxq+2epNN
95eFrZmCApAmZLqBBwTCuFNfslqzYklZoSA9VgpybkbtoHUq9M3J0p2/F4UeBhRu0XuImS4u4BWq
DNQkC2EoT3apsR3jH60p0GZtg4Cngh4JjC2DUI7Tphj6TgPbGnC8wl+V6lnZJqq3knisft4CPgIt
5PCGQJs4Vfq5y2Qmy95Qv44dJNVQCfZTXzoWIoSOtU1aiuMsokgiplcJ1CJ14kwFJhZ6l9neP2zP
99qZs0MvziO7sTslqubzqH8s+11aP8R0/7+J4E5VTANTK4qhh6xDgXwzKiGqtwIzWwufuOqhhw0G
jVFIbrGkFg973PpwscV4Tj01VyOx/8FDZwAL7IkGe+abZHQLTFlKgOxSWKozPhdAl/KtgsxtnNv3
WvhhqUywcmuXBSCVYioR5ChoA+KUavDQ6+mcUijBZNZ0JQBLH/SUOvoINmdd8AoXCeMsoVTLFuPw
84sv8wGVBVSFQz3Fm1H2W3Nz2SJmhzxzpIVenEWAUdKykgCiuuGGjMDEAG9vEPuMeXXQuGF1J+HJ
eVnkqjMtRHJhqOqTDhieeP9lmMZNMvutMZRrVQtFiFxrYRw2giLUPGuHvt5Tf+omPMWphMNiaNCa
kbyUQIjWnN7cy2C5EqFnrq/jf8L4ZGTesDE3FQgDkMmuT7NjOLY7uwn2kYYJBnP6rRhD61gS8Bsu
r+ZqxP3Wkp/RDUncG3GCwyrXLactnweqOFN0jYZogaBzCCFgty3W84vGYBGf2gBBt5tV7JXiZyhr
FRqNdJwl49EsBp8R1UOX4+1gvaPZy8sxxkGKbVwrTmP0t0rxRAeQshmRQ9ruXwIn2mbRUoEnCaAW
Tzc6A3+yWpjwzcGgu7rGvSBq/pRTJQg6q16JOoOlA6wb5sSFALkmYaNKOKkN8lQHj416W2Xb6Rcd
Xy/v6Kp/AJlnpggBoCifveztspPKCfEzwTTKiPSHDZyrevy4LGVVm8VlgNMGKIcsLDVIIUZyj29x
kzR+CIbEY2l+aIALf1ncedPYbD0LecrpJk35NCGU4XRDEkdxKvJrCn/kA0DlWm2DqicAHcengDyb
mMsz0lLwYll1koVwLsolg9Sh4R7nnkLSK0t/ZCR4TMJpY2JlL+u5tnngisTbH65CVL5dijLgDKo5
JOXlkZl+BcAI078sYjXFgNIeLBGthWj0n7VdOGJUoOxhDgSnn/XZjk80NJ1BR71Wu2lhMMCTVuJH
i/1DUQrvym+ps0EtpOKBO9pmCKloI8gb4hq2KHeysktQCCkiGZj+qLJzflyifQGbBAfTBuU5UfH4
ilT60Q462pXQpX15FVfsH1QkQCtBiybeLfyB3o/Am29q2L8k/wKqnWeMyV7KRs/Sa0eNPy8LW7GK
E2Gc8ZsDlZWwhzCWHtqhwiEEUFZBfXJ19RYKcTaeFtOkyh1SMxOavCblWUkfkrp3QunXZV1WTroT
Xbjju68lUhf450bK8NyW+sZs0G9kl15l2ddjqz5TIIYZscj8REvIGYcxKXbXs3m/UOQ10FDC8ttR
VNSbv527DZ3oxnmWZbVULiroRqV8z9BR2zeivjiRHpwbtWjYGlIKPeJBveqawRlqG4qkgji0cvk5
0WT++8Jbw8zGfWSAmMncAr3NajZDpcz+hDEzcMYJbGJ93cD18dUkj3nuU2kNk5kOxJO5LpV7an1V
grjgstV91fLPt+Y/EfyLLy2kOhskiNA36q53R19zwXt3JT3fkNv+nR5VV3lC/811sQ38pHKSD/Yn
EX3E2iGGVf3+CO7Q1OvKyso5uQuMgxZkTPJx0F0Lo9eZM2PmgcoIpVlDJHY9VH1L5aJHaHdSI+eQ
mpa6U6v3jL0XA5jywBE8CIKIYCNNLoioQ5TU5Zx2NUDk049bC/DRlzdyPXx8KzN/wcIwc6nLC6Ci
QgJeGlbvDNTv4y1L0N5XeLG87UWIbaLV4wJHhDLmMDEInEoPQ4/TdBf1oL+IvF4VzFOtu/a3alz0
6DObVYxAUk22Y4usnuxksigbejYopqOSsTBBLn6UmFxr2ggXDDKiO9ozotcq+9HIGnh8fmSxN4Iu
Zthe3jKRUXCxBJjtikY06KXKL23wQ5iqFK0bFz3AfYNZLVCquo0d/pTGfkdY9toU+uayGmv3puXS
8WWvxgB73DQbdwH+RMnaWPEO9C6pSlB9vMasd6Yc9EwkVLB4/D0jqoyBtQYCMQzd2kc+KRx5l11F
e8QPTXHLW+kJMSRrvMvKzrZ2Fi4VIE7KMuYycfU9dTMzwc0nUCDW6qkXMbJXkagwpU8zFfXhrCr4
n6SzXHYlRwQgiJA0VoljVLlT1P/iVwsJXNTNTbNtyXyWVRaYibpPnW5oLThfVs/LhQw+xlplHVcq
bENP3w37caIAdLsHOqlnquggFwhbDUngmcRNF5iDNl8jBOiAWRolZryIcq/KqNZY3lAf2+i2kASu
u+paC0lcSCJ23LaJNkeL+oHomE7x7UIUkdYN4FsbLiKpVAHMaA9tevBC9R3Q1hs/U3y5aMAY5eZg
s2IWSELRbvmSsPcc9EgijgDRF3ABaixK3K0baFnnvwz1M2sFzrR6Zi1WkXOmKbVBxj7MGmYvtH+w
Zb+W7oIWjuuxOvZR2vvfDITHdNGnLNCAP4h7aLxDSdsNJrenn1QLgdq7uxwoBLbIZzWMvlKmVp5t
EYkjad6vt2h865KDLiqriSRxLqYmIAcy61lSL6FR+ioCLL5cO8bwOYiaK1ajH6Ch0C9toUGPb5kp
p7EB3D68mVivUqM41Pho9Lta1A6+6l0LMbx3KRH4weZMzWT+NGzszdEIBA0qq6a9EME5V2N1gNKd
X4699Rg2f0Ztf3n7RSpwrqPHpaHSACulZBgcTKhH2q0a/PnfhHD+A04Nq+/mdVI6w8tU5gLRTqVv
/5MQ/nRnVRU3yBPgXYpzKFb8SdIdM/prYpX5+vW9H/xxXnVqrNVzGks2n0PtR0SBUSVofTjng+Vk
cI4C6O4yTWZNTDAS7Hrm6Lc/lLv41rqTb0ovfiX72ksbR/Pq4zPg6rLSKa+kzeXVXHXWhZ7cQ6C0
0IEM1gdcWyTb1buXCIBGVX5MoqNsiwYZV8PrQtbsA4snAaBqw8QsIYsWPwNl9KYyfSGx6rU98Rvb
9sqSbXSDvV/WULjMs2ssxIZBnsk4HnHt3MhHeROgsrdR/P4P+LUBArGftvkxuKr87IVs7ulHfXi5
LH/2rLMb2kJrLng0jWyk0/xmpv0PrXiW1GnXVcYmlWUUmAzLyRKQBF0WOf/kJZFcMMnDLuit+ZLT
FE6JeQ478Dt4CIZpL8sRBBWLCyqmkVUyUE/g7+PeAoBG/yr9NW085yNcSGmqSQMCAHxkAEzd8JCl
H8LRBkXgA/wpPKpmkdsT1IiPtZtv5YfIQZvcHS6h1eTRa32byW7xqmyCh/jVeCVOv1NuWtf2ntUt
85goCyBYVP6gLjNLGlv6tXlPaXtn1w9aJDhs1kVgYmQuc+LtwNlHk6p9SWaPGKcWlEe7JHgG7sBl
21hf1G8ZnG20hhIMsgUZUTo+R8CGjAZtkwyBUwD5JNNEfSmrXoaGFNDEgjkE+alTJy8rvVKYikuH
iTGm0gBIRDuD8XllcQjjPRHV8NczRCh8g3kL8+EGP2bEjKxmAxuR6X2oX9ChDROJjhjsAxX1nXYD
fovLq7nq0Qtx3FFRBZg/HU2oF5F3bTxY5T4EuJi1vyzlHGxp9raFGO40AHdbBqQ9aCXtrPvRJ9fR
Qc299LX4UTnyPt7Gh+ROd0VIx6vmuJDKnQvAS0SXSQapjXpEPyMZXkNJoNkcJs4iIqYGgY6F3UID
/6l59FWqGIyiqJFiPJns5MSvWwbqIa+mWw00TlPyenkpV3VaCOSiftUqUqJK0AkcHMrRwJXYDVoQ
m41k7AS2IRLFefNkFUk8TOgHbO3kfspCN6LmVTr8/Vw5Omu/V5DzZwWuW9MWUox0a6mHXrtj5EYX
DcJ8QZFe2ig+3htBngz23Nw4UQ8T6ympQIF5Uxb+kL8Awc+KrjBWFwVXXf0wxq6qb+x/ekub8wwm
2KlQqOLWs9fiUOuNuQCGypQ6HPXxhyGKjqv2uJDBraaKVgVNRw1ifq+HqsfYh9n8bCZfDn6Vml+K
IAlWw8dCHLeqtUQbUgVQSdPe9PFTVp4M+0qYeFt9w4CETQEQGkpuPBGiNaZ6ns17V4+D25UfYSCw
wVVLXwjgVq3XQi0qTAiomm3CDkz9TUVcNWvnCNJDwEGfjy5U5k8DBYAOpNCaYXnUMc8eirA52Dr6
caY21g8NxuhuKNGSraLVIrqgtS1CN6qFHkGADAAZ+1SwMmSDbmfA6EmNB9O8RxfioFwlogzK2gqq
wFoHX7uGfl6+V6ZXGqkoQ3V2L8ULIrKn+gRiHHV7OfqtWAL6HDGcjQQ20l58eaEGAqEUzWTqBNPv
LgkDQNUWpehuODsiFytOpHDnRmeX5tAakAImq7uiYOgSA/maFT3WKNUYqNVcVmpl7dAPogJMCMOA
wDbiTCNs0lSzBsAamW3o51X9qTaDa0hEUJpZFQOoFw2A/GB35l+eJlCGCBtAydrFxVvWYWxGru5s
ESTqWrc10vnAw0f9XYbNcfZmRgbTtVACyayV6b5VJvEDMcK3KaGxH6ntkQXA9YuN1xzNvk43GdcB
ZapDmql0hqC090mti4BG1/ZTBdQ3vsnUQbLLnZlML0CmWIaAF1KBsxPGTjLd6I0rJyA/f7q8lyve
ZkAQcJQMLCg4uk69LcMgOijPY+ZiQgZDFC0FAXuGM1oekwAndS2BmPCyxDWXQDeuBt8G9SGCy6lE
OWBSpco1c9tu6BwSG/W2KfJakFP4Qj/gfWImHIPrAUkAG3sqhkx1UOUjSr9FuFXIoav80L7OJAD7
bmnqIeGwrcjBKCqn1j4Dyw+197DaB+1dRAT6foWSS1/CLXES04jG4MF0kxfgCAOv7aP0Sndyf7db
QLlJe4A434F93W93xs0oyFWvWRKAd8HJC+wNRDnOVbtOAe7GbElzZ39vA3kMVNTANcJ71Q30PnTm
5b+8v6sirRkYBiyd55C/4WDSMpMZc4dhY7eHQK/w/8eoK24hGutaK3CBg/FblnK6yVpkdLGhQdYY
UJeFu6yLwZLuAoOvAWWNej8C4aiS/MsKKms+s5TKLaoR0DivB6B/9SwBDFc9mPG1Iuf1jyCwxmur
idRbOTD030E/WMWGNm2dOalBgj0lcnffj2mGoqwil2hVGcjeljuQAtZVje4LwJd/kRjZ8mdYU8Pv
I4ojqsGE1eCkilrsgiSiz2GmjcCKkxrMhQSdLig+rWkHiwGaGwFboMaj0Oglump0C+YqxXPb9A6o
kRF9sSeBmNnqea8w8ArBZQxIEcBnOt06G7wQo5yDZNVg8rYa5A1Q1fwxUAWbtWoixoy0DUhaeX4Q
n8qhutHVfYUzsQewcuezPtT/SF3VJs4YKHGwsaM28IO6bB5ShEDT7TJkQx2asFBUofxq5+JVBuTp
DAs4g7bwTSPTGHe62lLmqhswfQV7kA24mjP4n7JH0dTf3lNfPZijA3ZExXLiQ7yPndJnO4Dn7oer
0c+2rdP6j8qxfARJkiBMrdz3MDv+38fx7SaqnPeSVOLjJj1ySvWxtff4yFDb9iC26wT93mubvxTG
JSl6ioAlzSsBABFFcXqpIr9l4L48tKDgeb/srmfnDfoScQlHDARiIBr6OEMDbF8RMZrDAIj6ao71
fY2by9+LUHSwqczEEpj75ESQoW8HOxlx7ypawwUwT+NKVDR8vXpRWS4aF+wKNpkGm3fIuK9CX75S
fMsDmyjgVDbjJrsJfOL9uayXaJu4QDdGUpKDOxQGSx8abV/I2yARLN0aqMWJ3XHntKbnRlH3kGE+
vkX+tAd3wQ+MBd0eZfdu2t0FDlDDtWO0UX26uaydcEG50KBPdlWXCkS3f8yn6a27/RgceWs5+uGO
bQcXHF2XBa4v5zz3hEE7BFbO6pUCENZ6i8M41f8M2Z3SXkWiy9WqCGQnwPKsAESJx4Rq7TyOetCr
gk9k3CY9cdAtgXKtqL14DVwIyEX2TMgwT8fyIHDAu02U9ssyotwZR+2DZp+sTY9KjRA1pr8q2XRn
9jadJbupSBFPIwFw2TnUsI4Yurgkc7uXpKSRK3U2zqa3fDOpXokt9RvdxqxzmcbSNtC1R1JZqUNI
dDXokfRuxukDsM8NXx6BLHV5c9eOTWDpY0lwqhl4GZ2eM8TK+kSdL9Kx+ruR/R6Nh+W0M0SdFCIx
XBAI2rjs5QJikvwmiMGodN3G2AERSNX6BuvodAJwCa5x/PEMMNokAr07c2lixpuuyJ3Yjo/xOD7Z
7WuYpddV2roliV5bQ9pk6bTXlbfLC7o2fgEyp+9P4JIcshyHlGn4BJN64RP4w2JQO/wZ/dK/VSTn
tffoozw69d7ed70TC06otVsscFTkGUTOtDDad7qdHa1Zp+m4WTbaL8t6gbE5Q76tol9M1Ma8evAu
JHEBUFX6OirmO2zV6ADMfQvD1kkG4oRIfkVtvy+CXlD1ODsRZ8+ZRyLRxWZjYI3TTaJjV4GImLnI
jAwOS4bRq1rtH8o3SK0g1qFfH4imZw4xgmsAlLVYQZRwk+cBtQEyeQIbWWkOBCAsmUf0LaAd8JMw
mBoxtVLC7Y5Q4JcehvGltTbVdLTIAJQx1Kw9UwRJs2qXS5mziy7KqDQKcl2yIVMB10ieeDJCTfGz
U2/UYFMq3mTchiW4Cje69FYqbgr0tZx4Ddsb+d4WUkqvnp+A4plxY/GOPyM+s7N6zt7O99v8itqO
rv0OhvsiBr0kyBcewXE+4W6ZeUZ1qydXqGEEAFQpD23rF/17Gvl5LDhV1wKUhmEQ4PNi14Fle7o6
9pAjj5Li+aCT31P9Vhjg+issQCsJpy5XJWG2V8M4JIjfzvJDdkDDyoAkMDV6+U7b4vqwAdrisUNL
6E7fvIE5eGPeRo59Izn1FsSDmZO776EPMCnXcoYr2U/22Y3l9bmza95GXDK6l2kbOPeFF1yH/stl
W107mnVYqmZrqMqdXRLbpK4HXetxfcObD5YzRXeWCAZoXQYwzoCmDsg/hTuE6sjKW8xxMzcb9Z2p
l9dmLu8kuRYEx5WkvYEYMidWkENFMDnd4x40FzS1kVvp68yOnKmXyW2X9fGhIiXz1Koh912rtAc2
NsRwRxZmr5fXcv1VZ860Mhg6gpFxVoaDVqqQJsMjdRf8kFpn+BgMkHNuMOefOargqrG2qqCSmRk/
dICc8HOActy0ZpB0eBr1G1v9kTGHSKLpnLVTYCmDW9IEXdRlOM1uQ73JdBJlp6TMifMN8HEM0dTH
WicIShPfGnFnDgrHWRhTaBRVeGFCXOkAXPb9Ld8yhwI2Id+aJi5RLjLKx8k96L/Gnby/vIVrh5AJ
2FJAQQJiCVnOUxtq4yBHjhCfUE1whlYBwVEbC8xkdeMWMuYIsozUQITHIQ4ZgYXhSIJc4V6pww+T
1aKk15kka4YFgUESVH3gd9yChkTSjC7qMncKzG0kU1cxmZfU0+byop2JgdcBIQYGjyY/8MFwD00G
8MzJaOF4Urmn3TsJtkwUVtcMcSmCu3WVhToiSQ4RJR5eoEKfDFAFebQjmN8B86QIkHxVo0WalotY
apmotVXN4jrF1Zh9HQ7gMYqmh8sLt6rVQgx3bW5LtB83Jdxrin/WuWdWlZNJr0b9ZEv7QjivOP8a
n+hZ5p45Z1ZopExaD2nINDTp20RNJ2TPuDuHxWtj+XlOHOs3KfdpLNq9tWvr0qs4A0HN2JRohkMm
farzG6O5HaZrEt9Gj3+/nEsxnJEwqy8xEgcFg+SR1pqTgklb8yRpN2lb3Jqdy9LWjhuAH6gzzg+g
8fnxT60bMoV2GJ2t3hgK36GjvMeH4GGkzj80YAAclCD5CQxixMf5SxYBo9Ibo0llSCL6lRVvU+Xe
ENGdrt1aFiK+TraFCGVUq7Iv5x3qX6f+l1J7cuUy0ej2anT9VuQs1RApidr2UKQBXZ3S1g6Qzi5v
yprjYg4G+DeGgb356iVb6KEnBWoLuoyrhnrUAREBIhpDVD1d2/iv4ilBMho5U86PbJBbaTX6VVBH
RwFhOwFCgeF1pBTUGYptkyVe3PuX1Vq9WSxlcpHcyBLZQNIYIZZOjpYdG1oB/uKKsE0/ujW96cEG
3gsMfMVr5/MDM8AqWFoIn3KXGhpXGGDEiwIjYt2M58t+xyOacaoPVQRo9lXR44IThOFNjyNEB6AZ
Z+PgXKBtVAWombia2z32msOYM2KQ4QXs6nt1ww6Tmz3YqQOouvLO3tvbNnNsz3BiX6td0Tt7LQm3
/BxjfuEt7MjIA6BPSdA9O1pbw82eqJ9cBztHug6v1EP0SB4EG7ziGicCuROH9oBMz2PoHxkO5pMc
y6P3oIiGqOElcNN9sf0lkDib6YUVN+bjYqHi1LNA7RJI7NEH7khO4g6HeHM3IdufucpWRGC+9iQ8
0ZBzm7Dte0zDQx5A74/qcepc20mc3MluNZf8zG+o82pU3g22GIP04LJRBLcU4Z5yPpSFVW7U+dcH
1Ne1soGNGZtPenhFWSMwUTt3WkcSVDpX7BrobMhVAYkf9IgoCp6usk7TNjM74IK0OroDgchhWJ0z
Jn5nGptG/2UB2b0H/xdSRjYN8R7dIGHvJPYfNZ6uGbKYbb3ThqNtPjZkb1gPtM18qUo9E0inotmr
c3+fP9W2ANJi4vLLx04S2WMxMXxqWvtR/yCzd6QvOoJX+vD7su2dGbuF1z+obHDDJkBo5JMwtQ0+
mTo0wL2W53hLTFrjJOlUCILmvLQnBj5LsfW5eIST8yx+AeOrMLIInRqA9poOdV4/D7YybaXMeP57
dUzFAPki3mJzxuN0jzu1CUA/gqIhCelPhozupFD3soizmyJ0mRGUMUeIhh2ZbwnOGklNkfdDaap4
H9XHZnIttEXKlDpZ9KIb/7BySPojXYJBcsXkwdDUrBiTSa9QOYqqF12mRyusXmwqgnI/u3QAjp/M
pVa0VEEUjyiY1IM0JSZr3CHdxJKXBXdJ7fW2wAVFUrjIaumDFg5p1iBnvNPHP419F2cetf+e3vVU
GS6cWoWZjbKcNi4YWJo9qaNPqcvKV2Dy/5bRMCPYIZFSnMmxtLFsxO4GV90/xujb0ZNRH1JRLerc
T6ET7mu4AqBVBY/iU8PWzdqywzFu3JSGoH0qDOppYySytlVdFlLmvy8OomiwMWKXJg1A5CyPtdZW
mekLwNbFks3fetGsD64YYJ7DtZ33ojxlEbA5IAmpSaSZXal1A/azgWnYt4Aa9P43adxzZNLaEIDl
sIihaq7UoKudsqgjp+jkZoM2FVCe9sBhYrYtytqsL+i3mtxdCpOmpmpTqFmNjwWTnai1nWzCu0EV
RKWzmzAcGO1ZNp7+KmpMPKWGZnZtk0VwrcwKQOBq4g0ZOaMi+QnOM/Q6ecyy3V4VAeyeB8NZLGgZ
ke+eoyJn/GWk0USuYPzNACoboKM9UnlP2UdYjOBDEnEInt+9v7T8FsfdG8ALpnSkgzjA7viJfmNi
RC8nu0C90/vnKNqw1sWd/+9tZ6ki53n/R9p5LMuNxNr2ixhBb6Ykyx3vJB31hCHX9N7z69+iXtzb
VTyMYkh30JNWt1CZRCKRwMbeXUH3Ikmw6TfQWqinrCLzhaHd34nGs7n1Lvs4LvF7iQD7QNai57zE
2w0DbLamljeOFX7SRHqXh1o4xZlvR8qdJHPrAAgxXYPr5voyP6LQFoaXZ78vPV0oMNx52Z1Y/ROZ
3/LiUynUiOFO4OE4H4pwGhtIPfTiYJEg5lp76FLlgIC3bTFF4hWRK2bKXgcXcv3HzXt8mT/Mbvbf
piyqFk1Z+3Ca4d0QB9uy95Lp79GwYeNDzjWvH21KQGkaJcdlQ7OqUE6uRmxAzlnZo8X0VB30nd3p
Sbsb2+yB5+dWa+9jq2hhdBGYutSYxMFnWhrN6E/R0B+MoHWLrLfDMN/L4EY72m5R+bWgQx1p/yrx
dK9KnxKRcWGjczNtdFVluqu87HB9w9fd8Gw3FoFL1P12IOFsHAVyplr4IrfHrjsk4w+E5eys3/nF
vZHeoBt93e7qhwbziSoXGCjaVpcXUAb/eRAxJw9pV3bUjOYomxDYZcXW8j60BX/vO/AHojsyS0u9
bGbYUtqfHOquGh2EWAE1dbuGmraGYIGkym9qkLudET+PU7Bhe+0mn6n5/sf0IoapPWh6a45hrd7d
hGV5Qs17w5XXd/E/E4uQlfVy3BYxH89qBliOVEIIYk7qlrb9esg4W8oiZPR6JsrRyFJKSiBufKSH
9m94BEJ7Vx2zY2Y6T/IrusC9zfPiOG6807cWuXCVImv8PgGK7IQxw0lWtEv0eteP6UbOunqxnq1x
cUINr26Ner5YzfCkTXszf7G4euI7uN4r8djGz39zAP77dMtz11gKqGS2NJHcur/X9Tt9+HndxIYD
LgsqUeT1VjGnx0L+NiiPm0nk6t/Pc5JeJuAMYunlGVZqlWQVqlEnyR6b6rW0jtd//2rOoYI6ofwK
Nd4y1dHTLjeSmhjRiPFdH+u2IkWvWvGmq8Wx0pPbbqi/X7c4u9KH6+fM4sIHylQXS0vGoj7SpHdG
4akUjlr+02s2nG3Vp88MLb5+b4l+zFAhNLPmYwuVqNoyDLqFE1xdDe99CIlpNH9A7sT9JESqUhKA
eq63NBlOCC/kdiC+i2PpNJO48b3WcmAAYDPsieYXrPWX/qC2ueflaTUv6lirX0xkTax9s6UosOoV
EECS+qIChKr2pRWBapJv6mydrydu1QD4SUru7tqR/CP1JlvI93/hFP8ZXM5CB00ObLTHYJkfTPmh
Quwo/yWab5J++r8ZWryafcFE9bucVwabjN64I1xu8XdZcqxpA/fzW0Ni6ejUfUEf0KWkfrLYxNQY
fX8MGlK+zA4cxh9udGfY66MdHkO7s+OTdt/vH6Kbr0+eaznt+2t927rJrXYo95nNljvU3zeOxMdW
NFf12W9SF/XfQuyrStFrJHkf34Wdf6Mcm9v8OfkCsd3t9BB9CU/T7jkWbe2pvPXRJSU537hOP5Yr
558wj9kgkoi23lJHIq4KKDqstnZG6oI3ymFwkWln1sdpdozePCm2fAg2EBQfa7QLm4sixph4cB+Y
2PzuTw6sel/Ep/FJfC/dr+jhuKMj2ZUb3Ki37PpR2/C4j9PNC+PK5WHqLSWyrKxjwTczbibfeaMT
HwSn3/dP2oFn7F3yAFvY1j7P7vXB/c72eZEa+TxvvSLGLH1Ct9xpNmzYMbId9Y+78k19NG3B1e8N
V3TlQ7kRpH6P+1yzvYhSzVj24qiw38xm7Cf7s/E47L+/6Ha7113pRnwSHy1HOajuaMdfXts9GfoW
Ue7qY+DczRbpVJc1Va97/ATIvyVcrNm9TPawF5zfRy/bp+/FwbhRdpsj+qv7bkDnRAuVIa9lNgwG
Yqz9jn03bPjygEuBt7C7d2UP2dceIcHbaAQaFZVOuvdocW28PNfyBeXM+vKr1wnjiSbWPVm11W4n
W+NfWFAhPFBonSG9vRxyKoQkxJ0HZqSTyAFt7ESbHY21LVQBVQHwQJ7nA+O2lCV9FIqYqJn/d8sj
Qbr5jufc/sg+F/Yv/+S/jXZwap3ks7m1gWsX7Lnthd+otaRMkodtK+7gTnH8zA0oHSDxeP0iWs33
weFJXOIwmn6QINK7qopLRK8dpbWnH5ZdzxLf33z6VdpzYmuVg4Ksk3+lQNLb42EzKq1lR+fmF46C
KFqY6sO8x6Ot/Rje4/sIflPoYpgStE0n/qbw0Egff26seu2taDCKiPSNAmp+OR8SNV3klb3C9kqf
jcQ241+6cdfFb7H8OdLcIL7p1I2NXr3zzk0uEk4jVPqAeeDaqUI7fu6ODOQ9wsZ4W5ziY6/ZOlrO
D1rMBQQhNF3JaMd0d/CJ3s31pa84tcbbmPEYarS8VxeZh1fVaTCUNNUH/VOeO1b6WKgHaorosEGs
/2huZaYrH5jK9jxPDugLXbSFPVkezUyXysoBJdgdBguAm+pFHQ8h1GauL20l6CDANo+PU2jTtCVQ
KgmLsFNFqNVpuu/NYvwGe85GNrW6mjMTi4+YhR2pNgS5ULqVdpNPbtM/duNGNWHl7KMpMrfUZrFo
Jjgvb2q9bCMlLDAyKZRC/XjXshw0tbyv1/drrfQ6q/EwI8WbQaL0dGnIl1KlFtqmQnX7ZiA9hO+3
UyFGs30BSpeTmdwXwet1m2vfyIQwXlVAIgBIWKzNV6Iiiru2cmoz3WdecUqMasMN1upcLOs/G/Ll
siYt0LMkxkZcgLKBDFKpnDwr7EbZV407jbY/uUGzD/yN8eM155i153FysCvWhyvJyorQMsGKKOOD
5/0Kh9e8/ff69q26Brz7SLRwqD7U5sUhH7Ox6yq4rd5Ki5FFBa7TiBv283U760v5z84iLAdZSDu0
wQ56E7HyoLYP0hb748dpE76RCbaRsjgTPWiGX34mwQiTwRNn70vz5yny5kHX/HM1KS0wctU/jv40
Ma9dZHe5FJwqS/lqMUbrZpOfvlxf7W98+iJR5KdAbCDTZuGmX+TGkorivRQPldMlg5/YtWXUn/s8
8J+MZCh+jGo2yNClFUZqo0kXu12dmQ9BHDD21wpx6RDQsiN/eX7IkCwAQUNecjeYdW/YlaX7uR3C
x+xbTAeGQjEcwrwp74rAbz5puqhXdtIXDG2JvhY+ZYOq/fTN2PrSjDJ9zmE0PocWwz8u5B/tc+jF
Eg5c2YM8IIXQyNFj3s4lK68YTVsuu3CPUkn+bx8IPJpMUxZ3Pjj6JykreTmXUivfyG1rbjGu/YaY
L/bPYj5YZR4DLTkEMC4/ZS8002hWY+VkugBT+Ce2eIfsxX6ypmNtSrYywpkThd997V+xbF4hBbID
OfrCheGmGogUUKdZ9U8s+7Za9wwfS3TTuj9llkBrfG6nyZSH5wmyhbslAEjEUuMby01424NOyfPh
ZjC+XHellev1wsp8gM+7rZOZtZqIFasu+gcoW6rADkzwrraoh9NJzOr4JUYpyjdAyiAk9nTd/Oq5
RU4F6gzAcx+yOQYRcl80ObcAQ+4SCfyzkN15vv8X1yCfmkGxWVqdcaLLVWqDn+pFNFVO0BqPhdi5
jFkHjKFs8nSs5GkW81jULUSgDDzTLw1NpdR3RjrHO2vUd1ab0J0adagUAP28Vj5J4+TnsiMnUm/r
Zp3t5Dbz367v6UrMndXk5huFOwvJmsvfUHZjhM7XHKfIl7r23wp+AVXbDVv8oVt2FtdWlWdpoQBS
diQ52Vt6eSdq3ucoMW96FLE3nuUr9UIWw51vIr0z59+Xawq8oUii2U2rnHKh8hqhgo3GadejrDTu
/3z/zm0t1qV6AW/REVuCdWNVBy1o7kX/LjG2WM7W9k+iv0RCT7kQUNLlmqKOCD+hrIIqnwx/m0zq
rAm19K+ltwze6Fr26fq6VlIZRNloLhJHCdRLkoFsiMOJOTqOesocmtK/pP1WoWzlOF+YmJd8Fk26
Ri2t0SKu9mXOjKm0t6TRbbr6L0Ijw/KMPZK1MM662Dk/NKV8nI+zWn2v0swZvNdI+HV9tz6O7hJ/
z40s3CD1A60G31o5pfG77yLG9hC/Z+JJkj4pyUEzB7AbTt88tNYBgP516yuVZIzz5hFhLpKZHrvc
yAmqnwwMHCm1XtuGekS0E67ph5hiaODW3ZYo29otIJFXg46bETFLupu0g6djrGaXL/qTF6kHaRj+
AVNxm/vdnapmkJWoJ03pP19f5ZpHzhxNjGCC+iNcXq6y8Hwh1mtWGQ3w68j5A5O2fx7550Gz/zWx
SAyTLkoVfXYVTQyfOzF9iYIZ4Lo147nm+HwtCMcoXqnaUl2R2lWMhkFGLKwsF1WtvVxMJysd3esb
Zqz5BS8gsoFZPY9R7ssdKw0qsrKaV04bSGVuJxYfzK4gyXHFNK60fRdo+t7syuEVMs/uoUiS2E3k
0uM/EviRdiiGzWgbYlDLdjQ0pWE3Q5W7olYJo1MFEYSRyLbdCxRAd8kkF4eZ9qCwPVEc7rzOmG5U
QMlfhkmOmBy3vPJL41npzgwkKEMZSwjv+rqani21L97qyJpuOrBubtcUk2lTNzEYRZ0a/lelKCLo
AHUl1Wyf4sYPBdXGbpfLeX4UMsly/SHwnsxeLrkrZaPfJ+qQOVqhdgelHCy0tJjHoaUSPEH9HO5F
qfSQifJOcS7IJ0PQoLmflH1WGON+6gsLmJo1PlqyODH4Iah3Wslryw6SNk93ShaLz8qgZzB0Dqpy
HKd6+jxWupTavREVT8pEf9xOhqDxbIThk52pBd3bkAzSoS3T+Kvgh5IztqEO5kjwAD5d/+Jrb17w
VCQVBDpGVZcPUNlCYScxeBiKhmrchV5ZPLR91ZwQgVY/A23zIrvK2sEthMF8gMI1yuwhGruNY7R2
V8GwSB2G1AKiqkUwhEAwEjOBX9FEop2PnaP2r4q5G+uNfHDtnj+3s/BvNlAZh5Tqi1n5iO3ucyuG
hsgt+9euMze2dmtNi9CAHm7SNTH5i5iGdgt5UQDWOd2V9Ub3aNUOknDo7uo8BJexvPWtRpFr1qQ0
gZtnbqXdF6ppG9LxuqusRdNzT1l8o4SeWtFrfCPyr7shNl7irD1cN7F2T8zzNFSU4MiGXuoy/PQ8
42qVCiwIP8mZWkjfcsZcAgikhCT/njPG40XmqdC32rdrbgEfCZUyXI/ZxfnPz/IKy+qFTpm3MJPu
5NDJBd+WKTdGyZHW3F+4xbmtRcksbaMhNTq2sYD93EbyNd0LuvjWJGX1AlRd+ZuTdZatLzzeT8ux
TgyKZ5rlfdd5/do+0K+6Sky7z42X699v3RX/exosXH6ELaWEaGpObZGU9O1Kj3eF/OYFW5v48YMx
8DzjLmjhzv2cRf5ShQh/otmbOlJCWbx/UwCv+NqLoCoUCTd4Rj8uCoQHa5IpClIhXzpH6KWdNSYq
CZIJlcC/guSm01M7fP7TrYPkQ5opMOCaVRkkuHTBUeuhwMi1mcRheI6U7wjG3ReZ6Zb6FnR8JfPE
FKUd3qpUOj88IkvV19PMwBTMP+7Q3nQKlaajxdWo3kqaM0w7HcqEqP8aGbfcu3++ToqCvB01+L+4
cC7XabX0n4uOpFrkRgyMg2GemLCnELSl2fAxXPEQAY0B4l9VOdsLFzGVMCmsEUPQmjtj1D4Mvvp8
fS3rJsiVIBXkSb7kAJVzsQpULcuccvRPZDJ0Krrix3Uba94365lAQ0dl+gPo2Q/a0FQ9tM0n7bsJ
qYXxtSrR7Og3zHxMMMX5k4h4Hp4O793lZ/HbKO7Bu7Jb6m1eWveparho3258/C0ri9gHK1GvSCFW
QBscprC6izT1Z5qlG7f86p4xVc++QVsDQ9PlYppQi6y8w4yvv4fZ9yHx7LJ2N8V0VwrrbNr/2mEg
59JOoTe5FvXYSbLaFcrDNPyj5DdTQDVPj23NesiZsC6d5M9xQJd2F64tlxbZrDfbVZsdYn1O1llc
VuauG+guKy+kUs4fe6ElEgB1RoJnkeLFqc0GL2yGJiZHtlTHH6jggj7ylM/esPH0Xvl0F4YWN4iO
PJCkjBiqlSR9pUkon2ASzG/HqvgnNoKtQeSP7x2R5gSa9RYVNcZAF+tqBZR7JYUgURfxZ7GkmOC3
rY0SnU0+eq9ALOCp8l/sJY9h2B4AIZkfuCVjQxLMMGozYMe603egrwPXykbbK/+4/8I8LQXe3/yv
3FyLxYVdX5WmQeiAqefGTLPA1iUYgRSeSX/uHefEDwtD1igWXR+zohEWi1B+66xnJdmF1Rbmd+3m
umCYWFySgxcAwEsx5E2ZG8eTo/T72tjpo1PoNxIFlCJwSsGt0ZVsp9tQ2XDOlfBlIYnAMdCY8tOW
ZYzMymdeUAguLJSGJCHeyaO6k+R8I4taSW7OzSw1jTy1lRIhwYwfgMXy/umV8lUVc7eRpWNebHnJ
qrX5hpxpTuH4WgTLcCgHoTcnFsX3Eov8VlS/h+Evv6vdgNHM656ycmNSIKcOD2EVc9e/P/BZoi0J
tQgXL0tTwuxJSJU7o/x23cLqNzqzsAggpThWfmphwYg6JwM2MUnNixon++tmVheiaQwUKhYeoS52
rQmzMe3EnsBh+s+iMbwq4cazbt3ZGXaC4p7hUWtZ689D/nWaazj74L14M2tx/mbAMKAWtvmaUdrv
ng313vgl8q7M0uZwfYFrgZguJAXQOfegNH55t2VqXXraOGZOZD5GOi+j/kfY7jxx2oiGaxFYgU9o
XqYpM6ZwaafS0l6SQwh/I8W4R73CHXLd9kYgcVZy6OiVhenWHbMC/QMfxXQ0fSEEYqg5XNpMpj7L
+rnsyKToF9UfTnqYtv8YiXJbNNp91ta6M6nBm14ZL2E/9LYWB9KpUnvxxkvLk6ZWyr5oSliCJOXT
9V2fLV82DulSEV7mwSgInZb1t6rQpD4caYVVPV3C2qE665f7Iv3lMZIyWm9tsOHHa595fm6DxOFJ
wFe43ArmxbVQr/zMgV3E9trvhkFZa2LeYOMzry7szM4i8zNLIxDMXIAspfvUDE9ddhK1gWbnsbDu
pWJf9H9x9wF6oJo0nx4qz5frCnFewesDUnMzopgEkwVQsbqSNpa1Fm3OzczbexbP1KaJaslk+3Tr
qTdyu0GnxLTerjvF2hGhYsBnmv0VPMWlETOsU5C5YeZIw4MX3KeVapvGEUxPk+2C8W827szY4kMF
YpXXaRIRdVTRLstbOTzUSbGxbR+J6eFmAG3Fs2xmcVKX9Wy402DPUYhtZVnbWqDYvQ49ApUfux+i
k5x7e61XAbRTIdGi2JEgVtWy+xjZrw4Vna7s7VL7Vyu3pB3XvJR0khF08D9M7C68hjDv9VHAgy5r
DBdCfk74v3FRH3LpUzYxS3JfpO71b7vmQJQ9VeikaDVx7i+/bWEIDfyNCd+2TKNjKSYq+JJguM+V
RP8bU+w72bsl0nlaRD0VP/Iyi8Xl1XRvjVAjDuKbbvSv11e0giRnsBArCItANv5xNgZ6sBRAOy/W
TDsYcfCpa8L7uvs1ej+Vvj+ZQUNrvBUdeABfpXDYaXJVuIIs2p3Wbo1vrSU350dnsea49mvUGzg6
I7R4BpOzyOwF+V0TfpK7v4mk/x2cJYa/A1zXJz6mfOlrYR6H+LmS38ridH13V+P1mZXFtaxbfTzU
GlYs82QVX8biEU2Qrt+4/NfOwTxlMmPhRGhLF16p+vS1wpRXmK/4rtX+EimKYs2o0XkWwj09YMcc
txLRtaNgUX6wgD5RBlsehTDK5bQyiDxk8TsLfE5Ejd40nq9v4O+ZleUVe25mzuzOQnYjlVErWJgR
6FZ+amOtA2hVh0206zRjfFURqvP2TKBnmg38oU3dQrK6b8SqHlSH5KMpZ3aJ4JASSPmLKQvN56GV
wplrFJgUggTAfvZjABGpVeXG93ScrJdOr5KCSoBkvkZeZD0POrPxXerVX0v+Fkj/wM+9J6U5HJoA
fOPeF9SugeEJiW07aCCZeq56Kl0uh7YenCgqc9ORFTHe98GgZLse9E69N+pEt/tpUty6Moqnwiun
FAB/AlK5LRrDMQat2JeQzKV+gwpkreYZQ95BW1gQH/Xlg1U10mTr+pD9FFojfB/FGKKe0IDf2EY6
nVfVoMKik9Wl3zpqVMj6TdwZiisbvvjal90Q3bfqqD9JQWoNO3SZezosg5w8xnLYuvB++7odqOiF
qQnEoChRit7noLAG4z5IIQoET6YYj/SEq1PgV8Z+iDqyg1EtIvGgZlajO9YYGZ/6qET8tG275CBV
Tb5PVbPI9pHV1FB8hWp/C2nx8M0Tg6h1+kEodoEmF8lGJF07hOcutLgmqqmfqi7ieKRQVdXeQ+u9
GBR9zPjtuq+uNOfoh0Eubs0SETCMLQzVkagG0lxgHIfHLD8Gxi4S92P5yUSNsohuPeOkCMfrNldP
4ZnJRUYzMKRgZAIVkQqO9kIugcAGxbNfTF+v21ndQ5g+4JmDIoMzf3kMrbqcuizBDg3iY4/EQl5G
nyJFfynafuNzrW/jf7Z+//nZkR/GrA+luRQ86UfJ/C6Oz40aOqP5TS1207Sr4+eo2pKSWHlkzOA6
mD+gmiGTMBeRGjJTv4I9nCKdde+XT3l/Xw0//ODbCHJF248c2PCNc26jPsjYpZ3Lbhi/N8n369v8
MZJf/gr5cptRizK9JuBXdDETBN5rNcZuJg6ON093fQlCJ9xqR350ICzOmPP5hU/5fbHuTEN/MAya
zIkZ7S9KYa+G5qn3tsysFF+xQ6YG1ZUO5dKSNcjrO71IppybsNdfVat7DrugOjaBdaMrYW6nctw7
gcIjrwmrU5iX5c4EU7fhWh/zCwnaP0aKgFGi4bIksZpAphbhXIkN6/qeXDY4eKnZus0oNLY1jVRj
tUD+86gwr1xncyUyZ37A5Tf1JGjLpRijaQkY9lccjLZS8SWFr0L6rRsfkJgcp62+zepnPTOqXhoV
Uy/xKxVHGrTpGEn6exO0+5y5++v+unJWWdzcgoDSGD2yZdVDRDjEy9WaegDUbGn6UFlvKdlGyiQG
cKxdWt+n3paW28dYNNuckTVsKXfvwmVT4BpWW+GydfqrqmMnQlbAYxxsC/O1uodndhaH0YN7Z6QX
S2ytb/Lke5PupH4jvZk/w2V2c7mUhW9UkdXCR8lSmup5EnN7GLcEPLY2a+EIplwbWpCxiBiCdW6K
Uxyaz0Zya6KFYV93htXgdbZf836exe20MCNaLCwmMx8F46dQ6/Y0nBSeLp5010ueXTfyhsm11XGi
ZsJ+gIxwUV2atJSyHXqTCrPcqG6QPo7hQwaKXNmSe19zhTM7S6WhPqiVUQywE0jZrS5lu4aR7inx
3es7uGVm6dlD0qmtiJkWuW8LiZAgrdwi3RSamz136XZEIgMGekimSB8ut60v+yIEZ505RdgzBOT3
nrqXmzYcwTQ2SnqPUAo1M7MUHkCIdTsFEpp/zD7tbuUaOme7ryD6/POVwyvIkLxCXOYuuvxFRWcV
VijCyevrTCBUaVI7ftl7u7aQfv25pfO1z3tz5qWGUqk8E1i76XWvuSf9rA3VNfKNZ/XaWTi3sjjY
UlZPxejxJY3+i9UUtpQjXlc+g3YIxInU8522/V+sy6TgRCVkTp4WFv0ijItApsQdhqa3j0pRu8mh
8KS3mWgbH2stas3zd4zjc5GS7F5uYVMnDbB1TLWtAtNP/hRmunN9NasXC90wnlKk00zbL5YTeHEE
7wN9jnJobX8eSjrK4rHp9kqzk6wnWQ/spv1j8A0TuZICVTnlLlLAhU1BsMSxGChuMyEAIAu6kGk8
paq607Nm42t9LBJiijI9EDra+MC9L7fQiK2ymkI5o6OY2pPgTp1vS/rXSr7P+pus+nR9N9fC5Lm1
RZXQSPtmSlOsBZSNzeygiA11ldrOw40dXJmKmoea+QfKa1C8y1EaYaqSOpvXNWqia2rNXrFSN4TM
uakFJzIktx+/oKPnjOVw7yXG3ovGDc9ZWys/gDIyjJiz91zubJqCQRsQeUAHrt576Y/WDNwU4nLR
Cje+4doZn7lDGbyy5hEL7dKSAOpNtwTova1I6WAqmfrK9nrJYFimVqEq08f6UQv9Hlob2pM8B8kR
/+InME1HJkR3evbdy58As76ZwSk6Q1oeO7PfzzzMzZNm3inRqR9C2zCqjbO/5ri0f0yTdiCJ9LIB
ZOr+INVJmDuD+W2SyGKfUsjUaymwjcH16z+f9CCKirxLZp+ifbf4mnKZFyhyMD4gt2Z5W46qeYOM
BgC1QY3CnUIV5NA0Zr2Js51vwOUNyTAuchPgT5GqWdyQWtix0Nig+pp5tqL0CCS8lpY9ZP9o42MY
M3X8qOuHqWz210/q7DMf7VJN0xG7h/ht4VOSabSqD4uV0wjfBFW+zaiOZP5Wr3ItgJOwU6MAoK4w
AXXpNjpU2rIGgbBjyIFdjYc8fxqiZz2lpnYI9KNY38nyfgpVpyeXkr6m4kaes/IO47VA6Z77nqm7
37j2szuY+0MVOwVJ8zAYnuvpRx6+N1N3HGPNhul3w9hKQABbpNAunw8Y+r2Xi2Wa3K+iFrn2ZKIg
6hmC6pLBveeW8S4Apf7z8EPPh8eJTFaKxNNia8XQ4K2UQ0wxmOkXs2i6oxyaCPlOBVPz3lid/thf
6NAzgkr1npC3vIoDvwvN0mKIU4wA1bdlnO08SQZa0ahbR3FlH9lFOK4oMzMfvORHDQExWfSbSkdS
ikNQZbus605DaBwRi91Abqz4JxewPg+zGnS1l6eg7Xujq2tMmVFzTI3hEBj1hlesHDS6RrB1ccRn
VsuFV3iBIJa6AtwrQj3Bpgz5k5Ynhc/J+HX9C61lMih4Ah8CsgQ2chnCSqrnRVH1yCeTdKpie9sl
DHV33qkQjQMDxA+xXIKGKfaSZ/68bvvjDSXPjNDMCzB0PbesLl2/tBSmkHN06cVWeRBAnEn5V2t4
MeTPMnSDtHW+M0Gw9TxfK/VQ5qGgxIsMf1mWQaUub6PAmEpH9sZd4027vElOUtrt9bK67/XgNI8S
p4Lipql2yMYg2vi0K9Fl9px5RJ8kgPB2ueqqzRqlVMTSKXodDWKGkAEedQ/+gASpGglIIRmttLu+
02vudGZTW2ALea9xEjqpdALQYa3xjwiiMEvItq6bWTuDc8AGa29pChzcl0sDiZ4IhieXJPnWQeyH
HyVqx9pUHaEq2LiJVj/jrGDC+3AeA1tiTMPKStRJU0on72UnyyzG9FXXz2CQCWFWFAPbbEs37T7H
vuh0nX+4vtJN84ulmkOq+H6J+bodjB1pnWerIWxPhVreBSHzSdwgj4MvjHYZ+d8NLbrzzOr7xo+Y
P9viOgZQo4A8AdHDkOQiSoRJNRlWr5UO2lNPOuhR3r5IhHvlN2mUbyJPObQQL7aB5dvErH+uW1/7
2CZQRyYbmfxjZOTyY2eMpJuVZTCgr+r3fT28FP70Ivgwbk3W1+um1tz3zNSy5D4idxfDho+ppmhd
WBrSx6jTA0evVG/jdKprW0qbBIYT9hVI++Wq5LExFR/hcIe29E4pi6+9qv24vprf+NblZ7NIbgxm
Jmfk3+KzpY0WTmMsF3PbtVRdsbydxp9tfEwSxc7q96DRb3X/01icvOG1lH5GVoFy2L1Q7NPpaGQH
dXS0aVf4B1pw/ZaQ2cevCiiXugtTy9BH8HK4XH89aL6adyE65aUr08JrGb8d5R+R9XJ9E1bt0M8H
Jz4XBJZV0sHqlA7seeHk4Kk1inARqo6JcqNuvtVXLbEkgv5vkODsXGfZXMAgmNcD3we6nwGpeTHU
99F7HNJv1xf00XFmvBljsIBwmVn+LVV+ZsaalQhNL5615RMd3Cg9Rs/bFHdeWwwnAZU+CaixvKTy
rFtBq6ugAbVSDMmtBTb7Pq9k3ZX74LM/9luyhB8PHjc0EgckCNQwP0x9SzCIDBNTfE5leCRt7UFD
z13PjY1ourZ3MBiRjjJ/Q8q9/ERFo8Sg3qFNMo6p91NO3q9/m4+vQpbxG7yvUVb8QF4MbAReg7SD
a1FzFQZEkeeBTQHOHjtST2r767q19dXMowL/39r852eeIEleqCQx1sJe201M4+uJ4V43MZ/Cywhy
njmRI16aUBKz1LWmL5xeONbtPtAOI/RlQ3oI9ZCyFz32bOPhsOIJM9KHawadWypfi7hgwjJtdQPc
YQXcTNa0FybRjTf7NStW0LYFrwFtAvSny1l5b+jzEZkYphy01NXzAXiE4PhT5Mhj9GWM9Lcu/8zM
rxt7z8xy/QAqfjvE0MAobiknG8nMSrGIFZ/9GPlyk+s+YEJ2zsEt61mgs1s0O98P3ZjbyG7ML1mb
33ZxubMmYZf098MwbkSUlc3gQQhmlnuIzvbyGQwJjRpE+QCJoG++8W5DArGF9C+uk61k6mNKKqsK
iG3kD6lmklJcrjQvpDAUVMqY+UgruwPjZBeT+FQa/g9Nbx/jMjY23vgrhG28CymkU+BHvpWZuEuT
klVlZm/A+5Hdyf9QcnbD3Y+vkdvY4S52gn21k+1s1x4/gZe1n7dGDFaII6kAUhdjFBjVTvzt0rpq
CiA5+pkoC7nryvYfsqcJs6628+87R/msAGY5BA/p2zG2hf31s7vmVxTDLHyc+E2derHb1E8GQckZ
opTvizvFNm/MU+x8yd/zU7zfkt9bN6bQVeY88MRbztoMiteqYcM+C68Qwh4tJz0MTgoDLLWj46b0
2HwkFnGJ0v5/1hahL0gMf9Itllbu9Bv/RrCDx8QNQ1t//KreZlsvqZW3KwfjzNzCiQxwXZLUsbjx
mUZUZ5f2YBsITB0ie0t7ewVAf2lrvpnPorouRRzVdiaquWl334fb+NC+l++6LeIgw+NWGvab3+Ta
Ti48VFJbxkbmpTXviCl8M26Z7LkBn6Dahe2/Nofq0/MWH8oKg+7lEhdvmkxVzF7KsWk+p0eYOyDM
HZ3gzrL3SmqXsKuq++GA2rO4zw6fNw7FXHj6sF51xmAwYad8YNfoIYeoxwrb0g/rZ/xt793LDtCs
PdWB6SY/bX7OlZDHfOJ/9haeqoWtGBfz51TveXI/9gjzRux16fiHiXntx96lv3JvOls6ESs394Xd
hcs2/WilQond1in2ZmR/f9EOorjtruvrg4KEgQuGjZcRLpHkIgBqSIS7kQ/tr/RegR9XsJFDcapd
9y08fQtu2lv02ja+47xvH7/jf3YXPmRlihKp0Szp+B5/o8rAHMAdvDc7yRl2QAQ/PbcbicmqQajZ
gebDBfOhx6A1gCnl2XF6YbrT/x9p37Ubuc41+0QClMMtlTq37Xa+ETyesXLOevpT8g/sUdM6Tez9
ze0Arl7U4iK5QpXG75ustG8bJa2GtQUG5SzdhFx1FuK4mAUejUNtn4XtaJ4fXj3Lc1BXINpJ3B7D
pz8qGd96KyC+4wb70JJPxuMTi/R59pAfKwyWDR1jFkia0Qm7PlRCPRJF7JT8sRgfkswdWbtj5ZWB
tB9uexDWANcN/QicFD0uvVipMBI6WFAinWV0ZO/os7qcV9racCqJmLqHDDiSgHQmlcsjIY8zGUSS
AZizw81ExDeZKPcon+aYsLBA00U0CwPyLFn31aMDV0y8dMGTCP5hah8GctmW9chXYGvv9E1xB41M
01bPnBvyjPN+dTEXSPP/Lw6OEIQdQjoAqbQ72YTaLskMxh5YhcC0HXKKkJRSf9TZ2qSDtAe+V9k9
BSiyedKmDLc66+ayCqOByQeDoLhM0HeJKkPCuhvheT53ULMHsdxMaHzMNrd32+oxhIwSdjMYYWb+
4OsFi/VUrj0NU2LN52D1oNiOXc2GhvpWPwQJmexmF5BTT/KNd9S2IoNGfm134d2BHkse2RkoyF6D
G2NQDKUGj9T09m5U9U3bGE7Ys/SZ1o38i0PrB6aTkKI5CDjjTkytTjILkXCm4CJGPvSuYU8KCTgb
VtroBY7QrmyLVhcxovUKtST230wQ8V2+hIDQtbVtFgZCnMNx1GP9AYVOPLoOoa1b46fmVJvgQ5qI
9F7Z/iO/ScziM3SM7r+4Ll4cYG8wFHRnUb8g9uVUDEb8gnRCSfhe86DYoNi6yDqYVn13gUOF8DEt
9TEPgOOlkhOg4g8Pe2ojzGbnI6M8tHbEo67xj0lUaAljRYr0FlAjVx1V9P/3imHlc5FY6J4r9TOp
MKImMB5Uq/fTJSq1a7gmk6auAurU5VaFiUfxzyiQssR7MQcp2zYPbJQVmkY0dXEr/vtRXBHq3uhy
w+Q7zgs6E13hzp9FmQdH0iIIIDZoZGf46soHBGsFqNTBCojkFz1FkqL8hHcTN7PqBGRE7572FiUX
Jjfa2joiEwVO+vlgmCfKrrdEIWIOU2jD2kwTIjjFWd5ifOzI/27szi7M4Cga1u14t3YUXSFSX04T
x9ZAVwpY2u3Egpfc9XdGTVqs4aaSGKu4clu6wqKeFd2sc5XPWGEJ3VrN7JHXu23OSgC9QqAugGJX
T03qA6EwtkqdEK62soa1ZPMTmboDXYFQUTotBrWtjKA2eVe9D6zWjiwusXvrMrra79v2rH+eeU4f
kiazX1ARakrrBGOMEXRxPvFVOIJBGBxEA6lc9ciaY1h7ruNWh0ZlQKFLiS5ODqFaFr6C9kLRNc68
Pe09xzCLikQfGOxxcYm4bdyqOyzgKNcrpULqlTSDzkOHSR/MuAusnva1VMuVRZTHxZ6cTZIIwWet
tPp72YX0YeRUGhFc3YK2Z2NL9/OTpCD5IfxSHm/btzI+iCrrwkDKGwe/B+VRBvTWBM2IHZ9+dQ5v
gq3P4i/5b1Ds/rkNuPLsusKjHJMbWh7KQ1jQ3rgLExu076JEotgjGYtIag0J3eVor8A8vYoc2nWc
koYB0Z7PoTiT7qsGhWykQH/nodWw5O1XRCzQKrdAoiKiyInlxIlAUo8RR/qd6ir2+e7MF6TYDMR3
E7ITCd8StMOyCsorZdZrbMpBp6rSxMYAdn6P4RYo23jn2O3sr1YjLEGb2RXomLI0k3LUMvbFpA8K
DAa8Z4fg3Gy4I3dfMy63rK9G+WPTppClzmGPgVMMU/kpOB1Lq26sfmL1LK9d7vDdNBSG5fm5SHfE
NFoDKoS4nA2anNpsfOSqZBLbw7bavAVO/mocxcfgYdxHSBLEv2JWq+NaDuvqB1DGYlCoroweP0AH
padfvZb5SeXImH9ChTNLUSj7lOXPqT6hiCspoJETn1udcRqJ61/17yJQGxLq6e1ggCYEeZ5oO96r
rrDX3WGvbvnf6bYjaH1yOjLYniPsKhI6movOTHc4G+RZ27LEotei7eKD0DqCZVq1/Djit0xGA6W1
ezln9beuutfMswFiOTD1qJQPx1VYTiFf1WaHtASuMG5K2lOAO4wfICsqb0Kr3Ux3PFMMavXcUhfA
1KfOOMi+1wOAJyiDbnm8dXlzwnYt5xgfFoSlCbp2G1ziUZ+V4/MsxnQnvFoQSY/KReURUQBBlmHf
DujzH/oRFf4aRo9W6NxYt7GOb8aPpiaYtbeXw91cq0adWpEdKfi8jbd6Yi0so5sD0OoVRV0Oy979
XV2SPzhBsGsnE5dei4fKlM6KEywLxeuDJM85ofNVWNhGm6ywKhl1HydVTIEjRfqlseDW7odL+6jr
lK7wGOVrZk9pScNbQ/XLb+4Ya/izLwanxuKjUWejAgkeDC4BIzrwZvvHe0z23HtE1JP0H8qiV0jU
2Vg3Ui1jCBx+CF2N4TkVTknH8MC1JNkVBnUGJqrc+P+3Yk6wDUxxl1mpi5aeBh4Rb2sHNBcb8UV+
uL2I39mcn54/6wqjgUdQ6FZRpYSsvarBNOOi7rS99GIge1yTuw65GJnwTmG+IHKaCVK7/Ia3hLf/
kG6C3X9/APUV+zKKwyzEVxQEqG8cWt8OoCQYMZZ3NSijBMiDml1CJpBa3brJNW5CLtAcQBaMpwuB
XvjtlVx9Un5rNMEa9MHTanGBMSR8q8MQ1UVdzIx+BwHkqMI7zkrsxO23rDmt9VsTiNHn5ZsBqZVr
Iz3yAgOACi4YZOzJy5tI6su4yTcs7tR1N1lg0TsAPAR8BeErM7d5z1bt1o4Jbw5E3jao2BOVQH7k
zrv7LB58u0HxKj6AGIx1T1z5iKB80ucZOHQ2o934OobFceUlpQgxVhXFa4Kyq9UpkD27/R1XrhJz
MziWE70qsy7eNYisxaADN2SUiMrK4lS3il/RkjthQqZoz0Fm3UZbMwnNUSjIQ8JnrhRfo5WJrE5V
gEY0NeGni9qUTyM+KSPbueYps56JNGvAyhpIn69RekxzT3jQ4Pz0LW+wkjq1wKxQ889ig/FxWx8O
WXE/GV+3bZt9ggotS1T6UE2nuBPrVkKhMf9dJMqLWIk29EVe/zUKWqX+riB1J2mbLsvzBA2KfQiJ
QVncNaAFimJ1cxtmxS1Ad4fmJbThzD3U1BKWkSdEGabFzQqZTKfstM4sMchNsiw/l5WhP3hyWT6G
SakwgFcObjTO4ZKHro1vdpXrb9d0gdfqXApJDn7r63Zr3FW43kbHMn6vGzOO72/buXK3vIKjAqXs
w3xNBlwFsZgWkt7gw4jAch3XlgA3vQ224v0g21LRdwbPRMcRFVXALF20IN5DNrPcdmkMHUpWe8/8
c2kfXCJQ5mhJohQB6CLMqhCIkMVmHT3I6TGvB8ZGXlu3JRC1kYMeIRosBkiN8vd1n5PMB09EuRfy
lDTQ67u9biyrKJ8vVMy+5uBLMtuJK89pEA92y5X+fTEZ93zWiAzb1jYy6svIsIBoej5Br11wTFu5
ANk0pL2M+yzdVuFvZoFgbfmQWUYIlBF10XV7DdGV8ZCOIjQxagxyKqRvNz3YwMdLlzEuPGv3rLkU
8g8StXbgAxUw3gOk0fXc9Gtymv2vCUUZzVYe5It/V7gySMjd2x9sLXosQakV9EQP810xQPVokyI8
8XdaZ8mtNQYPAUsXYW1T/cVCgvF6KfW2i7IgB1YzXMJ+p7Pq5GsPfsT1+caBJliMjdKdTZk2QekN
cX06g1SIt9Nj72JWtVHwWsLBD90PYlh4wJSM4seaGy5xxWvDRj8YkBAGbuhXGJ94ibzE4rn/BPLP
UUk/zPo8MYq0x1GJ56YbF7iEJ/lO0jnGllpzCOhmz+3haA7HYM61Ld6sIu3LsEXjv/Jk06cPEySx
uopMKIjzv25736rPL9GoKCgGstDEIdAw1KG+69EQb1VjkgV0ynqTiQlryR7gnXeN4CumktX5QRua
cYtZodrmoRJsghOg3gZRqlp91eg2+KV+3/6Ja5VSNMtjEg+THryC6vb1goS5BHZUFTJNUyzaXfPS
4vHdBqIVQVKrLz8hhEnKrgXPF0a/+O7YSCBK6UtkvNq3Sb9LgmrLCfIOVaOzwntWYbBGTlfXcPkD
Ke+DJI2Gkhh+oHocnOiud/1Nghea3JjeRr6k22wXYGO7mGi6vTJr23mJS91H+0CDVk6EmkAevzTy
Mf0PCdGrhZ/xF40LuRzJsSwjXIjYVRJ6BpvO0oJdFN15HTFSRtV0bQ8vraH8Pis6LhIxK4RZ4fex
mvPmz4rxfHvF1k7HJQbl7WqrT31ZYMW4xIniRwn5m9gSx4fbKGsVIwwbYO4a42UGhjyoD+MXfTqk
33pY4nPva2ZVbisBpEzIKCquWu9ktBOUrKTHmm1LUOpr1SAb0cGxi/DUPSXxo5LgtXxUWa+S1RCP
0D5rZ0LiB1N7104ho5clHCcB1yYLG2+yzrUbaja+ll0cPVtHzq8n8gOrbLnmHOAs0+ZBcjyF6IMl
1NouFXU4R1/EdgiyXL3unqdMZYhzrMXeJQy1k/VU9/i4hH8EjTvlYMirSDdNZqmNhIeimsySU1n3
lIVdlKdwlVr3/LdDjo05xBhiw6AYHhOHVIqsPuc1M5GCc57kxCg7xs2DtaaUw4iBJ/kSjzX1+Puw
fYtbt2Lx0qzd3ZbrSTkLJ2r5xMdwlnBIHjpdJJCrdmuteqyCzkYnEePzreVOQbf6102o/Y0GgUb3
IMxpShdL3iWO9ioZlnepnckct6gvOvVo3d7r8yLRrwjQjMwDC+Bm+zEKjMKYAiJUIKoJ92eM+l9Z
IjMg1r4T2uTnCT8809Eic73joDwiN7Oahimnd318SrRHnmdFrLUPtcSgrr4SLtl1lwFDE81hj3nf
B84MbXULEZLpvt12u9RJ3OFN+O0xPtmqcWDVAc2IgmYr2rhOT6DHm+L+oUygw+jikOR1QVLPYyQ6
xJ9AaIUFxRlwZhYaet5gVLRmVAeQXWgX1c1t4ZM7e9jRpn8KwIXdW4KFRnWX3+otgYa1/Io24J3+
yX8Gz7oTMr7oyvDD/GNmmnIQrMyzm9eftAk1X52CvEH7guLkeG1sU1OFZL0jnDBQGhHflq36IP2B
SltCMjdy1SdWqFtfj78/YXbsxeGOqa6xChUIHbXRzhBtEd11rKfNzxMJVmKQELNwEBID6cA1BIg3
hJLPZyuL3231ZcgdpJovavd1ewv+9N1rGMp3Y9TbA74ETGKQuvvFQxMyP+biQEbQyNyG+u6avt7u
MxZeOEiW6Sitzqu6WLV4iocp8IDlD5GbtL8nWd034gfy86bag0ZJ7U00t+egYfzTqKGljd3RUGpr
qtBlHunQHbsb/P/A63n9o6ioJ9fYLh1fNibeLnYb1zaI0Y1xO4aWpL5O5UbnT1L7eHslZvf4sRBQ
uEbn7KwwRW8nvjLGHDpxjZnq/H2cqpck0hiL/fMwhlkLCMosKYi5YSyrxhQzya4isxdcPra4wt+O
3C7IWBSbqxtiAUd5a90aILKtASeFPOkxvQe9CjLJJcOqVW9dwFDe2quFMLQeFk6NhY1fO3mE0ok0
D+9hgGV7+yOtmgQmDEQZqOz80Hzw+y6IugKOIaCQqJQqgcAPhtVvg6zcYcAQxUNvAYUiER1z1MKp
WZU0QwqLKuErQBcRMnW4WIceKJGhfgwhdZWI4uY26Jr7QSYLWxB8WFBSo96E2jSopa7gYxUpBm4r
6ZT0FeNkWoteSwjxeqtzJYhSyhBmcWFkcphjAj8hUuNS8XTblDWHWOJQZ0FYxljVAjiZFuNae8bD
ekLLfZDbDUunlwVFxfxSzIW4lgEVi5kV6KSoRLRym1VzSMLP21aJrC80++YiUlZZrI4p32D5Nu1I
wKyoHyEDahumeMbMpplaCQETvz25O/0cPDxF5pNvKdbtH7EWQZZLS0UQtFv0Ld/Mntlmdgpq6yl3
evQjKMKe8y2O+30bbm27LeGojQDS6nDMdcBhyOmREyek9DBNWRbIV9wGWnXNub0DXYnYBDSrjoDs
hsS1bWPKpTNJh0I+6v7HxPKW1dVboFCRyjDCJMXAaWOGqdvr3YbjFBJ6+6FO7UK/81vntlErbWYz
09xfq6hMaFaWBQSDYVU+Ev1L80n6KllQu31RoI3SgTXc5J7RArERT6XTYD7Mv9z+AaufTwJrIKqI
4DChj7ROUrghGGEvF3Uk9kGBK0MxhZFEXN0WCxDKJf1RDbjvRfXQqseLL2HLOmBWWnGwjjNnELIP
eCnTjdJTDFaQwcM6Zty5zO8y/63yXW34DOXfVXdWo51aHH3OjfnH/7B+C9zZ9MWO98AWEQfzjq8h
WyLUkGXQcCNKH26jzF5AXzyW1lFxhau6tJs8oJTZSc7/yONBRGINhT2/yAhGo+1c/dc8J9frSX2y
ASJZBrJT8It6Z0RvYXf06zeFdVav7Om543fmxsQsBngQrlevQxZgakSgFN7MRCg5CUpFsX7uhJBx
K1hJ4QBiAUV9KD9OxF7L8BQa0FB5ESBqtQmPk8sd5TtIpqRbEH7sjTeB0ZSzEk5QBUMiFAkxFFm+
myQW7lHUXCv5fdSYTXHUvYGolQVNXiILORLqdpv/a+UZ5QqOMrKR+kTrQdKJuZpDyj0I0UbgGK64
0tp8jUH54qAWvV7ywKiUh742uQp8Q8c2sTpw7HuhLXRfjexU+p7X76tur2R3dXiufatFYAsYq7v2
pIS9OpZWxsyC9kNspuYVbupj2Gv5J+nc4svmH7L5EB66Q7MJHlon5Yi3iQ/ZSSW74KmOzNsbc+Vy
cfUDqG2SeRwq+TF+wOA53uAUgRUYb51xKgKNgcS0lTpoK4hIJKECKOiJlNGGhyw7kX8Hzp/48Bk5
0UsuWOHWv+tJdmhJ+Fi4H6yuF5ax1Nmo6/mglQa+PBQ9etmSwRhWpXbov0vR8/+2rNSpmGj52GQq
bAXrT+fty2Q3Jg/1ePFC1sEx7wgqsi4/IN2dCgExSY4qIFXioZLfm5hxoV7pNcHQoIxmMrA96DPP
xHWIq+VC9GQ5aWb9CcU7Y8ZlSJxScqZsPw4WjJP8AFJpTDrglciDoXJsCtD0YkqYfiwEUO0pkgHl
GEibWxXi2zCAj9CNGoOIvZ3o4B6KTd9QN2mx97sjF+xLJA+UvSqdeuVV7e/RhUbE0UeccmPPivLO
nmrS8/t4cvrc0ia8fCQyyttI9/YtqN5DfbC7WjEbKKfWwzMkLzB39SG2bpKqppaOpIghQXrWGt4Z
AtPAg8mHZjErAq74KMRV0ZcC3h4ZNFPUiYKEDFo7JwX3AERAdMjmxjGOTYO3S6Wybjvp2govoahg
m/cyVKfEGSo8hKoFmlUJmcOQs3TfUgtGZF8FA9kq6iv4h6nBazfypx4q5xLAEujUDunk8JxKGuGV
6w95e4oKFufpysk8A/2DRwW2th5BPSYAL+aeeQyxSOKjX6vO1Nr/YREXOFRUE8A1U9TqbJfikbRO
HV38zBVXmgK3gK61PrE6YFYWEhLqGqhOIbBl/KBZ5cRA98DB2ppCZfN+sQ2n97E5cll5DgX734+U
IwkBYt450YtcOX38QyIctHC+0Zqi4plj8TSivByoTp8xvGP++lQUu8KhXLEQJBArg0HRzIzzEB8T
4THsGCF5JVBeQVAOKE2SEaLY1pqNJ0M5qTdVmXFFWzUCDKNIMCJcoQvg2sXFSVL9LMBiyUH70mST
1RXBQxYx7gyrdixQZv9Y3Mg6QefUkAcKuPWIhM7XPN/cdmmWHVTEj7jAENF51Jpl+qcobYgUWALS
pP8TCD1JLSu55GODoANAidFqsu11GZGXUZ1mrBXN2aOn6OuTc1jCt8o56EQL83vWbTvWkssYMfzn
q3+zUCy+R1XFZQOZYOjLZ9MxVA/KGJt9Ds66UbKKMDukDYoBQY/HOA8eO80uQQU/BIIVdBlRet71
+ksTs+oE8yf6sZ8WP4o6RTK0DDUGh9VN2yc9v5Tjyff3SQ1lrCO0hrqW0WS4Emyv1mD+Dos1iDy+
yyJx9smwd7vQIFz4koiuFzMmZVjfk9rDbWfodWHMeziO7tqq3KfZ4+3PyUKgjo289A194IHQy69e
5oqNwPD7tcTr1VpRUUINkwlDMFirROEf9SiKCNobwLJsjHdDx9lGrDsDtIua+sHwWWIqTHAqeAT+
hJGB3sOG4B9TryIBNnl7Tqe7Wt0NkQE2ln3GsfRUVp0RWS8c/ag5/Kg61BX43WUu6MwUEcvL7FCO
0OoDMTpQR36oD3zz5/Y3XPNGSULBB3lm9D/J1Arrg1wXgwG81ui+0ip/HJALa4XM4iXmgoorG22J
RS1o34DzoIxDjOAe0IRd+eiXKz60o3d5Eh+qz5yRh1ppWsIk88I0KjTrnpxEQga47pM/hc/aJT6N
f0AhX+y10ZRsS9k+K/fMwYS5w5COJgtUmoe40MTEBz0/1GMuud1/oXVeOcpbsHoEUKCz/qePp1A1
Al0ocj4bgIVCp5WB8hxqHXH0oLNIC9cOuaVN84ddhKxAiTAoEwEnlYytmsj7oA/NfmQliFgwVCBu
haCS0maGUaBg1e8iZNdYWfuVSZUrr6AHR0Z91MZ2BuFAfKe71Wv0mB0EK9vnr/IlUglTkGPeQbcc
gorDYLPhu3j+SHX27H9oRH1vwDvG2aHbmWgb5f4Ue/ERzY/GfcK4xbHWk4rPiJtJFVZAlqTPXn8W
pZqU/NNtF1w90pe+QQWQbowFjp99Qz1KaAd8F0izD3dKZrU9TMpfp91wF1tKQURXZz23GQFFoQIK
Tm01GEpgoy6OjinhLKMQT1QM2vv2G4+2Ao1xR1ppv1HBqi4qMwXuNznV9U7wxjQ0ikbArG0R4m1/
TpNdHNkJVD3T2gqjy1geM2/Ttm45Wlx5imKXsdzzlr72pvkHoIkbPdwoTNN9FdMw+UYCsXmIU1Uk
7tCFWSjmyBN8W3BkRRgADlR78uy0sBnI35oQt6Dn68AiCuS6r4doGAA9p7pHy19TpWAQ2sT9NoyP
nHFO80NVvuaSW2nPhkI6MSRcbkv8H0H4UPFGUQgPjV9j5m3xeRsiQmF/1EtvM3WxqRWPyJKI3Gua
V5YBnbQaVIdN9T4EvNk0Zx+0xnKxkaCVkfnbDrIyFdIX9aGeYhRq3nXQk3KNbA6jI4ibCDSm6VYp
dzmX2WW/zTjXi7ZqNpEGDZ66q45u1V1iqN9IZ8XPiB/5Vpr99sO9n4LGEbeKFH1x010SnTPRUkUH
DYcFaACyc5Ruo9HhG9xXs+cU3d/eJtI2uvGcF/dSg4xAtk/G+2QkmhBberXRyoveOGkskaI7KOou
8u/V/MCBwEp7MVDwnw5xtYdwNYZptlr+kMZuVn94/SPqJplx0bpNrhJtdGPpnGH/8BAoUsPPWkbr
3rmfnE4T7RCU7OkrX7/lWmiiJEJwKYrVY6CbMhS4owuXf0hjbUGlm+DC0qg+lgsEb6W8qznLCD/F
XDFl/40fT2l05goQ66KQInbo09cduB+E/Z68EnzFztR8NVBqMA68d0Yaq6uf9PhXX/UkKA8dBAya
bA/C7swYzLhzfNmu+XrLteWh8UdXEc+J1BM+113IbqFbyElDOzVYdaeV6hq4ztC1iek1iKSCv+va
P1PF9yolaOdmHFPYatvKaUCbEpLkAPEjnvB30lF7qmx42AXTeSPrrvrz5obcP9ixQQ2EFm40fF3D
l4mSt5UI+OiQWKLZm7GZnSvwHpKXi3rwrWz3icLRS22zRgNW5hOvkamNqeajqlU41L7bgzxb3JVk
evFLkuLqaj5otnYs7PowboKtZhVW5HID4S3fYp0Ec7Sl4sPVAlDrH3R1DiE7/AxxpiIBtGepLoJx
Dx6Gp4zghLO0Q0xejd+3I9PPK+y1+dQx1xWxPvIa6mWDDwXC90K066IgrcSyb/79t+yjTjo+TvtS
U1C/Skl6kk1pHzgx7Cytzm1sb19vWpOVUlopZF3bRp1waQBm+UbHmqbPJQm2mVPKIHRA/tH6aI6n
xFXMnnFtZllJ3ZoTqQJN+ezGmrGTFNcbTkzJ5LVTdOEpGC283ioB6KXVuAJGpPq/eGUz8dm2iGpS
9x+oOFlGMnw0vUhAah4TaEqYowDZh7C7j2PWC/Obae///1FRtLv+KYaRiIUxl+RxGbw3AiI52Tay
4pNn/YrdwZoecKoRlFlI7eikM3unMXtrp0Tk8i+dGMo+MuS11G+uX5VuOu+5YEx40cM1CnLoIoYN
SwTXWjsyW/d/fF8AfTMKo3EfIZzOLRvJlBQqdDyQeAMdn5pBoN6WROe2NT+/MIVC7Umxk6ZkqIFS
hUTHYA/uZySP3GzjXfKtZGYDyVG8YtH7smyjdmiGqQTNL6Pe5PL7JnosFKcXzNuWzX/iyl8ow6gN
iYwlV/MtDOMint8mcZm+iJykRvaQj/lRa6Pki2ujgZHH/BHivlExKgq2SPCh0g+9OEKbTDclPcqB
Lg+yOx5TF9VelF5vG/fzyUzhUA+9SRahi4Eeb9PAvc4SBkd1/Z34xhmmf9Av2UOxV47xVjFrVifk
z2fZjAwGJvRazlrYtCiJr01Gb4SQoE622HVbjScvmEywJbfeRjZuaSxOXSYg9SFbv2zDqgWgemwO
ITLDrmEq99p7DwLoYKefmOmIH4kBykIqsHIKVNW1AIClAuaa3OzA5kIq3NQc6Ciz2AJ+Fu6v0b6T
W4vLepsleTfyQBss4ay73WeekBoMm+b8Pptc9VzjYhSYzQe8adywzq3VjYi3AIQo0DjJ06X6Ucjz
TJzSHo1VaGntNv2cxVJU1pVrdVtAdljA4Bz0QugigtroWmFgWXHZar9alzdVmzuUu+KXd6fZEC+b
Tumd7zQ9Iwas+w5oO1C6mK969KGBGavWh+4jUMGYJ9+jsd7xrOSX+Ih5QrM8t78Y23Ledj+CzgKP
2pYKJyZNEOQgihXRydI0BP2nZujWFm/1IMzB64+xsj/7D2b3WSBSl1mt9RI15WCh/u5D3wl5aidz
uA68dlCfgqDAeQTZEreNQLP0BQmL92LHHVhU+/O19YfVGBMFH6aBlaZ7AKukqPVcmoNRcpCFL50l
YrJu5AKACgHoLOtTv0EsbwYVXd45KeXIjHj9IWvRntoWBvpdUMqvEhKNMlLQAfEGFLn7YOMXEUT4
FCKqHpRCynNf9NtYl4jQVxdd6ZDq4yDlfNsLfl7z52+y+LlUAOliUFbz4ny6qVv1vf+YSK46waXY
PBTg0dQ/U2fqrWgn7QZTUK3BHK3Lv+6Auf4JBnVxkzh5qBIFKwYq25J/59p7PYTE0wuE1hjWrn78
mWdwznLgMUcd5VGnlGFUI35NqHVlU3EaBt69vaDrpx3GjgQdGhkzRcj13W/INDxP54gMniYFRHWn
9uQoewl0Mm8N8R+VHTQI0CPpVIzb0WrYWuBS77XIq2IpbIBrhOJWLqYDqtSmn492wKLaWl/FvxbO
cXpxCnTRqEyNDyTdeAnDZ5klwDvvEHqLossFLS9oHsCllbo9a3UR+D1kwk3OV9waSQ/vDuqGfeYK
WXJKWe0ea9Ys0agwmKrFFNQJ0EbjpfWdvGH1PLEAKIdQtVAZhBlA1S+y8BvSobc9bu3y+M1ejtcP
GnU0agcL4ihJalf1Zqf9qhUrb9w6dDDNYvisE2rVkpkn/f+QdGqj5gO4f7UYSKHEd9DOC5BxjqNj
6v/2vdjxRQnNpUljZZ3x0ocZ6Iqy5pnvMM2g6PnJS2qGx//s2EXgAIMLFGlmrU+0dV874ujLpdRl
+D3xF6hIDKtBUxHUrw8nNCkhIdLwjFfs2hYDIyTmCSFDgw4aKnzIoSTrQVn3pu+BaEI7FFKK6Ro7
r63bX3Ql/Q33X0xHzj9kscPySeBjg8M8Le/WD7rZ291eAPUi8pUb74CqGo5ofg8O94fbuD8uWPM+
kMDFAxsxPEEX63vf69JeAlNDWOovoZduhFw96gFrvODnTYfCobacoOR6WSXACdLwqS6fwhYFoDGx
ahEltPFlmDikC9sLXnq239ekaEJTH5On28bO2+IqylA/gnIeWUuFsOfnCcoRbZ9egLb12o4S+cCp
/g6U67aCBsUc8LdhWWs877HFp+1iURngtqD/qSQCGjxSCJDBVLe3UVjGUSFaCpE06wygVImpw4zh
SYLkswQBv48k3nvQ/rqN92NnUItJOSyfq3EZaDOebAfI0AVoI3rhWQQBqyiKjHYoCQTjSGpcr12W
BDxUw8EIlEkHfnAV3+rboyS83rZlJT2GbbCAoT7ROGE4M51h5OP0qrVE+gWGO+4U7poXddvcFw+q
T4Q/LP6SlTZPwELNY1aemWvmVHQJfa2GWBnWMMyfKxmNjbvqS1MtTTx3IKJPrKH7GFmNRj/Ojvm7
LTCpy6rf1JI2FsDEqzyOvgalJf34YkSnJmDNgP441QEFcQqMPqLMBfFiyrw8aDTwjmLTK/qxyo5t
cKzkc1M8S9M9BGhvf8I1R1liUWa1IjeNbQ4sOQkISleFZ8l5Qbiesc1YNs3bcLGZQ0EOczWYA1mL
AYpBJ2X+O0RxB70/RMUBCOIM+3+yjG4EmHq/LSt/XsXinPt/tO4pnCJisHqq1vxiVgaC/KckKmAG
uDasyhK+5zSIIijzcF1yUvvdhHPca/Zi4d62aC0gLqGobzXIyZBDswsBMcIA8gevbRX/z/8GQX2m
LIe4MPiXwIIhDKYI/sjiswS90m2QVZ/7u2Q0N59Ry3HqCbPPha1sR3xWYZgHD4AQ+gtnwfBYSjyr
vofLGOjeMLUAeqrrT6Q2hQ4B05neYBCfpyjyzUkdrKof93ySoY4pvSBVy7gBrto4q52DtuGb9PMa
05ADwa96qFXMFdV4Pkjwkg2sRL78h7UETYoqgVgcPeiUbX4uVLiFaZVpZD3SoWY05qbB+WYxMpxv
/kP0JQDRHLNDMuSgf6gZQZ8mqusJi1h2H3UBXViJSLk7oEGvsqTMFgYG3rxvbuHNC7wIGGmR+b04
AE+cNhBqkkTLb9404ZgVjOGrlbolwu1MBQiCOeiL0CTmlRj2iOxYwv5onPrMFF7iTYF5pWqXPIGO
mSM+Jj082/tjtJv4F4uCdvUwW8JTu1qqg5o3ZvjOyU9tAjFvkv0Cm7AbWvUmyP+1X+JGLggY1oaA
sIYpnutlFVNOSBq87M1cAE2K3TdHb7JGcftvvRIokoCk4EywqOnUuzT9f6Rd13LkupL8IkaAFuQr
TTt1y/sXxkgzoveeX7+J2d0rNsRtxDk7j6OILhZQKBTKZGqJrkwzOCYwOzPqR1BN16MribCWfmZk
EN1ogNUFvAUxFHSYnyszDfI8Zj06IibwQEYovEp2A/R19Vo5WBuA0RfbRgWMcIzS3YHuQZbWOKBM
E9V/f1oqvgLQnBbBQwT8l/ySalacyR1+O63dcHYlZDLKTVjclrXAUn/6/3NB3JEYzCAEqRTUHdXP
AER7wMpqPi5v3AqIybkMpuzi2Bk9MVspgTLkrj0CGXZvbtRtj2WNnHbXbYJt6JQeGiUAsyu5safv
ydb0tJPofbUSWaIRQUF+lzA4QQAUnn+HNs3+QEazcYLn+tPwZGCm3KAYgnYt6uW7+EU/yQcRq9LK
a+tcKHcUI90aI4UJbT8nTLlRJHvrYwSc4WYjvdfX0+7yYq/t51JHznxlMyGh1ENcPB0b+ctgRQJB
eCdaRz4K6kpFqZoZMp7LvXmidnYn2TKaIo4v1iF6aE/y6e7/pRSfkhqtLmkVJlCZ9rG+V8lWEkV2
P6+is23SlXPbmLKC+n4KEfRBfUH46KJN8VHcbKb8qBjBvSz2hx9vGjEuG3cT2599DcCVIxql5E26
0R5xFrxiP21AHmx66GACP4kfbUQsjCvEEufyuddVYAS+1jBzHDArEx6163YTv2EG8NBejff9jkFd
U5xFso/211/jrXKjuLMXffgwVFG5TrgWnJNDn2us+i2+JXjuPBB9HuMNGqTzjeUlx/ijeS2fpW18
/RCeBifeit5eK1me85XgPJ+lT7qesJ2YDobnb83Utq4mT97J9p8jcB8+kzfpztxZgsPD1vc8BGH+
nIEnARRSAcjJuZ2VUgV8Hxn9DzQi27QFCU5QCECj1lzAUgTncQI1JuM8QcQg9buyDHYRTkvViUaW
1q4oXE7ASAIZJeOZOteEqmnbFi2i0WLQfyVhhnxKRscT2OruB7SFb3JdEVwka2eUaihAMtB0zAZy
vk2bfBPQkey9BxaaNLieLWPb914478NQRWuhnYnAo39G3Nitb4n8kI5f6WTqevY6Kp6DovLQmPre
5/5xNvpQEESxXflhGOhys1ifGbLvnGEonZlEPntQoBPtKgnaeyMDrJhUGY/j4N93pHcLY3q67FdX
zwByLf8RyplKQ6qqzgjiRBBg3/bl4BqZ+WnGs2PR94lSB3gSaJXE0SgmCX2OzTW1yJbQJ5L6LoCx
DrlON2US3F/+rBXLApgF0M7A8ogKMP/8LfSgNucYXGyWdAfcghg1OFq6Bh70pqjYsRIpY+QJcGZI
+cjAqeN7dOoCMViBPiUnjNFqO39apeTKPTiiomkT4WFP1UK2yTAhLTTf57qIxmH1rC42gDPpCpx2
vp9hA+R23vhdfT0OpVOElWCjV40LmqDSqOLxyD9HNDPqOnOES8jGd6PVbA1jwSQGtPftPO4aKtn/
eAMBqs7eqYDHw6OcC9VbUs8kNqFVmr21ar4x5eoum7/yXr0qddGVtqrbQhh3c1eWEVCMuQEQEhAv
Zp7skmZPLMcIr5p2L5uhwIGv7thCHOf26gD4c3WNpZx9H4BbgxdjsGGMRLDNIq24e7qTDCL1PtzB
iHlvSf0VRq5EfsnxS29eUREE0KqbW+jEdF4E6P1o1VYEgEunQM0X4apbtb+DMd+naMC/bBkiSdyl
20h5HRH24jfyryIByLsC9JPHXMgOtL5LjIoX87sWwCXONVKAy0xj2UJmQdVsoN5etyOmdZpkd1md
1dscvvp/xXC7VOG0AS4Gd2DZJsQFOI68m4ZA9S5LWbeFbync9uSRRhqzgzJGczQJ3aj0tR/2Zbs1
JKcy3y4LW98htN+gzcdAsMqdXX3MZ8uXYN+tKTlSh/eg0dhqRe0wF5EWr+qFGXSTYWSzR/35JlXG
KKu+gdVTotiujXu1eqEjmCqL+ySXHVk0cbtyrRCkpQFjxfDXDL6XHESzQC8P4erzWreT+roGjgu6
/Kf+tdYEUyxriwgaZhVtRLjGADx8rlmuIcSPc+QqikDWd30dII5W4mibl/ptGsTt4+U9WzNDBrxO
deDwEFCfn4tjhCFa1gaNo9axlynB9RSMm8sikPjDj3ABigweAyC1ICdh6DyYcVyY2QSkFNDiIbmF
btk4fKPBlHhyO5DZTpUkeQSayuARNSj2UqRmn21hGk6v+sVDX5rho98iiAgmIMUludRuzDjSkcgx
peOg1v1118oDKNv1AstUqkn1OZpZ85qko+rojVy+YjbADIH9U0qODxyTDwJgr/umMul1nVq+k1VZ
uAMj2Pgn6oxMvR59LdwHlMVp6UyML2DsolCspqGyL+cRFNXBnO5nEtLMba1EBz9aEsZHvUQ9wQYM
tk5sdIUrkzuNaMQHKr+WD3ZiFBYITg1FK21/zrTQi+VSRRsxoQ2eEUMIWA5i9B5ekv1XDwK/xg5p
HKKbJu4s1fGHOd9PsjpexbKUHZs0Gx7NZC6fG6l6UlT1FqL63VjkFKRpZJ4xLUOtAhzzCjh9a19R
N1E/pO8dbU1nlsv0vkN9FGCMlgw6cwUNSvmIijHIaaK69DQjGTBDmBFjq+mp6hkxifdymiteKiNH
Z6gjPcCSJC/va4x11H110Pve3E+WovSoOYyh1/ZS134mficHBw0txqBWy0rzUAMitPAqrabqYQhH
BX1DWHJ0Pc7ATuxyUoGCuE5KG4j25YNWRzGC1wS3lx8az1lZA1VPsqzN2PvgB6ioAWo4IB+8j1OM
Wl+XYu7B1axgBH1W7McbgKPEJcDo+uChm5vWfEjTsQOkjJ4rL8CCynalNpayY8xZgr5gefpNaACe
jVouSy+Tkv5psrBnrpz7RrGdKw0yFQyUvGhSUpkHLaisR0Te2W5qu0YBfkXlq6cZjUWWDTBM0Kjn
ctceR6Wk+QF4yZrmTvh/L68I+GALC8jltpq3U28XuUVnu4tKZHjUoeg3XZ5rz1EWJL7TpHl+kDJC
dqWf1LuxknXHrGdMRKEdTsOzKVEoQMAC/1HvVdntR9KeOrUdN0DKVw5NmFc7X2qtI7ChIgWygyR2
KWmDXZsO8X1t+vMedLgoWc4jEDAKv422GkbK7BpN8JMd6PoQuGVK+31fJxJm76NRdgHFJ3+pUR9g
LKuPEF70CiaNjGD0j6okpQ+EFsMfa+4ib7Lm5G4ainYHeBz5TyiN5WCPsTlfJXnsu1mgq3dVIwN4
OUMe3Fah80av+gSsZFJQvwcZGqJsmpXBmxLHqGWVUWkOt36eZwewX0mob5E2vdOGxnpolSq4zdR8
ehumZqIbkqjWdh4UP9/NVGqOIDqhuAD1KPAyQAbc9SUIytzBlFL52JK0vNdBJ36lSEb8VegInuxh
tlAG1LRm8MwgB4SikZg94AaGPMVYXdUejJlOrp5lsZeggXkS3Ns/m9HQxIF/eEBaSDgSwkUhg0Uz
3WxA4zvhXLjSXDjjmDkTtVxASnu49Z706o+WgjYghPfs7OTwMQWFmxcnnYwflx34z3Yd7mO4WKUh
pGwAooY7KQXuVP+Y5Zkb0/dxVIFoFnwV1WcV6MfQRziGbtQIaDiCD2C3EH+BLFeDC2NSWUrNfGQJ
/CE+xHnndlXuYi4FDFSaLfnyTgPQq5GGboZyrqlaL/9KPstWoCPdVHXuUpakKgbrBi4wo/5IQs0N
m3Cj5s17l74UZBzsugd4qVEEblqGtlWOgkt6JSZASyIr+OvsXcSn9EFjpo6g9YL4tgKQVPeBo3Lo
80OOirVA05Uk45ko9imLeL6Qupm2HcjtpLJyI8sjceUhv2nXxJn6ZyPajuGhE4HbrkRzMno68bpU
VANTrNzyJiTVfJTzEF7hHtTn4RnwBLt5JqZt5RRk4Mm9NP26rOhKRAe2Cv3v8Cxetj8hsiRpTjuI
jBrMrgP0OFBCR5L2fuq08fayrJUYS0aDGXK3wKakgCA4X9M+DxutxOClE6qfGImzaeteFrBmH0sB
bH0XmwY3qFSFCQFdW0UAuNWy63zwX9MYDMdGnlYCcey08acRUxmgxEDeAzU7brvA2IArHPD1Tt4/
1MNzGL8EhgDUaHXJvkXw0GzhJE2lNEDEqI6uMTZuI8JqFyjBB765P2uDoUBCV38A67WjT/+iRq2i
61tHOor5LvlvCm2xLSqoEibMqCG2jkIQeHS46ys0Xsrya66Uxz5s72bwYpbVIOpoWDtPoCpBvRPA
c4pmchuUqOkEdE0FpMiNbPvZB8mAgn2Qwtlr0sdR1Fy5ej3gngLiPUu8GfzxlbJxkpQWRTrjPXdb
xU5v6hf5GlHUvvhdgbP1nzZz4jbCSK+FjllAveFEnVt73lVdo7KrMZEfq8JL5w+JXo0iT7h2pjAY
B7RtC/4Bb/5zKV2IBx9RYR9xftNg5hAAnpWKEOKfN+CpoA/7lsOdXb202iFKCLQBbSgp6K6ZU8C6
TU6aE0HBdu1QGQxiXscUBZJ5nFmMUj3ocQizQLhxTM35OCUiT752qgyGvw7W0L8PyvNVm3qiIVSA
KUgd8Ix7I6duNQIZPVdQer/s9P6+Gnk3xIYW8XbVqAZYaE6WpVSSjsFx8LCOr3j4GJl31YJvVnPm
q3ITOcaDv8G08xPq76Bgt+tD/s+rJfLyA7j1HABekKaUfQCA86PxkOd/klnga9fy7AshCj8cCzZ5
FXxkECLtEPZX3inz2o/G8bfpxtgXn/5jczu81O+i0Y614jPk6nBfeK+jjs/Zv061rs4l1Lia2n6f
dzSzo/dQdoL9Q0VsZQeGSmHrCfvJnxv6LZLbUDWYgefqQ1Xi9HtwBXSucdu3tgW+ZenN2Gn38UG5
lm7JTlTBXY22DXTdILeH2SKLL0gpejmFausDx2M7HpUnpJBicKP4O/QVbBUbDRvRQ70drp4vW/Dq
eVxIZX9f3A+TnHaAVJWwtcBEAaarrwgwv5gB/lzQb7W4sHk2e7yNAwioj3lo91fxV/4cbcDUKv++
rMnqFbBcQC5szHOjSSINC5gBhuS6fc2PkSehsXKjby3MzSQvl+WtupnFynHGGYRB1LcTxAVo1sPM
g61Vg50Oj5el/Bxbxk2z1IozSLyPSyr3ENO62TUAS5zKewWCE9n7D2Tzq9lFArVWMMbOBXIeRTMA
DNRTCFQ/0dCbnWbiKIPdvTaPweyqIvXWYn0kGPGuAOSigQ6pc/sDjqAc0wrmgQ7+9rXZYrL3Dz2Z
N/pBF9nH2m0KdkesJgvw8Yg5F9XETWXNmK5zkFm7Vx96F52O7TF+NffhvaZ53ZW5aX/FW0twR6we
7KVczi6j3FCTACVRDGYmXvicu9FoI6kw3qM/W3eUa+09lmyyDU+i2fNV2wFZJOZckH8DPg9nokYU
VWGRGIgvY1LtmjxBslpvJ+AAhbG0x/Qm1J8rFIJKVc/gV00tfpgr0jwVA5VdP5PHXaHO+amsS1J4
lw1bW/ELy2/j7LqdzTrHEBf8Qt6D63DcF9KwuSxi1ZSR7MXIL152rKPxfMeBEh6pg0kR18wacoDq
g1y9DUq4S7LeKXN0FwAgsyR3vR4KshXryv1HMD+UCHM3m2jCwvuxvMGI9SaX061AuVVz/lbO4rLm
oYHM35RCueFQHuXfDdIvuCbJkxnawZ+jdJp/pV8YwxUVR9f8+WJNLZZnX1wY7VyEcmnoDYDdyHNb
KrvAb7YzRQ8cBVFvUgWOWRm3Tam9XdZ3zd0u5XKOAiAg6PwhWNJMuq3Sj0o6UBEpzOqKAkoL4RzG
L9UfQX01jSb1saKg26bIX+o3BvrJyetlRVZtYyGFM/wukrSkmNi+Rb/Nct+JWuJXoyYU9QgeJwz6
lw+xAbo3kChA1KTeQAmnqmx6TW4r1/isNta+242iytSqRnhiIq5H/gRLd24Ss5EjDC9wY/TKM/Cg
EyI4x6tbD/xyDJcpoJLjq6E1ZgnoqEChri7QfAycrequn4l9eV/WpVBKTAtvOqTSzrUYhhCecIAW
U3NfDF413daJ4NW4KgJNGniXsPlx3sAC2Wz7dsBlV01/3+LXIJK146F5uqzJqh0vxHAWZs4Zfpfd
4FW817UExH47zXgmmeDpIRLDLZiVEqTm2X06TQBxPyZ030luInoEsI/l40fW2PI/a6ZxY6NA4Mjn
NIAUhTpzfCT1e0pdS94D7R1T/5cXbv3CxLNRZmBZgBBkG7hwblKq99pQhWAY+GV2XtV748HMbXWb
HiLX9HpgvfbgmXBUgW9bP7ILuWypF3LlvI5lo2ZyD8OW3kj3eM+dCuDknloP3B1v3e6yoqtbh0Eq
/EOzOIYXzuVppDNGtYmAdiQfoxkc03Gyj+vfiVQKKsmrQTn9lsRvn47yzn+zdWA6sys3pnGlly/y
9BLm+yQHakyxb+O7DGgBgajTZT3uWojm3JJaywMFLg4YCD5BTm29hA/yfXZKAjvfjeDrdRLJCU/k
qnAJFdjRqs0uJHN3ZI/aRNDmIHVIQrQX3mftUe2exw6IdsexEk1brfUzY24bZKgErYXoAeCMlsRh
M9QV9Gyo25zIwUeR7DB70y3dljuUHE8quD1vlPvLJrTaekYt5EcZBhCS5pwNqUVeJfoMm23d/gW+
3/Yfgv1beLJ2861A1Op6fovijSgeTCvwZ2hYvnaesa2u9Y/kT3GabsbanjbaRr9NNuQ9eAttYT6A
hRU/3M9CNG9E06AWHdOyd8HbY2fb9Ipe57u3J98proSGs26zC3Gc5QBRqQWRFFvUjWXLu9veiU69
TR31HnQVDj2mp+xD1MjMXgGXVOQjK4JbPceEJQPvr6WrhNzWA2C40A/kXd5HZog/BSGTiUFUAwUs
zlDxPo6z2Mc2RhbGtTXZHqyPPtxfFrIajLB06f8I4VxpYtRtZ8UgiZFA6CCP96hSXhawtlys60dW
0IOD0TnOIpKyzzIzwOGeUa1pJ5CnBOmpGIFHVTbbnNaCKsSaq16K4ywiaFWM6pUQ18W+nWrBpqtP
UrnJROPRq0m+pSDODJR6jINIwcKNG3UfA3lmp9ujO14NgIS6QnOd/t5dSTvgzt2JoMSEotmeLq4/
oH2nyKhDtLbVP9EjUIDiPPEsT7upS8e600CDHOxnz/dy0WtGtJmcSRKzbtUuw+pa5q8sPIDmeUrR
/LDr4s1lq1mz/eXqcmZpdYM+tC0E6WhPBDppEW4VsLVcFrJ6FQA7hqGroL/j5xR4k3Vmy2LYKvcC
qUAjzFWQvtTaPvXtLr4i4b2k2WMJtIJjrDwmIMwKBem+tQVdfgFz5YutJP4Q0oFlMdvsJp0e0EFg
o5cFRVfbiiOBumtrin4enHRW+DH5jCkF/OVsjggNo+lGkX5X2UYVlU1FIjjLlOqmVyQmYirkuzxG
AszwNy14agUbx5wG7xqXqnB2mPR5VnY55LTW1kp/dZJXK15QfKn6CR3Ibjg5GZhVROAvK/cqzERV
COCMEELwg0nzOKSIuyFVritblj/6rrGzDOxwD6OPlnER2eSKKzsTx7myvohSwN/j+aMG9W2V567W
xpsew7J43AkWdOUWOBPFObMZr0VzMNhLq8+8uk0OIA/yLu+ZSBvONOpeourUQkSf3czyyyQ/mPND
/i+ejFDEMFRwzGGimR8aqQbNMgoWEIzDA5pw9Gifi6iW1tJkSxn8mIgstX7elriXJzN1MSntWkFm
Y7b0rQWpthJUXhvN7hyNuyqa7i4v4tqL60w2d5tOijJa+gDZRHuNS29IDmm5K6LnufKa8CnQd60K
BPP9ULoauVNFcH0r3upMOmeRCWiLtGrE6mYBMKzJ7xpwq0kY2H5BgKDdCyxGJI03SisN04S9ujrr
Vlb/aH3smHlvk+wKHZ2CdWVfzjkU5DwRuoGPFNDs/KCWGpdKb/rQTJ8QLlfSkaC0O7TBbRWHKPP6
b0WOhtNWvke168bUAImavF7+BOayLn0BdxMUmSlZcgJt4xGdSaY5yGhwq2WHypUIE2h1YRfKck8R
IC5lHcmhbBfpV6EUbEpNP6gWCGWVFDBBv/+NYmg+wQ2rYjSY20YSzGGay1BMr/YakEELNC1uL4tY
V+hbBOdbwNVR+dIIETL6QkcK6roZ+dZj0m/j5PmyqPUTCM6r/1WH7ePixpaVEKACMoKv6YDCmX+S
N83J/I1KzG2e2vpB26V3olt1hacalw7rxQYcGABkeKwoSx4TuY8gs33svNgFXc4ObbBSYAMyfkcB
sZq5o5dtSjs8GNf4wxG2e6XeijFJmWX8NNLvD+EcQJXALIcUH6LfpM5zcgXEF7AFKq1rHjFE5Uy7
X4lbVrb0mD+p+1AQ2q9ev4tV4A0JHb9RrWOXp3QHHDKiXrW+owFCH6i2hohoci02PFtzzqaKsU6s
oWBrvildABxsX5vR6Xexa93L960XMlx/EejqunGBnh6zcBa67/kiBVa3GhQC9snRMOwG40aFwfqh
Z8BX9qdUb2wdU3kKSACMKHBSWbELJXE7/ROTdYJ34eqRWnwJt9NhKI8NeB3gIzBDNpw0Kwe2FSal
a3cIN4IjtWpVC1ncxkZmmZTyBK21Q348oSrT38a37c54xEMqsUFnDwTH7rfk3oEWWuD4RWpyu0yU
wWqNEKIliq4FA3MobeLWdWfH/Z9w0GyBpivlWyCEf+8v5zzKGCyNeglxk/QyhrrdVfuagp0BGFfa
o2XcAlbDjiqBjquRl6maMqgVUG7ghx6lWTG6ooZQv0vsCel60yjvgC4hg7btsn7s83+4h4Uk9iUL
36jrFTCnGHlqgMJTBAiLHpVaKnAD60KAtAJ4WxOTKdztFZlNm+gkA4p7i1DYLDdxY25CIsIF/CkG
oCCYoUTzFcaigOl+rotf+nHgp2jgpWZF0aA5m14dDaMd9rqgMLCSGmSUE1AFLzNktXloxUwepIiq
NQpprXGKgt9W2h0UAjTkMPHi5IvqsSNplk2Vbl8QEWUTs/DzPfsLfgL0IjA5Yq6bnZDFnplyrKpD
BeFADd9EsX6f9PM/ruOci+BCGyUeY1LMaNztjGRD0fpN0tQtQDh72fpWAvNzOZxlqDl26W+DcJwe
1fBpQKfmaNw1iptUByOMnZS8SoEIau3n6WJCWa3NAM7ID/qBvLLQz9a06KTs0L8GopU87ra0ADK/
KUoWiERxJtnpxgQYTogKTcMbxwm3Autjt27QhS7IIf+8a5lWGJwzDTgsha/sYBDL6gMdWyalThY/
t/km7xvbB/tK9qGboubXdcW+pXF+ow6SBkxvUMyXTwbIBsp4b4WRnegC1/HT259rxdk6MgqEphO0
moIMXfGDHZVfFmkOY/jSSyKeAZFSnNUXYVEpaQGlJBAlpeA1ph+tP9w0IrP/eXueK8VZvZIDiFiJ
Ojysp8hyK6DDon+4vWvp8Boow3U3gektmLT5KjVitBxcPnOrwjWC1kKdRad8X3mPdBORMwjXo86V
SnccP6Vmb4GGqWge0vIrECUGV+IyqPstkXeWsy6jXtQNaFL5pXnGQfE0oIfel960ye8rRMDw0Fty
JXoyrVQazsVygUKAmopulkzsM/qXQ1fa+QAtGp61Pxk4MaYUQz9O/YXrWxecxNV7CK6FQRbIqBtx
L340U0cFCu1sEPNkya3tV0DDFXFjr9Qdod5CCuda0AseqXIDKXG91RuwaiGDRh1087ukdsug8MAC
VcWWDS9q9Y+XbWj1oCxkc+FfnlFQVkiQHbTa1QQiuJBUR8CvA7rb2F0WteoAFqK4XczQoB2XAUTl
0rCVsnmrTGjQBRFYYaQ2bPzpsjjR3rG/L+7WsfTLLs0hTrbeSvmumBJbODggWj3Od+qpNdXhxFYP
RC1ReZe1u4AezFlw0FdVoaynBEBp5o8ECcBz2xBoU3CdoEiT3Lr8DEVj1Ov3N5t+UFhw9wO3okKi
ODMVhCJ6+yKbqO0PJZ4b89ssNSfdUrx+Ll9zGXn44uHyPq3edgvBnKuO0OqXF+y2i9RNY1VOMcOR
tAB8QGBuIM0WG7qAhnDVEBcSOaeNQUH0u5nsfiUl6kYK3cTm2+j3d3IlOZlGBH0Fq0Het7gfszk5
CcOeXbBxKzllF/zqp7kTWIhIBueo8hqT2RlGwkCsWGMstvZtMhFRy8mqtS8U4fwUHom61rGxs64r
3agnuuMrpjdTGTFDIbrBV/pM4BXRJEBNBoOMvsjz81s1lTwpE5YNkxDFvI2K29h/85ujFjy2qmb7
04ui77v4tgz3Tfh22SbXXwUL4dzBBqpSkUcdhGsp5lWvNOUUGC96vJtGO00fwNon6+ivEdw2q/c5
G9AAHYCCcIjTeK5K2hQRhOZShheqvMXcvjsoilfqmt00hl3S2CGZsG+AGcePV8hCLqfs2ITmaLBg
aY6O8xTh1Q/cZ9+cQMr0TJvMkafnHOzNhfmsA3rj36z0QjgXFnZNqtKZhfBt0tuSdirya6p/TjEG
Cuiho9vKd4N659O7y3JXbXkhlvM6UgAi0LCHWAl8d7F5V2GuXverjUyfLwta9d0LQZyzAYjEUANj
Gu8GGu4nvIBMKd9oiSVwAAJ9/rr3xW0Xt3o8ljoTM1q+XQ3jS6jOGPVFrawTNWGsn45vnf7+fSEs
TLSgTCoIi5UvufRGAC4Eex8D7hWorqZhQ7rN2Ng9zsjltVwPBNmQDWEtRDo/hVpk6FWiASLeFm0f
Qe87CUgLtVjamqAdUetip4A+NOjrvUZiT8NCSzN9SAECn1rPk/qnzLq94IvWz873F3E+sawzIHDX
PR4ASOsAkLW/6VMnr8KDPgHeT91KjWYbLSgqBMHU30LXz0P7LZgL3BrgGei5iaWYq7c6ULetgTb9
0bgxJs0pMuqVyFDL8V2bTYfeHAFBRfZ6mAHQ8QHIHID99x8r42Mw39hUOOkUmEl46GkCoikl3LaF
/KdJay8IABxRyMTumzwGuQWi0oreX17C1dt4sadcWIj5yAT4gFAk7TG9tA/izwrMXhooNsdJsFvr
DvZ7zTgHW/tlb/nswVQpV63y0PjjlpR3cnuj4U0hUVuhj5d1Wz/83wI5zxrUJDW0AdZRaqCaTaxd
Q4CgMY7eZTH/x4H8lsM70Vwr1B4VcdbJYFKvMsGHk9kBcYZ6nyRO1nVuP9soH2wFgpmVnVuhDrAF
8Mai5ZUylMXzS7q0mrRVCALgMjo2PkbAtIMBi8fzpYs/EuRixtjp8+MIvnqM8/qDwLmuPEghn83J
APlsBWdWMgAfrLKXYVAhhdwgKbNJyJUGXC2/Mt1Mnxxa3GIWH6ycztygqKe6aXhDpnxzeSF+GvH5
d3DXiSK1gDiq8B1hO5cbZATAGAz2ZVfL6xsfODt2rtBJIPOncUGmDogF9IHrDPrifO2HWcGoDsMT
7qzrVNsF1WMiQu5kn/1je1lzqI45PwxHc3bVz41sAioHuSGUQqYe7Il64XUmQHnkUAEv8rEJ0R1+
eSnX1ALCNQb/AT/NKOLO1ZIYndWgQa1xujaA15FNG0ANXZbxM1zGDbKQwZ3L0bACJWBjt2iJMyWY
TZz+P7XgVi6aqtQf2eZkodMjsTxdV+nrZSXYR/Kbs1SCs7kOmQFLkiCC5jcSEH1S3zOCY9sIuqRE
YrgAZmD9OOyYOWN1UsffxfDiZ3emKsjDr++IBYgJBeASP2ats8kYginFjnTKYLfBJmkFW76uxn8E
8KwFfjSB5pghY5fTQ11vM/oc+g9K7wv2/ecVA8tSDAxZYy4HuG7coQxoBEIBtlp+H6iFrZoaHO9c
+vpvI+7yl0CXkt+zVraPsx+jBtWkiS94RawUrPEJgPgnyBVoFHMu5wdojg3FnGZ0StVApK+2/j54
1wO70Z1s76XPupM7xvXV/Ft9oO7waoLJO8a8K8DgLlvnSjmVfYbGCLvY/cCDyKsVQOAC1qmjgc/7
MLrRu/HWbcodoJ+OSWHnnvUo/fPpnnOZyrnqptRrYWWhuQLXkdE/KiJaiFXftNCJ2926lWJgZeH3
Q/VYlzvDerJi9/K6iUSwg7KIrbPIGiSQb7VAYL2W9H1gJrYm4npfPQsW5obAJMYSPtyR7s0IOG0x
ZGRVjZHgX3hejgXgqczNZV3W5ADEBWNKBgD+cSjOdSFJN8LKWR27N9KtOSf9Q+qbIYg/zU75GJOw
KARWt3YPI1UL1iQCXFu8EM4l4kWfqG2NRjcrBeR39xUYGFoqYPUU3Gza+HJZvzWn9ZfGFJBTuoHx
gnNpKOJUg8qoA7Sx2GamgVePqKq7qhDIWVEGQuMoumXPRVCgu6qZgRtYVkY3NzzgAto1KArUT619
uKzN323nLxQDg3gA6QUays/taso4TRswwYd7a9e+KifVHQt7fB2uEzTf2sqnuR8287VhP+Un42a6
nW7eAPSxs3YUDKotYCUuf8/a6i4/hzvM1TCTOSzxOWwTRx8DONPzZQkrkBhA3lxozJ3nqMhUxW8h
Qt3o1/6p2JLb1qU7ep0dujfJ7Q/lybDTLdD9dtkx91p/d/kD1g7IUj5nrq3SVKjhQD5Dy0vToxld
+4XkFnho/XNBAOKEseJYAJCTM6M81gZSsAlmJQgdND5kBOzomLbT9pflrHovHQJAV4g8MuVO/Eir
bGpmiixy+G72QDf0U3syBLmbtTOBYvl/hHCGYYRUqlomRINTiW7n4SHtn/ESsTv0BF/WZ80Gl6I4
AykCX05nDaJM/2hYqZd3mWBn2Mrzh24pgTMBHyQ5pdRDwqC9ZtFujG4QK8rlUwMAj/i1GATtAGsR
PeMHh0dBmKVYnELt2NRFrAMzJC0eczWxJUW16/B3WH5q9D3KBeawunwLabxyvpUOyAmhPj/tMAgt
lYJM/urimYgZgTQHMTqzlMVlmQCsYAh6uHu9f2mDo0qukxL5FuuNokN3cqrh87I5rJr3IrRif1/I
y3syZSYLreJe8yokvuEyPcAoCu5NkRjmNhZiappZ2VBCTKrvgdBpw10D8f9fmPbycuZO0VypgRRk
6LHLh5e+PBDr6fJarfm25e9zljYncpn1bEZHbnZl/zWokW1N2z4TlT7WvAHGm3BtIQ8AIh9OziTL
MQGCN1BwwNU+hLau7HqyN4cGDyKBu17bl6UozpylMAfwXoV9KVWkN+fEVcOXyozcywsnksL+vth9
qTda4BZDikkO2X9x9h3LkVvZtr/SoTn6wZsXt+/gwCMtmcmkmSBIFgnvPb7+LfB2q0gokXhXI4VU
pTw4bp9t1l6LaVUlehTRH/N3BgHbGpitwNs9134fG1YRa2WaCvvLLVSJZ9XaX+vxuXoE0D33n0Fm
EWrpAVkF7hk0vdQxGblAE1kASyKG+M359nSujiRNGhlTiVScC9ayObLdIQNPUwJOkncPYW+5tI72
59vDXKmSTtxjaN9BfCdKcDR/7k0fDQEboF6hthKvFoJ0CXmJ8NxYAr9YkRFZpiERTJQuDbGinm4P
Pp2u+UvxfezZ6ZOHmss6F1VgNh3VRiiPo8KsROHX7Cn4q9CTxSPHDo3tn9Pz/NFPcV4mjI4Hk9Ok
rcZXHquBVBkwuEyQ7Lp0I42Vy8eU75qVQum1g49oEQeGQ97nLyrHrcS60hjgtZBCeA5epna5vHXl
eiVAvnZWJjY3Hs1YIA6fkyc0MQXS0h4utejqbIxe1TbTakjuKYVxe8Ouzuf3QHMV6WLIOj+ffHeO
rpiOMKVbn9A71dFIciS4EbdHu342vw03872Qos8mbSXMC6Q9UUCTOAT1V49HHlyoJAxSNGz5mtQf
mnxc85OuuRVIRE4aFAxShdLsXnAp4zI90KGqizwsr9znOQhfm2LrR6w2SYGDDfD2bK9Z/e+B3mxA
SWl6vk4nqy90YJKpfU/1hCC12II9hi2qp8XK7buC0pliBZD+SxOjLZ7cn3cjjIE/rLoW3T8coIy4
6dGQgmqTdwIR5HIJ3LWmDgkb0HoRfwATotFZs4Z3vLrHIJ3HNyBLhrzKzOGJXWYs+C8yhKhxXHRY
JaJMwrIxGnYgPdiG2+EY+onG+L9ur/e1s/x94JkpRzG+QIoH2ZzeS0G+baVUQep+xV28djPBhSgw
EMNEi8xf2AFyMASKIlwGSjJH16RDUxbfhHFtJ6ezMTekQBVAnheaNyJ6CX/uZNR0PN/Qk2fiHUV0
q2QDrQZRbLVMZQN1bwXCcBLz54iB8ogHQcmCcdh0raHi6lwBakdziUwDvzoztRTFshOl7oSkhnK1
qIeZR5JSB2fh7Y27djPBif2fceZ5zz6lKyi1pHBZ0/CeCyAXz+Qvo0trLeuBS/XXEKzB9a49IoDZ
Q64KvZpA5c5mxo9J3DJ9Dsh7wIUaHsfEKjPEgWHvHjku2/UdlALYjHJVEClm/2uUKTDjaHZC9pNG
WDU3REOfVGE5ZIjohbewO7bJx9ipfWWAdPp/v64yBwZXNPROQMvZLAOmp7yIReguyo95ZYfhcxW8
R/lzQ7+797eHulLew6R4noW4KXhI8c+fBzbs0maAmcOKIqXctMaAmlZnMP6BESD4Y8ho7s/ZR3Yt
NL2awv0+7szj6KOIo+i2mhoejV+9ekdZVWnIL/fURS71oNLLy4qVuWbVZUFC882kx4mC3s+JimOM
agzbwPWNR1UWtjxIwZhXOnzw+5Vzcu36fR9pZs9iocvkYBoJfh5RWJLTr12k8u6KQ3UFxYSt+zaj
2THxeonr5WmctAZSlrFaEpPU4e5qZOS14li4qnC+fVpWZvb1hHwLH9wu/PcaBsiI1O6hzB4zSAQo
ydqpvLpZCLkYQYDiOTtP8I+VlLV81k9MCKIKMb+zkak8R+QD8+KdRjU0i2OO4JKMz7cneO0pQnby
z3HZn4ekjiHRkMkdTmX15kFqwdt5inF7CHb6jfkT8X2M2Y1r6ZjLIgpjtAZ0mthL4bhab8t2pbmn
7Mx0GoiVVAiXaN5rrG4Amlf/Tlj7/Qtmdy8OJYqjYqzuyLLHaKSNPBlVEYCOUT62RWl/Tfj/vPf/
1/vIjv8zteq//wv//p7lQxl4gBz9/Nf/PuQf6T+O8ev7R/Vf0//451+c/T3zI9u/Jn/9Sz/+H/z4
vwfXXuvXH/+ip3VQD3fNRzncf1RNXH/9Pj5z+pv/v3/4j4+vXzkP+ce//njPmrSefs0LsvSPf/+R
/etff8CN+Lbx0+//+w+nCfzrj/Nr0L3+9X/4eK3qf/3BsOw/0ZOMCjtYsxUe5+2Pf3QfX3/CCP9U
8GJPEQReGHriuk4zoLgwoPhPDnoJELmbFI0nRvE//lHBz5v+iP4n6mAwbF9+Byhl+D/+M/Ef+/N7
v/6BbOIxC9K6wtdM3vzvE0qxDDic0TA9Dypaj5EpuqeZLYgUD/1WPiYWzgdLxE39sIYM/HnD/xxj
HiHxwK30fuQxW/Gu2fsX0hnUyh2eObK/f3pmdyEKEcDtwU9zW+ne3baP2TYz6Dfvcx3Q/NPN+z3E
NKtvBrDrBKke2Yreln4bHWtpcHXJC0s9bMpSryWhzrREKXsn7ihrYKvKbobAtbqK7nHXG3/iL+bN
pEErM9WFjBrFaKotBBBWFS7EddiKkzUlSQRrKEoRee6C0WTIoxh1KMt6x7OVNrKALTcd3EdPCWlT
of0O0l48pIByVyYQiyi0xvd9kynhO8hMLBhsLXvvDF1nn50SiaoEwKeVFk2iUUHvqS2dJJoyiGgg
DAEtA1NKXpqilOxSP6XhxN7XVWrVSpvrE/GhGsaNb6VyJJOopQobODpF9/okPtIx/V7LQsaR0G/C
ExsUcB8aRT55JcebbcM3pC66+hcCl0p3Qz4xkzCEeqHCZk9FKHObqizB75zVqS5EcrR3K4DRMymB
TnfEvkZ9R5l1jXRYW1fMrvXF9DyUA69TXtBtYqUE7R5oNYBJ9Dj0xFQKhqh7UoOh6F2KmkwT+JhW
k7bo1A598XZES6kZcEKxYX23U1m3G4jCuR5aojyGZByUlxAOgf6HK54TZhKvZCG+mjJJYX6zCf++
et+v2k8P+vc5mh7ab+eo4TOpaQYcVX4XWKJGQ8XeRDvbGpfjTJv39+/PwhBpkLwCdXpmWzbIGhFx
FzZ6f4R8D6EaR2m18N5PNzwJiJuSoiWexpTEDxzwCo3t2lv+8737/Q2zVyaE6pxbQiZpKzFbgG8D
aVOOlg8azr6SNcgEiOJdF9iyYnvNGiPO0rLOnlbFTQU/o2Jum3Bdp3qQQwIzFagYSwBaiIj43XSb
vtUpn6n02xs5E5z/PcuZxwCtzkJQKGXcykUAKGZ17qREHytF84twx/OBnibKPs04mtBhpEWS9Azo
aaj75Zg55Qh+/MQMBAn4uUefAbi2RPs3BWqKUcqeOyrfwKKQ2186eYVXjPu8fCbVtRjzaTVu0fuq
Je1dJ0C+XJNAhxFUG+HXqpDMrAD6e0Xon2dblD1O9Flv3IatWZbntiMI0Fi0JTxJHalEg+NHEsl6
5m8kp4vVgELARooHiTrWjVUmpzxaScotnIZ5GAzgdwYALTVseTOTtQaOFbcV8zeFyXSl+x8n54eP
8/0if8GDryyrOHt0IOCDtFUcDVuUqbVoc2gNajuAsl7YR7vWFgz0fQMc02jIOOq0DskmQhu9ui80
EBzdFcYpIVCT00+lKu+dWGcJyMVWHM4ZkPHPjZgLM8p0kzZhhU9jZJOmdQVMeuIuaVIVCSRQKoFd
TIQP7YQIGwKGFG+3z9mSFyHObFs/ZGk7CuG49QK1SQhkVqpe0VEOJ0K1zx5SMowbUQ5XoGSzHNrv
Wc5MXdVQSV0h7biVTc/yVYYgQakqsKac4xlra7lkUMWZMUPPbOzLCkYRTddsLqldbsFNqgJydFIe
Uqt1ZCNXXd3fuTplr3G/zrDpv+c2t2eoFQCJVY9b5CXIKLwG4SHk9FI2OvgE/r7rQlUSzr4CVZuS
QJ8PlBFoHSE8u3K6v9JW1073zLqJEpxit83GLdQM1bqJL8iP7MGxbsgCSGChPRxKdqtsyuyl8hQt
KxCARqCpE9Bb4YuiFnqxHmBfhM5GTuw1LjmZ1IKkJxFk554VrtRkZTCgc77Nh5dRDlS4vho48g2/
bA2urfWisuXGpsJtld3L6ZkF1KaIN5C9U5vMoaC5SN83Ia4QdxcIj+HQEG+8dDSStvIdiy/MmE5H
tlp3We+eGQ4cmOYoMdKG4F1CZ2fl2u741MhmHLEbJkYTUOY5Qx2COscFW3mtc4WJkEiTOZ9w/hEd
2nZfdVqQSgYT2F61q1MR0pct6bt7uDtdv+vERs1doOGzABvFD6ogniCP+lgrzUvf4pmrulHnamHP
df67zzQ7UIBot6/dktkVZtdOkYO4bkaYXdkMNgJL6F28Yaxog+719MhYtT6+yu/0tn8QH+tdd2K3
lXV75CU7M0+tBs3QNomPkT3qyI5qDW5EECmV0O/SxUvGemrl6WPiTCs1FDuae+nZFdSGsGDi55gs
RqoVuU7KcdvHzW7kFHWkeV2J8ag1fmeWaKMaQ8EG3wuk8i4plNEVaiRAr6mCbPLN2auKp0q5H/tN
WlYvfgS8YjBCn+ksCEiGha5BM4URgip3RMNb1ZgFrccJUpslDmSLqJ1vzbyIwMdNk7proU7oG1kX
7mBznbAAmIrKVSYOdCnaj96WcR2vBLNQ9Fz2W1o8uI2ecye/i0mSWQNf6KLfbBsWDitSRtGattHS
7sx5OmmZ6uW2hg1pqkwtmNaEbqTPRFqXAqeT7Bhoe0cWVgpVRgcMm0QSOtybmEDb9Pb5+Jlb+W3E
Zv6A2yVBWcW445UInCiQZt2WY9Ygoex0vK9YqHmjeoT3N0drJ7sNygL6o6E/IiMMacm6TV1UL5TW
kFpXMNBoEqhl2LOO5HOMEzORgtl2HIn4MVLZGIcWGMLAYFwRsk8uGgpyHlLN6CluSJFTiVq1WWSM
itjoXc1U96gA9DhCbQxp1RaSsStO2tJsZt7EmFCiXHtYKzgsQ2vJeDT9USJR/357L5ZelDmqpZfj
JuVLXJjB6fYKsmqCDn1otYR9YPRP6ldg+M5qZXt6HK/tzez5GoKcgSJoPGx9z2wY9wUVE51O7hB7
QYCj7u5TRSAtaJMVwpebLDyU3N9cxtmzFfgdhHUHeD5FCrFmElMNyahDCcTh7WX8Iou5NrNZPVTp
WshvpvKwTfTihdbl5/fK7jSbIeLFSBxpExoxyUmvQ3qWHGkCbWztnVFrU9Kat+gNr/av2x8yw1f+
ebmE2eUS27xWaFcathGz47v3ITOYzILSQfCSXKq7NjBEU0KLKUNkUpqUk7RGcA53FG2WyENAzBTd
Fp/Jc+tZFQuSsWYFETbDi//5WfwUhHyLb1uv9ICXDodtyHhgPH2J5As4LpOxNcfPKCrVzutVpXjn
9kVnCrkzNloAIthhIK6CIN6uek2onNHXB2kXsCQR1pzFaVmu7Bs/u1+FR3NhE2LfRgP2gHptjFZP
NPZRhNe2siMLh34uVgfsyzgmrYhDv630etvdV7vChOORbkIttZSd+FQcQyvVp7QuayYXQeOIZzAr
Mc8XyObaDGduABKIdBoPsCBD/Kig247tSRaVACirqNyLrDmmFN4koItEIskasHmxFbqXEQzHMeFt
2SVVcccHz6jHayWoyt7kAgC77RrxPre0OjNvXRBHP+llYdi6wNAI1K4+1EK9H4cN2AHa9iGWkX3R
uVJS/Rb8so5niqUuDMTPTTrYcyXpfUOOjD69pJklcE4lalTKEdA/2HG7qwSngxhaUB+rdO+XPAH0
Vb29rUs3np8m9O1Ep1KqUBBKGLal0UMDIVRhujSBSJoEkmbYMK0iokoRV6tJAmW2mIi2qJmRDSY/
NXcQGwDFvKZ9s7jJM8OKYrIwxEwKtyfwN6XYm5L8nIw2Jd0FtDVMIBBuX2YKSbtQz0E9PJTbogpI
WEMQ0oemdF8bXvgyNnhdhtQSQHDouzkRREQUrTZydx0lqXRLlSvmckZw/dsczOxxREmZ1JXTtYPv
ocLlZxAme9r4VuxDrQH6mtOQUkz3tPQwdfoqGrNWk1tKCs/bemvKjTu2oZAUPrgPuda8MtbwDBan
dB+upIC+UBrXrtzMBrul1LFKhCEGAH72wYUzivtcq5zUHKxcK+3RSF7jI7MRSX2hduIxM4MHUA5e
FMcl/t5T4YsZ3g4hk52d1giAp6LENUs3lyXwuSilehEflfWWWJhp4WQu6EoM5IxzLa8JhBolfaA+
2SNtCBAQbLXA06DiLpg8o5e7sDWU9pNmj12kibweKHcyRDcTJ88NtENn4Kz3SO1bU895slqF+2pu
uLKS3Mw8cwkSeK2Aj25UwYgPhQnVKD3SmwdPf8QravYmb9AG41Sb+OP2vV4K7L/W79u9lkrQWoPD
mNmGNh+TfpttYrM3WpuDhkTAE8TZBPG15Hj2cGT0uFeTt9sjT0/htbnODHVL5fGYTgOLjrBFRgRM
n6E17qQVr3vp4M8xRVCvzOiswO+jVEtBmU8FcurCAb6jh7s1WOmsmv/nxf4y899Wr04VCMvHGEQ5
AUYKmuRmL6pIv5REfKK1zPaO0WHt7VhKLHEzqxcUrt+204wUhtTn/iRZ7SP1ISKttYOGibyCGFxy
kb9egG9z8qko7fIRw3iX7LW7H+3us99Klnii37MzZVbGeGlOa+dv6UGc00D5TTCKTI7RWJNCGLoD
fE54j5tN7eujZzVMqHZHat/afUiUUSsFMlrtfavyiQoUHnth7Ch+5jINWQ366CKiM9IUd3Mvd0cg
xLJVkNhCoD3nxk4al6Y43mW2nTMUSKywRjWKmuc9dY3OMfgP3HvTHgMhtTNxEzcyKbhjY+cJ6RIj
W/Eql07bvLeM6bK+Clisld+atKLx/R2L1+skcGjPEJBXPgTQldlItF6BRTVauadfCZQrF3Uqu35/
+fM48OWw9NgtrexBtNmEqitrBfYFqDiKpAFe2F0O6t7GAGereFCgS5EdO5EU8GYvbHfyIJpaEkjw
phco/7B3PQOlKMCjdKkwOorSqsgIEoMPn4uMeID2hYQTjiMSeYrVVxbARYWIdnuUDz4al1UlmEOI
snNa0hy9GrWzg3efFbrMqeUaNdTXzK7NeFblBNUoJSY91rmF/ETiKAarZ9C4zY1Uk81REzWR+PeD
XW94rdiipWtXT8xsx8F8ifX84bZ5/LrV1z5iZh/Flu1bP8GyC4WW56R7Gii7TIzBbD7ZXOUYHXk3
vRdIcZKBY39+RWpFPpQP8HBCNWFJewnJuM9jQiOKD2DYeUmtwF0QnW9/31JeZU5PEKAgLwXcZCYm
ekjQEmhdeYGk+K63mlFnbUnS6g2SESKaRlY8jcWNmTmhydj4ksBgzL4xfWMANV2it5URSpowxZw5
cOMUEU+j/BCZGFfoH5EOz9Xuw2tU1ursjIMfeJeJB6pBo266liZeco7nILKpniZFNL5LQDUjA1Hf
hTFgvPRWY1XQrKu+gZoY+WBQ8qi0XJch5Qs2fe2h13OTUSvbJ6fbu/LlKVw7NTNPM8njgm4m450l
WmOxeIfU0WETDZS4ACjLdoa6L1FU91I9RnveCk0kHxqSomeNPng6h1680QifmI1X6/1p0MVTcpd8
unuROubhI1cx+pqDxixY1K887rdnxot7OlKm18x333LZGKsdElaBWmksWLg5h/O12Kmpk2/G8EIC
4u+o0VS028u0aElnLivN5W7bT45WRjo92UdOptrCnc5qsX6S1iLhac2v7MW8hXWMozLip9Na4jC0
20ZvzNHK9cikUQlzNWVX7oMj/1Sq8c43RVMGG/TK9ISFkWcmO+FaRnZljCybHDi+PUsy0Byicg7O
wyHSUsfX15CpSwXgr5jn2z7yADmE6RRgBPva5h1Bi8/5VnYSZNXA+HZOSWDyBP7jMbK9c65SG0WT
VrZxwYX88mC+Dc120K9jlWmad4x27gl/gDTS+gldSJZ8Wb7vP++VYlt2+HnOiCxa/5DMVldMyl5b
uqWw8Ot0fhsAjOhNXE0HpDYKMr0slSlq8jlQc0JrjAoqdo0yfvlr1nN6Oa6dx5n/CIHWQS55DMeq
sik65/tRTVEtvEeHOmJ4xjhEqniAbithtUSr9IunueqavPlCOPZVvfw21RAYx1EpMTZa7vVERSio
rzms3NK8ZsnIegDJmDjtU22UKHSYoyEj30hDoL60Ez25h8iY6hmVDkSRxRmQsdJDvORHkZSvrJYZ
4PM7CLt+g7o0ckXaGgvbV6R5bblnNobngrEO/8eLoPXU6LfNpSWtwxBU++zASghotMwmJpFeXRiC
1/wz27qHxki2vV6bFtJ+NqtJJmsMONSdBbVqY800LRnfOcI6L4IwG6bHmzmM2w5aeryaHwqV0XrC
AojpqZ0t3QFjugvXQLsLm0TPTFJE9VTiTiPm3gju9ENIOSM5cq7pV4AjaV71ysC9TFToMeoyD8TS
io1YnOrMmZNaLwagXGa24zv1NJ5R2EIWqPwFb+G1BRzhkCeaP5LB5k6dzb8VjysmeOF5o6d1+Hbg
waiU1+U031JL7ofPUcth+v3p1DEqMGq4YSESoJ5Wri3wgs2fMxyGSY2MnwSs0YhY7cPlTk1xF6EO
GJM7odHgdqDcQMAsDz4u5bwyyaUx+Z+TZNu4CmMQ9G+HO+UAPzWpDP8X2nh60oAxrSbcSwlXP5Lu
B9D0BCtJ7KVBZ2aso0DB2VcCsGP9CyNclKCAy7vGx7kUZNMzBwosJJFUtlhGAUwQIgE55X1uRDv+
RD+VuCCX2yu3dDpmJqvvuxLMvCL8D0h3I5CjwAXn0095jRZERfbMLHcRIvXhynBLVUJ6ZotcSYCL
F2K84iI1JNg3e/dS7MJDhHdHa86lVW1HJ7BLEnxWFmvlDmugZKXVDz4im9tTXsgrCPPeFfTHjCPV
4LB0n4Lm7pBt4p7CY5iS0YR+Z/7JOfl9uffvxPu/OeDM5Ci9EIuBggG9vfKuuGcQh2EgkYPeJBE+
0NRxArc3iJ/FX56ba8zz7WEXHCJh3i/rp1I8BjJO0KE9Zff1tMbVQ3zotMQePxXHO6Vmi4O1yfRo
JCKypMUhf1hjF7t+OQCJ/nkja5fhGzfmATqkfYjb3vvFpanWuCIXkoV/Ue4sOqWo+wzHSDRZp7YD
HTrcZEr8j0j6+6+vr7Q16qM+PVf5iv3mr3thE7T7hyGNU9Eb2h4zwlpu/XDLA0QJniPkmb0Ne0xe
Cp7As1S7A/3oPkpOLatpfgls4b7rrBaizTIgnQQRsAgJ1f6Tu8QVyR35LRe07lGssQ/+XbJyxJcW
f2aZsnAEr6KETwUARY/Owcpbct3NBSH0zxWgmkZRGuikbkXhyc2NWHrp63vvmXY1OQKBrLlybpeG
mdkkT0oTqvuyfO/BPbtnbM5gBRLaYNiD4uaZY4l4FnbygSfeg6jF6LFBGt3fF1Meot5lBoX6arjS
SrTgGkM06OecR4Xy+aLCSRt0AIRxvnyVVmNDMF0iah+cWh18PTAKa2Xu0xz/6qsJ8+Zsaggquc8x
nEQCPUB4Nhq+IQKcL2rHnHBqqyP9qIlOq2Epdt7K2V5IfoLI6+csIdnAU9KAnW2cKYPGEpa2gkCN
9n5Lgo1y324ak9mwz+yZ2gVHSuPvyvdq47+ADd1Gu78vGoJg0E+1k+zKQ6+7G35NB2Hyjq4tyPTf
v7kvfAWmBAgw4Bmsn2IZ7jpgPxAqVUOaRmXMJ7fXXVwaZmauGqUUvBB0gttYBETOj1p1lKldRQV6
JL274kikUN7RvS0AuV5ThR4Cry3XyBZkz2V7qllKZwGxlKf8b2PRAQ4rAMR19CZBStxvY8D50Yla
74Naq8OHHOkQ9FHfUQAzcZGsjv4bTxuJ4Kkp8ppunzZaMQgGI3RWKBsK/9xGepfKtkuzrzGKsHGL
JgAr9C6KRESAeAE97IeXMjyXjOOK9CXtGNOPRDI2bY6+NydiXDOMH6PiAC1BNKoj1IDMFMW3qDYJ
gXp7CWfdcP8pQSDr9nOnctGnGchGwJV/53mIrGrUG2Qby1PtsI2ZvNOuOkJu63FltKUNm1njpIkZ
mqdGuLXUW19qMdXrgLmQAbXSuNL79Cj2VrWLRUKhzljYDRUTJCZj4CxC1rj9DdPZuHY0Z1aWrktJ
yFx8QlOyah/hTTAkVrLqYo0qZqEMhw68n0vad1kSVwOWtDRabdAjK4QHWFvtG6Xz9nt4PyXsYpPd
UGfApm5PaiGdClnpn2PySeeXqdfAqzUHvdr3G2YTnjzH1xhHNGoTvSLDJjVvD7aAlQT76M/BoD/Z
jbmE1oSOHc7C4Nqc15+HMTC6QdCUcMqsh/vC501GztVx4PTeDQjD/Rogv8DVnJV3jRqg5FKXLzzA
oYGI0i3aV25/3ULpVpjXWkS2FuI8hVUMZXtUbIH9ZFM1SHU+0jNBheIS8A4C6dDUHUFBueAddrTo
yM59kkE2KHYoRPaJFpXbAHU4IeJwFh3QRajcSNxQUkGbUAAQ1RSD7lNbYD3C+pnnXhMsOyo7Rf50
expfifAr53Te6ZWkfME3A4eUB3ykHfcsWdypPYRIUWtc8iJmWwm5a5C/bfHVrqA3JyCLGSOh1PHB
BWoegMSOJCv3drqe175l9tAUaR1GjYvTJQ+vpXxulDXzs+A0SJOd+PZOBHKWofc8R2AxQOTIKZFY
Z9JLK9iV8iAEmY62+9vLOX3ptRnMXookRDa17jGDKkCrjk+TjqP0UNrUQ2zG/q7qP2+Ps2RPpZk9
HWtKDN0MdwMl3UP2Wjjdg3cn6fGr/DRe2pdoZUdm7bB/2m1pZkkBJK+KRMDK8Wa1L7ex7auxJmuj
qsDbEAGnQWTUEpHQm/whtlDefFxzO5ZszbyRvwUwImF8DF0eOV5tgZVGfsp7ke5Tq3fYd+5VhhwP
vw7jX9q7mT1lyqAPhWmqnUodEOnqo9ZbvhEj2zQYuRlozxCiU3t9rSy/NN7MlipNMHTugPE4lGMU
cq5JsV1rLVvAFQhz0gdephohpvHj9aSeuffQPRJaPTpX1ooT09W5ctLnbTt+1jJo18IBjOMXrvsl
3EH2mNb8diV9smT85x07AZ/VnTe9NK2ROb1VHhKncEItNFBm37SbWs+07iBb6NFyeNSvN+GaBOmM
X//PI//lBX4zFkJbdTVU+ZgtduUpNlo0ebMEZCSRQBjBGnMLWmUT5sSiKCIgXxXrVU68Zw96BI0+
bDgYaK2ogSoaYo2WVEkLDtxx5doveBXzrh2pC4vc7bDqBTDrhqjC7fsFuQ7qHt1rG+WO1dpdCzna
sl7x/ZciHHFmZ4oyL+WCoRHXXsZt9MJpdQC0jbQbTfeEsq1io+gl7mszeE6MlTkuhNLzJp4B8UbE
TEMWunsXWdNuBygKoW/jbxq1OWFcEbF95IJNDuYMicfurrYTh3tERViLtmgQtnJr0EpVcOLXFDkC
2pTOqyntpcnNjIwUSF1XTG6hwOlKds5MD8zwAsk3fej4mzWKmYWH9C/dBNHgUgrYCbdRz6pDzqlx
Z93enaVEx1zLKBwhVhYGcHuyWAufvVGN7jlGBcc995wM5iTdmmlNq7sjZKSQyD15/L3C3CFSkR7a
7sxa7iaN980BXZYNp4aQXjBHXvc+qw8/gE+nBa6BUrgTImVjCT1gAafb371kEOcdCLznesMwWdtC
R6aLeGZosDbwvqZ8/zdHmOz8N7uRhFyeF0o6JbXe3QS0NzlJuoKkmdYOBM1vQKhdVluTly7mvEUg
Lro4krMO+4A+Vr19kg4I5e5rOzUie7zzL+6p3gNMmr9mK/dy4bmady4NQhsNIh1OuY7CYVIi6AKQ
eB+redCF5Ma8P4mn2pEZ8KqAcgBH6tFHxSvf0RqMGvm1skMLb9a8Dyl0Az7lKVj2ltFyXPVQr9qE
xKKZIm7OkSlUtuxJLpBCcPA6G/yxHCLgf6xyJV+0NP48Jmwjni4YD6VNBAaf8al13Fht10orC2+D
MDMtjEcPfl5Q9HY89Af3tbW7TI2P4kN37zkdyOdMqOCghzcEicjb7QVdcKuFmQfjil5PyxFGbBtV
QWYIrqCT2XWgZse1HoXpnbniZsw7J0KQI/hUjiVD2P4Wb/w1TeiFxZq3PsiDUCZuid91u5HULcg8
qb1fECVaeziXBphZg5xWciXvZXBQBEgDp2f5Dko67la5a1V3yziUmerJgTq7a3jIBZPPT2fum/Wp
Go8Nhkiht7GQaVV/V3CF1ol6Le4DcG252gicGoOez3129oVz2tzdPgILR5qfpv9tWIYd20CY1hHo
gwdcmF2xGv8vFLmgSPjztykI0SW9iyX09sMlPGYXDuVJblDH1+iwFsYv2dF5x0BcKkwIaD0APjYI
fR+kjfTU25HD5kQskD7mQ+JvigPeTxnUemtqBQu2lJ8ZApCRjA1NY9VqG3WX7IExY6t5k9Z+fmlT
ZpZgcNv/x9mZLTeqNF37iohgKKZTRoFGy7I8nBC22wYKqGIoxqv/ljr+g27tlvXHe9qxtxFQlWRl
rnwWneQR+Y1po8R2cenD7NZHbzo/v/Nbh89rtX4nDd1kFPOloTq3gOy7wwjnOAeiGWdZjknQlEGv
eL2407C4oYPSf+cifywyri9NU4DEsjGlrfKhb0cM4FMnjbKHpIKWFlXQDQTMd652I+JcS/JnwcxB
7vAduhz/ICRe/fzQbryTa9G8JYO7rUgJorPROWI+S+D86Wddd237jpb8txj5H7HyWiTPq6G1x8LE
5yWuIeXTMeOWx+LEDuYaGv1Yf2BevYebn8FBq5Ix7WIEuZdB6wJF+9lad37vmNE9Kc2NZi5g7X/v
XnSZrNGml64BJC0skGM1LFCYTE71ut+gJeOisBWIONsZq3HVryQP+Z9HoC/TX39+4jci8LW0Pk90
SygjTpDtfDAwbJOj0zj7EvbEz3//xia+VtXXI+3yRuIowTjaRtoBkuJIh7vkv8te/dfLvAoRPR8E
PiD460v5lm8ysZ6S0HwbmnOiehmq/JCn9Jlzr612q9hyLaefJUNqbWnCkQhzPotvPVBaw2YiWgAW
1L0c6WVheTJmqNzyDNean5/grUByLauXhCEX3aVr2owf71objGowGEET0dpTAUhY9e1z8obj/c+X
uzHvqF8r04VkAp9o4ibpZoEMa7IdfjQDYIi8dj0Gk1Of0BRFZcs4TN/p6/Se7ztQac7dvdP7jXzp
WqM+gQVIU2ChNlMgn/tzv0tjbYdWpaf7fENjVFw/DWht2VH2yv8xK1Sv8gKjg/E0DBPReIG8U1/z
2AyKh3oNozaMukmv8hpe5WHi33nCl9X5j1X7Oxj8EalVs7GtekDwVILzECCX34pTE9JjvtU/pk0S
8U224hF09Oj9hKlLd/8fUt0bR+trqbfdjdpCcnzJIStdKQNq59HCIhPcce5ms18Bn9TM/1sm/3uF
/XGfSsJUWymRbWWaO+X+8JiUr5N9Vp9/fo43PhbXSu266ROz67BQktFDm2y2QfU4YuZuvtc4vRWd
f9d7/7gBMKZASGt1vCiPPC2R+iTDCyQEnvX5kp2iggQF6Qx1J8TX2Bcxvbys8A3GUR/3MIc3EtZr
ZbWkGw08kTnZqIQOjsrSLe+GO5/CW1WK39KQP28v0Sn45rg9i2cOrSN2ktUAZyISabYn7GCwnpLm
YDTnkXkLJMC13xytGbadz7w5WwtYJdWLRaPJjHuw8ZdRd9HpYEs8oN6B05S+GXQnJ9EUjraTSmBO
R71Zres2yKBgb4Y7q+zGF+Z35++Pu+AGy3H+QZ617EX6pInjDDZJHmjgo9yDBN9Ksn8LEv+4BqxH
Rk3Jc2Ujn7OTthIogk04FjvlFnmB+/NyvpVk//73Py7CO6M3u14gye7Nh14jn0r2pKJdr68qGy5/
38Qu3GLMfDQ0ANGtjr0O+JR06FSMNet8X9v3Pqu/yyP/CFDXYuyeWXoGv0rcbrHWZ0xUysHAT01/
bOa9kaiOlE2u+Uz2KoaicgrUWtjOC1zUjDrUIGDIgMFaOo+VF1CNwM7E/IS8ovuKfME6KQCqjwKT
L2MSaApsy6+47GQQrUnPve1QEuYKpI7Cg8e5Ubop8Q31S8ZQg5JTh5RbaqJuNuaORmKWb9tm8vrU
w4ybr2LqwRIbmbz9/D5ufId+JwF/vI6yW2y9rtE5hi3moxF/DTGLh5CGP//1Gxv7Wi8+kxmwraRF
HNY/ZfGapHc29Y187ncS8cevBkkwbaoUr26pgD1e8Wxlc3j93kVU3fh+XIu/F4OqOiM4bo400hOv
ehpiLVZ8ZOwTErufn82tjOf3NvzjJvqppJI5oEg4BGCeOIVTR8qqimiQBKjW2Yfyzpa7cYr5XQb9
4zoGJ73SkgIPS4Nevnw128wZ7nkf3+oKXguzbZ52MlYRFhCOf3sF1EhQ6pBGgfMdQZW0Rvncx4pv
V+wM3XIszm1YnO6qrm6ExWuRNrwnREZ4htKnU1YusjhyZmtrk2OO/9KYsN08XPzMh6wYNkB3DhO3
dKHXYGpe0AyxA6u6jIYgCbtw2NBTvq58y9NDKwCKx/qcN+b/uE6uhdnzLKOqwrBFx3jaW3GxhaSI
HKRj6Siu/Gwf5uPPC/LGZr3WY2ctH2hlYdETWAdokExR/fTzX74V9OXLJf9YgpPohGalCPrwH98W
WodKagb9S7I3NdDE9MnXOtPlydMkG36zoIWcaN7FnreqYGDBxaYmmk+G7zu/5kZmKl/+/Y9fk4C5
qi8U5ynhjX537LfV9kvgYaqetRq22Z10+9bSvJzm/rhKkTU171S8tlYpNrI6uN3E/aFZ1tVUeC2p
Itbds0y4gdSD7eXf1xoB37+05y/jUyTG/F4M3Y+zkUKOaRE9+vmx3ZKHyJdg+ccNqVxVbPOisGOR
6nfh5SKpX2zVV+JBcRhiDLZdY4oyTB/LkD6ZBynKbGfGkcK+8wtuNG7ItSAbCiAIHS63Cc0GRmQa
N4fgADPr7r2Y/O+vIbEv7/KPW5wtOsitgupS0QbNxTN71RVeF8DW3hJxn935Kt4oYsEd7+/LtAuI
ueaEJwmGvpP8fmWYI4kxWQP2yOwV+3u6qVv3c1V4WeApYWsqgrPofOg2agzY5lF+aB/uyXT+fTqB
2cvfd6InSZUWJi5gxJ2D7Phh2t4Tht/601cxQwxFr1OOP62ZTxo5D0mgFaCA7OvsTr363xuUXLvf
NZrZm9KEC8xK2B8TMFVsKLIajGbDDOjOt/eGMo9cS6GnhVEJ5ys8/MoHWK/n7xkcPlAjjTXmFDD3
wwGjA24odWClguD3rdoeaMi5DSxUcGfj/juwE/sqOqjwr1lGBb8B9ibACsEW3iw3kD2a4N0Vziif
LY9LZ56PHp3CXrxY88oAWKTaWsGAdjvOPvVW2gA+9evnH3QjXJFrrfSc5Cmcj/CDlsfBk9Z8p/r5
Q6iEuu5gnuJOAeLWo7+WSLeZIeXyiCOTmJ91HrXzWuZATIMnuBhvjTU7pF/lGcyHMdmE/mWmxtxa
zdLanE7yO6wK8uKeVvLGGAKcW//eJhIzzVSFZdBGH9VDn7ZB/pqz2bVNYzXoQa6NW6ptc+1hpo6B
pIKeQferlEgWOEpsKxlogXXCsjtr8sbGurYN6mue2UmDHyPNzO0Fxp1UYM5NDFQDxZndEe38O0OH
E9/fd4zTajWYGUJcba6WBe0u/dhkqPXc+RT8O6cl1xrifimA+65xD6zHNJLSOBLouJl+r4P27wwB
7phXv74ZJAEPt0ur0QjrzeIMa203uBi49CFzQfnj541wIzxbV4mIZEM5Wlm4zBD07yBLO5fxBHlz
r6F1IzeHbfDftwHt6ECUy+EOflDAoT7ObrkvYsMzX6r34Vl9MUFgAN4p3SpuabtgXhReCjLHvebQ
rTVwFXdypS5ZP1xuD7KQYoqAZbdhR1XTO+2ZGwH8P6Jgqkljll9uD8PBzQ7pgGuh9Xxnm9xIWsm1
HLZbUskQEtJ8uG7DCGA8s8B6BPrdt0an95YYdjGnGSVM/aFc/bwebox+EvMqTvRLtnB+OS+ro2ch
MKyUFZecEtwY6kzo0airlnpGioJpcZAuwXK+c+UbGjuMXf69VFQm5JyruPL0iXm7svUUiLnQLfbT
kOzLQHLpGdwQ3Km9LU4FZvORevn30pQbUERiXkULO0/tucBkOdpV6RvH21wC4iYIkI/pKvHm1yKc
t/0W4lIPwzvsKD0srQMK9paujYCveheKv+zrzju4rM7/loXItZw2zWySqRoi1+gyjwXDennoAs2t
wy6+R5K6+Z6v4kurkMLKdGj3qp39wgY8TXfYYCueE69xgUveJIHukwB4IB3qpzvb5UbMvBbRwiiy
k+m0aDCWVr8lAdGeNQM1XLPPn5/cje1uXkWbGRX/jBt4cPY+wzBmt7kndbzRrPmPkXQxggNLCQ5s
bKO+owiOnfEsPrUA9bJ6Mxyabf6EJernIcxvNmq7KnO3jPVXdTPfeXS3MpZrDa3ZgBL8WxDcAt7z
DlowbCswfdBJDlxl3OnLcrL0XkH+Rn2BXOtp4ZndZK2OzskAEa1DB7eG6v6XfDBhKhovqHN9gpTd
PY/xGBt367I3ksRrke1kSnIyX5akeKngcJR5SEc/DU/zkkj48roI7o7V/ru4Bs+9v0PNUGvwLZyg
eOiPsH2zHDOc8GVl2wZh7s7Z+9bNXMWT3poHZckFerFW1a8sdVzcrmjaO5/tW+fQayWs1RhAiChY
j+k7wHOSP7jAGqXuk3JPtXErHF8LX+H2Mmd938gb8zE9ov1KT+M3OUPKA5uCPMfoNWYJlcMcs+3o
wbV09tj2rmfOZb/+IwBeS2ILQv+fHmrBISBug8XcV6HtM4AIisCkfus1d7bVjYhhXEWMTpkoDNV7
CJVQDF/kDu7wO6tXHIndw6DdyLCu1a8mNdt0Vi+t8yQAtLuVvDkD37aClEdibgtOEL1zmry5KK7K
IzPMhBZhIvyZ4+OUe0n73pvENQHA79NX6UWaXvJ7bNMbic9/BKyJrZckhYCV5Z6GSdM6EtWv3g4m
M5i60vufwvlvgvsftRBSwflYThptkyiZ8m7QunLLiQJL0o5Z79SVPTg/X+hWvLvWrw6ZmqRK3S+b
zKUj9LgFhcPJS5l4PbSElQf0t6eB7MQbh7OILN4wvLI287R7u+3W5/haz2paVlfCZnjZDEk88nU/
yw4D8or5MgYFAf1NWoxIhk2cT1GVRPMnwn6fflXlpq7kO8vnt2DqH7vuWvOaCPi8g8sPXG17wpyg
o9TUG5dX2fQzbUMnf0nAabSWXV/vCvE2NwmSBuIq/KXKg6Th7lA2T+PEXCJjcrNhbj2bR1quNJCZ
7Sn1276BN33jVskKlQ7AW0scyUIDsGGlWqt17Vf0fUQniqkghcq+mp8689fcB//jK75KeHJZy5up
wBOW1kmsfrMT1BWx6c5BuWtXygM/scJ5pE93rnZj1+tX56rcHpnCBnh/9G66kkFwGn30fYP0wvEB
4zJ7R60XiG9QrZ07m+UGUI1cK265klhwPdaAScb0t3rqOlSSGNurKQBP5VNnYEYjPRAdjJ/lxKge
Zgam01nhlznbGOayb5oTsCQwKsAWAJDYMPxUg1ohcyo6ueC/9bNXE+4MCoMjwuSYmU/63SyMO3vw
d+j41/K7OqtZZiEWUxvhAZQI4CbQTllIsOirgpqoRJysAaTKDvsSJRq4C4dq9quQdjVvfwEO7qTl
51K891wJ5/TLKp+ZgoJWNBLJaclK0GeJ7nvQwcGMth+TIixQ1c9BstDpuK6wyw2wvTsop5LSa5Rn
A40cWWd7wsO6lhxJftCyL1BO3DoDai2TnIq9TG25HaSwtP0ORhkz/hyIOLbGtqZtuWbrGxjhHfmd
FumNRh1e0t8Ji5SbTSF0wJBl1AIUT4JzJ/NQsD03UQbBmnSnqXkjql/rkKkxG32jk3ljQYlOAKJ2
UthgpByj2fPJHl5/3hw3hlXJNVE9x4IqRx1c7MEbt/BNsYPiuw0h3tRXaohvb+egP7goltuHdGO+
DIoPRyvddFSXj7WjbgoUL4OjdLE+6lYw7+07FDPB0Rh2AsQQ686CvPVRuBYx97AWhzcENhQCcsE+
gGJfk/3iyxcUUfFiukJgEB5DJq5CvXsHjRvzXuRawqwnhpDTicooCdcQyncPZEFzAbN+xj5/ri0v
rfeLchrrz74L5Af4tc6WM1kvRJmcTvBnFbOJGP367JPF09C1kvNgGLfz7GalV6Hop29pZtw5sd86
klxLoqmKeWhJQ4qodHGTLoFN8UwASgNmQfG79NXG1D6U0u2r3NwridxaoVdRfKlFPRUyLgk02LEM
0shYdYd7x9Nbp7xrJTSdWVewi75/wGRCiNO3utNrPOFo+CAnlMkBwQdTcT2v9ZP9wL6HY1u6y0EB
ejzk63tdrltVY3KVk86GZvOyu2z2ByOmr/AaCulWiRSviId1ua+2qHxIwGJWvwh+ys97Uld/r7B/
xN//6KgtAlmHUGFCUNETke0HeX6ppeKDDf0D1wxhQhWSKY5SQFW0gFGg9C+acsz1NG7zzms7tuVN
6qmIguxhTg5WHvD2YeCPVIePHivcBm0HWCc6Glyf0mk6JECP5tX8K0v6WKTzrtWrlcXRnac13H8o
gL0qMM1FhwSoxWHTTtyqgQ1l3q6XRKAKM/ppmfojmJdl5msJZmRlcZQUe3Za2wB+hAe2qnjNRDz4
BziWGrFqU/bNdrQfG0xJanIETZsvmJVh5m2vJL6YLFdS3/HJ80QyBr3F3/s8kvXBVXC7uvVKKYEk
B54TspP0HxWHC0xZvs42bIXN77SzV9bUucWiNh4+N4UI6ulZrgJJoKbOrZa6ZQosQjHkjjofMlJW
MJOud2mVges3j9A55WMdLKLwRT/FSJasNoJdVkx04y1JyzV8O58HWnp2wZ70bAprQl4zu4SbePWR
TeNeTFmk2GFfgwQqmLwSwnYwKaB2dFPnLUBKBLtwVikDQYnkrHc6riNwaYbPFvg5AHGlvhZFWKkx
TX/xrvcICEDwAXcyaiH6MsccMONKBoxy9LUsHprReOssbWe3Ng1bszcq36wM+jlUavPR86YClqWB
QwSzJzxB0LRg6iRNzEvhrhjBrLzF++xMB09xdobWxH85qIY/k8HRNQQvTMj7zAYVWmpfMqNNX3TO
nmn1JkoxbPRCD5VJ9/hQWKuSzG9KN5crrundS5YBTW8T9r3wJlzGDuBkn4rHJNuP/VNr7LOscyVY
adTBLMBJHlbwEkBGb7LskLVukdi+loaF4tIknlkFi4gKFouW3aNDE7UZDFsfimbGjNavhDhqftAw
h5utaRpVdCXqeGr3HVLhrEhcra+9BLinyQEzLxsdWXigtWLpZojDhldJ4QRvAZFvSL+RZ7cnDwBS
l2SFgygAcJZ0HKZN1kHSYoR666KAbfqWpWhuUpzlZQuPjWqESrKVvVZxEmlel3KzTQANqdBHAQrt
YC3Z0YZh44xJDl7vxuKxxro1X2YZFmMNXDwfdavf8Parar4m7DnSwlREfa8nLBJtOHYiC62CPKNd
h9EqE0cSafJyQiH3kzPwq3sXp3Q3wx5X6hMjhyU58VHlkcnkPWAj+7JVtq3a+g1cvqJZpM+9YgWp
gXriciyUXYWJsGl8Wwq+xm3MI3qTEsA93TlpFnewxXqWU7Am7HjUEjsSTH3UZnKEp612spKxW1Ww
wpUyT9Kmcq1TFCWweeuKwbCJAWSFpUHQwGrBeqJOzWWXlM9ak3nTTE+gb48z3nkGa9rGDHizG5al
cS1TjkzNr4bKnwoYrbRBNS3PQ4PJbli9DbaEXNSZ0l3/Ws4GHmq1H0Z46ErgSWUDSuU5UBqwhpFS
NLKEL2Gp6GUOl2zYfHUw0hlPk0KD1lw8rmsuNzu8JLmJlMZjqi9fhqRAfeEbJrEUYO6tZHoDqioy
oNo+XKO8y98hcIWcNkwHJFq1Q5rrdtDIHV9pGegdtlG/NjU51OqcbKr0cRz3ffMlaOvAeVjMYdGc
LLx1I0e1SHgQ7GN3VAZ3zV52O21tSKvcYonH+t0CNrmVNxspK6MKxf5ULiq3ze1TAnNhb8DXUJOM
R1V0QGhLRYwHPIZNuUXlyU79XjjtxkRk28soXZuHQQDvjJGfrHyQB0cq3zBebNmPcFyRhw/DTnRH
glzjrbRDeV7BeQRjutRwRekqH/g/myWiwq1hSGI5yugqkDKiIaA5A0juRr4b4V/EN/LipNWRK4cc
zCvmCxxg0iawlLVIHqTlO6sw28Y+lQrcC3iGmKCwF336NLTZSqJlZGTlk6ANSOsFV8OuijM0Opqu
Cq0hMwMN42u6DQfgyQg7fK96TYXnReF2fTu5BTC0wHLq+KTpiIIXlOM61U6I5PkMO6UZyKI3Ha2E
VF/bOF8RNoLdYNaurq8yeREu4zWukAqxbZiZfyiPbR5Mup+UGJIzXPXSnoXesgo10wwxRQXA7WS6
ipE7WDx+2hFX4lCg5BjgSQ+jrnqLKRzJgpWiue1gUGSlCKJLVH2XC6AomJc41nA8KAD3joRRuILD
o46y8ZV0/X4SoKUDSI7Sx+yzcgMruUIFrgxOdoPfK3Gt+VLmNxp6xqDaCFzXst1szAVwMnhq73mx
60DqLnAsGjG8uGVLpBU4S5IvTcaIPvFmvqPyU7VIDkclQMSm4SsdWiztE9BRod5tUuKlGQbqmv5B
57t68DsguwgKATBGrWCLJR6XhwECHyqOmGFkSQvnPOaD0m2Zfp/DZIQ8zTPiEZsCAzPbndq7Yp5g
WO318ptFf5nwfxA4xgT5V28hSGAElSNOQfAC0SwA8UrEbc1V1UBRfLs9temTzmPtEiocY9hytkY3
Kq12xuy34P6iQk0cbrp1jTj3Kk2P1XLiOLSQ3huSSMUwWB8ysbLh/Ika38uSrtF/JNgcS/YO963A
Uu2NbTRbZHnw7R1RyTcV4fdNhThE52M961GKN1qn8p7gFFrWudhQ2B2xtkU7Cu05lzSLby9TTEHt
8FO5wydmLvbwZ3eYkvnUMN6tt6z1c7Zg0VJXM9RV2pVroKji4fLwUdG1xiLo4RDaLCC982BAoK/x
LlC5EdMUA3jhKk3vsXlXoks/NOahFa4t4jITnjo14dwPzG3aZqOjDmDASZtozb4RG1V6TLRy3anv
MJBmc4KxdjEctFw6YOTEbQAIBWXy1JuoKUmxIcH+tAFichoVh0wuteh2nBoN4YkZ8Ojk7bpXTe7a
y4zMSlmp6UtvomTUExNJldwh2UNSlqlmMFdT9bEM+OBTU/NoFUC8DE68zUOSGsFMelCYOq9fNKdH
9R9FS3lr1ti/RYSPgEkwfc2XmMxWoDIcK1UjzJpxP40v6Bc7DelcGezAtho9FR6MMydupm/sUocu
m81re2lgTwwWBz5sufFYj12AiUT4R8JNFrUAW6pgnyxnLywxQyl5l1EyQLXNWezYNh/gchraqQrj
08tixiBQwohjPbRtqFdJXNvW96ylmjdQ6VCxKKnld4XCvyrHq9aHJlTrEU8MlfkngbbTElqPEJLr
uuXY5hqC7wZZyNK+zfMU2i34SMO5st9U+SyWM5mR1vl1+bDADkARwQz/HqCmkygDsxKpgKsa9Diq
2teAwShXhoEGuG89VGnVvsnrLR9s1dGYFBk1VqzUrswhUHkoV/STmI2f2QII3UtbkS8wj4c5a8sM
fywN6mDsfILPVLpuWDVuRqODmSATWZTNUzzA0MfBFOxx4MrWEHO20uThleMbvsLQoh3y9l1ZqM+o
/TVN8Fjl1B2MMzWQvkOyjzp7foC1O0w5leqjoDiYDBVMA0egUobG60rIt+Y+RjYbNYm0ZgpdZXUS
wmb0DHzfmhApnEekOAPLvzUbZigpPPp0mNqb1ps8m0jSsOwMuLAjWkIlwdkOH+e1BnVx124W+pbb
r7KOULEzCztzCmx4NsDUE9D+wq9RZOr0zpcahJJhAp8G7e51t0ywd8YolpPbfbaZhLVqE21fm+1G
R9Mtrav1MtnAdeEw0CZBmVKPKwyPr5ZXRHA0ypd5M6VVkC+5q8/PMjHe6gnHNIWtKwUbChVXqn/R
7jVDhiSqGnbqmATwG133l77bq7lwZS3I1I8OvV5LY4+ScqxBHWnHJ3iibipSHiaRYtLAwl+Cnc6u
xxXUboaNSTkjadOeu5a/zpq94l1xZtl4VlGfmdRD028mln3BGQSeoXCMg7fYMCf4LqJ/U0ng0jhJ
fUrhKKpgBT4K+FphLxR+Ue8QYTn31W5doAmtBLMdVuWjjeMAco3L3iV1LGx1pTB4vuHr34xYJXAQ
P5l9EzU5wm6je7MEZajyPsonY/Z6iskhonypZf+ij7+wCD2cxxA/3KSq/DajXlJMXtJ8GibsxrUv
PviL2WxmJHLdmG8UTXYk8WVYkqPAlZo9adZDlXuVCQo3St0c/IYJtVSNvWo6PdiJAksPqYhmjJM0
xowYhxbqyD3VeFmyMp4t/tTkUA901UqV3UoG0BpDNKXumXZsIk/UPmnqIbaK4o2YeEhujjEMiifX
r+rcJ/kpwVgqe8k0zwL5QpY2lryqPtBgbHU3hdkPex21F92KkCUsU1h0qGQocT7C26PLYtMO9AZf
ahxT1vrUH5bR2qYgTWDeSO6YJ6HdKwRSWgBTB8MdgIESBZipyInEr2mBcxLsLrSXZA4puPEt5qzz
KvVVuiPNu4HxJWugMJTE0W4IZGNboHILCCZ82kQRNGZs8B2iZ4svzEA3Grh08oMKsOSE/VMLz5Jh
RAKPR2J5tvWWgkXTwhlbjXT0IJP3+SmDMKG58IcrNTCX84SRvq50BYpOcAFQohobqtklWqAnW8uG
T5mLk06NjE9IXm/uhFYhFq1LAdrtYu8sZMGkaHwFICUUhPu28JSih4EZQjay7K5KoxQnLs0u/BSn
BbXAtpbRUzvODEVf4dVzugUhLuwEThSTiCWRBbYCZmZ+KSTkMBdq/FR8JXBjzcs5aAaOGMedvA2H
NGz1EiTIp5YAThNWim+WCW6iXdMy9TjVkBvnniFP+5GbkZ6i3060X3IKilPVrvBpP0gjCaQySEBY
nF4SzG+0rIxm2deMmFffJkLPxHDs8BWUSxMaqVBWOhbmndHJifrmzSTRAHE9n9+7+kAw9cEc9JcE
XOcQAUoH2Xcx+OXssC9YGDkNN85VF6nZTkgvcPcOpREmFRam60Fhw9O3hAf/W8veKiUyo2Rt41M7
cAyp0ZqjTsb1/NcFDYnTsmn2Dxkfx1e9kadXkjQdSpVWT2JJ4oE2TiFlwkd9onGzrAgMuEMnAidf
FbPSlH9b2GspawFkH0lctlM8pnmo2vBEMpbDoqiYmCoCMQ8RU9pfi2HkW6TAJ1tO2QpSExeoo5PQ
6mNTjd9pioMbAYcgSTIzFBk71hbmpxLLPsqzbTiTkeH0Midw/5UeuDq7HeyocV+ePPcfVjlkYZoo
35Kl+LxPfs3jsWh2S+fWb1rziR5hj9EPnHl6Tyvd8tMAmYsOrT/3lwTOFGv+LKnwqQDGDWw3K7w0
WyycyMi2zjHg55sSTPM8ZXRm5itTIPg7z/HrHaKcSOeUtZuRy3hChB1LuJ+XsaUEepe6SRvAUwgl
hrl6AZ8SiSCD5NcT8lpBxa5uYAYfLZ1j24eKAw35bXwoe3LWXqU5gLm3Eiq9pxhe3QVl/tjTba93
LjrH+kHgY62nHooVmGQFFzvLwoLvWvxridubUG1zunLb04gBvTm4jIYNiJf2XqOhAfNsiIqZ6Tew
GcIpOI0lJDr8yQCNKTkOjer3lTMUn7kRJFCdKxHZalAi8gWYwg+TFk6ZoOV5bjC11q2otq6qOqJG
CBN4jLqO4iPrPTWPEvolZe/JckrF51AsUa0ELTBOtYejH0OZMG0BCXbg5Ns1vl3vubkgnELOlqIG
VsRI5JaaB9R6twe6K3UwhQ38Z9geOowOavgME+ZOFEujiIpHrU5xAj021Me3ZKaeysCOotkWauKw
6bINsTbGXq83IGZaINBANlN79qc0NDhl+6l5rlCZYPtuiJQFjvAFWvXgbTUGzuHrlsZIEyTMu8vw
OcBQpf1U2VGtv2QKBhDL8WiQTxOAXooCE0zqRwQz9kJaeGJKhk+aTcW8TP7VqcD9sg8b+rnqux4O
Orr/GmbLuQ9CpqKjwLFVq1fUmUS2T+qo0R9ZsW31DQcpFBLwCqRQiJtkycdHb24jRY2QECz8F0v8
Er7lZeWZKNoJHzhUR0Wtik7iMoYIInw2GF72jU9SAmvCiTyxjiDMBr2EQgu8m/st0pEaU2afyPG8
pl4pYJk9V9yxPvBR6c78S2+CtDmVRkTAH4XPPRw+BCY7gDQWmj3sk4o/wPnV0Wo8TBjVy0c7CWH8
mVlPuBeTP7BHkp3TaQ/WsLQ8tf9H0pktJ45kYfiJFKFdqVskhACzGduYulHgTfu+6+nno+eqJ6ar
usogZZ7zrxqTTRQ7SVwcq449nqXajHKkTP3GlPnhlkNwK6QFyzTlLcZWJ2QtrUBu9pmdbawi4Y0n
W892legs7XQypAuSw1/yuvwwuSUzhjA1YpnNPozyHM6rMr8EHY/8wWSdKXS+ASSBsk78M32lsxOK
85xe7WVh7DvArA/NCbnayrJe5vJcaO91cDQYaEtYsMzTAndQ/Tzbx/isew3wMPXArZJi276WnIOE
M7cqjyx7zbUqPMv81y+7XALj3dT/2tQfMf5aD43uN5lLE9vg9I+fy4o2o0zNmfJd6D7g5iord0bs
kV5CeaBtef0vb5lkrzvdhwEdmUCWc2y9V8Vvnz3Mur2At6NC0NqXqnP0lO/uk79rkdwnrVnVDZSh
9YpY1Obra23Zj8AiqvIy5fc5Pi5Ea4SfbRGucu2SBJuCfTxcWfa7PrnAbvYxacDBtI1WbFFnORYn
1cAiBgiU0Vxo3ZR6byI7SqP9wCjLOWI6Tcvz/pJw7/cm67zCmbJILtAQI0VTbJmAWJZj3kda9XgW
gglH9YpkdlAvGyOb7QXcdeFDL7/H7LNtHB1PEekt9qkoC4eIXhOsRNm3JTiKeULEMBS09W2s5Mzu
VKhcm2a2srQPwVgROOXiyChi20tNCGPO5fGXGmetPOeZY4abUPsx7Mw1zLc0dLJkGzWbXvchObiG
B8sZqXOo3skNTjLyvqTDXFxbOsirY5+co/ZmFAC4+1Ya1wOegST7N9lbTf5joqul0DGZUlTmmGif
LljYUlea0OA4dU0rxqrgmWd6kZlHVlEjtmOgX7syhD/h5yPhhH4zY9X+jKXPm1JFbtJsROI3DcPL
W0sxXBv+BubeDHYLItjItbLN8FMnjGpEH2HTN9bRx0R/8eSq7QnfMLNgy4Knvtkg7i8a9dGCFQVw
SeZdjrkCNyYoiZRs6zBzs+YjNWmRzyE89knP0GhtpfaxCMsx411OUGBbOrLlF0icadpQuU431jGd
1rr6sfxq8U2lil5i+b0F2OQ5l83CkXO+fYoR3bBwLU6s/ICURDJ+WuDWt1kXYNurnND4hnM0o1C4
8yQMk7TEwghMP5O+7vakkc8KEiDgxTduICsg+k31VfM7nT6bc8nFEvkxgSeMacGvmd1GlMBAWRlH
re5oXeCi0RlMxnNgR/CP1dhuZ9SShnUPtUOrEzWTemPEhzS9q+OeJyGrwQgdDTte7drtUe6QdgL2
uqp+iwEfrPMwucQmaeyRyocE362DJEu16Q4TkBhiDGtl1b9lcByJlba3+t0Ez4kYm/1ZnEoKI/uV
Kcgd+Bil0kX3uFrmnyceeEf2a8kv8nSZkBSx+lflZm7XVeLJo1NKbtCu225LbLUc/xPDNk0Kdxph
wuT+og3BarHEJgzJmW8vxcQbxvpp0GyASu+UVK/hsG4qvx53zXtNFzAJ83/sngFSSP0WolYU6+Da
Iyi/W3996kaKU8ok1PuqvcLlI0Z/2HXwB/1a5Y7+1ZKd8pvrJPeTwhcG+roP/4nuc1Iu+ptGDIE6
XNpPbd6U/I209TIvQJWvRaj4zCBUcTps8UH8b9FkR0OyRXiCUVhbrmRwGbYFPodN+oTsOHpPofFQ
Yk7KdZfvAett9TcK3az9irMNSCvN4mJ6V6R927jp5AfyhoXP/NNTy2nuif5T9Q9AXqq2V8k/lZH6
mhaCh6x6ahq0cpODvGfHYKq3jXmAx15l84vOrSv1oLBepYEPTlSTPnoSAMRF/ivLV1aJzPT1sFzV
094ouaYn9tatlX7Xyo9mvD7xfxKUONnU/PwfsPR85PRV8hJHPtExtmOUPvwAKi4ZYChavsxkK1Np
KL9nfOUjv3nBIJ1ewZtXcK1WcJWv8CYtJYfmtKmndyO7JjxTUUUKNxmv46u+7apjpW2s2Q0mD7QE
QRhlAKRX56gb2WV4uwgG2jTytlY8njdr+tdzLYQvnbG2AqcPN0FVuDRDl+N1iYg82Nv1Fah4/O7D
2ik/df3K1y63bkbEt7kZGg+oesTy8LWY+ySg1sAES+idmqFGqvnW5g8Deib+aKXfpXFUHhxrhvfY
P4sI9KeOzbHD3NGqta2Ubp//kPZghevkvDQ3TQdfUbgJid7/JGRNSn2m6GpeD+ilJK7/TaMjAaCo
r/mixdo29pmxSVI/Uxyb2ZWKHEEsV7cRgjPay1h9OYWom5dyP+03vJpm7oFwS7QYAidlnmx/RI+5
Y1PP4aZUZ4h8wzoqyPzUQ1f7tvo98n8u28HaVumqkG5B9V49CjXYBck7zMlz6bF7RPoN+VjtZ3vQ
gfSbSXO07NKYe2XgMlewLb/bwW2KEIWUDl8Cs5rCoL0YbgIlxkncMjmbMOTDSh6eYe+xm5Zou/mn
vTBRVW/6lO8nk6VN90aerRQb6kp6MzE75L+6ptxLBe9tBpY3QWTgrmpUjZtjPxduZ1YH6//XO40N
JQ1Q8zg6ES1NZfnQ6T/AuWJerFr9lAAgVpLRPznsMnfaBtaea0iAPBt5CkpEW03YvjVavWvnaKsW
pWP2ld9UwZ+cVP/sQXxJarypoZZXqRk7euubaerlo762xFo1By6WVRF6OtvsGSETAtKVUNwy+lGj
LxU1groPxIYVnBbdRtsq1f4Jw0WubP5B2ec/tqT5sUZaNZ698lRf+zpc9/NfP2guCpSWiwvM2df5
L8vaWlm0fjN1deSQe+YNxrpRvEV4BVSL0cd/k7lToU4m0d8Lfc0yXreOLsZDWhNe3A37ueMlzsHE
VOw1gNRqfCxf7fYeGrKXjOSh1akXWukFCMBL+2d9l/o6DM/FHqB2oki7ap5zskwuPlfQ1EzrsOZ4
rZYDmFqwDHdFXGMtuZTBNuFXG4b0qktXQjmblGuChPhzFB24N8fZW2xmrBfjLxx/R5TWIQjAigGf
CArLVfT9iHRRoxkgpD3A4ah9Dr0ww90TfZgBvrvzGPrFsJtBYiGroBK08GIX8BfwPFtD2S8mkLu6
rlJOwWVXzsBE22WBjTtwC8e9I0xPn64FQdXNKjDXJQbNgBaTzSC323I+lj8WmqvUGs6Ay6AUw3CW
+p30unQv1FngoRysuyFCPl03Uze55dtViLbh1yQqpTyp10nb5imhd1tK7lYptfCcekPvsXDrzZtu
v6J2IYcZOYGkXlUefeZkvqNRd6dwnzBlyAwI5LUIMsggjEKCpGjPHviFgNftV2bd+9G31O1MUhF1
XdPPgCYwh8A7DZzles+0lq9TaOJgIqhbi/x2OOXJh20e5vGYwrIC9Bo7vUNvB7hbP+u7p9rL+hi0
/5NoHNiTK0MeI4pCsOH7MJ9q5dr92T9ZbK76eG0G39UEgBXH18ns7wo3w8xv7qNbWT0ylGD2uB/+
6/0dYw9SVOtcCXtXNzjipR4URol7yvTIGJl54HfatLJ9m6aq4JSlm6y42sNLM6yl7CTDLffpnuJi
oYnb/FmDev7K7Nrgnpvqpwx+DeGkNks/WuVUdvjcZeO4TK7B5z05RM6azqwzuDrFRzzSlqTk6yi+
V/VB/hL8mj5dT/lPUH70RKHq6ZkVEBIS9kjXD0uZuJ3O/YljsFV2Ydnu9QYOkEQiKMZc3i4DmwTI
MVCfx7vcMTsdzOwjXaDTkbP0iAOy1tP5eLMb0TeTPu9r5jjVdO3uZVFOWe1MI2nJG4I2PH0fWM/u
bn091/dJhud3dO13fsopUNTYa7YPDdlKzbDx3G9SlcECFUnmlCB+jAwofWyMvsm9fVNYTSqn0/xp
WWuv9nloPupbYjs8D4CggBVKCLkl/WXFP1LJqtyz7wWDpvLZALOEiS8XtjsXqxCFbO5q1qqKZFc9
xwV0uPuc3e7z7AWBjxNIFl81ReIn0HMs1jBFJ5vroFT40MeN3u2qno3GpjRD3df9F5bcF4uwbH3x
JGjM5SsYUEsUb+NdeibBdC8SKo2molCz82IODXk7sSqVCwl5h1BDFfu8Z2AV1God9IclPKbzvY4/
w2hty/9kKLpYv5mpvTFeJnk9mXCP+wwE3ob+ofFCjs13W5G/+lzahzU3TUBC4ocA25eqTzPhmHWj
/qGQHj48yJqPUpddo0BlKF5mg4grky8Hob7+OwW7PJE2Mvx1FGzlkQ8oufZD7dl5uqktOByIu+VU
oaULIUARYg8vVcA5Ebomr3ZVfifRMQaZDkOnQUQSNr5ocmemnY2FIWq+DOlNy0fEQSOafOyevCGh
xfCO9LGIvGQpmCHAtU1uqdpcW+m4ng30OFkI8KClpy4bV5ViHXoYfYKRJUdTL314pWISrju0EUit
mLcHq2G9T1+jikSAITMaNFAgJmrlpyblNoItPM+8iF0R5hnEpLuJ6iGUDc8lyziQojQemvKR2TwT
MYAL06mIyqMiVKcQF6l1nx/1cNG7U84fGGYP/mtWgoxRXDL9J6iImb4lMvJ8hQVcfZPoj48Mb1o6
Yo5YdpmTA1ThHBW5r/ypgPZ25IGM1POCHDJQdbcwbxJ96/a+4ihcHqX91Ybh87fsef4TVDFmyJpw
0C3m7thR9ddxilB+5XeubKEAJ1rmakCinVvpv9YEQs0mMm1u4CDYdBCQQQx8yu1LEf218PAz2+7w
t+it+59Q5bQYxx5qPWRHqzkTZSE+S0aiuPkcsnSnCTRZUbJT+YuHwtpTi7nPJ+Xak0kw7gr9LUjP
OlrGMPiQ27F1F1s59d0QrBv1OW2W9yhLNvlemu62An6N0M3p+VH6j9h+VdXBm7Jdu8BTBZciBFHS
Ll24K1WYw1dF8g2xXuzANYffplxHsCumtdVzh2nXKLax9B6rA5P2t1l+6UBMcbc1dOiWVdLQOFmA
vKdEqeav3dgdk1x9zXSwaurLonxnEKOYf+sNcolulmGdqbMvlsfYcpFG9pX8Z965qfkyp/hdsuHa
q8XwCmWAf0L5qDXltu55w7ve4FyzvvsOpIQbWBkl4fepeATRvKOn7y3sd5P6biErLrEQxPXNkMJL
C6jdsGDEljQcYth94DQhO0UMsZsytHiGJkdepRqvlhnGV01HIFSHzPTFUm51O7yWFq03OsLR8lsN
07VqaFupRs2YL7dFfkJAHDmhTOu6eswimFyEUHrwVAayN+p2c8ttqvQkMez0ccALQK7aSi9Uv7ej
wKkTK3V6uR42Uad/hY0VejChqBbm6CACBCS6NtAdqjDdF6dA8rrM1xUbf5uL72DUxg+J+z0wzvPw
xvrZJHtb4J2oY7dAkVR8GabuWjQILCujYZ1KSaEXOGGcJvyLpVeNdh+WUKwytjZe6DaChFMQNqQK
HrOp06gJrMvXTEj7WpFGR0ja2iCXQ+VFtV3RXXsjdpXCn7WHIeC/1E3W8TSoj2Zixc9RU1QFXAmc
pXgSdMT3lppjEWS0VPWxiaqbaSrXkHsz7NQ1YnZ9lyjGaSB4E5hgZooVQFh0ujMG+7EJV6Dd9YiM
yigatk2bvwxjr8NqBbBdJPNGYlPXMl8mhjnHEnngBFKrr5paV9ZRyOdt2dAkvZrMLgTPoS2ac67a
juAUkabqqLX/7ISSc4JG6qEvqT4y3MlGh2po1Y8hvVhlvo3DHm9cH4Pv5xs5OBmDl1AfYmPL0qik
nqWTJkiCJSmgOCYag7PDFGkpPu0NGrfFFB7wKcVMnXP+Pps7qfFUe1cam3C6DmKv02aKPYC3rau6
C4916HU0XUBn6QtYfSKBR2powBSkWco6mTRwf8V6x6rONV8Q0hQv/9qp2YGvsI2WnZM3bxV1EyHb
zQl6W7L2evRqGuuWqInWtWNwJojemJulZ7PIFp8NwMYghaVViHWPo0FbI3/wSsq6+tlytZAft9qG
tdj2c+T1KBB6lcWy/ojGdd33fp1p21rvdLg3RqYEzSGiZ87fj/q1BE7txbfFuc3w2w2PrLMJrNHu
VfMDcBY0xbEL46NS+pk6viz2ry4Au3M2lEbdzUbrzSafQyVtRfSl6bSdSC72M9KidpnSVo5dyA/Z
3lD56DYV8he7CR5NUdM8kwSISFDjTYruSqX5iC1lYfKhGLDtb50i+2oSXecgdYJa0HanO0YQo4Qo
JXS4Qztv2sYi7nMqe/tnaCp53cuzcCUljNeKEfwqJXpUXmqtbymUrDpkw4lMUUFuaCX/AvogqrjJ
l1xG0tlSpWWF9h4JtubCAPJ2tH3upUni97W9j6YJJo/WGFRMI4R8OYVgY5UxOVFbekBtZakjORuA
b8RQJPtkqsGlonONqa0GHunT4iBBxmmD4i8oEae+vI+K7cUiPSHPPaZxcgmeBkUN3KlnvF/wreSo
bkzTlNdyX/SeWT0VYsfJ2Mt6Il4XpJ3laNpe8RTtonN3xoh8+SDamsNqEblvI/U3GKh0tpMEb1KJ
SkG7drzyNfRSkDeMbJ28NofHsPzTa19l79SQkzUobSLGEzx6khuar616nCybWadyabYOVGOldvwV
/9qK6L/AfElRIDQMyoXFlG4+Uqlmg5FMd8pvRZW+K2I2TzM0N1hCxmr+VG8rqeZmw8mqzmb0ITWg
1Du5KJ8vXBGTO5mbX5XJg6Z9omnx+hQ7moyCONLqvwopf+oM4jMOw40WQ1bUoHCprNvO3IktfTtU
Fv21ZMK0EzOOfUXC0QynofhJg69oAO7kFRbzLyKDkQk7T/Djd6AUs6ysG9Nbeq/FHSGfB31jBZdA
OWpBF51TnJsaKsSrMS0/cTWMu6T9ENmmy8xfI4/pJxk2BnIxuvw8lPKldjJHAveHDGLF7Son7d5i
U3VM8mGt0clQ46Za53dP5R1B0WhDJhvNr1jHXQbEcC7rwxwheEK9KtQclj93zajxzQgl9pp4O2um
AoGnazUSLvUcagv4CRlmT/LtTMI8+cnli+wECVeDCkRm667+xST75QrHq75uivG4jNs42Kvi1BqJ
E3LEpMPH0LxCOkEtjzlEqmcXIG+ITm1suY6kGN4gc63B0ERD+m+QolPKNK43+0n614+2x6F9ifXa
k8Z3XdOJXh3xJmhukUrGxWDWyzPkDEPLSZtdQlMYftcsZIAw/q/LoIc3VS789wc1chAxMSDz0pZp
9xKzieX5cggVWgnBKTRAoG5IoFXnk8jMp4pJ2eSyn5WPZSbxY9KdZlEdRbl3Qbmzp4yfAxds+rAs
tFP8xvYJB8JDKn95jwBWbVcWmHyHV6PUstgFDF9mE8spSEe27Gz6q9XFzasIgoTSwlyEI7oC1t5E
+s2FiYIUdSNC+zjZRKFXkQ9TAmCnsT9Us2C/29ZiOE/yjLtlaOOKUFUI7SKDuNY71s+aQBSzncEc
NG8Y/qLaEq8oA+rVEBX9uY9A9Dn2J3itMFJmV5bxedgAVcmL3Ce1M1T6h4UMBYNHaRrnqtA2MT6X
XYMrGeOKVPgipwdRYvDuZ8ELuyCinNQgcp+JTp9VRe7vvNzSZZAQb/hKJxdcgKAjTdxt1PAwUYFU
WbpY1WpyKqR1hkCkLwmY0zTWRUuCWZAFrses8dVBQtI6gQEyiF16KbyGQ+bOkyZeuml+TBK4oWbI
jStU1MOlZb/WCp1j9vQK4po2t+a5Kbdq+FfaxLPHylljENWrMXVK2zqrLaxydlKDN1Tq2TpN/tU0
dUy3vuHSrOprIC4aAdboCXuZCH7xMaXfActXU9+i8a5wuEXirTNvkwGqq7zLgIbJUxF0S3TIYo0/
x+WxOdoj3oEgqusXa4ZkCoxM8a04Uh8BbtUc4jRc4OTKIHBthit58LTnctdDnAdLbYOkWtuxSfVH
t9TrUa0xNAdvUzz4WmC5eTopb7L4CXrJ4Vow6jj+QCJFoYGJIKPRKgtF8Ch9NXKIAyV5tG3+Gy4R
KNmtWtptnQQfEvCC3L/FE5BsZCK4aY0s9SNrUnl9UPWWspvz+K04h4RhKRgBwhfd9DP5e45o5xMa
umLtO4/FAfCiX4QMncxsgi0H6RvnuFFyYFqbovjTChOCsSOSaFL6vTxFCmHB3+V4M3t8QmDyum5z
36Wbds59ExQv7B8lKel99IYTC7k7KsSBj5vjYXzvR6ShulywrSSuAaKiLrBDlh77HWM0CDrY1Pj8
aZLGK+oLtGzGJm+Le2vJr2Fh/8urnAEa/NKccwltwTPcAdHjJs+bj85kvANwS8zhQCBxInnoxsNu
2lgYolAw6xAiwm0atp0mecrU6ZZYRRL0BoR2rqF6MUzk31ViBJ8Avxxg9a+pVl8D3yw6DiVCOkrY
XnomyBiYRHqV+qOgz8Vp2S/cub6R64iaRQudfATlJC25x9al9JyTLHN5aVxy/qmky7obum0vIwJZ
xJ560BW24klB1NIIJ+viTRzM9BgDz0i3OeQbq5VDZb0AQR6aAeBbmGclLH3k03k4Np8TPbJFX+If
Qq1GwrPV8b8L2A+W5XnZEM+0bRteLINow+pvDADyysn+7NMG6jli65ZwOOemDi6jVx7mhImM0yOy
9nrbZrbwF7sGfo30lyIB7WMWkt2wtOuD1qM0E0qD2FjeBSrDcNK6SWKw1YU8ha08MJfiRGkNtOmR
DVuoBxdzNAGQLOMoWeJqpbWjBMdybl5MJnpNRF4rAIuFwzG2T23mFQiwsL3VKeKUcfJLXTvRpgd1
9w4POeOx2Izjr1pb+zyx1wSgvdbwX/x5b6C7TT764VBvY/5aSouGf3gvldEzkn8c/P5c5vvYtvyg
3bAcR/3BeA/Q7FQV3d6oVtpScQKw3cUaHGTYuyi4Bw2nIw8K4pooXl6q0PA62G19moBixXtFRFw5
Uudink2k3titoZ5lp15+dZRaXdBv6+KfTYkR8Q/PyWlEG1f82P1N0q+99YMOLIofoQyRgo6td2Pp
MZLTrZs2PyqIRkNNbjq7YzVgIktQj8O5AfGn+llL7sF4ZjwtOzCsircY0YVkeXInXdWy8e1I8xri
4535ycVoU7hlS99oAgX8XPqDdBvrdGOSZGvHe3X6qDAjqQOFaLrsiLh90hymkjVONkiAkc+XfuRg
Twhs6b9tY4x8XQ22qWH9iyiGHepsM1k6teIY3gqMNzmCPDU1UZkhTDCVfcwcpGPeDNrw0A7XcYw3
1Yz1z6x2GhYCTIFrAhWfPvhe55OSBshOZFeWvmJHHrDPl6BlrEmhMe1S1B4GKF0eXRvzS4qvsuni
L0K+dp/VL7X6tuDllZpU1/5eFgse0GT8nqcSb31V3JUyOVcxIbat1p2VyXqPFpn8gnxxKnveS9m+
somYa6mFE1sFVCxhq3x+DmHEX9PCgtjwPWFokcPoB1ES9/Ee7Jh3i9OztNJNWCI/T6EyD311joIr
y0xUQgrv8/Bpm/TqPll3RvJtAJyO11l6Z96P6+A8GFBXEwEAcjgitg469g0gefb/XZeiAzfG8SIj
SV1Q2trz4HcsJ0LE2UoVxVGtZ3cx8t0cGeorRVNoYrUOz2TcTWvRo8BVlJCzO1M2lTF/q8L6KtSH
lZ0X0TtZIyFwUVskWbkdHoUxPVCwl6m9HgJE5MEkgyqXz+moDPJ3pQHNZwV2w6TreS6KJxP+THdg
spmqmV2X2A2tgMqa2Ymr0PJl4SkN7YQx6tLiSNGM16mNY/E2k42vC22f5pDLnQh2U6pd9STyUkNz
Q3vCiLGpko0ioSxF2t7rrtpsiuQoieAVM0QXf4+jdQnnTyP8weoLlc8WahqSq0avinFJJO3cgrM3
VnWUJtkxdeGVpmy+WlOKEiqyNI8ljgCnfPSwIv6LR1xXIwltuUj0hxWkpM0ONS2a2fj/cV3KEJUq
KeuJqCWIsxorcN/zPRmTt0RojjBMTsVNiAfKv0X7riALNCQPgztJzDAcKNWHMJc3dqatya1TKHAj
digfB0xQUvc1LenRyvZzDdMRlm5cZFgrLERDs59O8yYS4VFCa1BPycFIqp0aGnhkJsPrK1V18f+s
M6MGdZJ3dQBqEFfRR5PKa/J7+QjwncQohsvW6/LxGLaBE0KvlMuMLn9JXE1YblaOaOjaWnlUi21G
QCtEvEq31mqc3uZE9WlwALjeqojbRtoATNxqbhYC0p608c7B2ys3MW/1gC/NwWbJsP+6RMS3oFp/
ZcCuwivPh25f0HOLdmuzMgfirSpM2JjrYnpT+dIxSSg1oIHebUYRXHm/Cpk4Pem3RCSvTanT6D1v
SVYhTLQrpFJJJbmKJjonDls+YKXId1k7kkUHyJskbsPmHsZuDV9Tj+POqsxXWqsqtzXKS9te52ij
aa4ea/sKhFjR3ru6ZIQOWQTWZRZoq7rGklZ6MqyrJiYne6Yvsa1oxSmZeozjNyxtW1suNqGSqptF
Wb4n83VkNquWsy395NMNOpwV/ekIpRSHYF5DLE5QJh50bTYb6DbFrkb5IFpfjpSvoa0QGee7CSBG
LXZi+Am1Bfl5/G2pGVi4xN1nkwv20ZXxYSIEnCY38RUtLGuBtux1GPyFWaKfTvhdQFHm9cxFPp8k
XuxBNrAiKKu4nz6xDHX2T6z9Kaa/tO05N04wmdDEM35jqT5GTeFqOPITozlky7nRsw1lqesG7kjL
L01xt5KPueEexGsu9tmIlr1BLq4dG7Kp0kYAUj75Cq+0sE7FbvZUIcLPGgytqNDaxTo00p9GZG6G
b9hssME8RUp9XOHNF2scRBG5dG3n0zPk5HG0huKdqRpUcdx6iJ9VUzjhMLjlctTNgl8MIxdAiMTc
rVINtIgQFUtikflz9ZKrLyrzjbzplh2ZsQD7q4UcJGvC0Lp8PImvcF1WWxy6MaiksQUw0vVNN5zq
3smBucKrHq7rgiEbdbb+Wz9LpQBGRPouoe5AJ4FSKXpBTL5KtS/B/gybgL5KGiBeGxy60rGPkKLQ
G5sixrNZylWN7wh2ID7BaEoG1yvKijrInbgtvHEeX6oWcuMQ9/t2vs+6m5iGo6b7Lrm008FEMKrG
p0qWeDSj9F7l+tYSgk/v267OjVTsTAuWt7FRZWKNlL4YO7as5cB9GLXBkdZtFrlLJ3albdOnh3GL
Fbfs4LUn40PW/4y8QNdl7uJweU/qh630Ob4VrA71qLi4U91Z7ZA/pBspQSAr9uHzJ+q/WNP55tFL
gU5j/ev1YF101bs89C8xdExvERzd7KUhxCYmraMmfAuT51MRXww73tV80mqgeLAujtb02047CHk2
SERlhE3Clpq81Je79ojZmOHuTYTlJ0YNBAAQAh79ZetE3QYpQcmDgahkXgp3Hr4MQwMu6oEHwmpD
LhZ4asPmP/YklVuOas9bRZ5ntx51IjmLlzLJSGaJmMKKoQNdMYdw8gLRUVJWs/bWU79ZSgCItMHd
CfLUT+173JS87W0oUw1nkLGid6p6DiXFfH/m9smuyX7vhoPRb20F4CC0wRJ0G92mmJCJYoHCkiLN
t3o5Ie1Mlc+0KZ2lJakAPXwN93y3uNqn8FpDAhkYJ+zGC5LmoXfnxsQsMeMHG6f8t2gxO89twIza
o+xX6g+Lrt4m7xm/xu470tSXplZ24pkFUeXniuwisxSxXw6XBuAYTm1R0lUICCYgji2FaxHLzGQY
Xm3+UG5EzlEybYPxN8SibEcscFFwsQfGpELM1aloEKnhrx/YPCluNfD2jcopeG6PFVSIJt8zxfgk
+kgq+22eJff/kXZey3UrWZp+lY5zj+5Ewk901cW2dJtelLlBUJQE7z2efj6oaqZJkHtjdKai4kRI
FJHIRJqVa/1G8+Djpslwb+El8EDW9IzQs9bJebW3XQzwSYXVsK1Ya2VzbyPXA2w/8F+G+lwGylbI
rW0151RX9jlCT3mcPPjoZRE3jUDV0BYkRMeZAXTfoH/zopsk2XjAs0GFBgPohuE2QNV8RZyNfgDQ
X1+xbpNxXGuduw6rrV9VL7LO96ylTVv5lw03Jy1S1gbVRyumdF24e0lmyO8f9IHAzHywybpuKncY
11YSE2KjjqUk7a9kmnDBDtuyvWZeAdgp3IdOx83QLvb5FF6QdSvyb1B+m25nB7DZ8KcyyZHTV6gH
hdwBIrIzqtToGWXWjQDDF3K/UCPEnE34x27Z94QSUN7gL/pBvBnTlHN8rK6tTpk4kXdkd7LwsSh2
EG/h4t8GFEMHbm+fwIuiHyDode9JeGMkGXZe8mg3W3e4V9FkUc5ZllBac2dXKt+6GmBNuGuMdV9+
A/ftYYwr7iv3wu8eB/W8dc8iT9n0wa0bXsVgT51NLx/iYjd0P9Jk66TPAVV581tgUJx6qqmiBl99
9oruScRbCxOq7iBJcCop8jQp99mx4n6f3PYJGXNbnUCewZVnEdjcRGwaTntnGpu0v5btU6o/2K15
o3jGt5yzM7aviYE3or2mNFmJ5lPhXzTOZ41gOScPHrdutq0c072xm24tKz5aAMejkZDAuKwUWJN0
jXXjFIgdVqDss9jSL7WJVFsUNpKflMXXJRrniVoRiVbXjgG0ZwzZosaEHGOi3dQlaCwtG84axaYS
lVUXrpWxLTSD3LcAsNYFtCs1+VyIlzgc9gVckiHH3rYcRwRw2oB/ZFwOmnuuhuV5mRdnsQJbKlb2
KiQAG0WY5Mqf/GD6rT/+8O217YY3IqsdUszmRa4Kbh4q6GmymucORf+KtF7effUjHOBTSQBjUttQ
95pjPbQZUTxw4MvSICAaoOMVyTd05658wSU6gxMc+netlbL9DnsbjZw+2dfmjSZvpHZukxKiAims
q5irejUcbENdGUVRXuiW725C3/hCbQLBEcrcpY+EFIVFny/eqvqLJ+2zEI5XNFLRjkDgU+XwW40l
rq1MCScLgSwRfk9sUK8+pZlB6nvSt7lOUGuPF6UWHRKtegh0IL9K/EnxgksXbIaheNdGFWgrO4eE
Vodnju2fyRFCBAprfTZskNpoKQCmd2j/rLTyKQ/hM3TbTLlyGySjh8RY5xP9KKJKfNcwVVs2V21i
KpsRG11RmKC7TU2jn/U92W1K89nK5bboyx6yQFAlq6YQX5TC/aqElIWpTJkmage+8cPksC7jrQow
36nO+2BnBoQr/vDLC8PL1AHBDlGBCMrISNINE7Iz3TdOs7WAsflqunXNO98LDjXYHEOQpZji8xgG
bmo6F2qJqNOjtJCRs8ACRSR2qazVxSaEE4/5twG7sFKePFluHCoDdewD2LjzeCNg3aFRbMaR2m46
/CgcYCAKJRlEX9oBQpSdXFlkDUsApk0ApAhU4EqjHpjE6bbSi3s3S2/M2L/FN/m8T+zbvDmEHaJK
TfMTIE2onNnKjRcZGyQ3vqiuf+kmplhHPuQEonzKkM6KHNYhcsE4hT2A4tNyVOqkk/iRGNVM8C7y
0jGxnA66zUqsv4+fITyvJsnEu24FZ3BBMvGIHPXcXDePwtYQ0gDBp+985TGv72v3aaEDRzS85w67
he6LIdakeilEl08AUVkeBumHQBENqkPqkBdfm6iDGmuUBhG9T831Z+PZlJX00Qd9sPAeRwRutZnU
cVTLtGwd0Dljfz3J58bw2SkB7sYN+C54SnJbxGuMxql5usohJN8gFpq2jg3B9Eqv5FvLWjNH0+Jk
6HWEddHuMj1XQMjrt+TyQEs/RNhzUruBXps08WWrnXfqudk89zVCBxUTTCn2tQNXETZIUH8pYrkN
FecHp1jln7F+ScyljKa5Ksg96NWdNIa1HIjUHDpV3PvD55RtuHrWCvUsAP8hHEjmoWc++90nzlDI
T1Ay1zYMMzfvsZ5ozkJDuYj1Cng9yu9jQ0QLcZ6JrcHFT1am94gjiVWicFawsp9FC60yPSua8kyN
6ovUV8Ai6Zi0EhX+iLkfyOJC8nd9DPNOo4p7+pMeccvU5yaqnZ9UrecX2qXfVQpI8Lh2NRQtU+Vr
kAkY5QGZhx+dBC2itxbXTFMKcq0GMjx6HUMwtPT+pYziKXkf5+cmqo9o9KRVell3wHKLSJZ3vUXE
IjO3euwcM6QC36nk8ByAWVCRAgqC8Qi/tLErd2HB/56PHyz4uT9ym0dxlqRixF3Sv7rZJBfubbYP
Vt83T9VZVK/EHryMWH1W1vAFAQCvLrrVQ7OxV2Tc197+l7d+gVh1EAC8t0vDfGzpzLQGfVuRlWJ5
2pUn2zOEtwTAFaX4gm7+l9KSq9zRyLl6W/KRU2UPqC5Q2CDsoF1pXDbQpKQkE9eEnBcNNbiWePqs
QMX/e1h9DrhwJMi0GreFf+uo8ZkFfL3xkJIfKJ11qLIKQ16D3b3tXkT+KTYu+1/GMDVgoUI2niXp
fag9KUg/5lsgOt6N8JHimjAP17KzYW19bgEdpuYFJF692YLhvMN/ems9kGof/U+DsRNofkRooB4U
orRmYxHXUlZnnVx4X2sVmDsYJxiX21GHSL5LO/L4e1QX7yeOKMnnX50FgAc+5Rq7GnHQXtDVy2+7
5lnjsOFAZsYn0WVMFWvMbygk9zniBcoFKNPS7lcdymztykXgKiWpQ6qse7I+U5M2tCuNs5kguGnP
qMfA4qu6cxMxpCa6nqTHEu2xRyEYbJz8UeWsbC72LhgJzNRGQCDdd0MHZO03uyAZr+Fdcmz6vlwJ
YbJ6vdu49CA66U+x1G+D8OBlAH2cmwRMJSoLIXmvalsP55XUAac+2PK6cX/i0FP3N1pfbI3i+5he
wpOi/P5UQiwzcSvJ2XVQh4Lqo5Kekw8R+4RaPJR60CAnbj/IvL0tm/S7jKyNw0VOJY5JUi6uiO8h
eDFcRoaz5noUlNse+QNu0ISlKzv8Ll380ft851M4xvk6984S97kS1ym3A3IRuW4jyIuel0SiBazW
WRSzlWrXHMwjJQcNPHHKW0XdHsgsWMMxRJwlJ/LVcH7TPg8wHKChhdWncrho0ksJbKIEwA0wsAjh
sgchh4LR/LJRonMFHE69WxvylzmS4sD9D2KG1d82+iFJ7pC2Ub1zx0T3J9gS/3b4u1eQ6yLoft7X
SgZfbN9/itKzVKyd/FNU3+Wp3Kitd68QzCZtC48bf7PUXvsNdJlK8/d9Fq1AdOfgOpskezi9nrUj
ov+/t9NXx1GjyjAU6KsdzMZEc8girsx2GdJRgMHXWByTZCQVJfJvCggew84OQ4BSwXDjacGUc6I2
VQU/0yZ5yONhrwO7Sijw+zhq2fgieWBnyrI560pSUrBtujInAYFAlRXg9WwuWPB+rCqtmbOoqFbK
1LOCgH3ul75Vrk1IGvkBQPiCq8C0sb3fgzVjavbVCOkg3zyVlDU9lyAyvsfVUjT0cTinzZXcXafK
zLjK4oMhV9k1lw7ufqgQNITyv4ZHncuGsXE/ewvOT0eGyZjFPEqGsmAw0I+Ia81T+ajcUx2aNFOz
v9nALLLp7bJLdTQ3DqCPRrB61+ZX+Qgmfnw2FjSSjwTAmjHFrK++RVQoqq2FNOE99y/pS/RL/1Xd
KffcaGp1b7/UB3WppUlW9qOvPjvmEjW0pAbS/ND9wp2Nc45SIvjle6kjDb4uL/yfzYJg8LF4eyaK
3qDqGuMIJa/ciCR3oHCIsm+DDMoQCzy9yu2P57D+Wx391bilYgpSYqW/okwEWwkhwBKBOKCxyNUa
XriyKx2WcrwD7XJIwXDk0ZUSvLiooyvuCJys3yTt9QhSWfkZFeTBg+jcqyg+lcrOTi/8iF1WJTud
g4GvyDom7cZInI0GeDeY2AZFuncpQXIPROcvqux7P35R1Qc/bDfk7dacqaV6qJAr0yqStVHwtUmv
MyDk6Hk4MUeG+q3Ep7Ppd47ylPsvaiTuypHSY5hsWh+MoIoatBNSMlAavPSeCv2uxfG7Tq4BfPQ5
Rgz9tzxAOh1PhobyzeBcKA5YIyLuqy596cdPsqRs5CfXZQ+JhpsoldqQolkQ59b69Cf4bVP0fkJB
Bnw7dTmLW9sZcggBaHlBckT3V2mfg4osCVj3FhqECV7E57o/xuqdot8wBfcFusOgqDq/XAGR7DV4
6xEZ89g9dIX1S9FhxyT1ROV7zpk7gqQkWaAWsw7/DtoK8jqXPnQYmHlRA/zdLNewAAqLuzBxSHSu
VhXF/kOnXNTxQbEv2uTCMVXAeY8xeI0YaGVc3eXD2RBWty3lhNih0Js39T6m7LcyfP/OCJyXzDXW
mf2jci9dwKICclhSP1BR3OZ1fxf13XfNbc/0flhrqK/0MWLz0rvWx299eq7VB2scF4Jl9djNanYO
iJqUi2FWFJHqva8gYQjr+ouie590D6rShZugKIzcQbtw4/h4P9Xl9Pev11SadgPgGXFZe7n5YJVR
dUMlEsJIkmUOOvtpikhMbG2A10UI5NmWcXt6Kh2TYJeTDPirloUyCramQbtUqpIq7uimu2gwH5SG
wDAFFZhavQdV8sYQNTnQn0khtq1SgeftSJs0ZLkzkqeOCOyl7eVYEDHblnvdcYWMnAyFqY5aGMCd
tXh2n5G1Dqk1oLVia1AM7TNDIzu1AXuZAwj/aTzkd0H73H1SuAtQNPzeXfP1UAXaj5cKmChWPAB2
Igq8TVDj+W6WaHucWeEzSVFUbOXK+Vz/iuIrUOx092eMAzzZG060zyVeIYQCL8SOCrCOYWX+BLek
VNvookKpAAo1pnd7oOp1ihLbqvgGc7oUq+QWMUxb30bVHWooo+8BRLwkZ58uGBb8Nor6YA+Qs0NF
DmqRjahHXaEKv9POogvqIFdAN1c+dtXK6tHGa0xfmxeYtq79nQPqcqVgdpbvTHyfTO510cZdEVme
kcibfmuTrGFZbtBjWeukgp61LSy6fbyGzngDb+I63hPsXiGvDBp3T/XxPN43Z82lv7V3cLcW1t3R
EHJ2gJm255ZmRq+wbV7D8d/LvbiD+4rANPbi3Qadpq15zjCv+pW+QRx1/fPrJ28T7YhDLqGVFwsH
qTpFMh8N73SWv1oXwdhEPdu3xCGOMucGusp6GiJzBTx3jZLAKtj5nxbW4MfxgS5n23lJBiCKprbc
g/KQnuODcDu8oOi9Trd/MxEnZ/uZU4M8KeVgXbkOqPQiurYl8L+0j+TClztylf8ttf9qvGrRFnYf
ddaVqkxcywZrnSLMEGRXdk5cLHrMHNkdfrv7vGom1ZwSffeRJAbl1bxrNvrwieMHnIO160xsEqpL
m7DaWYp2jmzMv6fHq/aarGsLNwZl3zZo1iOFqRQXCZleVOxQa+k2ucTiJF2YCEeit9979KvGNEq5
ehxToiM3tB/Fswax3FwauiNhmzrbVz3dzIdI13Dn8ay7toADiBrj6Ql8LLWkzvYiy0rszPQbUqBl
hkRSVFLCj3zHrNcQNtDV7s3R2AoLfm4OnOdG7SktBwaqVrgF+NvE8AkeMZBFVVtDpKApajIXmeOt
+lE0AJIlKiQD6EvMcdBiF0pwaVZSnMe2Ly4bJCo2fQ1fpoU6jrpVan/VJaKQWPu6oNqC0bGu7ERF
UNR10dyKhfOjQdV2Hec9XIFYzxBKQPvu9EgciRuACb7dNlKzc41GV5PDcBeChsQI4GeS7yRVhAnW
vwZ6ReX6dFsfzxaMg942Zbl+3qQKTWWhr57babkDu6tt+gnKerqFY2t6thlTPC5H4JnYZFQoCCFN
zo64RoRhJY2FU+zIJUxXZ+MVlIYJL4kmfC0K9iUAQ8TMfWPbWuD1DNUS2663qoNsc/cm8MvmIk4g
5qFLG8IIy8dNyDa9cPX/eDz135/01erzh4RqvWX2zMKCMDW4sMGBDUGx8LmODeZsB1ZMzQxF7w1X
SnHABEL2O9tB8GbJXeTj40rMAsiqdfWs1/AzCOKSRDsSttWhlWL7tyaCmAeJdZDEBVDeK9NG+EYX
zrcKVVdZdd/jNlxaOke2djHLKcCQ9Uc5ChoZiPubEKB7krUXYaKTIPIvbWe8GbXBWiHUvpE6GJrT
fTuyL4rpe7367AWCOEXhyh7C3qcm+ZqFCxmMaWw+CCDEbL+1LQrGZcFzPfUiSiflP4DkKsRQf2uO
m7/37rN91wzqpkiz6d0Vyun2LojShaV/bFRmS79EPsMqE548SbvV0UMnFgywjiwDMVvwDZaniauo
PDjeoIo8qBvA0Aj9nR6QI2tYzPbEsuo8T5E83bD8FQ4drkTLfiF3d+yDzhYwOKLeC6c3d6ClCshN
E5E+vbf1NTjP06//8eBozmwV+4nrjW0M+kaXcNM1Kt0m6hAvXLRPP//jaEZzZus4SLvRQ6U3O5ig
2T0xuivVsuS53qIAiH2fzURl73ViAACZRKr0dKsfh9KAJt6uMD8GGzbqaXZoguZ7FmkGeXot2Ucx
ChBZ1EDLQPb3dFNHDDo1Z7aazabJIAeN4QGqUHQtPo0J7Om1ctd/0lZLSdxjX2m2svMgsHOMUsND
rWVcOdIiQOa2sL+HFnDVHIL/kknwxzNOc2bLO+4DR9XcCqVYcPdQgeLgyeovlQHeXPWl9fOF5MPH
a11zZmu9SJRY14GkHlphB58KPvyl62Tu2elP8vGS1JzZgve90HO8vAwPurdrg8ewvRH5woo89ujZ
aqfYXSuuHocHBRnRxOqR9N0W5cKJemytzJZ7ZxGfqi2jkjwh5J5C+kKMTUX1cD2iJbu0zx5pxZ6t
eEMLWxCk09hTdGv35Q8qMiGGEu6qRwfk5+lPcGxV2LN1P9hq3Q4xrYTIcJWbsMW1AYGHFWS9Rrlw
YTcUCzvYsf7M1noU1BHOybQE9hjwPnlUCL52tUWWvsRFYqFDRz68PVvlDsa4bpQhPTk4n9v4axxX
KHS8nB6sY8+e/v5VPFAnhuP2QZKgrnDbQshFutuvg4XhObKif+fUXz0cjlilSZDvB/2AjnwDB44E
+K0otnq2sAMeWcz2bDHrddO2bUoLTf2EVBoUwoVXPzYus/UwpLmd+50Cq2LsEf99qSCV1gs70JFZ
Y81WQaqUXQgkJzqEcoNIhkC2Ar25icuwKRDhW/IAPjI21mwZ6HE+pLY1RocMUTdF3mjx+ek5c+RE
sGazHuyZXppBE0FETJguJB4tnaIACFMjlU+n2zhyVdKs2aTXVDI4dhhEh84L0Ro303a4UZW0ARzM
dqT6ZCdHb9J5drJwC1Sv2zpjqp0RsXyPals5U722W9gbjw3kbI04hus3qZnHh6q/UfQrTJAWJtmx
+7M1tfhqgVT+ENtFnMSHHJ0Jh7oB1AHY9avmxf1SQbLFuWwJfnKsE7OVko9q49tJER9CUOmF9VRX
CzvIsdkg3/ahUdNx9E0nOtijstfRkCnJlQe4AFhLZ+o0r97fLbTfeLBXo9TEeqnkKS00CpYCNeIs
t67yqy6RY9XCzen5dqwX8/XuBUCSDCrhIfzsRn+IXAAMYC+yccm3/cgH+J3ZftWLyMwGU+19ykUy
eYqrGoix8vX0yx8ZIHO20v1QU5xyjOLD+NI+qt/zX+4X+LKnn33stWeLvdbqNoYEHh/qwTQQiZOf
S11ZyEEce+/ZGq/RkPkX/KABfoBn5JO58+9Ov/axR8/WbC/AKRahx8rC84KyJYhIqSNlM4YmnnDI
I7ux8zdHaBq5Vx/WyhOz8WpGCHoOjl4NihKn+3Dk+DRnSzYtMGtDJo8ZUwPvuUx34tZJL/PnpXPo
2PNnK9dpKiO1PeY8pp/qIzX6yYW7hJK8otx5ugu/c6IfrF1zFrS2eRb4YkKYNMYqua6e81vlngND
+6atva/22drdgiE+3daRmWrMhitUhClsV0QHJQWkZm0dTVl48rFeGLOR8jtXDvF0lPoKCjiZh1Nb
ZXCrQ1kOFGQl4G4HeFOkCYnfDu7cRqmtfGubVXNdV5m+z+I6u2CjdLenu3rkyxmzUdXNKqu1XI0O
BT6y4NO+eJ+MCTy2gmdwuoVjQbQx2xAr0cFcx8zwkL7A9QZtGNur+LN8se7cL1wJTrdy5JPN/cGd
IrMElgrxwfJJs5LFzspyoQPHHj3fE3PRgXnn/QVJ9sTC0jR0F976SGyoz7ZEkWhDCf+HdTMyzVIF
Zr/W5j1KkV2xOT0wx5qY7YyZsJCHGNvo0KLmBU8eSQ+TjP7SPezY46e/f7VlJU064KdL3JEklMcu
h2Df+QtJlyMbrz59j9ePFlqNpSSP7u6Q7MZQp9z0z8nD6WE5FjDpszXeF4Gh2B1QGzwb+8f2FszL
5AZ9U3+rbtpv1feFZqZJ/sGupc/We1wEyF9EdAJ/N7xjhsk7YoWMmboPKIZh2qwtzNIjC1mfLeQ+
cB03ALd6AHuABpdRIza479xV8JIvHeDHVrI+W8mTebWO2h3RgY+9LYYrMH7Y6rdWuQNujca/vVQ+
PLLm5vyHokkqbJcZtqJGYUo5a9j0T3+RIxN2zn4IhdqPbkHCv1WQcsNWWfmaIZR1+uHHXnu2nrVO
aUYHBvRVjfKb4AR01fvfT/6vl/5/eT+z239Nmeqf/82fXzJk1QLPr2d//OdjlvD//55+5//+m7e/
8c9D8FJmVfarnv+rN7/Eg//d8Oa5fn7zB9izQT3cNT/L4f5n1cT17wZ4xelf/r/+8D9+/n7K45D/
/MdfL1mTQk+7/+kFWfrXv390/uMff6nTmvyv18//9w+vnxN+7zz9kaU/q+D53e/8fK5qfl1X/1Oo
jqZJG80hQABcgruf008cgx+oQjVtHSVbDRGmv/4jzcra/8dfxn86wpKTBpUAq6qK6b5UZc30I0Xl
ecLS+KEuLAfWq/3X/3m5N9/nf77Xf4Ctvc2CtK5o9M3Ct2xLR9hFN6WwBdom76qNRmnrVDYdaJkJ
/m4bU/VQ0JGj08WXXa7Chq0UX/Q4enRBclb4IsEJt469ceGEma3Zf72HrlmOcIQmLPr8djcFoRf2
uQsiv0VESu79CCz/tTBbTBucoBC/MN0JilXh1vHLqDm8kDEE2UbEhb+w4769F/EilqEZmoQcwnYh
9Hmlt5eeU6F0pO9kkb0osEJeYiNCzDmdsP0OjI5Xk+Xf3+Pk+NMcRz8dN21VBeD1tt+uxE6vjnpo
VLUlr6MQxqUvC+iInfC1a0X0LeTGSBm/YwxgnJmIt96dfoG3e8G/+muhsajqum4Y1jz9UEk/Ngsd
Wzwd3SMwHU18r3u4OP+NVnRDN2yNMqI6v/9bGpQX7p2MalxmaLXFLh4IdbiQZ3q7af7uiykhntka
GgiqmMOXMyav53Uoo2VdVV10ExygEYil9z12Bn/aIVPVTZO+GIYEmCfffrfKCYcxc3S562AGXRpl
ZV4GoQgeT7fyvkOMFeRRqZu2rWrO7ESDRp47bYmYQmeF9dYkWrqoFQTT3SaKF67U7+aBo6kAFB1L
02Bx0rO3HSo8L1Jio1KACSaYg2YoQos+txaG7V2HHD6NaTqSqoeO3MwsWNVGZzCMzHJB6wVKhoFo
Aed5rOwMOkxgqz9OD9/7PhkqK1hTTdMydGeOpfPCwHZaU3V3YZNiH9QWXtbBc6/rT3/ejsFuLGlL
qCzot2PX9iUSUQ0ms7njJ3e2IJiy9Eh8/v9rZTZ2pWUUBGuVu2uUojnPImPYtQUKnqdbmX8hzgFr
GjWTzUgY+jwAKcixyDZKu52V5MPBa2HbN1T5njwffd0/bspmK0Dfz9YtTqDpVV5F0GHqJREixR3R
GVqHvadQrihFI75YNvvFQr9+x2T/E+IiAiJUW1cNQbdUw7LNabK8ai1JrNr3Rd3v0lELNJiQGc6w
Pib0l5HWNumTbpbwnqb/QAhOfFde6lVutNdNFyNkr/kNSuh2NVIUDlzR9LjQjvlnXW8hL5thniJj
XoFHf6jsycDYqiPEXxI1osyuG12OZwGUwbssUUDUlrqT1+d1YQUoM6bVZCqgC3vdlE3Z77pkxIA4
yHPHPU9EZYIxNZD6yy3KC+edqdRNh1ipKMGyyCh9kqJFRw6JqRrWs6b0C5ng97NBCk0zprPQEYYx
vwE2Da4qXiK6XeKGCAL1k2BQEdi7PoyXLuDTInn7fWjKsti9Of8NGnz7fQbF9lNP6t0uQtH7sq3p
uouI8i5FXuNW5HZ2qeiac/+nU1ASgXFaaFIzWcGzSaFpatFnPtBhM1IEZltNhq+P7qJ62eSJvzAF
PxhMtlgo6kI4tDjHSFReRRlet/rJcR2wk9thAcY4oNQWLsGsP2hK2oZw5LTTTgfu28GsIqq9XuEN
u0Fx/H2YJ9FXE6WUsy6utAWM19sb3bSupKYbNMKZAbp0fnAI12unpECPHxz6eM4QOxd5Z41nQYr2
UIZy8WensZGTlUii/fEGQtO2adh8eJtYeRY0hm0eo6ae9juq3Gg/YGmO+IFdYaewbp2ka7d/OllY
CtOBTH+lw07/dlAL28HJoGnFDmkfudV8E4YJXtJJhMjH6ZbmB5fNorM5H4nIuB6wQb5tybSDIDJd
Z9zJBge+2nB3tTJEf7y2aYSOsAWb0y1Avm2EINysnQH3uAy1NLSSTURQG3T+PNFYfxhk/u7Pq6Zm
azur8AgJhkTsciQw0Pn3833vqOYfTwc6RHRhqnwm2zJnuSTO5cQWtT3uxgHEhmbUzT6eNM5d38wW
xu6DD6QLoavcz1RtmoNvx67KlXBUi0DsVMfQtmlDRi/XC2NzehrM7yIMm66ajpCcxBzKv9H0r44s
B21CUbFf7iBgQphrzU7DnCIXwfcSOuxWG0ZlCWHzfuOgScdxOCelFKystx3jNDFFUpgCkTr5yVOC
+tKK/W/oa5R//rG4dhIFWtMc52rwtiEjGSovSqEcmWkwPMLebi7asfb3g+UPC6vpgz4RYAimBmtW
teccSl3rwmgcJe6WXugi5udbudz3Rl0iqqlpbn92+qt9MDe4x0lTNbkb2OjKve1Z0thKhu7tSJzm
YDRRFl/rLltKJH8wNd40MtuLQnblQLNHdgjVR9DXyQqk3/1+rTTD+KiV0VKma1YRmLZ5ZBANLOS5
WOEzMh/EtMpH5NTluCu1Cg1dN407yOpGC2qgUH2MHXABwbZqiBtQnlpumBa1UT+P1pZVxA8u2jyX
ULuzbiv4UO63AaLf1z8dd6Ikkwh8umEazvwqPWgeAC6CrV0Vdj4QXAyQNOz9/rwRZ8oMWMJSJfvN
249bKl6Of0vU73RbFN8S13If+atgoZX3X5ethXDIsPmfcOaAPlWB8ptR+d8NFnK8PQok4ZD/cJPx
l+WLhfNb+7Ax4g6VwTN18Mpvu6QOehEJ3+t2JUUyVOcDCbszSkL0BXvZ6LCI/CTr9nleJdlZNuRm
dtUnbXEoRamg9pZFeXydWGRfa7y3tbK99KKswHkphbyM04M3IABSGnqybZDwMtdoIuf9echsGc60
dMTzpjZFgOmlZiBsIvBWEqQG1GSt5L7ziPgrQcfK73CNvgjrAGm7UURB+wPifY6MQxIV5QsXjBzx
A3ZSvMQglN8bjRfJP95FwI5Tk7fZHm1Dn7PgvWoAg2jphFS2jiKb52I1HmC8QLV1qan3OwhxH5d+
jhbV4T42O5nzwlI4XIoOn7C03w9DKzeFESylmN/l3GyCNSF1i13RcmCbzk5lmemhlzfYxlcWglPd
2P+QXZXsTM/BvnMY8yuvGTLcGnFoVmQvb1L0Cpde4v3ebIL2575pMLpkwWbrqbO0BkOxArnIHjVf
L0QaGp8KDQibGywUat6PKmlOdjGDpOvU3dm+HJkOlaAqbXdAfjFJzQi6J2DN5vQG8UGHODc59nWL
NkjdvF1NulYqaVjQIW5OqIcZo7wfR+5OMizkAprg46YMAnyLKMGZM92FElXwSiuaCtv4HlNGlFK4
yX5FHHMJLfJhU6aU7BAmR+mcCWRbaqfkWH/siiqo9hk69F9wpTJwJlepTJ0ewfcXQb6TaZiObRIE
O9r0HV9FPaIPbRcJDdpynG2gYrMe2Q8oEN0YPpJjVqwvSed81Llp47NgHLFHONPPXzU4WlYzOObU
IA7x8JmzeJsKvT9Lucz98ewgv0a2kAQzR4g1pwQWgV4MqYrZWe2jfWfHEOWhSVnbJO/H3elhdHjr
t/dpW5KfnPQWyXmwtt72yimtxs+LXiJYM1q44xllUWx7ouICH+oCDXfONwTXQolF76COWNxJWx+H
P0zJ2sSRpiFY5Lajc6WYvcVY67oibd5CK0YVrpYCl9se6vrct7p2YXCniTHvMel007FY4FwfZhPH
7GOv7lLYB1ZNbxItVjHO8aPt6XF9P1tsSV8MMlacBtZUtXk9W9IKWKoS5HLnDOWjAyDvzE85pImd
vP3plj7qj6NPOwnJOOzQZpf4Ae26vOxruevVuLmNzQp3xdgOFubJB63Ykn2KPLZOOUifH/+pZitG
gEqDLrHt8nJD7qdM8R/fAB2NRLnQHFXltj7HrARWpo1KV3l7Cj2TWCTnv1x5CI5kC4P2/vM4mkn0
zZSTU91tFhgbSe5EvuH5+yrNgguz1AFN8p9Lc3TNP96oaIo7DIUznUNsrrylR4XmDsqIE1ORSpyD
hoboQAEpg01aUKtPTac2wR7phsVOvv9mU/FvOrUdcs6kkt7OQaWPXEc3g2AfErOFKx+uAjp/+ZD9
6dwgCiX+ZALyyciSzeZ65HPE4fyK8nRFHX0Y0ba1XER//nCecyCTkZUquyJ3XXPWSitbN7Aqsh1p
D7y81oFVdtzvF67s7/ZDCrncDyzN0qZS27w4REjp+GEq+l1VRXj2KmqNzq8psPzB8Clso3OSm47y
s5Z6aq7zWKLk3BvO6Id/Omt4D+13dKBJS6Mo/PbbtXldum2EL2elJ1eUeY1NZ5iH2FFvuxRzJxPF
n4UW380WlhxbljB1x9anWGvWItkFMI0kKzTsG5FYtTvc+zRvgfn1rhWTU0bjvku+giUxR2GDW8af
UaTmvkFMYpNa+DzlXZcuzMh3y5tWmCSsOjpi2HNFjSBj/BJnNPY5Pn+YBNrWupPljzTOlM3pWflR
SxbpAvJJZJOIx9+OWpcUapIO1KJxBP1hEpN8ziy8esPRsxdm5jT+b84t+sT+DieL/3B7ne3AheKX
EvEdbe9nOuJzfRZsesOi/paEw0OiGCYC8UNx1efZH2dGfrdM3yh5/2/OzqxHbiOJ1r+IAPfllayl
l2q1pNbqF8KSbZLJ5L4mf/39aN+Lq2IVqqAxMJrBGFAWMyMjYzlxDs5/GyPUQyfGuaqso4lYLIlN
4j9A0wtPmkAK/fZ2rh9x8ZGeiw4k3nIN7863c/ZNJox1lkon4HwKEYWooqf0OdUa+eSCAPt5e70r
5gjdvGOwpTw77hY52C8QTcHvah19S+t37sioszU794a0NzwSlEXILam0uyA7CMOD7YhAl8xjDAmU
eexjDRFCt86ZbVY+1JYgqQrFdNoEvWU4yTqQBz1ZKfscRJMW+HuLR68oEKnEwy4ZkkCmj0hJUyRo
e+sI3cxm7gyvjuyQ/L69NVcsew1hcIfk+/h28/wooIUfbdqw5lEr5v5YxxL67FhPnp0OpbPbS107
BUv/97auTeVt0qzQLfVgFzSPsTYgRSdV/+Bquf54e5VrH0Spkno5TsEGxnL+QZ6Zd6bhNzZFHwNi
+qQImDanSJWNmXj4H5Za3RsZummYWy/XkREXmVHbx2A0YRu3gKKWmaUdp2D63XQVy+KarDU3Amhq
TecflY5tOyMPZh9l5S5PjZ3ZUS6N4k5cdm3rACBRBSAAJG7erCLyIsXLatbRVtMI66EHra4Oh3WQ
Su2Om9tMuPx3VwjOCc3Ji6FZ2kQtqhu6KeiEfRSV2x+myQ0gJlLG3k6Mbs90b/ms5VZ1clGB/iSQ
PnhlMKnaeWhe7TULuRwSM/v3vRKNAh5i9pgQZ4t/9LVAJTFh1rEqu+zVdmb3u9QaNLdGRGRKxq/v
PJJXvODamGCjXRN3q2+2oDSl0aDcjUJTHugoNZag6LXdkCFPKrLsr9u2eu3yeR5FRJPuAWCVzQsW
wKGtjXDDI56DREoXp9bHXgTxnU+6ZkHBGruRE+m4k010keVTuSQUEY8QYRfvxsXpdjUV4gfELow7
S135oMA0iTIMAxwd+LjzK4EU5FirkaU82btH5luxndJy72QQa1q1eanomtLewXEFDkZxvopdC+lo
M96kzJGTrzxol+00Kz4tTFg/VqldPwu3utdbvBIDrD2XtdpLAEyWdL6oIzxfr9rcPc75Imr4L4b6
x8BP6UIdktT2UUg/H2EMN+M/dU8s329bypUzJCULeDA9Cs/eluWncmZfzIVN7Gb2VPXrtH4rXM0+
puhg7G8vdRGGu34A3BGsjIMLAA10/qFz1S6gH/hQTtNH8LlBkjPKe1r/zxVQHRi78tie0So0h/e+
PXXzsanHPDnc/hVXt9vHWsk4yG+2k7NpVVZ9pdAtdVUNzRDsioPc5XJJX3Qjnpim9ZrhI0F6vfPm
0rqz+LXd5jgtDJiuORWu8y0AxNgIzau944hQwRHtoOlB11wXvYtF3Nntazfm16U2ttyNY0+trvOO
Q9m6kb4gJGUkvzmU+q9jh5rZ9yyqB4SR20Q4m5bRKmkCIRqMXJdtyACdLDOIbp/ZtW8hGjf5x1kt
Z/MtWTCVnS85s6Cw4Rq2xLe1bHXn8t9bZD27X2qBk7V4rapn9+ikln3QnflNX/zkzqlc8zB+QPWI
FjIxkbd5BSwFxhRmd/eYT/0J/x2HKm9OVMXSMJmyP+0h/z12qP9OKCD99Xl8QWFub50p/KxtS5Iz
cMDZV2r7+Wla6Q7uhHvXLBvBpBVAS7PwosReamlmiUyyTObNT0ySmmGzxNoBIQvzty8Rryfo6LXM
E+j21uaS0io8pWNzZUYwsSJ6dwV1K/Qhi79u293lR63QEt2hGUM4RlHp3CTmtJ/nAhnnY2ZOzd4t
NW0HSZ+365vyXvNgdX7nTw9LofoHVhw3SUJ4vpS0jEXMvORHNbnd55m7FqWLgfzQYJiH2O2z3w6c
WY+VcIQGtbIt15SsWn/hKcUZ53r/ce0Q7gCyT+9GEMF3bP7yYv3byQIsFABnuGCE8kgrC1lUmIaQ
6YPe1FoUSHi/bp/V1VUCk3IVSDL94mZ5S6233cIHiSRHhUYvxhek7+SdxsvlG0aNw7RwQqTNRAib
+wsbttWtFdujsVgorqSeHvVTMiKKk00HOY0WxOZdG3XtZD5MBsWm2x95zUpoxfyH0qACt27CLz7K
6zUqtd6Ej5ITZILACUMddrUXBmyao6/y+E7gfvlYBlwy0zdcnbfE35LzVS1spSRDztHxW+BCc6VX
ElR+kv/VMjJr7IBW+B9ABMbvOroO93zKpbNcVwcwB6TBIVbfxJcGExN+0E9cv8BR42MeuO30OE+N
XRzjNnXkrh8C9y9PdaRit/f5ijGtLX6PwIh2L//rfJ9z2TFQROZxNM3S3wVuHe/0GXHw26tccS8G
993DL6/ByLbKb4ucwQuZOseOT8VwwIyYJcQnZt+X/8NSFi0hZk24GuZ2unNE6FOXjskHiQn2Ba+S
5WOwBMtbqmp55yG99lnomTvk/mDLWO1887IcFZqgLdxjijZjJDVIWLOJJw/12XvDI1eXAnwIxAc0
MRZ6vlSp1Ss2unaPTavPu8qBZClvCK886ht3TOLaVbCQXqGeShiCeuj5Uq0ngs60WiKd3lMvZjKZ
O6TmrWicfPuzbZf1Q1PAIJ3Vd33ONWOkWkw0QD2SHGizn0qPY3NUxM2LnTn7lqnGo3BRc7xtjNdW
IRrmvaNc7LDe+ffBZV1kik7H0RgXSHcmlKmniUng/2EVIkY9oA4FQGrzopJVDGkjHecoW5G9trZd
vMDJY739/ioOl5faCa0toDTn3zL5qY3yhW4fE3Shnh19ynZurt/jEbpifC7pKOZA65igbuMkyqG2
0J13YLTNvRQN1hgqW1C+mAA0XL/5QTxphB8ucYhDVXrL0E4bNaO73IljgDxrGEypQGt4vleovTAB
VkG9XqcX7lHINzeGRohv8qB5kAHLtHmYPCV2weLnd6pbF9vGKmsgurZSwZNtx6wSiD7L1kOClsAL
pXmUfvqfEyLoO5np3W83htfFmJQj6eTRJuQ5t4Rxgk9e6wGFNXFW/SyGtco+pvO9zs5lgQtkBLtG
P9AkiiO2P1+nit0xyHsIL+e1Kvy58YVnMKqeNUp80awgaVG77EXzT40ytBMaqppLxEJ6q9k3lTvP
D84ClelBzKObvSonqJtvtw1oM01MGkCVj/AS/8E7Qy9oY6z6VPRS6zDWZi7KfWGJqfwb7sXW2gXe
PDJumjbOCLsaV6o91LWmxJsq9cz62JfzOCEJ55b9PYLGS2Sht+IUCJeAnmFcWwbbRoigCGDAOQLT
zebd0DdyDO0qRoqRgqHvfsz8bvzZxoVjfJWaGJtvtePVdoQQrJedgI+KZK+lRoxUckZc+Gx4VX0P
5H4R8fEb+WXWCmKgTLPFDmmNP6SVo2fHpO3zap/FiTFGvjPWaDQD3Sjfo73sOCGFimxkjIDd2nnp
pAe7Owe4WupZgkByTbkWNwPMAQz6xqchPFs2bTHmxyqvemjSM6wa5vQ4lt/jZJi9T8ZsVpMFC1KG
ekBolpaDcnKlNz+aElSosb/9ey4iUX4O1VzcgQsWhvDl3ODzTNes3K+gPXUU2sdpYECjtsTGq5El
6qXvEQe6veClc6J5u768RBS0vreFKkAfg1/7vH2B5iSvBeT5P7H03yPZWq8JqzChBpCLW0J3bPNZ
ekr/OZUFhVOzD82gKKNa6P3h9rf8GzdvDtMD5WSvg7cU/bacXpWAVaEvdXEkBqSqKN3MQ+F6GAuF
NHyGBMKDozxkXR0ZQzBKKayWjzYX5edQ1kv5OhemtTxU/ghvfeJ5cJoIMx2KndlbY4Pgm2Fz9JPQ
IYQbrd5r78UKl3eCbi97tHaX1wbi5qFA2CB24UItjpmbVEGEwi+Ss0kRO3oU+zVzLRRRvXGvmTJp
9iBaTTcyrNnW7pjE5UtC3gqyiM4PpTwa/OeHhUKfbSvi2uPgKKjk2+5nEyTiiUGte5nIFWsHzPRv
r5ZaN3X885V6fVwE8wT5UY5u8Zlpz3RX60X+OTeVu1sgbb5jIFeM3TfpCZP12Jj8thC95EVTt0uS
H4Wepu97FTvL3hXGIn//FlMbWrv2jH4yA7X5LvrPIpmEUxwdcCR7pbvoawqRq9Ms+uWPUeb3qpKX
R8ZROdwuIqc1fV4//JcEVuut0oztpTo2gyHfzZbS9o6kZVAGXf/b1kFPkLlyZtdosNMzOF8KahSM
dBHVcXBRUneVD4vMUjkM+o2ivJMnX/ss0BVUHyyfoZDt1E6TtGPiF1l1XHxUGJU7ZPveYbKxJ5G8
8xDcW2q9m7/sYKFpi3LanB1cSi8qzQlCo8msuXJIyd92U5dWzw4yo8ENJ2APthID80y6ULltdcwd
CWOYI59yY2yZcIRpKs89dWe5S6Nfl4MqgXEXYqgt0ytSWtRwmro6il4sz6JjmoAMtbsTfl5in0GR
/LrMxmsMCzHFDBUEc0gt6tWTiP/0ZzXuFjtBZoSmXGQRsaGY6gr1FIxl/8dUSP/Ot147RfogJMdU
GcghNhdP5cag0XPEYJZseJWIhx2Vpo8PrW3U+9uneG0pAHywUdB0AHxqnRuMSiuAmnG+Jo3iPQOv
7dFogVmPsx/c8VrX7AXQoomwN/MYZCvnKzU6WTFFM3lcGhfeXLSTI7l0T5oOpF+P679+/7tAW5NB
0L5mxc0WBj1NJLeG3UcbHXOnZ8p40KHDeOhHM72zhdcs89elNiaT94kXu1W6vncDrl8BQ0Vbqhul
e8ePXNtBYKwOeFueG3dbOvGMNjALP0FwepiSTxQa2n966DkOJgI9z4YY3TsntgaN53GITXoE8g5Y
Mu3V7R4uyPYx8sEe1lKvdhow+UevjNv3XaAnfxPiLa/WMI5PddY7dwqpV7eUjgTADcwPmNW5rcxW
JuZBwyrbYPDgm8wgHJknFvofjm5lWWFEFcw1fffzdZZSQ3wAZpGjgsQTyrQYHGov1J19XA1gu4/E
5pRKSf3WMabzVVoo4OKm8FiFoHlnwWT1SXHzPxpGCx163hnPRe0P90jzru0h0COiVGIg+tab+2Y5
ymFq2ZVHFFqYzqKRuW9JoT/9/j2jIUGjn5ydYHXzbTKHWYkKh6TGPXZ/OpOc5Z9pAlDpPdX2LN/9
zmo+yxDl/wt8cZkGBy98vpMMpQRERcN00grm7T0HEpR+0o6BXrTH2yttHoL/lqIgSnYHrID/Xrf3
l5eUYrJec5+Rsm5qZpFiVX8Q8rspfWcAUSvmb96QQN4cZL3fhCMHi6hZY997js7d8//7FWtiR4kd
tOHmV+ix7VcFJYmTOXYwYuQB8ue1mwbIPhbOKUuMP2rLhJsuq+bsm8ibx1T3P7mJnSKF53cH/AVo
y8Tu62OGst7vRfr//TqK03Ru+JOe9SaIGhTaz06OhEMRD6bz5NTD6ESN5FtC6ajFREu6/WSitpDu
bE1OWSiLNFF3fMV5uvHfj6C8RYS6VpNpv5wfVOZ4VTBqPTz9ptvOO9fvy7Bwm/jREND0+QGM802i
/9N6rfxj8nv6gbctZbXw/3+7/1sfKBYuxLbXGciN+y97v210uSDFMdQrtf78DonSOCrM2n5o6ubO
15775P+7GqnGiqwhQdwSBhZ1Z5eeEOrUFmn3qDcxk+1Jk2ZuaKvkna8XjDUXVXeqBxnfI2nZgBr/
XRyPAgEV5fS1frpxlzG1A1orJQIxSN4cuhw9wcX1VTgLDVrLmKKH1TuVHzWN3fhhUrbVW6B3GrK4
UG2au8puqpO1TN0xkcO0Z1Lvz7JCYsYq63sFiPVebA6F1IXuJcUHgortyLfPSIGpVKdOAWdzGFqr
C3th23ecxBXTA/K3+iPuJx2oTb3aYmq9rlL0G1RVpu80k+JYUybGbi4Xez9Mudr3ldN8HIe8/SG9
bPh62/I2In7/nQe957V255hkGBvnW3iWCuqE82BKej4uE4AEUwdVSsN2bQXEw5uVBPmnBJdKUUoO
kZ9odZjKzD5ks+btPEWopxLHiETezXu/vVthXY1/ew40RNcyuMOMx9ZhdzQD21gt6mTk7vKM6uHy
NgdTPISp1bbJ0Tbj7puUxh0Nlk3B9b+NwSfROjMAL9EiPPcJbdOX/TgqdZo0iiDO0OYMq07zK7/z
I7br7/q6KvdeFQc72+t0xKH08VNTO/MTM4YBcxPevbnsK/eW/jbcbAAtiKi2RZFuyjUVZ+lyCmYb
bTt9Ghs3DLTBYCZEzDktKq87WBLxrMnX8s+3DeXaKRDik6YBw3EZHz3fDuASQ2v6+XLqdGP8W1nD
HDFfOUVdA9V2LYP0Rco8+F8OgXQ3wDypv5HSn6+qNYukkEy5AGEp/YQoAVd96BpdP+blqkZnOLwe
oZlmenrAbaafNTqh5WM+GZmzc6q87ZBMbvwvVTrV325vyBWfvU4DrUEZtYaL7D/QcI6pjhdNAjtT
FDVmZCCN1JPMsrRIy1tzf09U65pHIv1fqykmjBPbUNOKmZLVnB7NtM5HfXOW7sdlWIo7SMhNJf8/
y6cavTpn5ncZ7Djf9D7j28oY7dfKpDC0i0H+7BFDGyfULKtOPAZeY34om9r+x21S9x/NG6rk0GZa
S843mHQlbm/01ZtIGRM8+UptE2xJv2fHHp1Wa5dTawl33mc10yhhzcDXHKE3mh/0nBP2syD/GdiF
6A/FYOp/TN5cICreJkNU23nyY8oAX93bqSuhFVBtqpRAVNf2zOZS9MFkaXHaL6d4suwv1WBreshb
suxH2P3nnWOo4gRUtt5D+DP8oBB7XEbNeMyCxEOuCr60rwtQ5tBpFzTWSazvJHubKvB6kmspm3ee
WjqJ7Pb30bIGQ1EW+skcdH14GoJYexvBaCYPNtpcEHnnMn9X4kcNhJ+D7M2ZSygppea8NK5fv297
NX2SfRvMe00BwoBNrZd/kXHYzx70hWg2yyEe7kQnl0Z+/pvXf/9L0DzDqkZFKOU3q07uIQ60InMA
9XfbqC5PjlXoVBFycpGg9ztfBYIQ0L1FrJ+sKS7FKed5nPZ+WVvyVV9qS0S3l/u3hX72iPG4A2N0
cN8MKjLtdb5eihsRyGMhpbh4gEKtvrXo3tHReXJogB76vn2Blmp6r3mqIhgypq7cIVs4vcl5EtWp
sOb4XnJ3EXkQQ5OTQMtnU+Kwtg272ZaLYL5kOamOKUJGSkpEWZuBwkpXaOmz5lWjF7VWmeu7wpHZ
8MmAc+PPO/tycQ7rj2D7Vz4CqAK2OPJ2dvHYTqefqjrz3HASdPFCJB0PDFrOeVjZ2njSHFOSo/lz
lJte+zjns7/30j5+Fr0mIltT8vOssnqXzuB2bv++C2Pk59F9B80LLweoufXn/2KMqdCHLh57/SS5
t0VopeC3Q28cUBm5vdDF274uBCUe4wJ8r7/1cT4D9wsDaOwDxMwrK8bPZJ6/InD+d+NUO1eKA/Nv
h9trXuanFpBMUId0HJgY4I/zr3NjOSfetBgnZcR1GfWDNnx2qjZGp3SMGy2K56F9JebVip3qhSXC
pbBQr1JtGtwD110+OvwWm33GlUIDQy3l/LcoKy0LA9TlqbX7oHnVUgKoJ4NX9F0DmV9wAOCXit3g
2nO8p0heO6FdGm1GKDgEaKdYsf319u5cOfqVwWqlT6VWfCF8llSDWY9LY5w6q29Qt9KHD8JRwb3s
fH0iNo4Bfgri7xWTuZbIzr/bGLphrohDT2qa3L9cenbtIS21sd6VeeLAVJKqJnvS89KChIesPEZN
sxv+SKHXCsKZQUWTOfvSrEWYdWUf3KNs/Hem+ez30T+nP7TyvYHk9LYQMm8pNKIASNRFYUhnX0+G
0t4zYp3FaCn7U4mMjDnO6n3J/4daYSAyLTvEHqHoc5UvTMjrnqaavWyzrNs1OSAZqH5Lvfk6wKYy
74q6kNMXkL2Q85nOpGlvkiHg5m9fVUv3Aq83mlr0HjMIcxtLBLyTNOwc5kCSXoezJpT5ZJUobFFl
j1y15PMPN9Cs5F3T4rFOZZ9D+37bLi5d+UohQXdy9VcEJVu2oqx2Z7Ohvv/i58r0DqOV6n/ZuWt9
nxegb5E5mg0SVh3zvTvd1oT1TQmV+GFrJWJtoBpp8YbyJtODt3/XaijnB8UzT2/I4x9wdtvZX8bw
Y9FmMn1pQQe8dk7f/1HHDXfZcLUpeE29WbcizQvS+uH2wheui/oWjEgEG4CygfpuLFhX1JaS0kxf
hlRAHdlMdeIf0Vwtqr1ro5WjT0H/kkEwigB3akBqfnv5i3sKah+UD/9hpA3I7CYGk1OFV6WtiIxD
MDVhvGTjJ9Orhv3tZS63F+snHF5nEZjx3k5zeRXPzOzo5UsJNZcfWUMwtR/0fO6mnwp2yX9iMpU/
aUzmv8fsSAzHE00NGzZuvANliPX7f3mCZOvWZpVl1Us9Z/5jqwXakVFe/2g76Cbf/sbLrVyjAVgr
aZDBWbkd3gzGqfA15BBfFGLIDyY132OqT+nud1eBppJCNstQ8PK3nFBaKs2qGbrqRW+lE/HMe7vK
aus7se9FesZg4/oNHuhzkMXbOlM/LnGQmz0KknZQHTV/RhLAL+1P3jgGDARqhN23P+sinGJBnu51
fhMUHcPd5+dkBn41SAuoNLG+qUclWarc+VYBda9yMjd+JRDNqo+JltfzHvEcb/oDSHPa3mtyXkRU
/A4IDyASYxYKQqJNgW1cAqsJZq9+obJbAYY3VXxYLL82wsGD/OvOV1/ZZkY/6CjBxEKOfkGJYZYT
Zdq0AWRpmfuyLdqH0lfBw5hYaOEYSKwYd8znyveBiWRunqgV1NR2ol3kla3qzmleklkA+S1Ene4D
4XXfHGAq/9w+08sLAaETRWGCY5Zyt6iMwZ/p+ul682JkVtNHtpW4zU43Byr1txe6to00WVboP0Xo
i+qKgHJxZJi6eXHqDCEUL63QczWadyaINZBf06zuLHh1FyHFB228Xnd7/fe/eBWaOL6PWlfzUk0k
7MZY6k+VKpYn1yfUvP1tV5eCpgeQBDgkkJLnS3mS0GlxmuZligO3iBYwwPWuhdImeISYfvp2ezWK
5vx9Zw+hh3teuRgZK2BOaDsKbMaVnACbuC+pH2ReEkSNZVSvzFsXJ3sQ1c5yhPzqu9pJ06c/BZDL
fbEE5UE1lPVRvEwjf8nHd/MQAPr34nL8YdNt/ntSZaTmnKGZRBqP6SBFWFqAmCNpIL5kmVkemnVl
hNYgwYIWUo1hXwbZ19RQp6a3vHfB4Bok+ZqGNpTwn708QPtmoOuKIID/2qJUDoPSPL5f5Hga6z7t
Qi2W6kXlQ7NnFsnPMAsmmBeVfqUT3VShJboB/bM0i+xhQB8Xsi5ard+LTrxz43J+qPV+iKaMpl2Y
NR6Mw17StS91bBjJTlh+8REAX/s8LXn+nM+xfmSsXeEpdCbGlP9axj7NviydX/wp6Q71kKt6SB87
N5+Tr4Iq/lusyfmH0RRxvqtVkJ+6wveSiLnqzn0HyVybffTibHGfandhswKRjgECSyNRPAyjHM/a
nfs0Qe2BLFIlzfohUF71o52nFPINvU7msBqaOD+owqVEjVqnKTmRpSSyY7/tsnmhY2kswVOWaF75
pVKN95OpTpE9+POYI1PWF+PUpi89T7P65Oqx4z1U2mLHX1ckTedGgwhSlKf0weinB8fL63/G2cmb
vZ/OqX0IRgLzY28saRfpWZ5mh8Xzc2K3PnHJiLla7T7WbBeDUt2UHUBLNisV97zK7fbFn+bQ1mao
09R/G5fWTQ6pMZlz1Hv9kEVTr2YgBUL3q8hpS4ZSg9nK+32vT50ezvUomwegPWn5DIbE6B+cPjNn
4PJuUX6apOh7QJrjiLxNLKmEfxgg7KleRG3rp0ILHOMoS1HUY1iL2jRBzGlJ97WXotU+WXE+/dPb
ECJ+LnFHXRHZdNzyyKj0LjikQe6NjCfaRNajKYckVBacxxTbeGMPyyTGcm9MeZXv+2nwv5t24TUn
5s2GPGxrt66igApYvh+dJvhYl42eR1mr4iLUOsDRoR0kkzzWU14Pn+1equV7Bj129rGRQ/XHOKbE
HE2TgQkv665zGSFx6uJD3HmFXoWZ8No5dNOWYpqtBAmAA/Fq0oYiH4QZDUZipmSEEGj9YdVwFoX0
BkZrCMeJjkKkj2J4A+Xh209QAsovE3ReXTQyI9a9rw2ZWzIk+wSPmYl4qD9ZXaGy18Rnfv8p6WJf
vThd7YFc85LY758AXg3dy2JXVES73suXKMvcaQJd0Cr5DomsdPis+ZX+D2E6ACAYo2zo+6GNLJH/
bhRk0q0+th/AprX9Wxf0dW+E0pL69NKgR2KFaRyjwwBSM1+evErodQSqjMK32/huS+d4GAI0h4QO
l/6jv8wYkj9Kza2pKC4W5eee+ernXGXC/1BNswXn7ewl0tvxEIzVX7aWT8HnVPR1umsWt3YjmICV
Til9GMZdMXvTczknIERU7vjTX7FRVPKdxtB48Fk5ZtJArmDINxO1EB74rGkELWKRCvElaTtRHGxh
jzBlGr0horjqyq+pSmDsdLwsHV5Nc1FlqKt8Gp6RpCjzo0asre3IEBwVTvlgex9cZVVI9QWj7aEj
1NvNXnFufRgsbSue7Nwrhp00i7paX62cwNuRVbKXrj0uR9X0sjjFSW8irw2ooHkcWsecXkA/NVk4
OIVOiZ4pIWT0StEiQpeulYwMVJj53lk53qIsLpLlabGn1DjquqqLRyru6CoPC6WH0BWy/bKiC6zQ
1VIwH5rU7eH9CovWQ5P7DVS1C7riVJaepX2sINJtP/BDOu3bNHaEvJ4Rz+m+xMDdB6+W1rKjltKb
O47at8KlzZevTlK7ccXxpshK9B6l78jr4FSJAOEVYPFchnWcqJyGztkVhaHaHUY/DXtvEso/1mru
5U4D5Za9j120XnGiYlChX+T+dGxsaXZhSxLah0j6LM17ZdgV4wJznGioknf4uo6/rHpQfWZnj6UB
dPOZs5vlwwIRugynoC6+JDOhLJeqwVjzum2/DCvOflfpZeOEOkjLP5oszb8lvhfre693jOqQ52ae
PNc0ZMYwTUx8fjYHWrPzYWIFC60C4MnkQJ0X5lUJ/78GDlY9Zo6dohFhVJXxpFDg1UPm9azvetPa
XdQ40ukf9G6e7R2jba3+sYpr+hX5XEHflEkaN6hyMa8czkUml/2s3Nb5kKMsLx67fOhn6FxGzZrp
rSqtMSM7FQNTNj1zFj+EPdjdS60FXsfYtIybECVjf50FrqxT1UK/sYRClaoO/bkcxmM2x4t26OrC
Xn4Yws/rgzvH3vexcqpu5+sJxV5Tb1B2aHobATqNGX3zOLkiZWa+0cuKc1vcLOzM2f64lEtZHBx+
4dviGlX3HdlZON8ircrJ4HEdsjrossq+ZvpSVHighRmBBLbOtUqXA9KmSwkZnjYa+UqTlal6L9iF
9QbliQLGWbdBJOaSNr8a+/l7CyJnPlSMuSEfXhnLGKXlFJhvTMQNxYfRFnGNnqVTZHkE7d2g7RK6
Dv6pclrr2zI5tjw5jafeFUIk5TGTljV+Qfpt7p56mJeGb72rUkank0HrHk0zYIYzM2bQHa3vpN2e
wbtcHs1JF9luqRs3D2k/DstjLLsl+8aAyCqwRms1i+LBGZaXCVGM6aD7Xcv0mA3F6jvHqoPPni3K
9iGuDbN7m6lgupFZO3H70HoZAht1FVtIng3SHz8k6STkIdcQ2n3mMWm+JSaCBrugyjN5cCmS/KSM
JIBtstm0s53BiB/yZGmqd6bwSu876R8hgtV71rR3x1obXsxJmuUx8TPc1tJVjbaHC0rmuCSrSl5A
MRTj3uB2eg+DM+kyquYEbR+mxwgF6XaMy34hUlm7y/S0Ir+onTTsZstejnZtJvLVtHq0p8cyGbvH
oGuV8QRznIfoXGmMcaQwfboKqsk7RuGd0t3pRl6PR9kvhC+NMJMvs49ZPGH9vhvqKZW1vfAsqZ5F
0o0tBJDFYodDXqX5x9iyspceocc6cuNR4DZiS8lnPzEgeXG9qYkfzHbtu/HqWenOLKqYr/W98v2U
LUlxyOzFLI62QRB2SIagGp7qhuh2L5O00d6Kidrvzu46BEDDzNdHAr3KSIN4gWctlepPqAtEkIFp
1hIVaSNUz5GQTZ2EZS6r5qC1NS1VxsqFEXl9k0y72Yg17Yu9xMmPRPSm+aalTfvViI08TZAEV3P3
4Abw0jw7aVapp2zKjG+tZoP7igeqdWHQufF8IAiv1SvMDxV/O5IgH3uzCoLHJEizMiTA61Ahhbu2
PNQxrGJhxtxLwMNVD18c6n5Phohd8RgvU5/tGWeO8+Mssfxw1Kd22qFtWvw0GBhAoFz0s/1QDYv2
WScA80JM12EoaTH8MppdBIhfwFgXGXymVf9UoRccHyRTMCqaYVIqdwxNrVIsssUNyMVuiihx9LnY
p7jj4Mk0OjgXqhhdykcXu+/DxWhnRaSaF+81xgh8AjDC35fJMhprJ8n2VOjmU+LwZzW70dj1tFhU
lwbeU0KlHoVGTZpvpjZb4gElx9ILNYX3ea4X5QahXbf5ek0IhI+c1BDvKOuMxnNVxLZ67hfkbFBj
sNIijJ1mxs68BWSrWQYNnqibm+IJGqO6eiTg6KG+s5nJCo24n/7OF9ObGH+30+T/cHZmO24bXde+
IgKch1NREtXddntoT/EJ4TgJ53nm1f9P2e//pUkRIhTAyEECZ6uKVbv2sNbaZ5+m+nwwx9asmd2S
Rdpp6Isq/MBdiHsg/iENoCSB20cyls3Fm1wJxtTL6NfzMkXGkCUuY4X7D1qkJPGffjX33VFppBg1
+6ysqvdFkFTfpzDWFRxP5JcVjkBrbeRiNEZiUkSVuvhILhn754EhZiSHRTPLIe/41EfPiex0tJ8H
eqOPk0rS5VELcfx3DgGVdnZG2QmOSR7ODZozVu3Xb8dIK4i9wJHEJxk4dnhpCyYigOLQAks7GmqE
SkxfNFV1jLPWmpn+MxKo8q+z5lmuc3T8COHS/omY0Y4e9TyLv0Cfb+ncxtasvyAbOuRvzXioxpMa
E6J8K+Bd6BO9Acl0/o7ppLVvtSg00CIeujQCUCVngUGiFwfSWKMPGJYd3cfMadCOMyOU80AGztWH
nRx9kaELDhT1TDJz0wAnI8BPq4qAUssECHbKC6imn41GSi+JY9Rnn4Dxq5rFqnfb3rJC/cselWkU
l4TOAOpL6tKeknWZVAdx6iGpK2cvVTYV5VcpdmJoZWk9Z4es52I8NP2chz9akqY9nsOyjvS/HwC2
S6ii03Q2VyUQOCmwlacu9Qp7Mh/luCmf9bzYW+aWFYT3qHbDLQOwuwLLMGQt0aN4ZhqtXv7QGVRC
b4JmzO293DbCpabgDhxoLeuo0YJ1jAIvL5WJVroaacAjdUi/ON22s6wa/d4yKrfoSws6j7WW/io0
WK4h+rZeIjeMTlYn9SmJCOubqEruKnv/zxS4SyYVQpmjt7M8HnhYyQqbIfO4gyj7xUXBCCWG1hXB
5faaNvfONkBlwOSRrbVu5Djlpa3HAJ2JEvyTFOTBWyYx9Du3a8uKqqGValAGA96wWg5PVTqh+Qnw
HUUztw3j8pxr1p6czKYVA600eHECt7u6wzA3m1yTAfZHfRY+GwFyxagjDsMe5mlZzfv9cYDUgVS1
dLRk1j3qCjVxhankOTU1rTlmsl71x0jXy9ANxpKUfNKRLNlBa2ytjQYI3QO0f1jcagf1prIpUkDg
aSQq+WMXDackSvT/cJP43wvODGpDjGFcHruRpgAhFSuTe+i2kgqbi5BuTwJk1Vj/vYG01AXQA8l7
5uEszcwa4055A3Ovtro3k5URWekOmoTDixq0n6S2eep6nWjDuMzTlAD4iJ2dWvPmdgJ74eRD+Qdk
uvwFcTM2WhbPuadpWXvqZ6hebSjttSG3HAYMJGjy9H9VBBeXVrLZ7mQnTXmDWTDllrJ5LitElQoz
3hPq3FoQVwsBCNDiMBtXjtZQx5i2cJ178VCah642LTqbwd2KKoBi6DnCXqeby1VeNXJqFWz81Fec
/CaxaZRpftQ+F8HU+RQYjfzv+30T+AvbwOVizl7d5ymRE+juZKIxFJlD2Uf1mzLXpp2XePMj/Wtl
jWAkDS0bRYeBV1E9O8+KOp5SUV4xu3HvzRVv6r9tgN/nHtCo0JkwuGbrNiMjg+Bf62nhqb2lPDPh
t6WgbPn+oSl9G2CRrb1wLfb0YrasIgxMxxF0mWauz3o6aeB4Ein3So3pFad2bOPmU9Gn8xdzzpzv
lFvUGtiGrOzFVFtnEriKENqHvkKQsTz+mEkkPhrfLwakHaFU1VPwsto9YfpNOyidC/46FIL1F3TC
ZG4J2QuvplR7TJOgOaFn3u144E2vhbvQ4I3xjtFZXS4HkddEsrSezi24k/edTu3Uz7TKrUjZPkkZ
+eEYDfJDWkrDH3oIXbSY+8lr7dba+SWbH/TVD1m5T8AdFckXfOJs6r8xAZhitiN9TKT6a5sM5WGM
xi/3X0SAzg7az0RZYDmWK8cZ9DEHqCD7r8Ij7YD+YDTVHuNk6zOiZEavmi6ZiH2WVoCRV2ZJedCD
ADG6ZZr8IadO9B9u+2sjqzNJNSU3AW8VHomNfxr0qXEVmGxUZZQ9TsvmetBMEtIKiJetu8JIJ1OD
h0nhaabkfIaBC8ZS9eMdJ7mCIv92Kryk/2dGnJZXbdNAhyyjMGbaowr1Q4EblNsq/JTouyU3p0oK
3rRN9y4c24Ovts+pNhxz6Z/C3KM2bnlRUwRDNDd5HtZPnSmRbEoURb1mGkBBOn3xoPRJ+dihyLmD
xhXHe+1FoStwHtEgYoLH6qmTu8KQ0OjIvFRr/5G1XqIw3T8o+fglZpzvzl3bNAbRA/wEIAb0CZa7
q5ijnYeQg7zZqhqqM2MhVQ+DZM2528eR2l/ihLhsJyjf2kziS+A1sBoYaLMK9qy6t9u6nAT1dp5d
i3kyLu2f4BQM8rBzH7YOqXjN6YVD9QEFs1xf2NLl1HtULbKxbBBun4uudg0rH8LzbR+yuSYLKTah
I4YPXa1pMtHdT40490ANtx8afdBOaVsU7kTLaeebba4JRUnIGULydu2o/cpSQ6Snc69treCg5YF0
NubU2EHzbC2It00BhovL4lFf7pxokvSj2uQe44lzrx/H0I36rj6BVJ53otVtU/QCIUVRm7gSYCym
Ni3mMkcBscr1Q1AhGewGfYUYDtV5xEhuf6qN/WPTBPtVzONjI5crg7sQhprd5Z6e+Pj8SZ1ce9Dn
nRR3Y1FkhIA4ESUGp7d2j8owo76OIhpyHyYVVqMbivKh6QpNdeV6TPYusvjRK68BUQj9LZj6FAnW
qO6xD2kXzH3s0XFIpbfoIdgBbZ+kpq5c+Vr6XJSOmV6qxDLri+aHdrNz07bWC3IHJwJQE3L2ym0F
BsDYWNViT86m7n1bT+NDJFn2BR6Ecv97TSLwq1JBr/Kau6mMkiqh6+1VhpKFD1VuFF/xHeGesO/G
ksAIa3CJQaIDPl292IPRgDlIlNRrJ7TJLcQPPLs2NTcOgr0paRtnElNiGpsYcIEqzfJMpspkpvTP
Um9UDVbUM9y5cMa75ZBBnHMeCfCE1O7VqIhMNQt9rLESp2Xm9olmuCh8tse775eY18msAyqA13Nu
9W6shfwNVlC+/InsfuYaiW/9c9vK1scR1GryJrInHpLljsWd2cmtBFHez5z4BXEiurmpWncPqTQF
H27bEru/ulwEbcSG2EG7Zw1Km4jnumGIUq8HlfAmzGty3IIvea6c3j+1Cqkh/JPdIfcbSzSFbD2x
uCPobqvHa/iltBbRrAPNA+0vLmM31wbUq7Rx2Plmv1LbqyViSRQzYTquJaUrLc+bPvZTkgzlT0kJ
Uf4qzR99Xn+zh8w6zMioPCuuvvPIbBx7yrM2BAyAtqCKVx/R6aqIVjn9AwY5WufZlFSYBrV1f0QF
6hXINDqYEC/WtWAn7KhV93XqRdacHOS5yGmqzw/RQAENRtJ/uMto3yGECSaYU7MuClud1SOjqiYe
nb/ivZWZeuRmlNrG0+1TubV5nMlf2mZAM9dVxwEqk60zRQOVmaA7oPNYPKDN1e749T0rqyqFJOtj
gFhu6slloV1s30+eNHpYO7y+TSvUyn7pOiIQvPJ/sOLLrDFyXG1JLp00tPkjo2uOt3ds60KJitz/
t7J6+Xtz5KcrKT6j83sXAJdJV37ITmpAP/a2qesF4SqogaDSA5mFyv3SPfVTHskW/Wimo4xU7oPK
+pIzsOvn/VYgw9LhEHEgZLellbJvUWaANO8FGUcghqdyiuKo21nLhnMANo5+Odx8WgOUIpZm8hpW
/CBFihfI+iGXpvdmCnqzrUFvyaWXqPFbS08ujZl5KGW6t5d4naGYQj0E2pyKVgkCY0vbUhAWqNcy
0iaVQEeck1ZLvmiZxPwcpPDyRz+Ds7NzTDa+nZAVpajJG2lS3lmaVPWO9CvApN057SXLkhG8atju
BIi/xvotXS41K15kFoZq6tWZt6Endg48G88BM1CfHRGVuWnQNYkXBlkeHg0THTWPnqYZey1wsPqo
JZ0PsmvQgHdC+pBA8IRjSuc6VTTpEvbgVQ56qyb1RR8m4iE0mhvnEFlJXz/FkVz9oCdf/NMroKyO
tB/5+5mu+M2B+BdUfFjn4AMySheJm/lqCswMzFZyagot+VkaqK7ukc2vH1aLRNfg2xKOCMLxcqc7
QreO8h2lHrp1sRsWZhE8SJXRognetgG9XLQ5B7eah+hdq5XAPYZhnj/5CfPaQRsw4PpoKaAzQdfm
SXtsqq7TDpQgA+XJ7wsQU2qmtfrOibz2IuJHQ1MjGmDsx1rIT5cKLQp8KA7VJFtPTYhCSg6W8iwr
XbJj6vokYorjQQQgZJzXpT+jRUM2b7XCs7SqPKZA4ty6z+qd93HbCr0KYEd0h9eNv7QYpHKspcIz
UyRngMq3z6Ff7rE1Nq3AWiDNEzMo10EUsBuSucguvJSJXm8mxzDPiEX5906opXwPjlHUamBm8Y2W
J0qLS9mpZ9YCl29yCxQ+XHrMM3N5+70pypuHF8F+HDzpzhUrLbWrvOrmApGeNoVLPMrKS1PHAMSN
YfJqxdcAqTb5Tih6neexPuoYdK94V8D2L9dXZtWkIkpVev0wqi9wM4MLKMeAke2BcwhkqTl3BT1I
x5KMy21HvFEgJmUWLtgCt4venvjArypxqE40ks/MAE/107S8JE2RBC7tb2opQ1s133TDN/7IQm7M
ZejlNnKn1I/N0zjLleU2tCDMnQDo+mngB8FHAWJAYEd9fPmDWt0KR/BNhQfqhtkkmeMjNazk7WcK
Zel5KNPx++0t2DO4CldlJRRjwDlcspV86PrceBf4Q/9RNpLpOfD3pLs3rQn1SYZWkdKvRxOXqm/U
dcfywiRvP6Jk3H3Qmcj5qZe7EyD0buf7bt1Ppn5xnkUnmzbbcjcF+ifPQ9ya3Rf+1wa1OndIov7n
7S3ccp4ERTqjubmldP+XVlDv0Gxfxs0odAlP0ZhIL8moNW+nUQq+3Ta1tX9QB2UCPsapk5AuTflR
qSNraWOqLoe/nNrOL1IoOwc23PbsMch2iMVbS6OXB4aKoiav2ep+OBXK4FAuQZZmZgrrw1JdBplq
J0WOjZ3YYWtpAltD8ZSgDAr7cmlS5PeSYVN7D+lqdMdZn53R65jRMB5Kp7eCR7mQnHjntd46INSj
CVdQsmIwg7Y0GvqSmrQZ7b1MA1l9qDMLCuEAZDv/dP+HI8jApWqGwbVeXTMpm4apS7LSsyU/cxMz
CD4ZIdQ+iTF8J0lJ552Fbe0mDHiec2b10GRbfbh4niu/V7loNbVUN6NLVLm5As0kQw3ycWJG3Z62
/LVFXnPOJQruSLmYa1nUcJrHiYFpHE0w4Qe/cqYDgyB+dub0uQOBuxNFbFlD0QfHjYSRzVDa5Yer
xypstaFhWPCs5rFr1Sjj9VB//jKkxP6MDJj5/vYHvL4JnA7RsASlAtVtffNKvyjZybj2gOHrJ72R
m49NOdTApIP+821TW2tDPhwZdQiY8CJX/sTUGh2XbJReCTrqBXmFNjn4vqwXB5UX8cFK4nqPoH99
D2zKWnQURKFTQbpwuZ0V0jFyVPHxmH0anYxRT47zOGs7SdfWHlLXolaH9DBFwZUVInmmNsRj6QWG
qfWeBCHxR1YBoj4CGY53PtjWkkzR++RzUetfX20As2nf0/30wty3XD8sxmPN4PW740ygXq+srO4Z
dJ6+jqWi8jRmox1zPdKOiGjt8WOvwzKsMNeCT6RqHApxYl6FKaM+R3U1jpx2rYofEAxQvnZKpJ8G
oy4+TLDkBkA//rjjQzZ3ELIlvVAFCMQaaBYOjOhBw6nygqKoKogyhtm5RsCkgePtA791LtDA+j9D
K9dfaIGW6G1WeVnrp49FY0inDhmTL067O+73OtZkJ8kIiLBQymPm7nInrS6BgdybpWdMSCiciqRU
3FFp9GOuSPRmYA3Y5y7VE8/qs3knGtn8iojmkvzzhw7K0rbZI+iKfEPFQDjjIdPkv4NSig/j1KK5
Fp+jYPhxe1s3v98re6vHrevgl0QV9ky/7I46TN1Dovp70zE2rVBXQNSD4T/UVJar6nMmVeYWH6/v
65xZX1UHgk9TzrfXsnVEQDHwwcBK0dkVv+LVDbCiWdXSEumrPO+CC91CXBUTLl5q6mIvt01tLei1
qZWX6iQNDrPJEemyIDZcDeRG52aV7n/6D3YQZCAaJsICnbpckmLUFjimrvJSEvM/AFgmkOgGP1RP
t+1sPSeEHkJkXrSm7dVTKXVjj6gKLkouqumn1E0QzoIUsUzZrCxPqid4i7ctbn0sIgq6TExMYdbi
yl0FijmkvcqRQEs4vGh5bVz0Ihif1EY1Pt42tbE4Ou46W4jEBR5ktTj0TaEak+mjZlG2UNDkXiiO
MqTwSJ+5/VkVfnt/r5XGGakZiFUxTn2N6+zkKKVHBG4vy0Z0Q6cRgqutS/meZMdGiZJwCsSeiBlJ
hdYSMZbc4Yn0MfekpHM+KqUJM8SOqicdsdU3YA3sL0lTxWd9NG0P2J3zxZikaE8YZeNbUgogN6bC
QR61Tm4CTZvAtwK7RD0KPcpOKs5TD10cXrk13p1tsOB/ba2njuYwYKwiUthZFPFc2OAmcSS0jrlG
DO/2udlc1q/OiUAdAzZfXj4tZ+RsEjaFN6XUQ2ujhVYWRP5nPyzjnVVt+BPEtkUbG/9ISL5ykFox
d2ikTQx4gD9KCOcXH8fSCe/uNojx8v9aWT0uEbNFrCjrqOB1sXkZrWL8hv6TvXPdNtfCWaQVBGqf
+QTLbRuRndP0hLUYFrTlCmLXqbPKYSe43zr5iLQCpuHQC0GzlWvUMz5NqXLo4Ol9mgyp/qDS3KX3
EB46c3is6uE8KIyTQZQIIau63XmoN1YpNGIpuFI8lNFiWa6ybrJ6ahvOIfzRqBGz8lBnTbuy2lnn
hvMiooNsIXIKBejQ0g70/dK0G5Bt4L9Cz7FnFK4a2T6AHNce/Dq9X2QeJRdSGKa3sqeE+yt7PUVm
JMpycNtK8mOMHfmjPM3W8fbV2tq911ZWH0/2W6uuBY0p7P3y1A1l77ZZ/c/9RhCxV7hSEDv4TMul
dOkoGUVg5Z4Q9X6Ty7154jDsjVHdWopQ42fqgAzpZt2Qr7Khj9McV6+ARHnq0zZ8Y3SjuRNwbMSk
QM35JCRfFJPXQ+P9GdIuBUWw9RAl/kziuP+mqKnzvW/hvH+0Ck2q3XhO7Cci28Hxbm/k1hk0gZPB
HKCERaq03Eg0AixjiDNK2I72lMOBdMsc4XC1+1Y0RAq3jW3tJ2qRCERjCV2NlZOyjDwGmgcqNcqS
8ikLTP0xb5S4ONw2s+HcqV4TWhEXUEldN7tgTvVl2McUUfNw+j7A1XSRUUqOoRztaQtvrYjUmSoL
MRxFj1U+4aDvkTQyh72Aufod+o/ykBnm/bNRKE6BoQHux6rIXJYfSUI5E9q8xjlsVQmZ2No4Dlmv
PWedHez4pM0FEdxQ4kCY7krnvyoVyogappBIz47ZkM3ICuxGiKKEsewTsiDqvxbFWYA7a/H40C+G
PPSdHJKZDQHXgTOuIQDd+O9Mq/6brDo+0P3VDs6U3g9lEKYR5CG0ErWj1V46DElRwpIvhjxI7dZK
r36XuiDbudOb2/jKivjvr/KVYJbCOa1ZIHJvcXio0EF40uMs2Kneb+4j4aGYB4d7MlbvcV5NAANK
piyFOTIukSFP9WFIy+CMTsb4Xkf/8tmkY/OYOj1xo2529un2VdvwXaKcT3WdHdWoSS/X2ZqdMoUh
BC7GDjtvi0CJT70syR+mejDf5ggJnmyrsDz+shPcf8vBpFDY1uBXEZuuQv8wstIQEi6YUceqn1VI
Y98yZTS+F0y/ud9v4R1BMIMKp7e7hrLVklFVrRSBGXVM+RR1avEsx6r5+fZebpyZhZWVL2mCJNSU
BBDsDCn6KZCrwIB4XtbB+T/Ywfnir8S83rWKsNNFfZNUrCYbkMXUIH3Uh2QKJ/s/fCBaluCv+ESA
vVY3rSzlwh5p9HhdW5zSqdRP9hB/LaviftQQbV5CDoEYAjaylhpX1FnhMGAoCnPnKWyqdz4CkzsB
tjjJK5eFMqTF1DSYQAIOvTzpNmFA1AlhAk3mKrVl986czfCYdfH01+3vIwKkK0ugJkm6SIYwtrRU
9FOvFo2CpapHsAK2kasVsnZCywMtrhSeP5R4hno+3Da7dfyozQocoyOGna6uMnqlHb4kEgO4RhOB
1DI56kx5uv99MaFM4a8EyY5W1nJx6ewgpmqBXjfiLEZUTR3OkbUbAWythXIUeFqVoYuUIlZWOrAp
WtVmns1IrINVdcX7QQuSnQLbhvelnEJtlNFG6KKv19KaaVmC6cCKg9wael2ycTIgB38Lkq5wUauw
mSQQJK4RBlJ2sCsUJ25/so0zSWFbRciQHgjViNUnQ81eISMH0D7PcA2yDg4ck9PGp6nqhp3LvLGj
C1OrOLEwHKSbQwigcP+so11bPzRe8P9kBIySynMm/O3ys3WZXqYt3SIvUtMKLHvzo5cD83J70zZX
YlGWEqrVFC1XZ6NUGhSQAt7MXA4BKg28FgpR/um2la1Pg3wgM+xpGolnarkULdMYkBazX00a5MWB
6UyS2xtp+yaqpeHzbVtbK/rNO+dSQdpbJUORVunNoJAut+iZfDIcQS+Tg/LlP1ihiY4aIgBe0BrL
FVXSVJeAMThsQ2xbBwVVXi+Z5PnP22Y2LhXAP7JvIICQd9a0WLnVxzKOemLduJ3eI1RodtWhRuvL
f9KZ8tgcMjnsJqFUWFWnJAy7p77zh2jcuVpbe4onpOuhUFck8l6utmzKOSwGP/PmMfhziiPl2Vai
bKd7tLVWOqa4QRiboOVWW5o1MvhGjYfL6bTwwExmmzm5/RfDaD+EqvZGi3v0/BGUS5R5B6W8dTx5
ybhorA/UzSrWGCBR90qWcZ1LwzqSjsmnoC3AgFfJ3vDWzUX+AnzTcwEXvVokBP+5VEz4WL7R/lWl
47FokGOyHP/bbM1nKRoZ3qf9kenpzq3YCE1/9SRoGJDfUopefsG28wOhFJ55Piq6GUJfwfyHViHt
ZDMGxHoJWzk2zxEkHSQzJWOadx6HzR3mGQUFTb0FlNHSPGIgEvJlTubBLjEPQC+l3pWVtD8ZIFDU
w+1LI9ayChnYWBCeordFcLLyNpFeJJWlEQsrkWwcEfnXajhHvXYIdFJ7KzFQg7ptcet+iOshCgek
2mu4xuTr6pwOHN2xEHINk2Qg++fLWvtf7JCsITErHvT1NkJB66RJsjOvV5z8JTP72bXBKt5fo7XA
gJEBkWXr1ByXH0vvSo3lAPYtIuh7klGWb4J4vG8WmOB9ovrNnSMY5r0mWl1ZmZuQYTgciQJ9y2Ma
lYFnI0X48faX2Tp4r62IL/cq9UzMhjZ7rzGBvHHiv4oS8QnHCYLvqT/I9+dFyFRTPoJGojCBY2XK
yKSupI7Lx+ka5zggsnWcAezen69YwFIZJk8TBPqZWPCrBcloyBa5wbbR0U3+YpaqfzALW/v79rZt
XSE6GTD9+UM1bvVxqHqEM49r5gGc+Q7B8qPSN46b1lJ/iMc9JMRGiM+SKIUZIqi6Uu2AESDbKXoW
3tQ3z6Fd+m8l9Gk/8CCaLzAFAHlo/c6DtnUsqHugfYKoMRX81RHPhtKS0DnPPTpalYuMkHEoQ2V2
BeJ4585urY6KBGg4R6xy3fEIlaSvAgk5OzvqupdIQXLq0KpGcGr82f/ayqp5Qk1k73Ytrf7SK4AJ
A3fkV1xHAX95TGpkfkMFPJU3DWH5d5SZ+ZsY2ftTF5bpm5nU+pTk1X2Dwv9nFCEek0qWUIVanU20
fyepLHTT0zrbvwxmoXhZUqQuZIm94e5Lj/s/U1wzKvQCu7AuNYa63rd6MJteoIT9m1zNpEetl+XT
7WuwPCa/rXDFQORaMl5kPURyKtOwihLf9JweKb5+NNNTRsXgnDdTv+OothZEnZYkV6CqgEQsP9iY
0GMpc9v0rLhJnyttKB99wyl38vYrK8TgBK04dRoFtDdWT2PFfACalsxm7dNUJdyQ/KNl7I55vNo2
CsCgTAVEG+zbFQ0xtGc1cdA39lq7sL5CsvCPUWU45xGu/47T3TLFMcBx8N5DZV7FNXS4xZiuwvaC
evD/VP1sit15VKLHpJ13xztdGxO9blw7TFxqpWvwgF3OGXNZJMdDtHP2elOyf2aqVLhhW2j3gdA4
eqKvTpsZHC1jbJhZsTwPqFtLZhOZjvDzZXsYmzR+KSon3tm/6wMhzFAz/A0kWXPZytKO0THWHPr3
JEqZSfGhQZH5dOc9EotBrR6WHl6X+uRyMQxCYxKW4jveoLdy7g4M2TnGfdsdy6Sq9xzuxpLEJHO6
EGKu4xX924nbSEZhmiWFFTr8FcpjhZrszTzetAJ/nkCMmj2Q6uWSQi2hlVkEvtcXOnLtQZEHPy2z
mtu7XipxDvg0tEQhwML/ItVc2klHs+qmjLEMfhzpjO1pfIB1bXsZ5US/i1rxyxSEJWpttCA4d/rK
lJyWg+5nKFnBchhOPJyTq0TovjpyV+88ite7B/EVyJlM4ZVZemtTvTU0/RQ0Dn2H1jnIve64jNbY
E5pZJltiQYKlKbQRERyjxbbyqZVld3XFbHTPbuzA/xY3hS2/Kxk5gVipz5t7gFAPUYpidvJXKAm9
zdlSQaHde/hNcMuQVjiPAI/Ww6KNqZA0JR4dTx5xt2XU6a5PCQ2t/LK+Kzj8vWAKiWRYoIAE2nl5
WHJaigkCy46nkE23p3Ag43sYEVjee36vPSGqHpTaiAzBOV8NcfNrI6gtufA9o8uY12Dr1M/LTDuW
JgOo7t4+fDs0OrCyYlarulxTg2NHOVqWPLWYqwsjJf4YZPTzsyF27rdEbZ73ipKLGEUlDu2r0JrB
jbWRlxWEmy5tz4pTWqcKidbzEEvD3Q5RDMCD2wLyEQeyblX1PiJknaIGl0Rv/kjsBF3XZpJOOLO9
YcgbN40WHy0HehyEFmv/EUooamvRFFwCvW5csEOdqzvDnpLCMl/4dfAo2xBY6IIq9XuAyKuti0dg
IcHAEMyyKM4SlayDE5p/FW3/pinycuc7bSyJxpMjto8UhYOx/E6GlgusSBdeQr9DgXcIzI92Nzo7
RaFf8J1/ywhiTSiOQSrneaTwBq5iaUZSQ7C3RS15uqTp2XDonTFK3k2yWTBRBLF+6dDFdS9ginNc
HWC7yB/j2unyQ9LYoO8QL4buXIRmWbpy67fljy7NLeWhUULb3wker66jwG0B+yPkF+o0a+kpZQik
vGTAwEWzh69lHjPLLc/+yDPzvkIge8LG41NJ2m3UlCFILvfEL3qpbpMyv4ygx49W0ZgnB/rizge+
Ok3CCvAOQJqcXBASSyvocc854xnyizao9ehKghh6mPtQRsTen/v0cRZlvHvdtFBW4aWFuMHbdFXj
7KDAg4GKbDKm2EQ+zxlk7aj45jijwd0Ge656xbYTW0lyDb8URVYSURLD5SKdUWFUijlbns5okLdR
NgaPNZMh/mH4m2WfdBjQ3QGJHie/xJAcrYvjRMXgapIUMpEarb89Bcarx5LHiZQNz4cwIlWMVcCZ
+REjL2iRelPk/2in2VNz6dEIgj+CMaFOb37VKouhqfVOALqCt4l9ALQEo4ptQIvoiv9tNyj5FkHg
sA+lohyUINcOduTbbtfIyiXrQudJcZroKS3U8YPSSeo3X8+MT7cfmat0WfwIWI/0rmAVUPdafoyw
6MGWBrzRdsO0qLNaqXZ9crIMCc+MUQXMJAiL5n0SZsOeGtiVM8MydQFKzwSrIK1XN2qW1MpSp8nx
EqUqs4NRWlPExD2j36mub9rBWZIwW+LdFjvwykML5rUad63jGW1t/Rkkc/dBZijLTgi5ZYWYgEIv
cZ1BW2lpJZeiSGk4W15RWtYbYDzFg50ianj7a21aQaWAkXCiPrnu9BGoprYakBvNxGzol+eJMhwL
ZRzuw27/PpscSSEaSiJx1eUZjSArypEgn6wZrrkil0+O1aEkjoT+TkSwtSbyPLjT6EATfayCb91J
pC5KE99LrDr6ZmaIBBhJoZ7v3znB8RX8RUEtXDXH8qb2c8rfvqf1yXRiRqh86aTY3MlZrv23kKr6
18rqNpUQ0gByEncPVpS/y2ejeCxDBjS0kaS+hclp7ezd1u2lvkZ+CRyBPtXKHgQTZ6QaRIStmN2D
Ods/EhSW3CJvjlI1PcZFtzdAfeNr8T6h/sGDK8ooK2ep8UQUTC/2vSCcGs+W65hRyc784fbXun7W
hd4chqgbUqZe85/TyqejGpe+J/lMH8H/OZchC+UTp8PYqflvmqKeTLEG3iJufnlxh3YgbNA6X7RH
Pk/5KCMYGNfEPHl6ub2oza0zgPhSeiV7XuuIMSsJrB3TcbyxketDp0raiYE/xv0HHby0CA81iieU
spfrYcSnOQVQuT0n7SrT9c3AfwNyX7mvkPzLQwgxAoJEPCvt0dWF4okfcicPg4uR6Nk7lFWHp1gq
HUrKTb4Db9u4VagqwMsnmP/FvVwuCcbPzIa24aXLVfmp9SebQUpS89FOzfa7Acx4r1Yors0iAHaA
BUD0FOsj8Vof8pp3Up6lJLwoqTqWh6HSbKZN1KGORqsp1T+JZn37XAxGmH9m0ppVHyYZGOFfndXV
+SkdS7mKD6XfZO/sQtOG9+BQtOpgOkpiHPIa0KObW1YbHGa77PU/e7Pzf/jSGLZMiytG6mvB1JbH
hnEr8UFOZtP+E4qOP7lNosjhsz+oOBgFzlDrBYw3+ekwkMDmYQNRe1aaNnROcdLIlasHcaf/aTS9
Lh+SYZASV2tHfsEAY7ZzgyGIv+V1PebHCdHRFEoyNJMd/7Rx5EFwALAE90W6vCaO13M5wkvRwosz
hMVHwM3xGdH8//AqitCc/iNZIkHz6ih2vVX43TSF5GChcaK6Qpt3ptRx9/VdWFn5WmQoTI3UNbz4
SvyDKYnjkeEO9fG2kQ1vhGyY4DDRVEV+Q1yFV8FKNll1SHGfo570w8m25/JgjplyCqGP7Kxn0xSW
AG6SvFJ5X5qqc4WJCGkaXYB4pZfYIMfoy1jxgIfv9bmuTaFMRaQn/kH1bJ1Q5qhJppGpRpc4DKKT
lUjtyR+d8azN4x6sZ8sUoRFlfjgb1ExW71Map7SGUB++RHGjuWNlGScnsIwPrY5W2e1vdX24UVwj
L0QyAGwP9a3lBiIp12jACeJLWDMWkxcacmznOKfbVjYXRJcYZBdFE2Qol1aqljmJWlTGFz+PAo6c
07nqFH2VGXC383JcW6LKgjoGgSW8WJS9lpY002AIRyQXl8oaGLiHWODUMr5LGXoGuzjyXka9Nsf3
Ee+70NUkdedJXJobAnS4zdTxvcye5vZgq6maXKIgDVS8aRfOO+nWOlQS5kDNk+LSiUTra/W1jFKt
ZKummlbJmYwqb1Q+Kb2WHhvGkHm17fTHRk7lnThm/XL9MiqAQ2JfUfpa3TGJWp0YNi4hrqyEL5LV
N6fJqPWHUpv6t0S5ewKVYhGvHy7siZYgZCLqoCx15Qn9MJnmYLYlmoPMyOzL5u9cVb6kTf1+sNOX
zFfKcxYPDzCrdpKsjY9J7iOKlMw9uR6c7lcgQQLIDxcAS6lzyMog+ziZVdacBsZC7rnijW3FGsmq
jWAQwegqxqk63WeQqRZclGCIPUZxE9FHDWJhQTKeBwQgxh1fub7qYl+FMCvqRKSqBOrLs2paYSjV
OQahvTNe1UZ7toCLseP8t60AL+aM0nOVV0fURnYpGx09uOgonLlQQuujLgd7sww2No9NI/6kWkaC
p6zWomjkdUYeRhcz8w37EOt5/VSHRfAmNI0MiBIooft3T8hUE9ID36Gfs/pc8mTQctcbLIKSfdcq
DJBLIsX6dJ+j5BuJlgfVf8NAU23tjtMIVdmJgRMXiaEdTDkOjOdJUlVPZUrr6bapDV9Cg5JUEl9J
d0MVH/LVKy3VymCDKeM9q8rqYxiW9qXEQZ60sPbTw9QYhtcZlbEjxHB9uVnhL1S2IwLh9eUGm+ao
hTzHl8mWC8ZEtr3aP+mBoURnxPCa5hEMa/qzZU5yeUqUurOOjO8091QLrw8pRwYlCF2MUqAaujo+
QySZShtmyaU1ouJlYATgS9e15cfbO3ztT/4fZ+e1IzmOdesnEiBvbqWw6V1lmRuhrDwlURJlnv7/
VHNxOiILGciDGYxrTLPIoMjNtZf5u640nSGJ0y07OzhbrY2dzLCzg952w7UY84UAWGHeZbHwPvgs
Ix+BCghqGf1tcJnzGrVLcdutTS87TGL6Vdd6u6mBh/bvz+cfq0ZW2EqRogDi4z7bMbrT56SGMR9f
ErCpeZoZNq64RDZ8+2nTUOQYXk9iQPFzlTYAS2uDouYHch+zB71MvFdIbEYSJqlhHAPMQC9syX8N
CHhKgxv9FuDaWclgSxK8rXEuKBmc/MbEnfAKJ3/7qpRxvxPe3B4/vIwcjwiOed3yiZ9jhsmMeDHR
+vLgNELuzJEQcTMzPuaYsbrPw8ii+bEGy/H+O2+z5PpkWJXNrBpfNVGGQiEN9VEWXy5M5g0SzkB0
LNHecNbrUAHPruvBnCy7xad3X0xERd4tTqniXaBljXppDF381oDNtOu+rfPjFEszOLTMeznmi9am
vLb7xNpqfZ4tN2Nne+1jNcxmiYlmYNT8sV1Xutu0SNJgvw7TbKEvjyWFtwp+Kva5ikzUYm2IVbHf
7s1OSoxH1ZqriPtdK76g4CXEPnHjxX2OnZF7LzFV6236pfTmY2KZSt4QaD615F8uafpk27lb/EhE
3ORhMtgGWgdVaWZ3bVqLl77CuIESk1fKn/c5hpv9s+PQDd44rU5MYI7CX/8Wm8k8b6U5zt02rRDz
3NBgraaoyEXzqAIjG6Pc1Aai4iaiShv+XzVOeTScpsEMTadJjHkN4Ruzg6i91v+dJ42lNlNqSOMm
mJLFibrGVQLVpJVizIYplb4nDbTSH1O/sORGELM4XqeC7Cei4mrlbfA1kd0m0JzKeincoA6IDc9t
O6ITlKTh2Ct8H8IuxyPkbnW6028cfSlV1AQm8VdYy4ofQdVXw32hGp9IrkmvnagXsvk9eTR6roxF
m6tH6fvDvKWJqFVXWqOP8SbIJ2eClDJSY0wFevtt7+cZZ64dd+K21Sr8YjUNU+kD76ixep4T+kZo
xWO3PMqlcMbNSCRn8zwhmDJv2tQsp13ZFYXxtV56D1vPBnLXfMcoct7pUgvkT42eo/vdInGT0kMl
QmyTwiSz1MnNmhzwbkBFSIoGh3USEoI0jHdk7sKra0gWSbHNDZIWbIPLNoV54rj5g9HPlj6Gltvj
St3Nc7fGjS5WTwyN0Xm3+SxLbzu0SWNugFuK8aFEyh38NhctCR7btjGax8BSqgxXGiseEEulddWh
cDXb+9mlbt9uJ9/q5S9kebU1h3GVTihriErS6ufe6wN+AL/px+mq7gcL7SM6AuNGkvKNyFkLsmSL
HQ7x6seCytV8/Us6/jUST+rduV2iW4dGGObwaTLBp3dSW/NT03Iyxi+zL/P+WNK7zvjW9GHKt3A9
/OaYJxZREkvdlrkZ9knKx0QOb17TTDNlPf0BRhvNTUud1D3X+E1aO3oFIn3UVmR8V3UJAFAKuyCP
kmC0eOaNs5Hv6qlXr7IxZL3tgyF1I/aMkqEeE5ROu6ThV1Fd3RVEmg6W+BZPgFdhY0+edjS1sn9c
XDF4RWiXix+PoUl8QnC/kKXuP4kBMuaD3o6mQT6KGPVsCeVCLHyoEFpQtCO/cO50Rfv3ULvpaL4i
QB5nollVQGTrUK5/p54cio2RoQm6moSeZbvG7h2itb258/GpyrwApjsx1c8N5aYZdp2VfWvqoceI
Dhfs3tr5tpn+ADkQ2XYxuiI+LMYyNFvVJNP4RXOIHNz6emk7sNvkYPdRlSp8rY3B7Lx9wCu42aVw
q/J722w11BO0G5N2o9LWzUOr9Pvxx4joYjqaVVFake0JCQ4glCmNTZZltbEd4yQWu8wpKvmqhsAo
v/uzjo5ELWuYcAhbwfttVHKoFNHf/phh29QbkbK6o2OO8JL8dva3ltO1DxbJr4Sp926bbGrXVcEm
Jzq4i0io79rHvBLZNTjgWGzNIh3UVVW6eXYTz3LJwkXDzg1iWDD0j/4yaoB0lVDaba/FybcVyMVp
xZWjJFPGtuLuT67l8ctgyGy6WsQQYyzO/aJEucH8I7Uh8/rKh/pPxxy9UTFP1PjhoLK+KkLOsly/
NYhkmI8GfsLdnTubmf5J4p/DBojxS1s2rig04t4DLW+VQONT6O4DK2suxzqYrfrZT2pn/DG1g9tv
hPJrQmn7LsXzyVeucPcyqAiTEEM/CnLI3cXyyki2Ftp7q866/CZf4qnRQr2R6/FtCpfkXei5xUNW
yixFqCfKH/VYKMIoRCIJNMw8klSPi9PwZ+tU1ag8JPXXNa7bWEuH42KXLqvYdFLoOds27v3Q03Bi
udIXk7h3xIb1C3HXubpKjbkjNZzU66uqnXTtkLOqzq6ZhtYNx5xhSNm1jC9dYBdDNDWlpBltpwOJ
4gMj3hZcutpdlrAjCGDXyZ2/9W3pmFdIg1WyFx6iqB95EefL3TyZquPGaom5Pkz57DdWOCmK3cfY
DWJ53wex+URWOOCRWOz+s69s42cs4oKMam6mOPLLabzpkqH6Qg2RPjRqsKtQEg/SHrRMd784uqle
WyGmKQKlX+ybtCK94oruocrCbJrUn7xdnN/xiPXTwc6HtjiIWbGGUL47HYAgcCYckQvPnuZXaajc
20OuS/ydXy0JX5GVLq7HMrnx8EQYsZVd+72RzW3Ych9X9yPiU/cWxqEqfpWqoycR1p0lq1eDDOkq
zFw5e3VYJMI1VcgXR5hsA7mzekqJD0DN1MeLvR9E6ZjLQ7v+l9eyzgu3DTUsvoaUfUuxjlG3HJDM
+EPyU7ixI6JKOQRn513eE3HdWv2D0YHSX2le1iZrOeQUYd4m5kBlIYS+sZbB+aFNfSa6MM9y56cd
1yQ5q6BMmyctdpoydFz4krdDnK4Zxk6Wu38IHTde+J60+FWQsZRtZ8PM8j8FD7ApEtC9P9pvpRJc
DQpXQiAgMwYPpy9KKgj8Y+UsDia34qZxNDeikwRprrTczYWy8w1GdDrU2dPKIL56BgAUh4rFu53S
UnzTcUn/8BOZF/jqykn3BBnFuYxYq6e8mWZVHTJdtzHDGGiIGIvzNPuifc3cXl8NEu0LcNvbVxa9
Vx7mtA7pJ9O9OV3FZtCl8nIhDtKYcvLEzSFeSz5dXFjCf71OYarT6MdYhIfP2TitynTi6u30MKFX
+6bKBD1io0++vpkXXfv/eArj9YxnD3bpUPTOfi/T6ltrmeP04FcK6lXmWslLTU09Rw30q0vs6zdT
W2mp0JXXuFpU4OfMUbE0lL1k3x0mj6Mw0fzyB1+lFQ5ZtTy/vxHfPB7ZHWB3RNauDgSwo09/raLB
OBvcqT8g0esiGzFUlAXjq7Sybm/jcHlhR76d2d+cZAv8P8Cr4pyK7TaZnMbAZDiN0Nh0WrqDbY5u
WDrwYd+f2ZuhgITYFqtfG0RpauzTmelzlyf8VSgGxexteZ24L8FYZlf1XPa/PzwU5SEsPQvY/q0x
W9Dycw0LQ/UBO6IY/CwcyiLb1/lFP65/zGrFDKGY2yZ49jn+pE21GtK2Nw6GHevhZHCdZ00lQuVk
we79Wa1N9xMcG0+YVRQFNclgD55L6g1j8hKC4MzDMNuGPMIjNr8LvfOa0EyS/NVKzfgxTZjotlzq
rNq+P/qbY2QdnSYBnADoKOjATn++ykj6zEoZPeH1u+MJ7nEluZdoZ/8aBboykCVjkHe3rsF/QETe
IA2h25Z50EuaAbqsh41e+PLCkXj+kYGHgpTgIQFrFLzknETMkdi07mL4ByUM/1hb7XIs7eH3UJbe
zh7EpaU73yPoX9Y2C5uRwVYN5emkeid3Ceqs4gM0mHpXL/680S0p9ylZrx9sv61Sm7U9v1qKgIae
K/WyaYAvNAO9Uhs4UQkj9ThImV4Y5e36wTjgJwLn5dyAJ3I6oUDWeaBNrn+YUvdrnxo3XeXWIU/H
x9FdPua6tHKcCQji5OWg4lTkv5wOlgmlT7G5WAeYBc246WdJDVpnZf79/Q3+5ldajZeJWmD5eNS/
qTZS5hLErpEf5SwTyqK8rqKV8/CSErZ34ZR/OxZQJGcTnxQ0P4hDp3Ny/KFyq8Yuj3MaWFcdF9dd
Nrba9Qhx+sJvtX6X/z01Vj8RSHGct2AtgJFn0HRhziiRA608YvmRGVtVZKb7I2tjEI3FjL0HzPIL
/d7E/y6/UWldPuHWr9Tho2tLkwMyG/a0CM7gq5zOd1n5ZYmxVEera9Jt5qbDq9HDjglz56Kn6/kR
woQhLsFVYcoI5865SzzRIJoTFn5sFpXsps51Nt6UuRcO478WtGfrSgEHB5js1pVkdvZRx/wRXBLl
q2M98lDdiJqTeTNXusojgBb/pQ+EER+BLLI2rEc5zTe+SpzlPi7n3AZ5SBadPHjf/WSMaZ/wu1gz
MCLirmwTk6s7XfWy89vXWMtHHSlWUgTFJki9cnoRXuO1W6ed5vrQTHo/vSz20I4vRuM76iZYuiDe
2rL2vr7/G/4PeT2dMi2BtatPK271ZDy7Asy+5CES+MmxNAWlz46336jnRx0DwBWKmltffXbsZlhe
unaZ7C9TYwojC/lfMusOtkOB/N6JrfguK6HH3MaDSKfIiSd+K1tPF+OhSvOyOAzAROBYQRMM2zq3
NTscwabFTzwGSy1CAKB39xnZRdOxTmncbg0vbzFJM9s03gAwpdpLbzZ+FYlmrovtHOMusK15aORu
GJT6+Gegc2Jv6tKseGYXre8c1KimMaoTyxj3rGWX3y5TKbKbumlJuMTfhdrILxYrjZoZRhxi2aJJ
7ryk8e2tg8OGDLNSt+Zrp0T6U0ZIe9Pl3us8v7pPCZV0H/jQ2upmSSQBB8Y4J+gBfF7+12klWu1p
doLMvuJM9WqM0PKkCnG+mL/zem/0bao8TAeNmefhER4A5KvQkCm1qKPFhfxTLBMwBpCoHWwz4cUy
iouiqHbpIOx8s/AsM7aJGK0CDNj3/vCNMusxlvpw1POqHXZLhc1rpEQc/0jLshI8cN0sD2dfc8pw
nN1Z7TD1Gv19F5vGd64EUbHZMyEP+uIMzYbvXePx25W9/jTWM9nho5rLh76MsSrP4qL+jqpQ/5P1
ZvI057qcw8HRU5BpLWj1K6eYcEiwhj77lIGlBhsSutqn3FumB1lrA0JOZ9Ju+rl3xp0g1yANs4zy
LjTV3DaRV4k8iUon8dKoMlUZ3BSl5/zUKxDuLQ2K0vgMSmPPN0kTxD8Ks8zjjVHbWR8FRZAuaegW
3uJHBTmPL8JtMAYax1RKEluroN0YxjiC6yLJzNR+auIAX2091ZsXUkVmce258ZhskmSu1H5sUbhe
p7FtfRulvZQ/3CT1qwOwXKMdHBsb6ScVcPGHsOBMDRNTL3iQ7qKsJVKGlhqfEEebL1U12/muNCZw
9LCmbIi/+U3r579BY6tPeZbmA0bVxejczwmt1I1uN7A2xJLzk8zLUntPQuZdElWak9aRyiZj4WWk
10s4aI1G+9Use/9WpKIY7upc079VC8yqA0mCfq6i0kq84SGYpNf8HEkCe7ULt0ju1STa59GfDeNZ
jFDjaPQXMzBVPi3u0ZdtI0B8vLF8dYJidjZzFxjxVQyG+2eiJa3C2RxG4n01ZelhgP3ddFPbXdXe
FJ7KXixt0TOIH+z80Mrn2H2Zxiro/2RmDK96mks9DaWKxetoZ01/l/TKcHeuPuj63m+xq7+qW/jY
N1Bvhf2Y17G8tezGyfeWK/Pyto7TLtsYHepMwKQW7M6iA7E8NOiCixeaA3yNJci0EbK9Uo9KiSfZ
rZP4zT2GKDRGnLhXMkotLNOwz+7KaltqRWsc4nGulw1Qdn0ck6ElUTAGyd16OqrWKLNFZYW9peft
BvwdhD/1Mv+nrjlLcQ2olzq7meIzxfk1MB/JbSudzZJWfRmVi9m3IeBxDxg1JlgwWuPKowSy8e8n
u6T74Xqzq0grmRu0EYNVqygzO3pLNlZXxNj3FRhTk7jS2viQ4rXI8/wiP45mW/mrBMnKw9Z1+4Pn
x1kZZSlGBOFQZE6z7z0zTyNJy+SXOUqjDCXxNrTMQevyyMmT5Tmjtku3liX1+8SgEbi1jKy9Q9rP
6qqil0fCfdqfbgfXdmtbmf2gN0ldEBm4VGU0T/rys11SGvXO0vhH01JxtU37wAd6ojAItXlq5q2X
N822xvX1czIkpXltzWZs7T3w7t+FJitJTHStHM5iK3Y3Wjp5nyd4/lg2cC0ZYVkX/S3PoOrr0Jje
uEvNXAHhmu2jQSvtl8zU8qMXKv1i9vQGIhmkrRV1Xu+ycpgLVpvR5HoApPEAVzGL+VnILPmaF/4Y
RH2PVD8qehNvZ21Bp7yhde2n1yP3+W8OT6sJYXWNRkjkrkH3DV3nsMmU3nx2hsUPdkW3LOhlRPrZ
94i52WTTyDsjH/wc9qsqszHsgor2dGq3j3ZbBd9HS9ZmNDlNdY01hLuggknbqywwB2NDBmBbRlZp
Ll1oBDg8bYNcmj+Iypn4n9uc9UwDLTHCIg/ImnEkoCmE3dWObaQ7EPNg9Kxxa8rMDyJKlAWGi+kq
IueQUFzHc46SfVwUMFWWq5BVRd01N339q8xIYTwW7hp917s1bN2aJ8a9UyAw2FolUkxC0Dz/l2c2
5ifPnnUtTNjCNOFMsK5hqToJp00pDuA20+DbBrHjbDJStbqQkJDRCZGoNt8w9vMsIGe9+B30o/k1
Hp05x/+5Hz4rJWnAqsYLPpXJ7D17YijTXaqW8iZeBsiAPqGAMsJugBIKE3O6Qhospq+d5pn8x7GW
6WbprDTZtIkx3SKo7svNQHl60OqAlUHhyf3rE1rfR8LG13AzJA4XBhBWZ3Cf1ZMfskP0x9Z2m19d
wt0NOyg3qygWXD7b1tfmR3658XPfCUcLjVw2z+bSFhh1eWC4oZSJdZsnkzdtg7bLxUaHtDWENdzx
eVehxfxcWza2I+Ssrfeq7tHSpelCyEiv8qbcwiRN7+TYJxOnhkyfdDvv0z3vBudocrlbiLS91gm7
MXbTnVsN4rlspEf881zSOVCmSO0QxIWDZsrBy55kVVVbCDNxuSl94Ty3Hh3FkOLTKqNpnJ2nrNNG
sfFwMvJ3i2bXXkhvxfqiLXwhTH1ossjv9Pq1nN2+2JLhZPwiddKXEaJ8RfMDXxNCsQY6uNeym6vv
Gi8dh4/FCPhuYz/Tt7PXWaywRuSNVelGHKZuXcdbONKFvqeNiV3INJn09IoslUVYpjPXctvY1RBi
e7YUkdGK5oouw1yEciwJM44VCG5UAm8/9XM909yGrn7bpuxbgG2n9UM8W/EZ6pbWz6Jm8Jxuvwys
2bZY7FxGgZ0ZVTRp/fzHtmvnk0xG7UtF+/hB2IHq6JUp0lBl4C51KDCl5LZVRfsbWHf4rYOfBZzZ
nfXatJALrnRd6OY+Vaq5sboF+jr6QW7NRdq0kdzYzegBN6J6pvBqPlWF6L46sYnszcIR6zGORSt2
oFnec9mOxmffCMgxUCMwYYiwhjI3r2bt2YNu8KTE5HVhIAssPIxJxyjYTK1J24KfWjdLZnvdpnJw
qAtrMhJ7+lkLiyQlMWZh7LjxtPZD26uC+ni4J2oAV1pemsVTrvcYETtTZRqHpS7HaqNGArj5PLj7
Iov041/mzBG4aeQyfnUDGb8QFh7UnOnUVGG/mFkd2TYittDojNbc80IZtTRyJ2euDrnl99l+0ARf
IxzAbDg0yinGn4Pd+PMtBbitEfeZKuMlnifP3zNbGR/athiWHatUYq+LWTY/KF7d0PsHW8ZfoXek
8z2FQ15/trHI17bCn2wZDYHMp5sGvlz3iPbZbbEDU7zSWtMuiZCyk47DOxzqvPe3tW5mFRmpXZp8
xnWvpZnOffLTjYMlfkVrP9KyEbEmtr2uj+h9VCF7RJJcI7fQ+ux2k5jS81/jlOfozmrMXmwrv2+L
qyFxefOO2GosOxfXef/GpsHXf3d6v9O2ul+Ywa7uxs79iaBuYAkMEs7DRDRDuRUMcoxz5BJfHeHH
0x3mVdpyXOZ5NI/EFM2fJftHfrK9xWiSsEDq1NxWiGfdO1gh9gswlKltWaScuIBkisUQaVLlwZGA
5KC7druWl87Irzkc5WiI4nokfw3TfWQt/o10AmFGnsqJ8swKWrxc1zXlJuqPJI/0fGimA0WENwJQ
No3YGDytxh+u6WjWq232M+QJHrb+jUcB+qmt0amsXU6yQZba4PWR27Xg0aalXvsloXZPXgYtVqjU
NZ4vdVTVdVe/OqiojYgGS8sdl2QL15Otk124bSal1d/nakCSahRzE1zbvFatu7JUWrlvZjOd6MrZ
QrvLzbKhJDY622TLp76eBNspq6fyKDgu1Z0xVZR+ltaO/nWWFESHb/wKEvin0ZqKedMaWVCGhDXW
zjV8mkzu8ipwlgNyIkfsBRiV+FUR85s+DqUxLGHiqNiIkLrY1U5AWs83/sgT9rm0m27Gl2b23Lui
aDxi/abeGlcmwzL/btoJpl84idmvMAMQdrrFGMb3r4SacqwIE10+yY5o2j3dSOwYQ7/oSv2qIZ1W
uwN6NviDLkIGO82a83QMdVUFzZUr6qC+gC/9A8rixISKD+BC+uB5kw6DnEzgg1Mds0EMW0EuZsSH
+wkgtDu+D0D8ayQPYQGAGZIw0LNTEMnKfH0Aj6yOo1Gnt4a3fF28DMBDzp8/PhBWRQhnQLsxVzsj
8GW2Xxt4hIoj7dMxIl7O3wrwjChFVnUBRlr/zKeQiq/DmHVgPzIiaNLpnKapoEomNvIYiMC5RW4S
REXZvQZNPx05UawtJI8/78/uLT4GH51lpI9g0694w7qkoKp5qFZHTE+8zWAlAyeHsj78Y/FWou9I
0Uu/gB7d6cQKXcMKJPfEcWnLjGzYsS+vUpCyeWNhTXBhD75dxRXIR923gj9YTqw75z9dg8RBa5II
XmMrlulvNLfGCUIaQ3dIli7h2Scdo8QAKJirCyP/YzFpJuBLgBgFHPBcr0GM9tgX01AfPc4zjPkl
wHTYt755ycf7zeZfO518Y3harV/aG0m6YbsL5q7qOMfzHNoxNA6fkIBIA7jdvr9B3qD74KYoxrij
AWr51s4Ad2eGwOq5+nycp9r8M02VGxGe434ZfKPlRGzUhW7M6Rpi/YjYX+cIATD9Sy09G48zfEpH
rxO8Srvm3ioqDx2BJy/M6l+j0DCmWwG8z/e2/vX/7BFo+FKf4YocBt+ayjuzGfvlAQyn/NiB+L/p
ILVajygaTPp5n1NTBJR3WVkeSog7UabsNOwzqiH0h5esTf8xp3XbeUj4Tdh055KPDgE10mMfoVo8
BH6o45m7k5Nl/v7IhlhnxDZgUyBXoNOOi/zp0sE8Joy9TYsD9256JUYn/jrlfRehmHBkVBjuJUuX
083+d8BVrsNQ6IAQmZydiunQTQ7cI7CCNJVPgaaPP+N2HI5VMQUXLArO6MZ/x8IYDH8RxIV0jM9d
CoUz0y3IZX4wUGVG1uSM1yo353uF3uqrrC1/y1EWXAdq7K5F0xcHaILZQ0KG5ub9VX77Y3LVcLmh
uObmAWk/XWVVOV3sVBWTHqv+Su+LepfluXFhlNOjcp0uSkUddzxauKhQz/kFKp0c1Td+dpArEDk4
k/80BmqOqKWGH3LS5wf6GfqHg0XWUaGWIRWiNflGT04v0sPYfka5MMzyebD06UnS5X34+Aoyzipx
RAzyJhxAG3PsUB30BG1SwPBr+yFscdS/sIKnx+P/VpAWE77yKEQZ7ey48mncobByskMxetWDtPDv
CUWQ2iV57O3427HJL35/Xn+lM/+vSvjfkPDWOJDZpasK9nRrZJUaHOCG/ICTopG9BposVOga0rLu
NWJNlgOSWKuKrNyplmjwlP99sl0Zbwj70eOt3vBquDYJpdP2Fj+xHcmq5yG8xGoqw4FT0YTON9Pv
vNfBo/Q2XF8A2nNsB318Z4zBOF6XcVy7V0ZfaNk2jzMlP1Qu/J0hfl7c3qwn3fLzkwyfSrnoVqrt
NTi1NbzIrPgetCIhDxoHzK/vr+famjtdTkwl+MBWCw9qrnP/+XSkBMF3Oz8AdTc7b+mb60X4El16
p3iMxfov+nLuHkKv2r8/8ttvHPdQpJZ/PXXwRV331n8uIXc0mrzjkXswtNLfuhCO9yQWX7Jje/uN
wxCh+b8SUqDbnNcKDm8z1+hcvvEkWPprHMzNYiecoWtDesQGTHovGJCnuCUxrx+cYEBwvYUNPmUY
pJjzlILKSvh7x1pyCDQXPkyhNHNTjly2F+quNzcEbCVM9EzsgXnY6+fuytmkZa4DSfhAZ9l/QJIG
oNJnPqYiqifg8v1JvfniGQwLKN9YXahW577TX41qTvcaGrkHbTJ+LlpvhfZs3I2Bdr9o8sLe/NfE
oLVBd6CAAAM7uwVksAy1BrH8UJux3NJFcw8cze01OKnavT+tN9uEXA4IHDwGcHqi9jo7yGIeOTpt
Bw6yOTfy227MHOdpBJD4LjyV0gwYtGQJRe9VFwRS/5gj5vpUs/iW8zo4H9jTM7OabMSWqlNG5ErO
adX7RTT5U35hn7z54Jgj187qgwBdnlbd6U8HuS0lF4dPwQcmwyuikWFsAPO9v5L/mhD7Hnt5FFJr
PMPpKM3Q2P4CCnwYxiLdlgmuEhP9n+1S1JfsI99OiEWj/84rgMIPNsXpUKNGny+YkcM21aS2EAiM
p3JF3D46IYjrMM14BfBvmBScjlLB1l+kn5r7si+KH6WPqXxgNfmnRBJH9v5Qb3chQ2EQvVL/Vr3c
2YQEdV4Dg8DkanJeKplcwRZ4EsL41s7irpPNh78vXIjNtbxiX5CAfnYC6xnRI7PQjX2T9v4hHqYl
yh2zuSrjurtwbLzdFQzFa4NaBE8E9ICniyiNxk0BD4y9LryXBf7A0eqJqzc08Pr31/AfIwVUPYgN
uc04Fs/WcJA8zdRiGPtypgEwQ7iI3MalR+oRAvr+UG/PQh4c7EBU5vxkUPFOJyXkXI6uX5v7OqFD
MrjmFsrjTz/XNqhB7AuD/WOzc9wSxgkhEP7SedAIpF4TC5nG3HewPe/1TOU3vV7P2/en9M9RcI9f
TaNhK5xTOA26842T8jv1nTvfZbnuIpTOL1mw//M3gv9E6QhzDq7Z6cI1+F4r8BJjjz+QXoZxUFt0
doM4+9m2bvcxuIB6an0XYjEPHkfqBV4cp6OlPlIFhFTGvrVHD8qJIXcL/uG7smntC9v8X8tHzUZh
g5Id5vf61/9T03QWoGpGZuLeT6VznWFng6BCmhe2+D9HWR9GJkwdysSz5esyaAdB7rB8yhiPAKLD
Ll5aeeEFsX4oJ5Uh+m1MovE9hGS7vj5P55LG7eQnaWHu1eKN9R5TjKrbLZ5T3YAVCwPtZtFXYQyX
aL6w1d9uj9UfD6be/wwQz7dHCvaf5dKe932eBNeVhnCwnwL/Kl2aj/9glGaohVccBDmAdXYEatMU
ewPqlr2UhM8ZuJNGhj+rD39V1IE8+0CFOWXxZThdSvKIdUJWgnlfJeUYelnfhGU1zxdqmLfbYjWG
+KuGhySK5+zpKE1aLbOz+qJYdI/pCxjmpukxa3z/hHjzYMBECU7+KoYP/j79TkeBPOMHXTlNe6Vs
69qPhfvHHoyGrlKdfZXL4m+6NBBfyrq/FFD/dltwYtAiIQeZeon30enIuo7Dm+Uod98lkzxUKlko
y2D/VU1+yZX97SQZiruKEwqKHy+k06HKWHpjOgfOHr/aBq0BvgAh4W1wVLuujSA0YH3MH6aKeiSl
X95f4Lc/I3xbqnSKUf7BP0/HtjFzxs0/c7nAjPhXNtlLlMCF+fXhUQDmqJ4YinvZX/8U/zmpPD33
4BINzj4vUzeh9VOpT33e2Jdyef7xo9EIoYPMv6CY/ws5/WecMoB61laJtRcd9ny1ho2OnGc4H5gy
X9iZZwvH7Yg9nwmVfT091pvldEraUM+JbqftcfRShJmzpQDXBXYHF46nf45Do8LAfZ5v4TwEqJAc
vbXTtkcLYmBkpKmNFn265BR5dvz+bzYwdUDUsemhxD2dDW25ZUpzRpEiH35qcLKKfR4nSuK1ZM5/
VAXx55jNvvMxGB/njnUZ/zPw2ZGYcL3gL+Y2x0YztecSKOSlJ+Es/ND++zsKpmJMjgmC851Nr+4N
WHOOaI/i/0g7ryXHjaxbPxEi4M0taKpIlmmnljQ3iJY0grcJ//Tny9JE/E2AQQR1JnQxN12biczc
uc3aazkkcwX4r+eoUaYf/39WFmtRnLoqRZ7XJ8vs5lewfd6nJAqqemMx8s/89FT+sxiaV8RL8gBq
CzP6EDA1P6X1KUFxxW6Hr9DNy/FlWp5j5W4J2t46f7yMsNUS4cL6tbDmhlkwJ23eniQJy0gLFSiM
rzNYtjXqdesIEt3iCSUz7kovEHHR1nBAPJ20QqDyWShZAAKYyb3pc9Qx9/uqBlFYHYxCN6fn+xt3
44taFmEbaH2qwHBAX5/+0uxTkypcdxJtVTFrraJbeHTGvOt2TRsY1h9png2jvbGPNxbMYZTjbRTg
KAwvMuQShjZwvE59yhKgKSk4kCeHCIHBYWhTkCaok4urmOIxytSPG0d71TA0iO/hvl4KmsxjQ2sd
uAlYcmWAGaD04ksezfqX+9/0xrmRUx2SusRhS5fsUfCvV6kHauhkBSLo/FkQk/wSQYBffP4XhlA4
poAPZQHlhuvNS+mFmH1sc7d7J/bHEDpLBXWY/cNWaJV9lEsZOuO9vrbSTJVOUSZtToZevoyK0z1b
2rwlorMIBLjZkuQYP8UtoFy/vNlp5+hQl4n6NFptenEq8UdX19SbQze/uGAOq0+wA1jRPiv0Tdrx
9R1AaoQEncoGNEq809cLLD1dtFSd4I2oBvGlqjIGlBUQ87WfOQ7kFVYIpO/hG0DGzAsq9QiJ7pZ5
umXnqjMYrNcsCUR2NcX8LxUEJc2hgtnhZDp9y2CG3v5xfy9vLRW0FiEySqs22m3XS22UNtaRuGhO
GqpqDXIgE7LGOSRuDvjeLNb9rijNaeM+rG87TMykODw/suSyXKtdOxpUEDx0UzI2b0xYdNrnApqF
7FXx0hj4I3CrGMrQ2Wt+vb/c9U2UJVtmP+XxpXK1uCAQJ9sjLAXlKWyD/BIoeU4Ho2ofjodkrVbO
/cgJINZ5/VGNIm/saRjKU1eP6RNs6vWnoa23WnU3tg4rBOUkHpIsdLF1zJ26RZKB2oCItrzYeeH9
ncdlvyetBMKkann1cPjFspi5VKnFkc4vK6aumU3NoEOfDhAxBZTWxU9RHD7Gsyp9srRCpkNNlqu3
zEHznmZCm/blqbRBNJah3YFzQpvJKIOtMtLN0+Aa9DplwsHQ3fU+NSosR0lm8AUHqzu63VCcjGzc
ihpkQHUdo7AgWjXI3yB3vTrtPKiR5oAGATJHPBTGzbzvzX74MjSxON4/3jePBPtDp0qW4palqjqx
HGG6HDwdlMvg5yCejz1UEN1OmyznRQsq/bEq+j+7RVWbQiZDhAjJX39CPSyJUz2rRNEndf5j6Vnh
l6oTf4Hu4jF1q38OBv6Rc+EQg5FFX5tKQ+FOAEI4GLrWH5xotPcRaqMbfvjWblmgeOD4lcWrZS4j
DALA0QyrE7om3S8JpN1f+tAT57BWrQ03eMsUo5tcKK4qY5GL8livwEfTZJiKSLl3oUi7w9QWTK8w
krYR1d066T+bWjzZ5GZzTcsPhJeR1OWeSred7CsCwY3n5JYdECBcKV5QKleLPdIKbdZGLSxPdm6M
xzSyYJzZpve99eFAS6CDSU9FFjOvT0JZQ7JX10lJeFxVwYsBXa25g7uyDS5AREHO379VN81JNlMe
SVjvl7JqiTq0buEA7ConRs3g9I+eE2ZZGCpKs40LfOv7SWQhdRb4F7jE1yvr9bJmeAqfzlebYTvM
4X2q2nr/8IJkV5RnUJZ19GUJoi1bDzs1l7ZVBms3xl37HREWvX+loqOFG9ZuvPZyxp3xVCIq6sDS
af1UiEgSC8IACOlPRuCoz+BU/TjUJ38KXT/NFLFLzTDdOO4rP0hDlil33ncpmgNg4dpkrMBlo4Lq
PTm5on6ykzf0jip1huBsVLaKHzdt0Z7iHaFRtWI26U29guSdI+8yCeHslKxrqmNZNOyaCBPjU6M4
w4bTXZ0SkggSQ8JT2gUSr3C9vCqzIqSe2uikTvH0yrAhE2St6DaSidWxJ1CQ7RzaiRRCsHNtRQkY
9nLbDCulFe70pjXfSqYYnhOvnjbcxi1TGlgreGlgyXSWve14KNXCLfLoNI5h6VP8bo6wAc4+DIrh
hoTWLVMSFGCR2/Lkr1pvEIwVGXjMU51n1nOgqN6b3kFn2LS2+miwKQv4UvSOng5t3+UHNCo1Kp3J
Ck9h4jC6pNTfi3SKNzzG6vhJ/l5CWZgWoECgdne9S1mRBU4seudZt+a3XNPOzDG5PjM933oFYYIH
HQfeQjaoyJVt1FSWpbEAvAfDDm15SgjvD3YbwLbkBsyz1vyzYcPtrk45xigJyBga+mCa9NcrM7U2
FNMQFKcEosN9Ec0eE8nFFlDyozh/FZ6RYUoeCQkEkOXfxWMC/HQoPcSXT67eBr2fFZ2odrCK5eZz
ZrmiPLfGXIwX1KezfVPxuvnFEEdvjPG0W4Inq72UyS4OC60dqR675MGxZvjYyVv4vFPBXFIXeOoz
uD/rdzdpxleRaeq08Y3XFnHKVG1lxMj/lnjUSnWCtqjb7BS3dvObQDzjJYMgPD27XerkYJiDeIuB
Z72t8urR9OUcqfL/XG+r17au1UjWiQZdDj+Pc23HWIz78EmlD4PjJ4UgtoIb4dpKJDjEY2D1J5ga
9T2RSudPLbOs5WxtsZ18vCbXJ4icHfZssjCZFi1X5EIqqYWibk9RF46vpjblT0xeiBCLavLiZUN9
gJOl841Aj55gIyheyNucH0NoOX4cmNDq3b+l6y9MLY1hCFuCEDnci7SmTGsApHXenIqibX43edgZ
EmvTDXWeW1aAUgI5J4zQAUBdf2FVaME8eqE4dT2UcHJOTjkzwijUx3dSgkBkIxm2Ml6JazsoJjuR
YID55Cpa+84YUXacDJH+njWzvn/0w9FtBV9FNZCF0U2+NoVm/ZANSl+cyqSA6s+eFeuL0NXx230z
qydIRq7gCWghw7qywmZPWW0Q6M2YaW1zRwQjDsiwT3sGiezDfVOr+01pgJUgV2KBLyZxv17RNLu1
mYpyPtUhfMJR1TOOlRjpnmZlc/b68vf75lYrAy0Gmpd3j84JSLXFyWPgDBCXZ3SndE4S5glbbR8N
DHnxuG9BiG+YIsCDZEV6bUm/dr2yugtVd7Km/lR24bR3WOlblzMaUFbBw0UjiYamf0wlXqpfL4eL
IlHYneMl+qnLs+hQTnkFcaqdbwQm8gdfeRH6WqiV0EODRxuYySKTRovBq2qINcgG2xDm1MCBmSWN
f/TmXOzQgNVfoHv0tm6X3JGVVQpxNJUtWpLL3MYYDU+ZvFE/qb0RHBp4Jw5z68ZHr86GN21u+4tT
mPlbY2fBX4ZRbBUsVk6EAg/IOKJmSOu5EItdNMsqYejCm05KY6t7ZqZHP9WZ/H30WJK3MZUji8ms
dckaDiLTzVKNWyAKqanU239DCqvvB1vbqskt10N4RKJIa4hxBADgSwFNFFVhPhuFep56obwP3PNz
ZZhbLbzlUfmwQmUR4Sb+o8p4ffZHwtrci935zFBYJeGt3xpz+AxRfuu3kfUfUMzH+x9w6UakQaJz
irUEzbynC4MMEiaT01rzOUO+1YfoxN5PY+QwP519F0X09b61Gx9RDl3o5G+wr9OguV5eU1uV7aT1
eO4Y7dybjRLs2hhS6ftW5H36+eQT7sAdRiOeAi3OeNkfZxLf0IDfDecQ3um/rFKDjWec4Vipg+w5
qIXxW5YkxbEtN0P2W5YREaGSJFscnP7r9bVGUOeWkwxnU4OdYxSz2Ou1EHt+zgTBq1N+EtC0+kHd
eL/cX/PSaco1ExfJ8QtZXliCbhr0z2ZjGHomPgv1ABRf2cUhCOkimB/1z0gQ0lZjfIv3S0q3L14e
ZllbXe+K9txVs/0tYxT3aa616FvljOnG6fz4W9dbScmJAji3zpQJpFz2TxUGr4WhJe617jwaKB77
kCXn0TlRhN3/wuOYxfvIhJvomzs0Yfg89ZDnwlGcJ+6b1nuRBkEzKKGzbTuhcoDsZQz3lpnzMj/6
7dGy+ECo8WitR3wG0xwGfRy7M3NU4D7ivqve+8Qtj16XbUGF1vvM6YLlSbLISQDe4oNYfYnGlt51
5xhKvF1HKe1lyIeIu1SNv9xf1vqyYgpIuiP1VnCvi8uKiIGGemfLkUor8dVzW/2XKUvcp4etSDli
hhXIgAgCFwtSg7wUbmiLc995kNtkdrYLbSjH71tZ5YIcWjIS8mheexL2pRm9gOgFEuf2PJtG+UPt
0+pvFHiLp7ZN2kOKkPwlspFhpx+tHurWjU5WNLgbtasbe8eYGzeG9IVBYm0RB6D8M48J7GLnNFGL
NwvNhtdGZxDXyfPxIWkocmv2i9yamIYVMze62LvYzpPKLSfvDLF4etYToDS1pXRPdvswtoUZCcCZ
NEBwtJKrceEO9DlvBWQ70H5nkAbBypscw7AKNjzBMpqRVnje8XCyQY2Tu3YEHFKAQYTx58jpwmPt
CRdIUlI+Q2gcHIXo019MAp4zIsqw4U92unFK146dXIjBNpkLkqcv+5ozxPCtZgXOuQYPKEUsXmoi
7hO5zXwkWqiPc69p7wZzDvv7B3f9PrN5kLzbwPK5jUsaQD1oBSzjiXs2ney3qB6rJ21O0t1sZJOP
YsJW/LG+81x2ZOjwYrL9v3w67dFuUrJP56zEqXHowm44Cx6cw/1F6TKzu3brVAc4NbA525QMllVB
avs1QB5FP0PN782gDSMUqIlT1W7vgGLGcXtj9F9hG6WG4H3tlu+F2xrNKZcD0KAkeXlombe69p7m
jRPDrNUFvw4x3QOI5cZOeRZNGbzOWWlDUsSUhBX6GbiA0GfgRWyxla7PBqhhYhnIlGUzcBneU5Gc
yIIs7UzHhymTKWhVY6fmYza8Q5KRQyynCAuAQa1QcnJtqLU2ZkzXZ4QcneYF55NeGjnu9d0Ygrlt
LCvUz5kWx7YPn1zr/hIW7vSrOzrOvIv4Lt2Gg1kdFGxJSnMmweT8/fIdUggMmGptk3MzZ+MTbHfx
UQCC2PCYt6yQ3UpMJSkufux6ZRO08ciYmenZrJQoOJlB3SECp7dTtvE+3DDERDCzNRx+lqPLT/xT
nMEAGApp85CeMxcxM2SA2kMdNtG3++f+phWEoijxUx+Dk+HaShM3LYqzcXYGl8FIrDXVuySG++a+
ldUzQ82PYSRKxvwZcCfyV/y0lqqJLXMcApivB8fZ20mlv5Z6P+8MPRu2RHv5U1f3+MMUhTGJ72Iw
aVHBERn6HoOdJMgfGDPq12OwU9zK2Ujybn22D7greAsKi97iFIgCpTy6NPEZYzWpiQap3i4do3LL
+8lkZ7kcXmiJ4KXKwT5df7nC7bPCQzLk3A+N+7mFq+mQJbX1NKII+Do4Sv1Ea1R7sDoAGJriF60E
0gVaMkuIORXwekzmIT5Haqv8YIxj+pG5ffQSwYTztTbs4VNi5/PGGbnxST+qR2yahHwsi6iq1cPx
nZrJOdeV/BjUMTyPRJ2Pb5zkAmEAEAQgGCTj+nt6s0tR1ozTs5PEBiRgZnwJNHMLXHvjvHPOie/A
d9PHXT6RURSl3ZQ76bnWB5QphSjN+WikECvtci/fhK/dMkd1j9q6Q391xa3shBHcqspQnesmDM7D
yJPvCi06AjYqNpzs6mWhzIuT5SUGAktyLn/KTze5RDdEtKgdngPPGKq9BxAje2cgws53YJd1BxpA
r9IJt+aufwqNyt2a9F2vVUNCFcgaLxxR3rLB21e6BQEjpF1Gb817vvRfKk/3Djq8rTu+vnpY4oPi
R2hd406ulxqGSCO7RVufe+iFXytFMZ/S3nE+E4vD1Dda3rPlzPGG+7qxPIhqeLcZrYQNYlkigz21
FJDvlSRu8/jEwKPYwXpc+32dPqZeQUCOAIykgaBaa9ExMxcBeZCiHaUFdnmutW6iZTjqcwIT1iDE
QWvVQNmIV298TjquhMoMRnHvlkBOEAKB23jEG7YRDUctaKcXADbTJ4epx0/2nGmfNLvs/7z/8Kxi
dDJSvBmzOER3a3L90LP7tAhEcnZICd4gNTMOTj+WJ0bskEMsqqhLvs557YVvVabAiNfmufOwXyOJ
hJ6bmW3ZyFwFDIy8G0PvKqdi7ONdEjrw9ETlVmdx7T11njxctYfkBGd2sZn1pNN0iZsA8qEQGTYx
fmeONfl6/2veMiI7T7IWznuuLoyk+txatZUFpyLOs2MBp+LOSONi46CsrwDKjuB5mPLgBYIN//re
pbiUSDeL8DxpcFpAEYagb85UZwSr2sZrsDaF06RsJNN9EsYlAYnHVExhGUN5hqfOGnf2ONYGakiK
FcPHMyBscf/7rU8jKQxHH14j7YOw43pl6I30kw0z6RmldX2fZ4ZxzlJUWo1wHF/j3gmPmhMh+yPC
Aba8oTrcN79eLdkqTwSARxwylZRr83km312lm8/zOGfKvjQNYCMm1Y7eRyJgyjbMrU8L5ijWMB/J
1wXSc20O4uU0bp1yRuFsMp+jynP3poK82+OLwkXTS5fDLASx11ZaYoYhm6L5HML+eSgbQ/JBtjl9
oKCuwq3q361PyEvLPItNzd1eFffbUZSZ4kxnTa3Fk2X31VNRc0qFNWnf7y9s/fkkJZVMRqkv0KJZ
PD9eXAxz6o49ZXCjhg3RSRLmg2Ah3sgz1kuSbyk6NVAeydad9Ns/vejQXtcko3p/NoIerb8aiv0M
foJj26nz8+NLIkUjM/2o7y+ZeDwxx/UMfuTsQJX2rHpFdwwVZytklh/mOmSWf58EEIUC4IHLd60a
ldFgekU7OypgejTOjEI5dFGcxD7kpGN/JFhHpPmRpbkUDaB9o5ZKWAQ8lUD2+ivmWlEToZvJiwpc
cZdFSrYfZiTs71u53qv/WfGYbf6QgKLqdG0lpnumQVzLTPjI/DSDw3Df9Kb2pJh18y9MgZoArEJb
BPWdhSkjKhGRNcv0JcocLT2PthP0O9tOUCUp6gCo4P2VXW/aPytzJCpEzgXgpBZ5Tpc7waxA8vNS
CLtEWUEg7qo0lvEWiswt/Zz61r/YMYYiSRIpXQNrWzxmtBKiNK2H9IXP3BxF4U3Q/LRbWNhbO/az
lUU6CtmpovaQCL1okJz6tW7H+7KvW0aN4i1/u2VKvz4cpVKXqCbOLMiq2hd3bvR3o+7Ep8mZuocw
gf/bLVpK9HGpjzOjfm0KOY48bgxMjSGiWSFtVV8gQ7z/F2cCzKjDA8KBVxe5mgL8JSlbNX3pE1i1
kxgB4xZceWy/dk27NW9w8+tB68kLCTUHKf31khTQv4mojPRliJ145+X9dAiCLj67CWLJ/2JdkomJ
sQPWtszpy7Ecc7qq6UuMCE6WJXtjLM5dhGgo/L31hnu/Ttj+2SqcAsVa2WLwlkD2ricPLco0fSHv
jX51hJgNX4f2WfMTTQyG3xdTniHo23ewa8NB+FiI9T/7qBixVtmlXj4vEJ2kqGhn6UuDLivn3m7h
z2NsoN1Rvg43vuz1m/lhjLYckz7oJyIbtiw7tk3ZZ03CnW5NI32rQq98quJia1rsphWwE0xaEMwB
jL0+Knbk2mOXcfp5Tbx9jLrGM+K8Wy/KjQNJ6UAOV0B5AyZkcSCNSdXbRNNwwGUGr37gzGeVFOqA
goWzcUY+svb/ezL/+W6EGpTLCAD0FewpKs08C7Mpe+nryYPfJK/CP5wgEIxXI+Ix7rqqbCjHOHbh
HdGcSf8uGlpxOy13KI8ntja/lmg9/N01hYfMhuspvg1fr7lRVL713SX4C1cgoVnLWuXcqRqafUH6
kk7CkuTR9WEYlO6Ph28n1X8JQSYFQRxG7stP8VAyKjWEKG76Min2L6kBj1KnmnvEtOndb3Kc3lqS
7FhzXJlh+Ed/6CdjdQSbQ9kU2Uuk05ytO1qpfj1NyPzeX9RNO/KwQvFLKL5Uo7I5qBocadlLrcB6
HwVTLyU6tmg2bh1ZNCPlZ4PDhkm/609XR0MVt12VvcSV8TaaivIUKg3i11O4Rdh6az30F4Db8/UI
+hfPKvpEDaI7ZvaCMMWwZ/5nOk4Ifx8f/2ogsWgrgOWRDe7r9WTUB1qQMdlL4Yl8j2pQ/zIOhvnj
X1jhecE5gkhfcfPxghpR59rZyzSjlTe4aXMwO2uLaODmF/s/K8vWOZVbtdJDJXtBpDzeoT5BlNpO
j8Go/3EkksdUtrZ5Q5ckdU7IEqMKK20dB7uyT3U8AXrQ97/YjXNmIfjHKSNrp3u9CD8Gq1DMrkyn
85SHTbnPGmLTVzU18m/TGBrdxim4aU06HV5r2q1LPJITxbFpx9F0FgPyLr5bmDZD4qmxF7Gp/v74
yqjXw2QoqTYZoro+cRHFlSToq+ms124LYdeYMvPP9/xdy6ItZkYZwS+cPig18hEKYxI6s7hDlTpM
RV+Bs6Jrpsw7Ey2L9qV3BxUNHKDY5iGlYKGiPu2lW0HJ+jDiVx2aTpbJaoFEXS9zRq3T7CtXP5vl
MP1qDYgcJhajkfc/5toKJWJ4yDgrpGcUca+tpM3Y8D2z4KyHNsoJAdN8qoYkxX0r6+OBFUnUIN03
BfHFYVS0oplDswvObj4bn8oyqk5oT2nHBljVxju93jEqHbIuBrbHkmPU1wsK3XlAECIOznUGY7SB
ANMfulKb750ZunttUrQ/7d6oNpJ2+fuvj4msgNMzIYr8aMRfG9U1kU9jyvoMSPFm3+68bq9PbB9y
W6a1c/q+38KU31ynrO1TjyDEWq7TrYJp0EBwnI14UBFtcKJjhRjCvkEb7DhE4eQntv3t/jbeOCzE
FhCwMEXDXISxyHdzJKL1ZrCVczzaw4sytN07D3G80Vm7aYUquIRio/K5TODZ0xBojYqVSBkPuR3r
z0ag1k/31/LhJhZ7RruVoj7r0MEsLx4uz40LFUrG8JIJUwxf08igEFLHZSO+5aHlxic8ucbILri5
3g8aY+iG3ZyYeuRbtQonBpF5HuyENsl/RktVffNia7IualQ7g294RZMdgGO2DQBa+JOOVRDn3S6u
tHTr2bpxu3hhiUyB8gAeWj7Bs4uArOmwEoEuIQWINjTB0zq1gNlyLreSlQXtsHy/ANIQAEP+LRUK
lo07D4FGL7KK6DJbo60eIHEu62dPDWv3yQ6Epr30Q8mP6TWz876HA3S9J35hTgWGvhfS3Bqq46+z
YSmoxExFaua+FUxzeMSHD9/0zumUnTsZQfEad+Cs3to0GJJdI9RR/Q8AqTw42WaNdKaP4qf2fYAi
pN84gOvvSQpIiE9GzcsJEPv6NsN0P9eqUNNLWuXk0S14U1RvsjcBEuFw/xSuHQePJnB5sJK0WlcY
cxvpj15JmuzSwl/jZ8qcHZrGVWGD5PRApdNseMcbS2P4DV0Ci3oOLMCLG+xWHh0tfc4ufdA0+X5G
38ndt86UfdH1xNrCsn904q7vmASa0kZjhoMAcTn2GdgV4gAB5nIzCVvEjbra6H5zhzFEYiJ1DCSc
2gKWwH1UmxpjNyIRTDYOFijqT0aUm9ol0br4h9HYZfWM2Iqwj6mUC3+JxjrXfCsPveK7Fyf6uK9C
R/+vYthB/i560PlHdDuViJG4pCp+QZm0CRE9QQrMHyNS+zer6L3/Um+qUUPi93iXuZtU8ZT1sFFs
7PHKn8mRD2qeGqQGQMGW/gyJlSKZyiK59GOLyJajJPvUy4yNnV1AJbmWVPc5r5RlJDQLtNv1qRVV
O0PTkYyXxqvyw9Ro4qLCxH9MUBf1+xBtTSOzK7SIrP6CHFH0JKY5fmgESf4GmsAMZJMbUqWkL3z9
GxBWQyfNUusLQHyUh4ZAfIUUTHy9f2lWhxhIHRwozN6BRgP7Y1xb6Twb7hfNay4tAov7yZ0q1K4C
/QkB0a1O+nrveFvZNDgw5JzJ8pEoS0Pk82w3lyrTf7RWCiR9NrZm/uRLc3VLWA9ZJ6Vo+OMBJC+i
ozSPYMaa5+bCVUjNQzVzRfeMoVkG2ByBgptK5cA+DJQ6/jKAEQIhFIay9YqsimD8CljpJNMNIjd8
1uuvCvE5+qP2JC55XZaIBfXJ04gW81Mf1Va0qzsnfCpGN/tvOtjqf+5v6MoLkqUCpZH9PqYsVyPA
EzVU9LlmcQkipPxSs3sPOvHdql3jrCL5tHFTVpGTrF7CdEnXFJIypjWuFzrMIoDNJm4vStnYz4Fq
0F2skjIL/LjMA4EoTdGTLzfuvOUP1+sEDgqb0Ae3BIg/ebB/qmS0XWOpyhD0l7xJ6hAkbMpyax0U
Sl/3VXZugrJ+bKpCXklsynaIxILzzCwvS15XSZsE40Wge80IWDEo6mvRBMAN90KtXfHaAzMo36sq
Sr8jpjVvcXGubytxAhk7cRvzyRTPrhddGPakDaPdX5JKs35NM089meocvtgGP+r+OVrfVoa1cLUS
3SglvhdrxTPqVRik6BLo8fDN7JLpfQryLfjJ+qJIDCBtGKCNlNyXQD16WEqjZnhRe0otZYc4vNr6
iuMg3ClF/5qLZbdO8LkhSaRpTKU13/Cy62Mk5+sI9YDf42yXk3aQM5kwUkzTxUlcRRZCUltIXp48
fmUowK13DdKoW7Tw622USQYYYwmBZDeX4TKAx6HWxHwJoQLagzD2fE8Npn1oVd/v7+ItS3hCHJEk
eQblcH1gwnnsRureKu7Qsp+nuRIHo9bCJ60azY3sd+0KQAzSuuOAfsyayy/904UEwm3CAFBrFyez
0D9oOx1esX7SvxAaxl8MrS/ekLqLDg8vkHsoyZ4pAjJCuzimVpcR77aeevEG4T576LpPjMjUzeeo
7NWNK7E+rP9w1DJPJV3d0uU4sPc1WW3plzmnkO6Dd45I86O6ao81nYB2B69x170zeDf8Hg6lttVB
vLGZZCa0zUnKAcQsi6pOoKcg39TwYo51fzKnQEP9OBlBxxjBRpFBW6d08hHFBfCOkRmvhv20HjXB
ORzzS4USZ/FeKn3S+aGwolnz7dalUxU2PToQoaYJccJdqs5OF5Gp/IKsexJ+qzvFyC+ml7ffeqbo
tGqHuLGal/5gFonYt2Dq4oMDcWB6jL2kz74j00nftc98UZCgRpyi76SVDQimtgCVE5qoopoKKhtR
mZ9THnf3mI61+DqEDHqldh3zj8P/uGbUI2Jq5BNDSA660wXhIYDZvu6A2FhZ64u0ydE6HGxnL+zp
rzq1yldamU76SUOS1LiURZ+8IckwPntWZsIUaQXJPqjUo6N4szhYU5p0O2duhefDGDIJHxkYqrVq
ZTDwxo9v3E9NViFqjcB5OES+MZaluxOK55wtY+L110Ci5YY+TDvmopW/m7YnTg+ZTPwx1A3afsgS
em+A/Y/IQV9CRKpr3+207GvTGuR37tzPxs7hQfXDuY6ejLx0uh35rGv7oi1/FNB++a2OvlBgD9bB
JWQc/bmCsHY/lu7oT4Exnwhfqn3shFwTNxsGPwjscTeMydTt2tI+GujV+yg5qnuXZ1TZWW6fx09F
okfBnx3/4IeJNHy6E82Umn7n6WmBME4UJYe06UQHwL+wh92UdVWFbPXsOc8Z7BONbzP+0z7F4Zw3
eyM16uoAPUOI4ukwBb+Z6hg1ezan4wYXXTfyU6NZyiwLq6x2wlSV9tRpYTEd1SmfH1U+hNiAhgjl
QeJgfPLyZZ2RaaomxRwvk3AjWk/gDr7qiUhMf3BU8e2+01q9rbynkpmTwWBQgviSa1fpRZWmD0iE
XhSqlgcr6X7NCoZ27htZRcJMBDNoKudMyWDwWddGQntKVPbExR/HokU6WpjhbjZnwZLmzP2sTm4Z
7Fyzb9jrSkmLT0oBqctGgCiXchWPy18B0ZiksSUgX3YVS7c0FJqX7gUWDDrcoUrPz2vEq1Ul9nny
om5/f9UrH4mrAiFAQIgUM65rkZQPQ9fGSty5lExE7e6dcIz/RETWq/YU2uvP942t95FEkRoOOSkN
U+Bg159YrdsawcDCu0C7k+6cBLXbsSgf43El6oTzDhMkM/QEqBLJJf/0sFJLtsIQh3ERZeLhyupQ
RAcH7hhvY69W306C7yUZAPJQgFCWU61GmfUB6DzromRaY+8yMw2/973R/Le1xvjT/U93wxbM+Dxk
YEc5H0ts4GSVfdTHrnFpdFHPO+YrhA1jZqZreyco9HBjaR9bcXUOgUhR6kDEkmiWcGFxG2ACo26U
d5QUwwrJbMPrvcBX07wb3r0gGsv9BHfXFyAmcfys1zo1b2uGvPxs5RbcpM1Q9/ZrGRKznWclLx9T
aPnYYskNDKWczFr5MNdb7MLU2/DwWxeXYvChCrXotWnUEWoEpaTgMzpIDDeG/RjB9IdZBESR5ACP
9IEnuzY70jsLdX22L3Le/SlvYHP5LRzrzHnqqqAvD+Ty86M9deIWWc0ABQ6EcnWYaxhQRdKFJX62
Z2wxNR3lTN9/cwJoFatJ5CnFIvjh6d3TK7leWmcWkYs49XTJCy04xK1RI/fe/+XBVfzNMSZvb6HQ
+jlEh3ujV7jyCWi3EJBSDaeHK1k1rg0bSZo6Q1wpl7417YtoBwZMlPrh2iOVGklyTk+GMfsVkWNn
xW6jBYl3kehszrHVfne6OnibvXYLtr+K6zFFG5/qraSzxaVeL8jLO9EWTu2RCKbZl65DIDwqWvdY
u4PYOwD3/2un1p/3vcPq1aDSST1BUpJIKaalBE7XtnE10SG6mEZkvJEtoUidD5qTMWcyKdNTpDS5
t/FyrE6MtAlmXj5TRKvLEauCZkVhWoN3sTSt+rWdR+fZiJt8B/wGpRA7RG60TrP0j6potY3U6caZ
wTRtIKQZoFBd0rbl9UAhtje9S5AG+gHxa+PgpeOWXvBNK3TUPjhu6egtXKCGlLNQhYX0CYVrf1AC
0xee/fADzGdk3yAIdmRVfDl2Pao9Coat4l1GPSh3/aC5+6Yamhe7pEZ+/5TcWhAGSE+ojqKTtHh+
nWr0+tmO3YvIE+0PaovVawHP3t/3rdw6F9Ce4JpBpZorUIbD7EQ7e/L8UwOffzhZ0L4bsyiGH8DA
XbTTHeLfoylyxfFLRct/3Dd/a5FSs4N0jEgK13J9/aaq7FRYgDweyiDeiXwYD+rcjRvv4ypYZNe4
56CXsYE4j/wVP8UY2VTNsEea7iWDud/c25EjwM6lc9T5XaZ6CayWpvaHAVvnTK+SCX9QAumwhbK5
8StApSDxzICEnKaXW/HTryAGL0uFNOsiut61Dno3Fu+gwifVj8zBezFEF3k+hGQzg1h2Gem/mnmk
PDbZIh9FuAmYHmAYGpQC5YzrH6EpJd6hE+jRTnFxMIOgOtAZ2WJjuOHhcG1EWRS9GOhf1qlRCh0q
vXG5jG5f+ElQ/V4GWuxrRvm7NjmPP/T04GBexWXKNuMyUJ3iQE8mZi4udtSrb4zNhs+AdNs3o8ni
o2MGyYZDW0d3tO8AQhDN0HyGTPj6G1YQZ1B2S4JLX9CmSSPXekmG2POdxp43CngfX+o6sgMUTGDM
wD6ULMBbr22Fo5oYNL6iFzG6kM2kvJmVbxaoqfqQ3xifRycNsqM9R/rfPcPw1bvtRW7sK0LLfs0i
ve93kWGLcN9rQ9X/WhapqL+rc0qkHQ1RljO05U7OXg290Hqv+Lzju1bmRfg0m874Q7VtC0r5vuiS
fR8WpfrS5a1b7lNG4At/1NOw23e2qHuEhepw9I1BMJCs99xlv6+b9m2Aix96X2dOND/1ujD5ZHaF
Ay7Gauz4qaKdMe60RHFaaLVz+otZHhjmYRBj8WfmJGb+NIeN0XNJzb7ceYpm/dbXsV34g9ea9V5N
YUX7f5ydV4/bSLStfxEB5vBKKrSkdhzbM/YLMcFmJos5/Pr7Vc+5OCNKEKEDGH4x3LurWLVrh7XW
9rkjaf0yG/ZS+bVnR73Pqcc5Q/ee5vNYOn0SOILIbMOp3HpOsk+pOcejKikKq8hhaNQeKHpuX9xI
fR1RNQjsFkFyv9DaPkgFUHEJzHlHE7vaKF/diVlA/1IoY9IRAn5r4W6CXUCigtslQrJOwaCZktak
mr3r+6TfZ66xfNTCDDGEp301OAYpC/AmyLXO1LKxBmgcd8pFZYhj8021xp5DOMIv3oiib3cWyBaO
g7wetdIbWEddizHWmiF6ZTJy/bmohzDZWSOaAC9dE7pZzNyWRut8q3Rr59PgumO9UQq98yqR9iLO
xTgr2lv2yknazKAdnDoKL3bfp9+qWTX3RjXYG5/xnhUYXdjAQYKvXh2gKbPtxuQqX0bGce6TeEoC
02yfbqpIJXS+Gq+fTQS2nhLheTUJC4KPl3ZoytHXnXx5qVSUkgKlLpMNJsPtyeQJZz2Id0IFBHN3
7a3ypDTHuiqiV6aN9a+MW7J3AxLVe0hX8YkCVPUHGk3Vy7PnkvG5ct4A0g6SlLp6VxukLPNqcKNX
jXwy8LomIjDbnFJ46/QBsqAPR2ULrDTd5OulZXQYmoGpX69JE2kns3Dbrx69DT/WR8quj1d0ZxuJ
yGgmm6wM1Y/Viig8RyCNjOjVzJagsru/rRmxbeBFJ5sq1s5VNi7c3bXRtJHSRaTp6+kQiZtrDBrN
4ldvdFXIcXmSB3QJzW9eTRj9eG23oQFPGV1jKEIShr8+9VFWKQsC5tGr1cEtVJbpj7TW/gltdfBh
YW2NZnmDk16/n1S+YLABoyYvp7Vx/dkmJ0pt0YTKZXRrLQ16mTZfbGuIVB6LRFG/h9mA50SzMc6C
CLhS4o+AyqrjEE6e6rdxrplHLUMma9/Rc/ke0n7Wdt2oV+NuqDpmmdnmXIl/Hm/SnQ8iSaX8vnSd
yH9XEYZdZKljtLV9cYxwvNBh/ycFPHVO9Hwj/r51tVSM4CrQRTOITG8KVR7P4+Bl9qUDsmDD7quG
zwQJ0xjEimt8GJqsv0yIV36szbj9+5lFSsa8nHwCEBL5ZuLSdXPSoW0yha7QzhlyzLtUcZ0gahIn
6Ol+bBy6a1f7rylJYJH8EgkuXfmlpigWdSkS7WxMiLXOQ14cwKJvBfi3ViTpmZrf25p4Oq7PmqWL
2YojQz0PyKHtcROx34l5KwW9a4VoFxcre1drBac40VQiUFc9E/n1h7m2Ft/ommxjx24VnORWgbGg
EEMEyvtxvZh5WRj0PkzqeXGaaDpAYjWTX1Ne6OWlnPTOODrILpkfO2UeaCM3lhCHQUmGZk9jOB4/
5Gpfxy+iFL37EmUWwxdiK4wVxVeLurUYzki4900D1Ffs1cGz+Q9DuTi7tI0FQ+Ba4eUbC7q3baQj
Eq4nK0vrImQ66U2D/sOMrl46fdMZpnuRQ3i26LLXN1eeNIIGYBuy6w/vcv3cRpalQQTo57MTKuVB
heqANmTmBkZULxtRyl1TUp0ABwFebJ2G8FnCpOxYkQbu2y/EyIS5AoU2o27ajXr2nc2j38BZk1qN
DO1YZSGm0BOnaNP5rLZCC+a51n2HF3f3rENAO4AMjnGlIG4gG18fuSSfIwa6z9O5qxoi+oap5Ak5
QlDNXfHbs6agWfKpeBqQR+A7XZuyTMXrqzSsz7gGHdagqv1Ivcm4ACZTtlI4ftT/vkDyRLiy/gyR
WVO5U2tyDXk2lejJaM7gbOcXa0yrgJ5oD0jB/fR4Uddhw7+WcG6gZ2Q6DLruelEd4q562jf1WdfR
T/ezqFBsX2kGpfYZNVAVh2HS4upAlzB9rrnyZhrMJkVUKi0EEO6q+lZ1lWv1XPlzXc3aCSRrt28V
zTkUCZqPj1d5HUD8awpAzZvcEFC7Nbc5ck3FjIXdnJtSKV5aJ/deOq0sg6IvhmDoVXtDo+f27FM0
hfAAGV323danEjk3meiYxTkeveIEnMbcR8rw5fGibu8yRvhmRM6yTLWGQ4L8Kcy6XIpzOavxdy8a
nR0ZrXnicI37503JhhtEdIc8a32XGXKSqAioFGeUKfsgBvLh500Y7coqfg6+Ij8V8R0Hko8EmO2m
jp8ZzaSO4Vice9v6aUChfmF0XLSLRGceHy/q9lDQ2mOSi+Svydr6ynV4s17li5nU55Fa418FYJ3q
nOp2Tztda9MYGULi7Q13dc8mB54WhJRVZozH9XVD3d4UqWWJc0Qh8QskpHaXFkZyiFKR/CiRNdiw
d+eMSPkPYmfZzL/RYoss0raF+P88eWau+IUunIV+qVpnYD9U8evpHSVZRBuKP4xmX+O/B0nNM+Ay
nZHyKY4A5nK/drVv4aScpmUSh8fW7qxNBrt4LxZ2K3ZvJ6MpwFxX51ZV6/Ig+lIDribyJnph1kKn
bZi7c6dh1AHlQhKHxvO6jO/27eKJPEFA2s2nLxASDH8UTbnxyNw5IJKRjhQI6GNKd/Lf/1PwJa1n
FnsX9kiaVt5Bg/VGECSsY8egklPWF9HTrzQ4GEIBwk+8IyH9tT2zTGx17qPhjIKw60eGNZ8tEbUb
79mdvWMuB8we4kNZp1kde2csK0MH+36e0gGx+8JrTykQ0Y2k/vYtA47KT8dByThqLbSdogaoJ0o2
nBVGVVCxnIeduWT2sQudaje0bftOmQ3tWVfPmZBzS9lGXAgduusNLNUktZOKpY2NZvyW6Eb8samd
74+P+s3+YcSiViEHVrKPa+hpNLtJV8bKcI5mBIjnNC2CkkLmhrO4Z4X6AfHuGwZTl82I/5y9QqcL
rBCbn92synddYQ6+6S1b3YSbaysvEZomoEtBGNAXvrbSxaPTV642IMs7Ox+iGPWq0KnTD2NZRM9/
G9oWxFK0FeTrvzKVxkpfF1kznpVRafWzCvRu2sVz/CTplkeLZiXlfdAKkK6JRVct7s5URr58OZ4l
he83Rxlq31D6p7W3mYxL7ku8C26VmHd1ixhbVMddw1GzpmjuUKXr+1NHuf05qjqrwbvxLrJzbwWl
NWuz78Oh4ymZzglne0fyOL1SdW82/OnNOcAKXu5tVAnQAHe1GgaWekNnNOoZjlsSLGMb+9Xg5bI2
nfqPr89dU1xSgnbalVyg6yOXwkieZy1Xz/bc6IVfuOFAkMsHIuCNUVraPzZ33bR72z8qYswnl2Nv
aVGujt20wFOxElbGKIP0oLa98mMYe/NLVyTxISYo+QTTZtoZRvizCU3vqU7Tv9YJCt8aTRyWNW4P
8aVyQnxaheComRe7crxLpJZJkBhJvfF43Dhc2kxAiLhcLvqM5pq/ktoA9RxGAJ1VgInBXPYfRtfc
K3o27h2neF2KSnnWRQHbJs+TYS/cOSKw6y+ZGFWBLAflkqbpJzAIEG6Zxec9O0EEUSK2jtyLRBkM
xPq9UmcjTbkG6lkxBOMEBoebXanDXhNOu/Fo3Z5NetkcFui9OEawltcrShmHDEQ6185qWYY/x24a
96VwKrjF/RZa+44pmVWSdLF7Ugj42pRXDiC1wK+ew6lKaj9RJ2uvMpXWDyNvfg6jJ48hSj4SWCal
NBGyXb2LYxnj/r00JDFXkl92aRRnQ6/7jRj+5snCtcs7LUEc0LLXh73JmVpYhJlzzpKx3PdCz/wl
bKoNK7fnHNSS7E3QxueUr1vTLqMl4lDN7DPCJNUhS6Ks8+0xc/eMjUpOYT9OAQWDp7XaJP2V5gSx
jAyn17ipMoq6jGfHORvCGH1OT4XKmJg31nYTcPKOIBgiDVBT5bNdHwq0yxiKEurG2agNfW8bdfwp
BQJ9ht/ovLqRUT37JhNh0BCRSpmys7RWKIml2ChRQXsx6qS+MCCxYvJ4mP/+2AXfHHXeRzmOBBEn
3hhkqq5XFYYQkaw0xkoWhT+62Sx9r2jG16lfxo0NvD6C3CdcH00eciyIKzC/VgcdTdFQHTWtPwh3
KjCDXL7hT9qobMGXr9f0ryFCaBtlF94HBOiu1zSWIdnBMg6HxtPKQzQNCP7S2n5NKoqgz2zf/zdF
FoLchhzJs1qTEaUx9JJ5OIydsZ8Mo/1Qad3wuV+2pqTc2zxeSMa4yFkpEDmu1xS1DHLKWpc1dVTx
Ry/tEJpDeO7xctYdC/mJSA2kqAAhNOSmayuxMPTMA1ZyaDszukSTaR2UxGjhCGiAetEW/mRXynTp
1H4jm7uOBN72kXyYh4rjITljq2NYV8x40yfEdmEVK0erg+1I4V2oR9Weml2a1uoLgwG0QwTWcGfn
ZrSRd905MjIA5sxAg2Gg3qrEUXt9ki4L9rtSKX11zKAoJOV8LkqxBXBZTeX5n7W+qXG9KdOuG5BC
MRsjycV4mEvGkIeh7h2VshmOhhm1O9rji99ry3yZUlpkEwOW94lWKPBrO8e3NBq8fcF89HLJnC+P
P/6dI4YsJAVGKWYr88LVx88aZiANKXvQldp+idAyhL4TbtyYt2v+vyXbf5ePQ+NNQxsEr7Myo8WZ
nbllPx7MBsnvEm3n9yYDYYMUQuguG42MFmlrHyer7QKlFQ0QKj3dp07TfX683muH/j+/CI1WNIAo
MQHfvF7vBNYQPYRyPDhhbPu55yqXmnFokH3D7jAI5bkhsf/ag2OFC6SdAKplFVxHjTJnIwXrg52k
yJFHkgCjwU/pvXJr9vLtceatIvGRJXgXiuLqHrfLoimTZrA0a1w+GHnmfS2qPNunnt5uoZbv26LR
yEArKuNrpVRLq+Y0ntzxkJo1uVbLWGcfqWXxGjnd8PXxJ1uNFJV7yMJoMRKWyUr8ur46ovSqRTnj
wOx2CcUlH5qofz+rrTYe4tjpjN9neG4f1SX0Et9Cn4oBgZpVBxH8KxEYQNZJmXS65K29kTndXh6p
UiFlnpjEhCtZ7biJ7LMwZmc8hFaefXLzfNjHnvfcgOt/lw/IEpUbBg+gRrSykpuF0nQeVpay6M+G
Xeq+UL1u44reXQtFAPkKgKlcc0wzJxpspuZMh2X2fpVmnweeOaUb0cCbBN61H+DNJPyFygHvHkWi
6+vX8KYIRavngzemvfAnEcZ1YIpq6fzJaD0FXFnLUL2qHV2xN9UwK465MKLmGCp63V60edaLXa/G
mfmRWLSeg6xTkubU2pTg/Vkb2q3a0p2DjiAuzSaOIMyodZg5LIseN8KYDsXk/j4vtr434/E7sxnG
jVf4zv4TtCAEJUFSfOyVozBgLOemG06ELpXii6LNgiIENfD4Lt26P+pKHFdqwkhWcKGu93/U6smG
MzcfRnlPmgUdf7W4GFG4+FZnbIBgZHiy+tjEFkhOEdDKeRarJUXFREAu7PlQKHkROL2rl34Llm5v
WXN6yXQrOmTtkHx/vMS3vPraLHkV+QgaFbQuoKRer3FIvazr6eIf6q4Kf4Wx1bVH00yH1K+8WvPA
p6jjt0SJcudSJWMf+akzZNrBa7XE2yd2ZP6jeAhIBX0+lzMyPrkRvk8bx033qmLCjIPUY0e+psW9
8tPt9eWVBlP+rVvqrEMvLI2al8Iqx3Bfq4V70QslReO5UYzqCKrW/rakodL60zjG+odCCBiirrsw
CkjO/BYvej/b5W9FKEb73MMwjLS9MWXFT9UcxvAYFoYQ3A4rmZuNm3l7/Fxk3ylVvDVUCaiuNw2M
9GAz99BgNNdSvsTMHAhIhp+boSJdGYkAcjsm6HvggOtefmxm6eTos3PQCjV7DwVaO1eq2BqBdBvQ
EjRL6DJdP3TD15i5rm603Okc51ApovhoFpNyGJVofh9njJFowJx9DxnVtTOHYUuK745lQHOUIcm2
ZV61qtpVTLKu3MF2D6Y2vNiTmfizMP6yWuYwZeX7CU0eqLNPViRdtpE2OA1BcnzQ+DSRrr+dVrr6
VNqNdRjzRt8BzJ8PSa2pG4/d2hNiBRTG24w86nc3cnwRriuiz2kdtIZyiBIl7l9dX3g0pK34qSz4
bUEmPsrEmvxrDQSeRVOlA/WXg5oJuMr5NPwxp+7y47GjWPtCFkSxhxI7IQwQy3W8FPWl0QAFRqWn
bZCz7Jel+RJWYzb6dTt5f7qWUIcN93tnD6XYCkg9aiUUtVZfasyhNs52bhMwLKPfJ016GHEzewAu
W9Cpe6bABUq2pEaAttbTHOyy0dCWsg+DY/R+uuhDgGps5MfpsjU24t5GyqOHsLycwruOqa1oAb2z
dPYhnqY8cJGh/REJWOidPYUfx6Xakhm8Y0/KyMjwAfk9ukvX530pc0toEguRmSNM+Nqk3qRl8zEc
mnZnkC1ufLV79gi8aEoTVlOEXNnTx0nLQ6BjhzpNnFeslIi5LuJoO/28LzSl/PL4YN75dKTjwLTl
9HA5oeJ6fWDRCdmlPfLW8veqzvtTq5Xzd+QF05fHpm7yUi6BJB2SMxCOAXJZlRi0sUmGrs7DgzMN
zR8CHmdV+rkDK+GP3hW5+7kz3cbyXegR+kustZPmC4ZkjidLi+ZLxZMxBELNY3Wnl6nZyLpp8ywc
mToYGarUlaFZTxVYvl3/6byZFI5EbSrOIbGWfGf2c7crxvbn451YP4DSiNQE5rJwjimDXBtByZcW
WdTiulNv2DEGUfFne1PFXf6U/8Ym0oqstTB0WBZM11bmSORpMRjeIZ/H9jTmLVIUca/uJ6sfPs5V
GJ3MxVH3Tq9HvzlQ0vfPLpI3kdoU7Qie4Rt5lywVYsj7NDqmIzloFhnawRbZX4+N3DlTnE758tL8
wP+s31+BWkBVeVN0ZB6EjHVQeGeYJN3OZNf0i/enFjaqeRzGztM+hyaKW6CIPaubd0x6LVs/qlyF
esSYet3rVOv9T6c3UCF8/Evefm7EXfGLpCOA60HvXH9uJYnDFFlSlNim0T4aaWEd+6YQG+j9u1bY
Ceih3FXKktdWwHpXRrLk8THukjpQ2zymFB5XT39V1gLzlYgDVS3Kw9dWaODPzoyw69FAPcG3p7QM
RuqG/4cdo0hGqYyzS49k5SkKptgglq/Gx4KCOH/VbjBBpNqAYN7smKQEECOi/sB3IeS4XssweWFk
Vg1WNC/Zt+B/gzTrtubf3bMCntSmJMMwD/KEayuuEcYiTZX4qOQ2wri9p/yoEeL68/EZu1HrpEcm
505LUAcPPp3AazMLkohT34bpUR0K+9fiTdbyVUd/2vIJOKKPdejlzVkZlEV9TYXp/lTnrEUJpUdB
HyfcJWOy6yaQlH8NVe0ytA6N9N9EajLLbiic4V0UTUt3NuJyTP3FYnwCenGdkQSzgO3gq0aZaL6q
Rv2n1u0Zdfp4cTePFGuTMiFoi0E9AAB8vTZZmZSKowlrq1HNMc3qkqGCclYqNLWfN0XLHclMpCYA
Da7Ot5qlmrCZeXW0cjshNe6En9BG8VMv2Ro2tE5ZpW4/+hny6YVrQ53welVl6tjj2HoMzK2Llw5y
im8N1l+4489zaX/sDWvDV97Zxbfaq0kVyQMjsVqaUseAVs02PVqIgfjL2C3v2jx0fdm2PTzexTtn
noBTAn+IPaUi1fXSUi+KmzSr06PI9Pzoqc24szKj/PR/sCJZsIQTMglaFasa0yQjZjDEUWFWZmCU
RblztDbcOHx310K+QxnDoq6wbvYYUzcj3Up5KiH7Y8iCNgapjfb547WsszkOg2xNEImRsVIWW3k8
a7LqOkm09Dg4uKHaLM1Lk0NG9D1Tge6sW+3wc9as/GSWRfP9se17K5T0KFJmecXWNc+qGKPMabBN
9lPvvFGfd0pV2xsdkLtWaIDIAg29rDWBuqrHqlYVJz1WWWztKhRWgmVpn1VTl/tIw5Gin0z+b0RY
89yIlqFQ02NWIHPrLA6chUX1nn0FiWJpI0EEoVhMkLXy6QhBdYMW59lRX5T4BRkKMvA2//r4s9yk
Aij/0UznD7h9GggrI2NiGvOw1Pmxq/twVy9UYzrDQjwMVBDMaNFo/zw2eOsgqMpAEkUdXuq9rHN7
p0AhElxedbTibviAUK6xE0pa/2Nn+YYrulkaQdCbSiSFJhC/a0r/GNnmqDZ6dtQmpVUv5thrqV9G
8WS/mDr94tepHOCZPF7ePaM0EIiPaMl4OPdrpxT1qvDcGKfkwnbezeo4Ht2utT/VsKfYWr7C348N
3uwnqwSNSLAEvlimrNcG0SxibgxTNY/5pAtvH8YOyKMqRqSkM0tjC1p1b3nEv5xH3i4cyGp5BLJR
4qgz1kQ8+zoieV9FG7p/4aKNd6Fi11sSF3cNyk4xzpfYdt0r6GzYK5GJ2yiaqX6nhJr2SQGG/qdo
SMoRTS82Atx79qTosGXSNEA3cnUfOirI2QIe6FjOc1ozoFIZjF3XRelLMaLDOdVjfnr2A1IaIrcg
EpWay2smcRTmuaINYXEMy4WuMLT5c+YmyQdlnqvDY1O3i8MU3FsYxST+N43xNoLGlU9GeXT4UFAw
VPHNchLaFtkQheWLNgvxbBlWCgCToNHtovQF60O/Pp4RlafELDpAn/0cUTvxvgKXazc+2u0doCwP
Ggj1A9wycce1kcxt9Cmhj3ScNBJqX0Ed/+PAY/dlMaPl1+M9vHlhWBAYHfhHOE1Y2fLf/5O7Qwqq
8zmB/UljxwyaDOe9a2pP2VIdepv3d5VZS0MSpg1Om9O43jlTiQed0yeOkZenv4120rZBuLjJ9EI4
7LyO8+hlfuUmdXsu3aSN3uPqoq/CSdwZ8Etdf+jtzOj/GuyU+myYR5bhmypUJh8VSCv8INISnlYe
N9M3UDlWFTBbK1rOUPIW4zyD7LaRPBkaa9/XmvajcvsePWwKAJMnfMccq2cr6fKgkPQhCUJMRydn
9Q29clnmvHWLozLRNUMaS3sn0mT5+vjr3URAKyvyhvzn6wF10lGqMwq+npfuiILcoCp6/TAURbZ3
0y5nX2PxpaxFfnxsWTqO9efEUYMagiUnywjXlgVQihbWNBehVJIXBsFO+1Dv60CbhP2Z4eHzC7K0
yRc30smDBo1j/H+wD2GOABBhbhC4K/tmNCq1lpfHso2LQBmL9EesZFNQMOzmvWj1OECQfH7XKYP3
LeHZfzYNpqgvNXwYbympouvCQY9Skr2UGVcU2YmTbQzLhz4jzHi8yBUllUI7ZmCJUNyC5CA1mK5X
2Xo5DTgkNo6oXYrupC55Z/lJMrfGiUarmH2b+ZDD33FvKJGvVs5SnMhKa+0s9NZW/UobXRimih2L
ILIyJWVynj4VgSghwvool0xC0qFU5jnlJuNNW6+c7ZOl9Ajy90bW2BvHVR7660MjX1nedbwbef26
h8oOuehi5oJK8FD5c547Qa70X5g9v+wf75zcmLUlGrXyFkKCR8DjeuOajFmqrgWUcjAXS/O9ZFZe
q9Isj7UIhW8gv7o1gPTe2iBcU0Wgxk44vXKkTBF2lwm1xeNcRfl+SZMvjBjzAk+Pt/AWty6bEJcX
ltozdGi0Ha/XNkGZ6kneqmPE5N39MJrqQRXDFlb51rVQRCI2AgAGm5PO+rUVfRHu0seGOHZe+J2X
fgjMQdvjR9UATVw90Cvl41xviU7f+W7yqDPvGRIdleSV1ayNhBjzSaDGMydHM9XnoKlRwjGXItoj
lLulp31nL6/srdxYscwx4OFRHDOnVU+LMWj+QF67EUXfORvMLSMmothEEL0+jb1LAJSOs5z1jATD
rm1yZ/a7SjV2DGV2NjzznS2kg4tTQrAJMtZaSaGKy6pDRFgcGdAAam0af01G9C0py59LF/71+Jrd
2T6cP80rXCF0v3X8PKGxHmYlURZKs00QVUq1K0xvK3a4tQJRjtqIhMGh2bbO80uI+G4KPv+Ye07r
t1PRKYghI/604W7v2rEsAKPApohW5JX4z2s6pEXmOgI7g95qfm0v2gsygcbu8Z7dHgYqIm/AXuQZ
uMPy3/9jpY1Du3PLBeFkfUYXNZx4NveDpafm0V4Kd4sMcHscaPzK6hVnj3bVGlHS9U3at+bUH50Y
jpLvNm5bvhAz5Mn7UNRZ9VG0WvMc41a+W7K5TwuMdTKEay1Tr6hObreaOlMltktEpxMlyBcDoXHE
KDY+2u12SmwXKjU4C1mAXGU49M+EWmuKegy7AQ2PMEl2AqmaUwch60n5ItD6suJNn4nuDGScVb0p
47CXE1XxY9TU066L6vogMZMbC3qDLF29Xfx40hkQEgi4gMKQX/Q/BwQd0D5b3Ho5GmPZ/K7ZOPij
VkZJG8TZGJn7vjSbP+bQ1LskCNNmnF8rrWrnFyMDv/qsBBbnU0qWgD6F7iSpzde/jImWpWL0kXn0
+qUMws5Rj6NrbHWo38hf12uWnAtuOYAC3P5ae8OZ48pWgW8dh8LKln3boWX+PjWXpNzRo1JcP7Fj
RIf6kfGqF/Cgnkk4z7iw15ai20LGN2m99lVNmtJWj8vs1APckG5Wfu96Fbq8S9HW/K20ASnsmSA/
epdYVBBkciSvfoi6Qn7NN6uoW3aZo9f6Dy9ZnG8NaNE88Zs+F06ATH4xXyigl++toiy7b4WbQhAe
7BFRdFHarbMXQtTaS62CZLz0aqpl+2EQdv++YOYQY9CqIY2C2jKzYYfOuy7+qYq2+yZlvFtGEFlx
c6zTVht8t1ZgjAtmzix64NEIPM/J3LW7iPJdCTPJFO6L68xh/mmJ4s4mzA9nex9qTdh97ZMabTsy
qWR814I88A4QavJ4v1hO1+zLMk+93eSMykIpZ5rHl8HU++IlRDbvq+Eti8qt6WLrR605yi9RAen+
o1BFVPwZGmGuvuZukzKDixln4T+PfeKN55VsYYpF9BjlII01+noS2tSmtAGPrdeKnd1pUYB28bOT
CHG3FJVAJtCopou1xrsNfEhN7ZfstMS1/kVfJvNb0uriL1fp09/AAW9RHtarwp7ssRKF2hQoQFdf
3x0R1o0RKl1+GlvFCGzhuL+Jsiz/fLx3awf4ZgV5TbIEmjAUVq+t2CWj0CZVyU+JGnbZrp2BKUqY
fjz5BXn8VsnsdlEUcWWAi8e9I8U31ZNXMQM4ORkMfPDA0/bND5dna0vA6HZZEisFOIZAkEO99gim
mGvXaIqUI0kCHcVtunN10NJFk22pda+fSDhesigNyIIRT4Qzq6BThGHXafSzTyiB17vM9Povmla3
u8FOjG+h527pedxZmqwgybXxZKHHcv3FOhua/BL16clu+nGfLyNqhqFdqq9dUSrfH5+Om88lm5t0
nUE/owhOYHhtKzIaCkxKv5x6Mxn3qlcqO8csniXCALEGZ83BIGElVVjHnGiJ2Yg0KctpAE/5twiz
+Q/dDHtn42mUv+x/XwmJ5KasQj4HJYSoZpX5WFOZ6GNlqScUNmw/7bz61OcTwwGLMlv8NE7zyB+Z
R/Hz2T2U2YhEyiI0AOZHv95DL7Nql3pVc5o7rzlIgGEg0FL49LQVmFjsIBEu4dp6D/mGRp+nY4N3
IkNuJxBnrZJpG1t4ex54z+mX4QJlLrKOPsskW0yYHu3JNJV+h2asE2hm2O4er+X2Q2HlrS2HiCu6
DKtIusjrDIxn3Z7UZnICpuzsmzG7RFF2cb3RCPKG0RWPLd7cYbA6dCkgdvOXPCbX38hGmQQGm96e
lLSfPxdN3R29aGoOlRMapy6rxtNje7f7yBRBIiJoKrR/bqgF3jx12qJqwyltvShwgA/7WZ9vKZ/d
7iNOgrcKSQ2qQMhaXq+KzTOKlreb4rYT/XIYgzP6AO2jOugHsLUvLTylT1pZmVtB6Dr7J+Wnl4W7
oKWFyvC6mjG0YV8NUz4Cd6rmX6oxMNslLpeLOmvFywzJj1AmS61v2pgox2d3Vpp+Y2ajFArk7XrN
XVWksI6S8aR6aAIhHDKf9NTYIvje+GC5QEg4AOt4y0CBXFuJYc7rXTGMp6TRbH+h+vZq1ELde+2y
9WLeMwV0AFE5lMvA56yOpuZSqBtrZTzpwjB9dZqaPYoYToCyq314vHcyGr92kFJAVibkPDAc0FXq
UIdqlamCEVK6lqff0XCMxL5IbWUKelvQUAjrJfygOb315xBPQx6oUVdtVEZvLyLJLZpzEErZ3htO
ZNcAB4FQNZ/GuIingz6Qs/yZM+LnT6cAQ/aBEXtT/STcQJ5WpiFLVwPW5UZawugSvet1Yzi5Zp2d
EftOXqhhOk9feayQQlNXlBot60Brnko97HOsKCKa9lXVMIMm7357/AXf8vH1J+StAfXMSwAhd3Xl
ncwbS2Biwyl2Ylg3pdLixUJrHpf3emmYvV8YnfbRSpmngGNVmcw4kxeIXe5ESnvQxqGFjJM3aezH
lRg7v5uaOIPrMGnpk+mw3HX4AoQwpKkWjuL6Ci1KUpuQL4YTB3n8HGt2+xNV2mRj1+8caW4pIQy4
eYKmdaMBtENmxwAhTm5ulfYHjnRkB5k6FcmOpMROXmpzmf8e9VBLD1R8WzWoLDfcGid16+55/BHS
RFZE9jTXOCAmgU1Ol0zjCW42c8pstb6QbDf7xx//1t1LEC3FLrS1iUnXTN8IwBQV5GQ6EW8ULR9W
TbRganLd82OJZXgXh4qSvnMId7Z4kPcWyLUFearJosMa+JrBeF3mMJtOjtd0lzLLP3lp0Tx/T4lu
CLQZEkl3c+0JS0OPxjFlfXk7UzuJtWJfK3jex7t462+BY0isJW0TbKy7DOE0G3lUzcsp7QgGd244
OilK9Vpo7R3Q/VvK/zfmZDYEfoAGqtQGWte6TODCU0aSdtLKoRS+m4fZPpl18xx2abLB2HorQV55
B4xRmySR5YhIQMj1ncvKEGRhZDintHbFr6TWaWn0XesqLzA/IrELF6E4n7tKy74ZBfSJIKYQkQcF
xSqxq+kBfY8VS5DkzFFcfOA5cMTHecjEV0WH+RugNxR/pl3myblypVkv/tANorvoXcZMuKQ3ou/D
MibuTreU4h9AIHlxyr08/92IrVygI5y0ys6bOibNWcY8VqeGYj+DH5CfSL6YlmJSdFTGsjw09uRF
fyyJlf00ly7X/wZsUeSnvkQQ85OOxILwa6XRekBVSmJ+XgAm1ZeeLCP3R53wdd8vIVRkUxuNyR8m
qUX/+BDdXEU2muYHTXjZtIZ7db3RRd+PMSxC66R06lfm9Jm40+GoZCKm+QxyDijRhqO7d47wpEyQ
4/PeQs+txGIUYFfbJ9C1s3ZoEbtN/KhJwXwZSzQ8HWZRWXyjX9FCBQu4JjEk5tjk86Qtp9xCUj8R
CGB3Rfj34128CQYwQhRJLV3mu7ya17vIw9DFA7DkkwKEJ0Dirk38WugdMt9x/VEtsmcV5qlVcuMl
5hBVTgJz+Zr8p3aKTqAnXGZinEKPSp0Zjl4Ankff+FQ3zlJakUpZlIEpKJkrK2Ms9RhGhvW6QzZ8
nCpP/TqP0VaL+54VpB/exoUzxGjdY24p71VGlmmn2NDrl1QtF7+l5rJx0G+PncR9yPQCILTsaF/v
mI7yJucttk4MTNL3ShiXQa6VvQ/6dut5u10Q4+io80nGmEuktoq5nULVuPz/j7PzWI7baNfwFXUV
ctgCE4ghJVFZ9gYlWTZyTg1c/XnAf6PBTBHFY1teWGU1u9HhC2/QzKCVi+nrciRnr6u3KbQh2kNA
T9wJqHFF5d1UV8gp1EjrFycwQpnkXxQ3o7Ntqmmd/Z7U1Pj0+g6/nROXP4JjHFgI4HSNrpdvRER1
km3jBDNx9vchKZJveTbvcfvujsLEUEpd7R+3aJJyaLq6DicHw0xn+NaM8fCoikR+e30uL2f++nXB
XoMoi7ol/9wAqkARKkYWzm7gtnMlfQxQ+uSEYJXV+KFZ6/oFpzXn316q2d+haDBBjyOl/4UVcZ+e
7KhY1INl5uGedOXtDoUESA5MoYp6Gb+ul3gq8shpwgKYRabG1rOclrGDwltky9e56qN/X1+EO0sN
GpAGD9ciJZKtcgId6LFuJsloVmL6nBfzZEVTenh9lHtzQpIbtADNJBAs6+//cU8N8VApWdi5ASr8
g6cqqRJIeHkPRTz0OxWf25cM9iQ1KXpyLzI/m+Vb4wUjRzQgMI20OOO9BhmhdhFYa5USmqip/Ksn
u4fwzioiI0IOCkYB2tYWo1DVeaU4ZRMGQ9S/ENAKXxmm+vj6Kt4+L3QZ1746+vMrWG5z+OK+hKGs
h2EQz079vkqS7B9YScIbxmJ6bKj/7Dxnd5aScBLoPEHyi6Ll9VerJxkaZiLCoI8G1xNKlR+VyEq/
KNQcD67aao/VNLZ7yJJ7a4nGAfhiWGnwoTYfUAHGHodTGgZlzkuN+YtydrXlrfQDbheCf97NFXWL
RuPmcp5dbTaMGSa0vuT/DEM/HePGeXMKzSAv7AaiAgQbXphpf2z7QmntjNhcBKN0YEIbmjjluZXt
RMl3DhcR1MqapIsKsWuzYHFTUBBrY2R7DS3xW80sToW15A/mUv56fQPe2xB/jrRZNMVsojpC5D9w
az0/2ItVolZocoTRCC1O9tABCcvRE9jZ93cnyI43ViNHeI+bfa+VAPpilWXMxyT8RbFA7fxpaPFd
tbCc/vn6HO8MhqqLRVWfAuQKZ7ze9ETBoAcoxwcGIcizTqvZg+yKykenmDu1ozs7HcHCVUyLWg4P
0ObDLYm+4Olqh0Ei2/CUYyR76KT1NqHYlwCBwje1HB5TeHLbigLu5DBepCEClKXNQ6Kky0GxBvnw
5mVzmQkkaMKrtZx5vWy9yDAnm5PoEupdvoIR3WNRtfpTRcPi+fWhbq9BOn/csaQsFvzYbVsED6yx
MaxlDgYZ/23I8F831T8tSuX6EXSL18e63Q0rTB5sBxthRf2sn/CPE6ytUItonOYARRHdrx3bOer0
530J5/jw+lC3u4GhDBBMpNWQcW/qbQlWkJmpUUnMId21RmcckqXXd57H2wnRtYK7toJVKNBu/WCi
uiKymicjKITaHyo7/gd3SMs3BrlHV7qdD1UdSqI2f1Et23LXxFTJmo4BL32pLM9gGzJs7zu5U2O5
Mx+0CUGlUh+g6bwlpGR2mMTxLLQg7GPjBM3fCNzFga6oLntgvTsTAgQDVJ0PROPUXn//j72g2mNp
w2PQA1w0Er8cUaxRZbanJnA7IZCiXON0dlbl1C0DPrfGEdiQZQWg2ujJDs7POLfeLakxHt+634h9
SYNQy8JnDjTF9XRcQLx6Zad20MXqf70ZJQ9GJo3T64PcvhgMsk4DlCih/LZPFUZTnWd1Zwdzu5Sj
p9eifLQza/lOmiww8hvonNHZnEtzZ5/ffiw2H7uCS2lVuNhCLPAlVLO2HfVAtl3zENvDJwUxgZ3Z
3Q7igHQAi0CXlBd+O0jo5IUx1z2hSk3O0EoZeqJR3iabul7gq5DkChPVeZEorV1/KG6muKC8hGjL
bJaH0axKP+r6PeQTZQr+nOt0iGuVdIuACNVUsq/NOFpXN3GdhEHeo0l8EOloqw8dJLZfaS37b1Ej
jd+lUSnipMf9gAclqMsGgb4OQVrXz8w+qn07G7X8nZZQOPrU5jU2GmuzXpzCNBz0dxod3/KY2XkJ
FyfJ8VCalFDtT1HZGuLg5Io+vAMrUJsnhx5YfK7MgqKaqlVZ6EU4W06PS1pO87kzjcH1Rxcn4ONS
R7ZxUPrWRFApqYbu0utRrj6Zs9lbuZdWdZcBjsKx5zzkmlwerBH5jCMgIMP4agiB9tLUFqanWhjT
fKxr7piHEqvc6WC34QRLftaLXB4GOVrLQ76ouRnokqKLb3ZFS2trjpvu0wxeVz+EOB/91xaya99V
VUrPUGv76Osk+tg9jEq4RB/6SReJX9hp0x4WbuLFi63SKg5205pfOPd19GDpQqPsH+MiAzjLMo6l
bVTmB3SKyo+dxozfRZOmZyfLjqzmYbCNZTq6SS6zh1LL0acejbTS0wNWvvnsVaWw+oOaItzq2UU/
fB2Tcf47rftO4sw25KY/pjBGP0mdJg+YLX2KvVZaVtR5+VB0RSDVpJLgpnQeIl4uQCN2shTuAFx0
RNJqRimj+GgawIrfxaaLrFZlovr3ntJlbP+eG6HkP7tayvhR7WsUGAzkt5Qfmr2gsIjJcikuM/zM
xkNGwKH8N4XIwKIFBpnlgY4vZjPUR7+bXdWll7IxVaJLPRIFmBVDOoelnxByTUtcdQ/T3ObyrBpD
lHlFQ+vkkpqA+S72Kgx4MGvJ+awG2YsHIwFjfohBEJXnNCfYuwjU03kBDT7LE6n3/O8wm4P23paq
XXgCVMvPVjFbh/qAabUPCzYS/dEuu8iiNpvWo08ev3xMwtByfKtr4uS9MVJweDKXTh0uxOSw+6y0
gzYbg4RxPHsCiwblflwFaOfaKO3DOAtZB1nYZB1mbDIL/bkw+saPK20p/HYIoTsMnZ7Kg4QP1Hm9
KfrRW5pO4cmzgAr6ss6H/NKFYpReUuPL8qC3oKcOmQWW7sibks/sFaCjPkF7j2WvAJ43frJdyeeN
MI6T/pw4jnx0W2vWT7gWR8a7dB6m/jjFYzSeK9xJaOdid6WNz3DFmvJBTqEijgDAa/tHuMR69+SO
mfMj7lPlc1+VrusnYR2XT9FoR+iZQlYKYadqU+tnS8t+EsIShe9Yowi9JZJwWMYqVhscqR01pAiM
coSfUA2ZfSsfx4xgxUik10adizofRZkP5SzSzxoKfp81c0jT50h1a/VrOy2FfFbZLxWO5zb2WVaT
Sdsrs6Yr/uqhmAwHvGt1cTCm3K18DGugR3kD5Lq59SWI2spLCg0IcaxPzg/TDie00qTR6J6a0vH+
1cdtPvhFZXVtS91wMj7lfZz/PZi1Wp/HVp9z/ASV8Zvs9TT7NNtg4D7Y5ZJPDx1Fj/aLIWe+f9K5
1bdGjJF6QEzKjb1IXX0mmzKOPqQ94MSTqwlOjznn4Tv0Ju34mHKO5a95VKcGCBDH/XHU+HSeint3
9zTgSqb6wHVU9MjjMR/PzhrRHvvOVCePU8ISYg4du39xDYfZWdfbofX6XA3dh9kOjf4B9qnbndwc
+L7f2GDB/6OzUTt+jyqdds7yZQxPYnJVcWopBC5Pdg9m8mPSWHlxqOap1T5aYoqWMw4lynTSM637
voR2P32IFCNtjgmSgvVh5FOCam9m/F+KsV7k+wTVZ4jlaNIBDMuivlOQPx2EcRgmgfLsAK/FeOKp
DXEkLmhLnmJzyuQFuKeB+qbs+ikocN0WH9yhRs+0xbNCe8qGqRi8TndlFzhLqM1PBN2m/k+IA/I3
WJSj/gk6vWt/zWpHlN9DaprKZzWPhyzIBwWZ9XhBHuOMG173Pl0UcmorHXP3qyjnDjHPvplNAd1z
nCfefBnq1jPbZFafsrR0Rl6dqK8PilbGxXGKnFZ8yk2MW05lbXTJqWjCbPJlJ3rtfTwjlHpygNXi
GlZHMxtrAdZ8dmoIgIconzvrBzdWX/1alFXX1K+UvJw/tXVYjie6Yv0XW8zG7A+1E9qXTtAu4HrA
sCjggKsfrcWqlOMg2157cFHgEj9bEJPtKU6pQZ7oKuQqzjiZiOLnZDbZ+cpYmzmNJkMsJ2mSaR91
Gm3R+ySKlr9iMzXcztPmUGQHs+Xe9KKkrJoPLv3b7mJxE37QDVGXvxSJed2hqkIS24Q44l/aV6RN
feYs1QOAsEb6ok8Gx8sXWZq/jQT3PA96YdUeEG8StEzR4zU71nnR8395fZrxnSsc4XpzW2C/LIpU
TfzKsHEr7tLU4n+e6a8czSrlVkXRtg89+n8mRZHOiQgxTbHYvlvN2pfaLNrnJO8q02PpHft9pHRW
Gsx4WKfHJTfEeOgKpauRV7R65Wy5qCT5aaWAW4atA7JKLJlu+vxPTv4stGiZT46kpHmwmtj9MCtL
XHOSAGjD55nEtzZB2OfZnjMVRdBk0X/0SMUnH3HDbDiWi4Do5knR6N3PRqhaEmPYbZTj52UUtvvZ
jdQl8mq6h/rRyVuaFeqoj9T3rdSqzgv6Sd/hIxrFM43EOuS5j23dQ6tBgNWeZ1HqnlPm8muVdABw
uH+Xp46fRgngoCbi0IcwT38j61KBP27H8icaN2EMZMfWf0ldil8TXkAL5K4VJIQRjMZ9HLUjG37S
2uyUKJH5e5yjRB61msjukxm7SflUREWjERyOtVZ5+ZQhpLQmf7VnlXOVfEMmI2u/lTJVY2pVY58c
JMInrQdQbnqm1wjkupzlIj7Plla5lRfzjn01y6VqPkkS/uZQ0KNNfadr5/eZHff5ccjmrno3jWM0
vLOFMsqHeETCxnKKKiXy79OcZRbtp04ZDDrEqZijc9V1oe07IAsUP1pKaChEl/xEuSrLj5EJ7PKj
YjShdXYMaf4ToeCb+EMXl/GHMK6kuJgC+8EnSmHj8kh0vLQPdagl8n3upG3pK0s62+dQGdThl10i
+lgsval4WQN+/lwtajI+62Nf/Od0UEeD1ujVbxA3jeEfNwwb7Vh2TO6zw39qvKlNo/n7XIhYYzHr
5NwQnAYqPF7TxxLcnIjdUu7KeqgHeeqLxQ2PnVZRJPGavm6V1qud2kCWp1ZbwBXNYtk+aOmQx1YP
KySNFKF/iRyqficJGB7owNIYbftklZCDvEIYGYEDfCSubFdUva87UR//pcewIj47sdnX37qezRC0
cykVVCEmRxyiLlv02APjMhZPFholNXbRaUFtks1qfoyMwVbfV2y4BsJsrQ3HBlatcUb13AaGYc1I
pWZAyQ9qVmLRXRa17fpEwcn4mBlt5jw1LGD1oEpuyn9zqwlzCBSOsNjPeQ8LwS5Q0c6VRPZnC8eJ
yC+tXOZeN0AePoHstbUPmmhEeCxR3dJGLypaZXiqoRQpmSeVqJjOi4wS8V/uhFl/woZooTkkYrZ8
Wg2O4U9ZsnB6ImiIi0eLKeOrcKVVvkxl+H5AHO7zypxXPbNNJD5WSVZaQSSMsPAjRRTfa3ZPgSef
WylIrxvIIo2wiqrzVIeD/JDH2BMvXkhFb/LS0ejyj6Yt9al4ETDkXJfxMD65WCUtH2fT6tluQmrj
90IpG1DCYdnEfhili+tpSZHBiq1sNAJinkLrgfZj9LOeprD0iduAD4eLGx8mnWsIueKesIvHzZoP
rxcB1vrsdWKJWgjQwzW3JF/e9t7DskjNInRdKpA6KmxuVp9kb+nvZt0JIkg/H6sm7vBgKmZkovBf
3hn+tqJC0RNlbIo3K+J9yyqO+n6sar0NAyAjBZx7kbyfp74KIN+bOwI2L7XHzVTRgaBhQocZ1dqt
bq1w0sluhBsG7Ti6KdL5sv8FcUf5DNVfsVEQqbOfiNss2Lnyxnxys0hx/SUTyU7r5s6SUxPDkBQE
39pw2xR38hoDEoCBIjCzovKknTUnPnp/knPVnkReD4EbFxHJUBcfsmH59PoHX//0zSqATnYoJKzi
2vRyrisJEMUbHtY8unDCluaELAeKexEhzfelHocU5IVbujsFn5sxSWfARFMrWbnjN5h8RUzS4N4N
gy5CVpeovTktTm+8x7x79HtF3bNiuYEMM97KMYTlSrcW7MX1HFXSf047u6pM6EyoZm380+dcqKmU
OCjAGXlHgD7+lVr9W4X1V9qLhTIk0hwQX6mAX4+cuoWAkmxQp0mrDL1GMX9AACul+j2Pf73+IW/K
d+tQ9ChA8/7Phvh6qI6e8YQ5SxiAyJx/ZLmNxWxrNadijkiPetI3AGKYVbw+6r2l5QvSSKXsTjNh
s3lbQqXekbSZIjX7nrv0lxD3f1SH4R+9IplNaclkVrVniH1zTawuajoVcceBiUPjbjNXmHOCzEoE
jd2rxz6siQNzW3qhZuzV2u4ORQ+JuijzoxJ/PdSUav1qOisCuw6dY0bu5c3Y1lNPiN5KJmaz0JkG
3AB/fqX5bmZlCRsrUTGIQGvG+hSPSMTqi1LutEluSoeMQjGZyrhBKZmi6PWERKUUMBEVvhglkUMJ
CcwHi7TXUbizG5F6pGlBwX/Vvt8sm5y6VGqOjC5JKdKvfVIT/LCS+qU1GiSgp8mhJFO2g7bT27qz
H1eaCk0TFHdhiG7GVZd6AcQXpRdlxOsry5v8kg5Se0SGKPGGsk+PkVSnT1ncNzvn73ajUFtecT3w
RCkxbzuE4BasdqYOctHtXCJXE8uvA7m3T8FoD+R1i4bhjNMRWiU42P5cbdffMBSYcCcyK/GWcrvs
3IZlJn9GsouS95kCufTc9b1qXmJw7uaDSq34y0zC050aJ0QQM7T0OfPYiEr/7fXb4M4aaNjUAwYA
4wqdcfOYWPraqZJjemmV1MAfwBwjr1vFEr2esPH0+mC3W4yLDrQDHasV93BzXLpJV+inZ5dl0rVf
aje2LpoCVv8oISQKLFeVuHhfp0U47+yx2xOEfCCxCY2/Fz2pzR6LSZfbdhLZBW1h4S84pwQtUcvO
zXq7loyCzwIdJqJvrp/rb6xnaVtpTppfjLwVX7MyCY/6vAxHgBB7F8/toSHyXZ08DVZzBfdfD9Uh
1lxHEUVJs6qVS4oa87nOu54bYmmwyYC3TrTu+pQw3nwXMTAlQmjcdJ3YyZuBc60LFafIL1oqhqPa
xZNX5/Oe5OO9lUS2A5gKp8ZVtigtezSFbMoxv8zzZP1GgIJKpr40P0Jn6HcA3ve2BuQWEPJAH4hg
tesJKeQtHFyGCl28mhZs3g6Ok/1+feOvq3IVsiHzwZ+vOPCFUdzbQu6ceEnb1ln4XFnuPE8S2cwD
wAXKwlkGJLd2KnOP8npvXiQDEHnBrXCxrr//Rz+161Srm6c8vxRyKf6ahnx5tNNpbx/emxg4jrUH
SQsf8fnrUWhoqU1VJvmlHhX7VJOL+e4886+OyNsYM+Xw5oVkT4DGpIoFuGj7SM2oojtYhxb4sSoS
+cr8W0ev0+uzMXDV9L/XB7tzyACcKex1HkU4FJutYQ7W0CvuzNZwDoUtq3Nl5J+1mDQHF7XwODpo
Jrlas3OL3PlwgLYBttJ+AoG8FUmY3agv0e7OLxkOlT/qkcuQXYmmwOuTu3PEyNngBsGGWVWhNg9S
g697ligLVpQZHNiRWv4pLvXssbP3ne3WR2Sz/YmRiSmcFcPibEkUy0JZR5nD+tKMCDJ4hYyt3lPM
VGZU+G2r9SbaDF+UNu+ewWC2P6emHmWghFE7eNzcaXeAAjJ/LrNwSrxkilz9YR5cPX9ss07XHhxz
ETkSyBptzpKux3C0kz6bDnj0Nei10Xal2SM5YngIEDY6noLMw3LmNRLaO3cc+v5X7Lh9GjQ9H8TP
wIrMR+oKueZlelNFl6rsI9unPVik5ylR4/kYGjp59iprXXlU08PsQYA8UX0TZq8DxnMhoFDdpq0e
IQJXO3nwnR2CFwIAeE4dPKLtHRw6ncEeSUvMj9Xshxk58qMu4z2J1ZdsevPV6O/Td18RRwaB+/XZ
RndxdvIBycWp0fX6UYyh435PRUp3NlsotXuKNtA6pCFIm66Pm6l/0hI9Kg7w3efkUFmj/q/SYjV5
dsK2bqjPzhL1iKgufgmYtGbQpED6/+pHJe79gQJsFLx5i69iumgL8IoAcNuc32K0y5DaW3kRIhM/
cvbgCKZNUY8zAtPy+PbBSKtAp/ALHfzNi5xqwppVstVLG1fDQy/T6JjYen2iIyZ25nX7/bmOkOEk
d6McAoru+sPYXeLClLMLbojF0o+Vlg+6t6AiHJ9en9Pt7U5lieoOg5Gg3sA87NRNVSfhKlqIi3u/
znPlMCe67mVhK0xqn7ueBbe3Etc78TiBzctTuQlHq7xv2gzTlEvFOfNFRJ9eK2ikDaW2Z/Rxe7uv
0GzgZwA/wO5tV1GbnALL6bm4qE3RHrT5XVmXvjM6FAfXcvKEupw3a0O4c+/eW1N35cUpgJyISdcV
+ONdzjvwvbluFZcoyVIvHp1DgjSKrzbG95F7fue9vLNVNOD3mJohbAoYfzNauSKKy8QpLoQK8aHo
9PjRiPEYf32f3PlqQBPXIYiyIehsDtrSgnMYqrS+FHSLeBKptgJvUTyXz7kz1J0JoQwGpurFgIbs
+3r5hjGqck0M9WUspHxObDd6CDNh7Yxy5yOBf1wrFoD3uTvWn+KPj+RgxQW9rKgvXX3q1ZFFK9PJ
MyRtHV3sbIg7M+KVR1WQxVthdpsQSsaEahXiPpeIatCpAW9xiud8/vz6J1r/lOvLfKVOkXKtfifY
ZW3ujEnnXQ1Ti3WbyXAJ7TNaWWoO982sYh/NlwmLkDCLlp2VvLM1XgTkCEFXRssWB9fZzVCifVZf
2rxVThJYsGcWwj10b9e8J33lOkRKk4AG4ZBtiq2nuB84XVhd4nRaDrXZ9Ie0GffUSe5MiHNLwEsy
SRF2W31dYuAWS6vVl2UVFiqixvlcAKA/60NqvRV9ST5uotu1JubwgbbC9yNytZjl1s1FmHwoIhrX
L5rU8GecEY+vb487mxDte4oAiORgpretma0Y6iHFeOKii1I1QLi7wj3OejPsVZnuDcTjaNJyWdXV
t8+klMmY6hQCL2qCzYtNr/MohNjLxO+N4oJi5t2CVw4U9/r85vlsjG7v1pckHZUPsVg0xxMzkLad
Zbu9J+AHQt4Dn7jeSVt+T9UVTkOtari4YRrZD7qcVYvObR9Nx1m4ZnlOUA/bC2tuJ0fQxwsC0Bgp
I9Ku68lNjqS7OlfDpUPS9TISK9Doqaok2wkzbnc6lg4UNGCqQ1+9gbC2Tt92hVSGi+mOzYki/eDB
Ket8yON71eF7UyI+RgePv8FFrD/KH/dtp1kDlXBrAOQQp6dR1yRaK2KP+3J3Qtb63kMW4aHaLBxs
NBv4YzRecnUq3gkbpIHXTaaOFLaA2/36ibq9cMnhkIylREIQBTjjekqjbqZdC5joMlpdmR2maHLt
k94JkgfTzofkQvkdX+g5L6Lnt49MZgDznm4g5PV10/6xmIthKfncLOIha/TS8sssicuzUbngWOYZ
rNNT2zdWeNAsOZan14e+janWMgobjuYCSi9bFQfV6GPkSbM2QHii9exSX76qsakfUbeJHhYa9M+t
pbc+eL890+nbHcTLiS49B8OABrdlsbR60zWyyLpgEI1xTuuOl01L9nDPt+edNeXmWp+0NUff3CtS
qnUPsrMLMiX5jMRn7fHrhxNX/1r4Pj68vpi32xVGyQpCheyMTc2WWqImBnAmxUIVqE0K2ArRfMrI
K1DxUPdw/i9CINfhwTrWiounnghja7NnokQrMb2Lkehpos4+NDGYkEODlp1ykHViZCvUE8zACulZ
DotWKU80IMbhc6zETuObQAjV3jNiqYfPACn73osmoHWnBC1tPMYjPep8ZGvQ1JSpHf18fZ1eLrzt
Dw9+gIIyKQq17M25niItndSmroMuT5cYrGlb6M+GjoDCMc9Lp0Z2MSxx45okhhCXEOZnitW9PnaH
pJEZsOp0JPBe6rkbT9MQR9Ex66ma5J6MCtV5RI1WN+qPhUx17bsRg3Q4i9ZJf5l8ncXLYm5PD4Cy
jA9pHquqB9IpNd8DhFiMp4lqdv5Ra7p8PERwe5EUA++WJsBd8/rH6+twb78Q5K9Kywo9tq0VbjeW
CuASI4OpBsxFmfPvRAumZ9f122Mge62/IQtM1E+RahNMpkOd6BMA52Bcizf9ZIznTEsmT47Rnvb2
7bm2EeNCLg3NY+a2rak3nevytoVlUPEQvwMdVBxyzc53Lus7oyACR2yMsB350pZ4TbLS1bZTVpCe
lPzQIwDzoNWFen7zB4LCStee8iXpy1aUrRCAq8x4aILGjPMfraot6WHM5uxsalWV7wTed6ZER3Lt
sqwNCdTFrl+BcVFLfVbjJlga58cKoQxGXvnj6zO6vQ8RXlnfGFIKervbOj0o8soEddIGKNtPDwvo
9cWrxq5PAiXKjN+hJYZmh9Z3u8vXpit9eWr2JBXbWxGGpDEYNU9MnKfxF9kaEwKVOE8YfkZkOe18
sjsTXF8VNDuQCiQj3Ox0fWoaYsdVCQ5UyehlptW04AatpTpFsxGjspzOtLJfX9V7U0SBeNWhIigC
HXD96TQxu03f5X1Ql3X9DHFj/JRXTvOUztWyEyvc7hJIdbwx8F6ocHNtXA+F3TwGQ0hDBUYXKarX
IloNRa5t5+z0+pxuB8JoDWI1wArUqG5gQkJN5FAI2cN56FVP6jgW9pH+Zg43/G2CO4pHRCHUPTYv
gVNEFJhNow/KuPwZmc1ZLeT7qe7h2wzK2wv1a1xMEE7Fg9B1e2k0Cp0wMxY9XLI+/zGArT6CDZ52
EvfbzcAoNKlpyCPjiMzi9RdC3wlIqtIMwVTK8hE9NBu/OEuukMS9XP3ON6JQypxWpXei/vVH+SNw
tJV4rKkTTMFUZ8IHnqF5qMsPb76Y0EHglV7RS9QjtuApKUp6Hwb1ffTO6mMllOyDUJdlJ3i6mcva
zlsvJwRC1k+0WbYUKpONQeIUVIlavu+VLPbUrnJ2LqOb6wFiKocGmBBtipVger1iRp64iTZMU5Dp
NvWTQVWO5QDiMBN5cp6MaM8c8e54LB8pBR0wXH2ux1MURL101GKCUEbuJyrs07GaZP171OIME74Q
1szrx/YmoGeCCGashLU1QNxeRa1AJR/cOQ7AzWwckyh+kEvyQ07qmRT0gxpqT0th7IUX9wflZCHe
TZ3AXFfhj31Ylnqj1IvFt1OUH669+DQYW6+r3dmL46T07L77MBXTThiprtfqVRi5zpWiAdkD6CEi
gethGz1NO62tZNBGgPdHVTksI9jOrtCyR3zZxKe0rccvsiwTkJ1Fa3yyGsP4LUPz6+trfpM58nOQ
Nf6vwr9KPV//HHk6N2CzLRlEpWEhsDs0xUdBezny+xD7dyhOpfgILZfs4/WB7+0uxD1eiPkUCbfq
96ocKA9prgyGYZz9MbF+NYBvWwtruL6K/n59sJt7jVniisDLs2pnkrhdz5KauzUNCdKOMWX4D8MU
heD6hfUjDM3fbx6JXBQAFYxV7p2tfuwU9rhXLih/ytKimVW1UNnwbAnkqFnH14e6vXUYCYUU3p7V
vmVLL16Qi81rPNICF2D7d3uws59Z2+z56N1ZOrqolOS4olcF4c3SxaqWNnOZKoHiDOlzWef2Y1GI
8Fkbu2InPrgdSiPzBGsLRZY+2rbaSeKZ62WnyMBJ7emYhviISg2GUZxUb2ZMU7x9EbAhn+AB32Zx
lKdVW8IfCqqxGT/beTh+J9RLdgK628PFY8o3ojaDLiEF9+ttV09KkjRZNAfq0sy+1jjp1yhZZd9G
XZzUIQHFDQRq5zG6t4pgPV+Uh9AG1zZhCXw+Z5ZGMQdJBPjRhYn0bWTVPVFFeyZetzuQjiDaK2tH
H7zTtvgTZXPbqXDggoQW+EPeg5lFIFweXt/ndyfkECysWuqIvWxWUR1exHrUOUD++cuM/N8RVBuk
1xLX79dHujcfyB4rPI04m5v5+nslWm7b8azPQSbbxY9cN/T0HlbY66Pc3nwECaDzsEAixr8B/S4x
QhoWNmsBLe/PVV8HPZ1Pr5yb/2q0DP8/g3F0V9Qv09ry2ttcrZwQYlrgDs6M2AUeqV8MIMDwneCK
XlyCvT3/5rvz4yldYxV0z7c3xsqmtMpxWgLpQPHza6uVfqNAdWlcrQPKVb7VSIXERaWZBWScj8Z4
m8+GCL4zz6A9Aics20BFJ/w0uK6LBKE77wC4bvciQ4ERA1iFmiXF/usdMnVFjBPHbAYrjf9M5vKf
1eryyA3V7ny42724jqQDf8OsY21iXI/UVXMYOg0yjpotklNSDgbaTVRYX9+Ld+azwgfWOgGtOrSN
rkdJ5nJUB6NySHA1cRyLVvw0CnhHemSb318f6nZbsGhkf+CNnNVrbJNoZvnQ4T+Cul1tmGDRhgLi
eK7r0VENY+1jWrni6+sD3llBRCNQsaFggCLctkXX6ouLTYNhBYtI7XfRAoahX4xpp292bxSHS4Pb
HX9Ivtf1Cpot1MKsGuxAxxuJW9Yty7+VLMt3bvU7w1AsXTfdunb0Va+HSVonIxo1nGDOk+gohrzw
CnrRb99060W7iq5RMQIdcT1KWrq9tcRZGKiJsL2saNzjQAi3s+nuzIX7ler5WkBnnE26VJVqnFHV
c0j95vi3WSzOByWLsp2jen8UNrfGvcezsTlATRq3am/icVjFc//Oziv3EKGDvfP57xygNYQAP0Li
TJlt89pGMu1tOJlOoCCghhxeg1tmkuuIV2d7wq4vD911zkB5jWeQsoNCcLmVFbLKtBYRLmWBSiYU
dU+IX3p9YwMhAa89OOq33IYUXXhKGXljWh1YFx+9Byw6UgQ458+x3eFJ9G12vihz5xcxHpPwP6zi
Syy+h036YLtTcWh0+Xcrfr9+FG/P/mrbzvmngkD6un2FBjtKB5wVQr4FSEo9r5PLVGMhptcGWuDh
uOepcPvtGY+99VJN4/hvDiVpqhjnFAZRpTsyqKeyOtCZ2gP1rPv0+nsAsqcwSF2BChol4+vTgs1L
D31nQSqwq8eAiIyOQwKv3YPp7D6DPcsuet82T1bolt/JsqYdtbg7q8rIHNb/4+y8duNGtjX8RASY
wy3ZQU3Jcho53RAOM6xiLmby6fdHXRy4uwU1dDAb2wMM4OoqVljhD5ReN3bWxQ4H9lq7WAGkMd0F
cUJfQ9yZAY0G4jXJk5Td0vm9psRRtXbYfzA2tsbNpWC03knTQxMuxRdZLPN/hr8k7kNagYqNnFn5
wzHfEAt3Ky+Ntltgav5xnHIDtgi78Pdv3lLAwrc6MNkjb//F5OWQwbGuCxHrZaPvRnsyYwO/0HBC
afYflEB3rw+37ZiLb82VSKeR/juN50soQYtCHp0b0Z7g3Mt9b7T2aZ4n8z5QmboDGJrd+e46fXl9
0OsPjJ451DuSFRoglIXPN5i5VF7Wu0F/asuy5dhLxIghInrSO9ntgpJdXq/drcY1N/HVXMnBcGFE
QRrEmqVvJZO/SiKJQETYoot6SrvB1yKJWPYYtW03dftnMsIDHqjrk29YyovKSVfZtzXoB3fvwhN8
34/UrVGD0vV8VwmMFnLuI5HkJTcQMBeKVw3c41yiUh1BtSudJ7k2SR0OKQHPo2GOVhu6A7yhk+oG
O//YLkWtfas0Whf0smdn+BDMbe3thrLK2t3kyKH+XcxD6tEMEF1KRtcMZb0TCazaz4upOWI/uxr1
WK/oxnKvT74Y9oFCifvgwJ560qbeb785UuT5HicCL9i7atD9oztvSh7ICbR/Wui78qBSCIv3OQaw
GT/Tg0mmj4EH3QsfxG8pOJOv0EESNFtA3H+S+TQMkbFu7nbosxRGHoHvWeujKXtd/67ZxqTdGc26
dkiaas34xbTJFPMwSYtA3+Pknhtfsynw50ehyCP+1BuWOaXzt8z5f5OVtOLB7FCKuU9XnOWQSCva
KTKli0yHHIv0S5Znwjjm5VqKyC8U8CQqOW6u3wu99umYztmSzYydo+Dk7Wfc4qyDl3tecxpGbxaf
c71OUxEGhB14Fthe10ImJ3gKwd4Z0/sgKEyOQjDnKppHCYOwpZprHoOs8bw7pp0PkdXrsvmQrH1u
bjKjVfcVw24tQIrCXJs7/IKSf5XWr+VXKPvpvy6aJGIvUXBP3zWN4SdNZFUJXO+pKyD2F0ONlkVH
oQppqKHuVDjKwdH3Cc3gcjfhG2qjiNLp+lNHkNv/A5wkNT4v1JblJ9DC/XiynKVDWAmx6wQ5+BoJ
GJGV3rCXYEPVh7HIxx+rhYb0O96wMYgEqkDpLsOCb6WhO6F1JZC6andDgRjHvnOqTB77qhjm+wVt
Agfdh2ppDnxq9phlcvfdWWvd4kiez66Icy/Lp4PO2nuhhDfu/aCVHaT/qtkYsp0xOYGC3lK0cEAr
vazfq06Kerf6kyrvVON1+YMudPO7FJmbYy9uifRU97OCPdIJjx8lEEd+VELB20cupuijOtGMT6O9
+O2DzFAeiYrJHJ1Hk89OG7BHjeHBMzP3HfpQQxYqmebdQ0rv0zggITh6nxZoeOJJ1klZvJcBIJcd
2CDVf1PpUj6iwI5YSclC9cfaM1ItFmMG1xtVFdf4UmHU+SNHbgRN5RKJs0dNByZxEDRGliPOzAua
KqafmHpYZVY57S2b19M4DeUwWk/t0Ar5z+Roi/HeSRpESHNYgNUQNQj1SS3EE2kx97yyWIvMwUxL
nLKUSuLZQzQqWiVa2e9qbVJfJTWqxAoTq8zeNbnRPcxTPSIQXs6lefTa3nK00Ifq941WfjLXcEiK
YCxCJMu48nboK4n0EwlYKncuzlNNsLNTzesOndNXXR2mzqgxay3Nk4MFykx/XApu5zBJyiE5LdTG
v4KW9yWyVIHzhUAblX8AjxO6Q2I03QiesUadUygfV0PqlWo3a0hpoYVStgvHMR9mbFGCGkU2b8El
zPA7IND4Qldy16vJO/lBmwX3ky6afy3BNr/PUR+rfypKeP5Js/wSqP6SZ39MYcvsG7yfpL3vjHn8
DSPOt0IL4aggnPRG9yPNT0d7tzrp4h9HHn0tljM2Ro96MKfWSSi+7SdnxO/gqGWWV4aVkSrxNZ0d
KnPVOrfzrkUTQyGUY/X2Sc/9xAJq51XlO50Hc8ELZHJWSCy9RBNV1P0UTU3arDtvmH37vcDT8jcY
yvHrOPWd/jiWfu4jxYZEY1jJahn/e/1JfSGGQf1+Ky2zaQENXYIPVcY2F/VqwZrP9D18rHmnrXb1
Dm8gcbJQVz2iIWXjLzS270ZbIf2Caejh9R/xjIQ+jyagU2C/DrMCn8UrQx5QdK2qhW2d8j4t3Whe
07zcE8/AnZrGQsHUEq57r4YO+s9UkkH9YxnKa74YpbZ84DKq1K6S64DEh7W2kxNqiZEbZaRMr8rE
3vL7wvJCDmY1xL7fDchIgITp/pg5Z3WaK384JF03anuQNHMQKshb9oEdEHxZlNXyqHsZYK5wHrq+
jpoB6bZDC6vBrFC2oo/WhuZsT0sZuuno/S4nI1nf27Tmb3nxXoU/mx4jHMdNbRL2+GWxRUM0T65j
JeMKyXEr0nj+25DzK/zj0jconw3uXOin17/NVerAoBtBD0g2iTDtmfPgJwVet6LCJOMuNcb9qqkF
wyRurv/HKKDm4OhB56ZKfD6KapZqXT1Lxl4hpge/pZSZO51zYy5XQStoDLLFrTcA1IpU4XyUacRs
0PZqm0DOdIgA4MBEGloGD06mdTFBa3Bir9/yPbpewW3UDRCIhQBN14uUeAyoS6DVZZ8UQnA16kF4
rYQQLeYbZYSXZgfDEckGWpR0QLb//leYmluUjPBkcU4AQYZxz3s6yE/jZNRWZDb1Ar7GKvrxflSW
1t/IBq535ibZwC4JyLs4fhdTdBQqZexGpGBW+Xsop4e2HX8FufefEMkt38OXx9rKMjC8kADZ/vtf
01TV4jQDzedTC28NEaUk6Y5y1QMcKCwUAKhUf3vr3mRyCKht3Apav5eAK0ThFsfUmNxU9k0UKO4j
pAfV4cYoL2wT8JsUOSmcPRPMzuc1tdJL6soMTrULs3cP4cs2w8oEWBY5DmJ10YIuY3vvoLZZ7Py6
W3nTiwVKHqZa2r2S0hR3nXRSeycK4Ujoc4Glqb2zqnncJV5bLfe2qyQSV5k3+idn80BzIzMpEVTT
is6XX3qOpnswkap8Qvxtgvarp90aEa1Y3ZOBrFb/FMg5TY4NLeLhlGRj2p2cOpc98oaul+9KsKVE
zCR+6NDggIM0Ypv6Ol7Jouz5PYW2xI2xQrotZqU1d04is3WPdl7ytXG1YgyDIZjlW2t44L02oAhg
AQAwIJfO1zUTws5EoSMfiuiRjFz04WDzI7l5A45w/f0Yh9rDVi4EnHqJ5klnwxyUibq64XbZKeid
4h7FtfrWNuHXnr2U22wAA1D2JA5CNf58NhYpAAQEBIeQaJ3vCuHLyLaGW+f5qoq3jYLE8FbHpcB2
mfGqthXk/OxFEEnVV4VI796WSf+xtgJx406+XrYt7ti4qVRzNyDp+YRm1qxHvU3EjVUVT6Y5qvng
SVR4b9RHts98vnBQUHGWp2UGqoGDdj7OYk+DWU9aFq90afBLNCBb7AgboRF3rb0uYQvXDZcsTxvc
sMjL/gZvdPsw5+M/U/Y3ACKbgzbh+fiWUxdu1VLywxVwjlDORe/Yk3e+NTz5xXjrPb3+gLgfUyHR
+YpUSi7L45BCu2qokPBJlPpp6MV0qCy4t6sDGv3GvXU1r80lkpCEtvsmRnXxcrspFsF0conyC0mp
rSz/darpzbAl/mYYtxT76U8AZLt4Xzy3lmYrNY2iniStGWcCaDW+md7GKM/VZFxWXAppFzfFkHm+
8ooljdNqLn4BJ6jj2SluaRxdb3iK/RSDvAAdakogF6Nk4CxI2L001vOCOnVVJ8FJdO4tJ80XdsCm
T851RHuJkPpimHRphy5fShFrlbA/OqtlnTDbmmN/lObu9S3w0lAocVF5pRq4ASPOt3bWF8Nadb6I
kRedIp0W+wEh2+wRyZnmxm573rjnx8jfmPP2dpAhRj3jiP56/VurQ8fRgBU7ZbU97obAbsawrRqu
3MIZKG4DV26Ln21lZIYbGgaKjOFc9BAHHbGg5rs6vigeelAHxb1aU2kc3LWCa17hAWOerCkfxY2q
9Avfm5/Lady8sshvLsIygMZ13zdGFg82NcQ7g7q0dTesLWnn65/heqAtSgHgYAKz4SW6+OKuXa5t
m6dF3PpdTY5Q5h+cQN4ysLq+x7blp+NGGkLj5TIfyHMb1w20GOKh0NNHBCM3v+RuRNjWgFmLhmmi
btzcL80LNCFSGuBkaZZcHH4bE9UMC1VIu8OKLBcSvHIvk8x++yUTgL3ccMZsYtDuF+vXZnjPWtKD
2U99Pqb6d4JWoG48A9dnhb4I9JUtpDQRrrp4v9tAeUZtD3VsziTXUevPGZJfgzl81MHP3vJp207e
+WnZVFW4YwhdPdpb5vnJzL11GWQPN9ivF/uxgY2wUikftBK1kDYpQgM0dfFLTGU1g+6bKUVxn6Nt
8OaNuSVciK1hJ71Bms5/haclHTkDBXuvc9PQWQvtAY1N7Z83j8JLBDoAvNQWRW8r/9fNMNdSlYnr
JCeV5sY7SCd9iLNAeeP7baf17xXdeo1I0kBc50GivX2xoonf6GUywSBH2GJQxwBe1XKXlvqYhyjO
rtOd8JFFDWsnwav39Qluy3Qx9LZzKNSQ3UFluNg6upt62KZ5UGy9zEcmdjaouRvm1KPG74k2FDxW
RjjJQSfIpt96Y/jLY8jMHcjYUAQpBUDgu7jHZn8al7Is67gvay3qzWmOTH1Jb3SpX1hfbjB9u1ie
cXzbr/jrK5Icp1iprHVcLEbzHYXkqoqqvhv3s0Mag76zES2ZdL+/dWlBPW/YQWIzrppLsYp5QWja
MKo2hmr+b9YuzSejLOe9vnWBk9XLjoCDpqjvXP/z6wNfLyoakqAI2VJofNDbOp/upGPogHpGG0sr
wPUH4uCj6mvzxqa9vLO3adGkw9xwK0OQM5+P0mjz6lV208U4ufUn4dOYG3pjOmRmMUWLbWXHt87K
ol0WEM+DAEHA52JWQ4F8GcjwKu50yutOP4KYpxx7Y1bX5wECLlyoLfxkZpfgDDSqfV/ovorTrk/6
0HQo4kbKded65xVGNOp3cl3a9tQO+i0nredX7vwsbvxzmoGklECnLkV1msbJBgRA2jgZVjN94N9+
eWmRHuxNUH5ngMtGBKxTW3G3rcwudPNgae6yPp3dOFubPo9IjA0zBIqBLwUzJAHKAgh+e23x1+wQ
uMtQvFu3KnQawt8cxaEcULl5NGSz/Lf2i/2b6H+sKeD7GTq/aTJnp9YqHC/SHY1CLgKwbbdvsR0t
oJIbMjkmsxqwbkh7/amnRk5xvSnRVgKr2c8hotX1FGm6n6ThjDWxF01Jabn3S1IEybt16t3qwI26
OFHnTEsRckll3d2Q9Y6BCnxlouwM77v9Z0aNO3gMEsx3QjmYdPb6Vv5nWbMn/q2ttV+/WJotsjtw
Y42iWYcXJYppYvzclFZbxbOGKPyuTJvAvp/qWU92lkrn5KTbIwYCPl7T4wOtCOtpTgLWrS6pUOyQ
XrDoZGgFSrBa4zrfQLpWXTx31fjN7qzmj6l06exa5KvLKO+WZbkXhQ+WO3NIc+MKKN1bZRV5gfBr
IjzFoQeI1+Vb5NZdkBqJotpcBEuc51jyul1vPKm11094DdQfVAuEIqTkfcu45zLAoEazWV4y5nYw
wPSen/Xcq7m+h6WNCWsznzVrl59m4zaKpyFYxvUWEef6biFSQiSOyi2NeeLC8/F6n86um6guVmiR
ucdm0pz2wVpLN4+kUu5nUeXDW426mSPCAogJ8ghu9p4Xc0zBSuFkt0KON3iKkG1sQ80iW8ut9a0a
a89DkaZt9kEbu+ni0TWTeuFBhxxfOLwPWz9M3SmklL7WTdDgwhDkw+H1y/OFBUVl2QGugzDkhpw/
X9ASeuu6UmuPhQ4QEaQolLvIEW1l7ZPU7gKe3tq5pQHwwq55VqphPRHHgZB2PuhCI9UUnTfGmY+N
eygNPdnrfY+EUg7J7kZGdD1D9/kxYrtsTsWXAi9OJXzSuHmKiXuLj6TBGJLDfDjChZs+DHl2K3J5
YbxNqwniJyKurO1F/JnkMyJoprnGo22qNJQlRj7hoMNZD1dRjjSNujK5hVe9XlF8MeH18Q8xKayu
8xWli6jh/DPq8eS49WMxV8WxclPxs+WWvpH4vTQUSRnaTYBxYF1dPO9mZ/Y25gxmjJ68/FFr3Yyg
Og38uHWq4UbAcj2Wt7FnN5USuoVg3c+nJZQxDtRorHi1puFEWGPcixErp8lDauytB4FwheCHgg/R
EYov50PZakFhRAoXWZQiIW0YloeqNfNPq9mLPTJ2/ZvHA0nKTbYJGGyajRd5Zr0IdMxtzY2xNclC
TSC0UebmoTHNT+BYuhvdmmdty/MQYosdyIko0m0ktotMYnAmYWhAVOJsRHsvQldgLKIiaQrtUzIW
yQwmKOl06tU5hfHZSNGJnm27To+ajoveFzHr9Xyg9uv9en3Zt2W9+F0myjrQFyhW06662LiU4HJj
qFAdmHtsCUocag6m5qU3quW0a67HoSxPU4z6JEykS4FHFBY63qpesGsF6KZ6EyO8c7FBsD4PKuto
bba9i3NHhQN4f1wSQFe7DqrdQpfDVc3PybOKdZ83zeDtEE+w9I9972OUKCp/+qdeC998yv28sHbs
LYX7i27MzmFyC582Lx0KLaJ/5Db3zVAlUBpmWakf/dTpzbvCEkl64I7K611q9v4HPIGzYJ9sRklP
Lp3oB7rC3B0mauU6vg2Ikz/QX6mxakOgb7rPA1sV9wQodVwD5aKfTOCvRfhR+U+lN82/SM7A0iwN
7fxdbvqTHdIUlW4ENiO1QsxIcPFoZ8v50xWJ8u9AzpZgp6p1whkibaGftn6hrTuBXWfxp7AxmPiT
p+M6nEZh5cmOxrhlx2UCGPCwDoI7XB+ycv23bvAzeg+DEWixQK6xPFhgKdSvrhClPA56WfLOJFzO
aNsnmHP1FOQlTx7knPFUwPVOcXk3m2xKQwTJiv6OpN5udplR2u+9Ohv695MM3K+WV7XL5jVOIz9H
lEA7OHOA8IoAy+EjVdAk9CBdL0l2rVWKj9jgVcE96B1ceVSLBjbORulM/rV6X6hAFU1UEOp0e5JP
rzx5Sd7ZOBFOtdonw2ToD32hJ84efjPQM4ECBcwOT5XYZHqd5aEVqUSfHKpA7x6x8UN+EOiaZhxG
2Fq/0TjVpkgR0eoPdNydFOpogHtX1S045ei+tq57TdAn223OIL+cSRnqqJuF+rJgtxPEJXXIb4HI
bUXun5niaJVBYexdLKjap3WGdnTj0DynNBdnE/j+VmWFdAFBfXvp/sqOU2OuTWMl5cmkhaJMacr6
pzQ293EH+eM/s4/C8j7F+eO3KbLx3pJ8XoVLi7tbUro9keXktX8YBz34ZOdWmtEYJiyO7MI2vniD
Rjm6SdBDOfnVxGFBqqZPjkFnLG+VfKAGBJaAkBFVNApul0VEb+nX1HHqOrZkWQJWqtr3LiZUNxLE
F24YmqnORhOgZgFW/Hy1jC4Zc7dNm7i3QQG7ayv2SaPao1XdpBW9NBQT2pL4rTZymWEXpSeg6i5N
7CxThTWVN39Yc8P4E2iuf6NC8sL97D3rXREgbqW9i/tZZS3xhhuouA0m+x2aJMahm2rv7q2vAO0J
RPjQxYOMy0N7vnbcYyNmgIWKbS+pHma/Lo+SWPXNkcs2Cp+HeHerqW3L+td+xoPH6RYrU3Ezy+V9
mrYasMoCDCFasbu3T8iisrTVsLiXrItlK9Nec0wh2rgZjHLvl263IyS8FYpdfxw6mKR8FgQzap2X
nr2BhlJQbswqXufa49Wm1zImtrgRO1wHtIzi+0RiFqLnwGbOl02jAGm3naRqROPyAcXi5bgYECeX
1hzvBTXd49vXjnNKzZ+uAn9ejJc4oCqA0LVx5uK7VdSptW/0sb0xq5fWzkao2HL0jYR6ubH7pagG
UAPbF5LZXg0lKM/Gu4UBuj6pm+EAGvFsO51kYPsVf205nhKg62XW8jYP7k73huCuCowxGtY6uTGh
6wIVQ1Ex5VqgeModdD6U1VtEP3LiM4HXispRfPXH7LhOhhXqqz4TklQW9mvGp9e/1kszRIKR+tRG
4UdD7nzYvnDzKnHNlrpYlkWInOo4VOLNSlh7ayO+NBSNLdJVhtuIvedDacM64iOAm6mjOTiiIeJM
e2jnlfO0e31OL+347V7dMipY8M7FReEGQrPnqWxjvK/feWhZAcaTAyKaZcmNkdxKh6/ajCSLPB1o
/MJb31SFL66/ss802emMN6V59mDIvnif+t5wpwV4BNtLFeyKgTBTI2v+OgHLf5xEjd8mDrXfkrQv
DwO4hii1IMAFKh9CJ0m1Gxf0s2fxeSxAuwpxyi1OBzF0CWabu9kstAxvwqTs6/UQODkxaZDrgYxI
EyvA6nqbJQdHgWYPfdUKbde2TvAkumn56a+5O4VC81onzCa7nvaUv9059NKAi1GaDmJZFRNxw85Y
pzmcocT3oYtv5EfZk8HuvClzMlR/+lrc+NTbnrmcV7CV/4EBUjy+9GomPEx6HTBtrNBzinwxDfu+
xJTxzRtqA1uhYoS8J3vqoiYgha95tVN38ZKY/c6qhPykkOLBtKGtvyNzSgr99gG5cKDmUp5Dqto6
PyqAeVenm/0uTnFwAF6M8WTWzPZHEzfvf40sSW7EildH06Bfg6UIeQ3zpBZ4Pp4iqwSStIyx40N8
Dy2z4epeW+woI3f0rM+vz+5Z1PPsqzHKVv9Dm++ZgXVxQOu6S1yFUy4K3EarPyrazxNcAlUG4Lvs
qjFCMS2mH0n45N6+d5VT/sL6sUajPVlc48SjOnv3S+9nxl6JLHe/jTUibuFSqxIt485tcUVShpes
u7pPxiBeRYIxHamAK01QFCD51f3YFTNc3R7d7HdGq03kM+lkYJo4iCE4NmVpDCfi4l7suiUNqKwv
wIT1D/PcJN1voZEy/qkwlQyeKqsmGbJ1dIgfTOHmw8ep7b0/jpFWPyjJb/0vYPKozckiH75nvJv4
2SsrD8ICq91kn7mF9ziDUCk+W9LOfkEB8P+xN1LQh2BZHedhWPtifmhmyo5vvf3h2oBdoeHK1+cc
bcfrr/dthr8C7mc0YgVWYB8E/RgWEiwfevy3OGDXW4yh0PxFMOVZZ/NiS0Oa8jEYdo24zIrsH1Vp
3Y4SHiyDwcqKG1Hv1QOwldKJEFF7gr9I9nM+rXReMKeueiPWZtv5L5h6AcWz9+3PaByKY2U09q0d
zV94vqF5bACkI323afNeim9odq+BrlutWHJ9qP28rJ3cr2uXfehEabxVwJ7bjlAEGiFJHZ36y9pT
Jdkaqu6cOJepvkMt1A9bfRShpc+/Xj+pYOuuZ8ZC4l/j88KhAnxx9fliDgIEodeYCFITP81+DsaP
rr5M656iGJyMZBktEXVGr7rPLXSbrysCn2NcSvhB0cQGh/9AVQuj0kEGD11lj1QLKr9r2kcTpFbg
h51WjesHAz7LGqZIglQfMbeUdVTNyn1Q1O9z0PhoD+5WY8rcUPOMBcLmmkOVyKceg6BUIpsQNnba
zNBSijQ7AHxZ8l3HolQHrpjF/LQutfB2vrH4/sfBVg3qDXnvWPAVSh+Y/lhgDNtzwroH/q0qDrPm
zvNH7vxkjcbBgRukq7ZLvgvLFz9QJqR9lYrVyQ5JME760URA3f1R6jKwAIMEtfYJ30Pf2WuYvaYH
x1mBrmJFmQeRomOPd/CKn/xDXfjuz3IcyiSapjnIw2ydoSU4JNr/6T1tPe6JqnePuARV0y6QjjRO
hpWOPVCCJSOGKKEAGLvMK4sM57R+A6vKxtSSfyE5GHYoa2d2d12FxtWhtDIpsb9exD8Yo2OmDL8t
+E9Nq7a+K+qmeGxQFf1EFIMfcLkuhdgXg+b9GKn+Qf9LkCsJJ2ckOxn6rUMlhfR/56u+UDsZslWG
66I35qFj62Pdm2jiN7pYSRkqsEe4WddSGt9TbRrrvSmKwT1m7bD6UdBLXUS1XxSQsbEdgW09u/pX
wo8+eF+YiH6+m5Yhrw9+kQ3ZyUcfqDjoAp13LONJFKfQHI3Ofe8IU/R7W6sCPJslKRVMzyWDFvL6
cbhEyGwHjwYf/wAoo192WSOAYN5AQXRJOppg5SHxewyGLeHrYACKyqXRQ+6z4FrRm/I4W7gwRKNa
2lvYw+f88+K+QdjCwXRxK47wap9fcDDf6CpBqYwNZ7D8j5iqi+AuX4klInuw9Oaogf8w7v1mlDXB
Z4sFJxUUZ0RgO02zfZ9V8/ge53W/PBZOlZRHpemYKm+SNO2OJpwjwtFsGiS1gkr7XibNYlH0HPPg
0GD6OkaF35df5TCOX3mccT3zhq60d2MV5HOkj5puflR1o8yPfZlbP90UdeODtojKieqimfo7Tq0l
39kNzw9G9ku36GFfVQOo69pQ2Y3Y5vqj0VTVTRoQEFL48+Lh8csRlaK2wKu4zr08XJwq9z4HNB2T
0wy5YsVWh473Tpa6lmOa3iIoEw5D6fTfXt88V6Eqzyusb4AO4O0gdlzEWA08vVTafRDPOBZEPXUu
Orr2LTmX7W853xlE989ca/T0oOJcPH1zgCtd3WlBPOajuRyAj+IUuepY3Pqdkz9YdmWV+3RMOu9G
yHq9zKSQBKyEdRvP+5IaVtH8n9tKz+9bNY505eWhN7wOcm1/YtAVc/Wu2tW6PDpN//X1lX1u4Z5P
ehubmhkRur+Bx86PQyBmfwBcmN/rQzJS8TVH9Vvz9fyTm6VIPKRS756yWpNfwRM0493sC9FEmobW
BNZFtfOw0DX9Dr0gqIALV5O584HzdnuENufpnRj0Xh5e/8XXe4EmxqaBs0GjAN1e7EnAzwUGxaK4
RyV3wGBdzcec+vyN6+p6L5CvBLTakZcF5HYJf6VmYa+ppsr7tdOSOQ7gMT4Z1JzkwZU6ZtP1Ppjn
5cPrU7uOvag5k+IDeIF6T5vx/Fu4Ta83k1nl93gFePt6ds1vnlVp3IMq+2K7Tf1WLUysfOi7WxAC
N1qidYV0yx1LTtCT7w2kaprQ5obGoVW7xad74ZM964dsoukbLewiVCYRFtXiT/l94yCytgzg+ep0
vgVWuP5kVLmpIFBHQJ2B4PV89YJi8dMVjMJWjV/ujCZd3o+d13xYuqH7mBdy/OXo/fz01k/GAtIM
pu4EWBBR9vNBaQTYg5mk5b1f5O1RNqnx1Uf36negKWNXj41xIzy/XkpE6hCkNjZMMHyDLVX4K+vo
iZ66gWb6PYivJpQrxU/CzDJ6fVbb33J+KZyPsm3Uv0bJDZveECDEe13a4r0Lxh1pdHzROzBf718f
6oqSCvwQ01f+D+E4aqyXFSAxZX2+uktxP5Vd+5+bDQFPqugbh/7aOuR3LXbxycFt6FDt18wWau+6
ndQ+U1jK/SipTDZSJYMZv6aiBIpept745LhN80P2QfEvV7qFfMRCO9Dq7K7dV/qgFkBsSAY8Uj+b
gNKMhtZGS6GGNOw7uyyiskpSD3AbvaVdbWidtcdju/6pNcPafRzGKUt/pzioJ2GiFcMTRmhz9kjR
/qZL3tV3oLDobBJ+1NHRnb7SGjEmGwiZEHFLSLJzBLoX3dCa+6Zxs7d+8uehnh0OYbPQ8zr/5PR+
S/zWUhF3rvRQWbWJPxPxsyR+Pr7+xa/Som0kHnNQU7TCqA6fj5RLJ7ODGsJEh8NRCJZXfHW91Lmz
M9PYzWoZIINM072/BO2N+/Xq8DyPTBmfag1RhHsxxxLNen9qWM7Z6f07Tph+7MH53njNXxqFhgEi
VjhTbO3D8/lhmQfldC21k5+q/rHx5/FdUmfeW59B5kJxHQHg7TXkf+ejrOAfNdDH2gm9afmo6rm5
L3rnFirrhbk4dAi4Z7ZXEMDb+ShQqAiP8wGlH2wDvKOsVfPBBM/j3r2+J67uboC5cOJpURm01OA4
nY+DdsaEIkeWxpqrjz+Q3ve/42zQ42kwzIv3earLbjyuTp7ceudfOGGgbBgTxiV/XOJLyUg3Uk+i
QcBrN5iZFA0282VLSaANAnnjsntpOU2KksSWHGaS1Ytp5uSxMyjTuOu9YDzQKjPrnVO7XDmvr+dL
A1HcQK4NhSL9isHeJLkoiyRhoAAzbYRPujtazdnT20ehePzMUdnKKRfTge6JYnA5pfHgaf8Gysz2
uZncYiK9cF3Qs/y/QfyL48T9DgMPdC7Xhbt8L4OOQpuTDOMdtGfxU8neipTh5lyRNpn82ye4gawI
KCBPXnWbdToT4+DXQIabLjh4vIihwh38Rpb10ubnwoBOgYoRrJiLCzFF2mNUohWx4S3doR7rYaea
T456RLfePhQEwjem9cKmd1Eg3CinGL3AWDnfhrSXMLx0dBmbiW3/DKwW39V5dldzT4NjuWUI8cIH
JJ6lbL3h1KnHb3v1r2CinVOIWYEv40VS+ZpWpD/wwWx2YxHQv9Ez4y6hbPsly0SW3pjoC8eASwud
WLxeQP9fcfMqTXVGjlYXJIfpDhUHUhenTm+c6heWEzsnAk563rAXLlv4ChnGPpMQzyBWGkfdmX9b
AMf2TSv9t88HqB4SsRBiKKVcAi2UMIZpWLwsnoNBPeZNpf8Aj5TduIyff/BZ+IeP80b725rfgLYu
38m5565c6iyDzeRp+EHAN5vEvnO2zsbseyglcYfT+FpTS3PSaOy1ZSZyAvZO73PWZjzO1dTtBtOl
9LaKCdlNK/MpLJnoium71m4C475uRN/vkqGnA6SD+/lS+0H131CqEcpNIO2nFXCU/S5rNWmHKzbE
axulY+a4n+GyEwWW+eiYBzdw2v7OLa1Cfajy1foqUh1Y/+vXwFVexgMLBwEINA0GLAMuwmFg/bzE
6YTFKn6kaOV0y67DZzBcNP1RDuUtfuH1fiL0wHyJ4IF6BNzw8wPTCDomGbIqcVfBFdAzdGkwNSxC
OPu3cCHXB4ShUFujq4gDEznn+VAQGZP/cXZmO3LbXLu+IgGah1PV1K12227PzgmR2InmWaKGq/8f
9QY2XCqhhP6SwMiRWaTIxcW13qFuKlhWEq3Wc2Nl4aUqi9/3l+82vtG88FB0AOfI3l0LsDZmaYtM
QQV1yt34ZHpD+3PQ3exdmZfaER3Y4X0ayT3lx1czp+tNzP6lvLcgA7gI1yTjzkynmroGXIc2zWzb
TwclbN/rCzzlUYmLNon81Bw877026lH+EYWsygRqaLUoKBSqKqIvOJVK9ZuS6On8syil8tykc6H7
I7s3PlDubr6YppzelSPcQshSLopdYVsUrT9UQkfZyCxg+6llm/5IS2Ru/RZFYnmJQiXfe/rehlho
/YuMANUxkETrwkHVDCSJdtMElnQqy4/csnua9Eh96cNu+qbKqr90XTIPT3k0tcZOuLgF2JKJcjQw
nKNmoRE7rjeRpqdTZiSSFq+JGNtxcMyWdpExK/anKvH69GsfZ1X7rk5rt/zE0k/ho9anxb8AuiPj
u123k35QY0qwn+7vu9vNvTh9QTEn/6F6uU5PPDJWr3PbPOgN6jX61M4fNHQd/rs/yu1phVXmgZym
4UznbG1dEjsyBr8Fl9OZgPD7FZDR+DCGPGofoJ/Oe14Vt7FowWagNQ1Hd2HurRYbvRfdmAWHCevg
qjiZrkK7xwI+Wx3myB6/W6lh/bo/w80h+aw2m4uotMbcuVXWjB4a0EGDq9ehG1T7VLeuPJdF5Z7q
JN0zP9ocb5EoAjvEpbomCdpYJeTIgRGUxkFU52SIxDc9LfIXGr9cMXFDG2XnYt0YktoN3u0w6zlA
6ySzbFSNd05cBSCk2wclapqDbjTRA3bqzTFFdGcnP9/YNDDU0dQhbwD9utZKQcisams3qgJzSpuz
pmXT85A2zlOLkN3e8VxegteBcCGzEtw5CiSXa99iOnPmqNo9CEM9BGGS9NbkwCpw7a8T4ql9kLSV
+7Ezh/IjsHx6HmnOtj1YXWfm59gw0Fi0nLabML5rh+J0f2vdXg2sAZ0hEEeUA6D5XYeOvG3TlFJr
Ebh13iPLa5zaPKn/pcCVH8aGYsyxH9pqJ9/eWvw/B13ixh8JKcqw7dwJWHAq3lbnNsu9o1aEKG+q
Wvk/fGeST/dVSZUS4fJT/hhqQljfgCsD1d0stHPBfRHoat4fsU/f0z15LUmvvzM5PcVc6irQHdbT
otkFukUrAoG6euw7qoJsZGiI4T3nl8VtsNwpfb33xH+TLN3xnT5P4U/ql2bjiyxL3qqF7C2KGHT6
SGCWls06WVWiwas1Ac2/QivSVzqqaHMXe+f7O2gjyIMSWgTtYIqD1VxlMJ1iDBFy4UUwtylGo5bZ
AtZ06sv9UTa2DCmEuiwvCQxR8Po72oM5K4NSg6MOW+UBneuZwFfMQS+Iu/eH2prQUjniSUEAJO28
Hoqu8Cwj04b+TVsfmEKFJXeVWW+UCuDjcOqWug46dwuC8XoUyFFti4oFggVDjQi/Uhnv+zltj/fn
AouOv2e1KSmO09ICuUK7e10fzz3pCCDBQ4A5VTb/jIG4z38Z0B3ad0YeFll5mBWu7x9Zmyo5Hd+4
qtuTK2ddHooJS9DP6qxhoIapzShPdhw1Cp1WjCYfm0GZ9P/ytDK+AQIokwvVNhzm9SRVtYPRW3V4
mJPI+KKaGa+WFiSJ+8xjPkHN1R5rzT01Vg2YqMNTwX6IilFrnhqLt71PwaRoUeQiXflgK81cxr6V
aLET+m0N3DPx2yJRosvk6KF2zCa0VY+lK80SIkuRzb4jrSYDB9h2nfxLLeXkPPRWlxdBrGRqfNBR
zK4upjVIQqyQXQ8ZL6rzwyRDMBAiA7JaSV2LPskid8pTRyLp+YbWWuF7jbupPxRJMmWfwhCIVuHL
MdZjP1H1UZ7RlrUl3iHCLB6KOnPsX0WlTz2sMXeqHlHQLMxPOWJjoKVp9Dq/EksN7cBJSjU/wcOI
xW9m21gHo3WFDV5EGCoV+EIitB33HpJhM1K554qv9WxOYRv+cGu7+imGuaUondaIkDaUzesLtqnD
XxOl3epoeb1t+uPQ4E/uxKZSP0Sm0scvzoSSK5KO+EE2voElX3ZBDlL/HsoRlrVvx1Uy9UeEczv9
NzRioha6bEiytjJzvvT97Flo7jZgWIoGfZQ0LvCjc/PewQsjslsc2LF/y/LnuePNfhGqyHVfK+ex
PhtCrZVj2ovY+TYO3O3+YBvt/AL2s3ZYKQScDqA5J+1nbVDF9aVpxX/NRlzokIOkWZ2Q4HGd75Ne
9J8yNUNfpkubdn721KjNLh3aH+MJ91VuSpAdDdxpf6y7pHtMwlLpHkatkkg7Ox6RCronm86vgBPk
vkEuN5yxutN/D4Y9h9/un8KNiLKIEVBWXVpUN118k22bF6lScTEkKPS3s0TpOSxrbyeJ2giSjAOW
dEF7U9dfxRQPJd0Ce8o6yMYURjTy3UgkTz1kIZ8aSbWHLN2YFl1LXsiw+gCVrB89EE4GHR/EOoCq
Vh/VqBZfdRg5OxzaG99dIiVVOco6JIg47K3R8mYl7DGyka0EruGJF/Ax3U/g5dqnDGBt93dIR27+
QCabzw9TVeD4WCZezZaVRe9aj5WRWOnzNLlJffAqGspBw23YHZTO0b8j46e377tpmJJD2OCVe7Rj
M695DAnxbxzKDHXyWjGSL1Y3q9EHdrzRPSfzbPePTQxg0x8tCRFVVTo0UREKcONjCUchf7y/f5Yy
7iqGL1bQyw5C/uFGdFLrNK+xzQnwuVnpi1I4ElBJ6NIStACiK6mKGGxugz9SIwMam6XYv+//gNdP
uf4F1A9gRfDqAfu62lkWxIhpcR0IkHWwreM4e9UH0SpJ7meNwHW5j1JPPUx6Zb1zbSWZn/pirpqj
ISdd88s0pznouEpj8PgOi+RgK53oT7mZtPYBlbo6uvSiif/q63H+kAM331MH2rgEbQOdP251hBEB
1FxftpmKM9YgyfZHMEd+XcpjiaTYIWybd2S71k6uspFT06xh20JY0Rh3laukqPNqiC2jTOXMjW+x
q48VGvYzrRtznp84SDttteXJuf46ZHhgn4F4UbRapv9HksvrICrjPiW+pJP6rBt9AVex7ZC5z+oH
3MbUYEpnF2RcZ+/szI0QgK0PkisYJNA+XreNFGmHiNVlFVOl3pihpnisRbfHl9mMa5BlaLXRir1F
jBXGiJK4qAKjLORBafGInItGObpqMu6E0K0J4XVBYR6zIgrzq6VsezOk/s9QoSuG2jcSoV2K1JQ7
X2xjQ/IWRLgEpSGDgtyqcTNCxUWxzaqCPhLPEDSKH73p/mugafZojml4vH98bycFOYbigc434om9
Llm4SZWgwOe0vOeb7DEDq/o86u20kzffzmnpMlAeB8VEg23NXKlDE2AeqitBMabin0WmHAiNnVXv
NWEK9WAIr//r/rxu4+JyujhmcB8pfa3rmlJDJXxIxz5QZV6Pp96s++GhaGRunmSahaEPXsCpH0rH
IURarWv0h1Tphfhy/2fcnnfK9MyZZwmwKGvt0Nuo+qSGatMFskhwE81U8z3oYv1ALe5VnS7+GQl7
2jl5W6u9CKxxzVM4Ru/h+syHni5F2Gsd5JEhmYI6UXtwal6ihD5+rUP4AIK02jM+fs0griPNwpZf
KPN4XoEYX5ULamBMfQqJJuAmjZRPXtw3ylcEKfr+I0QiGX4pvTmagKAV1KhgJONuP2u9onbQW8Bk
HjLN7GeqDHn1F8BnL/kR6w2A5QZ31/Dj0He2e+E5af6lii6MYe1QFP4am1LxjtZQZeN7RUxxs1Of
2TgdoO+Qw+ackc6sZUhErXizxLcicC2sLewhmz8WVC92zuBtjF5KTaDrAUexU16r5X/E6A6KNo5B
fR/UPL2OBRlDfRAkPtJXWyP+buVjdg4RenrqIyd9exuVwXkE4vZGdQ0phuvNIu2h60el7YMZIPyl
oOjj2w4aUvfPwcZC0j0FEgF8hTfn+hqaY4VWUcQodqaYgTFq+Xe16s2dfPD2MlhK6YuyLSpfC7v6
ei7u6IVlEVksZJFM3wxbjs+8DvUHo8Qf4n+YkM3xeoXL8GC/HioiVgx6a/aBhG+KrAGEs9rI9PP/
MAolyKX0CY92XYpsUbSLciOSAWmoPIaVMaBeW+5VAjY/DlhKcLxgv6nXXM9FZ/PpSVTJAPlt75xo
U3vBa2D+eX8uWx9nadK53GwAjNbC/VWjNUnUuTKY86Z96aQec2c7JegxS9kpoNwORbkJRhv9QPB/
sDKvJyT60mnnZCD491rxmJtu+ku0OpQJ2nc7t/XmUKCD8ZpaOo1r5V/YpaH0WnBRPAt+O7SA/ciq
qQ1IZc8h9PYrwfmklPa644DYrr4SwKmpK814EQxCmWNSysz30Cg53f9Kt3fH/0N+ASgnIb4RJQj1
USR4qAxB3+v9fMxprFzgWZTqSxzyaXkn1WZyvD/m7SVJRg2jeungLlDn1X0F3h7SQcaYbtvaHydb
Tn5f1Itxip4GtmHHZ8Ut947WxkRBTaEYhIo4Gd26j46LB2oeMPwD1eiAM0aI9ma4erxErl2/E6W+
52+4sVF4DqNLu4hmIkW8mqTtTBA6pDsESg+DpbfxVvJEGZ6TRnpvvrV4efMy5sFP+Z6IeL39U1RH
IFrlY9C6evkAh2F8hEG6h/3ZWkCoGjZdd7SC1HWV0jIl/Ic0GoO67OwSv5AU95yy1+MpiHWn/5rP
mf52jMXCfaOSCd2OZHLdfS8k7V47qRFwTkHYCtiUiNakmZnuXFdbHwvwDccanScmt/pYo1km6Nd3
YyCMsgnS0NYvhYGWPYpB9c7m31hGsibKJOYiWkXD6fpj2RMND1F5atBWmvUQTTI9Rq1bHWKC41ka
Rb8z3sbUqAMRGsGXg/heN/B6q1TtBqHPQMVn4b8JFywkBIVVPPEAsHbu4625IZFlmQuviNL88lv+
SGzasg1rdoUWjHWpnNwC7+7czPIP5YyCfi12RZJvAwkNACpcIMJg9elrsE8WZV2t5LTN9NS13qvU
PI8a+caPIs3LRwHo9FM2oR90P3rdxuWlGYq7Am9dc5Fnv55kOYJ9ww5qCEi61ZOWqIof4mFxfvMo
POAX2Ct5NLniCoQJ/SWZ0xyjWrOem+mB7hDSEwiG1PLNr1zQICiAMQaAEIqx19PpbJw18oZj3Rg9
HDDNFh9nRWneqkoDSopVo/FPY1Gl2Xo9Cr5cZpJjlBZULjkNL3jzKBBq9svSfKswO3cKEHbKhOCK
ITCucyhqUloEz3gMOuDrPqzIAt8ZLTs4dlT9D2sHxsMl/C5K3etublZSgR47dQxm2OV+L5QULQhn
77q8PcFLDZdBSNxJqNcIwaJVtbmdULFnuyv4Ww6ar8RyvNg4SJzu77qtoWDrQ2cn96BAvdp1g2tl
plPVc1A5Ll1fMo+o9yFvDOlFgn/8/ebRTKAaaAEvcpZQRa43hadjH8ZyqdSqPKTGJjs/tsPgnrFr
fKucOpsCWBUK8YQL8CFrgnhbpXU7pIMaNE3oHXVsIw+oW5VvXz6Ay5wh7kleVmvwTYdY9FhhywPE
sagO9NnRxs3FfDFSZU/e8SYK0cvlfbBUcngt6Gumtm5ACsG7zAlcytT/jGPcHashTj/d/0K3o8AC
IbSCKubC59q//kLhYKZR1aCQ2Yxtc6HuPz+7XQX78P4wN9vOwJGOUAqdeQF/r5Pqoc/cbFBSSgkL
niWPPbxBjRqTHGva2wg3VxRHyeHlTSOc/wMldT2j3sjHRlqeDPqkFV9smfbHLpu1y6Rm3bltyz0w
/e3UOLrIi9J8B/eEZsz1eHD7kZ/ItCGgwaw8GJOe+ENfRedRa3dO09bMeI/wLFl0tTlX1yNNNTTA
1FKHIMGM+kRLizZhPJbnSiur72ZU7r2IXysFVwWgJSqRLC3S87Tj11NzenUOHYq9geii8BDBBn9y
coTq+lKU71ywXj/TfrKe0LTzYFXr3oVO6HCZgcwFiY6H4GQU5jtDnfZO4U1WwCrjlIGipca3tpxV
YSqKnb7sDWUMMqec/Nk05uNYduX7qMqHQ4Pi2mcn7fbYubfUKSph3KAG+CFcQejNXC//WFl1DRlM
D3pq894nkfRT/iUzoOZ+LksoUD9DdzazM8hqU3+mbjGh8NLVbvs0ROg/n1rRWQILnoak2mtM7YOH
GJ15AG9lznSzczxlB70Kxa+OcqvrU+XMlH9tJbSyFEvRUYVKnyd5c4iGNvYeujh161OPR3DxrseY
xfs+ibJKjuTAZevz3MuUfyqkqyM/rjltRxR+otDHcWIy5LGmOiUOJUXS5q0lAVYHvAb4vOUk3FCo
qLHnknTGCFwkQFXAAzrvoRjr4NEoknYnqNxuAwYDCQ5hi9c6z5brDyIypzXS2Vm0rj37b6Nz6/BT
3QxmcdRDyygujWmJLKBrOe0RdW7qe0yTdxJIDjIQyl+rFL+2Ci9MJuw0ksY1fcNL2weccoGy9X3z
3PZoYB6sumpPZWqLT/cj6W3AZqLgbHlaw+li6teTRgg4H12zMoISyZADrFn5mNvltEN8vA01jIJa
FG4o4OwZ7XoUvZrHTBexGUShPiW+V9pp84WKZ+UxGjx1pGvyYdxJITe+Jx5IgH4x96BYsS4pWgp6
pNPAoDwFp/4w22h+0WxUCvNQ6aPSHTLEbEJQe8Sfx/urejtfojdm55SWXr08Vh+0AswyW4NpBuC1
bOPYlEk50eHEV+AUFVEufLMJ6+Z4f9DbmwNI0MI4pEi8uP+sPqXn9gAzoIGDa/LcxzY0GQZO/2OS
u3vKlLcbdumq857hpW2C0l9dUoY1xk1NNwOFTVyPDV18qLPq6zCj4W/K6Gur4ORcSnNnF93uVcrs
i/oDCSDPuLWb+iLhMSQGuJfJBuqR4HF0lH3cvhVgSEEEvMCiibmIBK35/HiaqbDWkJgYHLc9jJUR
XjoztPwKqdKdL3bL3+cVRRqDLdRrUruGubemDvqtatwgV8O8/q+beB8cUiBXQFbodTsXwM9CnPMw
j52jaEJDQ+OcdgSaLFZuXcYk7Ktn2xA6XuQ9VZaHwhBkqkTxtsyQVqmwAOuspkj3qAfLXrq+ypfK
DvGSChIw5nX3bEy8KMvrwgvAebVjkKqDBbcCdmh6zAZbi58Kt9KaA465eNm4CsZTp7Yvwq/3d/zt
hiBiIoyKAtHC11x/qgGBIwdKlwgStey/hWmFhh+MlC/3R7mFyC/IRECQ9JDZ8lzW19FLcwexQLRF
gKwshwroGJbblpXhTJRLyqEP+EcgiJtaC/xjKPCt/Oj2Buo9Ewgv+aj0jXzUm1TZqwxtTN+l3Isd
kwU4D67E9e8qc3w/ZuQdgnwKQSTwZvYqf6jz4c1gnYWDsUgbgEReyuWr495NZRxW2Oo+IQmbHrSx
7S9KjdDL/XW+CZqcAXhLC9KC0gwVhuvphENWYlVSUVigFfzBq6P2oYLA/F5z8u4Jt/tuz5ThJoox
INokIKvoBPGeWE2LPFeZC4VypDn03nPU4elzQbWqKv0p7lC7Lp0i/c9s5gkdIDbXTpy5+Xq01IGs
c+Pz/RZG3/V0URROhVKCr8DsnfS7oCuLRouXFjtpzcaychOR1y5SMAjVru7esshTuqsZ9bwumpVz
ppui9fVEls/ozUXG2TKice9+uIUzI1GKUBct9tdu3roOi14olt0Tuv7jkIzy0BRJnZ4KGXkvrjY6
mu+6ffhfhuceMD0wd0dgkZXrY0GdfI/ox4vj/a21sdYL8wvHX5f+FTZz12udtlXk5GSagWG3cBAs
GT2KyKoe7o+y7JeroMik0WRdkMbEYOzlrkcZFQkPsy20oBVt+tBViH80sfACje23s3k2ti5F9YW1
AiqXO2R19EUxtzmdei0YRlUeYztxEFOxkKRWxvxgFo5xFJo6fWjscI8gvzVJUIKwQWF3MPQqy0js
wQi9pkFiDlmlZ2C/04eFhfarsAf51vseQhSPRdIZwC6LYsz1eubd1ILw1bSgAcP6AH7AedCzItsh
gG7sDTrrdIkoPy9E9lVRSUEypeYZw/lIquoSN/o/ViuMnQ248b3YdcSZpf5Cg271veI2dMpY4bEX
2lI/ha1ePYFsBftmdHbrT6nufM5wDDoVYTvuhNXNoUmBFw2AxahgtfexnckVYYT6AvDKPlY5ku52
mmtf596W31XckTA38gTIYXtP+XAj8uD/tGjGgLyiAr46D6KxungQsxYUwpTPYdxGZ9l18U8EqPF2
neu3ugZyO/OMB2lBFRyq4tpPCBCYpi269SjzO9pLrtT9UZ3rBOdFCVbw/lnf2jVLFZwdQ0cSuYjr
vVl3oUrpFTeRENOSY5Kn0bmMyH7uj/KqCLMKKdTrDOqr8AO55VdXVDsJGyizqQe2KJ9GRFSySnk0
IuWdqoZfc8U6qdL5tzbMj33k/a01ro9Bxqm3DOithe4cInsPn7g1b3Bg1BHpVPKqWv8gbcQdrUh0
OjZdcbA7kT7lUHkf7s97I8hwLS6FEV7ilPlWqYBSJVE/VzWykkmef+7TMA3CJLZOczPvwVu2NulC
xQM1z0LfuLCpat3XicNQKiz+f6hQycCIZvuriETymAqve+vTkE4eMB6SSeInIWd1HDOhqObspmbQ
5n3+gQJ9evRQIDyUiirOql07bw+iS3GLshY6o9DPV/FaSxotxNpOD3BunnF/NfRjrJpvFqBhVgBE
QCnRMOTtu/pgjd3PMZwHCjWO0qJsqiXHWUcXGU2nPZHrjR2IOD04dZX/lvN+ffIq3RDQzPDWidqi
/jQ4YfhQuUO5EzW15XJZnTyaGiC6iJm8z246G7IezCxUjSCcO+9CP0JAnizEhymfZOEDF+wa5G+M
yFdK+Bup7MVp0PHhuH8QNnYnB4B8ghuX6LVWtZsbaqZlibZmNvIUolLaikCBxQHMZ/BwJjWTPTn2
reVFEdck5qBZftMNGyej0UokRkEFiuloJa5+KKpuPt+f15LcrlcXrMpS5ObtdqO+Lp2mSgw9NAPL
Gn7blfKlnqxnehIvXPef3Xh6uT/c63t0Nd4rioOHDGBnHnPXm8bJc92YwsoCi4Bc5QXBKRk/8n6a
h2NHMSM6ZnOC1rwzptUjL7dQvQwhvn2HdG6q4pcVJbn9qLh981KF0jI/A7iL3aMYZawctEox3Iuj
DM6HDs7TksXGI24ThZ3pQaeomf6XzBKEikiW+/i5neLUw3PR8L5Y9jxVhyrKyJxanF+7RzHranqZ
otaCHqBIN3+A9y87H+p6LH8Y9WTif9NKRSHOi7k8RmNr/qiGLHNPo6527tFoFBPYJIwm2LCIj7tH
veFp4CcKKrG+6UQ6GlujI77x5btfWp6N4TGt8yQ6GSJBnZHEFjWtoaJudc5A3GT+JNL8s+sI/fdE
DXo4SN2c8uOIQQ1PB1UoP+wKeuoHS61C/bmM8jbQQ6cqDn1tNt+iSYjqYERq7/po9hrZQ8075Wel
qFQk7C43I38iTsJ/0pT0d6ZKmV6GeNR/SQFn7ABjqPEIXAPqq3nupX+FmQfLs9bzXD1iwdY7O8dt
Y/PbYPxJVgDHgtha3W70bLG2yZEz7iTI0qJyAP4M9ny8vxu3Rlk4KawxNdGbZLAsqO57A5s/VHTL
Vydo0Yo57enEbI3CTU3mxZudh8kqJEvgE84MlCho2j46GnJ0TqOQe94GW6OAO+RRRXa5iKhcH6yB
m8VzFcFcLFV+mdV0+JHLNDzdX7FXrdL1+V3YIzga8llu4sVIebHBY4jaZmEirzwtzbHnklcKhWuE
TPQjnmcAY1o7IpWde1Qsjwleh78x0GyNo5Y4WfvVqfT+t0qNJtn7dRt3BfxIoubSx1UB6VwvQjSV
QKoEuFUbbdrvhdVon6ZEcRzURiwDP9OkVf1FqOifqRnSMz25KaDVsPfQ3/oUSMCBo190xW4oxJ2d
k8sgdhvoTa69h3wf/YXWgLVTTlg+6OpL0JtE0Q6tCAoXaxT37JoKJRMSQMLOrykR4UVy9g9ZL/ud
Zd2YDwIqVJzghiyouFXmAukAgEkt9CAaBwhpVuEecsVpd26irVFcTiLnBHIPh+X620nLSgsCrh7E
vQaOMIf7NpSEq/sbeOO+A9b6/0e5BfcNKP82gx7k5SCfqzS3P8Mw0/18iOcnrW6rL5ks9x6dm1Mz
oV6RL3lkEKs3Sh+mcx61OVMr3d5XWm98qAvH2lnAjQ0BEBSo2JIxUPRYxZlQiTpTL0cjSISlH4fQ
+6Gqk3GMyzTaWcTlGK22HmqTFAQcm5c6u+/6U+HSltgNwDXY4oAxlTqzp1M3uWl7lm2RfrBr5XMR
zc1T0gjz+/3vt7GUDM3s2PHskfUuMVwesxldwKDhAX3KCOEn7BL2CpK3VLmlOMDkEOogA6MmeT3D
WpmSsfQyM8jC5qOwtP9k7irQ5Pqzq1j/eHF8TJTvTq28Jxh+nmmHomSjv7igRXySrCMN2NIP++FT
3E4vXWPPB23eO/9bK8EFCRoCpYKF1Xf9Ew1aIY4+sRK0s/Amnmb3HCb4qd1f760CIvV8/iprEcxi
FtfDkDPSfvJ6MxDQ6QELmGWNfrGczQ/xgDH0GVnPsH+X20ORPetzSu1U0xGyOZv0GjWSodTZe7ht
TZznE0QIIj0Q9SVV/wOrCLYemWRYnEHeY/yMi0d+UhN3Twxoc5RFfpIqIv6Aa7jJSCWqY35mUFtj
dy51aZ5jWTf/w3amkA8YEpFL3r1LuPpjLvE8TBGqESbl2UyeatUuLjbm7jvn9TYyQOZYEPZAdZjP
+qk7yJoeUlmZgdmr4Vm68Gq9WOvOVdm9fdmWoYCWUAqlVbFmNE3I5GdGW3IDq6EFqb6Jhx9OtMuF
2ZoR6BywWlS3F5Lm9bpJmfWxYhDrDMtMUOlIqMiEqeWRv4py582yNRZEQloEYGY0aj/XY0EyBX9u
s99Q8g7fjbXRHszBVYKpKb2d03Z7O5Enkr+5dCJNyuSrw9b3qPaPimUF5YD/uhWa5YfC7IoLACX3
nxgUtV/LTt3Zg6+Vh+twzqjQMFBDomZAJ/l6gnHeFZrTqhapIy+zDzMl+n+T2Csq+1hGFS7kNQ+H
iPeZXr3oiDTMJ5E17Y8BmLA8TK0uG1/FOedFoA6RgPIeBhQBMHeApSgXRjOPqL46W1XZfxReVP6d
NEhHHHrTzOZDCkto9o3cC1+asoxfrMjSvlJEbRpfbxPxperx9vR1RSbKZSeyLYu5njY+CnxX+CBL
K3s1baQpYqv17ADet/Dp4xoPDXH/kAoiitlpPMgS+1MrE+MhE9j54FmBNcYYx/k7jPPK4/2fcxtv
+BVkCMvlBmx4nc4peF/afTHauNM04RF/Ugdm2eTuvKu2Nhg5I5QDGueaty5j6j2OIWmj24EZK+PP
cdDbA84Y+YNo4ziYoRb7UlbeDsNzY2p012gMQwkA/rHuVEhN7w2rj5FLasOfGjYgL40s7B/312/j
yiZYQywG77gkqWsootVK051bKYIiDK3mp+ooOjR7D/n5xM8cbAHmUSJgF4axq1+4ss0waDIMb31E
cbO2PdS5nsa+F9Jj/oKNevnRLWs9fXQSkQ2Q8m0rCeJ4LsIg6YvM8ZFfzI2dLbkRabgCqIrAQ+XK
WaMQxnEo+Cd0kCwcyiPSc3iSdHCUSnQ03n4lsFyL1dbSjrtpCcxzMaecQodsO7PPtfDao5KXyiWt
+m5nqI3PD06dSQG8J06t7S9qmUmsECZmBeoL9ZmG5m7p7KVsW6NQUVrqc8yHtOD6NHeq9PRwLNxA
mS2QMAaeL1KfxU6A3hiFyhW3JQ8ielWvxco/7ms9b7Oqixb8FI2qc2fH4wXc1h4rbmsUuiY6BHY6
RTQyr+cyVZ4ZJzGopcLt8bVFpvShKsc9C4jbLH6BW3JT81m4Rtd+j5OZUtzl4FJmzymkqulXM5oe
HGOGTBbFx1jYJ/rU/90/pktQXQVdkFH0acARInSwhsRXjo2cvJdagUNk53gq0UvKWf7hNoWGrkTE
Z7s/4MZakh+A7YG3A01iTZmUMgeflEglQC09PlSmkRzj1s53Tu7tKEjWLugBqPNgJtbKVhBKQHT3
sxMYSJScvbDPoc5SOHvrXKBHWFQ3yEJoXqy/WGO1Tkdy7QUhxdMXUY76OYY08fZRoGOSOC2MO+hp
q3tRNnLUJ0G9z1nqkz34x7/tlObom+cCT5YvA+ACsO8aFBgnaJq1IFAC4ADhy9g74zmb0/Tr/zAK
tvALqHKZ0SoqDI01ofeUiKBr++phdrEViniovrm1Q9eFyEbhmAcZqfz1eSUjCCtktEUwQ632xxnc
8hAWezYjt0cHjAG0aUAksNDgrVyPYk9d59W940G0jM04UIfG+FiFofE8ga7RzubkeZ/fvHqgGpYH
PlUm3sGrVzCSGVipUYkNwK25j0JN5dGujb1dfXvrAVChNQaTAJSoukZPYRHVyzjLRRDNpULKOCVn
OVVpMOjJnsvkxjEly+IJBIN6YQ2uuw+eUZeumYpAYO/2m3Zj/L4qa3cH77o5Ck1iaGrsbB531x/K
E145D04tECmsO5wvovpBRa7oy/2Ps7ls1MqWujUt7nWnL3EjXEErRsHJTpxUPYzOVjxnz8NSf337
UAAIQN8tR4mwcD2hSPfy0ug6wSep24OmS/dQCAdr5S7bgypsrR1hgYfjaxFwXVqyunboKpXmWoFn
/Xt3HuLzrMd7Wipba0fPi1I5J4k/V/sgrbUuGhRyxUg41UNYetw9kY1R2VD0j/fXbmtCxAYACqRa
6NquNoO0dAWS7CSCFHE+AOyxdXYy2b89ZmPWw3W90M1xYFhFIDXEktGNDXqS0Zx+S4vxK+hmfSfF
3gpAyFcttw/LxmvlehtIxczjrI5FUFeGcqFPl77Xyij2Y6nmnx11Lh7evnQUXrjB2N/0C5el/SPZ
ihAdrFrAeUFnJ+Vn6UTGM2Fiz6Vn6wPB7wFZCsd8AZZej2KD5ZUJLqgB5YzxNOPYE5jm7H26P5et
HefQm6FZjlokgK3rUfDwpi/ZDiIwpBYfQxyun0MTEcwa49nz/aE2J4QMytI0fm1YXw9lNiVKuB5D
AQzX/y7LZnqKwTXtrdvmjP4YZhUUGmyqkrybCQplpz+rsfVBKb3oUilYSd+f0Na+4wAtjUDyEvb4
9YRCTSB71Ooi6NvuqzSc5BIq4+A3pexOiLFm/v3htiaGZCiHiKYgKhirDTFNeKhYucltnprOl7ZP
6+8lHJ/sKHDE2pnaskjX6fBio4rCK68JVAXXTKwOwTVoZjJ8mh2rOU1UNH+1Vi/+yZOxMJcZ8jAd
pYMM5/05buwRhLEgVBLSgaOsEX1ymKEfSYlyJWqDp4Lg9bEbHePXm0ehis6dAbIWyvUa8WopXZ5p
IKKDKJrxRaMgcYq7Un/7XJZiGVTbRR+Y2uP19hjqRlCZYS4aOlVLMBqew1qNd4CeGysG+MQBNYiV
D6VN43oUZwwrt8WyJxBzIrE9HdWT3Tjd288u9jkgFIkR6CesxR+tqarTktpAgBLi+ORG2GEIlE13
VFe25kKXCJgl1Ar+Xa1YPCdh3Gm1E+SzKf1ycMWps3ZR3bfnCLE33hEcWBZMXb+JPOQebQ1rbND6
M36MRek90591T1nUqW++ZPn74ViDDiJT5Ttdf5z/4+w8diQ3mq59RQTozZZl2rB7pmc0fkPIvfRk
0pur/57sf/FPsYgiSoIgLUZQViYjI8OcOAeFlzxXVIEsqjMZR7WFsoPXv9o5tq0NMSmLZ4XRgldw
FQ63Qrdyz2AVVHZdP4YN5eANKIdWiFXv2PS1X2ArMqjj4rwTHl5uSJmUUddjbHru3e99pjwPcf1P
5PSvxcxNKuZ2p0S3uTVJfkaHkjrN2rqVDiGSZWJrcanqh8kdhz/cWrdecqNzjredwt5S0jh/e9WF
Bq9YlsmLpKjzl0kfEV4v3PKhzeNkZ1fXDwfGjfwKIxMA7q6Q/VpdL0WROTYs/9Yny2n+gXf6R9S6
rQ+Y6J/b27q+U3ItEB5yCppHfuUfCjt3vEbW7hLFq30QRc2pb5c9v71xePSJZBQBGofgdWWCfT95
imdOznPFEPxygC/YOgzjVOlHqpjuzq3aWgyfTJRARIne1ipmgVDYTdvIdp6jaMp9BXCTn+fL3yhV
G3e7PfrIGDzfCXuntnFpE/Ape80Y6+7zTEn6oObOcG7oXe9cqo1PBEpYnhwFKLL0lZdoaqSL6nhx
n0Hte4cZLrej0lT/3m0HNKR4jCThA0ntyg547Mck16kFaE2n+F3VFY95pe8pH7zPhF8GDmR9khGc
rg1V3HXAP6JcroyIkz2jEr00z+U4pJ8bIOxfRkTybL/WZ5hwPKdPPygZN+uYLfkUHwQE+owJG7Wt
c+kK/hMtR9j7hzkuQj80Tri0vj12uvOMBYpPmtcvy58Rfjf8O4fsTul8NTGUKvTRboyTH3HVaO0B
ZDl0U7dPUZrWre2tYjAokSSRl0sKTSxePE9DW50SYxqextlePmVF+JUBu4myfJJ9bNsk/+v28huW
z0gShWRZGQWTvPJRZumGvWm1KDZ7jO81tUjPMYTcQZTbf9+/kmy8gXNjeI+c99LyBzc05lgmbqqJ
SqY7qMqJqrVDZZSx7ttLbZg/gRiNRagGgKGs46TQTTtTTUrlWYmK6BQiHvbAGdxN80o5AoQ8PAby
/MDWXW4obPRFEWWiPBuimc9uL5hTq6OfZqfukTFu7Ye3imqrTWebSPZypcEoiryYbeWZaqt7HODQ
sEAMMXy/c25bxsCHkWyoDB5S4L1ch45MLLoqjgLHqarjUrTlN8eNqsdlccaH259oA22BydGTJNkl
YKb0f7mWUSsLNdkGshgYEfG9nxuj+joLHTHVnHlt24lV3y7Lz0rZPcCo+TWe5r3ayPZvYJ80orgA
pJGXv4GIo240sC3PRm63/7PCrv7Zz+pydGGGPeeh7fla2IYPWdE4x9HVm09u32mHFA++k/+/9zxX
XoBmpZxZodggn9XLX+J0VqpCZV8HC8Qf+cGEE8D7yvhmGp/nSU3NP9V8Cv8S5qwsT10bwQ0iiHCQ
ntTSUgmPBIUQVyEprMPSOQ+58qVNZgVa2ZgJnOPC6Ij2DDhT+cpYjNd9RLm2Tv4Y7V7pj3ZnMiKe
1WpVH/KucFrLd2an7gEAN+qzAG6gf2DEHl+qhklzsrzEy3+Mppi+po3RpIfORUjB17oprI9GmKAN
bZPGGmdlUt8bU7azPKl9MylfmHalDuDXSt0sLwiqxsWXpBDl8CbGJfpUDl1kPWtFaMeHuSi9L3Ga
T9oh1KPMCwx0t8S3fJ7V8gCUSRn93Ig9UfgtSWf21WKaqXwYiBmqI4lLjF5KmInuEFaxBw5Vm8b+
XLldqbwao5PnD65o7ex5dqxu8ier0DTfUnSyAtPtUcyFbMGY/ZHeifPIMEUXuT41wOafVNUK70zr
sPMIq7Qp5NdN2pSWh8ot6JbmatnOb86cZ/UnvanK8psyNZMBoUPnzH9nZhrlp1zTG+3jxOCT46cg
6YV2nFMnLE9APOLKd6PEmR5aq0Cb8miLyDID+LeK/NVNvEQcI32xSGQXO9f2uPg3XAwy6RT2CUwo
7q8joKgsEJ0ItfBZyhoHCM9EQBWifif6ebfjlZ2DNWU8iwoehJtrwgAGW5U8boUCPlDXAj03u69p
rI2HJJQQb9ASwxM0ldqnZF68j4tQ+y+IQWZvt33P1l5R/AZCKB89uFkvL5uYjBrRQC98dqBkO2iU
xU+pXo87znRrFbJ1sMiQ4UuW6ctVTK22tcXjZbXT2P0jKsKYNm1d7TRkNly2hCBRDwDeQYlcv1zF
0EtIlPUsCoowZLDAq/Q/ZHf7NdYidW9uaWNHoDbokdBzdoCLrdxl2TXFsoSK8hyquOiDHg5f0Glo
9uQM32PglZEAuIa2g3waiMiaoip1umx2DdZJhuUVXpqDYkepn5bxC97xqZ28x1R1j2Q8L9OYfJiN
6Kl1EZRs++hjbufHBhhLp80PEPqey6L41eX1GdGxU1YwBBEp1WFWp6PVzpWfGObOs7aRzQLXlFNP
gBo4odVLDU1tNkGoHQXANX/0uHyfKrJyNNrmtTD4d2XfPxXIhZWNeqp41I7X+M2CyS70xJsoMKy4
881Cm5+ItIadgsDWU8kC8qG2ZOK8bvx5dWJP4VRGgeqiVhMW6UOc5wyPgRW07A92OIzIyrh/NW2J
sqH9NvbOzhO5ZXycKQ8kZQnQ2auTzUVkFEk8RwEzJto/iZb1ml83QLnu9g1gYGUTg3IomLvVraU+
jtTawgeM4ag5plmjoQcR7XF5bm6Ga0RiAy/VVatkHpRRW6owCvLRjKhLVYyd+Dp6t8fbu7k2Ryo4
/AWprBz9W0OtKgjl7UE1k0CtBzs/UX8pEUJdMpgAI7130rd89OLPRgm5yc45Xvsl2EwY/odjn8oY
9Z1LvwSgNGcwvsoC3TKeCBGyByg+HWLXPfq368qHnKKWECLgudf1HJQCOtUF2BUkvP7DQahaU/hm
7SRvjjbNSHMOjBnt3PKtNbESLjqYXMLllZEsodpaSx2VgeAzfppzrUkOvdlBW1XnvfVRZpqfbn/I
a4PhC76Td0FESPFv5Xqd1DWAF5fQYZha/zO0a/Up08p8j8/5+qtRLiCfpxXOLYMf6vKrEdtp3ZDY
JYRoo4f08mCTNnvTQ6WK+wshTDoyYywlcrhq69i7TDNDmwVLIZITVk+zloTTw9hlxc4V2NgSkAuY
eSlkqrLzdbmltGwyQAs6j1Y0K75hieRUaXkP5kzfgy1cfyTaUGCYwOxTWoTH9nIppisUbYFSPBiY
kfuLqov34ILI2KNDuKoYUDYC1YXnAMJKk3p1tQT8uGBV5zHQlAVpQAfaMOO1jvUx80srqn4yuBen
r0tdFMNDPzYhQkCibPa0Fa42K/GbxE6UfqRuzFp2LrWQf1uYTAhypKw1ZuU6Dco3JvPvxu9JcDVL
cMNt2S5fNXwd1BRExMMaqJkYj/2Uzn+0/VIH8aIr32/fsqt7DSJZSunRJoKcEJTG5Qc0vaXW+9wY
ArOwo+9N7g2RDw4JCere6qkdwYh/t4CLBEGDamCOC7abq5gKSYWqK2t9CBo9FR8QtS39TBXTvYQT
CJ3YOGPYMemb8xEuNxa6iJnZjTkEA11E8ajmS/E5gS1sj3d44wAdML34J/rmctzwcp0aQRhNXYwx
MI2WHogydOZD3OR95Ked283Qn+2NHMpPchErsjM+FjUexAggfFi54lEUQml6uWLt9f/mWls+DoM2
PeRWBFWXocU/S/K4Q6LPQ3K6bS1XnkUuTerr0EHlDV/j7WqnQh2YNzuw0OR4NPUm+dYgnPRgNfXe
MOL2Unh+fDJ+bJ02qYvT2XM8jEEf2mjSC7UyitOS5+qLlix7hbqNmw3fPdArQhPgcWsMTJREXO26
HYOsso0/9bIzg56A/3j/6TEMgu6oRHkBerg0FUosNmUMBYnpQk/R4Yv1knzaHB3xUimQB/24fzlY
Byn2MDHmwRhwuVyuTyKezJDCZiRniZ2uPotw/DEu3R6z4tYdgO6bkrUcUrXWPGVMHEOdlmZToC7T
8hdoMPHnEM3a+AiXb56cdZGW2o4lbi4JiFHSjIONWfO101ofxtLKpyCiTP+YG2pj+6WXWr86MRc5
AmIR4fl/OM93pXTJcuSsW565lqip7aRTYJdD8ZetzfOZWgxcYGPU7r0A1w8epUgApyTT1FppaVx+
O1ZxakKqKej0Pj2kCj7aV5oyfuzJdz9NpTN8yLuyObipUT1UQuy1qrd8DO0uwmeJB7qqF2jWUgwd
5dYgGusBKa+weOiKKntq5r/Mnual37o0ewEX6svOKV/XS+RkLZ8UYgRZJV1vXYwFjGAzZjvV9dQ9
Ixwf14fKgIHiUA5R+L9IjYbEN6OmfIvadvikKaYvKDiUh7s/N7klv4HIBoilt3oZ51rqdqLLwyOc
inM9LMhtKsnfgxX2j7dX2jhsGX6iRKcTWgPFvPzYSawzBuMkU4DKzPykJKbxM67b6lw0k/ahDIee
2R1FPxHr7aHEN/wehOxS+J0ogCx+ZWaVl6oGVdiJTEIMp8no0nOfhc2O/sCGKycKhR0FLyT7IKv9
ocdeCB79KahFJ06lVpUfO6cfT8R0yc6rv2E9kmfVBcUhC0TmulOrpIicKWUEvKKxp+mznreV44N3
S1+nIlPGQxvGTekb8cz8ojGhg3ZQDEakznlEZ3fHgq6/K95XDtNT1AGIv/4tAqkAzY0jLFlt/iq9
/lvv2k/tOH1vmADwKS77odl/vW1L11/0ck3557814NHlLTwqcEOgDFxQAS4RMog62bHY6y9Kbk2l
g74u+O6r6Sq3jRIUheXj7BTON1G3xi8zS+vED91w+vf2jjbXAjEqZeB17Gdlo1rUENfAExMgazYe
VHOcTlSulcMYe/d7eDk1Q2fLoCXEK72KGY3EyctIZ1t52CmPc5Lmj7ZalOfJdfdsY+M70VmVBQqI
SSm8rO4Ecf08FfFIRpPE2bmlzvic51W0g2uSZ3MZKrIhuFjor+BYrmbT3XlujVydxqBzmFzIS0ZD
449CVTN/quIKCrtdLq3tffF2cQnRM1trf9hK3elqxxF2Iy9TAoHESzXU6Q4Ie9MmgGFQc6Q2xyW7
tHIMAa0AaGWCpoevalCiiRl/AXDZKO8eMYGBT1Lw0lul2Ew94nKpKFTd2KQ2EHR900MdCTSsplN8
um3k1+EM1Qdo25mh49jIJC5XKUjPRFlpY1CbA9gZq/MRHc8OLZrXftGTIf2H5ag3u8BaJFxC/pzf
vIRWjkZvM9YdJGPqvtLhG9/aSXf+N6ia8kh5ad5Zb8sq4FfjjSMM5Z/65XpOZUMxlg1TENa0930B
+UvmJ27f3n+M/P8ZoaFtjPNfxw7G3ADhEsocGBCpOi9uy8DiMXfrsWW1cUlgs9Ky6un2YW5sTqZF
QCHh+Gd0XRrrb4dJg5riSjaoAYVwMMZh/SOBxOF8e5ENiycucuEzoxDCi7IqCdRhO1O9bNTAFBra
wnZsf9JJv57M2hV7ug/XwSfjVHJKWVb7SPdWvmlJFjqQUTOALLbz82SnrJC5yXJCFcaWErLJCN/x
2B/SREl+zo21J36ztdnff8DqNuRlr4Vl3A9BWzOZ76RK6huDMr0pWjX9h4/3+1Krj1cNBRiorBsC
ok463l5s+EaGFuntr7cRCUgYMNE0POl0AdcnOrvOqDXzEGSuOx0EFuOPEeqnRTvnhzLW/kz71PPb
zt6xmi3T/H3d1UHS3l/CZhyHQLNS2oxGnb0i/bwH5d94ZSQgBHAD9gln+OoMDYVX34wp6JgIcR8J
cuNjaGsh80tV9K+iDqHfN7V7vP9IeT/fLZRi2bqYGkPtNQ8uhSuv6PIfc96XgZkO3VtKN/3MI98e
EruN3mje3Y0UlfgXhpCRHoaig5jk8r6rLurDTc52FarFT1E0/HAH0Twm9EN3Ash3tovV+w27vYQe
QpjFh1zZzWgXaWkm1FtSs5ge9KSbgD80OQy7hecei2jRDkNpIFaRm+1DUpXe2XRj7yGNKC8YU9ud
tMhzT4C7VMLuzjmHS7M3mvsexV79RkazwdwSY9CrujwOMacM15jxCHl0J3xXK4pXYVJqcLP66HVG
hNRsYh3hjxLnvCJhRyxOf0Z0Q4d7rVNOi52JL7dNY8t9MHpIVYCaHDDoVXSgtYWlNb06BKmwogfF
TeOv+gIb1NJ4e3MSm6Yvu2e4fqrgayqzuVDdAn7nMXAWSpjnZCqKCpRDlDe+a3XGq2or4XhIp3iP
hXXrZvPEkbvR05cTSJenzsx4ajpzRnY62m19shpkh3xrshZzp6u1uRCFFlkgBrK0LlrZSqsuuluM
getCCJGi1Oc3VMp23PBG/EO+L5nHyLUJElZG1DFjm8yeOQZVYkPZNZkLEV3bVYmP30R2ym7Udm+s
astMpB4In41TvOLYshogNq4s+s2j5n0d1GHmmiXzi0ZgtOOHN7fnYolyTgLM08pDpmWhlX0eDkHp
leoHIx0haSl0u/DVIUYOfor3WkCbXw1gr5yKlRKN8on/LSYRg61oeZXK4sWShA/DvOSZP/RZtcch
u7UzcKo0qRkmRS9q9eGYGYMCe+zIcUGu6L6VacTivTFPP6CeNMW5UlqxU07YXJK4hMCfXO1qpitf
UPNSElInL9bih2bsyy9JrboBvOfG55Z+0M4N2FxPDlKAFaVA/M4e/NtZNkOTVfFEBlA05lGt0/ks
EJJ4UuzSPpju+Mdt57W9GgOsAA4kOmn1uujC8iI7Bo5qFPC4o2W8fK1bpWWMx0ZvsF3UnfW2LIVG
iUyiAEJR7rq0lGgpNTtxPT4g1P+aL8aSGsWcmv9pGZ5NKnvM6a+lPMu+TBcvoYPXtF32OdPa6SMM
m9N/+VTgdHAhQJCA0F9uZo7tYREjrRFN6aJfSmynJ9t1kp/5OFY/xizbax5vHp6Ep5LpgsVeA3y1
sDHHAT8StOOcpWcl7FCraEe1/XbbKLZclXQeMo+HY3jdd8n0yhvjPJ4C3k73ZJeZOENM2z0jbGUd
bi+1aX//f6l1vhvnurVYJeVXeAGTA90e4Uda/6KG5lPd7TIab72fnB9ZE4k8xrFyH4uHqIqosT6o
5ezHsRT9yWtRJR1gyTjNTDlFfkuJ/HT/Hsmh6FezJnfauDQTveyZHEm5Yy5CXaex7aJjOzb6yxKD
q/AhktyTDd3KqLhhktCKxj8kJpcLCqsKlWHh+wHh0ZFwKbn8fjVo+fcurPM/RuZ+Tnk2K5/kbGLj
C6V0//0PW5YMUPS3eILWQ1SxaymTyGleuGqM6MZQeKpycEZKACO4VMevGimbenvNLasFHYB3kQKj
0B9d7lopLaVnyGQK+jHS50OYZfYnAqT0Q5XzTO7Y7dZVZMwXNJiHUg7v0eViWVh4U6jSsVBR4fjS
cEeUg6o4417Et7mOFFvGcRBdrl8D2pIU5O2GYnauAWgtUavs46HZcWRbCSPDm/R3CanBPqxegbSJ
jVoMrOJE8/DmLnN17muEbhCeSZej1hnV07iUxJeFHe6U0De+GuOJcLigzUk7dM3vLzLVWQji6UYA
hOByeNYByZ3IX5S2uN9AGJjmEAHH8riugSpKE+WGQ5cn4Bii745RzIWfK4VzSku9e7jbGOmnSUYF
4D7A/Veexpo7dHe0hBgvXCJI5aIxq85Kri7xs64NzV5RaMOxgYZkGhydOSkftArAotGdAUYxnR2a
jeYeQiKovwgWNN3vVbP/R+pLLQ+2mzvmTml0wz653iBWeY4Qglw3HVR1EK4WcdHhDM4ea3j2XqOy
ynfi9c1VKA7x1KI4B7vH5W2jqdQoS4eRgK0onrJOjw5zmezxl2+YopzJBfLD/IyOgOblKqVTLGXZ
9FNQNZb9fdbL9rUFg/BdaUsWvG0fG+8eKSO1UJqOuOr1OEJmtlGj2B5m3zswkiedaR280ILne0zS
Rj+6taXdf8lZT1KCUfml37myEdebEmQwSTvo07chmo+5vbzoRl4Xhx7YyM+B3Cfxy0LExYF6WLfH
3bV1vHKCG1YbScD/riT6W2CrMV5TK80Mg0Auis9jBT/oMa6RQT3YbTfVO35l40ZQQ3+HCVNSh9Di
8mNSfkjdGcx/kDXeAKFj3Cr9ASnQpTppmT7XT6JKxUcnEVp0vv1pN4xVZkJ4bOr4UDavrn4htQtt
d1aZ8TGKY6c66Uenta17YenwtHLXeYLeCwHrFzZFE5TmvKWCV2xEUKhmd7ZiyTioDu7OUtfQZNZC
XR1XxpejPLQ6y8FsG0Q0Oy1ILAp8/hJTIQVHEqGjChbpBZaGeToVY1qYBwpAUMGXYanIMcEu9tNB
a/dYFbZOGMcq43pkYRi/vPy26TzbMRUpNWigAvT7VB1OutLt6V1drwL3lpxgBs2FbOUaad401lTk
aa8GI1x6H3qlcx81B5b+29Zy7QjA7hKiyeIeOcT6O3pxDe6cCm0weyALJk8r/q6refolbKVDzN5M
/rm93saumFmV9QcozRF1ln/+2y2satQ66UGbwTxX8//g3p3n4+wZ8V5gfx1S8OxRXaH8zBT9FaQj
aXVENfSyDJIqMV4Hu49e7FKJn/I0qj+leWid0tjSH4zGEnffP4CTuqTO4qtJcMflDofe0erSLJug
SMP05FgLHXhIWLwv9x6kxGfCY06widLMGp+TGdbMBCxKlb1dp2cgo+PrYjh7qZg05ctyJwOdaBLJ
ARdgR+vpE81uGk8d+zqwFLs7FrmT+81s/QEQy6T6UZ4cGNb8ti4/8Rn+vr3BDXADa0uCfkIKGuLq
Kle3mtTsxazWgauM4LxjOShSuE5zZMq098uq689GXjlH6vDe0cq16osB99b9XxNcKvEh/Qwe5TVi
1BgpBC1CaXmUl2Tym0Tts4O9tOme0Nv1RZTRkwzZyK2pfq8uRuKAHmsLpaOvpjvfGTHr5qMdza6H
XKg598c00uvl7fYRXz+JZNjET9TcqSFcqdmKzJwUsxaMg9EseQNrVTl/NnOaieNU0Prd8ePXqxH+
MoNMikSwxnTW5cWgK1QWeIX3zkX1YHSL/tbjqmFTKXfr9BtryboI5LPIrEvS68u1rDryzCjJqsAd
0/jRtlOmTssif1QWXdt56a89GpE24znwo5FxQj18uVSCOxs54Sqo1Lo9WmLqvix93n6+/amuzYNV
oPZlNkCO1nkr81D1ugwjZjiDzNGaY1nZyktkuUPgLonyuWhabQdLsbEeaTOOhZcHicO1uFwWL+Hc
64kIjKYzIfpPjHz2lSFC3RuQQJYeIovJzvPdm2Qx8gfgQzJQXN14hsfrwshswePgQHjbLf1zB7zi
FIq+fcmEHe7Y//Wne6eOYY9SLZdhhctPl2dxT6mYrhrCaz9So1PO0VxPp9ubun6JaIVJkjFQ0zaE
cyv7sEt4QToDVIqattohhmHgs4Br5aGM5p+OFueRL5zSPdFx/nZ74es7QORARkumRx2XWfbL3ZWR
qYeQrwBDKMph+eCRGH1Na20ePoKVNe6+BThoXj1mgiSGc33hJmdMKkbOqdnVURYYcxIfakrlO2nt
9Qf7f+RZMrcFp7kmRs7rDJSWGy9BOU7RdGQkx00PEJpP3t2WyLAsCAcQ9QBvSCwvzy4JxwwtpF4P
0mkqXgo3Hg6tE9dvGRKkx4G3cicfu/5WoB3A09NUhp6E6uDleooVpTYSREZQ2IruIaVqlOIwhU3t
PZqVaX+61zLQWuCaAYmhGAElyuVqVgMIO+VeB07T6ocFSoBzZE3xhy5XlZ2D3HjFCYUIlcF6cqmv
GLObsdNzb467oBzC/NFNdYaosrj7u9OZV4elMBmOVecoRwlG+5j1IikZNTFm43R7yxuWA8IYFmI5
SEkVZnUZFC+NFf6kB/mQVceuyzPl1YYHq9lxKdcfEqor0KUEZJJqZp1lJnqYlrWVDQFsQyZNKJ02
Iih45SnuRm3nTbjeE/gpigXUkhifIR+7/IxAKrSihyk6MJbIO+qqGE8Z4Yl/++SuM1mY4+RMKL0M
OZi2MhaEl1J9QIY2qKdK+TXG7jR/7CgHPmTtGH0F8pYqkCxb855ch/z1l6EnM2rUQxgtJFNgNu5y
d4Zda05TiSlYxlp7aEU/PjAdnJ3aKss+KnAp3n0FIXbDcTG9Ds6Tt+9yvc7JmpYQDw8WzwV0DGl3
LtvWPCbM0eyEtlcfDuIeUPUMEHArSGxX79xQTtbIFI/BkUIjPmijc26HJLvX5OUq5B/MkRF28Yhf
bii2CrsBs2QE5En/09za9fVB3P26sYjEDEoUKa5rXbqlnlLD1pnYDLpWcf1VFE5TRIfUiYvkQZsr
+9+ir7zpQ5R1WfmYCSN3dwKVjbOE0g8YMKUBmcKuPGddpU025JkaePQMz52quAdDj7WdOuOVMUqK
dKnyR8XDIOdafbGIq8GYoacGA+2h18ScmIXTlLZ9NZs6Oc32GI33miNbAc1K9Erhnf7o6nIn4SBQ
0DC1APWG+CcaPu6nQs3cD0WlZ79u3/CNIyRHlp8Qg7GvKOc6i0RAhK4W9A3yjOHcgfxkUGfn7d44
QrS9aGIxC4eQ2JrjJjGLkBjBsYKstacvcaJqh6mqlCOKgMXJGY38fHtXV56YRgx5P2GCTVBOMn5p
/mEXz944t1YAKbftnTJDaFTdXAHqX1ucIX26vdz1IfJ8A+igKESqSHHjcjlPrY2uSzUr8IgYUFFs
dMTHmVaqf/6HdfCH9HxBYcJwcbmOmkywajJxFfRaOnwskoYoUlTtzjN2/bEotAE5oFFJroH7uFwl
rJl0FSK3Ay7eU6MW3VGxRFBrrnJM0/rH7S1tfCleGJvgmHdZjsFcLqaGbp241WBJ+erkaHhKjq6l
XkLbX+9NGm0shQoLZVn8L0/LGs0WhZ3rDfbsBLkCoOjvwnBK9C+ECuN00lOW2gm0No6RRiBQHyon
tAXXsL1+iJ3Mgh4+sKlnP9P8chpf87r8wY5U4Oldo+y1KjY2yCES1eEx+Hud0giPCMq2hRvYVT+e
OyXtz2GOmtk4NHcjimQ3S44oQMPFiNga5tnZuSXUeWSppEPjA4Y2YzjBaYMMZ1Xl6o6f39oYsDsJ
S6F8zbqXRgI1RDnMve0FegiDTq/UfyROkj+2ur5zkTcWYmOSko4nk9n/VRyQaE1kp8MQBgUjCsGU
uIN16pq2+WZ2kbInp7e5GEhH/gJgCerxclfMluVFjF4hbBS2MP0kdPtfSpuD5gC//dfd1wwMnaxS
8IiRFK42NsaRGhOOh0GqW9NxqkT12DhAZJXGPt5e6SpkJIWhZGbIUTqptrbyHoD5a+HUWhjYTZX+
oKxvvcC7rp3KepqPbdotDyLy4sfbi8qjuogX5aKSqxDifcok6ybdUuY2crssWiiGfs4c+rdJ6u7x
x1/faPyH1BJRJTYKXOzqgyV4p2GweMWW4lc1Lt+BU0OgWjWOPyf137e3dG0dLObK+jyVbAYJVjaf
Rm6t9AleONLq8KTVVvlEQVg8Gksa78DMrk9PLiXRISAfqSvLff9Wl7cGr+vnUbEYs04W9RTyH6eM
jMmA+/aethYCbQ/PI4cnWw6XC4nIjJuwzx0myM35MY8t6xEHsydicm2B9FEplMnKHFnL2s83NKem
yS0cWYnIfWQwIeEXf026+mR13htDY99v7+pdO/DS+pjzYBgYWCAwVaapLrdVKLWdJPXoBIk2fOjT
5piKGQZ7Bt+GF0/tz4nZwk9EebpavA9OOUaH2jH2Bl2kPVz9COLUd0EVnP/qhjMihstiTDWw4bxD
vSOv84NOdfKxaGLoMCuImI9ZLGY/dIb+8+0T2LBVMOIyXpCiX2RQlweQZoppdWHlSFttfDAwyiNj
9bC5Ndme3NnWUnxUyRohsT1Xd7BqYpRwFydIQcM/u3pmU0KjBViOobbjyTaslRv1PtUI4u3KZ6ai
dBCN4USrJmv+KZj3+V/j1HfTPxLO4U14cYBLcXirsyM56uwKMa8gm+LsrXLG+EOT9spOMHK9F9ZA
0pDAgJsHb+blF8pDseRWNqcvUPsaTFuxI/VgxtW4R7t4tRCuiq4oXKBwdOoITF0u5JpFZk8MqAXF
iPxt2tmqH5beHqHdlRWwimQXl5SjhI1rNc+li4ehxnkGSeLYkEmrY+zjnMcfyTiFO9d7a0fIB4H8
kE1vXrXLHdVTrqv9YDvBPM3lKSrL9lkY7ny+fYU2V8EGmF7k+cTeVqtAlF+XU+wGok/7g5jH8pAK
c6/OcfWCcW7vTT1GxmRxf7WX1tCXvAUEB/h8/KXUy6dJyB6M2re+UdNnu39PctgaZyQJ5dZ3NU5F
ai3R4AbM9LuPfZUaJ6FY9c6jsmUL5A+y+wKG2Fs7HzHoBW2z2g2Ak05fZ0scXQfupJGI8X+393Nd
z+T4KBLRL6dTAVPr6q56xRjBV6y7gQn8VfjUBcr86Ll991RaTh8djSYbf1SDzhQZrc20OkNv3SYH
1aZytrPrLXvhZ0gKaPhzoKu6tJexcssu7xc3iBVFO0VeNFMLr9yduGrrbCnq05V8J2hYo37bJnZ6
5hTY8JAOvgKn8kMelr3PQOpeDr1lmjBqEBvIQAR+wMsNpaExCWGUXlCWRvO1cNUu0Aez/07PS/fd
Svd2PKL8VhfvJd+SpAuKX5MaC3fucr1en0crz4UH0LhbRt+u6vqxWuCBZly4+yOzgSbFvbgbmydX
dbFEOeFIoLpyj0mrVRr6iORNbkrlI+yV17EqqpNr19F/8FuShgBGR6jCgSVcbnAMe5RWQ27fMowj
yObOObSL2BtO27JDMCp0kYEYQ+y4uhJ1EsWj1WCH2tSOz0qZxSde6Luphzg2We+W946CxBrXFNES
j0Qx4R3hDz2NZTK8JXFVvk6OWj5GUSn+vX3Tt+zeI2UnHkZs70rmRui1N9QRFz0F6fw4R5r1ZVbp
mdixuUeV9v4dVoYIQxqlDxJ3Sjpr7HDsUl0JFxUeXGtihoyfk7/1jJNp/rKMZncoHKcvPjTI4cS+
qxi0UHQEARQ/qpT0jcK/8a0b7FJ7nrMs/+JZaf4tMq35hyA7+1GiAPpmwnL7MzW7VD1UrfKdAoJ+
LsI0HgCcj+JhDJGGfjQ7kRcnAU0EkLwsX5wTd0H7YeZupx5bOLcB4ydF3PtaVpg7NchrzVOpaIgk
BfT8dGnwr5em6kShs/Tw08IZG7vIDuT5pPaILhutfSaOtjSQVqU3RX+6em4bv2IYUlzoNi1T8ak/
WGGg0i4uecNGs/w85qNdH5hxih6ZjxPMRTTlIs5hiw7vU6l2bfxm5kq+8zZcWww8hZKPHHUfuI7X
aW+jOrAq9VH1Igw7+TImZui72bK8MIrR7Thl6SPWBgMQQFaIAaJxcpenpcdOmaURTnnSET7x6QJp
9JrG6bFB7hV932R0n/ppHk6aDgvl3W+6gcCBHIMCXEFNfOWmVUpnixCTF0DLuPheyhRBVHr3xynE
JzRjpNQY3IjrGZossxrJrpy9TNm0eD5PAMUzW++74piWiXirzT73DvfeeWIIamdUfwCNAKK8PFbH
KZqlnKL8pWwZB7HbMnlIq1rxJ8H00+2lrt868kTcGG0eWnfqevJEhbalUCF2eElNI6aXMLenLg37
J7dC9qXK8mnngl07aXJuKnWIM8m5xnUtIYogBm9neZz5NJziWfWOTHrthSQbuyJJklSMXAIwHCvT
qP6Psy9rkhRHt/wr1/qdHvZl7HY/AL6FE3uu8YJlZkWCQCAJSWy/fg7RPXPTcbfwiS6zsqo0zwg5
aPuWs1iTWU+spJlXkwnkXXc3UZInY5NvjXC8pg13aTQ0ZpbeJI4NVC1Op2tAnMwim9Gsh1psKsyu
2kJkDNgwS7z4jddt35+yN17m6a4DUASS0oDvA4dwph1bjyidCDI0meNANHDXh8UsNwZYe3Kfu2FT
ZdDfYfxmdMsGWMqZFU46TF7kJuWi8A55hjDcDCaTdANPFSBZg27q7oY+h3Yjr6vhJzMd1iXwIiNB
PETN2PycECh0aTho+cOFFQHwrJYOPnkWbqa0GVlEPpczDecHBDFTlwo21ObGrlHp2zCj0E+68y0R
i2Gyu7gZcToljhhnuO8ETR/PvQoffCMIQD61Rf9Ju+7Uw+5lHKqdz6amTK+8vrMza8nSkHUgUl84
3svx+UeJaTRKe3YhxJH5ISTgLWdxUmLNvHl/lEuHsI1GLmDCKESgdHo6iiXMkmtPtFkB8/lPtjGG
X/IhZ9+US671Pi9sKdQ2gaIAqGeJSZbP/3ggOxpxKAndZmZhezGDzNHGU+Y1ibCLD4SQAIhuYPTO
Kvok0BGFe1qbTUDQbdHFI5tWu8a20VcTiktDoeO4qHosdrZnIAnDJygMdW1WknzeGYAbo3cs6h1H
K+rKNF16d5DqWYBJCOuAHDp9d2UbNUZpOG2G/q3edn6Yb13V5VeW3MUH+mOU1WIQHBYyrBnbzAAU
6qceeh3LPrB2oz1VV87XS0OhpAlG1qL+dQaklqSV8O0OsBikegKlFNQ+VZTJOPbXuBuXXt2fYcYq
qK/HepjKGWFGUdj1EQIcJKGwUrp5fx9dHAXrGh0QpH4Ar51OUOGUpjAgH5M50NCAGUloJr5Bwt3H
R8EA0eITAsn5dcgk+r7ye9thGaV+vjFAXdh0qr1GXL0wN8jV8RiLJy8yr+Ue+WOjomRQEtFabdZE
hgVnCWPYN2H3JHKDXulSXXhrGAmKbAvHeDHcOR2phCJ1q3SIzQqHERJXuVUcilqHVybn8gP9zzCr
JZCXoQo9abYZRL//sqrA3i/onxhlvWvk0UsjLZqIyJMRZaLvfPpAaIPAdFMbbVZpEm6LGWCxpHIK
7wEt1iq8ElheGAyl8zd5XhSSUcY+HQztP4iQdT7P7JD2O0Kg8MG4oN+5ABz0/YW3hAarq/xNYgTZ
BkQXz9roASxWqkiUIuNEaQARRuteqck/iqm2Ersh8IsLO/daAHFh0AX2s7RNbUgdr+IVxkRQhCCe
Z1AMMPqt8otcp6WM+uf3H2451lYPB5YxIiOsxLeS2Ol7pMiK7G7yW2Qe48MoBfpw5o+as2MFE8aK
OSQupukZah5f3h/3wupfqmMoZC8QD7QYT8cNpTGNVS5ZhqpV81VMmjwAkt9uroyyJDenj4c4AhAt
dKyQlkO08nQY4s8DLbGjMzIRZT/Z7ewXCXdx0KO22PJuF5p5pR8H7pTurYbdDgSc3L5QSYS7Zswg
b1CVd/YMtbob1dhjdAulzb57hGA+YbdzbqN1AmXXUgK4p/svaHCKX1FUVcUNc+eiOfoo0gY7R0Ne
BsxijyOMKTDlm0gIG1t+gGTQ0YQAgJWY4JPmyaDN/KUcIDkdm+FUvAb9CBqFxXsmngHEnB9tr6H9
dqau8URRqgIPXVbkdyR4CZPyvLK/WVwNZdqBwHxNjPN8x+FVgv+6CLRDEWGN8zDQuQeNm7JsorAC
DbSvEu1Boq+u3Wuq5ueL43So5fM/DuGSzp2C2TvLSieoN9BAURvRuNaHtxhGQVEbuukg/6AadTqK
GEf0UiK4sPC8MHZW5TgJB3D8PxgFVW3cXIsF+xlxQru6JOCACRwS0xzse6cceQqJXP+aI4t/Yanj
2ANeamG4Ihs+fZwRSy33Oiz1vBZW0oWjTMU4QCjGhSj2AcIFEPZ8f3ddWhE4gReVb5SWIY1wOqIM
KekVkt7MLVX4lwclxS8OU8yMPbQirrzGNw7beicjW1wA+AgF0Zk6HSyIytoxVCeyfhAemH1eLfnj
GPJy2iJ96r5BGU3zTyG0KU1UpHyrTaVyp3HnwfT+q4C5lBkDrWe2MPQSkBQbZn8GsmHuyu9UeixK
QoG7N6k7bTtpaERen9RqpsMn3138OFSvvHBbzsNMY63aKXrCwV1PO2hQCTspdKHsnYea2BS7IfHc
nSp8iCIyHKI6hXjDbCQFt4IpBgvQZmkLbhKcpEJUKPTBDMYZFultWdUfvvrhfwUOMjAIPvKbNY0W
L2EhM8yYH0L4BkVKY1NHVR3jouuvBDMXFh9AHCA9odaDrsoaS8TKUvoK6lYZtNzGI5U9ACPSgQXH
NJu7mRbk4cNLb+nXQ1cKRy8qPqu9GxR2id7hKDKvauufcJLydcwL3hVxYRDjmrvfhfMIj7aARgC8
XzqIp2uPiFD5nGA005xlYmHRJ0EJy6/3n+k8zgA6FkKa0FyCJgQgZ6ejRCi0dDVC6WxEs+YJi5R9
qbWAkZPy63hwivm2KyP6+v6gF/bwkmdDwgr9PRRHVhekM0CKlxAMCslwO+5NqrEHwr/cZpjT/2Ak
LEPEM1gkEEQ/fbw2EmPO4LKXFWrKq4NRdcK7Jw24ExuX4Gq5svgvzdmCk8Lpjs7yOemRhVVl2obI
ZnPINw74EfdWNF/jjl6aMzSgFhEPBFBYIqcPFS2+bV7DuywS5uz98nLLgR+dJCASVzxkUQYVEBdC
c4jA3Cth6XnktsjtQTsFsHekROuGTW3NIKMPQZf1dt++1LifoYFnVDD8i42CWXVctlLlN6Kq6jl2
isDoYlI7pX/la1xaQJBKRUTwhnheK2V3tsXKXtIu8yzmbnnnssd8cMW9N5Pu8P4KujSlaLAslsbL
/bZmvigCHBoQ4l0m6qjPd4VX2v52zBvBNu8PdOk0A4dzQSaAZ3mmXtRpC7gjz8OsQoP4poAJbJ0U
ohc3kT3NXyCLmV+BVF0YEIBqtGeX3b809E+XkW/MM5ilUmRV0EOf0SE/o7KtYQFYk5jX/kfZlQDP
IoNGSR5HGS6B1UHj5cUAyAXuBWY44rGshd4QKcNH7Y7XgsYLU7bcB4ue0HKonUG4KvBz7AHHSz2I
KAb2nsZj27sfny8HLK9FcwMLAzTb09fXUGIN6Cvi9sEt/oxax4wOEFwF77xh9D9zc7jGPjzvqeAN
/s+A6+7zDExE1Ha+yBT8gxCLlI+M0ud5bO8n0t72c/VbRN6VDvSlV4lUBpkMug4IwlcPqeFYLPCi
8ZCzYXXJBFfEJolKz/p4CQSHCU5MYK4WhvEaIQEjE9Iq5D9ZFzGe5ByGzrmw2mSYxLU674XjE0NB
kh7QZ9hnrXknBoxJu3xsukxzB7300BymLMprcmhgnnIzVbbaNCbcTN/f3pdGReaJWgXgM5DYWoeS
MNrJoTwps3YKir2upbUt3EFtte3qzO2l2PtDcy1iuTwoOjjo+y2mdaubYmhq8Ixp3mUtOhyHTsx9
bGtoh2mDdylpce9SdrVzdK6HgfcKCTEAanBqokqyut6tyamArmQy62chum1u1PyA3qp8zJtZM8AY
ZHv0fNqmnelAXnII/TpzSrgToqwB1fr33/uFqwLgCZgqLTYEsHNYVvgfaV1VGFaDKxtfpvUB1BBj
qsAkSwqwya+ccBdeNoSaoHYARUkA2NZ3Y97PFOq+lswGOdAfxDGLF7A0+Q0UhauHyDE6BCGs2L3/
eBc2KPpm6LDCgAh7Z01ad0WPSMNlKjPcub6DQE9wU9lle2WUtzz7NBFCGQG0z6ViA2Tj+tnsaABH
18Vb9AXvNrAMp7BSWkxePJCSQdOuANejc0qh1HODBuWUQgZ4Sm1oR29Vo0Mzpi3Mct9/9NXMAmwB
aOXSYF5a2Shnrkr0cvYHv4J1BRwhUVlxct4eoGpYHr1h1leGWr3lZSjQGJGtLyIE+M9qKMJJNIQd
PEFYyY0YmudFjL/9QX3ot1EgM4nGBs5apO+rC5lC4cIJRghwmbAJSErP7LZohUxXIv41kgHDIDDF
okH7c2Ern7WFclarjpD56EhUgTMa8bLbDd0EkeYQbYIyti0p2Z67LTyefDCZfxBD+j1w8jA4jqHU
Zf7lU+hWP7ZOOZdNrIjyv9der5yN47ZBBjK3xTY1PGG7jSzM4IOo8+X74wkWFSpwFBdd9NMdjX5q
aPHJm45wcELlH4DhAt9BA5XVOPTKwn9D5f+x8JfBsKcB3cO1hJW/JkBEqIS6pqqcI/ctBhsxM+xo
n03FwLAO0Of3j40rabWvUDSzY2qhPrwFW8gUiWVXDD7QrPL+kriM1Oeh4T65L8y6r1NXtKV94xrF
vIumCW6YtWXoL8oeRI20i/qdHTeKh85GEtXVX3prNkTqelpZW6esQx9jTxW78rBnGwrZNAJq7CbU
EUAiWN0WPPdRYgZzJev7sEsdrVWsgvG7nG29+eDWRfqAoh5sblDBQctjNYWN8oCOaWyZoXQkcAOb
L67o0CoqjPT9gQKshdX0+ctdjxsJjvKIP0/Xiq89UnFau0cngrVzrMGaTWfDLBJq595j75DmF/O6
DwLAl0UD4PdiIAQBM+y11aiDJn1gcNs5IgOz/Bg48WAHs0LsFVdW166d87NpOTLA9QAuFyq8/vIK
/rjgPEfKqK5mF9p2hoNTuZxTuON1H6u14JFw/vu4AbDvkAmtH8lrPBuWpgF0kaq2Pbh9WTw71A1v
PWLNeygDDB8jtL6NtxAWbABCltbYKlwiMP2EVBrzgJ7O/RiwJXYDZdzq4OgCeIO2k8/vL5RVcP02
HpQI0b4GxRrztwp0c1iqM0iGeEd8o/J7l8/DlqNddWA5wMesnK079OfnrdQg/70/8jpc+tfQIOhC
DmZhgqxRIpJB0NsIQC8UBoFQvA8ZZQXfHtmy/jCQssk6yyMpR0q2q/OoBQE2cuJ+wnt//4ucbX9M
MQRVcNQh+YQwzWrVqramdYca4jGvqb9F4WFM8tIvUoOzay3i5W2ebksMBXJNtHQ8UVtd7f9eRiaD
f6137BCxxQ1lZkoa1qbNwMy93emj1hh4Ug2IgSW7JiF9Ya7R/nwTuURODxTX6Y5poBhHPWWDospm
PxHE7nfYQnixXgWnl5mXG9BogsSu9XTl3Fujs5e5Phl6tcw07yRk/kr/2AkByy1rKjdBbXr3rs2D
7SwqvHJM+w3c9HQihS52bvFBoNXbV8AZD/IggF2gjqym2ZW6rHlY+UeYwPhbYVk6KaW4JhhyYVWj
+bU4fS6NRNSLVhs4R0DPvJabR2H5Y7DtuxxFBiXAkNz0pDRZHIBZyGNbEuvelaIf016hc5Z0UdCo
ZPbBgbqSy55PO/RS0BMBExTZLLTfT6ed2pIBj+7AGabkxxlX63jjyOAW8TMkPQLvrpJzeCXWOj+b
UYjAOl/eM4AX6+sHGOtJAv+Il9BA2tgwSysGx/Gahev5bsIRueguAW6JHsW6Lj3XVKC1lzvHSXtD
ornuDxJY3hT2zMWWARCd5NbMf4wsREG+7N3D++fGhYdc7tcFz/TGm1uFrWKaUboikMxjFvNiySOS
BQA0XNk6F0dBIxznDlJoaK6dzl5reU1HjcE9Iu42b/DW609VUQdXZILecD2nJxMubqStyz2HEvW6
ssghNGD1LQ+OJotofxQEEvokbgRgbaBrctne2QaX3q2uJlXcwmk+GmO3bIvXcA6q/EFyrk2cXJUL
36Y4kEzNZeKaI3ttJzBS9wbIr6YXN10efCqBAZ6S3mvJNwJbq3krPE8AQ2rUjRk8CIvKISYTCk9J
WIjql+mUvX1wA61ykhjMH6+x8y68YZzIQFf5/0oPVmeTVwJeNxaVC6vHsL2De7MZ9yKov7+/Ws4j
Mtxg6NigkQLRA2zE03lEKdXlpYt5bIt8fG6gm/lchIpsg144GzSe+21nNH36/qAXtj5ocgu+FJkV
jvfVoK5dBNKeQavnluJ7WD0Y4Dk6zh5xhQuKWUQ2XQSlplKJevz4EbDou8ErG/3Rhepw+rw2hTU8
LUAGlG3UpyWQ4mmtG/ofjQLsJ6irKO6vDxpTYZ0Cix7AN2CiG3Sm3Buf+ddK1GsWKe4OJAbg5y1C
IwvTbJUhgHtuwF8FDLAqiMiugE1u7A0W2/Gxk1vhV/X3uTadh3EwyXOEqf2Bu65M+072Pwgy2Sv9
uAtLaUmVUZtHcR515dXBA/ZoWdfSAKcVkNUbdEVuZS02Q0goaDH5eBfBAGn7/kI6j5FQz4KXHm42
kAfPdLAgacS9oA9gb9Ea+a3S0MUngyv3rTtec6k6346YTaRHi5E7BKrWEHqivUIgFjSOFIgHP550
wO20CfzKvhLanz8TptMHHgbUJlyQ64DAgkkkmmPSOBrdOH5vkOvXcSA6+3MOA64rp/j5RlyWDi6K
pXOFQtJqI6JHZ7bRHGIs6FAFiUl7t42bOmQiBRCqlLHpdkQmvRtNTtLJynavND3O3yrE31D6QGoB
jySggE63Y8TmWRZWW2RQoghjjop6Oo4fFAzBNsEgDthGoD6AZLpWJS1Jo5RbDEUWSO7HjRtAclGV
c9Lq0r/yPJcmD+CLN3AiDu81LcWyMGcMDqAZY42976yJboVqvBtWFtaV7XZxKBD9ET35kEBci4U4
IDAiJVJFZun2sSMu36OU/HkOqLhSSL00R5CSBOkA7xCM4NUi4ZGqykJGRaakadwqs29+WKV7zSb7
/PTAXfcv2WYwms5KmjonYw1R/yYLmnBhoOv2W6ek+MkjT96NslAPYvaKK9N1/mgYCQa0AF4vfLRo
1QVrJtbBWoMArhgCywTGEP4XLLvg5/vH1IVhQLnE9kKEj4dcd8BG8BxwcyueQbMVfQ3qkjuNK3n3
8VGAFsR9gH2EOH91tZUIcapcAB2TU60SDihmQhvrGonibNkttSIUKsG/wpEB2ObpjjUEWwg9hszs
us8T6uPuLCxap97wUeTyIoIDVXLo0oDbCb7q+nAADq7jNQB5R9Ur9ezMHn/pufNBYMfbKAjXoTOF
qg2Us1bXFnLffkLGHx2hADs8tzPztzPx1ZVI9mwJ4FmAzIIM5WI3j1Lp6WuTCGhwDoV4ltFiac/L
Io3m4Jrf3PnkIJFG3Qn/oLd1ZonX2vD4hCRphMI4avQbMvv1LmoiZ0ht7l7Lcy4Nhs4ZejlQV1gg
zKeP5LuGNUgnj+CTOpf+oQ3tEZXUtpny2AYz99v7q3u5CU4yARvWr8stgaIQ7ov1/cuNmbMJYIaj
5wo/9qmsY+aVG2NsvpVTO6QfHw1WB8igsGfRbV3tpbE34EhWzPkRSBb7ZeQjjaOaGweFzK6IvcL7
YPsaq3Dh1qO2jfoHWhrrRMfU2owMQDgzB4imVNBObbTXTnIbGIq3O8ST1kfzRNQBEGYAqAUWAqrp
q6uX0MJTkPdhGRl67zWvS+MBZtLF8/sv8nzdL3sKvGWcsyBDvdUl/iiHUrBt4ckInEGTO/aniOfi
K+hFYv+fjILQDCfFQqdYPUsLEhLUOQExgD0Y20CwAgU6MbArUf3ZFYX6MCZnqZ8gb0HkdLrgBW1o
O/hKZ1E7B/e1ScSmt/3wxqn0kNT+MG0otz4IsMTCQBaI5jiiFyhKgPlwOih1OxgF6VFnJSSKthar
q9TsdBNj0asri365yE+32OlQq+fTHlpeHXrCmd2E87PjVy600xf0t+WQlNCxfoAyKz3URj1s3p+/
80wGm2zp6Sy6gkB2rtvCsx691pxsnY29LA8QfF10eilLdVgXyZAHOunlHDOZBzsYvvUWjD8MhKfw
HkGDjIYfNd9Z3vpbNwtxiAU6w9pDAi+Bz92oh8wKB+8A7KYB842w3Yy0ba7E+xdWFXB+gCAv/dyl
M346wYQbwlFuOWa9rOgOXEk/pvAIj62xo7EHNvamF6VzZcNcHBTCLgtTHdoua2oBegsDNYx5zGbG
2psCMLFtzd0+Q6FfPARz0/2swupaH2Z5ktX6QvSNBhCmeZFaX+1SJDLQA2d1n8HCr6nuK9F6sWLD
a06g7jUX7ZTQwp/gkAHd913vBepajHl+YyFXhMQMkkZUulFXP33VHiO95KoYst7L9XYMJpKKvkCW
o4tr1snnBVfsfHi2IbOBeA5Oi9VYfYTawjg5Q1aOhWzjtugCLy4gz/Vo1Yu6jVON+Y8WTznH2rJL
CFsqt5nAshSoMOVdVfxbNeh//Rr/d/HKHv71ouU//xt//sX41EFGQa3++M9b8qtjkv1W/7382P/7
a6c/9M97/to+q+71Vd3+4Ou/efKD+P3/Hj/9oX6c/GHTotE8PerXbnp6lZqqt0HwTZe/+f/74X+9
vv2WTxN//cfffjHdquW3FTDr/du/Pzr89Y+/oWz1x3Gz/P5/f3j3o8HPHaeumGapfpz/0OsPqf7x
t9D8O9YkRATQx15gVcvpM7wun/jR37FakFzhwH8TK8eSblmnyn/8zXXwEWI5YBEWi6A3rL1kevnI
if6OCAWVGWQVkGhacD7/9+FPpul/pu2/YKr3wACpkvhpINhONs6/UIhLRQXjLbyq9cUzQSMDrAS3
3Muua8c4IPO8ITk1drm27b2DAmiLiMg17kaIGuxrpxsOQUDgWQIy+n6YWn4cup7+Rblt3NNCkgcr
r5/90po78GAMASa5sA6K2gMaWb5Wt4CLdr/B/AWure6sPPVa6r72PZVN7PUo1mnduJ9qIKcgOi5L
xP2IWbpdMzpfRDgBZM94Th6CsW1pLNHxVXGUt+63wo3yXxYQ6DcVGto8JtKtBX6hkd/DAtaK4To0
l4Afg3vMir1pyXCrKb0LWDkNMVOe/ZWTyn0FVLnYyaFst6bdsIM9RuNBjEFHExwr1WaWgf/YlIET
R8SeN10TyK8l9v3BQ1X3W+gPv/uIdzomPeV7NABdldYO5DVTRGDlJy9o6Y3JHDRE1CB+yabxQaSB
NpAzlvegUQZJ5E42SeEMCv0L9ZN0dhUXlM8pFiA4N06F0ilzYlf61VYHVWY60xSDnrZB9N/H0GD4
qoxfUjT38Do3YuFRCDiCjplWuvDjkKPXAi20F2nU3h2Zby13X3T+66CUmYjKeppy/sKD6htXeZAY
dlPGfiNjH0zp5WixYrsNqmQM/c3cigJooHGM56D7OUQcJTj0bSNkHLxi9DshMojnLjR2SEtuPWRV
G29mSY3brfMhZgNpiumLC2ZCHXkbpBUxguG93zh4i8PGNaHE54P4BgLeDVqS7k3bFn8Ng0r7KiJJ
rXMvacSLVVUQDqh3koZGJipVJMY0cIgfzm1Cw1dQxmPidI8ajaA9+Ik/NI8SS7hh7MNWLzYb+DM5
SC9i3Uz7eii/oXv5pfR8CPQJA8swLptwn5vOxl9g+FXVDAcgogCWxf7SexMOWpsB0q3x2AXzlNRz
Zf/iQC2VsZFHU9xAZYz0j4byjaQenF1lS32IIpKicixjVyuSMtrptJmsblPZFAsCx3O5A9I7/CRN
SjZzbwex79ZPs10iMJM9XpgYql+0NH2UYUF8hB2ucYw6W28NLw+KOO+Icxw8/UR8B9CVyQk3QB/3
2wohvh3XTdnDyNa7HTr32R/s6RukzMbdOIwHErWxNzG5zT1fHLycqLvQxhabZZN/0YXTfFXeE/y0
8l3QqWpXUD967ilgV4B6BAB/haR74PgEsgGDODhu7bix0SyhldF3n2d/hO+VblLXbNvEaiwKqiHX
N11lWb+DvC8OlZkn2gz0filt3ZulOUKEv+SJpYAZjlVdPSL25je2y+YkHCLnhxFULRrVI/RGrMxG
IrOvJUzUUCiAjmE0HXIp/NvIRD/My/meglCXBGN36zEaFXGlzM8wtjPiqhHyB6wO4op6Ca2VgBhu
kNqOTmYd3XXmpPZeH+wNGAOIqLiDRShkEqsW0kg1jyBneI9g7bc0Sgbou5ix+j2cNqGKC3P4XE2j
mXCR4siZDvim4+0Qsa8EtlyQcK3uaSW+Fw4ep+n6GzmQZzScprTobQg19gltx5tyCg8w7t1Qms1B
/ggVhDs6jTcSjSmnKL9MYFXGohnyu8kaE1KVL2QsogSqXjC3pvwLqfrU8emN8ttXoxReFYMiVt9G
4zzv6SR2BPw3EAprfGvzuw+ppyMYtdWTQxIXznfY7oEyEqurUkiY3+ZNZWV91NqoGTOZKrANaM12
+aydtFnoKtitWPFNDHZ5c6vgp8oMkk5onSUBeGk7w7XSIayD1ATbKbbDdt9Qr02UyWNzHsu9aX4y
oEq2t7Q54zQgN043Qy0IGKhW1XonGnhWycn7ZhL9Fd6iuymgPIWmd4MJozj9zDI13JocjRYIsUbL
77WQ3ydDiQRehVNKveKuCu0hdtDxShxoX+6HoXiC4+W011BMv5+D4ggZ/01Zdu3i2RZ+4kR+beA8
lAVe9zia3wy2HIi53knF+xi8yZvRDHY5g6JNGN4aVZPAkxHXTOTfVz33krq2YbPloTWIQbbc19Wd
22t10whsoah+seE0gT0nNh3vpxSwUfUy2Q0Fs8v6DWsb52U0gCQymXfwYd+QmLL/FlloXFe19xI2
QCwYuRkr3ZrfOMAFrjTuR7+ZsIBL/uRZuyFqb3z1W0aj/ILdgYOQ+NMdIGss7aqh3dWVPATSK3ae
HHaFCVaoX4o7sJIe5qkCdYznn1nkfA6ANDpIDnleG1S4tOqd4CtsXo+zrKGmQoqv5WAc0Znc5C4o
Kf0k+jQXur+Bb8awlRysNcmI97npRvcBOUjzMHfWLnQrL86NXG5cNW2RrNdJV6tvwsxrO8ad5+7K
PDj0vr8pXaqWybuFGFOdwIV5SmwCAaqkmGHNyGq5JyKw9gTp3I5KEOvA0E6hFQGpOxOKhVbR1LFk
wS7k/CuN7CFrK/rkwFEy7ibn6NtS7eTEftZcvOhoQKg+FXFfQikPspfztiy6uxbMWDAp7mGdWKVF
TaetystdFUg3YZ71W9XhwWFTGUPEFMgOv3cxVphWvqaxyhsrzWvrUQjWJK2F3pmo4EhgVXurUBCF
kSK4ZTywn4H+s7dsLEhSdlSnrOvNzMJpm/iVlRhjaz8VJgRE8gEOtAVE3VOZ++1+Hk3+RThi3pWl
3vhQUUXioeK8DPZ208VstqcN73WUcFltoUK1KVhINr4mbsr9ObqvgbhhzbBt4f5z47vNJjIlg2Jl
Pe+Z1exsw/A3dPC2KL3FIHeymA4lwgFhDXHdu9NOFvlu7NptXbAhHutZpq4yv3JPVylUSHY2C+N6
cqzt6ONmskN+57rkU66hDoUQ7taIerzCQosE9JEQ0lhGkZpM8U3vRzjCxw7CcLnatyA1KtSJE99U
j6SkVoxiFcMtTlMXFLI4bOm2dHO6YdZ9DibLRleIH4IoPwCanIO4jNOYghQy5XOduNJ87owx8706
iA3LurMLVsRWK6KMFznCrNr8Cik8GoNPDWs1y6T7wVn0NRGP3BY+oiYd3BGI3oQk2qOLVhzgMgSH
Uj0tnaX+E1xCedIMzUuPaP+AKgIa/335REt7Ay0x91h4pBSxEagmtiGJc+Bl3gEsEEZAbkjra1GI
Dsz/7gv2zB6t9LRvqJ1a3VC9VqantqQkwd4DFyz1J40lR+yfOmDsaS7Fo0RxOHHrIdhIRFjIjivc
vzh8gwD6bM8ISIcEbCMZz6i2uACWtUX5mxnaejQa2PuMfXurqDgATh4Pbk7inMu3sIcmpjKmrdkA
5WqNYb8d2vFglM2rP2vUD8tob8/6pVF2eMy9vNuMyBe2gF6WPwZgCre6961tS+FuHdvc7/cgCZiw
lzLnFwkridgrx3xHCkcdiTKnzJgRsKkBy2oOW+tzJPxfTm7LnYCITTxbJEAE2ZKk6swRS8Qo1LPZ
AXYUO1E73Yu+++6JZhxSXlPrxfVYEHsEUmOhW/MHYoXjvoLnLwKwg7LEcxBMGQExZAMRSfHcELff
LJojf+mqZEkHIFNm1NGcwF2jSuuxYBvJCwgXUTnvPSDx2lgJ+1VVDcCCU9TJG89nN1Nv/Zah88uC
UVMqeHGU6FrkuXjxCMsfGKd84zEZ7FAuZ3vq/XbgEJqUrvMQhtNXVZhhMoOAvvcY+9IsuYnf+mVc
y1bFeNn9lrr2z1I2+6gY51sEiTvU0jZBVeukmOA/mNf+sTVMayO9qNkIKqoYWMs+6cmdD3QZ6lnO
KxD8CNqV3I8ueHNmaLgPhvbikj70sLy8NXjDNyqg1WNVKzeBFvx+8KankDifNF73Ldpb+Je/hOaP
iKgY0JS/rJxbD2hYs1jU05e5kj+7sHqShXNniaLFWrfGhzwQbYyqzaIe25HUh1RcLFyIyeZT0RYA
dNvwuLG84cZBFPMwh3q+L4Ap31jQqzl6ReTsqwCxPQ/QNO7CxrzTg7UVg/idR8D1Wu1tMxMehyVc
bWso9qBBdV/oeUhdqG4vYzib/0PSdS03rmPbHzqoYgLDK4OiZVly6u4XVrfdDYIkSDAg8evv0tx5
mJo5UZZJYO8VWd+MF6Nq8yOsUwLNLNFv2Bsj3K88K7DIqn+INarf6pH5d6oH8x1y2RdAac1zIL1A
4TCI+z9sroOnpg6VrIZY1ZWbuMLkpSUIAjXt2zoIvzjV87kPES2GTOgJPAy5yX4NjhvvduPcZzum
2lyF8l8MYwF04iifovgVdEH/0XiE7zudQX6k5c/I3wpF6q2E3RN33Qz5j2hlXepMUZJDj38MWboH
fLrlCOgyJcxMvBhku1tdh14rFeinrpVHpdu2wFunnrXH5C4ysSwZTDF1i9NzqJV/SPjytUZbi5Qy
VQLTAlwEnzOZ2vcNjrdiDUM55Wox3mXT/jPkLUfXmWUviYhPgPMh6atZEWQLRpNMVyyZ1pLOzXIB
4X4J+m2XmqAAQeSqiW0/hw2RhznKO6crLFjZKYpNJU0YfaIX8RVRhuIYqS7E3mf8oxHuj2jwHubA
t767en6lk90lU4jLuk1yhr81Y0i4IKSLnnl7w2JwbNWBoOx+7I4x6S98kEdH4+C3QTpcRRv/s5nT
A3RVz1hRtwL+nb+zyHZ2wUmJchsslgAChs3PrU1KlvmuMn7Cnrqkjs/jyIISK+hUqmEOi6FbqmZU
TdGANT5HorEF8m8sgjC9dEeVKHonr+M67Hp8m68yBoAigvig0mgoxk0ch1icPSQpICOA2lONMrBi
Jl79CbM9ybWx41Ikk/CrMaRo7VpXiGxcGha+ZqADVki6MDhnl1Zh0+zGcIKC2N2WJDTfy9DG5ZTQ
sbQy81+zAYDnah47QsyU4zsTjHOFnACb+0bUr1kmB6+oUaRaAb3ST3YK5JtY1frkubmZi5AZvutE
0tyDeooriNrNDtvkuDdQ0B7TPjKHbtzqUmnoSvK0NeprabYKFt1g78nud08mWpcLi/Du+onRaFHU
r3JGOCvz4/lIvRVDCrp2gqYZKwaGAF2L3WdI9csqoZbrlfMvwtfz65TIJ+RaYOjFO5xnM7zHwqKA
CHl3JjtT+Ga1QumR9Oh27FAmsSdu1AXwtHbn2XSCj8XnH7XDxh2g5WevYk9/Ry1mmkr2aZ7Y8BcL
catOiCTPMQRgc/Wb4DPue4ybU4wKUtlniLDnwy9bs31WR/mQSoshVJ2SGJEA1HAfK7tCLNVCxp3y
VV1MMHychLVZyaI+2JNNpB9ucp+NxaCGhKnxYDCJlTTEy50pAhoQN42Qwdvo1vMadMNezQBm3Bzl
savHS7DhzQTOf0I9LikH27ZY+VE+jSWV7BzcJu8LDrV0ngJcq0N/UexbxyEuI6aHCrb44ei1COqT
CVAStH6/e0pGJZ7rPmcptTkgTHf0/OxikFFaNaENCrgaevy1APrztc32fg1WNHURYtL88cfSML1z
Teth61AeEjGncL85pCXhugnaTOdDJAKcJtnzGHuiWLj4Y3tP7AaAuZXHHumBSXciC+TtXKkBFld+
kYZ8sXq41WT5q/pu53XsDeWAzcec0a70EQFW0FiYvN54cPMse+mRvPeR6hjXPVJWHyiYyB0JaDna
hnyPPmn3ENK+I1XQz0eRhNXoJTvWpucQaujN+VmJiR6dz1GHgpWH2RV98zsfNKWvg6sY7YXDYlGp
xb9jTm1y6aNjXMbpx4Ry3J3lWItD9lS3HKE7EUgsmb5AQPFjWuwd6PwRN/+zWpfKIjWWTmMpg+iw
ICSpCBwU0WlQwMV3SGLzVvdz2+RJbKcdsobuyUQfjxQQsHhol1zjosAr3mCfRUmDYZYhC4A1v+vI
AjpcpW13vOfsJ0OBaGmWxiGXEUXuS7hgJlsFJgvE9OX9dvcXRn7XPeo6NjeUDf7HaTJeUjY1+fCB
j/6VI+6dVYkTXfF3zLIZiikMm13dfSO37og10C/Z4rCB6V3cGlrNqv9QrT4AkBn+IqMFHw/FsMVI
erbrh2g3rGR44zPThW3T5DF88opnCrdIEK7PltoEinzQMSKxb1IAoxyWWX/iRxyPYxj9AMaLTzcg
uRKS7b4gZhz2NWIJd8GcNhDZmvsAEKJAJGubJ5rsHt9IOQEwyBdIzQ/rpt+MBFDlzVgHOpWg3VFZ
6Gw1oE3J8R2B5ryG+H0DoXJ3aDoBDDaL3od+tu+G+RtITFP5vUvKkKL5FRKjqaCDDxjYdPrXhOMw
x2nzRufoiHjWe5vIW6+dPEB8Ot0CZI/mmYs+hbMvBLGPz5orUjYmrPez9UypkMJ0V4IHdwTk4vhE
vmtk6p+jZBeF5/cRDXdXdROck2Vrbsm2nlakQyOAwR3NNmgQl6TIoDEqWmZzt3ACzEsMVePr06zX
iuK1fiesSf5IQxFFzHrgfCHA1khlT7Fn5qsZMLVvw3yQRP5RW10Mo9rD+AZzQo37M8hOpt+2XAr+
C/jx+xDafzjioRfM6ul5HHSZJvCvyQjJDEmclNSX9jagYDPnrJ6KxiCtMccMNBUcOEo1t5k90E6t
6D0eC55Bg9AbZ14mMZ5BTq6lZUZgkzDrMRNyPBpzEh0/0YbqPBoJmLsM3n4/2TAV4bDPWQ2wqauf
mjTsyoS2BSXLVmqkrZJpmCp0Rh8x0pIiAjtwwk+on2tsz3QBWj1DP49VyKRw320Mm8p479dtzdFt
TzChT+adoOX3DP3giem6O4+pYM8YFBfAy917YwAjNjTQZYbQzbdlxmNDOvKEYOV5B1vBgevsF1LB
2AuU53uEWT9PWaQLtBucXRf8bpL1JXDuX4Yp1/ItqwaBDA3obh5xGth1AT//G2r/tsyPuj0Mop5s
CrSZ7CbBwjxc/kUqycqa4HvFvr6U4eLd1yi4jpvxdi6Duhpimr5qUdpd6mDNvWWuz5E39deEkr6E
+2P4FilYjMDdV8YKkLWuzFofE7tb5ZJLRG6V3Isusam9vWPBVG3Q6OHlRTHwOMG0n8hoT7sVB5wh
OCGWkRZTHSD23CuSetyu3YCvHZcq343GK9bk55qM8mmYTF20oylqa3d9AuwccWLza5wS+cKQvllN
NRYYgUjvaz/zswflOIAubDLt8EC9gjpnQr32QfJcY9S0I0ByzFEKHEwPh/0IXXK9nIbECtznQO46
nEyeuiXxtfFjVvmLx3ZDMk15NrZQ8bPwhUyzOGcq23Yx+gCraYDoH3NxQBZbBSbYTpGPQQysBjK/
8c8vV8ieo1BdlowcsaMCZaHu7xC2f0MkhuZ90N1wX/YIFmB7OcJx3yfTAQF7hQk/0ibw/gFX67A2
pF2F5Y//TRX5WWMMyufJj45zE3vFUsOfs2hMDB3fg0K/oYpX7sN2Oq6d73K56X6vZXK0oLeT5BCq
8SmNl7hETG6+rp6PWJYEC4TPh71sWlauPr/MWz9ccYozsG1ecwiorp8owL8DdLHcgyF1XgA6/Rja
gJ0UQBw8hjZ8l9jg8yZs0dwGm04/bbs2ncBDrOv0hPXiK+7DV8ZBqOFrfdVxCtn3qz80JfpZZQ7q
eL03/qoLkGlQ2ztZ1uk8Fw0ynEqDwQY1LxipVFv/Fog5rJzUtpoyPGgIGVgPfsZxyhk7fyjb98DF
EPby6jml3sCTPslWXYOVJ3+xXt4nsfkXtRounum0LhjlaNP+5gE9jhid7IPNdCNDx0xc350cYzhi
oOtwNUWGN7dDmG/czfv6QRVMoid3zaBPWLyvqIew3rZCAOzXBzAFI9wR0aus5zPgyQ3Hp9rTbMWB
ig7J3yTynpM6KDz/KR28MhIpOdqpx3YyDyCAdOehRBmRr0gS26rabj+CbXD7dRZ3gLM4CxQwXK6B
hTXTHVlby04K8ZL14wEJmnltwqRAwqZXdTI8ZN07jCklkLE7zkRSLJNDGTRjb0OAd8e2ti86X+sq
SNdvntYrdr2w+6BxhIVVtzututJboTFbAnHD2gcpgG9B8TKwCQjv71qqSkn0q+6iKYf7spK12FlE
bcEJkBVepq8OOxBW36AY+84UG7KJoFfbvlKMbYix+fLXme1wDlJZoEoT5Iknn92C0iVCBHl2K93p
jV8QJIcqaQMyISIjG1HlTpGur3R67Ga02sX19sw9Pe9HG+GPN2uNLjqIGnoMUbnAKSfo9Fyny6eH
aMXcd5QWZEnf1Aj+0UHYkyctdzcORcge6U8GrQIzPTWbLWZogz+8cGJVgwut6EK9G5MXqeaTHoPb
CsYX8nQeVAvgvdzfdFpAiO9j/xcXmDGfZRqgFBq4dqPbcsNCJDUrYbGrSxNmSEPytoNvwrVMpT/k
8MAtxRYAotoQ6gYjUUhyUCfhaw19fmnX7NSgIgUBwKIAxMjLLvIv2O7zuR7jQ4wdBucNHPgpc/5T
OIT/xBIAsrCYUPoBnEic7Wo11hHaXrbmCGV6jxFITctOG9XsRwyJKPBLTLCb0y46ZLP1EdCHQQf0
U+1yh6Gelb7ou5e1laRMpzZ4BwF7Zl2wi61fLEn7givzsMCbhYdEIKhSMdcBLknGPufZgtffEW+P
XQQ/bjRUYvDkz4Cq4JUy8UPLzbxQz3JZiihF2dgIyUmxMp/ueQb10aRhSqxSh2SZFjaeG2n5tUGn
GZaGYC1bGwUvtZHu1xxjf19k7Z1TIj6A2MoSIyopGpLwc8ibBtwTwij11ty7yLaljevfAYmefQwn
ZviB3yxiNjGj0KGpWqMFPgIYWq7eW1xtJmgrL3FAZAQ9YNJ82qYHJaBOJKbggcSY17DxYCiwV1n3
d7dYeZ+UB0BDYF1a7X6EUi3rKQQHW9567c8Y9xJMDi/9Zq8Z2i+6Qq12KpxhXyr8reIJtDLvNMvD
rAW7+UWjZ4txStNkB1/dLZVAB9o2PIk52w6Zv/C8mfQljZHQxE+8S3ZNuFxoK89WiUq4ZEUpqWN3
xBB9p/5kLsS2Xfm/j9y572zrSx0tZT9jP0V8IU4kZV7qum9wlCM2b5O5Js0XQqk/WXwYnN77rMbt
j81V+MHPGnm0pczMcXMjOhwS32S7Hl8D6IcBe54PBDDTICg8shZdRI5ZN077IcQxxhDzUkJ1AHOJ
uc+TrMgUPffW/hJRBBwbShrork98HSqzjffW1OkpqlWWR1t4ohLfh3FwN84hSI5xusoNVOP/oFYh
U6CVGX2JJgq6CTquavAoutohcSwzb8LRmvEwFzxVH5DsZmVssgj/vx4+4FBai5qSpoCe6szperFq
OKRx/2VoeJNruxWQi5HzQFNwU12KzX6Z8S/T1hUm5if4+hQQmXnO+wZ55GmC5RXRaQVp2QEEw1ql
84iFexqTS4IAmsrzltTPk4EDrCP99o0SmrlcZjbvQogU3jbTCEhq5jE7LtMYtnmGAp4jn6fwMwos
lBQu1mzP/IBc0M4NNqKnqJMs5sThl6bgIPiJat/g06oNYYTNGD/PEUQee+5PeJAE+Yh6ntxcnQyX
dgGkuGtjrNY2DPHUjsH6jBiX5ompmLxkOlh+9m1Cr/Nos+9at6gJ3qzpngA2eLt6S0FZuEkht0d2
Iz7X1IgjyMe6okkTnhc0hIbgS+robdF03PvaJuB+EaiaOAnZDu03kCQu3juPdt9RvJkirBOgOFOw
DHu0b6VYS7PG7BGhYJ5V2Nu9h8duB0FofO3lEP5gwYO39Yx8TmiEySaZ6Ze1/MmGvv4CaNsVrm52
Pegh4cnDZP1nOk5oPohb+bQOY/jL8533gm4BJNP44VhBooexpkcnOCOiqHXACt512965dc3p5Og9
TJX/LZDtVPnD2ObS1Q7D3rJPYwG0H8st/A/xZ0bXDygGAtCoiIrnZtpNkY7+IPb3mHgXL7MXF9Xg
MxK//dVShykieaFWvA7EfmoRBLmlTbK3EkN/FskHwRrf6x6QY4v/dMgC7b1/AzxF16Gd8ENqWz9l
s+6enZdWSZ9lAEkt1DZo01UYrL33RabMlIslnOcTbwuItpbCEJiwXTtpsCTwZx8mv4XKJMYm0guL
9GV3hnuLFWCGspeRLSUdcXWFpKn4aB6v1QLOF9qt7yh4NDfSDvqYAEIDXARlC67yFw+wzmqrDfa4
ZUXTQxveUge8gc+bKPjaHhRnGugckQ/SMD4Crk8rSB3gGkEwuv/WjL3O3SzxoXEegw0I+NKCjUv5
32Za1qtbfH89GDkC5R5Qp8Ha/x+rabn0TfRTU6uhCpHgDmj0pUVSJIKKQ/qAWppNs1OckKEEuYZ9
2Ev7k1lBhCUzMF2xNgZ5LBM56s6ln9OsVTXQCTR14sip6xJxg690W4tIEPc8W7zhYAOGB2YMDeWC
iZltsSu4w46Tq3UeXB6rYPhinRQVMlX0OTHLtpMB7/f9EEZn5CvzKl2c97lt9BvX0q8kzI5o76BP
QB9wzU8hiX87ztLz3A8DLjQ3XADuxeA3e/5ELIMJWU/2dQQcjV9vRoA0RP47McFUlwBn9ZNWcvxu
nVsOkIyKEPtAjGizYT6zTeG0GUg7XmSYiFzXtfpu16Z7pbFSP2ww0aaMpHJbAXATeH1gtlqXTMK1
bIPYHLia+QFwVVsmbL0PvZlv6Ezzz0jbjI7Wd+NxxbF8HhLziDOMIDaitO524SLspfMG8t0s0GrN
nWJ/PITlHHggDTg9z4a4fuFlzZ2p7R0ROVNp2k3oql9sfYUHDK1QpAM10aV97q0LrjHIRbBo9Vef
4ze/ykuA4bnCcp0gNIc9psCEHw3MsZWIa3mb5QQFSwy9C4oj/Ffni+ZIV7GCosJ+kyNQSF5hguAH
1bsNujBtQnhL2G/o7IFZ+APUcp2RR9pG/Sf0d1MRrXOGz4yMH4R3FFRO8oI41/nsk7B5j3plkjJF
OiwGseYKYZb3mP3cCK4zYfo4sNX8SdQg33zILC/j6EzBxgtEa/h9+x4p6i3sX7aM659snMd/nlx9
yO1oLw7hFKhLCPEOgAav0T/4kg5bEZOsK3y/AaQ8qH8Ndeq57lGXCxDXVu0MwRwVcXuHNUTnYS8g
ErG6vemeYpVcO4EYI+Vj30fGU30LDI6iBUrl0msH/wnv11JuqYeoog2Yl4PVA2EsaygLznr8xhab
4ifI2E+yJu4yZAlkYcBI8jme+RGhB9uOr7BSIa5Q7QIaqXNqZoKBEP7gRtf4ufulLSeS2Jvktf4g
SE++4Z/UnbHZxX9obGZEPBMetXk/C/8dKoEWqKOI6LVJ4xd4FT6jdoXxF2rbso8bjgEnzQ6N8tO7
B7Rs3hMv6K7NlumLaN32C7FkoHzRkvwz020HqjDMnuMOOorE39ZyWSDzmVHYvAu7WTwjAjQGFDaz
Qnsx8L9kHZ8E9op8DAVDLsBYQynXNS+PYBFIkCTU5XWQAERQ4lbXxO4NE+2u9QcwCNuYPMPbz8/I
IMkqMyFnvF3CwuJ6KJRyzdPip3iuUG1ctDbtTj46cznMQBG7TlyaX4xaoIJuQpzRvKzZH13b+lWw
YH43TPclOgKzL8Yp/df1vb7Z0NXXhVqkjYD56g9gFDKZ42nPDsD+H8NQmva3GR+ZI1ZH9t9i0/yD
gKCrGvJQE2Zz9wznw0ebQSZOuj753So7Fo+FpkK+bcrK2h/tU+hPApD3BoSU9vLqwhENrmLGH/Nk
vDMEZ33mk+Bto5p7sFHwCCW8NvYDqHChtMJOK9ML38boMAZwj7FQr/8GhNXsnDfiNBmB0eEIxEdI
GiYPYuD8qrSNy4GLpayDHgCpD+FeD9HtFctrww8EKBTa7AOV3JmP02sRwbprV3hCqsFhlHsEux41
GvrkScdI14aENvSx/o/r95rqKUSXF040GYHz1EDBjxvinsuMQZ5nGcKewSQg4Xag9BT3ct2tdmZH
l8HLEum6hfJVUQ2ybo0qYqT3o0b/UQXWDNTbcgtnBiAfKyzB01Mybm9T+orURHalCHJ6czFdnpYG
HQLFSqOHDm8QN9dH0G3qwT+3YBqqVUKNBz/chkOpR5gBM8vZ16Z5GXgYlhmKKnONDBTgacN06PpZ
rrB3UHYWFNA86GRSQgzHykGN5pMHFgXFJvMe5B4UT9wbvsM2Tm/OJeILjZcyLpL+cdRGAFIW4X23
1AQA7ETq9hhz5x0Zhn/OqGHKl3ZYNcapbPwKdExKCnq2jOIQGhWq+x8Lak5eHFXTHyz/UMpATshk
cPT412jiYgyhiXK2a//56yjKkWh3cVM8oRkakfm3BNLAxzNlutzvdfz8iNvgzACPDeVrxmpIDsEO
e+8tSGX8alaSvYHVg7ZWeqJyCKU/xHFNvRz3Jf8rwmDB7O7T7ZVDsVl0TthvGUKU4Cet9wfYb3MH
9QNgeBsHqKxG8skVDtu+dg3EJYgGscGCWRP+y+cO/QolYPT5r2eC4J0Jo3Zs6tMnJxSGinjczhTq
goO3LGDQxhlKHg+kTm4GHCGgwTkAlXbsbgQ/4Qm6jCAPO7K++CTd7oyk8U6F1ntIvdDYks1ClgGB
WYOloap6ZzAJidpWBoq1GMTbigdX2wjXCpmxA7U3i742EnrTHU3jyP9veIsfGdK6cuNI/ZkjaMXP
hs0NgO9EvtRYf/N57f2lHEIFVBRPSJMDClSvAQcmmo9mobeUgDhbZqfeSbDG7xFfu73eJPhZ2qzA
Eqzstxzhggco2ZdTJOfhSyHjtIgR6YSdcVH7Idg6XAtT9j4LFX+TGlNwPbk9GRu/gl95LZmyyxnz
HeT9ZEHgYoyAacQFDc3d6yipmAAg0yQcX1bm8CTDxP0D2iX2hGVkvPv9JgB9to+B04otR7lbdmNp
R24jog8rk0Cex/qxv3vr9CtdILV1G8a6hJG+wsufFWM9WlApK39CUUbyOkYPanP2HkQ+PP2QaUED
j12qpbuwN+0PtsQn34zzBXtK+0QliX9qKdtSdyv/C4GXjaAIY+vR2cS9trNPoCRe/QDMOxDQl3aA
5glCAYKaoboHUI6CjQPn6/g8aohZcpptAmKDmHH0YQIOw8S8BD+jNW6+GvRv5CFP2J9Ht8lLt2KN
alBpt0tTiIwivGrzKQoAaQLqNewH6tUM3BWpuKRjOh95PXl45ZKwOdCehcshI0DjLda93AiBDSlu
4uuEuOEyrfsOUi3nRcXWpB4kbRy3HyyE72az8hcBjndHXcJ8jheIgUVHHdSsgZ/maEtCZQIiZd58
CZiJIEPkacafhVEgy/prW/cLqHO4tN5TANdvPXgcC4LGT/RJIXQ0AH62huVirKhaF0GwN6FLdR8i
eLwvIFgAydIav39XjP1MkP497baM2p+QxQLWQblWctmQ04DLGxbDshudfxBJNzfFGDf0CQ979kEX
q16skD5+eOyaORkF9pB09YFax20KRXKt0moN5uikdby81/jRzzDEqDya+vUHwOQO6i4FoXEIjWY5
TBbwK/wqryE8tHmaQqRr1WwBFiR8PxnxmgbrNaCkPivDEXmT1ts5STzxKTdaI4JmxH8lAAoRfpGU
hmHtxLLaQcY2yN+qndRYrC59cPhBe5g9ulS+5e1uHKDO6oD7vPU0alCSQreyjhtZWlLTq78Sjl7R
RZ8dxz/aNS7YqQ1q7GZJ6mJLGuyGG0SsArASsW8Mg/RZ+oTkYgmD9yiTEQwURLywdKoRm5yNr26i
4nvUcCPlwtP8ElEfVO8CBVEVpUP8oKAiaJ425v0KIVG6IvHIQeKBGwP5VfTW+hGyh3vu/WoXo58i
1Crc0MfjXVNGWYFnXFzDbB1eptm2n2HL1t0CcQ18sIJfDWaLE+h7oM4BIqHyEBsb7g6w6iz1eAWA
IK2GjibXzCS2bF3A3iYMVp9SAsF2YVw/aSbdrp3i9LvntP0ZQXP81wypzhkUOEW8hQMWqEjssh6e
o7xnIn4O3ZL8imd0bdio62COcTxroW8Zm0PaJs07Z2IjQGqBCxMDha6jy1CAdQiPQITrn17W9jcW
pnYv55b/gE1elMOYbH/YFI4QNUTruSUmOSzDQ2yFGh8HaFl7uSIAEj2OD04oab8E5KpvNO3Vk5b+
fHJjKE982DAFhLgNiSXw2CR+VMLHYSGVH2SB9W/9a9AodDaRar+M7llluxkioIjSrMDAwnGmLyg6
qbawxcKtoMn7I+aQ4q8IfPgCMiCGEnfab7/P+PfMuzsGQHtYDF1zAUriC6L05dyptjvWHEHLkPbh
PcUtm3pTvma6+Z1Oo943GQ6ybEnHHSC69ZQCTipwnIKhrmEoWGB7KYYVssYutuHRwKXyC6N88zeD
qvH9UR3d7InI6MlLGS6obALT8PAkwbnoBHtjrQF/v/okOyBBFy7iBP9G1EGkIAaNRRfIPF5sALON
ndEKXiYqhrEmTkasQ/RIXIe4VTdsa4VFJHn1pxYcHqxmLDT+7wWtGR/Sj9eDVX5YsJg3bz4fsf7b
hQKm7ADOTGMDxZlkGl8o8uxfHlJvvPDadZA7aItYeBSi5AOe3r2xzmB/qE846APw6EF95RA//iPp
BJRk9ZsebKOB0WiaOJ5t326rK0Sqm29Oh+gQjjrdBZBCg4/JhoPfMllQvEIYtrPYnia8oJiClOiO
82PHArDiTnSe9FedBfU7aygcsFEGxs4m6fQ9R1uyow0UaoGd8WV4zr9vvQVWEjzw4NnO1/9GDX7V
TVu2X0N4aE2iQ1PAy7KVE9DUt0S1fd4A+j4AO/8OGj8URYKDDPhKgIGyrpshrz34bauNaHEIWg8B
mgFkKdD/TfV0wgUU3MK0wZ9DhXL0Hk+q/4H5JS0mDyG0/4GzzubRaxCZXmfzQchw/dduUN9A14yD
UoyP/CC0av3FnK4qpKFAqIXmq0pNdiiAqpD9gCyZ4wKZdimXYAS2tf2dQe8/x9kAuaYRBnSOGmJM
g6kfglaNRP+mwIP2VQc2Ai7BAQyxWCMJ4he0T5DXmIaePKr6g+tI9DSbxx7ddebUMzcc2jXkWLUZ
yJc0sfxzSxAeneMpBGOFseiGSeKCvDP1h2ed3aFFYEZcF2ne+ApRciUTMO02hJyxDSf1JBAVmSN2
2Sv1gBdkWRl/FZb8QBpFUKxzH5wQwNicRj4v72gEs3BsiOjGYBU6DSjFKBNvtbu2dc3tv3BF+2Mb
JfywbH5XhBPJdhIVG7swBmLFJTS+rf+O+wls/PqwOSBm7v/IO4/uuJEu2/6VXm/c6AdvpumTJgl6
ShMsSiLhXQAB9+vfTlV3lYRWkqty+iZV69OnioSLGxH33rMPTVzCmjhtKHX7HYfeeJVpKWoJo8qn
EU9lvjDH0cVXokOx5ugyYYc3Gis55nq1+E/Til2EioaHLEZWG9Yu7dagYnmlW5F7HSlB90zXf/UY
0iiz+s+Y5puhVHt7m7D72SZRRDNIw8H4P3HDtt3IyKLdQEuenwT0Hyv2mK41M+m3MQeZrURZtPgp
2f1v9fBvsti/Zcn/v6iXQTr83/8RCP8v9fLhKDf+j8tSvL3+rnnmv/pLvoz8+b+Q1f8kRbCC/dTV
/yVf1nTzqER2Ic7AkKDMggj9H/myCr0HfSE2D5qHQ87/+Q/W7J/yZee/bLTQLvZDFGYc/vlv5Mu/
A0AU3OKI6wY45N+19n2H39SxE+4OgGiyY5eobSN3Uj/hEp8afcZnceyACk5QK7dFYn3J+SQXI73M
vzzn//7ifhVenxp7ptxvNAD5OqmAOyLLDY1O7qqBi3Xm4EdEwS88FINMQZ3rXXBbZMnXClYCWUdU
audd+fGOfh0cDx5EFVx507MRJCF8iUrN+Gsm/oYR+PWx/A5R+OeFzjhJmIiZZDmy8I48R7CWvVK+
ZgW24CHlkn+FpvnnJ2YAkp5fwAWHn9BGCdy/TzdOpn7ms3PqtfLB//pw3IoAT2NpcDtlSKsC03wa
WpU59/fU/MMnc+rZzDhiDXW5aYxj79bpSvZagh0py2e0dCP1k+/md0bL349Gm1FC2nIYpsKmEB9i
AXmd9VW1E1ajkX2OW5a7Y7+zJr8pqpNuP76lE49rjgbMQLUNLTml20TKw0RrIrkWc/zkWzo1+Gz6
ggwqigKi460a2ujfu2xZCuv54wv/+Uj+wY3886hm8zeFLSCdRna3Ta2t9Zr0wlQu3GCvt0/u9FgK
lMBsxNObtE7WKFLpu9xl8nsQ7J12wz9L7zvtRp/c6My44J+Lmc13DuuNiUlXdyuDmk7MfjOFlwpS
6OTa5qBqGd/IKS8GcpfAZDv3xeGoXzBls5q9mIoBMRKlv/5Vd9bx7+SUCKPOoe4yrpXy/aiP/+Sx
HR/Pnx7bLHiwvQvyIeq6WwqMe8P4NpL2tnkixnCJjFDr0cyj11SES2PNRpHVEnQC1OhhCUKSilz9
CWyJVebP1zGLMzR5J4rQRwp84FDaHptGnpybt1vN5gkh+tI5j5DBvaUljFQ329mrclw6GnQFOtgC
M1gMLS1q9j5NN0h+FuyaPn5CzolZ/hPT8Ut4pZ8jpT+4im/rvEO+JZx9j/TYrU36lGiqa3EJ6UWp
ozat7jUlk5jAdbTKW8kTvIurRq3f48q7iqv8xTPiO31UrqUXv8A2fFQaOCoo8NGBXPTsJUU0Xrqa
cu1IWkOGqNm3gfFIzeUbLOJVTyIBwerwlW6VdZTVK1Azl1Kh2hkEO+EmNFJNB7sd7tkXXNCAtZXS
uVSikJ4cSM08sRikBzmHQ9PJ7WRqt4nSfI2L+rqoNAwygXN5dHZFkGpi26PwqaCYyZCLZ9lTr/Qb
OFBrYSVkwymq69lwYcXVBcrlbdPVl2QvD4ZW3GVZtQm7tKA9K/BJGp8ZBWcxXOvzELlhWvt6xwIX
DfAtjmLLrcz0/FptCpOKktEsAkRcH7/zU4FqHtgH0lXWyGGeIvhGjwVpinx91tBzw7KkR2PpsTP3
zZ4PYmoxEamqL+eNPdt8mSUMV7syar9GL7SI7ODguvHdx2OfmAVzNF6nNAjdHKv2AeNAfxhplLjF
ZuXIc7K9z0yFTjz3OSqKdrrRMcOx8cfeu5UmOGE19T++/lNDzyKyIxrNQ9td012syMWUlXeSDrfV
x4OfejjHH/0lRCjW4CqJETYoNt1+qVgpOYMmVbcprYtnfjez+DhYrldBIhY+0l8fMBk9Q3Yhzvve
56Qhid0SMI5J+CQWrIVnhWLXY0h63p5CnU1fStJJ45pZ42dDdkwP40Ibvn384E+91dlEzXFOjdVI
Cl+ja58s1OSbKsXwcwYH//f7W3Vc5UhkI+xkgWYuPa58WeTOWXPVnKPmEkMpymMOyE8H7/uUkZ0o
Y/WTvdCfnwqm0L9feKYL0Pdl3Pp5424LQU93Q2H4k2B8avDZPsugMaNOXQbXvWBDMmdC79KMq/Me
+WyWBtYgUJq6RJlaRDtkctYqCWA8fTz68cX9770OgK/fn0veURHpaXT0yQ/KBeSjTZel93WaXFKp
eu/N+AJris7HWDj8VxzY/9kHYqHz+y82to0LMnZsvl6l73xPS6Ogl/Pjuzn1IvTfx/ZKJ0x7Ol98
XVREew+qQGmanxADT+zHQDP/PjrCWzcEUlj5XesUr0VuKV8mZ2oWWRe466ke1E3KZwYTp9YPWGIC
E6gRQy5TS7tjy1DfwLgLNpNDcXKYbOOQ4WS7KCpgM4qtWVhAjf0VlcsfKZUqSqWafeYHNAsItM84
w6CorV+57ls4IL2Q3b8DZv79MufIxkDmgfBoU/J1J1V2uSUcNOPOkwqmAK4iTpZIZNZZpTb7s17w
3C9havvcK0j6+egzF5pQqbi3wD7OG3wWIxwd+ZWQCkvtaAdLRTjtonGJzR+P/ucFEUen378ezUBU
hUq49VFnxjTlWfklNpv5qpGadtaCbrqzUCETixqnnQo/UkpODINtgnqh++rjGzgxudxZqAhqo2rj
wW18px11KlLND3tEQPnx4DNa5D9f0iwswIAb85gyqX8ko+7VtkRR1sffj8a9C6OupnUCinjvulF6
PVL6oApp1OssotDy8QWcurtZ6CidjChrC+FPeXNXVuJSFt77eUPP4kapJKYQkPf90jG/V6r5g3rn
j4+Hto+X94f47c4mN92IhgyOVLOkHOReq0ebBH3hcV5V0PSEyFlXFRqFVZo4z3YUmau+1upFSrC6
UEAkQlNCouFNqL1Qp8t7Jy+Ua9rSg02PqIDTzagAkwryJTw+luMgFdtJt7M1/kneNoush7oL8pU2
9fUKjJq+7hTqSZEbWXQgQVvotDbftWTLV7SNGxsMMCY4MnVN761V7SOUS4sW0M9B8aiWUABtVrk+
uS8p1X5OfrRLG6gQ78txaF+CtB8vtNqqVlQCxvXoqt/l2CRLtXeS1Zg21WLqtZzSho1awvZenA7v
zR5tEXC/DsTi0H0bYnSIdR6fudrMLRibXsnGcShrnzaKdAUOgHaONv8k0p1YmJ3ZfKBC7ppd2lU+
uKV8SVHXOfY/vSFeJecATQgdcBVEIDU4eUyYKnyyMT0RpZzj5fyybe9EZGKNaVc+oTzaI6BA8eTl
9X7Ai+zjT/bERJv7JemQLFN4+nT0iOBKyenEKHWhfRJkj8H0D9PBmYXwVO/LoEOO6ZOKxz7ME/TI
eY5C5kAZ99qopJ+8nVM3MQvmw5TmFRT9Bl+l+kaK4KtalA8fP59Tb2AWxIc4pX2t7msf5YXxxRVG
fleoE2AfO1VXH//EqaufxbpxqtPCicfKB2B4hXbpR5K6zx8PferqZ7FOVKOe9CF7JJHF+mUr6bAe
aXa7tjgcf/KOT/3ELORJQ08diIe2r8cqQCzwVdTWRbWsRhp9P76LEw/Ins0CqUhnFKNu+zYFdhor
xsfE6/+VmcjfC509y0hMjl3HXcXYSgZ8VSbiumrOy+yDtP999qb0OoY21S8/yZbC2kbnHYbNY/Xs
16jgpK4yWhAR/Kxr97nXv4aGd96exZ597vow2LVoVNt3Yo8GsyBMF0kPvOO8F3l8wb+EM+EpUzBi
oOzXkYbyCpHmctSii/MGn4Voox86sLW57VtKmaxE1h6CUSk/ufLjK/tDJPu54P965UPd6pKOPp9G
uOrQBxRSQg9xg/Q0YDeeiTDRQfry8Z2cmFJzAwsEJMJpOsPy3aGmuzChr9t1hXKgYbPYfPwTp6bU
bNYqnpfSXa9Zfl/FCNXqJ0X33s4a2prNVsxKRr0SIy+5VlKYpjjYDxZdWOeNPpuvro38BCgsFz4G
3UJzi/su+ncOFH/HAms+XyO0gDRmCr9ISmi9tGFHlfny8XXrxyf7hy9ozl236aGIEqxR/CG5Klpn
q7opQueNXjwEEaSj6nqIrRXeO0P+phvfMuNZNbHettGJ0a7O/6ov4ikFr/FJ3PtZL/vT9cxmOmD/
ckyT3PFddM72MCxdCCgabUGjR6d1cEWhwpQ3Tp3s0+5QFHSyB8TH2tyCmknqYxGjtv+dteA/D34W
F/okwWEVWwWfzcGmzCwDbVfy78zZ/xl8FhcKs40rjpKlH7jWNTC4i15XPovEJ8popjVbuyPweUhE
3dx3YQl8ByEgjxSHV5Lz8YaeFnKgNXAk1MzfoqB7MLXqCW6WezeMk7GsLMBRoGtguaXADjqbulXZ
afHKqPT+ptPM8LZs+HtN6zq7sqy+xA1duPmgf6XYcG3U9WcWwyeCgTXbJQwU/y0ZiMJHIvSu6yg3
PZd+wo8//BN7QGsWaaa8tGukTrlfD9k1gCo6IjjYgbfJX/WwP28DaM5iTk8FCSFon/lOOLxK5GJ2
//Tx5Z94NuYs3tDtCiaNljQ/GLx17iX0FVWfPXf9RKCfu13EmL3V0AUyX1Kz3EeA7e8ro0yudQWk
TAWZCZ5NU1VLz63Fqg2V4UAHeHYHuQjOaV9lm56+8RUMPPtbFJfdlWsU6iaMSR22nATphdAeLH3Q
N0Hbvw3CAMDQI6BY5cgtNnl8XkXeNGfbkTCDuCqLjoffQjzQoy0nivOivTkLUrRPF0YmwtRnFm0h
QD5ZbfZJQD71Yo9//suKjjkGJ9esTf3ULd68ynvR7E9C66mRZwFH7QfNUWWZ+CG+RWuzsQUaqWZ7
3vc4CziWI1zTmfrYRzOSr7Ww1lZAJD+brMcuqz+tUj///JenYhSKVU10ivs5XswAQtjVkBy7LeSe
knt+VMUkkArKV+O4tMe03ULgMpGnoWcmNZdqE3Awa4VIlvzBk2tGGwviQehFCLdoptfumacIAx5S
JM5u9UxjA3vkRWro90FXrxuyk/xS6770/Cno2r9+Vgud5XkPbxaLelXR6SjPMn+Y1G/wD5cYB342
mU+8dWMWgqhGa4mRlqkvupJa+bApY/28d27MYhAdoKGtpEXqBzUGjnpzU8nz4qYx2/Eg5EpAVufH
uEnKxwXdHA7Z41kPe25qkxFgIrSEuW/Z+8D06zPX87ljXYnZldbbmD4ZtByjYcvDPQ28znkbY2MW
FtIAqwkOnIxe1vDD5Qt5uefzHsgsLhRlnae5gGauTimYEJkCm0Q5sDpv9FlgiKzStYdOT9EB06Pd
lOnBDHTvzMFnO4Sq1G3YqzLxxyx81uwI2cmRP3Lelc9mZTD1roE6qPDHqkg3IQ3WhlOe9zr12axM
TZX+N3a1vpZ4zbrrQTHmHsSxs6583ks6kXUKbS3OAYuYYP+Lb4B0PysFYi3551iszyZnEFZpKu0i
9lVd2RKIr5j2lv1ErLVqd69mYhHn+waTGWI0/f/rqH0GyLbWR305hhNoSo7YuXIbQoszpLEVEC77
5oeRPjACzncou60rnVFspJiGLXfkfhd4iewN7QqZCu4zfKTlc8np0ya2GykM1Rbm2OQTwKvC2pVy
36mbY6hunH5RqcmWP5n4LJRe3bN+1EYEr/brUJbOUrTX/J96arJBgDDgjt/c4IfqPmqBtjDNGw67
VywGxuT+EMMe74cV0V/hZbkIquskOi4LpTzaFJhbfr12WmBB9WLgRuLqLsn3KfejRG/BWPF+vzcS
GhK/w5AauWCkTYsuueavuaoJ0HRvgbF1c1K4+V+PsYESIIxta7J/gf2HyinvAB9vkuBNdtWGB8Jq
1qnVRZCZKxmrQCUDxGj1RatuvCDkf26Oa9yIRCDvsptSg8s11M+BR6dl9axb+xSTX8mxRsuPwiP7
mWsIya+EKPR17UU0KHAL6wu6ycuggL1QF4DrkUKEyAraa92+ciggRTCYbDKossHZFN7dMOlHwP7u
+Ag1TEM4lEl1I4WNbHTTtl+A3y3UfrxEz7XKItoHq1VaoVvAjUe+uKkNS9+DBqyu6jOTCj8PSb9s
HqKecq8HT9FvkhC7m8D6it7xk6X7+NH/4bj6cwv9y9ghcE0k4hwjnLZ/gLrcU4GCJW/A3F3EImpB
aqCEP29az9YAtwRG0NET4qdRiCVb+WiG9ifmesch/nQbszWgTmsEerJJfVtG5h7tJWjTwenPvPDZ
GlDJwbPBqXGOVsqXvAei0eaf5GC14xX+6cpnS0BN0dqyeiP2C779aIiWOAxcMMEiaaFY3xx3PE16
C2Kt7aJdNGkHrf3kCHbq1c/Wh2xoi2xIgsR3jeydmpfiB15TPeS2m74bseUdXJQkn6xFp25z3s8s
xsC0q8mOfYwC68veQ4RYNAGsImQuCymV4bpwk3gZorBEfgoCkjmpefsKywjID5rco7HVPlleTtz4
vNUZQ+UsE1le+Cry5mv0ENkBUmH2Eqsm0CtzDLGtyJrzvh1tttqgeQazNCYFtKH+FVX6Sz6Grx/P
pxMLmTY7IGatgXEjTSy+FoIlzD0nhFOBCO6ogdqrqfB2ipeNKxCO5XlHMG12bkT1OQbukGa+XiTd
kgYXqo3ZmYVGbR4eHEsHUDVmftqXXwrktrmqf/34SZ0IDz+/yl+inBGJRnFNmflHWwTN7r6S7/zk
Yzo19Cw2jFJJ28TUE7911KegSWAXWZ+lwU6NPYsNZdKIVkX+DRZMfYbPv8nq9pMNnH4i7miz2a8F
bikzz4x94ej5xTCqKK0tbP4asBPrKNHjcKEgVB/Ah9X6kQt865gOmlvPypNVhPnctiwjHecDJV8p
Y92tgeSDkg493Izx5NgJANwLswvtTcpNrHpdK1K41nXwyQ2cOlLP+2lFM2KMVXmRL8G1pxZaTyIJ
SAC8ANzFUNyynxlpqOBfKj6GaUc9ga1Wbz9bwBMSyz/uqCaERKzqzeTrKbjriwSPviwBpqBuOFS3
dr5OnRynHowKzPVx69C5wfK424qNr3l6JxtMvUxq8o25a7sfqnzp5CfrwolXrx7n/C9frJ07amUl
3B0b33jcap9NMt352bX0hxVn3tArvFL0ZEcTP9Oq6H6MK7kheTo9mnbv7jooFWtcMMU61XKQa0CT
t4UC8eKI9jG2mqsiUIQTyw4Hby4PCrK+pM0if0r1iHyF0phYmjRavoqbXhx6EZP0Lm170TkJkmAZ
4Qfm9d1hKK0UaA2tYXVl4SvU6SXid7vVNiDB0su+LZqlCHP9QhUVOxG4Jt0moueQN2Qqj27p3amZ
urIG7SZqcW0wBqiewC/wl53GDFxKJRZOVB1xqoVTLoqig9Aax8aVEnkGO/kR0bfMjUezN6fNqBcA
gDMlfldkn7y6gDzeurKr3qIqaW4m5O4wIr107YH43tDCDZlVavIZd79wzQxxFrhRFiSXwcfHyaBe
BTTxb+xqyPZGorir0gDCplnfksgY1wGq/iUgIIFQNRou6LNzauAICe43XrhN6/o1dkUHDqYzr10z
fzMNPXyKpuiLh2HNM3401iV+hcG2h0C/sdQqX+KsS+NHYfTdTaFm7bZvB7kbbWmvMhpUlkejngsT
IeeK3gp2qj2szryMnxC+VodEgZGhZEH9xJnIwfTArexXE/jxTdKKW5brZatE5m6szXDN2MVCU7EI
S0ep8ReoSsOL7XGRKdN15jjhTZA28U2MfwSH8FZBdp187Qf4a2NKGBlzEJpdPuoroWjdMoXGcq8k
DvO0Mt9pHMKqSw+LG4al00MojzKjoToNB7oEO1gkF3EXj/txigNU+YmtfAMlpK+MQuKf0sTtztBq
ZRFOhtzEuaOvmjDqdmFaaPvE1Hg76KuB2bVjuFeLzNnauK5/UUFNrrzaxKakGNRt69GDhdUbPDZs
aNYqEHFfcWXx7Yi7R/xLQ9AGIW1yEdhJuKC/m12ZM44PWZFBXVaViPw+LBRYAZntNgtBbKV9DHiP
bD06kGBFwYXQ0L4voAX22RI+7HTlsYbeitYM31o7KBHAZ8Y3MzRFzrkwwAoNqObGU2C1Y8WnbstA
d1cjvvGH0h0gDk6q8ZxbjYH8XAna1yQznH3RV+G6GbNxmUQqngG67Jp31bT4Qks1vXDR270C1e6W
5sjpUh7hDaOmpFtZA6Xo7DABZgCFhQwu0merws+vk0O7m+Cu7AU4+tfAgt1b9Q6wgjKrBmZEa170
DjAn0XHglRypjBpjMP3FAnDj6dFeCIiw+WD3uzp2JqQyngdQKSouCm8yvjRqbFxrkzy6B45efCGZ
mGw9M3hOYE1uo6by1iGryVbt3aZeJ62TP2ldYVxZigmQGH4kFTMcARaekxlvVurm9jIxVLmhwaS5
FJJ0DYnTWDtEkZcGu047WrBU6pBeToYFNAItj7aHoF3cuLWaemvd0+kdtaz8qS+sZJujqHlsmyO4
1TLqEi155A4YD+QpgJM61uDmlQiopkjnbAa/fLoHQ2Uvh7qffjTWhGIFFfZor1prUMcNSBRECK6b
azS/ugrLj26WIKnsKpT0gQ/t90SBj8RAlnySXkpSKxX9ewV1BhSlPBqhdLohb92psTGj1/NpnXlZ
s5Jm3UMzrgFoD7hD4js5IR0MZHWo9bzbTm1prK1Koq4ysZVfTaFeXCT45VKz4G6KCOdf0RhYi2AL
uRbYGF3lGNxe1o2mrPNSkMQsXbxhJhDXOEYN4dorenmrkiBcDYmtrpuWrra0671lXBgY/gE0Annj
lG9J206vDb1xC2ucAljR8VLW9TIoUb1PxVWF/02J6Q5NZQUf/ID9lOLskkbqK0cBoDnaHsyA2OrN
RdDhWQV7SY2+uV2NkqlXLd8INXtaECrMFdoCtHRVi+OZBRoKwB/AcB1TLmlJMGA2lkOZFk1LPHvY
vzZgFauoxa0SOIJYmUnT2getKfUjz6H92vatfO6xrboKacXd1Y4c8OIK3PQeOlFwG7VxR9ZEwGa3
8KtZSd2LoLUEqLIWZqEOeENRs8FoATyglwH/im3t1Rit9tsIhWwJq74+tMBc2KqH+YU5YOVhRAMZ
BK3Af6NkHjVWXcHrMOwbe4ybYZHaJdubkbp8EcCFj0SHa6TemWvVy4tHwPnFLkLxf6hgKr4nkY1M
bxhu3CZg3xI3xg13ZcBrGHBfD8bxtjNdb9liNfgtT0wX45VOeTYBeOx7WRlfJJ6wfF2wB8FpEtsA
7i/CRP2qxcl3NXduogSv3qTRjNusNKeFOXa4cGiyx/UkuO91FoDcBCTqNgX2D56VrPC5rvjyBonr
svU6maO50GHbLF19yLAloYbhRsqEEwL8Ftrk2psm75tFM7Gt7DoD5qGBT2GsQX/PDB3kDNKJRRVF
2J0Y7O3qVAGDk9GiCZjcWkoHa1B2rYsx589D47UqEqgU+RI32XyJ+Vp1y37mu1rg2pRYR4hu7inX
KOfFPqc7dpVVlsumdaDXRd94dbYfIxFvc3G8o7ANNyLScM0MMQVTVbfAP7N1DgKcwsZLK/WutzNt
TeEuXadmYNDVq6bGNobOxu8LSHsFWO4HTB4NY1M2WsY+SyrAPA1Hj1Z4dar7YFILGjlHsZHS7pc4
99ib0XC/iE5+LzF+A42rB+sM7ujWZu++NvIYM3kouXz8Q34B2p4ZwRwN1ro+tBsnlQD2g9Js16Vu
eZuuCN8wIATe6MSZCdCs6OJlnEOgRTkZiwd7dAGdcxJYRRo+pOAD023jleOWYEQOD9PGrSjw20yO
2swYCt+FoXUgyase1WglQm/fZbVxRe/anRlj5WTGVr2YTAVLbQTMdDrUb8ed7QGhrlzA6Ac8iv9G
aOEMyEmi1EPoj5HAL1HFSi+2KmurGFBNqyICFQsNZZ3LBOYIK8lFXuoQwQH6X2aK9xJNib0vYlO5
yqv+MVQ78P90++67WjO+2B7mC4mZvosRB+G0LZ+cCk9mk40cqdOU/hAxWcqjCXPxlQyouhSVVWwK
tnOYxcB3soQHYnfcRJYrvzRc4LIxteIQK5a2c8s6eLQlrNWJ5XN11HdigXhPMOlXrTJ0j/WkRt9d
sMa4nw3TXq/DegOqslkxY8sFKJiBydF48dbIGm9bwPhbIrJX4KIPhn5V9F25qQsHcJDRoRT2RIuB
m3YPAouNooc2tmoc+wozpfCySuyU/GNhXCTsTbBFFIULukgMbx7mlc6yb0bckYMCaMBCMWGiaASI
RWVmvcOOxuMMpbjjUvZWdqgx7Lmy64Hdb6h1EiPAwX0ohQCNG+qx8R3/DG1jdyK8hDx3w55Rf0i6
7gnfmGDZ0/YP0S1UV1g/5XdJWrLToF8E4rvh3YhAyDcVd8yL0Ivfba9S10YV6/hSgxxcIG3HhyvU
tV0EDZbO/sS5zkrwr5iRkHkHQzVeBTVHimWRRfVxza4XpezGBbEy4MEAGFb7WlWgRTvFl7TAcmhp
Q37H6DtOiYXga6PEw2o+bg5jHTqX4NTjr1ACky0iZ3sx5Xm2cuJo3A1u/k4On/ONbKLLlLh7KVGY
bIYWvHkQFG+Z5bSQzLDv44FFh9HA8SHQ2PFVeifoOtXGjUisCb8yw0MAkYqFiW/hTjMMwqIZmVRt
e5xppZzgyE0jFC03GZajEnvxOsXeiIDt6WLjCdVsl5GJNQ0Fb6hPUfWSq4F7BReW3SGbGKS56fey
7gAcjyWeHXjA8kWpQIMXnTmhLC9UdhfC0y/7KMwXiYufWHjU9pbOOKyVOH0zIb/cGoYY15IE7WbA
l6XFZVDJH4CP5UggcjLrXPcPWeUd3LoQt249cTaDqOwtpIh8X2eOx35XFhtIpbS5t331pbYBflcx
hrKGM2FrR3YcRlcMrCitm5XS9XKLBUtz1QOf2cHsL67loJU70XZgdIMRoy164peJjfu37AzzUeBI
e2W1AsIbrQALr+WTChFU4DZJeIMlmHEYwB6sLFluEmXEiKkrMQoHZM46H7hLqg7O3jaq4snFhop9
g61eqVwCqJvYpv2cHbE9gqcbikwctChsOcFSO6tNaNrmUEYrsD6Y0jkyvU9GroDMubNHQhPFvDvF
g0kMvm6Bf+uXvGlNY+2WoftUt06bLIYRvLeLwd61CPrpJmPzscwqx3yfyCtMMJlAEHOODZqHbsTR
wFUH+0eIXzFAVkcsUxvynzs4wG/DaNjElv1Syt5ddir8CdNT3k1DVTcAYQxYUgH8L1RhQOpQTT94
IasehPX8MjSlfTmWqraqSg8iWQbRn9ubNuBxj0Wi1r5QC422lqrQv5WQ30SB5EtwYuB4k2g3/YTR
zsIyC+iJcXNEjr5aqdWV4KKzaA2j6kcfRPE6x/R6kema3DUNK3ZbgZBUZaMeOAlPtMEjqUxFbW3G
lAjlyma86STRbazg2vZJON5xlPLuRl3BaCaJhrVU+nhVqLwgVA8gZ4GDUoWaMNIIHBQYplteF8cz
iaVLb40xp7pXVNdeGxChL0rXmRY4R1r3mcuRnijEIW9UumLp8vXdVU0ZrQMEDnT8dA4zwTbuC6OG
/MaRE36WKFGs6bmydGnK27QaQNwO08Ilvpz1UzIM9G0QyDGpjt/DcGyXXYtbddS72gqVUrbRPL3Y
JoXstmVna+s+QRlc6APWxt1QHTpdxDDhm+o9KoP4BYfk8JKF0nks6zbdK5Z+PK7XJrRVDNCmMAgg
zgpOj5Ms9xDCxkPpZXgqZ5O5NbAKPASMuh3UDsPo1KlXmksbZHDkl1US3zOkRv0tNVoefhkpu6bT
px9jbdgrqIsUbytv8uOR8k9X5N/BYim3dtYp60qU9qM75cGuYvt9WZP9XbgTh4khhybpDhO7DsON
N2aCRgqxrPWQV8CAp8wMbjtRiFVnoX/I2Z6wy8+iGB81zbjDUwhIP/1N+7CeBHJAq3tE08ypgpPG
vjM7sbbr/qU3bWR1QA2pIjouhUqn2bUsUHh7xfIyoKSwiEfHwVCXCqusC/e6UWVx1Q64UbS2N2J7
mIfdbtRoOShys+G7KIqthm0s5ptd/KLnPKbCsTCcSR0TtoH8GsRgE1kG8i94hDabAkcg0Zk3ejd6
22GMAHG2cXJokOMtnLLXfWzafbzIVBs49mBeqGUkG9iQKr43g6NEm7Z2n+zS0cA7xi8u8EhdTVoM
f6Y3TmAvWRR8SZssf4fUHS+FdFaxM6grOUhM4WywdpipDF/VANt5Fxn4OgV7uDRAaWIDi40f1Wgc
pUjkbJq4StdlNHSIgrr4arQUZEgKUzm023rNZH8d9ShdkLOwmFPeWwA3jFQZBo1ayzlWGk18QaLr
NqUL7wjpK9aYm2CnBV0Wrwt2RWsZgbLIZGY9CF3oF2VBtDKLfjcOtbzTpkHZZPE3SL8TMQ+3z9Qc
fY5Hzo6Dd7d0jngimZXPSRTemHnHlyyantOZPTy3jer8wFZZZ1bIyr1LqTxf6omi30VmjL7SkPkT
himmH7QCU0sIqosOiOMaO3i63FPcN0mcaHjBcUAuVXCajeq9NHI6GJF5GZjU8WGnlrhG69gglfZ4
GURpvOrBtDzmpBuuVbamPxKJhRMGFMmua0dv0eKXm5bJI88M5ppZ/charSad5Ml1n+MCPZbt09i6
92zIfFgCHJs1/TX2soc2L5I9zbzOEquVAndVC0ONKWCpGXqyEKNx4KzSLpgs17ilLoM+KXAunLI9
KPESfxLVSa5lrDRXCpoe8g0FMMPMHb9i3XbcZAht2WKkhF+bWNWlhXWLd+XJxFykheJgehNI/hvI
kZMc8SmwIc9D4ibZ7cnoSfMiSPLuVZvpxrpt7Rfbsh5N0xqeDD7XXayV4srOI/uBVH8MUvr/cXZe
y5EjW5b9lbF5RxvgEA6YzbyEYEhGUDPJFxiTmQk4tHSIr58V2bf7Fplll3PbrB6KqQIBONyP2Gev
uNt4Hfa+TR76PE53Ffb9pmz9/Ecf9SCQGzlghWqb5T72MizGi87cOqXtLUkGwLtOHv7AQ4H8ZOHm
SLKHyr69AJfMwvfXdqEwhMcgZW/YLY4D5POrMlcQKvF9XJlx4GxzUAFAknL3Cj9TeMB1Hq8z4qCV
ZxgSb01nWlr1mD/XceDte0G/t4+hUCRFcppFOy0kZns7ZCR7s7rQ1NqYc9QarrBpnY54ZRq3uOgn
j3bCXedJBwdfQCjsg44owBBn6Vtkiq7L6+VjXNsWZJBEA+9uhzG2Kp12eYGcs2/B9uXwvK5n59CH
5VFaygKXUSOuKHQD1AlvwtCe3rCijJd5RZDiSiDg5ZhnG8NJNRHA/O5dqlCo/e5l0wdL2DdyIX1c
qukrKew2mnerqb8Z8UWWaKqTHpH60e6YqZJat2OWH4Qd4k8Q2U9zLrFtqQJoLvJYDwwLibY/Nk0D
qYZlssD/+tiWWPhDhoYApa13m6OtHiuMznNIJKY2yA36V001xSYGtcbw1nEDkvY5n7Zm3qhnAB7G
hcwTnysSit0wleKAqZy77KTvLb0guLi1x3s5i73X0tMV1qYGuWhR9ZRW/RjXwr8B3lKytZj+HlAP
fpGCPG8Em0uXQXMs++Yq9bweZmKwU3E5rmMgJwuZXjgKLvbtCEyTd6sHd1SZj6wIjkBDKWBCnVxY
wtwOHS5ZeNYQ6209nR1nM3prbYCOWXmC0pUscmPEQPi2nT0MGseNilVNe2JA7eEa0cp3vebKccS2
FjBTpBEs5rq4xH3fkAdjKlwEKz2x00/5nZ7Dve8bEGNjTP1rwszbLJ3XtR0cOg64rvOvJrTBUTFr
3F0L4FF5c05wYGyMAuvIvH+keXqDt87BCsfbtuXpFw5AJyt1nWWezcNW6+EmQgqFlbLqV5Orips0
DcqrYZz1vR95VMTV/C0qRHWljLemSt5mm7q+g9vB0sNMl4vCb5WOnrryZQPHIZ/35aT1Nsa4eqES
lkpMmAbELciqp75PHjJ6Xk0nHzOnWNUtlv6jUbzItP4ZtRlKag6LsMisy1TmUXHQQ/2yro0iuqPF
spzz+VY0Zr4TAvJAJ2imzTWO9n4eP41G/yvR9tb2UL9WwUgC1NxRLkg3iTf4K38u4kU06iM53TEb
zA6gnrUd0cEu0zSMl7IN0ut4NI2TjLl8a5jXTmIeapTMbD15CgQ2Du7nzozREXHPcFymEIpvx9w5
2bKu3TXWRvduPxXLXoXYRgX5KmioJA1xtVVphDpW5MBu0yJbFFnfPdewYdZOHOJu0MbHtDa3uMN/
Y6rKXA8WYRIxXo8hZhssdRZSfZrG66pCvGuN3xun2xJIGril5wBqknevCfR+7uKeOliz9cdiU1Tq
JanVkfz84E6c/WEXVw+hZR9q+cN1xXNpNnvbjFbNeCY0WKWKYogXpOqQJB2qYErz5DWDOcAcKVr1
XHjFewvCklA3vWps9W0IO3lwRl/v/Y6an4hq+zoX5R21XHeBZP0hpcK+aIZ533ZNh0KVMWjDGoyl
kMOLEuwutd1dpxXtULe7caZy35bRC7XPEtTcW1CUFMCwr0Y2Xy9wZT2aNSl1oyxrFzfiAtgEz9dE
K60YbtG9OGMQiqFvA6KTvSnZ1T2zGsH8nAcmgICh2kwIWwp8rZY9vbSldKqadSac/QwMFvgzpiYg
XW6weK8Wo//Kdn8d2j+HFhg2smqivX7urkeJPbSTjT8jJ+ghWrJFTI7xK7WNrSW8eseMyo6Up9ih
9EpotfTZ9yEsM2Ovrcl3N4zHJBSy50g2K3RhGR1t4OME8na/IE1/rIxg4lzx7YgtU44BWjbZvLYC
xrtBa4oup30bC/0IfJoHjTMzTQRJ+mZVDsGKoVH2VAEFWg3+IGWA3aj709SQouc1EQTpfvpAff+n
kRnV1mCqtMbifpWlFVht0l9wgotUMaYZm6a7trX3QmncW4nK+tVmwZ2HfNAqMIeL4qxbUtSs13ZY
5ps6/K5wQJ6MvlwZY9NSfkyfJ0v5SyfLwcQc0Y+bSxM+ZdryzsKnihYS6BYctYXOqp898Z8p8DiT
oVUTyRZo5CaTzo/pXBlI1qHNQK1zvUMGab2MSK5AqWWM6OQHzS3SE5Q2U2FPbQJg4o8y3Qu9MzPv
L8eZqMdDbzbFefTGO0Zl1rHdbaTTP8tAyUUhu+AHTp8b0+PAC0mE6Im/R7mFLfsw/UzSdmHC03g3
fVgnTcvA2oQVmpHd+E10Z9ak3JVdSJqSkLW88Er7ZbKewmSLXTFc5byIr10lkk0guqehbeRy8opr
epzA10faJLbG2CQkoKY6873MEMP1nK3zhS4VgaRVVvJCqYvamBenOOPRaOv7etUa4B9K6O6eF0/s
Pfm9MaYPpmtzf9qT7SKQCKvXjvW5bOvuwQdgsI6LfmbadH6treA7KJ9XEbTf6THOa8MX1dIqxmLF
AePBtivv+1kcE/OH5TSSMqmbbB1U1cd+SLPFHHXwlorAeRwJ1td2G+8t3PFWhU9TIzHs+g7TeHdV
deU2Vx2pUwwasBDUxUMACAvDqrMfamzcZZWZz5U2upWRUHSopzxfujPitNrmgJKiqO76mMQpwv+b
XHJqnskC70JcpDa4CyPxlGPKrjQ5Wz80mqWSulqajpVuvV4/uaXRnsxQhevZt5CiugUAwjEd7zOn
Tp+geFIYduL23peU4uI4Gq7p/HlrY/S9e9lreVuV/UsdOxPxhw8igABhvhnLLrwmtXHuc0OZD5wE
9p2MIAUH4IygrY44/jSYbIueEMWL5Tdz1vVG5m3BvWYvD83BvqurYlj/DlVxN4dvzqRPf6w4Ao/A
e1ETtlP5YE+ls3bd5K70gTIaGNIuyEqK1Wz1we3gzf5B1AU7CU5UC+WoN0ZZi01OkIyp/YCVgUUb
CwWC2NBZgPBcw/yd6/wBemvHzm3r26xxYbWPRboIevz64pLiN5hgozPaa01ocPAqqcAAwYcsjTBd
pVYP+gjg/HYeyqvZYvVOcWKsvcaOvrFjA7bs21fY5C60CNg3jIcZGI27JUREL6oPVlo5O2MUYg0q
aVpixHDIctEusdgOTlkUCCqBYc/QCaNzD7HlFEchZoU/Ca6UMp1uofugAkhNBu5sK8Gl0U04KEM8
87LEPiNMGG/j2riob8xfdsfzSgvXfnDsIlu5Rkfjsenn1Zgbz/VIb2DosoZsgib9EIT30nMo22k2
zmrJ62HXvILJtKK+YDzimkFhaWTGmQUECVu2Lshp0ddbS1MzoLrouSvl+/NhjLmJenKbXRTC1Fgi
k4nECjLYBTLlqIcibad96RrVKhvc4WaQl5KDM0jIz1lBIGWop6HHGXOe2gAm1/BAdQFbbtroDvt5
2G/hNQWncfajo+igq4Rjhp5gGJqNVjUEUbDVgBJcfLIqW4XXYzcmO29U9lutnHk14wt/VICeG0i0
dLJAJHAouHG86RSpSEqPbUPX1+aZVblzUE6oKMOG/qIevPxH2DpYA+ncIkBERyJQiM9m+B2mVbrz
Alfsurqdd4PonSN20tBzYi/J3wdeqzN/uHKWcW3OT57ucG/KOsBnXmveybLLXp1U2HvY62SncVg9
O/5gf6dJ5qGBAT+c0MlbIu/irKBi6qzUPMXXVD6j5RhF4lT4TbBwbTOnguxRTFVMwB5FMYLh6qG+
VkoyPpe27a7pM8p5k/Y3dKHt5yY3rRvNQ9mJrugODdHNQ0okfxfUSfMj0mKCJ4j7+MrMze7SbEOP
byFxUR3SGWuojdVs9PHNSNHsl2PE+caaKbeC0CsHvQQaT+E7C4NiVSZphl1MbVDJ70AFK/BN18ir
IYT1yBIWFtji/azT5AQOcv5hz0XHO9Lg5qmr/q0xa/KLsgi26WSyMwL92ODN7vxk1cOFiOBWoF/0
72bdtUsf8iqO//hDTdSjXfclAnd93TR+cZXqmRTfKrHbXdChdRjTKrsx3kwy5hqG2GtXgPCa42CP
8U1XRNZRtpGxypUs1wnYVvC2tOwohvqbmu+JNseW6N/q0X/rHS/fWi2Fa9X3F7sBmNwGBWohXj1v
hEXlF+X0M8zQhtItpFkaFdGbNuSwM01bPsg6S1osZpxhJUQ70q9h46UhTY2PaoBnAsJyAsqApV//
Sli5VlK0p0TyMJHFOf6bS6/1lqZo8SaUN/wqA+0vkiSkwCZ896ZrJBt9PUa/Rs9J71SXy5Xsbdp+
YTjsYY/KJbgIOjmWnVzlDmFuxHF/zJyWCZxpOGSe3ewyz0E6MaZe/TyXHD5B9j2OZNReKjfZ1hD1
sBzqBnvWwAm3KfjTAZU7oO+ppKpkMDdQDj6T7n58oi/2lFacnBDeWCVmeJ8FSfU4NxP0woiqRrnO
29x7d6KB0pLBvx4NY7YPBPtwAlb7SlipdQTgai4h9nVIz5DxhFS730wjiE6V1LSZUtiEtH3lubcd
LE7qBkpfUzcwNmfFnhjP7k+wB5rxNuosSQIeNPABxgLWya9hjnbpoqJrclMiy7sCPRTft22FREAZ
iAUgfFChK9jqL8Ltqxbc0pWtuRyjj8pdxbzqKvZdsTbSmlRdlvah8MP4LUlpQppx9hyVhbEo2AmM
JaZgrlrVVlG/ysgrnwfuyVq6I6cD88UYqyEBmjSymoUyinRTx+3bkALla53mVfly3DA73d6k9dAC
0A7EVuBcecocz36SadduHTXldOFsSlNjRaTfuhP5TWNdmSUQPqkzlB5uNizzuUKtBpmJSyGYrcvp
VbjThVk7hFd0cXxSZ1+uZQLroEisFDU+/eIZxsNV4Bv0i4egu27n1KNhQm8oCrFgtga7W9Q0bn5A
jNeUomFM9Qh/FipjpmUGdbKxw5FClxml15F04UJ3th1thO2wKFXhrrwWVpHyeRM4n7OX2G6aczn6
715nNkcxRGwK7QU1DwzzkT1fr2OPmmf3YGICde9MFaWCprR3YQ/bwYllepiokR0LQde8K7QB06P5
ledejhFVlx+HIakJbxM8OYehux/QZ9JXd4cndwwTGpwm/Q0swhlITinU2EXZXs8inVZWCPQUP6P0
ysuw4RM4U51dp3lh+csdhLBxRcaWb8e8NV9SP9T7KR5oJ0u0S9AtzMekMVByptUd4VgFJxv+ehTG
xnlwW5i40pcrFGoWiV+W0mZEDKvCTi0wtCSvjlq+foKkE67Jax8NM4Igz+a1aIq1jMty3fkN+VpV
BSdE/8lVJ4mmDbrby9DLfsR+5W90QNEqjk0Am1CNthzG7cHjGCrptA3ioMsBGi0s8jslJkin5Rhu
bCP8Foad2IwxMKox7sVbWDf8WHfTMZXa3cWMaW8Ause7FFrepip1dJeO1AUWenCNk6r1sHS0rd87
yJQl3825D2Cw4jesZ/Q1sao2Mpxp4zf6HegbImKy/RsII1NFZ9m3jm4kk+Xk0pGqbcvZO4h9oKy3
ffOWluHII+zJI2AEv6e9VRwAbnk3+HQizE+NbzDcs2NX05YUjsjXdUjByZC6g7RjDxuqftNpTox+
FeVFsezmbv5mR7Fcxbm0l7YztfegyZuHesibq6GxnR2WnKDKOBte1FBcoXgDe19qSifx0lGoLAyz
v6OQThm8tZ0FkLr6HI5WulbCE9GChjb/dlk2yy6P2Q4tAYeaPiT9urWjlb6q4holcL6jEb4a/CmG
ldQWe9Dl3K3B1A86m+q1oSf1oGZEYzIS/btPjYqi29zs66ly13IK+TFSdCCIIcqFOzpP/NV273Lm
An4V7zEqSu5npzdeqLK3GV+8x8FJuys2hvDY9Do+FMg/MZywg7U3M/YwWWn3ZqGreDWc1vd4c9pw
lWvzqedbbbi7zl0IwvU+8Pw6XlRNr9Z1OdercAQcPBr1egJnc7A0VmOiE9M9g5ITHnKOvZJTVtw2
VoUUKq3QxIvaT85R4Ltb7NCIvRur3yNcGO/mC+Q4GadupUUdXLc0pZ5JlckwY6gw78YIFnwZVuRB
VSIpbfeiOyaWns5k0I/SzqcNZqrQya2or4+RNTxWM3mtqOd6qW3/TStXHBr8sC/A5MVE4zGlFYkq
kmnDOzx0Xt2kfPfDKKEUoKivYtZA2cKrhl+mmGn9pPBW2VSLbkWuCnw4JsfArc/8LmRob/LSTXZO
FVSMttEyDBciimyIu60YG2zg+WUoqMZ2cqN069ueBElavBrDhAZ0xqNu6wUKIqua0EX5TDrKCoBe
U1QF/VcX6IynbqywpMMlVXM7tfP4oCQmdRXdOkbu6JjHeTps0sR4zUY/WaLEcrduReskvXhHbnBN
jA6ZDxSZpqi9siM2B0xHdX1Cv/w4GYDOG6fKdgW+mUsNfhJGvfviIl05qFzb31wfOUoS6/gqGMMn
Lxu/K8z7VmmeO2sEEQwDliypJrTDuzL1t6Z7GiBNx54CrOfl6lT7TXHnNh4HJUwkxCvWrAzmBuMZ
j3pU7xG9i4WXGec5q0CiO/b3ig15yen+KwEf2bmbqL417bY7CUiqJ4/pxLn3onUIXGvtR3FwbWbT
d9DaxcqqNMXeNvE5u/qC05a6XZZLUhzAlP57UOPEBsQcNVU8A6+cbLO9GlWNLx91inXnIgJtA9R4
TFp9020Jo0/0mO6YoTRWiH69exj3zRl0ZnxTo4B4SVQ5/xJTWTwIEyGG7HrrDmFHykbUF9TbDQnG
USfPrtEy9onuD9wlIscVontUmobYhr1R7Y2ADBBet8huu2xES0TNtqbtF8r6eyCYj0WuU60rRFhb
ixYsOm2FWTYoJuTBmbVEB8vxMZTOZmI2lRaXUd3ElOZ2YyDUdoIFSXPHao/4ghNSAiQI2yE/ZNkg
oBj2IW33KBrue4R3G8RenFhDFsKgnvRDbZbZiqh+2lZhEi0tau3HWJnREtkEFR9NguPRT1n8NqkN
DcoSUZAGlGjt734XUmiTlkEZMZ2N4DyMBOJDlASbALHdj5oeK+n4jNBJ6HTdalU81Z5Toj9sqIUs
e5hzK9erxYYpAtM/xH5K+y4jt7hOpxYABAOXCrWN594q2XFW4vHQkU38ainjn3onUcBZPe3/koWP
RK1HtxPSEd2E+eydACdS+lGquB8u7Hrm5ahKdsn0PUCZui8NxgmrlPKhdhnHCROdPGqEUxSk9HDo
mgohRBiU3hVQxWFhAQfii6AANqaguW5RrlKKT5AbRJm8k2aOpMTQYpGMqPmIVMxNJepvFB9huJVA
cucICfkc6x94iuTfA3PsTuTg4WNOXWsT1HO5L+d05DxTJCUVC7RR3rQlIxJLy86bfdAXatWTGD3N
agbf0OqOcwgAahB7EOPLtN3rZmAYQCZoOUbh6o0P8vVUhEXwpjVVvcZrw7XMx2Ybp0QzpS5H4BV0
OPbzoMWWkQ1N8OoRzwSkaPGEhnJMozmhPOzXL43rzOuRvXDhJWo8SsWgIhGRB5OT8AFgAt1N24Ja
Cr6t+9kJY1RLpy3Lb5Sr87uxRfZRKnCSNfZHa2nT650tOGFd0Q/HsUdMiakoMzM5OckFAkYPLPPu
pBXfx2YdbswioR+XWy8IafpkmXIY+nYTblHMlptiCK1dV0kUXE5kJ4sy8px7G8jccUIxx9pv0mXN
e0RtB5jgANOPCSuPSr4BUnjAQviZlzw5hQ7iU5Lk/KkLcBxYiMGbqN/4bbwOens4Q6yPXiN+f5n4
mqw44fAsqxAbj0n1eyv3k3WLRfC6CiLgtwN5fuZS1YhwZsPRij2Xev29i7R9hX8mfcRI1d9bkBnk
A8mwjRBuLy1j6g/agndXqyHdFYHfXqk5GH9JN+RdCDhBNxw/1RJEaEpzdYCmYbSamZQ2maM14zjs
y63KKNVE0zMYQ7mkPvw+m32/1jbKStOOpniJb7uxdbz6FXQ9bUsERmuEOyAREKUMzIjA36BOyoiH
rMcfgzvDGE1pf/ZSx6tkUPGm5g08mcnMtFFvdt9oGWfrMmUidCZZ3ZmT7+2zyk9QEoTFa5pmL9oy
KXTG7CGOZKgjLKcXwyhnRmMcF214aywr9Lx3KRMMjNBnvMqTK90U9QiwGi/qeR0c0IO/xxz/LXja
Q5nz3/+5/J3/Bqz9ho7986fNz/L0lv9sP/+hD38HKNs/PveCKvvww7qgCjXdgiqZ7n62fdb9FWr2
//ub/+vn73/lYap+/t//jYC56C7/WqTK4iP+jMG4/yYz/QFNu7+QzP4Omsbf+ic0LRAmnDMwFTYU
en7nn9A0OtSO7yDXpvx3YU/8A5pm+/8BAt2mVmZLG+XEZcL2v6Bp9n8IqiGUR1ybCaIA88z/+vY3
/zlk9580u+hn+Y+f/8rY+uQWR9OISwu4OkfaAZMI5qdpTBcdSwTbIbqBzTLdxC50Xe3mzcLtB+ME
M7Gk18i+2PjwpYFuV3TLqy7bQgXqjl6bxfCtMsdfMMU9XFcs/hXhMginMJCAOwU+01/NcV8u6J/D
g78vGCqa40jTNT1pfmbjNFUMoK5rohuGSIxbJCQU2kTaX2WNiJZen3+rR4dKbxEw9WRQTNjUeO18
Mez/cX77cg0o9gV3jP94fL8tAf8yI9khkOocie2QkXjOOZyleMu1Ve8Q+tKnbM20XTl1Fz//ZWX9
3bP66Cp2+VgekAgsvvnlfy4r6a+jmbEaW+i/bXkTt4Xyzh2jUC9u7onTJEq1wUVKHueqih6wuL0M
T+jSEougmn0foXuYqqt8LPxb0Q0hBPY0KtboO60vMHkfJ8J/X2JgWr6QpucELrWWj5eYh3Y79VWR
3XTBVBwHh2GVOGhhbHoo2eqtWUtrx6Cge7J1PH7l1PT72X9cGyLwpRSew7sm/2QfmE1iy6AtbmLV
nBKzih9g9hLTYFd3bdD23uNJSFkUlgAIUcdqdi2SiVWQqWSfTrG1+nefl+3YpvRRyFm2y9v16d2i
E+iXKLasM/Ym2QNX/QO7exraAymQttxi35SmvyGDzu9UrJ+11rTxheHbSxUU4c+0ZFzvMpBlbjJv
CG/+9dX98aRsx3F8k+3F8ajQfjaG7cFekDWk85lhPo7/3PuWKsI3bAhiQTJTgqjoqZojaq/qMPhi
jP/PJ2X77GGOFfieb/uu/WmdhJlbeIOsMYqJFDkGB3L1YuEudXDmieFfldbXmCc/DcALMbDuKvvG
rsr4Z2pm5XUmc/XFLPfvEf8PK4cH5Zh4dkrpCS7sk7/AnEhS0K5UN6Rz7H66sof3mSGNkxmMbX4V
GxHTQ6QLj2VQC5qPlycj3Go6RkZZRNcpmHEEIHrqHs2vX6rfI/Efr86iWBnYpiD6kt5nNAAEaFdh
juKf68os6eKU88kfRPtiWVptfnc9/J6yJ7NK3SFLEmNfWmX6xWrmxPm47/LmmJxeQqJ94bS6jPP/
Zc9TDdPTfWj4Z1C1yFzzqlIbk0zlYMq8e0wdmiL/eoH+zRqRgW95EAhsJmCF/GRgodtWJ1UeGecJ
qyrmrxqqCSOe1D8sMZnnqSqdO6O8FLgiP7hG7nkRDHBxi6Humr2nvODpX1/Q7/f142PgglwHDbeF
rtIWn/ZfMFp+zFgH6Ta1nlsZxsF7M1vzlYmw/qpr21+Z1sEG2jeFiHlkQHKIblFrVr+wE2YQhT29
p9lfIf01zGQ9tk14MAtmvRdK+Y9OX1TbfujV5l9f9Sc6IVsyrxr7obRsnzMrcD7tQqYm1e18YZ9J
DIB9t1W3Ner4Bx08qsb1gLc65+lNVCToqunf6HVYFMZRJmG27MsoRqsxo55PSeMwCISl0ZgdysmI
QnLRaOvkE1vefnHJlxv58UZzyfA1zMD1gSB9xp6UTlqQ4sTuWaYyY6Krta907KQbxSFy1fite+jg
ae/8aHJfRsQlV2k0vDDTD1u66dRm9CBbp9MUf7Vr/XHuX26lS5NZEntwdZ92LcKCilpM45yHuE2e
sMEKN4mj+sdW0thDlSZu8zFZJQ2zt2XoBUCa64mp7KQzrq1+9vZM8Vkne070KrS99r3ntFwxeV2s
v7h/F3uOz/fPFabHNdouKevlXf7Lu5r3mYFJvBLnNOmIBNp2LHdqSjGcDUg+uTLK/oy/7uwmeytU
kmKSMU8bo7TdLwKlPzcNnxt1eVdYgrb8HF0aprYa2qnijIsWeyl17R8B5UpmI6P8FLbdV593cX/7
/MU933UDS7JN2f4n3xLaHwSFOhNnuwwTE4T3O8ZJxaasEueGVN5l9IRhSwSqetFBL/pq3f4RoLE+
fD6b4MwMAsf79KopSoNzVvCqjaHFBE/nDWiaPP/UBxkN+k7vpTOnRz93FELRrkJNW9e3bgzMrixy
430sqwefSuvtyKn9bz8JTg/h25bLkWszk/NpSTBLQpU3bM+09aqXKcjwyWQ+hnXR99WLU/BO/duL
0L4cVyQWsKIdToyPn9hJ67IO3eFM2sAiTKFF7DN4TMxuAp4sAaKuXKUY5TSlZjzGr1cjc2sGgzdf
HSR/bic2ofNlQ7Ekw4Gf4WQhrWmQCf54juHJHzu/hYDeM2qpwyi2IZ2b6prGc7ge0jw9dsWgEF0p
NG66lMhJGA2ceWW/+eorRNefIRgZnOeCvyah4/F8slqBsxJV5BLmWXqD2lijbvaOsGP6W6X3YpXo
qZ1gshZROavtFw/nz5VqO55L5MWn+pb4HFFYbh/5TOY6DGpX8rHSOiPKKspi0UBieKeRYJ0cqiA3
NkLLZYRL3mKGMThQGqFNnsZmtZqKYdiO8VRu/Uh24xdp3p8vMksGAr1le54psGb/uHhqs6UhXwvn
bNpD99h3NmWXuu9fKRE2x/iCIpZzGmtmgCwXdVzmff/iBl228o87iX25N7a06AvbZOgfL8D08DxG
rkh2VwbGczvlNCWgUK4sEeEEezllZG2p66gxYsTOyRQ96ShMsBWzguERo5t/jyVyOcU/Xs+nnQ0l
UK7TIXbOtGq/MVyxt4Lk1xff+W8WhUuNgjtvsn/+sSh8SyeNH/lMITSTMpf+3PVwijk7CmYnj32U
RcckxdC9MPEupyvlbiP0bDupi3QXI4Dsl9Dfux8lg8RrK+iDLxbt310eS9UkFiZKNz+TPSBSzYH2
kHfxknSPzdDUm4lp/3yRN2yY6y9uxt+sQLQ/gaAO45HQfs4IDLcbReEzgsWMGHulqlr9RLU7Pvh5
O77nbtBhrcJs9cI26E0R+us1Dhf6SIj+6NPmwe84cuurCC+CFZoakBtW1DDSb0bt5jLquzWnWH/l
t//7ZP+0bAlOOWsDbEf/zBRmN3AHV7SknH11Ef7RZ102CO6O9Oy5pCLwGAKsGrs7SNTCD9JxfgQV
ZYIerdevbvCGvSj7i81oWiy81sgetNV2j1/c2kuq8PkiBZEd1SYGM7jaj+/W7M8W9Qgusq1NjWUI
cohTIdPiyrGyfhNlVbCbgiB8ANdtnZA4Dojl1CovscZztfrpgr/7ypXqb2+c45Kvmy4DI9bnkInP
ZAKypu3czq57aFurexwtZoJCVcp7aAbqAGtw3GUimZnNyMpX3WlONQMNmW8m9r3R9fYxKbvu0aVl
8O7E8f/otv2uF9okYVzpp+MCGxeQycxAUPgZrBO96ezGTcLnYKhQMxPjLcHlZltcVsqDGZjMOFTs
5LPn76xq7s4Gofy/fo5/RsM0XG2uCOkM5+vnaDhifAJruME6B9VA4l6o6kWHFdlzFqMOnKRoaBlw
M//1p/5NMszH+qBMyNe9gCLGx9UT9FafXeZYzlERRN9Fz2i32wN25xhp14aYh9sE2emhCSp5a4uZ
kdXf5bD/wVX4tusFXIzjQKv9dBXpMEbGyGxyilY6wwPAb5ExefE68axoQbftu1nP4RuDdDhWXH69
6LuvLOP/5lZQAbYsjieqyIHlforzgXb30h7FfBZ0jQ5lOZf4GfnOe6oc6yTDoUSzkp3mAag2M2VU
MFrH/yK9/B2kfHyZuQZHUL3isIYV8CnMk4NVobhzzPNISMF4rmdWL7+j/YiWXbYIkXxjqZWm3lUx
zfHJiWvrfizq8mfZq3heeY5bvUAl6moACA2FBHTDO0M74lZi0HZwL4FppHS5ayyvpbU3IC3LJrqH
TK9k6op5OVMQuqjARzhIOPu7sImfPnvaF0+cmt0f+5bD1+SJWyw9+496XlZoBNo92czvPSKjY3Ry
JGUQZHTylnlgC3694a7KqH5LUFvdIaD3b2HlugcMyAl5I9fZKFNMx6YQ95HynPVo4BZTBriUZa47
4yHgDD8ZULX/H3Vnthw3smXZL0IZJsfwGvPICA5BiXqBkZSEwTE5ZuDrayFU1nalzM60MuuXfrtX
YookwuF+/Jy9135grva1sjpxjIapxzdCrAvuzPqVg3GmSjCF+tWoGgbLuiiA2+Oq8zF1ouhUjA4j
G/CQOYxPoCEUECoT2EMygWcx5p7WIAUt4Pt1zx9jiR+8Y1o1aceuSdShrbFR+rIRa6n3+VeVhS5D
zChfY2cuoA5X8lHYQ8jCN1hbEjlwY/gGMnaevsZHtXewZh0AvaiX0S/bn1MDxhFNCeqlzgzPEefO
1k/NCcWgBg2l07QPBpU62TzzvcDi/1OL4uOqFmUhOogYubVN0P2fg9QbtlRjLBXqLe+x6/Ni79GI
f1Q+nIyspDcwyeBgh+4XHR85PAV7G+ohIBGtbOPPwsGFOuV+tu4m7uGJUXoHwFrJgXCmeCvo6w1Z
Em0kUqQDruUBAIGptmbQDcepN1F5UJc8Jm3Xo5JU44/cjeRDnNCBy/JgQNSR9kdlqZpwGFv74uX9
j3yS/gPhSUnJhDsARxZA6ous7D2TrX+g2tI2bSOB+yRGdPF8/BQZGhg0Mm08YmkVVyOlVcCo/xRL
DTpd3xrFHo12c8uU1T2BeuIEYnzz6hqpQqdSGwOxjiBEFvcvsvUUzlVUiefKkKA4Wgx2bkLGj91j
+K8GP/11VkEMNPEUcBmvGtxQGoLRtyhRYp8lTnElyUbfWgJBzEIJbA2RkG228OeyMI7MAnKRLY6q
VTyG+4eGFNNcBoy0PhIp7TP3LHeb18zF287PGeaPodqNPb70vj42ZVh8s4LunHaGiy7Rw0Ek8mDJ
Aeds7FqgPICHu0r1INwKe2xeSrBmiMeFOMWi9g6VTAdgUlWxkKaqkXfYmTzeTyOcsDGqdjWB99Jy
6yW17fJsjBKeue1phzIt0jUKcvshNuNiOdrEV/aFKq45/YJ9KLRuFQ+oA7qc9t4Y9+XK7cJmi4rV
hVdD+wT4Ue2fVe4/deCITrmvhl2FVGwVa+QUB6xkmpEhCsPSjow3hMhYIvUR9kiboVlbNTgel7at
RwiwXG4NY6xFKwPxwtIsK/tLrWIG1Ay5NYKOAOr6qDicEnIBOo8lBqZXo3ZNttLgPQtT+dQMrvve
t9HXoA6NtZfb2TYENnhNGfgvywqz/H1XjHjNbhxDG5rZ/GBx3q5QFGdLXsb3ic35QenspXRdv9Fq
ZVo/5EX3SbcNTb9tFfukwYiLi6TDIdx01juuhfpG2dvc7ErnxehBOS0GlbIIae7hLBqL6F1W7H5a
glCD35MWaOd6W0PhXJoCKOXjWIWnAIfV1umC6aZAI6995KmbYbbq161eX5Me+NFoN+FFy5pwz2Ae
foXIs6NmMBtEUK6BmPBslA8LmivjGmVHQuSAp754iR48BKUTcR1z2V7iRAxrtxmfSFEgM0p3yjdE
hWyEzRCypZSsayzxDhMrS3DK1FWi3iKFUGRxvwPdn146Og78VswiyZR9BiouUKkRErXFNAvGdk7P
hTGZftJGF1+hwfXfs3AozoMWexcnK7RnnCIjAyBTbKqhtva6W/d7w54QLAZNvZ7irNxAmwB6RpYm
WLekhOxRqaWTpM3N9cYe3f1EyTxF3MDuW9k4mM0NZSsmX6hX5i4igP3RTPCfqXYQB44c89XJ2NV9
q3gxY/08DZyyU0461KLUGrEwY1y1bQEUVTOmQzaqYgvtQZ5qD3RRHI58t3E0yldbw2Y2oHHr+T0L
QJdtg29/8L9mjV3+KJuAiYhbItvFkKu/FU78lPcmTcWezhcSuKNHz2/nyNTeVOnknRvLs/a2YYqd
B71vaXZoJ2fwZhGXzfNoYh72K0+sTUQg5yzKro7TJ8eubcSjN1ebfuvyyd17V7DpjXJJRehu8Q71
fdY9m7pFA3by1xSl0w/4o9O5G9PiVzMhmYujJNZsRK6Ju4z5qLZpZ3F1t0KtX6KQxs0a4ilwtEg/
cblN0XP4NWjegq6pSkLONi36Clju5GgigWET9ke9R/WY9YX+kjHY3HqNGj9z6r6VPaShu0om+GSL
yWvqG2Y6ZrWtr+JVGRi04Yf6i12UGhaHBHWsFRjmEtAml+46GQ+mb5OzWrkZVqKKrM9AyXMVg0ac
MFdC+pQPxtBaWFYlYQFD2G9ByCCQzfofBRFwZwPF2EE6FsZNJYyH1LXjZ1PqDl7sdubPdsEGc0bw
lGpDczTdprik+cjl3Q7UzEXjrUcvq9+c2E4v0DlIaIhGo/sGTKoGyfWr1V7OtKX4UVky+zEFFvPv
OVwur2W4qDXHWRXCDhae5I5n9Pw4CzNB2mmPyr24tV4tchshXuP342s6atphKvN6FvRVD8TtxNt7
69rVc3tp6crDFMiDhHNBqbkyrbrY+7zgX4IW8KOHUuLc3U9IlUzEaNgKiLuVV/QWTVzydZvwlk+t
z2lWTBBzrbLHKDa/yyZFW6gK66mde8K5jwUaPtq6SJwuXMmUJ9V6Hs2vhCugxWvm+c+j1TvHFuP1
ljLIuOkaBDiJrodlJzwah7GLXKJLvMc8LOaqeB6396HjfNPTQePXl5H3OJgG74yf6uZbSVnBJaKq
OLsVrqEErEHNzgNThz/pe8WNcq4jMfSXb0jV+StM5glvgOO1T0nNn07zLC50x/prWIesQN/DsgyR
zz4wp48OcWI4nz5cvofKlwCoPXRVe0RL9RHRronmaarVh20rvl0KSwlh4oTlDE3KS1h62sUrYmej
rGkAlGBM+b4IRnZfU3PB4HaAYTDjdM5oX22U99p6VLjuH5IATVwcy+Gpz+OLDCw1Lbtu1gjHwu2e
aR3X3/VW6742pohPoG8BXjiKasLTh8nd37s8sOPM7/D6ta86VS96UmXVj1Zbqh9FZfaItKIohbRb
ch/HQN6inK+bGMiOGSPKNTf4JyYoP2p4Y+fBbt45glYVTCDAGR65NFWpf0OuHlr4cqP+OEzmrfZK
+4nJ+HVMxM1NHf82WoO3Zx/t0NP3/PCGrlF15bxlBbPpINIXJoXGenQSbcVaR1JKvRJqSycjSrQs
TLxTWL4Xlls+iUCXezqyDKpq/PCp5oi3yC37kyE9exNZXb+x3MA5kjh9sBORU0TE4Hvc6B3BA5Vb
BAbpMuKlWZrowVGQo36Rzai2dgSILiUyw8WjZVWfg1fOnJzQmZDMMrL6QBitkBanTfCQk/qQr5rB
sr+z9gJ/D1KpTc5FJL1q6ZAGvnMzXJy5U4oHzDDlz9wvnX6jjXEECNq3ky/pqM8ngDfYmNYGq/rq
dVGtnWA8d8ACEzNTJxdz5TeMvu6qNGo/XAzDuE3r1FsG2PUWWKYumWcdxj5rD6bXDw+9A1LOTFJ1
TgL9h4prrkNJEqePae5xeHMOyHd2RGvEjD742dKJ2czWTivM0wjU1l/0pe++1x21POyiOqoPMs/t
1zQkkgACdTtcurr22yt24Uj5aIlTJbfEP+qvBkJ7/j1vaG6otKiAhDXFW7jC+ToFqPMIQiVY4may
mQOk3AAm3crFUvjMPn/VD6mjam9BMkpwKWOrvWTzWJQGTrFXGm7RtgObpRzuseY4UEVngcb7bWYd
r46ZFbw69y9LdCMeVxC4ir0eJpRSVmSg3LnXHuW81SYZt5T7l9YB9VY6trzvXe94Kx+y0caugNRG
jtVcic7xVpWeGQ8cmswVHJpSWRartzip+k/28x7bAlc5jmG+YzDfmsOspCiAbv5Fx9IMNN/BqLok
qq98Q8tIpJA/xM5PABekTN9ryTSfLwR52CZHyynE0XFauUohuiToxePitZkvvGHW05dljtt/BrHH
XmePCEIWeOwj0E9QDtmb595fI222naF0mjl9vvQbVLGNxJ3nDY94j+uLZrvNzRI4+Rw/5DWMAvPX
j1GUNf+gFpb3XdLmqfXRTDYqR/iWKKq9A2gQfF44KB4wNBQBEvacvqihRXMHjd8cp7e9iDylNrU/
Dbsxi362nYcaWDFg5ji49gpUDWPMfJ9FfrBjd3BvYU9sTxS3HFL8igvK3XCnySA9aJ2fQBKhttK8
NHyui8w8886SB+P73bBM7MZ4Kpq2ufGx8/yoNoEeD1G4biScNfiW2WNmB9O0tCZLP5SRtulbAbKp
qeFi5hr/I0zf750Qoxdcxmv8CKYugxVzXWvhGTL87mvedB49ZYBWCfXoI48xIC1qnO/eopsfjuvN
Syyvuyu9YOs4aBYk3BGZ8a8PFsPVzRgMWoeudHYZJzq3k7Rb0YMST7LMAKHx0U6JjmrIlnqQrnOb
u31fN9mHS+H9DCG7WMd99kVLI66rSOQhGiVGtraNxHnJdGnsuf/Bd5p0mh8SpHOBjvABaDieDiqE
Zy1uOGzZB1kfYRBjBZfcGrI+irlus4ITSVMvhCPCcBXu/eJ+UPw6US3AVkvFTG2v5o5FNLjDnk75
iKW4uEVa/OFatrgkCiYKJ6A9rjyTKzla7fbU16CcDKYjj+1YVZ/4N72nOlLSYmvggdnK137ULh3W
ZdpPOJhC2sOPvS3Lh3DERag5E1bbKQFQCt1BR8lfNyCY9Zgxa6aGDwN0I30tnTJxbIN0g5sH+ApR
Xjs7SvW9p7npuvcGeZmqpArBHsbf7g2aMAVKuCAGCwnMpNzxlcOZz9N1MOwFXWrdaGN9sdOZRSnR
EH/Tagk2qrEiLHmzngpxTP49HYLgel/uKgQiXVBbEJYwv90ylT7qfIDKzZC+yLl/rTsFCVimobAR
IpFmF5lVC6rX2I2smCaccjSMPJoFu/jXdmSY2K5drFhL3sfGXfRNPBWLdGpuztw33uqJWc1uaKKE
8P3TAcmrx9geKeCF1lcQ29OUMcXEtTvDJdiA6qxC7AxDoCh2dLhsm4Y8WFZ6YGbfAFV2AJWt6HLf
3WzmpDtTiOe4ir2Hrqbk29y7hPcrEp0OFeMVT41rYJXiVs1KiPv1jvOIZmHT8xbioSwfYXnATuCU
DE7Q6r3HnhnjbbpvxJXOL50H0TFpChBY0QBgrGXOd7Bh7B4BQZUPgwkgDMc4fwT1VEFE/cC2E6yt
WOlXXa8iQpA1+SbisdrHg41xQIgHmmPaE9lRXF7mTl9pTf1nY+RQuFhr2bkXZfWW2hUadnBFeJPb
4ene2fYhTh2drOdSM2SbXgl73wDjudzlOPBoAM7PDUnUasWX1CbswalDeA79qC2rMgjXWjG3iOqu
qJ8k3LKHlIn5Y+d3gO6HtntomQNvPbhH3qJ0xbtluulRnw8+fEftQ+TjD0UxiL2rS3TaItiG9Gqw
N8LCsLjA7R4ANKCCHjIdhjzsq13WjBEzCMv/dKeRng1izC53W4jkOsltY/FgWJOBFbshU8LXA6oi
w9toteY+uuRrewuhqMo7bywh9tgiehDxhGJhqFkiTQhipAaWwC2+SeO1YJMaV3TIQCxLP22/G3jH
7UM7At7lxEn6z1ZM4ijvvYr7OQ+tnTPKneZGgKt01prjpnwO8wCo8ONgWfjCnSXn4SPQ8mFL98il
eQFk+r6WkNsam8K3aRpAXzkAKqm2OT3YPWoub+cpUe4VWPy9r/p1mQf6ydC76KWT5TsOh+hEQUNR
JhJ5gsy4wwhuftSl3dzSecLqla6NzQEWBji66IyShgy2dBhfpOkPL7BW5YPvUxg4gDC3IiEMIes6
c1PY3oPLpfrkF5r5nfUUv3WIG4/3Ff/PPfH7rOX35r/HvcqhYp1FtwxKf5+CRAkv0IQv/DqwRLeO
aMubgS9k38PKe6xzg3XGoJRAABlx+aISkJi2OypmJGfFdYwiTFNakrokZofp62jbz7hIhkUpolot
7p3Fe18SUxslRM+Gy62uXNpIb4C4Di9qaLkDWIVrA0YFixUk6tjrjLtWLRky8aIP8+w1v19Vxlm8
qevsSWoapyMbW7Og7dM+RZNfvP3aVH+1sMpkNFaTjM1dVcTjxQ/z/vOfH9tfR8uI/VHuuwIpDuzo
PyZYWefIyh6a5GrHvXMSuS53QJa7r5FtGuDXiGePisjYTGOZgX+p83+Zo//dt0cVxkyIqQ36sD+m
RqGfcn71fXyttUg7QJWQv44KlKvVruwLYHzAnNQGac9nSZTv9Z9/+3t29++Lxp8Hv9gbLKb5lvfH
HHPsAh8/dZhe9bFiVdyLEuWjIiPiiS3Q8GxaCnNtRjaU8QDjOP9pVB6o4lylvMbF3IYvmWmTSuIJ
SOcQjZkVtLWB/YtcssVojuwHdhCxT+OXUnstHigylR5vQxiX6cIA290usd0X0wItWfUcaMP4ZWIn
JiGD+BcDFp/PARqLgR9Ky3L6RQUpRAuUQSFV79Rgf7pX+W0V6MMyx1tyu18INNQfn8TUMLdRYfY1
0jt1a0CXHBy23+OvQaQzd0sJ/WVMFs+j939+un/34Xomz8iZVTN/kel2orbyvhLyquHQgEOL7vla
Gla4545tEC05jR/k1WMWtcZorY2h/S+L628UfwYzdMR+s8AIOPTvO0JVRIXQ+9q5xCnCnbvUKx4S
JurA1t6gIdb/Iib4m98XbavL9HnWJTOH/v37jZzQdsZA60KgTbITRM0grY+L5ywt6DdnFjaoihSO
lH3sIGzh/svjNv6qZaC/YyCbmdWqs9T29++vVQaxB6UnLlIT7Z7NK9zlXpp/qpkibiRiZYyziolZ
1Gs3efnZHL2X2idrMJG9swtJrvkXB8Y9Cu/314ufSNANcgxeMsP54xOw8CGVVuk4F5oLzq1KipAX
y0rCTYnygRuX4/60bRqfUYUQMxi1XatkszWiKAcgbmKXNQit+ej1sP8cpnku+79eoDwlHjW6Ljaf
P0XUJZ50LbRc7wKZa27OVTa99jajrJ+nSdKQw+f9VL/rYodhoof6zz/A30zNEXEjSBQGekD6NvOS
+g91bDMUth+TcnnxumR8qsM5EySRGABHeSxE0xyzEJSJARJ9Fw9DupUO/aV/WTd/oyX3GAizu9im
TX7Zn2IORJeFMyEevvqiPaBqyxkcDM0WsidzG22avnpDD22p4n7K1MQeNmb8KB3ZHq0iIushrSTc
HrN+b0PM2zi2Y1DCRntxNO59igRmksNcehn//Oj+qviYfWrzEJzXZfaP/P7kwIBQ8sKJvdazlpar
tfvY4lk62qUzl0/zfKIV/yoHn8+D3xc0xoPZU+Q5iDgxq/z+XUMcjYzv0uIaDoF5siUF9yKKgb3j
aJzvV6nuQ4ZBg+Ad2Amsf9Gb/HVD44KooymGJsv7JP7YYJwmVVOKeeha9Q43sTRy6BOlnv7gkhW0
dBsLD9w/P+U/khHR+lHGWhb6rdlARXn1xwEZSYJBM69NHkWcVss2Cm0LN2oBWbugKXXfU7GXlcTh
GQ1umKZapko01ypvtbVbZv8zGTIrV9/I2odXO4CrjFzUIXfRM7XYcOzhbQdhPL3eTWCo+/WXf/4t
vD/VEqipXBd3HPpvqsO/1IYurMwS7ml7ISatPPmVqY7CViBua/t55Mq3oHSWpId0UPVhB8nPVqpb
ZVDbMyIOQVszkd4zeUhW8IYwJhXBEK3od4FP8rNzkeRfE5JGaWoYcvrGzaXY4qWmY2B56sWLrP6H
9I3xej+R6eQzKnDi6WmgLvwOvV5tQKeTnyEHMXzLJtP8IvHigmcKaLLHBEXoXsVP6ClrZ44Kjidg
gY3qO2eV9eBNIHD6lwAqKMTLnoitUXhrGt+lwcL0s23RM9z00Fa808KyEUSNaUOKAlDv7f0wzBO9
v3ouFMdpKl811K0nPALVuhNt+5zZ7NeTuJj2lEDamPwFOhLtPQOF+Fgz4V47GVcYr2mMdisrPQIm
TGekNBv5M/K1/HbvPIZNacITGrriZualfkwgdpwaNCCfXmQab3EWuHsEeoq0a4qnXAkz/pdV/Od7
g0/Cdg1mC5aDROkvthPh9/mYGJV+AUyIqGBoKd7FXEnZIlv7XTL8Kqr/X1uPz/FnVdTFz+ZP7/Fv
duX/nwzK8470fzcon4v0e9G9/2Zpnv+LX+ZkS/8vw8GX4Tu077CWsrX+8iabDgZk/hDPGWckKir+
k//xJtvef9k+fVo4aALhF03o/+NNtsV/UXwbno/pkR0b0+P/ypssjPlA+Y+tnzpSuBbmRJtZ/lzk
zX//H0c1EhWrAroZr3SnO3a9lvVreJjNYyIVsvwez622tcrwqpl4kPXENYgPaGfsv9NcpA3Gasfc
ClIJ3B0P1qAXNeZOjMHwRBTfwXLShEz67rtVCXhWaJ82eo3HDCgVo5V6EK+6MVTLoiIWoBy1r7Sz
/e3oBwmIvdxeceCchaP521SG9UGv6UdWmfbTLInppuX47NTl98C0O2sT60PJtcFH1sKu1tIxCRTg
9kMUg7nm0tfepgKuhI09Y+WGVq9fRVxImCxkRcgVMgbT23g04JrPoov16EVORhrRGc6d3TyqXwpr
yF6mrP9mFrgcFo0JPA4WBDMTUJ/B6G6Mztd30AWJe8oh8i5NBCDo2afRRxxcjOfOVK8NoWXV1jTH
4Kks6nBad4MImD1rrr3I4yHeAyRhkOskTr0WUoWXBGEwrkfzixfCeRycmq537xv8ZQh6O7RyEhyN
muT7lvRVANeg0vruPZXAxBcYX7s1wRnuBf024wVCw5y1lENwqaOs/IBYQu1uZ+Y8FLB3jdAC1J5W
1B0Yo4sbnmfP3AGezLQ1zubhxdcM8VjbKal6jRDGpy5yot9GPpwFot76EBCJs8wraSZrioUOZH87
R8hkmMuYW4lDR/Il+TJKsFUz31orr+w+I1HJfdISvBhXFcyFQPjEsEnqK1G5zjJj+I9gTnLVg112
aWTptDM+tIM3nAlIzpZ9C+YfviUxqgnrql3UI0VbxVH5NPrXIixC4iDzzoe3L5JvJlEBtJaTZVpL
8yy7YRToKUB114kf74aOK2ciiWUbJ5tPHBbICrgGQhFg7LuO15E5QEpAbC3bRVDH/qZBYAIAshg3
ddYeh8L7EjpNsUrHuQPNlGchcmZ6fdxuRGUz/h7PjhwZWtNbWRdusuqRWWx9LQhWkijbRePN4AvI
3U6ysbHWLb3a7GGAOI9BYD6SueAiMS9XVmWSFCbdZC2n2CC7kSwKjTyolcint5D5KtBLVkNE6NSW
q4BYKbvbTA70fu7/znzckRE5CXs1lHq8L8Pk1DfBwZePPcbtPfKHbEGnrF1YNUThPGiag6fIiCWs
Qzs0Zn8PzH0W0VjRqCOfq4HqtUp9YkQBG7waDeGjjTktdJ+YwaJEJNlrFcogaAYLqJkza2tW78Ls
6KDMwlbLiO3QvOICj+QyDsEpoOWwKLqm39DWISut4vwnyk5Lb76ex7e+SON9T8UiO+PmjtI5dVBA
FoCQeSEqBsipK+j3WfHPCf3QsvL6j6l0nU3aVTezmmciykVIGn0N/S49MwtkhQAlBP1EcBb9S9R3
5RRdczWOjOzkymMQu4kdx/loumTCeZoxadUqtEBIe3ZK8/RXRrm8gXlO79szsm4Rli7Jfipe1rxu
PwUBXSH8RoNwr7YbzF0W6oTHOTLJl0SLgV1jhLXqg/hhmnjVl7y8SC0ispCjtTd26W2k6y8XJq0T
9CKdbC65hzqMui4tuuDkjD2Y8ToT69BOt4MFLt9qzcep06ZHbdK8ZdyHP9q+LA4pQ8KdRlolDGNH
IymJi+iuRM7wYNBIeEcV4xxpq+/SEvCP6ZbeusWoUJxjZjE6uc8xjMTSmWAuaal8btx4UAstH1JU
PdIKN0nm0qFVtrE2hUweWSigWabGfLMhq+wLFvd66JX9mNV1zKfeoAwFCVy+lnNG8TKOsFluBLuo
t87KBIypmSrED15UL2C/G5D5q2rYEqdCyci7sSGg3NinOEMB5w1AVUEO1csiLRhKNrXzHoZRAFIu
tddmlIudW/hMeLzJXEwudBe2rMyM1rUwIJunGZ6shtCArd6V1TrtSMZIZAsjXaIALJVfnrRsqJcR
A8SnsNPsE0IvGFQ6m1zZ9eGpkGa1Ciu7hXBjaxagARcBxtDHAD+bzo2/OeOEVmxo/Q0p7JSMgmk3
MdaLltfwXMvqaz/OAEh2PacCZMNQDW3Xmf7CtWhVsa50vjZIu+lIFmZ68foc0jRBe4SeFwMjYTkx
PHfsbOW1jrkyw8RpSDectojGlpVqtC85kW6HSIdqkYaG2BiIbK5TzX4WWzCyWE1mCzOcIfMpBlsN
Ey7HTDqk68rOygtCEHi22grhxEpPU447DQ2GMAn1ijoLHYocTgGarU3etigyk1otNaNhIJKGT4HD
ueMyOBrCj9gbgS50HfFULh18MdTMAqcZxgkv0U/XkE2uPje95RiVD1zcrvBZyoOV2s0MJLSf0S38
rKXxszMMNPdaV3yOUws93VDZsk1oxw8QfgrmqYKV96Q0fmlmX9Nz3lntYhqa6BRiut64tWnufCfJ
Ti6NrGvuZMnBE0O7T1MevJmF6pLkWXnVUoRTDPGMD4N8MMyjZIDqqGOUn9jn2PVfCIkp3hjhRTun
tlmPrfla0VRYIDTj/IqTEZ0n1T8ag2DXynpibynVoyI//DmdkvB1HGqm/Rw0JhDQ5VD0wQNBT2oD
QjxdgBsm+MBxnsgSm//JNtrBA2EO0WTW2kuq9KOziCwtETodVNPrS1LsapLSopOVkRyHeRA1aBS9
R1pVPuuMkZ6l7MujYyCuIhJ92oPcpFwykv5sCUTLPA+x6X3nLZ3vVnxIwD/z0WDLHkzvFNglczt9
OABWS046qUqcYSS4OJK8wAJr4CdyS0BVQJMX3NhuZeG+JmEOL8bqD51RGbxpfn51u2BYxw2M4ybK
3Vvf+/0lpzC+RGl+MzzaDCh1yc2c6oXGsf6EoDte6yh8d4XuF0c6rgmKphCpONS1NWRnMuVM5j+o
tkngelOWrRmrhrdDbOMxLo+aH+TPTaNpazFKkS8z/AbH0oizAsSd7I+8SGlJtHCRvkvBZI0oIf99
qvziq9HjV/XMyev3TRqRhEAQ23sPiwrY8Vi337I6FE8OrbtVSqvrNcuEfR1bLspOJGBdCvc2NprY
WZzmR27uxGgMkf7oK2NsmH9G0Us7RuEbzY7uJ8P5fF02NWnNVWYoQj81+TC1mdoRykk4tJF3T8Ra
u0epEgBx5FSsI/76e+a26qBbRvRzCp0fSYauOe+ddle1mbMJR9mc6C46T40lwO+y8y+xUcC97Pos
X8JXBZMH9NHcjXaHtnESnnZuImcOgCb48iVJ5w886dkEdYuwi9EGktvVvr/JazqO60ZwZWBynSR7
tHjDcWiEdXDr6GFAsAHejJ1R457M/tQQW9lJ62GqlPkpnRKepQXcCsRD/ZN3JKdzQoDqJlYzBhHQ
mX1wquHLgPkiqRL5oxHszUVqOa+N6qoj66+89l7zkaAV3w80q06JC41RM51ixVCM3DMp2lvpF+nG
9uI33HsD+la/3Xhdtwoj7xZCNyhsfY8q6SAg8C2hjQXbiFHBtuxbgmnkKWtNPIWjXr/kbfiMWAjB
Fgh0N140SXLVa5R9iQYDcKofaFIVCyNq3G1I75wwsMjZDnl9RU/Vkis9vRMc+UAOENf/piD+iTE4
lW0WrGxqymWvM+pW5IrCNaW+Nt11zYg7z6otJQjiuro7A9spt2gP630BnOHAOs4ueW8Rtt6RoGjw
9Uet4a3D9migHqNP2equxxgZ4MEY+Nomm5II2VkWoDDx682IoHkXO12yiitGyQxf2OSi4VXA4SXL
nEvFwFQTYY25iibjUw4kqgad+YhQL19namzXuGFWqZOuraFfK12MG51qg/Fau9YxaxxkHfw0kvKg
IsKCAy4RS220sueI4e8sSfEWgx9Wq0x26aGRGDYhJfmHFh/lRqIXXhURSIxpIhRsMAOSO90+3glD
O9DbIApKBuWuEySLhwVaXluIbin16gMRBkGKCUkQ0qrXlci7FRY1eVKt1S3BR2dkWOpxTd1AjNXY
9O+wipJzpmnWhZ34S96o6jlPRLAFD0ulNcr04JJwMU3FsOKLONBTkp46yuNTyVVvUflNdgihKnt6
iqTYHa5t7fm7ordfUjo/rGh/V/nuqrDaZe8NJKoqGF5VMmyU9F8b9hOSbJ2TgQOYGxiqbDHy4Ksw
bNdMZa19ZQ31pp80NtCihTMZadMO9fmHphyCUF0tXrm4nk6GaQcXdI5vnhNlO53tGTvaKqpIgNO+
oGg5i7Gqd3FtNRtuS+QDD1axDWwHfigGeIEUfVPZutoNlPyryvSrXTqWN9ua2mWmtH7n1w0Ntii6
IatIv/nhOfYalgs6RSDdQdcdczkyGnRwFKE+J/DUD54447vNaKuT0fMP1zAgyLPeMd/tVgZZop2r
rVVb8JHmNwE/cNGEsUWNonaFS6lGYi6hs/6md/g6rtbb1JIYjqT1CnEHDUsCXTBUfXuE29lz40S8
6UiTQ5EKw60IkjHqw+CicZRkqbpTkm/AuFJ2++lLHmpr7b+ZO7PluJFsy34RyhyjA68BICIYJMVR
nF5gkkhidsyD4+vvCtVtMxWtOrPzrV8yLZMSEYHBcfycvdcWlPkJcZf9PCQML0fankqNsZm2p3wp
CK1d/CoSVl9GnbaqvUHiwGErJnqnDh+eNZ/wqyy01ahOhfbc3Sxy97gp5uhrgXCAgPdbXbX9sdwm
whFrwlg0zIMjeIKRlZvmIzBW6k1JrbzFQ6r0RQHmPsyLHBGvUbyvmX07OPt68Irb1GXWhjAuO5bD
+NK3QP7t2n4j20FGlVl60cLScBXUN9P8Ael6RSwEMkhb5kWAZqQzE96+7UvpIYnz6reyaJvjZhG+
XC10cmZSW5T33oz1myGtmb/CTtgis6xscBY17CHKwYm0e71Mwbfc957t1f+ZkOgc62GooopMoLGk
tUqL8Xqh1xMGGWggT+MCswqXHXe/XdgtTyUM3x4M2BYgGBFk9TB/2Z8jxBHd+r+RnWwhJiCsW4r0
E0G4htsKJXxj5BGxr60vMyF0NLnj3eihlizG+Zu5ja/SIisTvcfDmihCW3y8ROfAAWSPaCNFt4DS
IX3Vnf07rg7oGkTmO03fZMrKlDnldrF5WO/QOBylOY70D/B/DDTBKCcysqmbpkb+pWma0xN74Yn4
lhPU0qzTcbTkulusAA7o2tphS51Ku4YYzmQmI62oh8tqfPIDbB3zPCy3Fn0rVrytj9BQXVaJS3Yg
6p5IdHq70E1t7DrkqZdmvQYRQgHKmaFno+IVQxmpNHDusIaQjjuczK7zY00zPgJofYsS+KZGWp9W
E7s+3ps+CiySSiGRJnI5sd6kkVzW3+26y7kiFS+YvDhPWX4x2z7m9lkxScXvucSWkdRMlJvudDii
ho1N3cC8rF3yBef6nmRVUnCKJhyW+cppl/JouslNEKATylBx/2ytot/ZM9JPZKnZ0TCKT5SnFv2o
FlUO+IgIvQE9CrCZ4cqEd2drlkzlCm8HKe9tzha2GgWnjtAi42Qa2CZqe3DosRi/TGGyVjkICGRz
xlCQZL7LG4vWP/Ne0uM3m8wT/MiFTRTblI8rlEABam6xuvOmoyQWFp6y3dkP3Ll3vj+hZ0nGa7lt
Bq2PFAiT0XFqVgxAtmk9yja5XiovJpAV19GA2se4r9mRH7sxv8eHRetRVPc9uqdLqyKbD4aM3yix
M+v6pMmKSN30ifnWu6jHcm9WjR31G6x1B1TuDtteEHUWy6E1+Xi9krteVjVV6koVVdd3lur5NKwS
IH0tLrE4ZBkiXpucK2I9r50J4WIuGWW0CoJz/Zj2ns3khI+yNCYppuwRysk5IJ56noNOoNTwcoxE
6xb2KSNO2XVRJqubIMshrnTqHGA0eewenBs7K05yTL/LBUur0cw7T6W3FVldFw7Z1RgRgk+VEuiX
lfFcZh3lxfxKt/YIjutmE/O9SEnsNJqPsl5+DBIMud3nPN0pUkJGv/dQGh6Kzf/pDFIAItcywpOk
jyiVg/00pz8qhLFLxlmwnO7U9/ahLawynBFp0b8r2chk5KDUIr0b8Dgg6DReZ78i6CS4pTntRJxF
DITptK9NI9Kgn4jaJmShGO+McX6iLYGHuW0xciicio6XnkWdCaNoDde3wsd6ACJ7M87oIOWzbprP
PulYiyTRRAl+qMBTeUhhV90yQTT2Ng5QeO90WzbrnH5H7LrQA+CjvN4j/wv2wEzYY1DhZb3epUZ/
KfLxeqpI7jPJWMRE9pTC0UK7/0PXBJxZic92ybFoE+by2NONiWwaYSFvc8LGqhonh/Zvqnx9Ywjw
k7DMemeXZ3HkWCAcbiW3LjbHJQUdinOVtqqkf5nARyL4ayQcGKKzLvyLZZWkN3rTXZWSbpuJDjEw
7N4zMuuhotUCkNdqYq2JWTbG4qx1RjnBDA9lKsLxsMdMAP+8+24s4q10KKYSEo4eK7t9YtsWRNxq
ks9VfOuw3jWb8zaO6pdUa5SaAaY6Gw+VqfMZ8VmWhC3Agt1sy3fCcJedPyK+MrNiD/r+xmNeGa0p
9y0t6xyAkboz+Iuhdhe08r11kQh1Uu5Mi9Qjm2HmcCHJrXq3YJSOBf652O5JQIYpTbb3Rtgn8HqC
L4yE+6Yz3p2kkRjx3DpU0NdDSazGzmuKAaY87ZTMGp9Ly6EUsNmYJ2mI3eRz8Dga8X8lgHz/mPLQ
7YxKorlfNGFegcUnhZddIahTfRG1QWDvswJiOaYy8NMaOvfSGp+ymC+MrvzwW+B5HiLZtbzo5fQj
ZZQfWpv9RFhCEzqIbTXeclg3xwmjGLyvGqm2v4XVyHmkuT3dYM5Jji7OHV7ehWBAOtWRhLW9zwT5
0QEdLBLcmGwWJi9TuZb39Cx2pFbHqD2Phe69pyKrLnUrSKBzFmzyVzNoP5hRt3nqfF9L7VzOMwFa
eZOcoPLvhuoDPM8vsyV6z51Js+BqdT9yK3j2a4JkncR7qse+iSRU1JMpeBc1WGnHLkO1PggVZnoq
CV3RxKcywowGqY6mvx3W0XtCs/KT6eoTIVjZkRlTxNnyjxtiddYSnzqrzcjqs6sysnr9NvYD74vC
emErCd4ZTHhkYC7a0eQqozHFCsetj6HCPg1e+4vpPJ0qWU6nypZ8ANNyL5xuwc6QBO7RM5ebhUbf
j+Lc9O3q/k5PBv35CiyYjfHReIEXjCy3NJrYEiODivacQOpu75kYMcjPBtdhekMmcM6znQROzaQJ
ZZaUcZZj3egN4pmJDOvI3XT6S9rrl6SGXTp2cIV6wiQyb3ttNgPFCXK3XSN5O9byjIKpje4DqMKq
dwlaZtTLN44kN3tIyju4lMxmHEJsp/SxSZxbZJu3a8FCjZQnngcRuv6yHVXt3owNIEHlkno7CELA
Khxju3wZa3SyekMHOmC8PGMc3cW8m6dzdgc0R4JSC6JVh8hNKJuECgi0aoMyygYsdqsH+loA9LrP
6FfQ515wMHbDz98T0380Wv5/mxvftB90bfqPj/H6R/t1wvz/Jd0aic//fXh8+WP7UWbD+OMLEpu/
9O/5sS//BWAL/S+T2v8zJv73ANnxmBLbFmgQZnEelBJUVv87QHbdf+F/pogWiMDO+it+3f/CrR3x
L9cDCYtGAV0x4hHnnwyQv8iVzqg7i5my8M86SEdY55//MT1WGRmV4zhv+ybtM5Jr16T8MFvCzYm7
M6zL0a3db0hw83z3x0m6/fd8+k+o9hfly7+Pe/7wEoCZlGeu95/HzSGXJUsiIFx450UODz+b2Q2b
AiXc6a8P9UVl8ftQgQgs5ts+Ey3ziwC73jCiT6PQ+7ldJGvK9BSQ1bO3to2i1DL+Rrr7RYn176Oh
hgrou6Mc/Ur8WTo4rcW4QumTM4RNaVJqYA2IOmToe5q2SwiBnzrDax7+8dcEZomwFBQsSm73fMb/
uJL5YtpQ/g2upC8bqntPfE5ereO82OjfVkNz/OfHC84CxbM+2aIJ95/H6/H5s2hi/K2p8VZCKYxC
MkXZ5juPMJNgT2jaWP/NXfNF68DJhXQKZ8zihuXB+SpLHLwRPsni9nvGaMUBTgc9nMb8O17P16N4
iHMFi7MA18Oz8ZW9ZSA895xeLnvXZz/htyN7iKLwwr8+f1+fAI4iLb4Q9DwPDfBXyV7mDIYC8Lye
k4IUbrZqzZ+LlghRKqJNXPzzg4Fih3ELTxoVLlKVP28OdoakM3lg+UQCjMfL1u+pRd6DnVuvf32g
/3LugEQ7WMLOmib/t/L2j7uwtQulcuI+9kYgb8Df9STRBevf3Hr/9SC0B1m3wGKzbP3nt+GORlwz
jOs+sZ1ftkOIcLol/t8sG//t+sDD5GyxKsIy+nIQxj6Vl/p8E9P35kO7beSaBc1VBZRo/9fn7Pyk
/KHggbRw1iDjgPQ8yT+dL2uwZ+mFaLwKC1GMm/lvHpkvvxwi4vnNIuCrI+fl2n/55Qs8Wc0Wt9wj
bmRjvuUi6e9trzDHu6auBmQTI0ToUG0JjZ+Z/LX2CR8W8p+//o5f3jPnj4HK9TdQk2/I1v8/L5lB
RJG/kWW2H8VSotxtks5HCAipPyRi2G+PUmX22zoTXfDPbv3fR2bZt8huMFFJfVW/u5u2q36bqj3+
2uqgsbvv2VbpkN6p+/jPvyTLBm/5sw7X/O3q+OPmx2CukPSIct8hCfpuIGj5hb55usAYvR02+nP3
ZedPfyNm/29n9vxIe6zDmEWc8wvpj4MmhSWIce6rfcOeS8WTHEeaCGV7obxxpd+UWhMF/NzYH//w
y7L+enh0mEdwPSkivhzXEo0qRVvvCacZHwxPYujKlHodqqU70G4BFGRVzvNfH/TLk2+78B4AB6Pb
t21cA/b55398WYcxpVSBWe87bWJAHP2liuwlt+e/eWq+PPz/Pg5VFigznnxKrf88TpYnwTIMRs10
JE2u3XJ2bltLugxmdPM3T//X60d+ice0CjsK55I79EslhLXVA30xmRe04Me3/OavT9gZI81n/WN5
sdGXWqwspsP1gkMXnL/rH+fMnhw0I5DaD/OY4dMTzJBO9IMEwDsIxwTvljOxs/jn2PDKhv5NBE8A
TgQLrIlczTy3HSrC03GROa7xXbZMomiYp8GLM7oOxu9s2JCryQGVw+y7aRqh7UpZappOvqJLZx9H
Enka2v66ks5mD2bEYCd/auHmyrA1VH0sFiVxvZW9fZq2fnCvYZ8ZWOKgJECHyvHu1Ya3PMtUIozL
Wyu7V2VAGsPgGq/Jqp1vZjG6v6R25buYhbpDjD4RDziM8jUvXdpKpH4TKkquFPK1fmsDCFno95yw
7fgkEaIvfRyzZnDRezuiimt44Q88xMm3aei3IRpcf5whZZTEDXqbfQ6ym50gHGymmO6Iziq2zZH9
l2OSaH8km64g9LkMJHhOFPDx6nerh3or5fSzR1ido/qdkCwDQ//Ehmy9ZDTSgp1WZl3tAIvmOnRS
qzsVLO06BpSNJMqbpqbdGyol01Pi2ntJ82SoaTuK6q6TXssIojPty9TtGFJWhbslx2T0UnvXsbcc
GdIM5+gwyN/TsXQ7wgGpc5qesZgcHpMS64DKyeiIAg1Ob1f1Ale3W3rFekz4AZzwYETGaW+oyxZK
uwuZGmSYMdEyyv1S+eg4UV/f4DsV1t7W0FMvjLKtrlvSt+xbgmgXRiuKrOclxUF9xc5Vraz8WPd3
i+6VOjr+ZL5vudcMJKaS4bpqy36zTPa+Oz+D+E3gGXZX9DgqI8EWJXgbkYxl4vBeK5J4S7fOU8gF
89Kh97PnZu/R6b2fy7LP9862qk/01K0PuMVXdDaoH18TSTf6QjZpW9zCFVovO6cK0MpaklrPctf6
laLPtGlX58Wwh0xlDMcqpRNB9GpWo0HyBj7hai+I0ofNNhguYLCMpkFr8FpTZ+zscctcIqpov0V9
0xkiNkiKhHFQd9MvslFNQpDp96lwtWeUDZ6VyX1rTqWJXW4Sd3ycAqM3E2t8DMmET2sZOpOcbW8L
iDnvMNbSy2ox3qzSo52rcAuFlmdrhn1WS5s0lesQO4kah6sy0WN7MPKucGPj3KCGsSiHqDbdoYlT
MiTqvQ0IJLkg4XqkDWtuQ3pnTDQraO041okzoREsUqVeJoz4iIVtJrNDr+9W3036MgQJKXpGp8TU
3HJnhJAbbg2K/VjawcKSYmeSFM0u3wiURAWG5BEfMF6AcegQ5MGXSdhDoHaEgTBgOIY316YMksSY
/ux7smCjuqtcZ4/f0LLCrqLlcahXb1SPAeoacEJtOfqxs82QOcTom+dBKpnlu4wR9Asye7khAc6m
ZxM6kvt9cVv5lOeAD/clI8p3Wvcu0jJHjM7FgPeVWbO/NsNus3Mmkp103bAYGu81IVZ0vEhFhdm8
kV7/XLG+MSsC+f2eJ66ymblVngF/pfQmVi5oTaHsJocRyNQSgOFX2/bsUPlfqU70OnaVlfkxs+G0
OesoUme/iLoZaZF21aHX2mDOOzfM9vilTroP2mz6XObVMEMy78pvieUCQ3OHavtoO8Ufc6zJfWrN
2pzQRTBw2bWDbYw0+MbsxxxkzT1qNsKQTaLW6Tc3GHgvS++MNG9qmWs4Ux6i4rEFhHwACkc8b4oG
YQbNlCOLVNvGGuWZCTJdJJltfRoIlD3W/momMcop6EwYsUUVlpanLsbl96021B16jQ06RIrqHHUb
WeNkC5LRPkUVsgYLfZ+T3HrOUP2ayzW7HrXkj3WiIH+BARQ8YzBko81banQ/JoSP8ip1Xe58QqiD
IDY61wvI2N7aOeZaZPx/rXKkt/1se2iFGaTEADcJ+jV5D3hHswtK9wCHyIS12Sxo9hRL/HmAxnpU
j8TsLgMRmmVdkLMqkXdDk1Pqpe1dlIWIrLLQnUYD22ugro15zH+SKPrOXmGhMZiImxrkLVLwpT3Y
W1Vm52xNCDxpd283LD9RUwkmdpQuJPmcmyyhqhLiQiWbWs4sRqTrgVKBz6RXYJW03dtDQFbx2fwz
n87t/Kvf8hCMXvHkBj+UAWfVrYNY1fU7DEdmNg0yWi75uzsN28NilZ+WL+kvW0c79x8qZveEfogX
mIIRAOIXQpWPTmvdu2nThKIbhp32i+LaxuuP/tj97vgVQyuYPOfu5lXHXORSl6x0Tc6jpXnLhdI1
aHov48k540m9Uh4IeWroW9b9VT/L/skexyxyyvoWMGaK9C1PduXQw1ackX6CoLEInq1JTEvVwFCe
6zSpdG+0m74wcfTfZLWcrxbdbkM8ZCx8NOd71UfC5ZlHM9x92J3Zvnvot9e48PvmscdPfKql9tHU
srsDLlXpw+AxX1oAf/8atsba+O7cazsiia2HjZDse6e2qWPzQD/mJhx3bm8aXgVf5ADKVBzMQBU3
TgdF1BnMt6BM5BXhGfMNIbZ5GtJfyV/SNoVyY+JrvelI+jWop5Y6D5dxdN47r6ZBQtRDIh57MKyI
n50SaNYy6x+JS+y4Row2Ma0uZ3gaBnq4LLMeRl9gxxhW655ACJe4hUR3F95sy3uZL/bnNA9eBC9Q
x4KoSDIwRbStvJXAgDcYt00zN+O+R12TUMoWIT7IRId+eaZhbXMvsCDYUEQV/0IamizWmz3Y4goS
V8FcmVxY5E8DT0OzDLe+Z1oR43QifSl+fhaAAZansdaLHWOS6snKnZqqCFum4h+bNawnvW4fjSun
uMGQcY16JgD3VrvPcyrydwhc7scw+2OE2pPCYsqap9X0nLvVpx1yfkS43QrhoTxMiUnD32kDfxPz
dBEsjvj00/xtDZR9x+hFYZLTR8qjKjYN0/g0CFK+agLkyLo0XzK/658dV8whAYVM4NHT7UoYhCxT
6dZ/W0p1UXSBH8KDQ9c5LjTT/Yms9CUNaLfb/ue84pTudHIemRVWXI4S1YdEZwKUZEP9u1j6sQyc
NirBIsa2QyZ4TqBZKBA0fRSYv279diM0WnQWBzbVvZejyhHbjW9sDPWh4slT5zZk5qaJ530MmVa8
Rkn9QKRDUsAPQuiqObT7ZkElIMTO6+txr705iJdFEKZj2fslcSWrfm7FgBkqJGO9m0c+uQ8X2EXt
jJn92p4wDPDImi2DtMmmHTl5+CmmxIW8Ngjrp8MgCAHI+pRMXvmAsQW8Z9oG+tSJBeF+IuCVLYl6
tUlIfxyJo7ryC02xWq7ebTEBjlUyye8B2MwDbwqfmO58NOcypLq9yTciQnfNyE1V+0i6sEUYO9m3
06kFiXEgFB0l/TZNuxWVmdi5I48cljgXJUKCWnqqY4R/OuQ7ZwxliNhAjDdQr4zkkA6yDmFOIcKa
6kmdCA1AVZGn+A3qeiDN2/W4cFhQLimujSHUU+XeFmDAnpx2WG1mnnnXndPticptod/B44GPrWfd
xnXFC32/MSZGKiG2IJxtXctdUMwA6axGs2qM/nZiOlgh9zUzpD1L3/Ic4SMaZ6rAXa8q5n/LZmVV
iAEq2WIJnIl9yEIAUuFSkB9hPLu/ahO70mVdJ5A+8VppBlQNKyba9W5e0AL7Hog3fJtULKayY9q/
3RD7XUP94Ze88vLGMB+dzFCH2qew3XUyS9MQVti2MPsXW73f8s7h99Wupc+ptMQy8h2mAtHLzcSq
38e69pTAldNNZwIbcqbA77NHD0DUdNcJpyX+xPhoW0GGiCYW1R4CEQ6TyzwdISgfIx2/B9Q4H10T
TPWhg0Z4n1LVxSh4xA1Gj9fJNpn0g23KwaMCpctMXtKUZSEesh5ZW+6x2ewZrx7OaKoJpB3aw106
UXDtdBqsrxvaiDESUBsO66LL/cpLtgohUCn2my3v8Y79q8qRtc/qvNB6NDyy1JQXKjOvFQrB1ABw
k6Wo7JVdxB7FD2aKVl5LhulXs6GmBzimvjo421k7V6EZSRMYSXPZqw58ZJuHgHPy4RaqenuVT04Z
8/BYt1hpfS/2WoCM+14gTkgCj587g/cNYWYbGW5/nA1KO+TiAsFpnqa37KjItW36YUd7pjsaK5dl
J5aquClq47nHS3KwpTZ/EZWtn1y7zNiVWOyOXIhfCPtb6KesTzKiD9TuOQNPzBpER+w6MmUCoEGT
7LegRPWzYD20d2lFPE7Ms6AuKA3lwe47h6hit4FEU2RXfeH/sjaUnmxdrh2lz26yak7LnWry+Shz
rAca6l1uGvM3H7nDLehcFQ9woEBXrT+9tatvWtOtb+AkrO/cWU902oD1aTNrcGbJ7GpGlH4CxU0C
RDbfMx25QBKK9FU3Ked2ShdxYapUo1ZvXvHxn9+bYj2YlQ8kNTPN7S6RtJdgdGwYdFNUmnY6eUzb
qSCUqq1niof8cawm4t97j276LjPGtI2LPqmWQzCs6aNfewHMEj2n36o0Aa5zruzfeDNmHBSans9a
SiVVU2BIsrcrM71ZhUou/N7rXpa2E1lYrKP6TqCF4LSiMWWGOiYPaeLMEIC9JCSHtpZejDJ9vcqQ
48cg64zvptJi3UF/8/Nwrus+WibxcqbBPVQNGulwqeYfeoCLOlH2p2WyQa5tip1rA3TPFThyUCpL
u/cx4OVz0lGik8XEhZFrtwMDzPvHq8UjpPflI5/z/Aif8Hlwp8Ugsh1lNzO1mRdpKRG0KGqOjzbo
z9zmjIDz675e2/W76PvqPXOBZtMHVq+p7J3nMQ2AQdoQIcmJy/yfEnVprHqv59dso8AERSms9+ks
IGNIVYubxGZNjvy8+fAKNLWtmRrX6D/9+oRqz7jrqvPeAXocOlfXqqnGKSK+JTUuwAN9NVXH9aLd
73lmoNDibdG/CT91oqLW1Yc1dOV1l/j6aXFn8WCbiGYmGkZLDIMC6yRM3SqFT9fMB2GY4IiRjPo3
2FFUtmsRVyWZPSX7LMMTwGe1CKyefJx1bYGCrFUGkuRgyyTFJ6cDucwwauDd62AFABm5+mGdkw1f
2KO17h3kahaetZlsVD1549OEkQFtYNN6p2GQ3rOTlchesqnzZlZsf+pj2Nwu1zNdlYrmDTi/BNmY
7rlBqoVA1bq+trwSTiq2dFWGPVkPPyabijLMobXfJoidV6ZClikonhA8RzWGwDlazE38ygcW9YhA
UA9tEsSdBa7pVD8WgagoQlthTajHxEJ0BESzNGb1AHouO3+4X9YCXoIFiVCFsp2JMYVbZX5igyNj
fRtGrH3uIDHMkP+apTCJK4Ekc50R2rSUAyhTOwcVssLLyaug8AQab9l+JsyJlyjBqNqGKf2mawhb
/lVxViWFRSFZ1X0w6PiDttKMwL6Yt2cMJDKGYEIauHQ9WwlquXW8CnAF9EfF5mjD8qDYFVoFm5Ms
mZ3HuSrZosC82xAdg1brIu1M2wsNm3mMhmUY4UraeIogFKzzXpawtPhzbnrT8QLfDs0quMC1sWZU
7gi8d0WxbBmjD0h1tJfQosFz1hh6HQJ6ya0ZO/ucAK5TdQGDFaXiVtCGoXo03atmqfuAPpSc7tB9
DwaNGISIkcNSu+6UlFVJDVpJ47KrNE5P2Y84Mvqs6R+ravDQ2q4GnSqJtOQnhiikIZOTs/Gg9TfT
0bar3I2CxmtvRCF4aRLOx4rk2UFT77qcbkVUghbIKLHm+g2eKuLPfJ3rOVznyf3E7e2+dIGD5nVo
g8KIzQrdFazuZnJD2xb62gkQJO+cwe7ICJPYLEuUKT/5jd5nk1mUmsk8pK+uNfqfg71ucMdrte5t
o+5IaiFwRuPxLjM2fnrwsD4zdYS7nVtdGzfeQs8WqOZIQj3RN/keDLn9QoQGAOEW2yIKnk6dDaUk
lgIwFw59h1JM+sodO3M8N8HobiTthr6TztZ8k2q9YkLwg7WGUWsYftQBL6Bf7dYrCFeqIh57BQz8
AN0q6C7U1KUuHb/KuctKL7cv8PBX2y6dM3VwCTwEDL927QTgyijlrXQLuw8NmltVDLqQmRTQcZ4E
WnGe2OFb0W9S5u53vnPwgAMOnU9n2akXrnnQ9yeFBtKmBNKYxVbZls5lt9QlEUjl6LyILmNXj+S+
fplHqox4SzzLi6x18h78wtL8qhRpBYhKc9Tog4q5Q4NvTU+56KE8esGonJ/aR0DxzTeAf19T9drd
rgCJ9bGak5mTXj+byKJguzhXaPEM2pbsJ7C327S+nKgb8AweEiThlxDJbQ5B2jWJFdvq2J9Uqcbg
hyIv3GELvWTFiHeblh6JMZfBYI4170wCJJcmFqjt8XbNLmPE8ZiXnFZ0va7Ew3FsGrciInUmLEKH
SwnZ6tbnZYw6irY7u+m2ZMtuCahkZ9G56cU62EpQnpOP6kPZ1PbIo21gdG0vcB44zVDXz8CD+3HX
mOzPD2nZIeKbgrVKIkaGgxl69PXa3VIJf47KspuouFms+eYj/GcA8VUuTwN8KzOcS5WeW+EbQa2X
NWGnyLy7Kl1f5rYztwtoID5+e8VWM4KCSofaMpYii2tjQ5m365MW0a+Dv+MAKcVunkenWKg/yHfN
uf0LZUHJRp332rtLtsG4hJeM2Mxsmx+8RyZUxuj93mczRauJkpF9ml4Mhi60hBEw2AMu4hAH92AD
Txp8mDX4JNJnegd98q2c/Jpit9HBGitbdBg22fcYmHuY49MmmNPuo3QG0Oqy95Ubt2ttB6/kgDBI
LTtzOMsuHZVFJd8oO3mqmJ6LgvZICCUYU6nDazHHGlOMZERovdmnuU4c0lPkebd1s2VnvoqfJv5I
78p1Hm23hW5bkiTygdhW3LdO72EGyVHeXSVVsj5bUOqcywU5XX5IzFUFVwhN5TmyMpMnA/aCjHGO
omMdZlg+t1PZpPf0fUF97rJ1MIy9aBML+yyuKnw4DcTCOM2awNrNJpKZl4Qw4PTKcWdnunXoKZQH
TyYGDknDcUvcCp7+YbsEzWF2a4VHywyFQOykhfzEAmfScaa3ERA54vO62MHv9Jxo5j4RJ9h0HdE4
niw7Xv8lJfZiekzD0Q2SMdPYygfUntq5CqskXetjyyM57pO1btWRaO71k7I7d3jHJFNwl2PQWd9y
lbZJnLamWCN0HaqJS4IDbJj1wI8R4tXSrt4t4iI1hY62g5hepjGwwJ7p5FCvFxUyP88e/I3yKfJN
DZ2chFDMwpndtdkH+iJAP3Bvhwe4NFg0HC3NB4AHyGNlg4Z3SyFXHxp1do6MbiqHg7XVcgw7CU4x
MhvI2fgFMSNeeMtYRoki6uNyMLfNQXK42be10zoPlefIMjRFPb0HKSKmS5zOOGR00Rm3rT0vvH8J
WXxw2Az/cK2sKa51tqWftiDQChtX2hr3ie9794YqTf7aiPXwVdvgBG9ppy4POrA679T6XrddBo5s
0+Os2UNeTUbmlPtqFE1wgHkyYQjU1bYUcU/GuXvTlXn1AEZhNveDrQWsegtmXHBuCbGZJqgjKJLp
nR4ZO/Ctzzb/sPY0SMiamUz1LcmmlK08d9ocutXmEFmuwCiEA3f3zTYk/TfqMKC/pIP06tC1yidN
WWhvuZrwqxohWiH3Nbdzo2XnylY2NoHvClx3cuGZ7IrkF6XLdFkT/4RxHra1Pvl9n837FY/HQ9oF
vJkDJagfjbGmS94ZThMNG9VprLq0/N4NRZ4diCrrKVImYdD1VVlFNwd7SVyibXtv03XQYZqJJA/J
94WAEjleYqhL1tTS+saumKmIoFU78qCb9t4d1/pTpIHIIn8M3IrbclP2vrfEXEckF9bmRamLqtq7
E6Lb0IM83KY7/ng9H4nO46N68AU298rGXqf3uHfkCsQPPCt+544cKJnnXfOgJrNa4p5cJuYfOsE1
1wRLv2GNVOlLrXyFsQeHLcgmbtX5khxfttmSDoSzKy23rNiWT0MV5gOIjwBNvBn1pAa91fVE7SLK
scrisWdeQnlGMlTFQ5fky7cUgAw1MJRjgZlppMfmYnn4cDeB96Xhv4soEf00XpfjtCJx3+xOxCKT
9WnUzEwjW9jrTwd/5SWDvJIZ2lCKy5qcBB75Ze1eYTxLNtAzfWvKwiX7bkL0Vd+CjLk184FSH7gk
TG8SblovNukcyigwhu2Yj5XHKB8fig6zbguMeKprmV71fBGqa9sZih3FcA+91c3a7NStrl0fNrAG
Be5kUPSHFQA/MvANGAUhPC076IF3IuA4cgHerKVmAszsgzY73R76KIw4DZCOU7V9b4CSihMWd385
OQkb0IsN+zL3TDOCRoAePfnx4P8Pe2eyG7mSZdt/eXMm2Bmbqfcud1ffTwiFpGDfGmlG2tfX8swC
CllAoVDzhztJIOPGdcnZHDt777WzqyMc/RvTZ8F61A9atn2zHULatiU1PdtstDukJ19LZ6Wgo19j
Z82vLV3cjBl2TsOYlJE1iLtupo+pLwimiZQJeegWaAKcn1MGvIlvDOwK9bcCoDOrVMGQvWvRbiV3
as8ATvprKbdVFcfWmoec/Z70yRU4WjYmvamRuv8scTqXWwDDLQstOV7nL7Yw9RYsaOBccl6O3Q4H
K+1AA+/eRzfQTUTJDJPbxlr6JoDS7OHTzmMe5rz9O0/fV6rjiiRT3zsfaLXu80CH+6NnE+A5BCSp
y7WE7WrxxjKCpHlR1uPjwISDbpbU1q9ZgsY/lHykY9X07itDSSk2Fa/1egPFM3nxW3cpN/yurwdS
U/JwuJbkwrnwEn/ZRiX4ICICCrI62RCnPrKlb1kWRpCA5aHkensLUd+xcEuWSFtMHUQwRruC+V1X
TlYSlQyvOeSgcTW1DYEww87oQFRfegyS8UEAcT0nOSeR8+RF7NqgfwjOc5abz9cCOPHZlLMzbq7D
ZHLsOx8JoWeGVDuXPrXgSRRDfDe5Qult5frykVqaBYx8V3WwpKuOvg70RrJzug/0c+nYi97jrBfi
ZrD8KDlYuANjeJmaj8h4sxBZ8ei82AGV9pZj6Bjd3ZU9kPqdSTnJ36qqXuZNXGqY0QgkXrHOEwrA
tpM1O6xcoca1YM+b8FxUyRDuwymR/WfXl7YLX6hhI7EtfBY671gC5OecqXCCRSIR7AmWX3nwUx9e
yqTwv9M+LZ4N395crcrFBQMiAu7ZrSPD8JZUGzj2OFgInmdgBTHLiKSe9jmNxd6xLTnho+wLNkBb
b9Ew7Riwwz995JOvHmHhhKt5rimXEFXRfqXkwdtDg+MnXpMnnYq94k3a37iVxVrc9Ngib0ya+fZn
4mTSOVuZmARBmCihwtnvqEB7DY3LkviMwXieN34Hme41zGomkVWs0xmGUxEp6a91WHP+cty81id4
QXUM76Gqp90UBpTsdXPrqpu55Ji3DSeT6UPAO03VGG189zcBBE78KPPKbiVokS2OcmQdR4QyKr69
SiOQAqwWWJXnYAhOmmHtpxS6GjZ5T83jquoHCOqTyY14oqJLV6sluHbzIAuUvwqLBGwRfG/VDRV3
7u84WN4PAic7mIGqnv6AS2Xq9iyzhonqLgMtKhdC3wzz4E6P2lXzB9JfVm0j30vI7irVs8K3Mx+G
SGlZt9xS1Yuclf2SiUB/hmMu7kfOXoy1aur+YGai+Ud74aDXWoj6QdHXdm3S7DX6ABz+bBMCsSar
kSCdrXLXmf8GQ3Ht0INRII9FKly9bWZ08UvBeZ0/2FZE21E2/E/GMPYNrUB1PbPqZHDCbkOCk5u5
fgeszP+0OPVhvR4iDy0KVmKGFDH0wGpK2nHzrcMvPDgvoVVEO4rXnOGCPRLIIF4xGqxgzbMb9eYc
UjmGaJmuwYlInn89tSU7/HzFtLeojIK5wtb/vZ89F4sS1MZxTQYmLdaB5XoNM3XIYxiAeBoe7DQt
Oc8KCoJWedbP8RnXduBs0pKy3ANDc/LOokEyFZTkyrcBhsKfQNQWeqkOWo7GQJy3Xkm9yi7A1vUF
V6Vf7jNwsCR+aEMcyJBr0S+HKp5cc5JZW4KtICCGzSgYWkTSRUFXXFxoaKj1oXZPpkp8NvaQjU4p
K/Z6Y/vKf4wtslDr2o+bE99+Ea+tLOW9XdKT9JOXkqhQ6zDTUqLXmG4N7YS2jZBtNWGynPUggBqm
8LWp+ppPzTTHCsvwPZ0K32Hubdw8wYo/8W8fM0rixN5qEDPXlTt1d8Fom4BgGakM/vqycjbgVVRB
FWTZkyMbIvR8KKz9WcOQ7Dd2VGXfUSiJ9RkxlW+hXJjyh0r+M0GGqnklYLgXqnSs75Rf2gveCMqv
Er+s/jo+bpnd2Ecs6vQs+MokDIFb+MKxe4cFlz00HwsS5liSGsURQOzHFVZwPysmwE3TtPoTXB8x
2ojJ6XHsNFyzNoz6lMW653Ygt2pBPQ4HnnuVNsHtiHb5ymWML0YXmlirlc59uuqRZlkg1IP37PtD
6yATc0nyaB81R+ygbe69eISIN1TRdaSpMA2u+sBW7wmn/5bYYpfKq14q7zJ65+Zr3p8LzIUHC3LL
X75t4YqH0Cu9j15UyDWFlTD8xOxY70oC2P42TZsvNprhsdTTvLypLBJfOvDT35AdaLMS7eifk8mm
brurKvfRBiWV3TVdb7E6nLi5NgULt2+LTkviupEhp0jKLfgWFCta9wMBXGdVOrihDn6RBH8j2jqJ
l9JLuatwSGGCMqplDFvc/BLMOYt6yaMh5gBpOcnNlENb/QykB5XPToAKoYpCTFgVrUQ5r8tEgirs
aZZ66I1lh3cz9V38GclnXCWCNB8GEzwEZ4ST0GycUpJy7+A5c6/6qi+Z4ztxiUrh2zhUqNxZ4Spm
yBjMmP91uYXViiegJze4ZMZuh68rso5D6wZ8xzJnPVOnvoo29JrYh4Ljt1p3NZuti6DHhUxBk8dA
zEL3nBVFrHdLDJ6prR37b+yUY8wDdSn4plLZXgRNlDwJzGz+QrcqXyxMzGpFr5T84XUGpYbfhh+s
Rnj4ZjsSB2+wG4zF8EwVnN/SkiFS72fwq6I/m+sG+m+eF3b+3RNqL7d1nZXDevQBXQHqivM/yKN1
jXYOafHYpkzAq7BSmK+yeF4u1x3NuIGdVFx6zE8FNlO7zV/cKciYDmQmzD7sstT9xl2gpm3Ofs68
8TcS2WvsmWMOIVG2nggjlF0b3WDLacnV41ehOWNH0WFE8rCq4Diux1rCCOHnYBeoRBdR4xeHM5t/
mbDSr0XKUYO86dB7BEZj/oEGlRQ0gwwZNwT7PfQ3VJtsWgub3T02hSR4g/Fci4+YyntzlqUxLBtV
KLZhgc9nRW2rBoRPeVN+dAXuqyfpNuNJJrQIbUoqSVkZdxOOKnuyivSA7CfKjR1CZTgYrjOaLPLZ
qjYEuTCu+gHNVCthewoyjEjtiqG/oQup95hDOakVbpqt9cJ+mnS8xyqNzpCUge+zrwjQH1Sc2sOr
sruWjvDEI4dV8CarvwsDxOGmHhwxXKxqpk/oslQ5Eem1U8IuTDiZtZHZiFSl6Jtl1bnbiDN7dK4p
CU4PGPXa5myl0cgqRcilTTYqsUYqt6cR2yCjUkSYpgtsi0xwHNkpQAEGvyskOmtSXpKlUDz3duh0
hb9Wo15ywRRhNS0mC9hZ8jvz+2K8oQdGSvoKZ11q2Dlz880soobdMIvio6dyvNxN9OAOh5kLhLpJ
rCKbEQmKjb01D1+2aahWcHDGhFuNWac+xRa0bBxxWrP9D0gkPyytHvR7TpPddFlIWE8H/H7UpzTa
JDhN57y13f1S2uK9SFPvr+Qqrtc9BVwkp1u3uoqSCsQo36tE47F5Hw48rKy+euy4FSk3w1WrN7Px
KOq1eWm/cfnOwz5BZPmtgjpPTo4cFd7MRTasfisOfMekCIiW8jOC5eGGb+t1oX2wGQuADujHcxr5
G+MRjgFJWkyZzUvERvS36o73R664Tm59OqMKTrXJ+IaRDeObV5TI4TBs8/RAd1DEWtbi2+XdAZPq
j5ioe8a6ZLoAL0UGqJFFR6NuKL4LICCRbAvlwbidsJiAVd6ED7hS4HP5xve+SXz3xdYufN9mv3ON
8LPKSPNtkkGhuoagS4GFtMLV1UFwxeO180MVvme5h0WhqDEDANwZZp9FdNCpG1GBbNsFaRu2u5FV
CQwfos3NIfH5cTakfCFTRFZZ6I0zLzJmQTcVeUkJ1RLLbSyAuu7DkcDACVthZ68hy1DxC70SegXt
jkiXYzroeJ/E2Ks+IM0zwXD+WYaDu9R2dsKc3UBVopSzQznJTbpFX4rMFrdjzWy0sPFc1RkH9bvJ
HgMP3nhn2xi9CD9ffFfgi+SrtkkTuxrQdY9FlscMOU/9xN1QOs+2O18FSmqebIYNYz0kbtdBGbIS
279Tg+nJoUa8zGjMGyZnFfBGtzL2TCSh6HqNuPVyFlqgLN+TYEj7U8vplAUOANjyoXOTJeck57ED
at3Oqt+kNOzp8b+n8ssqUAnvyy5p5St9Lqlzjt1iIbwYdzNdXk7r59FPPhg0olWRsRB3mMdq1tQu
2X30PthTzYOEZDG9TakXug3xD58qRHha4Wi2jl+W8iNgrciQh2gfeWtSsRVhecOQw9WvHSd817hO
AobAroXwS99qNz1z/duKBjC7ikcABPHs1rc+6YWKotcKQ5CVTUuKaYj1o9rEuTUMx4L2tfRmqULc
HEvXDewo0PGjnxa2cf5GB7htHaeAc9iDGQcQIOs+KTPnzmhn0jhEpJk+2pHE+QW0ahRtEpOHNHJi
F8clzwybogFXZWHG5dSmQVqWJ79NZePeqRi8I+UnvpUMVwhZVu47n7LnW7ZsQ3tGshT5WxBioznl
bSaXOy1bHHtNHcPO5dXnnmtjU6orpYyPOW1FPTSe2MWEGBcF2EV6jg4cgBEOc6Y4nCADZkVSDbgF
Vzanou9q7PANqpKT8Spm90v7r88heFT8H6fJ5oBlhQdGwzTEwSSwBiT7kVI9f94nWhZT9xQXOasn
YL5FI5oDQohbD1+RnbfckWWFa3E5RZ1DNADk4zA9KBtuGLskUQPXf1XsWoBuqBpO0fJdy5bT345H
W2CPN/6ssj7aaQiOwZYXmPDTjecY6nIhCbmZg+0hX2S1VfUCy3HVdUnMGJv1Aj+AlFHa8/R00QN5
G0NwsHDhZvUiN+1sMnTIbFRXrJG2PRk8JkmSXXk2VEl48ohBTMz3lefavCoUny1+8oI80YcBYcVs
0rBP2YtSbDmstJbRnuh98dqXEzJwDgDlQXum/puTiplWotDil9ea8hlJ++gtpBz6M8akO606bMXP
xRTF+9l2zHCoXav8dIZevDWWiN8z2WSKQExNOcFuoCCHldgIaHdLksghxZK3FO42qNv/Spf+/zz+
/3M8Em7/cx7//NXKfyO5X//4v5L4lOD8I/CuV50T2Rivr6HzfyXxSU3/w47Ik16jqyTpQjJS/5nE
d91/CCLVtFHFsYPZIiZy9p9JfMf7R4w2TwyNztNruD/6vyTx/z3aZhEXDK//OP8tata11pUnXccA
e+4wvkj7f8mXkST99wTYf/3V/y31W2b0cg2TVbEJaog0uBMmRoNzjEhPabaDl7mPbVyJW0fa8cUp
CvL+eUOXsGsYBurc5Cw82PaOaN4YpldeB0FnYwZv2YVUv+467HEgtmbh3yykZX85Ky730qlYq8gl
yt5g8kZb24vVnRnH7j6qU/3i9YYyCR0MHwCW29eeTp2nqI/GX0MWYKOJFaSI/V73UFhj/BSNhvYZ
u9bv+C3nO96xdFKaKfno0RophIQoinM0BW88h3n5V9Is+JgHlrdupeM9CTH1f2KWpps2H7XEQWXD
74jRdFYBlWHjwe3pozOASZZ9Acr8WGPS5bzPDm1rRJKsK8bgEthhWL2NNj4hW5II2sBwjHe0f7Jw
wjzxp+niaQsE3AYhO+X9sQDRvJXBUt+5cNd5hInlZzaQqCfAO0wRvDv8GNTqSiI+HQhSB4fekj0R
iNhhizP4l9otilNsGpFuqtlLf8mR6i8/hWW1VnGMWlSG8+0VG4G4jSXltmCzvAblSo+41bjbeOyT
CwYhKrSp2L4LepRNYkHL/K3ZG3/ArEUBHwtz39RX6Ekdikfs85CdCMF85F3uPsHyjCfkGxEdYqrI
OKuj0C+8hGu2lyHl4pa9bOfcKqF/Nj0HTyeqj3wgaOyJ66xnfrc3WIbDQ44LloYeZ5R/XWvpWI9I
6TxjOIleqPLFAONWkoUQ32D6NE0QHBO3DA6qdNlV2b51RJIo1a7mBnnG1xO066VW3j1kiumSw87l
avZ4rEZNLp/KPLRAvEX5gR+hOA2gls4TR8ZqY0RV++upQzOitcm+Awz2z6NWBIvGsnTyF/8GpMTW
sfe+QiDb5TIqD1OUsRePRv2AyRM8dJxRgN4AWQp0BLCl6KqESoKlX+uGgysRz+aAicJ/zfslBfvs
5p+FY2A4Sj+6c/UEBlsoWR7manJ3CYFvNkFYy1+CYI7+aCknENaMxRv6SbsL+NfsrxK5D9G2QA+B
IWyTz+rbEErtbB2XEW0/mVL8TzTd4LOpgp8aiPHDBNf8rsvqfM92Mt4TX+//yDDzT0XRJXg26HDA
89c/qJgPXltRQWampOfVja0YW2iXDLsQ88fB4eTIEYCf7yfyB3msLcTtFTHAERSuGzqbDoEIu0DD
LLqylrCjVtIUsO6I7uHqrKtis5hcfy6Mye820aczEwcdSDTuvuQ28iTyfX1XRCRpWpyXb9Qx+C+x
XNLbIjfTl8L46nBkCCRgLqzdyqT2k+B6vO9d5X15KoS8ByKYlFGvOlbEkXfTIvNse1r1ntKO1zQE
K+fOX2qvP3W00/OhorF/tMg27UQ1WRfsexTeK7tWzF8UDPho26IlN8SR9l7jsjxxKXCO6ri/gsWb
H8BqgXSTZex9OHWIbw7Phst/QWEcrWiBOPI3ckuhZH0EizW/wIuc9rM3zc9TF/LlsTNeQ02dA4oV
zHw1otBIni8R62F7opSVcGBflt67benlPfVLZ58Ps6xXahjEcWIvtZuDjKhZCKPQn+twJzotMDxm
wE4LCzE6L/R7jKdiQz2Qs2OP4AQrBajotDDT82gsJvU4kvI/d/OoecoBDXgys20/L17AlgnyS4+n
3mGKxGIaHquMRcMqsqGjFrgwzjIb+DSoWulvtoAJ9KhZHyHXyWIL7JlGBX+enX1aF93DnBvMmbaJ
hkfMKfQX5G66V2kh7wrHkg/kYtVxnJbx0EyG4t3Jyu/IN4kL1YTxLrCUesMhCfzMpN3y4DkpmFlD
hpE04OzC3yTeSb5gE8sk2SHR+cO6bhP6ndKu7VaRaIsv4bjUDjhlgl1ytqa7fPBxR9dNAb0MiPTy
a+VtgOs/Xbq9ycuOM3VVDA8mnodjP/viaS5mdVC+FZ1hBi5UtPrum98rcGblXFcvurTVGbIhF7hV
mR3Sk0399eLdsYNCKtAqNeeYB8EDzVdXv2I+7PhqsVTq8pHh4zPPF+92CcsFrggRQ4y1SvwNLACz
hG+BDxZ1/Jw0ARwBv4iv/pbyZAcYljfxxGOmU0Px3XUZbGs2gDvwjvVHxoHoxdWBvKFu3CYKhbXh
OYMZfp/1mTwquZg/2DWtzRS18WWCp3dIsSLADMaCjYdEzfrkIGnufc+beQDnEK/IO+FQmweqVaP8
zWFw2qp+6J+0COM/mevyMOFyyl5qv3Q3Tm+xPOdhlp7HpVVnu6/Nr/JlGK/sNDGXdAjjDag5a2PT
d/DRzp61L/Czf1jRuGw19lPin7mxTjCp/T0YEUpLB2HjwyJiVWM+b/QdG66EMUZ38S31RTVynbLP
VwfgUXEk4A8SiHAlZTL4NZxbz9bFyYqz4AP7I2mbGM42zNGEl7+9EJGC6KVpUffMvI/7Onroojzn
JVYisHZTdow0zDrPGqon3c3eJfBb/wY5NSRdsvRsAHjxkAvLRmwHhDS2Ydo4FOF6CdHOOsjepRqW
R09TKMb5hsgzD5mmPDmN9hLSsV38KEavePAhgz/zbO732AUwls89/C467gk3J06MqRCRAl6saFv7
lKBpXYQdAkkjlHkOF2TpxEJRZh7CYZyMY3xJfM702PbhIYSiTe7cRBQ3QhbjN54PnAlRvu3hueeE
GgGpzlBF37K5UN9UZ3uXRPr+2TDlEgWrOHDXyvHA1znJfMBqgSbm1r+4slFLkklurRI4aMS/8hiX
hUrXbL9bNhlR/EiInc6gbILQ2gGFIDdd3/VDHd4sksp1vlVUTrK3wScQbTTqeUSA0nWHKstKCSCA
HN7KmgqVNgrsEzeu2Tcp6PQiW7KbsYidvy2kI8xibQwrxwmTEBvdMJ1VEJJXC3ARfDQzsZPWb6Md
5pZ2S4lMeqmqMDkAKcZNNUvvMjuxPIJylrSgprSYxGy3Ef6DhepmVrnVTSWExf02YQzH4A6XwB+c
1wU80dkbnPkR+LF3LDvpv4khc/ETu90DXiNxiFui03vR2dYbe9qRkcOazB6rVbzPeHbcz0TQHiEa
lzvsJCpbcU33tLEE6ab1Ae/xWiVLJjoaWwjnFdUm6Xzg1XOgvkbtAPKo1e3AiLHnCZYcDW5lzSDp
+TusCc6RR3TyNju2fqXtMHq2ZZw+60TnZ5qWx082v/1WB5TEYGMml0sdz28SKYYSX75BCdiajvBW
y75l0+XAbtcMmuFjLl2xV1yoN1E+stHEUxPfahqXKMacrNtIcDtsU5dqbCUFkO90ml4KA8RgTU+R
fm7AOT3kXlJ+i9JNv/CX9Nh+YHeyJnbNA1HTequx8t5GbhP/LU3dU3jPdnfG+VWz0RPBSG+PZ7Gr
CzVv+xUw9OBmTDDTwaS8rgWCRi87bPbq1VVh+2q3+DApysRIz5GOnLOJiu57sILkUvUgeJmAAvQN
mbjLwWUncW+avj7bEXIe9mnUvHaUCli6MzagNa3m0OSIJ+ukXog74uY8mGkaNlNTRLdIivqEHB/8
sxDLAkOfOAmJOULZCfqEx+Y9C56jNlKnrhHRqRuuP1HY1+HaWTjuYFNP/2C3Gu796zFwPc/BT1FN
/lNGg/thrpEGV6WXtdaWdvL6AXRCflv6JlxjaOBygrXxCnmcW9XTTfjMXEXsj1zOpclc2GYVnsiz
nlDZGuWycSamovZzUI0J8coWk7fHSLx1I9RT/ivS/oFeEVFXpHq6p0Fr7RZt6nOHCry3nCa7yTEk
B+smMcE2njzz7MR5epRhp+/FglMqzt32Yag1MI44YrmnbU1VfTLQm6p6Nrxqkv0NUJfwYGVjfmrz
K8sDdKZ1SAanfa6MRWiSY9q6FUV6ji2SmK6y3L/hlANpDbz+Pe8E7jGaB5DREvenQ5p87P1G3Oo0
CwwD4bBcK7m6+hyWs94T7presiibeVUPKWk9N7wfJtk9kWbJcZMCusQhICg49Av/nudi+uO2hffq
GqeAm7O4i8MpZM7A1qqQcxKWiDUtJez38BWNK0TAeCsHYV0ciYC4opJSnfB1e5epkPHeB6OwJjG+
NGtp4nQ3FYIjqGc7V3l+9N4dpx/WVF3UwC99zNMyDUmRJar8QIdtX1H9ecEVvu2tHJ8gXBsIfIcM
dYJ0kR0RXKnDX+za8z7q7HLNUrG5NaljToSubb7lGSt+4WpW0kQ4nnEjEkjh3Cr2Bjbb3w6nz7ia
r07DGNHgzSXfCT42HtCWF9E8DyrWxwki6UvSuiGn0mJc1n2E84jHw9UlgAWQnrNRTCiVZCNwOAXO
/SLt8BtJmfhY6RAcF0y6t7AAiDbpoKvvK4nOmxLT01iUl5XgSmLgnuvx1avz6E+K7DWcxiV1CUzh
KWOpnQZf1M5WpzR03PuI0hGKJwr0C4yv0abkU1yjuTzSpUmmc+6WJWaNkcHCmoH2ZqNJLy4gfYrm
A3EWU8ggzbt8U9IWRkVHFXyAJCi+nLYiGVuK4BE0VrrRNT2cKFypOHoyqu7bXtn7Eg3qJ3Jqb9e5
jBmrqFHvExJY7ZmJ1fQwehNv+AWOVu4mL3Gb9pfA+OEFx55927EZ3ElNh5ArLK6Kcoj9u8WbEHIH
kCamtZ0Xeo+H/Yw+DSxmkk9BYdln/L0zrvO2oJEnn+OLdofmxg2xIcOHdSuavODcwH2isqAqjqIl
0iGGOf4N8TN+ktPH+GykSfF7Ku85iaU82mldPgFTIRsgYrIt9DXtDNrUq0fi/i9YHLkf0zC7XTTs
DYhO+KEjUX9qH6Mi9j2Yspbs6lPAG34TsRxfMw9UZzSuAvJBpnEnmVic+FoMrJ04/Jo5BIAc7RaW
1USLypPLR9n7sz3t4jz2XtkxDSuUJ+vA4PyMCmGeoqb3AddMcteopr/AgAYrICgWGCiCoNlsCLuj
is2CdYBU7WKoiEgxQN1i5eZVCFSDHEsxfIQCMMTWH9zpI2Mvu8qhr7yzbeC42ozXax+I8AYtp3mf
ZPLUTqEiH+UslzpvOfXxzqN1EPP2QdJKjjexCdmhBOOSITc6lvkThuWLtMuWZpnZyXZjMFkPgFus
S9vK7k15jvwtrMb/ycrrh+6VJHPV2snO5l21XYiwrW3yCyy7AVEuHWTXuolvZkfSV9DyyGAquP7c
fq2601Wh4l0QVwfSVNZF4BTwV2kTw1GgEGC9uG3wiTaT4D8gGagzTku1GqCso3Tu0tlqqXUPqn1R
TNNF1qq6hTA+zRtP22Q0E7s1O0OmS9LwppG6I7vv7iUSKL6lOpIHJhPnhvM4AxdJ6fpp9Mr0Iytb
Fjz9qDbcVM1jpcL4JyTdgaqJofVMeAYBceioyGYr58344689K0HP8YviifAOhdDdM+NhVijDfmt3
zlt6dQqKoWvwb42KBucGfyxOizndzaygHF4ni3vjUHeDw6wlmc+A3PaPXt2JPVkSov2SoU+s5civ
1ZmJH+569G53VfsuhGVOOTwLXZ/X4WbUYXGQBWgEqFzz3m5CHsyUMWSAD6CFr50RNt58hUdcn3M0
TeSE2e45ucaneMgaTC120+1Y8Q+33kgPyIj4YDN6eXoLPWPaMDRViNfYTIJV1OWQ57xmDuob8AzO
3y4vqzd4KERb8rS0xtUAxek3CNFu4TV3/UXPVXTvTTJ3NnM21uYnpI/+XhVh0O54AOCJ7PEY4CDO
9dCuvDDgWipykT5OocMOxzUi30tYIw27wdZ/9atOHxucYFeDM4yMIBjHtzRBq3RQhE7CKesbIFhU
ZdKug/rSx+q268lKxblvqdVocqF2De8PbGmYGN9yhUcDR1J3TXmJhqKyPhHOKpZN8OL5PCLuEyT8
fe0U4szGIay3o4fOTXexfigVqu8UaPlDRZQ+YXm7BlrlQL1eSBfILgiUfpnFZK05Rvov2gqsn4js
6z5AybsEtVOXKwaw8RkHBU5Qv27vRipTPhqyveBTbOvqMK/NQ+f46kFYKr2xrzkd5veoIfYUR/Pa
b3z12Kdt/lu7hNlLE5buyg2MA1vHBJuhtJDZc3C+X5ikYRG1IQIgOY6W3GZCfoZUuXnKOppVhjm/
Vl03lvW35wFH62MfNzdiDstdXHPn1yWq97gw0JKG4xTo5oSEWru1bkv8CUdgAC02TYksvKTCfNJ+
xn0XsuzD5WwxhDYklV3WsJg8FgovwEklT6hn7ccE7uGXFWX4HvgqPYxVM/yYyfIvNkbdT5MaX6+C
LtmHtn4XjsEmqwqvPzdS+J+tK5dHJAGgYuFUezfVYFVvAI+mPVisEg0d71peeA6n7k6m8iUpepTs
purbO9z6w7cfYB/F5+iOd0Q66FpJmElXRuU+9Ki25RHqRq/kcYGYlaF/0ZYrtsouQTAs+aGU6V2C
CWOly4peyuzgoEyMWfLujjnV7G3k70IdqacE79Oe4FBXrlpls+TqSGZuc4kDze6q6I3deUqrBYkZ
ZxVFuJ1xHrTRezu45q/SzvyyUNlwE8yiQyUcmnGfUifFMZ2X2o1LRU2xZt9nvihy45Hj1/g84xBl
lRI6v7qwJxXfOTemWrWTTjZkGInOO05CDjiM90Uwm37v4D5d1jU/x5akH+0aaa2nLac97LOWDRFo
FdJpCEdiGaOTRSqDpytJul2v/PQDMmL9MYSpeXJZwzzGXG0sJxrqebIY6w2rob0eLWvfcfKZYMFz
JuDkxGGmXyAdTZQtVCsThNPzFNoFWSQruJHMjazLwGXg1sewtRDEfRaGp1+aBqTqurbZ575aaHaV
wZ3s5/FhIVC/dm0sjaGi6bIZGhexuAi3VeLpBxAJUDYyYx106ns7/ECcfRI13QA6b281W9G3wh4n
5uHJao5lgeOQITV7Jcnv3dUkrYfd2DrDLsDlJVfV0vpfeDH6A1zkhd6WsfuIMy+iGUkOBDz+mdJr
HPKk/lT0G35h9cExFH6VfkLqUufVrV1RjYRj+Nrc6we3KMHDIZU63/JCoFg3VwMh0sV+rYSNGByl
aLoJtqDdgHRyqmYqOqp2JMZAfwxnYY88jRO1BfwcK/pTLZxG104QyX4PBbvYT/iXfrHlRlSqTdS8
4tJKCTDzjPvSWaX0jt4C571yVPRMUU5V3DQtivKRxBqNG0EV5liM7Sh4XcJQn6nKUkcno37Fon3X
WvvYovx32WjM+72CZLNz3FY3R9ZK6oXWT/uCU1E+K4o5CNOzWmOI6+hnWCncOdmW6T5QpBw954sE
7fTKphKGX75QpAau4q0IEnEZlE8BKhicZGuDFGBPbzC+rUIvIj65ZEUY7cboP6g7r93IuTTLvkqj
r4cNejOYLmDowirk7U1AUkr03vPpZzGrUJ0KqaX+626ARNaflSlRZBwe8317ry2QucmJqbVwl0Xp
Gqs9W2aWHaFxLfys13EngYVRpfZIplzTDjcgMaXDnM3CU64qKE+qdqbQqFfqYNFfU4o1s3LXMb/P
9X09Zhr5EJLMv0BpKKkrdOzwaQStTG4KtT5KjspM+9oep160WxTjIQeXptBAEwJgYf5SoBX19PuY
SfBBZ86ow4uBan20LnNAZqk/FbXSr5nLjqsiTaxgx78th+dJlbLjkwbtrl83DdJrFCvCzAmXkWU1
5NRglWLaTvW69vRsma3VQcuel4zU+hAKWhgSqDDLaGpJhZPcOdeNhqVSIhAUSMf4JtQCxiJOcE3p
aWbNIU21ZsXaoLeNCkdIhAr5bNkM46aNzExxqoL5xZCMKPRNfH5Xmck21eNbFxUKEUOlymkGtbQq
Zjn2O5E+khPkgrQSRV6SWQCZpevZFK5jdL6jD4e9BsPVK+maemF2VcRW7RzTULiNIlk4lxJ8FA5b
7uI+N8x43mEVKq/qMo1/zZhcVlhh64sqDkpamUG2iiMFDh+CMDh802CMO02QayQ6RTy/Z7FQQI9A
wEOluAtxyihYd+0yKtiXiXrDQSnFIHWrBXlmePU4G0TM8uIyDc23xgzr0a7i0sAEjv9hbQw4uuhY
Rd0ulcf+htxSjZDLWt+I8Fk0vwkIQSE7NH+dRI39d9i2K7NouzN0FvKeea67R3NT+7EMEBCDnhXv
8OhU9zih5g3vbX4ojSBcg1JKL2m4BtvQqijKoHdXb8o0V987Mcse26GHjhaQmkRvi5KU0yUW2V+t
XMmgGCqcH+kYE6zCPvWtZZZMwRNYyMUmqbmOJIKx8VxldjlrkMFTrb3OsD3gCeqI04T/0V3XUxdd
gTqaHMq+xZUcjtKO1wojuxlmZ4FeZY5ybPubFPAC5CqijxtFnjajNtOgG3uig5M59cUQc01fltq7
hiPiQPbaRK9jVui/RQGtCuJ4qrsJxAj07irZ9qIiwxGYqO+0CTFYUZIPd22Uma0d9VW8QbS0QCNy
/RnVoIGWLm0kf4RtcBEpTUVcEkmX9y351Rylqy6E+xYEva+IAJD6gpxvanjqXdDWXeI2YPPO4VKE
RGsujCJxCBQaiHp1AB7BCQKXguARmQlTC3tYoNitotHTF83xHMNPt586dNNGjnDXzCCV2KjZRK8f
OlKOlDB0FwH2I45uhNNNkfZP8XFKyLMKGnMr8e1qJIFdSqdfkyb9HD2pBPVCqKRfdS4VLrCr+Qbt
by94v9Ujf0lIc0OiZZGdZlW8jv/7tSinGtBg+7fVW3F4zt6a03+0XOef/6r52++/Dt4K97l9/vAH
L0cSO112b7QF3poubf/2f/jKf/zL/+lf/tvb7+9yM5Vv//nvr0WXo2G7egui4mM2xYJq/u8FNGfP
r8/Fv13/XwDff/92m1//+e94W/+pokH2ooOahjitSIpqLMDif6ho+BsNW65uGKIIalzha/5LRSOj
lKFlSKTpgvBHivIPFQ0CG0nUoR9LiqKT/GTJf0VF81suA8IvKPLl5/yH1gXFzonWJUhGk8NL1e+M
XvWO1iEplFv6NkOwmLo5lHjUuO673h92bb5furh/PKMv8ix+Y8S/uu4JBhvtXdNCMe93BJPOoI6l
a3EoDnlwK4XmWiSN71xr6+fjElQb6G5jjGRZb2n2dupV1a6ZaxxgPo4+v4mAVjpiPy3SkQr9fICm
PCDVMaxiZSaPHZF+ebBbUKLT+PL9zy6bXwqEeGgnjHvD6vosDsJ+l0SbUXyLtZc0emKvp06pE+eP
GnWx8jWX3tGb9K+Svg5JZRouxHiyrfFgTRcDy4+RHoTH6IU/LYWLYkYOvJfk/VkrbKvsmjpJYrFh
yXwZysDRHmhrNLSetsVT9Z5QulsKdRvqLOv8LH9q6IfYqg9lxq9XkP08zS3dxiO11J1djOV7Cjl2
4MGRdCNHcAiR9/JzwX6huWs33hK7vo/3Mkl4qlcc70mjdQzZl9MbeTiMrKHV5ig96uUhTW/zcYtq
11BuEyRMA+nk6b01UgdHdGjmWNlwdHZO059jLzUDv8fYnG6fSDEqtjietEVkYSMnUBzkzyT00Bbh
OKeh3ToeD+0EXm+0KVRUymUyncO+KJj39HVa33DBHqVHjbeo0R3ISzHaaxxFCFvbuyrf0hJWtLVU
rnWOR+p67C+q7twMmABXYr9R+l86GcCyYHf9OgPludA8ce9NV+FA3yF2Cmo/azyK5UvodregJbTk
KpzP4GmDRKEU4qWWi9qHDJLCLj20u+0dB0e94aA/uWp9bi3NXl/aFiENXaw+FJQiYo51Wx7s/ll9
FV87ZnUOUCiViea16SiDW0PwTrPGka5GA04xhCgob690H4mNC9PHfNXwYBt9I4zr4Tp6GAk3qyzp
ftBZQYJDc1xNzQ1dIQdjCZjEyj0Ctkn42IWzqINXALnjiEjiWacCETj1KtVcnlPojeTWIRPX2cC4
YbpWjB1dUOVu5jfLYzOVweLdRNNdhxBZSQ46TSPrrun9ypf93ms2ikeT79Zay1vNt3zNFz3LXWBe
6ip5yaMfIP3SQnH/ND2o9Js+wtdHSqVha1pEnl6nF8dttSWe8lw5aGfKNj+MByLRzqSLbPf9Cy0t
zP+vrnaSBcBZgLCMhKvl++6uOtQX43XxBHtgpXnxoT5kj9N17tVn5qH4V6+40O3/gMsDkYbPgGN2
J52L2+NWv5s3hOydJ2f63jzXtpzc9vpavjcPys0P94jv77+5y+VZ/3HNHqqvNEpat1POK6LV+HgX
4bQt3VuHaDtu9G16M9Jwp4N9N22lTbXWvdlP1rwC29rvtvx/fu0qm2ab761XMH/7+qI9L/1ol19E
gBVScGjr8HiGS2oE4w6xBWKfS+daHUimJVDQCxIqwk4k4iN2FrJG5oFCpyFC3UM+Q1bUvUhgRC+j
0aXuAHyuIgI1dmJP8nCEG7gmnP2h8C9Bc6D26CYQ8o72UO7lFWr2aty3/aVYc973SwIlQRYj6jhY
w+7Y7JEm02lLK3t6n6iUctt3CAmn9xFhHrUCaqzviOSoS2Wr7FKkImQvEo/n6qo6WLubZoWliVM2
nl4Kx8lZu+ZUA7W5e6jxiV5A5jz6i7BKw2q1DTZc4JzCFcU9jw6E6VJphVwLnUllKsGH1K67wDfl
VZVtu+rNYvYtyncLKP9rWj629NHy94C6qLE24/X4Kp8NO+ExERwNCAl8txVdXLgfBLDVb+ILzOEN
IiUI1qlbvwYv8+NgkE5LlKadvYwX4iW6Oiat3Zg89R3lFrdWoDbBvHPBuda0otM1kaT8R9l6DIiG
rqE9v0YHPLjrYF3dKdWlpS7rCNJQjpTrZjftYAkM9zR9rsTLdBPeKA+dl9h4KHgl07Ni3Tk1L1Hr
/qJ07+o+jv5z64KnLw1Mj77VOkHl9IwV2S2Ze3GPbAjW9pNVvuYE7s226sy+fDlQ7nJMD/GPlxzQ
eotOuYcI4lvn4nt4sQvc2K6dyOWDsgcuHzsorx4qDwf+nZ4y+GzJjRVb9YYzFr2N4R19KBhbbrHc
IFzDCcjgd1m5odrdT+fSIXhqklVrXQbwE6e7hvcguMk57xSkwIukZ+cv4pu1q67Kx/qRQVDxK/HU
eFXPbt2ssd6qFOwczaszm5Pou0itw4tu050OpMfsN9gq2hvSHZzwHAOwXdyCNeJL+QZ67tB/ka7E
6dqk4n0pXphUAPIrzfSVK3EjXNbP8UG7rB6ky+nc3AseM7Sn7GWvcvC9ua0du7N9ozswpa6EB+Rt
++VhCg6d9+1Tu7H419iBnNzN/dBPztCJ2I/AoPzuRvfbVeihpfIfR+d19Ex/2ie/KHtEj+1zdJEe
jtfdA3owWvsaApGLZIvzdfluOOe385Y1y8Uq19jqc6Ks2siNyQeoXErVzeBJLxAPcxcDsm6r+o5c
FZtYZLo+vJ6OOrO9sPXpinE3sgZjDlPZzdmWbfm5TxOD4sAv/AjFg7jwB3emPjjsFB0JtB1yF91v
rsszHYvctKIOl7nCqtjzJlI9x53tlSHn7z20/kNwGQl3xRNs2X1PsRNEaeYO7wPRGNZmYuDLkMhX
jeITLBkp/mj5GDO0xkme8NeuUS35pMU7+ka6l+6VteoRDavZ5iptNsgED5SWD9UBK9KdsJsvhsv+
VdZsnHNN6NTEmGpIuemE+TI9SEyhrzDuiLvVKSzCILLzcFVBL043kehAhY8gV1p7M9l1NKI6txkv
NWVdN7u5vZAJBRCRFDc2mB4jJeAdwuFhRL20GiVvGLflfX6d7IJdi3FyW5R3svRYGi9W8qQL98ZD
MCePdJfXdCSPEUROGOnNTTC9w7nMYy++TS/Tsb1p8vSFTofXQudHNIKImJ9jHZ+Nsc0GNbRH3SQo
1aboAa0g/CU89DcwCe/7tMycoqqW8vjeQIJYyngb5YU3xwef2NVb9mY+GlfyhXgxnWfzaHfs9zD5
vrbPwWN71V8GDxVckaFdUZzz5LFCkQQnhT2h7HVVtU5b5xg9BelKy2lksc0vEfs6GFvVehMmYETc
iC1UfYXzzmmvzbf2F35bds0UEpN+3x3ac/VRv2aT000PqqBvwPnT7pIhpMNWYo4AbzM9R9F5368C
wsBlYip89ar4BfasR5ZMW+favBP7l6T5NUkb4SG7ax/US5ER12t2Rc4Bm1sshdYLdnSFFj/PZwk4
yJwyhNN+N3f+EVV0iduZZ8juEx+o0Y/7kq0wLqgzq/mlWA5mVVDY5YCDFh/kJrwtU5D8iH3ae9U1
zsBDzpNNWrzAJKs5FSlk1lUm+flxp7QXleSXGOdQmohevWP3TBdT34NZOa+ujz6qpPAO9D66mxTd
cufkk1NOLq2ItmSrB68HpiclQjeAddnvCGACKzqo3khFNWOEUTx/ZHXj1o571bUuj6/Br0WQDX2M
FJqLKXvU6UGFnZ9OjjBtetUH3QPOh13mEKxEhTKorTBBKDYKOA4Z6Lukq9m61NodtjDmOT7T+B1+
V3Ih76mtM/bKdVg/KwqZ4ftMfUFefOQAqG2oZXC2k+rbqMZ8B2jQGtYJOhEA+3ggR1I1XE3aKUvm
6AvJunAIWZ71DFiwEyZ3GcV0fSRp4oZl02AD0/rC+XTH3HiJSaPhrRd2SnfQukNyqXrRVfKsnZcP
SvGUgryzi/voujhXbo9zYEvtHS3AYtO445X0dMGc5LVOeRu5ReWVFSctuNUhFk0wJolHI0YLHLyf
2K5gu5hDi9ARds9AksE9frFdIEm22PeOuJlY9VZ4Ii/qpey/nl6C4lK+1rBVQz4BCgFu76a7JqUB
AY15L52JN9UF2plydujoc+oYge1O9ng5vCoT04TNoKsir083aA1qp/MZkMlr4S29RUe9N25Mv7lI
CedY4TTGsIEzLrlun0x6tqJPF8kqd4Z6U5c7IG0owehG0p5t1vE6c6sXFcPvLfgkc9dd55fp2xJx
fsYIpxO7cN9Rwr1E7/EeEAmCFnrDt+E+uT8ewBIIpKpqjhSsabjOv6p7iz0ZYo5y2djIMuR8tFdk
lNhUyWtfvOJjNpdmi/O/0HvDSjom/S46xgPK+ckWO2Wtm/Gl8EC1/RaJOStAAkoX7SH8tUPcnAnk
Lx23NcelprmTR0Je7dIfhB5bYk7+hSuKw6rEyasKj8T7dilZ4112lqIM5ThtSQ+w47yxeP+9/f5L
ZbH/Wd7r4Rnf73vx/0NhTMf29V1hLP0V9W8f3WXLl/zdXWZQFtMMrGME7okKLLh/1sUM+T8oa2HL
kiG3yLqmU5v6R13M+A/cYwrnQmpfFMV0gy/6R11MEP+DMpqGRhEnD19I6IL1VypjH8+EOMsMC/G2
jqveMkzTUvnB/zw1kVU/RTRyRDfqryz9qkgCRCgto1RKGa1GXUc7ydr/8YC+qIp99LRxTVNSJHmJ
6iRdlhs8qS8drTHMC1ADblvRXpaAw7ADldu/l2j/Xv/84irGl5dRcU8TnyajNDux0EnHMlPQH4ku
UmxbNhRPOa5R+hB+RLdZjR6L5D5JUU05TbqtZlwiIJYdMXGhpk3BprrlTCMYWz09lAIECQeJFtwQ
fomBY4K3lR3kixX7QWAtOMZJN5H45XFUMvfSgaKHUXgDEs8Jswb5ODC2OaE48XPyS3mmeqfNjgDH
Tkal5sdUJV6n14qUncGNWaU5peokds87g3zp4Jrcc3scvGUhTTyjXyeze3S+/0w+jQM+E9nQKblS
qCVK9eT0PNRRJUo946CSZwRTGAHB1AY4hPqrBN6Ho83B6Eyzfvn9Zb/6jPCUWJLFxYlhPLlsmpca
zHcui+yIGNIZC3tuNeUPdRblY03g7yPOkGVujGIyQ++kDNw3hNVU6pGIF2PTkw9uuGq+CpuzwSrY
1yBgsEukXXr9nOV3TXqQtPMMJ0EZ+ybDf3IgdowgnzfSDScjc7yorfuEJSIXzw3UR8Yuqs8JEyLY
4bgZh8dJudUzKM79Y9AdxuSlz394f768HZNescqjI2P3dwnkj1JHPYUGXp9YdAOTDvV5QVHSSGM/
DMjEEdlBcoyPlyJB6rAhc0fM5NpwEWv8kZEsrgtzBdgoE/2QOKH5WYvehXDTV6qbGqiymls92Kd1
4yERSiqPZCIjPliqqykoEurRHZJLvfOBLttGt/l+NJyEHv6eGEzdEJkLGYTYcT9ORhjtj+MAG9iF
/YKKqZr9CEUeFJRF3Nn1vC2Qpr+/pLRU4v+rKPb3oWFJJik/TNKoBE5KcYqGgTKXNZzfKlWa6DmN
kuMh1NT9oJU4ASuKf1HSrXHEKkgWlXBlzob7/c+wDPKTH4GeLl0OjVQq7vtkosIeUhp1ro8usjl2
SvJeQQCRgS/Bbyeu/vq1TIOOsagvr/tp5VEFqyLmQGhA8x8nd+wIujcMn7B7jpaD2PvfX+2L945V
jKXPYqCKAL8/fqBTqdDBpu3uyq2yR7HKqZdGqJ3JGsWqtL5DFOfECdklyOa/v/IXEwtXNnDH6hqL
7Gnu9TjC6qpajVvE9ETLhGDoqdeDH9aYL67Cwm6BvUXmJmmnA1btRCyK3KMbQgkho6oi9UhVph/G
h/SxEfN7jGLhsSzWMkUyxN8r3R/ve4KOIlc6cXatHvTdlLCL7kh36iQKCD1GCHJCciHRHLSdHMAx
p37/LL9YG4iQMYiep0XHduWkfjxbQ9qqej+7UTbzUYnPVWuNrjj1VFVAZW4D0oUYwT9c9YvJQJPY
HQBEFLnq6c7EShvV0AAwukU+JpgoJFK+LMAx1Pxho0MHPJb29/f55RWZVQ1RlkWTZuXH0ZpIVQKv
H1NzXHS43yScyEZ45Hg4Z5JTCoA4IFkFP3y4X7z8v7ujmrIMJEtffqg/PlsgjnDr+3EidPFcq6ms
Bjptpt4q3idT+WG4fnkt1eB9gFogMuN8vNZRHUIMWlzrWHJWmCLBK0aaVIAWSyoG0g+v4FdX40ri
76xsZpuTx3lsieFIGSCkSt32E70iFcWNIyPLtGeORN9/dl+9iToeMVYOfjGRfrw1RQxGug4SM000
DI5MjgIle7S731/l8y3JogKMQWO+RkFhnczUXTAPgWhxFQ5rqqelT32fvEwaRT9ZiX5YmT7NnXTS
NVW1VFNDWM3q9PGOospSuqExRNeCMEYtwRzWXbfguxLxDpARonZo9Q160EYPfwg5l5b90IcViWvr
Szy2gUCbifvkVADBseyUQV42GNHrXOe3TQybelTJVYbi4iRkbIDH87pwyPweEIFbz81tFcFw+f55
f3oj+TksUTNkzKMkjnwasGOg581QgwWb218yb4dX0ombjskqkUHaRMLc/fDUv7x1tqNsBEhv0DT1
5COOK3POyMsQXYLNjhhhj+5QWZc67EO7slSEkZF8GXXFAJWTXIjOUt/RjXptNSU//STLlU4+BOQP
Gqc/MsrhPJzshnBNQkAy4AHBjYNql7WtHcjCVoS2flfBPZ8CtEhEIpk+eL2bcRwEivTmVrPCg4Ag
/odN56dFgAMnh0RZY6ICiCKfLAJ090nnleKF+ACMIwnDZTZ2yBd1gacSySWH26wM37///NVPr7Vl
AAaW8XNyOOC0ezIQ5UAfoaaZkytKBQSB954DQhA8FOUb7wxlMs1WKARS8AiBa/jWfJfpBzU5iM1T
2t913UYWnkL6f4s1t7Qvo6X3OKwDtIkYEY18tbh0tDdZdSnOqjRS0utjSPnKK2UohHfx9NiH75iA
h+QMNuX3t4Ya8NPny0532fgpuKKhfJ2MtJl8kXgkdciN67UqbgVOn4b2azIvsgF3TvNY5TQFdaRV
N0W6O5qcWm8oohP+RAwRTp1DPdxJOByC6lKlsh61D3q3ao0Hwh5yjrXFitjHyfKraqVtwG3UYCZT
R6B6SyqNV+kXAXD2dlM0PsK1Y7xJFaxSl3l3KWB4S89IHlbK5yI/o735OCZrBVmEjlUb5z3lOFd5
GB9T2e9a4JzXaXqQ27XW7Sl86RBHX7TwYYweegJEhPcgJIZgo9BXiRyanhkdraM3XU1k60CJGdY5
0r1Ju2jrHWhLqbotrDWmziq/GV7jmKylq/zoRcEKHvwRze0t5t5cvAjnA9txCPAV7ZLZs0qXAj3H
bE3ZlcGlieEjp0VFQXO4NY7XFbm3xh6bI9sXwdwsW1FK5JWxM2tKcOv+sak8CAwLyLVFteAiatnj
WdW7c1Krs4TyJTwnEoK2sXWIp1c8beEx8aN2M/cvWfgy5t5Eylp5hpdaBZVBDklB6VdCl20qz6J+
Vm0Sar9ESvbecdyh75FIFFc3IwJr84cV/vOEyZgyeOcpLYkiR96Pi4bJ6pQRms6GtFBMvBmUjOsg
Jl0ruyfbAiMP8/oPa+JXr6jO/lczKemopnRygEpw3NT1uOzx+Q8n6/tFTShmP82Gv6tCH6dDdr4i
GzNZZGWSxJOpoIpGDfqnMblDf44KCrejLl/im6cIO7+iwTHFp7K+mbqrUf2lqG9ILO2e3iWqVlnc
hI2LjoQAMJ0Qhh7egSeU6xY+ibUapJUhh47UuLr5EMNhyTuv7x/CSyWxj1fCLgMuQBPfC2Go26ps
472Y6UcFWwMkjx3qfrhrz1oNcjqdbnsGl7Gi1XuormWaoKmj0zOIXEw/xSUlhcJyKngY8M33ZbfG
OIiscUNHkJBGMq3aGzO6zqkbT+/wI0QCIFx6L0IBAckvOcVPFemR4JdE7b6cX1sI+sddQ8m5d83p
EDUbofGt4KGuD2W4liXPUtwRSanI6LfbxGvHVTe7/XCm0FTFf5rbYeWr5rZpHjVq5JfH+b5I4TaM
UEDgkUlPJoGBbTZsW5xy2AFsXXhGekb2o9JQDtNzt64u+my7QDAXSdOv7yfIT3stzowiSw0lSlVf
/vfjUG6LNjWwoPF568j/tah/1Wo6tYKm7ubjdHT/+tWgdikWWkSTM8fJ6MKPqvaNOuB0JcUkVqni
DRVdFqM5SiQKxz9c7fOJjpIvtSgTujOySFI5Pt5cnTSCQkrv5EJqpEeQ9TmuA/wRWODP1I6Rp0Nz
8kF7O8dGurZqVfth+Vme3snbxDaZvawmoe/Vf5dF/jh2xEZZhF3C/Y7YkOGPR7FL5Evzw1v71VVM
ytg66EYO46cnqlpsZjMxK7oTBazIYUmMtvqfDuFfDBS+uSLrokFJ3DxdR+XU6knPCDhBGZqfzoSH
dnhEqdTiIzPMWf7hs/u8EVquRbFI1USNwsbJtiwm0TTresQ7NUkC61jYWiJlNE479LBRs+fkjBjY
xH6Y2E9vElcEvCKZsj9Vf4n/+jhgzPI4V9qI+4XEj8cSCq2DEUWeXyq8GT/c4OnBg0txGZl9t8K2
W7FOXoW4H/NAHwrK2pKFOXSm02cqtl5Zt3ALbPm47aPaNZRo8r9/BU/XrqUrYHJr9AYWmvrvnfkf
QxIDrSIDE24A4jLTIhuP7UxCYWHkGqmwgwvW0vjhkp/eQ1NitbQ0Tjtsszn6n7yHpMRIHT5+Cuta
qW87oT4T+8g1holgYCHxZgB5+JjkVddVSGFn6Yf34/OnqlkcsUzqOuxuOeh9/FSjlBxYIbEKgh8r
yqwTGbwF26Z6otbQztbV9w/4dORys7yLLNIUq9hLn24OKC/pR7zhpSuO54BZj66I0QT4yhKLaYR+
Z5pPbf7+/TU/fagyh9iFP8PnKdO2OrnDUu/bmY0sYhlzrFF6ILIxjgSoVAJah7rs3pOsiH4YwL9L
Q39ObqassPUh64NDgEEB8ORlibRGkIrumLmFeTGTNZhYWJ72Zn1rVMgJaIqKJTtGokjq3DctVAPl
Rsz2/KEXLubhKUl8PG4EL8ziU9jfxlLpC4UP/dPWINOARi/3UxF7g8WRF6QOEpclpKG86KRbvgci
WL6Btrg1Acony5cKuL2l434ubr9/uJ+GD/cJZFJh40Vljlbgx+GDo0fFBprk7lTW18ehFhyCWzqH
hI/e1nQMI99f7tPEQA2HkbO0USyLysTyWf/xgo5DSUwKGDmXDYE7dYRihZVlw5GWCetJ32eYJE4j
Rhd9rl78C1eWuDybW2Upl3288ixFukQOY+RCannDQIN5atCQi/ShsMJb4OOEwaPuybP1w4U/P2Fu
mYIgFXM2B/CuP14YYF9CTkoMPi0VV5O4GP6w/mKRay2EGj+tZJ+aESbPlucKcZTaCzXXk7clJUil
1Np5JO++oVHVuFBp9HXWjBtt0Cf4VqOfW31+oFEWuHraFK4Z/FRz+V0a//j2UHGmH0q1mZ+FZszH
e1ZKALlZTcIMkDUknZtKFECD30o9u1EZkbkaeeJwi6JcCm56ge4pHdZoo6J/yVMyLv25QBkkJruW
yKzkOSv2AmkSsOERPqDU5mB2HdKZMltf1C+sasPBnnNohuQVVFZZVGQr+cfqmeYLsjBeJn7nJZR6
0nUocJTBZk7vgFq3RBOx4wFXw8X2pNI6+OK3xV/uD/GRaMunzzxCk5Jewsen0ccSvlHc65ShD5E0
AhPXsnaXchBBZiTBeRTtois0tw60SxhBwCtxC/4woX2auJdmOTKCBTnLXs08rb0ctaitZo4CUp8K
9hyJ4EDQW/V3IPlITa/RywWC//0r93nksxJrhC//7gszj36879RMQerXVefO7ex2Hdq2OY4CJ1Ap
i6ii/f3FaGLw7T4MOhg3LA+LRILLskp9vNyQd/U8CAOB7pfKa3HF3CLeaQqnJy8JSPsmHdjjj8Jr
njl0PbTaLWB7UfQBpAfGNLEb1RZv512wGXNXytzseF5pv/i9G+876xwFV1ytTAn1T8uEjV9YeR67
g8EQEhyZUF11g3Uj0uwUjir42+lxRGUWTnZgUSJn4DmZ6HAw4ndwKgSd6mAogBtWDtibGAJfRUGG
6oOnkVlQuWbuGt0aEGKD50NZC7AXKGWEfiqsK211jB2lgrADrwkeik2ayvl80eLQxGR4Y9wjLUWB
ECJ/FdYSGe/xylJXavArN/2xXFF7ng8WR7qeONylqCVfL5AwfV2Te2MdSs2vCTyInRZjnLgpYX1L
q1xcT/MBNVU7UcNcNcGK/1OdfCtfzfJqajdJDinL0Qc/fmricyXYorIkNjN0wj35gQ/DO3CXJ3kF
xO6tos6SaGTGnSOIGqZ9obTYTvwEAdn0Wle3ZfIaZZeZ4FAGkC5KXDnSVrQQpbu4oK1f4dn8wwz9
aVFaBo5Me8oS2bbShfs4cIQU+kdGyKArNhPDwCpNRzEo6igw3KRRCSH5wt2IoMC5It3czQ8D98tx
K6MvWcxliGmWv/9jTYw04LJyR3Aa+A8PLiuhrpxYp34lNLHJp6XRy+kTPAFHUKkDie9/9VzA7etI
Aaj5GKpJsf7j9SVumPiHgKEmNNsMi6yrV911OqOwnPPxh4t9mofYl1Po0VibxGU6OpkTzCg0WqNR
WjcGnbVupuPZERIL4XGoW6b0OWgZDPFU9T/MDrLCTZxMDlwXsZDJumjSCvh4k+R3VXU96GTAxNCA
pR74lJrLMrxCqJDM2tku0siXNFDgoB8Yz4laRCHdE/ZLj3R2M7ZpXpGGOzwpjZt38ls25+aWfRvA
VsD1kHoigfpi1B4JaETA+P0Y+fzU2EIwOJcdvgoxbhnBfwyRmW5jT1Jz5fZCtau1bk0LzokG9oy4
t9EjDcX9EP9wvF8+iY9PjGvK5CgtUgrNMk9WLT0rzcZqQAROXYX0UhtXut5tezKfaeQITKvZT3Kr
T+uFgoaCWrYlS4bMKfXkLokOsSihIImi8NFuU+ElFeCuDrAAh6m6+atPdOkFISNbhqFkiSfjMCqK
voGnULgCa9GqEqnGGSOdEUI1Y6Nz88CytmyL8x+WxM8PlbEnkmqEgkin1HlyMLai1iJIssjZBvWV
3RBsidxGXKUwA71UEh+SGNTG93f6eUeoMGCWmietcFqP5vJq/DF4cg32Luw0rMxjj9C4pco49NQ0
dfiem1wGD9jq6bAl4AK3XidXfm4OAMGl5C9PsxZLM3t/zqoWUNeTnWlXJoqeVApRHKBxxlYDoWQR
oK5GmXOscOVUDGFQxC629cvvH8HngfXxyidPPR7mjoCW5cqGa4zm0euBhDl6oxleEP/wuD8vJh+v
dfLalNSfDaYzUHaV8ARgR3LCTkEGCRmgPcztXpXjypc02oDf3+Py9D6+rlyXaZWpgCoZis+Pn3IW
5ZoFXpYiYCCVTjc1nQMoLPjh/PbVk2RbzxGDhQJV5MkrGswgFIVwyaPMcKJFItB6BUJWHUSOqRHM
+P09fTF0LcIUUF5ySgXzfro0xVOjWTN5MyjY09dIT94LgbDGXjqeDawcxbHyCvbUYWoYGzqPwZpW
6Ob7H0H+vDovP4LGBKioloay8eNzDWqalSyOuVv0T2W4lNNzI6RvH+f7Y4kxTqx7mJMCvo9WlZ7V
ScDsRiMgDWc4aq007GsKGw6XqD1A9GDSY/acYBtKopTIBGjC/IeH9nmt4Ac25EWCwtGLx/bxB+4U
DYYLslg3jIXzsq+Qk6ulr5M3kOqTT7lqwGaMT/j75/RpYKj0lykJIcal5K7pJ3soUzhmqFDixG31
qPeLMn4SyCQjgvteyRLzX7mYwkZfpsDIseZkJimOptr2DdByK6oDVu+EnkYiPXZluWro2/7VO0Mf
aVFf1yl0y5+kxuiWxKEOaXiMQf1SVw2cbDJZSLxwcwnMxV+/2KI4Yy9KMghtqo8f3rHpwlZITSD8
WrU2dX2lHVWQjOxP7THS37+/2KfFSGWuoIvAfoz1Vj19u4DJI2qTaC3B/qXoRIQhe3vzOcdgDom+
32ThoP8wS0k/XfNkMRIymjV9RDXEPKJ96PVkVZRYNpL/x96Z7EiOZFn2Vwq9lwSFM7c6q6ma2jxu
CBs5T8JBSH59H3XP7Ar3rApHLXrRQCcQgUSGZ6iakSLy5L177yl7g8BEzCLzyBgb104mSc6SMWlM
sRlcZJTuxIU9zTOXM3cU9sEL/XxRWt4fdCv/tnr4nSAWoE/DwMg1fheqjVMfsv/ZyYpbAKHmuZVf
md17U5EVV/XkpWTxtZ/r+g+7zPmx/rJ5I+6xz315PvZ8h/29OgWEa0WQq+g2inCfkwNJAvif+v8/
xqj/+Sk+3SDL9VDq068+v8i/q6l8tEcRACxMoXlcbyAwIewFDbEAg3LT8j+9l517E2SR3E1iSld9
ID/brH8GAneI4wmxuZ7rvRnHb2y89V4beEBraCitstI/LINfD9Gf3xQ+CUUC7Tpe8992k54kJx2C
aaQr6V5aQUHSZAjCrI3Sfc0dl5CNOImOiTvZf3j88tcnwSebtNDpqDMDsvx/b6cDC7R7xkGsiaTb
paOLf3mcdqqBZU8wlLk1UEW3DoriUAKcm8Z4nUyHotqXjlKvkZ4f/36J/jZd+PF93ID+yflYRzvp
/HbgjqnQnqEyjJa2466sBsuYT5CZp9ZBixUtqqrt3AXPKG+MRZHRX/77z/91uf7z42ka2bg7qJJ/
V1BCzMZ+lfLxA0HRq2ka78XYYiYwrpsW32M7wEv9+0/8dQH+6xO5pTkMbUm++20p1GPvTgwVWAol
iALAth55QssZ2CapbpO1awZvb4We8/ON+79gO7qqv8q7Tn19dZdv9f8D5iOfxfPfe482b6r6+o99
m7+Vn+1fg3nO/7ef/iPh/sN0XO4QXCHYmhBz/yuXR4C9YkBi0coPeFKOz2r6p//INf9hMbFlLkX/
D7ORx3P8p//IlfwjCh6EqtK1oGP9j9xHv+1qLFbJcIh+n+lTSJnSdH49MtOqjCV0gnODJmlvWnL8
97QW7kNQoYgwpnAfqKRdm/08Y7EWztb00+SUhrl5kaR0raTSK792ybIwMns3J/HJ1153NESX3YzS
+8Md6Dffxc9vy++FYDZUrVysf1vPmilsCkzJWo5UiY8hkGwM58SL3aNzd/Wismu2nDTYm2atSYZD
lnUbE7pLu9Ej3JM8yxbkpLQgscaWT6RLjkMwzlHgBkGPV9+BchPQQBFfhIF2J2AZ3SltPIx9k404
ybTT+SZ2TU62Crp6TU6qWtqBsOZFSvgrVmwz/Gwj4JELn7xnwvDH27hxGKOarsiupRkay4SUMc5i
UAavFF4E4P3l9bv+eRz9R9kX11UCWoUAqF83gPNviL84fX0fcbbNTfnX59npHFRsQXwRPE4yLoL2
yN11OJKinpCeQbgw7JyEuITKB5SQRGZhcP+I9W1dexiLoxJv88wfIJJyiuUanihiy6ZEJCPAta8m
m8bp33/jH3vwf56rP74x+trzNN8yMCn8fq4atmz9ltsLaWORuOvKMN8blWN+dDnZ2+TwOvEFoMHw
gTBdB8emFUa7vI++bZL2cHPGk1TLNFeXXgp4aelGDbwpbRnTo9FY3SOZ/0By+zAjSKAL2/h2qLG/
Iy/taSrPkyQggGDDJWP4EF2cNaavc5q5agFUXqw7Oi3+wum0pJcbW/FnPxO0ukwHm/gOQ5c+F8Vu
QpE7jvXNrLtuHYq6bzD5TBk2HS++JxQ6fO4twuUHNy5uu8Sr33qDHyOFy2SuZu6cu3KMsPSOhS9e
YrNXu0n67SeZw4IAxjzmy1cF+e/D7AaXXC3FtQ68+oo0akJHgk4mN3//OM4b1V+KqZ+P4+wKhFxz
loyfd56/9jtEUyig8ljvtIUZXHlhUi4obsE35n4ICyFSbrbWJt5vUeLbL2UUbLye2KxUW1h+hXAX
LiCuwVbDdeKlnr326aDeN0MEpBKxbEPf+qxzca0uJu9AR+kl0VqI05s5VBi7ZT1d9iGxlXGpNGnV
CQ/JsAExji3J7FoOxwlwWoy4vCdRlyl2smymGHBjnLFLl2Rv5kNFfDfEcwzDxBFeliqfsQ+7WXrX
ueC6If9MamkZKdEo7RBVGT/UNLVLW4vp6KFqlrVNg8cPp2ptxeguSd0j5qulyymior30mDa5xFeZ
9YkkSEyUg44vQBSf4wxGYOyrOSc7CjAB8au9m1jXieleiZaqp+zLPt412Y3ZNwYcgTneGPUUbco6
9J5oCTqAtSonvlOM6klyScTBqKKegYtTX6Wjl76Qhjge7cLKb5m0kpv8h2f/Xzx6Gkw/dMZ0tPG1
/vLoc3POqOnh3WBWBrY5KeOYWYF7atzA2M7acle+k7fv1Rwbl3//yb8Vjj/fOpRfKFDOEhs0Wb9+
dBHNflgAN122Zo2PXNTjS0rDnW6teWh9jOZ216OjdcgWMGiv5YGoMRr08aUIGhv5Ka+Kbo3yD/FJ
P6bLv+1NDB0paHGwGmfXwa9fS44A0v0cqWygE2sdc/napoBwCLvwCLKhM7axastdylqpRUnA3sIj
JfchqshrBieLZscCUkAEvrUyI+usMPbOgQEhNkGD9Ftiqq0PyoNm2bTOnypBz/z3p0njmcKCWoGx
3u8Dvam3C5XFgVxCI0qPbplO4M2kSWp9mMk7gp470LmpCp6NvBAdLjB1ldX1d1ykoYkoOyaawNPk
7ALbgDu8yIvCuIJ/1qQbKBbROq1I95+MBg49sfHxShPp157TB5q1krJfw5hrT1bpnoPDJkJZ+T0+
5Y43MT3UJItUEk9FUhv1oVLT9GkagyI4Z5zJH1fiKg311ewqPCSG6yX3ZueS6EqClroqWNcvWkoc
oUlaj5f9TIIOqIuRdAY7vHXyfDwVZcKbC07SZrNaVCqSBwFwXCyEDvwDwgqbRHyzTjYtYaw7lbFT
2VY7EXjto6UOCREuyBUl2NOMSU8Q7mzd2hmKS0854z6fJ/dodMlD4xbdmwfgayWn1l2FP86NYYrj
+Q/L8r8607EgsB3Tfz5XP7+NuAjABtzBf5aWJmOCYZe9y8uyX6mSKI+WgRDmYOabI8foAXIZDVID
yDgUHsLsmRtv8sJ4mzqJP7XBkKMK7ucqdxAd1VO3+vuFbP3a8PuxkD0EVWddHjMqOiO/rhgSYycL
xDnHB2Tfp6axSNpGiWNFNpkiqetueJss8lgqiXnFRY7QNC8NHOeLwNfpFsJpcEZMWstOpPGyZBAA
km5oDrP0iaSP0o30Y/uhmWaHzMZA4N2W6ramV7cmR8J5yYYqPXWAvraF1xc7JRrxp4fx6xWXH5Cb
Igfj2c9Ozez8GJX9ZR4gkiQE36j5AWVmXgP38JdVNesnc+yCowJKuiZDeOTIWp3Jy4QXkhQ88OV7
rphR734aHGt/Wuu/dXp/fikYVxykZ+Ee08Fff+u1X4SlQRI/GUZ2em0T5roWkyKpgj5U5st8R65J
sOj8Z9fgpJT2xdjrYPP3j/78Gb/slTYyDW669DEJWkBa++t3SJK0w+LNZLyu9QeQTHc3BIPcFGY0
/2FbPgeW/ttHoY/hFmBypeLi8utHje2Uitxg2NjiwEEB7QWP/GDU357HO9SH4jWZqbiXHVrQ69Ys
29fKs6JH6bqRWoUjgpbBIZOFrhIppF6Qy/cMDXUA/gFXQm4PxMFNuCIYXM/btLKIWKkGsr63ZAa2
RBJTESmrZfR/7m4jNqvUWwlum3G3kTQXXhSM/hoQ3R8mij9az7/9gn2EvKbD9AC55O+TKC5xg5GU
jbHUVD0r8KYFrje3PJLzNz/0k00aWeTpW1Xl/n5Oo5ToGW1fVYPtMU6JGv64kyok83wCiupyumty
kZC8NUnxHumkvZOiPhi9qu4LVaLryOuhchZT4au3xp79R+oGB4FeVHVkU2QU287QLzRwKrlO9dkM
1BAMacs6WKZxoqGJzPUnkjjxiSUieYkq1P3AcfyDJUzvXdPvV4saSeQxa0y3Iraqdw9e71QM9ghf
knNHShRWCoygpv9SmEP+XI+yzNdB9cAtbZDbOm6rrS3RSxQGkaRxayY/X+n/39b4Xz/q+v++r3H6
qt/yv/Yzfvz5nw0N3/8H/TR0jyQG/0sp9DNo2IfWDcibCfT5b759Xpf/bGhYxj9oTeMdYbiGRpxh
6v9paJjuPxjlnjsZ+LAs0lb+R0HDfJVfu27/jBrmKslH/PXmkooC6JrGy+XljrohurS/iuOw2KtA
zoTCC3FjgMA435qGQmJdRGO5NVULlyryeoJXBNYQg6AliI7hLgGNgX/D7L+LInFXmTNl79oi39XP
PJkvInI5vridOWujw5hZ6d5ceVGlN+xFtDldO75rwrQ9xRWAbpvBV0ZYlVUtzV6Pl+zWRIrk5byO
Zml8ZboKEHRM1JDKyLydVSXZTWAUyUU1aON+Zk4mFynHzm1W+HLvBuzjg+GYe5QE+TvSgvSFRvOY
I+ltGi4Q1Om6Kzh3cR9x5hgZOvWGitRpCXvxlSgv9MjID49Jsm+K2LsNi2g6WbFunhqzggrWadrY
xElKsrZkB2hibJrqK0nL8aYxY7ta9n0sXjx97mEOKqxPTTIB1jIG4kyTAiuZ7y39yogObZJJjmNn
3DWhnm7B3+TPRA9ED0nW4FMzU2K2msAgJN2Orfl1qLruUABMPJMAiuQ59LJmXDNo8HGf2d2xT8z6
dXQ0IzgYxN9W34gTTpH+M5s74wjdbWyXSeT4CzHG5P312UDKKLnsT4AMJDmKs3UxUbomC7OPI8KE
vRTjISWRegrtyG/Rofnyo2aj/KjMotzPXVt/Zk4NxjwVzP7nQRNrVxpwzejMbVrLVms1sG2WfrG1
uvs6wjhUVZG9aLLqacwlEcTMJ10bCg6ZFiTpkrl/GxnlTW0He+nclyiHVvDnPNLvdLH1QC8tRETc
LfLlJortXSy7E82DBd03sYqYQt1WXId3ZFRZmJK+I5T82wQM5rK3oob4q35dpvM7UNCdDArogBk2
AQdJ1IB8wWTGOnBNb0ubQ46TjWuAWMdBtNZJ8KbTFHi2f21OrvOdQjpYemi3xgWmCONTc6RyYkBJ
qgf9SIJNC4HbZrXkaEpt/vJH+WaNOtkFefykg0JftZbKDsr3V2P77pqIs2kHUNMFW097An00YxPz
1SEgHjjcvA5jsU84Xz0RlK8kxTgbv7iVUL83pCo8ZMO5JrzvGSJWRXxZ976LypX5cOLhofLJCCiH
G2n4Z2qMvobkCkuy67dRCz4DdEEDcnMh/WJdyPDJLcc9I166YFQI5NUxHux80lCN5spuRHIRewkG
ROfFT6JPj6OlR//LBNH54uZ2nSWhXhQa6br0unRlT3jZ7JFsMG8O/ZXOoeR20bGYCXptM063QF97
0K9jkmqQJzkLqRCP2jgq59i7KUJPPTTcYzEaJNlW9em2lVZ4cgaaLLLEsFanq24uF6MXaFKv83NX
y6GRSWxrLXkTCacpV11SPBl4/VoLcGjVk+SNftneF3Z+Zzbldw8U2SfgkXkos3NQEQuL9WnmzCqT
TtprbvvVxZhhoxOTtQ9kR+wrq+7eG0z/Ws8GL8j45c5TcuF74YMAanQN6JwfnZBpuoQYn0Wx6thj
M5SccUGsU9Jbd+DHl9y6bnyvI76XFsnNpCLvuwRzvYincE26OYYklVknz57fvLA2UrSUhc/8v+6I
wq3oOVNDMLGBIljcuEr1b1DEsAiOpbrSthNtIYanJ9qCBLxGwNoOsKWM1VDL8CKrzjnoYp7lA5gi
8h7ZYg9BzPN1dP0BO9N6E5XGVB8H5ReVg3UdqdbeJ02DCzdAR5z7xDzRznl0OnEmXIbOzhHyMa/I
5ApkzeuWEnDtO8SquoFWF3NWy4w5V0X3MbPdb3+0DipCB63aiDAZ36jWbQ/l1VerbirrlS3m8UAP
Orooa4NG62h3S9m1J98C7tcVg31f0xa8Me2R5Gyvvk7G4a1P0ROVls8ddDCIj/OI8Q49t/gIq9D7
yAsoqAuLLv4pSFmqUDiRfnWx8sulJGBs7Yu0uhmnEmxLhI18Ebb3Qg8TfS95U0TyY4Z8tomdRG7g
yployuthVVSSediZW8p2lo3H3PTjQxjP3jNl/l1TGFouKq8L3xBR1Msa1jlAK70do/SYVufcc44P
ttSoACMCRfFCB1xDCrIvFmOhYcPhjYQhYetVMraOXJGo5LjLMHbVe+2W3s7JK5AAgz3vy9zXJ4+u
/zmDQRF1bM80Ccl0TfKVnfTcazLdWxXZ7saNUpcSGi7/omFvm7mx6QfyQoIUbfBU9sshs49W0bmn
vnvOob6+VwqPRprZcm00Y7gejdJZn32V0iMcMKaXt+FRFBzGpUYP5OUbOxU7HiKPPjsHIwJ3USM/
6MKw+nkhaZY0vlW+hjIj75xQlZneog6e0jij7UhuEUdDkOhF6QugZQr048IqVbVEjxEQZ61Q9cbX
kRNZSz+ILksbNWSUn3OyRL8aOgeiMiG4jdtuZl89q6xb6dH+9o3RW/D15Tp225DfzvCgKwLR+rnx
Ls/MadghDKg2uYu2plAXtfUj6tO1CL4FyjcVmYmYa56WyuHgmM//VlG8ZFUTgrD8FF43rIsoeBs9
vucZUgxZhGfY6/cia45+RYBQYYl8Neb6C1x53S5o2zhsLzBsNbvfYEMCm/PB3J1hwYsM07XrTagD
9RIn4hI8nljZjbtsXTPb6JDbA75McJCOcTHTW4mTHE7e8GhM4nV0IcrM0nOQTk3pYRq4SMez9e2Z
CLijHnqZpS8sYe9AX18ynaKB3p7BMMTll67x4YHnpas5n698zLsc/oukyQ1toP2eDPc0jleuo16G
wroe7WjaVpZo4LjIRejTmgIP/NUR8NpEPrnK9OWBib5S5HSHvkNKjj4v2QZ+DZvI0pf94GQ3UX8w
ppCk7GY0mR+QeTndgy0LF65EXuY2ly3twedk6HcWaZ890vY+/IgbyDqRdDEL+6su77IVQqclMItT
KeLNYHhLYCqbtiuf4rLvlklZPEoHEa1HyCcs1t6+zLtpD0/MuEgbhPo8Fia/8VtiFP6JedESPlGE
Jn6+cUgZm5Lq1Obe9dCBP4gLe4dZLNw5JlIRXHEbf+z2TtZe+rh/hl0Cg/TCHoZFYwNiH4pkMVIB
XHhlTGSbsO/AEX6bFTm+6g68L5nQXcaVbWaHjsOPANjVGo9XRpt8OebDuzsnN5bGIdoUvKwi0/ha
ildfJ+mxaRwSTgy83JJ5W+icvDyTkBWtVWmMz1xI4Tz0tlqdf02OCWrVZfh2advCPmUut9r00R8h
dwm9bpokv7X68Xt0YVXa8NoXQyvmvfZt9SkSB1xRai0AtT8MiXGvkQYi52iPvLMZRVfx7AdJyhag
/eWU+6QlNHCpskpz5MEPdJ352neJDnYqbNEdmrZFIDJ/CU36xcvR9RFuHbl2u5GOBpIwsdK40Ipw
6xSxvZxS+NxZmZ4QtB6LmqK2H8vbPnJ3NcY8SJn3pM9QaUiGq73MdqmOmSkh5msTrsgxaOIeOp/v
XPeWsdUwTGKHJGANTjNtpuAo63lr283Klf21G+WHLHAu45l4a6CcRMcn5bCrs86vVhHv2zQz/Iwi
ehmRScAegEdSUwmEH7QgZGfMvE0wfKSsqo3j1fMCQF68ddx+r3yCX20JIFpvRREdJmrRfU8glRkB
PSeNoaA2TThWWjMYl9it6jtnisTSywz3QWTWBQ1E52jU1SHwGqZD6a3Jv20l7XyXgypaaP+QCuNe
UfKYjfXeDPgq7M65Glo20XqwluYsr0LnTGFLqyNn0hGw2qOABbikTXYRnRNe/WoLyHcX53DE/bS7
MuRV4pv71p1uylS0PBE3bBe9yWI1Ecd4c30IPXFnGx0Y6TZ+FW1xmc7OYsCt6AXdwhEJ+7Sq791W
EzJoqKA8DTp0X8IR5EcKpL0Z9DsvLOfwpOJtAnFZxHBzOUC/HYeQXo7HYzrReYrM6CRG2yM54Zli
ipGa7zuQV3oKn8DAYqfKO0CXRNuakm0VHvDgOryY2EvZk1JeByZNC7cy9yWUm6oUDdP6T+XC5Jsk
jxq05Z3H2QL941HI4cJzc3tX5PfWWFO45gTrSoOTxa3bZZiRvh1m5z4+2EtiMUz/o8yS8bV3SW8R
F4nosKMR3zYXhMMbfJ2uY0Awmci8vKihAOpABMSprzdep7ZBVj2I0d1p1/zM8PGyFwzz3srspWjs
bVlHD2V7LkOCBudg1+194OLLzgp5u1V3B/E2ZomhcHPOcRB0jW/g7jJFT7qrqk0+vE7ceHLeDZ5T
bBG/xsSsXEhlRtumpzvm+hTLQsP/jZNhCZQNhu5wMmnrq4YizTIrkvC6r9Gbk1MdtJBtzPKdBIBT
F5r5ahhCUgAIKRZk9A6mgdg8ku0t8/MRA3LBn0b5vkpy4rvZIl8TZAo4lKLhuvBhnPoxr5RM4A0q
x6ZSnEk3Jsq6arrbBNPhEud6SnZ3ebRqV+2HmuhsUYr3oo8/5yZ+85gzIBSDIGtUBI1brnr2qlo9
l9q7KvwxWXGPqFdRx8jIqrOtK/Oj4WnQ5Q7dvgI27i386PtGkPFMOhsh4tDtdVB/qfica2oopiSW
h2Dcas1FiAZrG9Fkc+rxwtLGLU++WNPjI5QDn1neYlaq+s5fGa3h4KgPi8uuo/WRQc6jn0Ekekx/
wE3MfY7XqcTasKKxcdfa8PBULbcCDcgyBRoMGJew8+heqqLejijDtoxSjZUfeDczlQDj9I826XF6
XaXEaUa9/xGlbHFBl36VqU9wi7LX0qQpYETlTgfmdRHo8+T9NfeovCYbD2ZARnRUPQy04xfI97ZR
nDAJyfEXxyVXNiyEy5HIOq2ZHZoRCfl6sjuIOQYL1fTWdYo9TZGICGNwlXgOnjtDyd0sMKM1kCYp
/VehO1Uk6XdqPQnbWgyYW461cL/BfR4KZ6bhPkRXtlFtZpDiy+bMwOSpLlTzpNil91riYIxdAqSj
Onxhqz3ZQXiXm2BJGpQAXsaBYSrd8bf4qgrN59Icr/tGZ2tXa0QcoX9R18Z7ov2vvkqAT06ICnpD
FAy6xxtZSnxvKZ7EAvX5gnN1A6+5vymt5kkO1oMfc+q6Y7dtwp5AUWdrEPq76mpa5HmxCUb7vuj6
tYkyJdFtxyKN9ww6rm2zfe+K7CHNSGdKq2u6ZVA+Mr/F2pTc51N+o8zmOwyj85sCGRKgLvGsKQyo
CC6FcEqgiNl3BiN5CdLz1hLptVHPvOmFXDZORRjMWXUzc/bRA17Zcci6ncU7NkQS6qZ0ZjfOHRo5
uv1oJdTXwrE3kRlTjzoBWbX2ZTWRQBSpDWyi71QmGw3FAHj08BCpYZsJitGa9gqefm4n9QRvJDHf
MVbiz6hBKBhtDqTAMK8KMsC2dWMY+3wEhcvwRsQ3bj6DIg+oH7g4raJhfuYbL62huC2KZt1l4CbQ
SlyFcV1eWF3SgBd3CFBqiWqouuSl9+fraaratbLcuyrilzgTEj4lFAFm7DzW48jFY/JWOSph0WfN
XXoWMYTJc+mm47ZQ7r2S3mU568sUfsNcEx3uPKD58VdZUT4lytxnYvpC4X9shbqKiZfpOUQ3li9m
7hd9txbCfoF4vBIeUfwJvw83bUFbneG4vIqEJK2rodqbjiAuHZFD2VjrwjlnJOcRiLMIaFCNFoJu
D6p0UI9P6ry50OYPHecpYegqhyzeeKLet+V8bN15o/zkdvDrcjmF8WPWx5tCQsLt7ezQNMNJ9nKj
ZXPTR/0lV9jqRNTjVeXDJcs0tmM7yo70Bfi9lgdl5+ToZN6qmfXGyIPrIWff4eyE6yHwa9XpuHCM
6tQL/ypozJT6ObsKbTvZQlXchdiOcptmLecTUNHbfC6f7HE0Nu4g65XjQTbryJKbMpkt/dK4ibgj
WKnqlp4OSWwXbD3DEBl3Y/vUu+UOdAdmpGDZO4i9UBPxSowGE+cPGmJrcOUdc0yEbtqB+DNXzlZG
4TY1Q3/jKwoVXvX9YF0Fc3oQtg/FoiI6SV0UnfMZ1sQWZPJ+HPJ2beTiMa5oYbWVR1E/PfVRskNu
Sw1Q37kecfJe9YR8+hF7P7YHhZRTj3cGeV/I2yYq2GQ7J3LapEZP8pqUr8JoDyImo1SE6oLuabus
IPGMqoeGY7fXXYDfdI6n+1xPV0PXXbCkjtacPQxD4C60px/LBA0MlEVgStXBKWFTzT4etq4kjbMG
FlP1JveriSFQd2BREF+OTkVajyF3AjLvxc5K6+tUq+e0pmqTnuq36PlA3hC2ezBVc8hi2nyOfYVz
8M4w873f+1cNglhlZmTG5l9eT5OLdmSGvCIBGcLVzjzfldVrXbvkr7q0ZU29LSBBmNPJmUp2gba8
MNNiXjUmV2gF3KSPHLX2GsI9DAp926X4nHVy8vBJymJSMEtbqDLNMtXZhV/a0yK08v2Qyg8jFo9W
V8JGqbtqZVjBVxJjwVYM/JbGcKbgZvl027d9shZVVz/RW7RACKxizU0mojqPLeBUk/NCPuxLzmVp
lRs6O4boCtkmVXTyA7VzmHu7zZxuEqgmk6ooswgfsYvWgpl6Z2Pjk0n+TRJM/OAartrYjqd288xD
GaD33ZQz7N0pwXWr2gZubufrbVBwWQV3fyBgAB9znh2tUO5K7znj+rGeWtBSM2ag9MzFpnlWEHQ+
jphlXSolVT/4TviSF4Fc0X8B1vAW5NG9AVPEH2BQzbdImhZ246yMwf+OqNRtJhPMZ1/NXH2UMPni
OVmPTrvOHPHkKG+PhHM963znj+BKsng/l+nnxLOdkMAVXXwnzBvBPa+zvYPh5jcmqphF51rH3o+O
YVqvazh+qQFooZMCzut5TtimtFMTd5gORhLZl4mb6KWC8SMCGlPTY2qifaRhjXSsCa6rOb2fVX7N
fITy1mcoENI6UlzvNkOKLnPU0b2raEP7AXsKHSP2O4ApjU3gTBm/dUZGGRtuGBFbGwyJD26oiDVt
5XU2in4h7Br7VgySNUF2idgMrcVES3PdTJdm4n+M9a3qIabTFNULbyo/OL25EnZROnDh0Fszjk5d
JxDbeG+IDIm3187GM5DXSZojHgHgvCymKIi8RjwJp8M4tbxZrTvecYG7ctgn+Meue3T8CrwMeKqE
2tWxzejoDLm3UqN47VV2OSS0ukXySUn56DOQWmc170xG/bYXk/QWajTDdWYaF3Fx7oGimYHCC7Wl
pIsoGRAkwZfpszd5McSwOLlxR4DS5kCIXiWMnUn3mzax+gZJza9ExKvBTsoDkhV6Qv0qQR10U81J
suPGXx+ChBKNRjQVLuclU9+gXg9msFRctZetNNwtMzuSJgd31/rxpjLEdd0bdFvakP7qaECAM91N
2nRLlZivVs/CmS2xiuv04DQkkoxGgtxXdqy+3KyoWyYXdjfj/nZX2Cn9nHR278sm6CqY0359PVqV
s5/o8Lwi+ZguVVhWb05LE43NLUL22qJl2vRIfShI29hetQBNF1ZFrJ8d3ehJB8aqx/c20uwf3fu8
NoZuhZurvgRonzMYNMKh25TSbvbsOzQPzH5jJsl7gXJqGTjtddCfoY5u+mFM+bGS3mZMyaoZs/lS
Cti9Q4i81HdRGtIueG/qsLwe8zRieab+TWQPNO77iVZa7jeYnIYoT7c1wllu8yZgL2MoWeLUwNBM
VdFuQpmYqwrO1UUhkGZygYHWmNdusx0iO74qp964i2PL3rrNBGJsrmRBw9gKPmuZCkY3NK5Vl/qH
ysK9kXPxWode32xGE0cSZYZcz12fQHGV/ilGobyqNTzghe000zIsa/U1kaO9nBzVrb2e73i2LVUL
NF9kV3KPuNB5lJ3Ogau3Xjp42VL7zrwP55KrH5U94tOsb00YV0nf7dHD9u8Resi962VcmoNmXhoR
sFGn5vIvKCnrBjgNOll95DfabXzOY3MjUkz5y5Fnu+uoc8xlaKohZcO2i3Eze24EBzVX49ZwkuJq
skb/GArPBypXS/U9Rk1ccJ9jyQTaSx/moS2Spd0PdIsMKTygO41et1ld7ZQ5cb2eAdruiyYYELVR
W23SUHASOXGJgmRubXls8Lxs1FB01ExRvjF7P3nN5kJ8CjnRaIlV724sJSMAqUUNyBSfKpV20HCI
+sFbRMb6iu7HfHJqWGBMaklroetmvoyFHG/sGWBWOEAO7VgiQOzCsN1OblcfIhpBu2wsXvxGz/dS
imprBdwyOK8ISZqaERW/k13Tw5j2aTUWG0uqaC1h12wqp7b3LhKvW00X6yrux2xtZLSghpxLPAGP
la2vuOswlvM7lLcL2PVq3su+i+ios/rfFaT7Uzv147Xzv6k7s93IcSxMv8pg7lXQSknATF84Ql7C
+5LpdN4Irkyn9n3X088Xru4qm2VXTBNzM0Cjga6sZjIoHvLwnH+pNP/Os3iwb/RSaJcWtZ2gnpMF
pZrUxybOj9tLO/by68mo7HMDW9sn3w/bZZd1jp6eVmTFF9TYu/BIByzbPbkZto/rOJNVVnpd/Iq0
2jqpIy2cj6OSPuApYj0Gbk51Cq6PVwvtx/I8B25/FONQjUhk1q88raahpltuzs4NB4igRpM13pUp
miQ+zXFuj7ZuTTcb13KBiy31i5PV1sI7vdbuUN3hE2gex2JolMUOctH8ddXG7tGjlhs0uTFscnfE
3KTO5svWqywIFd8LD1ES0RmxfzT2hn+frJCtZ9OqgxWkLNjJPolvu2xsOIOqHtxRBc7sZOCIvwun
2LpZ+kRUJ0Q7wFJ7nHgKTmh1VoCrJ1EfzcgjIy4brucN8nGUGYe2Qb3doyJz7HX9jSnycFOmYGk9
npHtka5pSzAWjYsreurnP/lntfUj1SnlIWpctSdtUeJvyMXQz0fplANw0Kf+IQK4aNGTnZyvA4+r
x0a4E8UNd5l2gz3MF1TZ+rO+cvSLapnD74PWOZREqJ9vqnJdtl4MLbkF/hhUGVV8KtVkEXoaPRf2
kGGMs9TjPvv2ziM/t781cxQdjXuRSB0g5G3jNvap5a3OcVbO89euie9Rl49v02iMjg1YrgZg3cZ9
AjAQTccTomV0BEv32B4FWrZauw7a/dJO7pU7uU923ugvA7Xio6Sb6PQ5Nh0UoAC811o4zpvJLfyz
bBZ1eGPkpXhAdWv9UnApiQ45aHAjX+hX+vdjYutUmzWqwvWyb/MtOr6R897NqgQ4DGkAMITvWPbd
0lfaY2LjXzjlmL45HkJbGyv1h21hieWR5S4uJtunoKdpYXau8/Dd5AtlHMC17Wbss/hiwbgD/Tjb
tp702PMfV9oMJ45dHMcp5alodKNtSbUMJZ7CvQWiobtnfsyagqkdjQDU+vRQpJOzG0G84KlY8ZYZ
nDWHK2inDxaO5oC76NkmFkqnbsyipintoa7oU2AH7oxDSZPh3RXy9O+AKV7n5oiVZ5aHt505dQ9L
HFENzfviMowXnT6emfGmRei/onYENAYcs8GbKqNFkBqjd1VnZo6lXVmhw1mXqz5u1nzw56OI/XLZ
2m0PS4IeIyKdejHeAMildBq6tX25rBZGx1q5TNtCd1cILHXNawM4XcdjYbYveOf1QdSUt5S2fcS7
oVjDkkG+CA8QKoEoqlicfXRQ3LaZfg9RseP3zuN1tWDOKEJRXzvVWGIz6zj5lpN5wfHaqN2Hscrp
0qP5h/tszsXyLKYV+yHLJjeqio56K8DwvQOq0WCGoXMfWWOSJLAIMEFavNbf+9xl4+XSjuOzkxnm
bZob9K0yzBmOwW5P39LXVhuCUSj6eGC1yZLC4tq0B9Gdmn6LXDpb7GStwQiYGgrkLgKnW4rE5W7p
p/aXoEF1NFXuemM6endhz1Z0ppOdBqi9/Qd7/l/h5h6qgv/IDD/Mo35UNc/GKO7/dfJSXT0XL538
L+3/nj//re5fr38cvVTb5/753f8Iyj7pl9vhpV3uXroh7//1v/4wp9r/m/+3f/g/Xl5HeVjql//9
P3+wlfv9aFFSle/wb3vJr8/xcjfP7fOPl/wjJuCrWNgfyDnDMH8Dxu2j7Al6GFoqY/6BnAO8/RuS
93gM7DUHYBxYfyLnDPc3g1MePrtnwe1CleBP5JzhYGAGew9hVx8an6N7/40RmUQu/zduznZfwcVv
Ec0hi5GFY7cDKnSVZsXGDItd1utXWWVv1xnDJkv7xr12NSPAYLaU2320nBILwYhQgAC18KKfww13
7embNfyAzOawHm9wvn/NSAK8z05vVpO7dLu01nee1kSoade02JDWPvfwgxyg/B0B08PwdekvPCf1
6El2UHjX4SfV1K+NB4llttedMSIq4SJ5aWge4iWdSeu4cItjcKQPNHPcY5qlHMhwvjaiovsEhA/c
EYWPsNB3+ZA82da6W9fqYS3SK7C6X5e1i+h/tcim5110WrSaE6xe1Qek5xGdmfXF8cKzqKi26Rrd
6FX1ABLtASnVKxdoOG9F3GMnJ/0Gkh/ekmb8wFvhqzHMAuk+/X5xKiyBR/5r6MX1unaH0Pl7CORf
EOI/F1SXmD1GXwutb+Zx56dAkMYG5prBb45iD5AjQI4aNIbIMadPAEaGqGvW6VNVumjwZ/iwzBEE
ZqAwtDHR2qlOi0i8tA4vi/E77fujUptv+tTRtl6GwalXTsXZFNVUDU2AfX5qjkG7ICc3rSMuj/ac
b9Zm4ei1xQP1e/q67njbNO7ZP++dV8j7Rz91v6fe7GaK3PoIlHPcLSHer2hOtWUKhMi6ZJFPaXNz
J9sjLpoOlKvQYv8u7vQEliQNxpUU1ekbulZUZOronuTmBObsj8Hrw5O1M2kARjm+nejks9nL23iJ
biAdrgcYkSbB/uFXkkhQGe9zgO16s2vhOC4rtS1nl2BQB9MLuV9gpRBcPJpTEUVzShJPo9C/CmxK
/SLeZhBxqZbkmzxj+xoNHYuJTYtIkHHhWx3lhOoumqf7f17lV0ztR6ssYW3jso6dzI3bHcKEYIyw
f0aoLxvD7TLSveR59aN12D5e9ZBb6f3aduTbcaSfknFt2qq+KAiVo7k9pD/xnoPw1/6W+A+CrAHV
NMAtnjWgD48x6kBkHaJZvOrzfvRrJRpYGfv0r/S23QFQu6CYeEFvDO6hQPTO2RcvRrfsN7EuKMTZ
qP29CrPGCVg8s7iHMUhLXo+vwz1UpIM8FuXZieXgIuvmyZOeZ/eG2Z1Wqfvyz9/mQxi0jXLm+wBw
Mzzilqpqd3MJQCp68YsWCWXs5an4IvVz4EiRJBb+WnKJ6ONw/iVFMjQ7o5rO9oU5geG8vUQnQAeP
7H3e1NZXA102H9Pef/5lEi3vr79TIjeHZdSVc142gMnWe3sBHZCBYMIUJofqIH5lSRlu22XWvmTR
sEmW9DQVDtUJbd1q5H1sjJ6S30jtMY/0b2lDAbBrx9994IBHhQcnFOmPQ7YJH6PR+QzSHSacRRPh
4tW7fhoRc1xM2tf7Zp8NUMyzV/MoafITEflfTLMDe7fOG88uHlsTf2ovAlHH9RJAQvlWDFgGRhQK
DXJaHzMcG3BMLM6nOfnRJObdtC8UkHPo29rQgq44RM385DSCQ/h+H61e10yxbTW7NSEzzgCbdiXq
45Z40FfzESADVfbhpLCzzQirZqnxfOftOzjIJvndJfRkgFziFsGLo9Uc7qaKNmnn/uCgPQ0LaCcg
lg+JmFofH5x4qb6fKqzffClCv9mlnQbEYDC9i7UHpLfyzLjyp1UEEW/OTTwDUAU0VvOQyO4qUevX
jhEJJHbB9gCspMAUQWMpKHI7IVCvMiwsGlJdd5qboF+n9Cu19C9LZX33DXoBU5afUN141nm5k4mg
s5HMOjpx7nLuQT/DV9p+sMrhwO3wakb490MIn8L3PzJs9nAd6DV0OGJcn5NzIcJdIfyX0TFOqxJz
6fYbn+vcWa1jnkjnlFSOy7w8JE7/qiDw0d8vHfml17eDyc4EYZvrG2iQxWYsSHpAs8U3NSmFb2fT
lqoHrq369Htm2T9qjTptMrgV15XVngjeULq3UJld6JT6w8+54IkzO8bA+zqFcVAYULzrFuOQeG6K
LcDe27pGV2KONm6Bfkvdnhf5eG6jzHZkl/G0LWPPCXwPTVREJS+8espOfA19gNB8Xk3NIzVDtbgp
AIsjbt9teTp/Wb38zOqAtnMp0Q5o9DuEaabjMW6/OyE9osYJb5wlpoleaVdj2X/JcvcxtrKnkUMc
1AxgrciCnR4F80RLBvrA04HT7T2F8j+nG5n9+w/s6t3kidEcdvpMQgtj66EbQXDVIxUfQF5UcmKT
d2NrQZYaepQrptIMBIfilps4O0agqNnQln5G+4j0vN6//sOIEi3dPSiHPWV+EuF/nqv9cYaOUdf7
ucLUiJrRGsYdnferdrx0xysLnItt5ZQ6YVjYg7Oj825uZ9eAJBFuPQMXSB8SgE/C0EX5yVzQJ49X
yAbwjuenNcovXc07aajz1F5zWuPfOyXiqHPt03a1TnI74reGO9oTpDhi2zZDkFXfKYNi4mIam8Vt
7zLhUpqm0U0rcgmNgO5SLi44eymcXBTjz9l0jyMBxoFO+z+vg6Rz99c3ky7bcOWci6ex3TkaIsFU
v/OHrKRz3RttcmZ4WGGEHvSDSp/XDQS4DTtT32orCmiGsz4nGiquiIqgZ17AbOt0fHGtBqqCYUJ0
t2woIN0yr4cmu7+aP4pg6crWFo/6CaC4XVpk6CRXPi7LiUiXy7CMQ3Jl7xo40LSt9gEIoNnd2OCk
NpFfXdjCiGCOJFjxxE6c3Hg0EO8nJCs262q3lyii42xUVv2GYg30jjpLA9EdyGfEZ6e7dOsvIHv2
ZK1qR9G33642/j9Zn4nTrANZOPr1ikpD3YOzSMG92aAzx6L0gJYAlSui5iJdkzu3CYGMLqeOAWCx
dsiZ6zyNA9SS7M2oI/2R2PBZrCLtEdIH5i2gsh2ZZootsYtCSoMXDM0pQB1+dNNXRQSIyLRPIafg
y0XDERmK0cQNiz9oDMgUwJOXo7qHy9Au6Z0TkvTts8awy6ttnHWn45I/eW18k2B9VNs5ZTE7PmtC
msJaGaQhwLQjd0DBLLL0coNPYHcWLllGHO2zer2cT7pRPPbZHtnnVlEwgmvcmHm+F+X3rOMDW/uz
3SIlMHhxCojceb0LNZy365rHRNdN9Z5tH877siNa5BHFO7caXmYbjk+voXBtzF0d+OUwBZXVOUFT
GY9G5+yy1bodUwuIQdzwOrGc69kcL+wSsEiJodk/T/mTVwnmPu9PpWqqS9tN63yXZd5jPPbf+5lv
4OgTAt1mfIPyxaNpuo+FGV/P4NtOclgq20RodGNK8GWNmdx0hfG8pMmd4oykzMTiyI1nt6SS0RjJ
tbGANtoko9nfh1Z5GmsClomJdrmJ5mkAL9vYwrKbTvNG27V2FbsnHDDAeldqRpdRuKLHMoTRgbj6
pO6Doc771TLHxe27Xq93UbziOG5hJeFYaJNbr+LNgzkjS26haCGu+4hn8+r3OsrrDj50hYEcC8QV
2j+VfqxNA5Ihhl5xcANDPLByn9yGsoCyAcLMqwdQq6WdnYHzPZmqvYC4d+nS7BaEujesx47jbQoj
vj3wd35cJkF96/2KFMASDTOnYxEmxkmfhSd6gUxCknjn4O/QsdBPOt/fNo4L2QQ8QRp+6brwxIT9
SAUFCPZqgQiP+wN0d0n/4c/LZa8P9raUwUd3psYw5p07jl+sNBcbqx+B2mXzTZjOvOo66ihOVr7Q
zT0vOSXw/7i3efXjn7U6gYWGQrAY0Y8qsQErtOmz8LQDFrPmfg4f3CUyGZ19qdeDNg87VBxggdLT
+h6SM/8yFsPftWNFURpYMKI+1nGSjOcZ1bC8677rTnWBoBhgE5QMTkcPih8Vg2RHdjnd9pFI8LzI
75zRClaRPrkuDzoIl4DT+gNs+s9ubNmJHl0nxJ56b9gZzfjF6X0PENeMoLLmHdVt8WRk/fcp4oKg
H0MXCoUPzmc4ZnQYnCG+KmhTdklUkeC41nG0st9ZBBMMUfISlWS1B3bi/sT6aHmlO0/U2hpDoxl2
pgGi39fTS6PBZyHRy59WM/B6qqJrsjLwpSskHLu6MCquO1f3mFnB9DhhH1aPC6sJH92W5GyYtlpt
9iev8/t/Xei/TH60VVf96v9/qPTvHQT+qdKfJV3//L45sP+//FHid93fkCVCAIW+zF403OLD/VHi
F/pvaLKZe6cA3G0RaedT/4cc7/6m7zVTsIXGpw0dB4Ls32p/pvUbFRyAcT7ygHvbaPu/KfF/GKzo
CUonPaaxcSbWUgQVtAjEk+KQamx+IFH4bHDpXShEDgYgZHBDK76avv3FtNs/ttkfzZqbP/b7W1W7
z4aWzuO+suws9QsnQHBtOJqBTxz54HcUR9//rW8qxfhmJkDrKhF4Yr6Gkn1uJbwI32yO/2Lm0rtg
WeDW0ScVcF2178XsbPAFjRXHNt/PO57SLgsHGg+Vad/nc/bcTYPit5SOnciGnrHOhQhIQfUNwFxn
Ozmcf2qLImWUFtSrCa6FCEIwSpvIrc6AQYmt0uCy/YFVoy01VqEDYpY0fBqcX4011Bu1waU0zven
aci4OQIYq7x5Cm3eDuUhw59Pdrls9OOa7UDDKkTGDJz67djr3hmiBrAv1OYuxScKeOgPzYMTOMXw
FI5QV2vri9rQUnxWEzWUomZot1jSfevkogDopja2FJ15m5f5avKEqGvw6KvJI61t+xe1waXwDNNh
Dtuw4nsa5c+Up1lSNDdqQ0vRyS7xEU7hzIoWpERybzt14YGEcL+sf0sKUDeXonO1a9GZeorKBqnd
UQ/u5DpKovac4/eAHt9nW1GKUDQutdRYUDVBpv7M1bXzaPqptCyvyq5vDluqBP6K+qgTGJPYtc74
XEf/Tkb+21tCVoMaRzRWIS1QCISUflZ4YGQGwzyQL36yIrLxnYCmGeZ6OAdYnF6ItTgtmkPGLZ8N
LQUmtBdIDPu4t4Hkxqa5y3DjVlttKTCNcKBvqFEbbTQBD9LVul++BWJRbfT9D3rzLdGfRVgBUlNg
hsujPbRXVLoDtaGlwDQFGhKhniyBpps/1wlYDNoLT2pjS5EZZ0vpzEO0BJM3L8fOWPtbFMAO6dl+
9jWl4Cw9YLTR2M2wa8RN6DvwMZoHtYlLUakhnNFYy2wHSW1+mRz7J1pAhwyRP5m2uX+AvPmWuZ1Z
0ZAMc5A0zrmdO1djNh5Qhf9saOnSLEDoajmewwFVUeso7NOrfPJ/Ki3Ja9ftzbQXCxvjSp/soARp
dOSN44ljDc9qY0txacI3aEQyz5wn0GYa1/+lFavimkiB2bVTVVc84oNWn15qrfsaWd/VZr3/Cm9W
BNdwY/VTVrs1iquhGq70SDtY7v/44nltEb4Z20gtu/ZpKwf0oIrzMhHDw2BWkVoeLrviinbRTJRH
52CyvB+5Y98XuX/gxvxsC0pB2VZAz1EHWQJTLGBFY2OH7qmnlhS+VhjerMq4Gns8ZIWq6jCdGJ1J
gXzeKn3MV9X2N0NnIfaSg18v0LfMWwuoPAhHtd0tW3TkobM2bYSu1uju5Xqc5CJGDUtx3tJDM43a
UDg1dph1kkFkzM+NIlG7GV5rvm+WJEIRJff2uySj27v1QRnQcXBatSTZkOIyRFi+C9mJgRfBqRhi
6DwovKmF5qv48ZupW6VZeFnDRhkHdK5K6xvajIqrIt2XkZaNtmawwTNbB2dVzjBU80PWY59Ej+xw
k2YOSk5Wz5VW99/0CsW2Qdcv1Ha4FJl5s8at7XKkVC3d3dK1tmuCUYba4NKF2VSubjQ1lxoQ57s+
ir8N2SGroU/WREbSpQbNzJh1DiyS2TutS8ZH1OfVjivwnO/O8MZCIcHriwUecPngzAKhsFztsJIF
tue0cjs3Kvb3PH5Py+i92I7ap9Sl+9IuZ9F3XT7TfbJ2hY/taG49KH1IXQrLGJVZHXT2HHRO6UD8
LR7ibFUce/+F30RlhLKfZkAWCyovWYO8NzZ5XhXHahOX4pJMEIsWH42ooXV/pXNvHOVgDxUHlxLZ
qYccFVkJe9AcwV9E5XNTLrdqE5fiMjYbdCB1VhztwUsrMwKnS9TybxkR5Q+6lccg0oNk1V6QxfqB
PpZK4FBdlbLYuHI6N7a7BffJUd+GrgmOQzvUxPsw5BlcisoRKlbv8HoI0My9g3cLlzPLDvRRPhtb
ujDbHLBRYnA12DbWkbMjwNIV0yHR6s9GlyLT1Xu0J0K2eB/rfhBNSGQtWpmoVDpYFyk43SzVrDpt
1gBeoP6UG73/HIbTdKawERldCs9UzEbhIYsfQKr/oov0zu1VwoeRpdjsLWNI58ihqqz1MHcTC2VE
TanaxuBSbHYt7CF6MitiGvZtucApa8sDb4f9V/tb+YehpdDUzHSEXtIsgQ7pvB71QO+n36ei2BpJ
slVbdOniBAZNTxFzm2Bu4mPDiY51z1C5gLBCkEJUOKE/RBqzj0x0prR6+DJRUVGatmzPHs1mhC5V
tQTuUGuBna0zAt/ai9rgUohmersIJL5XAA3917Sdvje1ysOHJZHCM3Tz2BxNi3N8yn/mvfvCW/aQ
oeonoS+3sqHfwuaYV+Rzi+qpMsMbPf5dbT2kwEQrbNb9FTv4Ie1vuhQhuvWQT+pnk5YiM9dbvIZW
zqsuokU8+52DKoJSTYzVliLTWq18SScic02W+6is7/XeU8nCGVqKTDduvNGtoU2WdXFqlwIRpFrt
sPLkiCxq4XGimEHTa2RYoUBWUXXesh/t2EModEZismnMnR7qDz7GhUq7RLYRileIrK1D695Zx0eS
5p3obbWTxJUCEvSpB+0e2NdauPdpJJ7XylU8pVwpJHHrWWY3EXPQ0tZHL8RtYXTaX9TWRLowQQvY
WabXZoDi1vns6berP6gU7vHekIMyaesE1aIlKKz6QWu6LIjQoFRccCksU5Qu7XrGY3upEkjC5qkW
9XdqSyIFJZIlSaUXDG2U5rfEnu8BwR+ChX9ymsjGYkkMINl0CJ3ZxCRbUH90veFRbd5SWCLCCywP
Q8cAQe4feb0+eXtmv9LYssmd74ukmzPq1P6SXVcRvuILDx+1saVcNtcNuzTDCl2hIT8uQ0QgrfjA
SbUPvw/SEyGFJTpR5VqjFR3oaW79noyQytFQg1F35BL6mFoohpGQYtRsl1zrKiqdrpU/IfWyzfvw
p9rySBEa9mamryvbUefhLWb7y4pphdrQ+1365rkJunvea8OQ/8T9XTbDIa58xaGl+IzEMMIepVoY
6cN1JPwtFBnFoaX4TO0EyaCEWddJPW1QaaS+VKmUxQz/lWjwZkVajItw+kjXYG/ktE3zZT4rK205
kC3v1/Wj7ShFKPSZ0cvdlhNRW/on4HLdZREm3YHN/snofzOWXTzHcCMenFgU/Yj6FD7CKJ6Vdsor
K/bNutgFQuX9PlOui+J2mMHdTq2vdm7JSKAZJ9JZ+LQzqXPispA145GOmaHaxKXA7MAbwnileeeO
7qUJkD+yLLX7zZEC04KAI3DRoHeXhxfLiKxF22UPatOWInPKBYoffkxCm99jJ/Bc9L5KxeMPVvfb
mOe+7/DDjtagxyzypBjK9DwU/XpgTfa//YMd7kixadpTqVuwGwLkQTqEfON8vs6dtb/rYj+Ot0qL
I/ft0z0Ne3T4CY7XnNeL92jU3ona0NJdFNcWfghdzOosxrPW4uWxmGplFUdKyJca8nLv0YwNGyRC
R736MSyJ2pHoSAdLr4sClgRVcVPvT1AWPTatQ4W9T76ojGEqY0c31oqb3+vS6gwl1s0IX9wVWqh2
KL7Sed4cLfDmRQ4vkgJzld3HpvZlXbyfSl/zbygmN5sNjG5oWWF1dmZbaLvjLjWr7RVbOloGHYeW
Oqcynsfdi584kIDWUql1v5dheH8121PeaaHP80qPsXdAcOpLBOBWbVmkw6XDxXLJl/1OTPzbKW9P
whkvVbWxpXt/1qKyWpDqCvy9xZ4Rix+TQJBKbXD5dEnNHIN3Jl7EC6Kgc3pc7P1+1AaX4rPHldCI
cIgMYNzBCQQK1HSFrTi4FKCxhsFTnLFXSqi3m64oOAEsTW0jynigrsMxZRRE/6Qvp1GJqwzukUqL
Ykl7fNIRbi9cPqep15vGH3Zjln5VG1ra4QL7BVD4pFqrhrg8RlzpFu1IteK7JW3xHr2m2aJlHbRh
dg2l5Kp1FM+rV8Lvm/MqymMHp0tWuxHp7waJiqE7t2pLIu1vkHRe4jfMuo7Dk5mPmXuaWul6jwF/
e+0bWQn/3p3mwFhAQy/DOQgHtQP81X7zzYIIMWIDXBrsbXs9xgf5akgP+TjuP9cH6YSMBKpCRLi9
BVMyV7PKIyoh56Obq017L3zzdkW0tgIUmTgLdWVkvGZUwmGqKH1HGQkUFp1h6wZZRAhw9tQN1xgl
2UntEDSlkKwW7E9q3+cQdLSTevFPERAL1OYthWRTV7OPbindE3uucRDY66g3s9pR8sraebNNMEVJ
DRuQazAsGprCxQKZvazU4l1GA/GAQB/c9UjzG+NSb8vzsGoVF0UKSmzbBrNpLRIgC8Iy+Plfbqn4
OnkVlXizJl5qibRv2IP15Fz1SXeOn+WBG+djUpGB2ML7/Y25YYyuImVDR2C7C7U97ysMoRN/p9t2
dz/auX7prrN3i67jRiz5dGlAX3uMbXM6h87TIcKf4zp7PM6WPZzMY4l+KMJp15Yu0GBtez08ozge
3y6TrlUqyFbDf6UFvlkPvPa6GZEq1tq1Hm0zPHfq8lRpb8tYHTMc8eyaqhE1t/yr2fZnYYY7qtrY
UtwsyK3XuVWMwer/Xjfitl8V34EyTGcy6O/2WlUj3I8mHhJyJr4japOWMrUcwaghM+Y6cMvsokZp
3amF2tUug3S0McHAZKbyO2mi2JpNAjvaPaTz88mdIEuDxW7PfuvWGp3XDguA0MPjNpmUCDjsQClq
IM5HkJhZlUYviuM1hN/pZeaBRG1/RH9wnclAHTMPdSMs+JozCO47vxqR4Fw2uD0cF3nrqzUeZcBO
54ZNBXQRoc6pT/RgCnv/igJi66idhzIO0HenrF5j+rFiCi+Q7d9FvnFg6H28fLA+Mg4QlEfd9DrH
oad16ddWI2U56hq8oo/MklVT2vcy6ihc0KnuTIyO6rpfsBPC4BI5ICW0oYGy3vtTt/LTzs6ctg66
MEMh3u1PsHd9UJv5ftnenI4LvGvDzJi5PmgnmW5iXt58VxtaypexETWSuYEmv6JAWQ3dTmtqtbqH
rP1UaFECb9/n4M07jDPcdk8RnYHVqs1cup7D1sEdoattgIaujVNQ3G8KzTykOPDJYaNLaXOTRKIv
BJhua8FOHVJu3OJ9qjZz6ahZ8ePLOyqrAcYuF0aMfOCq20rf05PBR0tUO17pZTCVsgEVuTjpNvns
KA4uZc4o1TdL32JLiIff3il0vWydSumdgt/O+z0eufY8onjlBFO7/ujG8sxNPKWs3POl0GwQIkKD
ARI6RjA4iU/ddDR1ixKR0PD+hjwqrBwSOaMnZobRfbpLrOnAtfHxJvRk2FGVhKubDqgxQOB8xK/n
wpuViLLMWkoCjM51ZzuEbxr7Azoqkf8SoqSgdNJ6Mu4ohc2G3Azz1ofozO3dy9FSi0tPxh21odFl
VgZt02pNLWjSYhO7hbdVCUxvz6R+e84ittwPxViLoFtX71RPzPvJXg7J83zyMWXMUYbjDrCMlMHr
+uswGo8rtndK85YhR7hdpfVUAyJD1v+hEQYyOWq9Dk/W5Ugwt9CthH0iSmxDltE+th183tTmLQWm
jca9WXRwt+AQrxury76YlWjVPqYMOnLWKItE6LIJI/0Kb53jVdPV9reshTFxOThOg5LbTBnrrG97
jAm72FQ7ZWU1Cz6mPtoRE5/D8Ss18se6FV/UFly6M+PRWUxHmAw9uSPGve0maV2l+9iTcUeel9fz
YuciSKoar9HmPG9cxfWW4nJavDTt0gkCu2ugMNRmt31uGmqbUMYdRRnGIGPFmmSrdp64IzZdtq70
rPX+BjzSHaDoAxPXvTXb6tSul0pT4oEbqDW/P63cJCrsFW39YJlxcEUS2SmqG6V9IiOP+sERRZSM
TqBN1UW4akHmqgGYPdd5P+tYy0KxgmHGKk2EJ/sDJUK4XG2jyMgjDIpzfFFYEmdqv4aDfmK2hVKJ
ljLE+3kLFLsW25qcAHoOZr4aHn7IT6kttxSW7qCb2YSncuAtAHWLVP86xkX9TW1wKZMNJ6xrsHlw
ghaVJBR6cmzV60MKNp9caq4UmZ6hleOcQbrXGu+yWPyHSU2JwMDV7P2C6xDwqqIYRVAM+EmkyU3i
ecdKSyKkPFZLXF0DZb2XCqiRCXUM4UM3reKd2vBSYEZRPPTpfovj63jszHoeaBH2lmqDS3fmrBku
vkvM3da+mn2J/rk2qPXwPCHFpgGAPulzCgZLaD/PGeXlEXtLtQRf7LfQm0csThL65O+3yqDh85Ik
jjjR9ahWu+1f9frejM6dNusONh4BElVXlp1frmoNFE9IwWnM4DEIIhFo7bBbl+k07Gu1vE0GHXWN
XnVWOojAzs3L0YwCcGmK6yEFJgZmY+Ltaz+uLapT0+qSYyQ31fagDDiqZrM3uzUW2C5F5+GQPmRL
rrYkMt6oiMrEcLGQwQpCu7YyvD/SLOo2SrEjA46MPfExLElR3AT5Or+Lzpa2PSRC/clR6EiBOVbu
rJk1K14KZOWLak5+XxLNV8uuZMwRVjcc4zaiL3Uduxuk8Yobem+h4geVYrOujDmOdFbdSBfnOKRc
eT1klfO72rJLV2c4jPY0gAhAMsAyN52X4du3dGrHigw8Cpc5njt03xBgDX8g8DocFVjeqk1cujpr
kz5VEvFkwwECqwQ9K6EVOodebftT9e9FT0/G7sy25tJG4UAsbCu+XJM0guxbWBYmiGKs1TI5GcXT
1HbDb4BxmoXxVdwgjIkXp9LqyPgdgTsHl8X+FGgdY1O00biZxHJIIPaTcJIhPKZZUbuu2ZJ5THqY
4eS5GebVVssAZAhPXTJ4bwiS/hZbg148zKX7pLYs0iWaFZG7tA7LYo3CvopFUX/tsym+VxtdilQs
Xic/z9iSluc8jeV6UpedUr3Ws6UwTbWcpKVEJgxt7WqTJybZYl2pFT0Rn3t//btz7UbscxFAnsX1
rM8waxGr4ppLgdpW+djPcMKDIRycbW3OQGC9NVY7HW3pLtXa0sTRjfJKnDrYW/anOJwrIbI8GdGY
T4k2vUqcYuEEVxk9Xjr7uIIqbRZZjGiao7bza2qqQtioCqPzD9cwPFIb3H3/Qe18DbMyIhH1Izva
hqbxnFdqfURPRh+ls4hXMfMmD5fx3ECbLVwOERc/OVcsKTxjzRn+vVX84ngerV/6ON6prYgUm/ns
4+5nMutMhMWxGyc/Sg/VZrXBpehsIqsendziaduvZ34CFNOwq1//PPYnN5ElxaajLUUBpBkNpTmO
v9ZrGV5wOyXH1Tgq6ZMYuEe93y2zyXPfK1mbzoY8b+KNuPP31mn//AM++6hShHr+LJKy1Fn5IbzK
kH2bhaeWX8hIpLjJTEtbGdrTXXhv3u9pMaoFvwxEMlxgcInLmjgdrrAU+tywztRSFxmJpNs1hqYu
XQmtW7LdNK/eMeK8SvonhidDkWKUOLChYVFyzfs6lxRCfN1VEvhhcClCy8gpHKg7NFTyJT+r/g9n
X9pjp46u+4vQtTGDfXV0PgBrVa2ah6SS7C9Wkp0YMGDAGAO//jzV9+iqQ3c6EupWt/ZWiiLGfv0O
zxACRYpaxh7bKns0kqhl1IbvoUVU7KvSfgSFMRwOPnx3SD38QU014eEln4pqYrdc/wla9pszuhcm
6iunFKRZo5PSjKVZF4X2+9IF0Nhl00QPBvU9LgnGJIMMLX6LV3V9N3bBnMMk65BADL7s7pgaU0PN
P8SmXNi65rBV9oUK4z9kur9ZoD08waSpJu2IAOmDuXtZy+9pnRSNTaI/PP83MWaPUWhS2ClH8v3l
lXtN+uFC6DFqBt+jn6JIBq2a33uLPaTrzRBeai7ssYtjj3+C36hcJ6ri09R398Js1yXjz4fC7l6o
CHDptl8SvHfVwazEDvClRh/wWO98j4AaDKCOa4dergRg7dR25KYLtmOgMP4PX5t/ahfVdJgmb/Ax
nTH3E+0ek0Yco3qCgvrrVUfCaA5MFEAOTlQPSaSu00NCc5TvEVBbYzcykfegzqMXF7f3vEv1wW2y
O5shVdxGEdrES9mnWe2GT8sKT6pDG2WPf1qCcQRVH0sy+/W1nMqLMP3BpuUe9hRHQT+sAV7cLtu7
D+NrYPSx/b1HDFEKt8HYIxqmXfiOjd3OAWQEj93Qe8AQi2CWM6dJdOIcolMJCU6ut9vBBd/dobQc
Fi477JRRls9z6x77kn489i13WS4q58jEI84lwAgvKyH2VINsU/znh/8miO8xQ1q3gCMAsIImcfhJ
hmUGLtxVO27H7meyO5pAZ5fzOEIgNCmnFZoL3fTSM6+PpYp7zNA0DHMvJ3zRCXYUxawEAFtl2B5r
t+wVi4KEdJq8L02rh5eYsUtCjg0s0j1oKOisH2C6ivRZ9zKry/hJzYIf2orpXrFIKCTQMOKOTzCM
uam75g2uK4cm5ekeMxQswCxrgc/pWrjZVZvv8wUGnv95K/77+x52LL+G8Q7GnCMdkcv1PiiGydzC
HObQp0z3kKEkMKjmUqQqzGxdxizcT+t4/XHsvXfns4FlD4FzNoo5oe/V8LmL2OuxJ++yW52Qeavf
azheTUVq4g0wR38MEZ/uMUOEsyCl6FOcehrct93bEvUfjr32rvREjCVJmjI8WSTf6jH9ATfsb8ce
vbs0Z9pEfoQg6Qk0L5ExmCCd5mMSZTTdA4Ya2IcyZaL3XDx9wRTqbKvxGOct3SOG3DwnpbEhAiFM
aIHt0WEGcO+xY7nHDJVinpfEYVVUTPKomx47lxwK4OlepWgKq1GFK43gyAJfKj2Nz3aZDo1twSf8
9cCTshwZZ1hvOHPCMatn2crMnyw4fxNN9pChiDsN6+/3m0cP43OtWfOBr5M8+vjd0QxmTSfZY13q
Fs6POrxvxbFGfLqXKhpn5VoK7APiyWpoFsDS4JZ7wAaP3Q973JAVsGxqIhKdYDL8ENmyECU/Fmf3
ekV0jDbN2YiRnAtMZrbye8nWt0NHfw8b2mKBeSrDisPA62EmCbnl1CTHtuIeNzQPlAiy4MVdkj7A
DegV4uOnY++9a9vG76Z/owOwGaZpM8lgnegudbrUf6If/Waj76FDcbKqOJGAfqV2foPncIkJdHtw
r+zBQ1sC6HRbAo24SH4amHqQ/phsW7qHDkH4NeiiAbPhfpjDm8RJktOo/ZNb8L/Pa3Hb/BpbpgDW
2L4fgRMMywg+5D37ocLKVJmYyvLgl90lt6UbIegETxDw6T086FOfzUFq8mPbZneJknLdUGsCBUGa
Ibo3ATSJQZg5RvdM9zAiw1fojDgsD9pnt6tm38TQdsfefI8jsjSpq8piAjrEI8+J5pexNnNxaFn2
SCKC+WcrGiS3q02KuZR1HunkT8ZbvzlKexGjGHYavCTvDAdNqz6rbQU+lVP+WHTcSxe11s7tEA6w
fHDVmaj2dduOUZHgJvXrdu9nGnio6WCUKLnOVNWaTK7H9FVRIf/6cN02Cr6WmCQGYp1y3sBL1/Lq
6BfdndRkIcvsUxhhJKnKxSgeSXJsYA5s868vTge0h7WmaJcljcqwMf/2f3Io/N1W2R3PdvBaKw94
SFuLIduaWp8aFRwbgCJf/vXFV5UMYuEpIkvky4yR6jaY3DHBi3QPJuoana6KkuQE39fuIeqUO42J
Go+d/j2eCG72jsULxdPDacwILLjNML4cOvx7ONHWLbD3nIBQnNsVvojbxLNqqcZjOcAeTzTEJatZ
+56ij9/DWnxu+CHvEZrusUTD0iVqGN5Ryav82iSlReusPCZGlca704nasx0206BnpjYAZdNqHe+C
ZBEfj6357niKPmj1iPkQ6I0As5ApvoYqUH8sFd1jifoE/m6dHN5HCOwKgqUn90cG6G8O6F4ESPa8
g5HqexHqYnm/tdM3zqQ+VhXtkUQTkgtNHXJR5obgRIz7ac20HUI/pP+CIJqtmuSo0WRxojrVyVAD
vSGOKbukexCRhpHkKDie3rW20HW0Zt4cpGen/4Ihmkqz4j9oPW10ymrKvrByPoSWAYry15hojNMC
ts74oBO51UP4lSt9cMV3tyeFJZCI3/uIVMqn90cnsT8fOj7R7nQKJToyDYjk0yIK3tf3KuoPdT/T
PXyoYV0SxJ6jNJfzlC9IhURDhmNhfI8eMrZ1wzaAZ9Pp+kl2w73/Ux33vqj/isJL9z5mSlmRbPWG
zLxi5AR7uvibswG6OVvpxYdjq76/P40kQYAS6wTIw0VaprMKfdBDz94jiALi2163Jb5oqafnRsOc
GHCorvjPT+f/fnX2CKKuHWImOxTnjVzqu64f5Yd4nAGwBNEiaDLRhOldg0X9ufQJO9ic2ssaTa2c
62FWKK1te7e992AkVM7+EOPFb/5Gu3M7JgwebRWuVZCHyYd2jNvwVAs+ghO6QJftNPglDrJu3KzJ
pUwjCB6ywB7bCHvwkVlbYSsewFAYKMEcJqtvwxSzP3yr6Dd/s/d//08zTVKBUjy3+FZ9mHwy46Rz
SuUx6ed0L37E3NhEQkl2WqzX8ACPwqIRLj12vPcAJAzWg2pdsYnjmjxG/RZeJ+sQHQtMe+gR1JkX
KSa8+rCOl7kH3lPSYxfvXgFpWbqoC2j9PvFBgwnb1T8DL9z8QdDhN4dvDz1KYMMr+try0wJiQ3eq
OOUfiTYY+c5TBUtOXJlkOKdds2Lu4Vo+Hrva9rgkYs0Cr0i0cISLYpiFRIG4k7Sz5NhG/RdsEuaR
MPLAKUjquc+6nvosoPpYPNxDkzYBF/lUNumJ9W34YY5c/VjNY10f26l7cBKriNJBhc2UJmVuFd8y
29ODo7I9Ninsp9ArhYVpvK+LtWQ3vSoPdhP2SklJEoiGr3g4FfVwJkH7ddrWY7ihdI9OQo0VjHPw
HthKLq+a7s0y0x1Lh/aYpBmwkr5ccR1IYZ+NbttHqgk9hMFL95Ak+x7cK9XAxpTAzd4n/K93Hs5/
vjx/k1rsEUmLoWujiQC+rxzcNxgR1SRDYj6wYuqb9fU//5LfRP09LMnqvtQkwOroYHlDAj1ltKPH
Ctw9LolY0IjWGWGZJKPO2wrA5K6JD+72PTApIa0wi0XwTGKmMgMFyfMYtvUfFv936/L+Uf7pNlxY
WyUTLKyQufhvodR3UEk/Fr/2UkFQlGIBh3zCaV5ovqz8wajoWNG/B8qkFDNnw7Am20bQHK5UCCki
e4yilO6hMlNkTWoa9LaajfmMozKn6yG3XprusTJmI6QlNbAywWQ/QM/w0aRB9Yec7Tffcg+VaeEW
Pw6ufW8P6wBcUH6qpPtTw+IfgLJ/UwHsfb22aprqao6AfmhH3l47RXyaBaIMoqu2sc1TR2S7ZkYg
gua8rNKPARCkc0FjKCFkQ6tLVziA4N5/Hg5KZ9/L8E8aBpT+I1j8m7fbw+CU4BtRM0Ye4CBxeads
Yqes4nUYZG5yKs2qsU1eKuV0mdPExOa6M2wx/VU4T27esn7doIYLYFS9Uvy7BayOOqLlpXLp+nOt
ulRkQE/rQinhLrOZwvVcxoGein7tgEZeYXHvILPuIBcX+6CDxo6r0kwmfftmtjrhJ+GrpS3qbZY6
D10nv8Xz2ndFpbX/uJBeq3vAD1OXST6UQ76us3vx67ylP0PdyhICWLUebzrT+scVtn7RQ11qntxB
jGtTd1sMU4ZbHXSlgo3tNnZvmD6m/nb1tTFt5mk8yS3j49gvMEInMARMl6mFbCQMoPhyhrX2poGP
NRQAQtbI6Ro2rbq6Mh4NsE92DVdxta68CfPRjlJ9hI/j8NQaFH6PG4+bJtMs6aobQaKaPHT1SFku
enSz7wJTtv4pHoduYVkJWZwYAYwagaZoA7fWNm90w+Y7N4ql+svTkPYXterEUZDIkrF6Dhhcdu7K
cHNQXaKOpObZRU71GNtSwLSz0PmZPo+OdPaCjF7xrF0Mt3D8adbtDHdZmG4X8Sgbe4pKZeK/pi7w
Q5qNtQubtbAktZxD8VxbD8cD12rx3feDpD/htDAOH1gK5NNd38S+ewyiNBC3ow9E++j4NuMD8FlL
l8G1ee7iHHT9dXt/SYzx2jwFq6H8MNcuNo+qjnkd5dEAy60+aydqpjt4CST8TYcjBk/O6k2W1zXB
KoMjUqkzLzdp+iwByutFuZj6x6lt0YRIu3Kuc9/6zv4tjJejO01DB21/Ng72FkhnPjFk1zFPCOjO
y/zayRpzBYg0NfRDI0sWFr1RvBhtT+oi2FqKrx5HBC59XWTKnGy+3jCeaaeHIQ2HBzVXESQRVSu+
yIj36ibh6YhKz0o1bvgLBXWD2m+ITJ7w9n1x+iuDVaAFo360xaTj6hPZjLFXTLTBDTqSY4A2bdmS
0zr20RMdWnqZ+MyGvGtNHWZ0bV16NkxpnokIdtIZHxp4ZEL+WZpsnhv0phvYO3xpq86vGVdc0awN
MK/SloxXHCYZZ0jIpV9A/cbMth83k3flVDVFJP24ZpS3/dXYe/bZj8kaZzbuew2gcsV9Aa9j5a76
OGJ/V9McwAm1Tl7TURgDV+h6k0WcRspcm6HHlGYeN5WRORYf2BrbohOJX84Wciflw6JEcA7g7NBd
AC+0X4aBqpvKleXXUFO8ldaQK8wbn3h2mYSszEsfwMIrLyk0dYqtaQeR0b4V4/Owcv3cGPDks9FL
+rRIzcvC1oTwIml4Dee21lyM2Ppn2Qco1tY4kHMxdfalsUNyvaZw2CoWlvrxHLTd2p+nka7+hOw5
1hmkNtyPUXWM3JNSmzIDAmWob1XrMEMzIIj5S1drk48yaLprtsnOnnDnrvYeqOBLx/34g24Kq9Oq
urDBrBTizMAu2tDprSsj/HFMLIYprzEnei7BxudZSNb4aZmHVN/AfykGFkDVNj6zaOGveqDa3Ua2
BxWoNL3XZ+e2KrgzTe3sNfxmltuugV1yxnuoMuWzYqF/ClkNjUM2bM25HddlgfMzWbePfceXqxQz
krsqKuuuoAwE4zhCU+NObElD8iVZDdiSRtu7JvFJ93P0TZeeVezSJROaj2EWmK5angdRYhai2Nbi
fyMwljEB1JyeqI+lLta2m4EIWkS1vZi49KyAjDCYdcSN20sUI2TAYkL0+osTE6Sy4Yg3s6LqSn8v
ge7FgJtPS3Pya8jWnFeQgsq0S7S7qpoG3rZZzOYmY2B631JWsvPc1uObWOFl6NeRj9eDBqL3ZlzX
dXzybddLzJwA8k2ee7PW7h53kYzv7STWj6voaXUONhCvr2oeQHMh1wODLRpMapKfKk0s+OOCMAk6
YKXFTeMgznfpoM6rdVargfWFm6CCdT/NlahgC0VJfYsdNdyXvKpAa/etwvQVVj2ndSipf+7eXdIe
WVwbljvd07+iFMpzaOe1ChLz77opH3mfDmVzyxS0TwrIYBJZQXVjokUVcXKajPpZ98H0hob9VoCM
go1eCjHkQQotO5QHUfrcYGb1KbFm/i62ZhkyWrtU5FLI+NJXrIcGv1/uI0vcS1VHPMnNCEnAXtfs
1s7z3GWRN+0tOjYqn0Cjy2nfkEtkO3G7mG0ihYfwAzw38IfqL70t+78i8HeftOnLpc4i2SemiAz2
/QsAYja6HtlGumxJLSnPdaNFnde+meNiCF3yhUqRoLMeTMuW41RHQWZCN9A3HConi0XoYLhTzVZC
Qq/ezFlbWUVXgFnVfYatZ2+byEIRnWy0vpQMBsJ5wF00ZJDeS69NWW9TDimKsbzmWqT3cJEbXGaq
oFmu4rKuohtWzbR3+biM6+SzkayWPfa6TKPcdzAsKoRu1HMz9MlQ9JZUH1Q42iYj0rMpt3UzZZ2D
HVg2Jon2D0EtUpdXVuiL6Zq2vV3SdGuuplQH9iUM6eZywHEw7mMKKYjia8XOnPeBua7qOkXnx0Vt
Bp2fv1s6d915jOPaFiJW9EYvpq6uOPxrhpPxpCqahNucRTPSKatj82mGu/GcTRZ3QLbS5kvDR3Fb
gRGeQQv3qdYDjGwrVoeI9KDQ6KJcKLfnEBlHtuAwyoytFJf0THj9sDRlm1VEewIv8Pl60qghUk/T
jBnKMvwmU4xCPi6u+rz2sA1mS8yul2rm6ML0CWbebMI95qIa6p7BAlz680RcG99IV8Yqn5feuvtp
G+WcJ1bBUKkfyiA5s34AvVSB4he6DEmM8hdKunTIm6mtdbaE26LPPU+m4YHNpXP5NLVMXZtNQ1N4
qUSZ3kwp8pFsGPrZ/VzDJhZZtDWw9puRhPvCSs+bYhhUSPKKIneA/vpCxk+8lIEtBsqlK4yCUSde
aLEf0Cfrq3yD+PQdknpw9lks57+949CnMZEkVe41dtNtkg7iAR3ZTV4FMZKrq8bYeP0gxrGJsZdD
T/JOTWv7NJQz+9zHfYgzsgYGGYqQwZBzSNC2mIuHpiqshcTbFQugQnBmUkT0Ai/IRhSME6VeFLhP
5KEV8ZZmSAfUddvRIMQKtOH0AK6UbIvSeynyvhH0k0uDRaP3ViW6uw4cXDazrkLemou4atlDA4RC
mevKgnczL1Y/zuGEMWgZQcQhSzZA9a5jUermdig5/YDe/JzmiJvdVRpS/lgvK5mKOukr+7LR0b/g
vck3xiVEEQ1ED6oL2eCFkkGkls/ft3nl4Qlu3ujTLe3k16JOK5u+gVycjNcJvr5O8zGlQn1z7QRn
1K3ClDZTSyc+xNwsNUSdy4ScApjiVvkaTKQ7qw7quoUbJ7feQmPKjXmkunAoGgcluxxJP7mrVLfM
yH5t09220Ln6BKUUTjLTO2hPDv20QFg07ZevIuwWWgJk4n13bWcE6GvbTJ052VGDHYd3nQX85eu4
BDgSV+/JsSFoHhHH9fJqHDhGt9taolYNl1W3l2WJRViMKTybCrnQjRd0CqMo32gyRNeVDznizRyW
kOyepnW6pluCMtDXcD9+wzdn8S2cxNvxR9/hCr2Kk2gbvuoQ9KKcJVQtT2tcrvSZzYErT5AJkrzo
atKekyiln01Ip4eS4e4vQjq4GNVCO4H/wEAqLppokFshOuPcdW+XmhU8qrvgIkqg7Z6RiDKXw2iz
Gj/yduv7ew21N2Rcc7eg9VFO45ngyQ+d3JBgtm3Jmo91GLfuru7iVHwOmjgyn+ewJckjXSbPr1ew
eD/MLGY99lnTP5p5jKvrEf4+cYG0mup8gN5/d1qc6MIc5AcifjAGbKHJKrp5wP5WF9wFaSKnm6jH
2CPfmqHpcWJ6s2VDHQsgeFNA7tIb7HqB9YeAT/BYESmDJ/hCIR2oZYAThI9dl0kDOhW+05mtZPUY
nUD8LKPJ5Aj4CtH4IZqaBJsOvPHFfOmNq/13ARFK+X3Skm5/ixk71/4MQxxU8u7V2IwoUeGCKnPX
hMRla2oWdrLDu0VcVQl/67Qd66JZcHtlelQoblU1VV+jNkk+LzDweu/K94oksItPcQIwJfLq7Frc
mWvBAvy/hAmAdn65lZEfzPpE4XBZrrmYmZ77ArGg7PBRHYckSo2iyRRhbVG9TOUaQpYPM0hxgsyv
1QWr9Gpz+CCEJAMSR/WICgtUQmYU22+zBukcTWhQE9u0QNpIIPaepBJg4IzPzRp9pmHNUmQahgZ5
VDaVepypZ+oHwuzQFV5gL51LN6T8wuO5h9tCLJZRfBHlGNoXV6JD8NKZtG9yGyedQpWhHIyEG4bg
lyKOylNMqaoEAF4T2+7xWZPqdoPvyWvYJVV9RWc2D4+BZTQsZkSY+saYwb/CABWOrX3nyui5r/SM
7BS9AvLDxSyip5SAWngNUNO85SNS7vnVrpbMWby1bXOzWi/nq9JShjHXFv4EsseTzBu1fCUgEbxy
pxzoIEFvRyibOtYVjXFRf5t6X/3oulXaPrMhtMWQwhuNXUhhcajPviFpjb8lh9a/7R/anptrHEL3
uSSN5BmbHb8Ok43/rEmKcjUhTRrnK4Yl9sR0lTb3E75KX2d6cOhSZ+vUmibbas/wJdwWP8H9GqS3
dYuWjODzFt5O0VyE8RA+JWIKu1uGcR1D7oPrLVNNF48AcDYuhPSwxaUH50vBzuEATdWT6EOmvy9U
de4EXVEbwd6wpAJnCwl23vcj5ipTQEAuWeImfgwF7O2eYjhmmZyhDd3lG4rkpqi2yZa321LFFvGt
KVkGsDRI4hXqz+nCIEB/vzqn6gyuUp7f2WgdUUMFhlU2g6ts8iluLP+bLQGZvhBq7fJYpmDindHU
hahsaGKJv8LSxXACAzqtzBMY0T/jEUN8N/OAT4hDlDosOVTkoCfcDrW+JolvYZjuuElYDu0K+kYJ
Ok/ZAqmJV01TdGVg6SJRaS6J4RfcN6ATRgBLXdBZNwmMzTQT6OdAgiEnwTBWgAogzEHoZV5QBiQ9
iYpBGuDYXKsGeTvSboMTOU1lmKPE4y++HESaEeF5l/fcVp8TiKJdJiPHMFdhyz9Kx4GWHnpRfhjU
kHzSLtVxTomuvoL+tb1y2ETgJT0udFQ+kcjmkomnZJbVXylxDS0Cr7sLfsn6xFYWnBBY9bNW9RQi
WVp8mzvJ7VWslolc2noFgjqCnoLMex3DsKSeeWzPG9IAdYaYdq9wzzm4T3mJkHkTjN6Ur+od+PtX
r3ukOSEmMdFP0HJV+doCXo8RDcUthX4NR+lQSTTaHrSYmju7xuRUuwAyPhWWYziNY635C0Rxic/T
IETUlbi1OldgfB7LYnRI7gdssICilRY0YxYv6CLl21K2EJ1GdySLq+WkhXkI43T96EPtrlXDyXo7
KdON3+1CJC6LdprUTbDaFixIwism5qwGpeZpIYw1udBDO2RRyoLgiQ1reT+xkpNcTX162fgSyIvt
Fuh/Gy1V9bFVcM97kryKQuSodF5yVyn1TNIQDkzCuvYhtjODAUkjzXq/oKi+sMEPt6sMI5ejdoLK
UCxxkU4oyfRTF0X8G22bpip0iswkM3ElXhncRW8wCu8hY+XmEVnmXC1v6NF0yKADEF1R2tRmug3G
NMFgdvTrJ2K8v8hg3FjWCFk/9LNpfzY0TYcOfQiKaCHXZmtv2xkF3+08clFnbqNuyVe9oM6PuyaA
OFSMb3bF62a2ZQYZnUq+prHq+W1QB9VN0+vG52Okl+AmlM71WM10+gETQa2y2E1lmtEtWoerCCJT
XxxfljlHHicfq9CHd5EUz86VAI9C8I4vBcLmdm9Z1Yd3DYbcP0CkT58hBCG+rBzFxU1X0kZej7Qh
8RWJktVdweZlnLJp8NVLDHriczTJcshGma5fQFtMP4ed7270xLoT6ebzWqLXEnffPcORyCJr/WfM
D6IM6Bhka5jWI3Ia8qBQXz4y9L/hnWUBETjNSJ/eSrotlwF35zM4NDa4tMmCFmmTSP8ciXC7mW0a
V9kqRXOj+qvv/eazaYXT2RIRX6RXk4C0RJ68d4JLWqvXsFHlZ8qxuSpedcAuRbG7gnckaHkj4It9
PrUan6KGDdHDqprwIVHb+lWiyfexjaV9XHsx0WvR0TdB1mz1489YzR+2pqFoLE9K3dTxBs0zDkjn
bTyU5QUfJsh6C5MV4Gh8uxaTHX2bYfnjjzLYlrlIkDyPuQuaClgh9Nh+sg0CczgNDD1oODmKF4Gi
+bESjj8GrG4tbp1V2Yxi2+Kc2rV5rolf5vPWs0ifympF33Um0fAFLi4kxM3NGLrzbfBMRTBdKCMT
rF2k775H8bb+4OvcEzQg13jAldDynx2U0P6O4rnGjybDrHOJuCvR90BrHp3IMnwNFRrUoNh592UI
uzbMfMcgZtCM4yQLI9J6zEIVywXJ4brcuWWp6jxGf/4DUDBsgRJP0CkUpdb/hRZh353nZOA/cLDC
6yTZHrqAtQ+ipvqebeOss6Rn7nFIhLpHuE6/6RZm5H9AXfxm2LSXBoCu82T7uAIsPp3DC7ira86Y
OKaDk+7FARqC1kaoOyBGsMWDGelWEwZfjo2CdyBwVfXVMNfvw0NaX9czwhEN/TGrm5S8L9c/zVOH
OaqMhWnwaVne908P5/Bqc8ExLsKe902ZWUuJa/QErU3Kr6uEbDehxST0GO5xT/wGWr1GwxuQSu+T
FyLvQlF/PrToe9L3utZotZQbUFeRzTaVPAVJeGwn7hnfGC6B8NFhryglv/W+/UJH/idg37/f5cme
8u26tJGsxLNjJT9ZvuV1esyCL9kTvitbNXG9YFpbBt1fcYs5lpr/OrLYyZ7wzRBfGZQBIGjWwckh
9gnDEPTHsWfvgIFsGkqBqhCk7Db8sWHAIga6HBpgA7j16+HB6AiEmOGdnpkG32ASNxVUNdEhEBok
gH59OCqbpWUxCJpQv6mLGgX0G0ZowyFEQiLYr09n0YoGon3fhI7KO4pWRc+2ow8Pf314iSjuW20A
xnT2IVnrPOztIfmYZG8UAa1INN4TkKeiaXlDaxEO6uWnYztlB+flE2ZlAdg8Jzmu7KnSZZT5TblD
ASXZ074xFk3EVpZg2QcY5fghuKR1eUyBKdnzvmNPiEhID+Euht4sZheALqCuPrQue973rBaZbpDv
AvROvM0DZlJo0B189u50tguU+dHpBrxkDK+b1J2ajh66e5I973tOtkGmHK+NXu7Zd/VfQpuvx1Zk
dzRHyGcm8buwXsrclnum1+vK2q049vTd0eQrgAVKQt6xdsLCMHwsKEwp/nBjpjiC/4o7Sfa07xh9
HEj2ggvTeIfcUTEJI9WRLIBdsB5zYbS1at1ftwld/tdC6/98X/6v+mGe/t/T7X//F/75u+nRM4A3
0+4f//uDafHf/3r/mf//Z379if+++mEevrY/7P4P/fIzeO7//t7i6/T1fzg7rx3JkWtrv4ow99Rh
BG1c6CaZWSZZ7c1o+oaY6Z6m955P/38s6MfpZCaKpwQIkGlNR0Zwx45t1lr74r8wcheU7AeawfPH
v1umID7//fzC9f/5f/3Df/z9/Ld8nqu///Xb97IvuvVvC+Oy+O0/f/T441+/yTUs+J9f//7//OG6
gX/99j6Ks7iq4uLv9uqf+vvPtvvXb0La/7QUGTnKHYZj6CuVZfz7+U+E/U9aCcqyLNQxdITOf/tH
Abo7YlXxTyxACBckkkWNeAXatiWZ3r9+M/9pC1tIRQ9yFWPU4YD9/1938X3+93v9o+jz9yXpT8s/
fWEjKFMgJ2LowkSBhV6G2GK/Uku2c4OQxFMTpdqddIYe6QfVvAq/va5imhJNXmFBIrPUViFEJHm1
PnXLkxos4zTHde21wHDufzn5/+zt5b2Ypgl8XRjwhQxrS72fh87N1KDmp4KM3ls6bfHcFsXal1d5
lur632v1vBn+bhvynbMe3Rbq6yqU+2zaF0/GWAKsjpTThlTDI/uLJlTzDuDT+FNvrfpzVgsA33YQ
utbRsjORHGMtlXtsiOsvaFqu4UplGcg22lvCbm+2oTXJiF3rQ3vUGch3ngOjPL1+17YplXQlUB1b
30addp1PWhRW41PcaWl2XNIYxJRYKMx4RrRUDC4aDRmsNcNs8PTWzb8uS9/bRwZ4ldGx1EBGvPyL
1sDr8jNYiOHoJo0RPoa+Zc5RHGkCxq8OT/FS/uUUZnonmvLHoC31jhtd36fNQkIXtqE7XBZbbjWE
iXS6Kpb18DSHUfk9BIEECNPOmYJiTG9Lt9xj0t8wMOrursmmbGv1CpvHIcz6llCQnQ3OUHllBCUo
ScfpD4vC3O9aEWTJQcsH5yfwrvaHEFX0k16j48GppjT68iFfGZeJrxEo+OCB2P9W+4QKORidqXJ8
GuzGMaed6nVcwZ0rdb0Kd1aXFjOqDEaObZH5IqkUoZiyfM3U5X1Y2T9Fqb9Od4Zra/Lx2IEybWUr
YiU+8y9ZsGsUArOsqqfaYnhS54j6S+yU4veXDwy/fGkspgRCb0vdsQ3pmlsf1FC8K5lUkD0ZdFaW
uyinEcTso2ZwT0udjH9Qlm7jwxJY7t4kruf6w4WdsjTm6bi6pRxlbnNOPYgqsQxt+eQQvFSeFiZp
cWxq1/C7YYpGOjAOPeOsIgqzmLucHGx7tPpDY9gGzcl0jj5Q19e6j68+ENc2LWmbroRquWWJZkPe
yKFwmqcEcBc9jLqajUPV6MXPLElq907mi/mzTjq6ci8vfHVtTUMKqpW8sMJEmHPzvSPHkPWYxdmT
CiLzPnas4pgDPwJhqXdPdWqGdy+vd23E63q2a4B1c20KgJf2ldttE1I+y57ycJTeOMnxpJxyD7h+
SShardjgGB32w23BSDYJjKkYT0PPIHsqwQ/It6nuLNHBWciU7rKAOp4/qHr6bJtm8ncLVPR1wr7P
yxOP8Ibbhlr/tVLzfrlEgGumrMnL8qlsFK9rqqFUgur5jj94Vh+9NGWDl0xY0uDCC2z5chlEv/Kw
rN3iSS5aDlhYy1IbSEmhfYuSrKoeZdZP3wdbj7VD2Jb1l0E5+e/KrtPeC2en/ZrbFSBTu9XK6YA8
XjN6aQI4eO9n3vjkLk+Dvto2131LbU2NsmIokyyeNBHJL2M3R/eyWfKjM0bxvaOK4WsVjssXScH0
3m4rxzOSJX1Ulg4GtSsCEIzVCgtAPvplU3ymMVycnyMpBhuWZSoEUu0tfWUeh2RURTL7mdZFb/sU
RKBuyKI6rKC7c+7aix+CI3kYAZQ+mAt6AtEcpz9e/hVXp/P8I6hPYS4WkcPGVuomHIVEfcIPI6f/
7FhBftaTbNdW1nu13avFJteAzFAc3qWtTPSUUtGuzfp1uN8hg+HBxFrDKEJvNOEBJ1GW/QEc2/hU
pbMZHKsldhpP6ol7Rwc5AS09TWh6vLz3q+DEwfmbDgrgCgl8fSvQ0jVpOctpmnwNiJYXtap9nC05
3oFf0Xes8MZSijRA8LER2aMXf7l/mRvV2HfgoRLLiI4TEmt+PC+0otzY/vnyrm58UWWgOAfXXxnG
lTwueqpFFWp576t+Mc6G1ZhHSLF7Q/GuHDdJkoXULoptpCTEnJcb0hdANcBvO3AcXf+QDWsMXWnz
XT+a1Ye6MYKd8tjN9QzDsKXQJWsam/WKIZOLwXq61LrjNAG/pn+eeFpgWsdeLHvaAFchgmNROUBI
irgVF7qNqbqRZlcdOrUfTvoCwqz6QL/wa2e4nyZthCEv7VdbiC10TMS2GGMo5FbvTDRpgdBR2fhg
g+eK4KMNaAV25QPCdvqHl03k+etcXkfFvVdsDiaR4Om/PM2wmcMgsIqFHiphx8GMRekczLxMxXFs
an32ynElJQxKJPGjM02AJOxauFS0XDRTDuW4dJ8lkFDNi8AogTAocfYe7rKI7qKi1UIvtQLBpJAM
pJinW4Utnho9LBqvAmAOc6JD7uqQDBOI1ERzl/k4D2vlw7LmGnBlLwHKaYUYQ89Fn+mPl3d/fUHY
vM2jpUjPdblV2xnVMrWgf3Q/kS0FlhAMalu2r4401mSdziz3nX+ncnB5xEgRjUURmsJXZT39nS+9
6UWWYX15eS/XfoVVBHBMLobuGNv4yZzLQqvMRfhtk49vskCtneV8OAUgHXYM9NaxGWSxeGVLCVKB
yw3ReslKiFq6bzMSyjPiuAFxF+8RXG+8iuyIPG4tqJAvbz1lTr4GE0PT/dgAbc5wpZZpkDbld5A9
a6FvnLM/+Ck9sn2QY7oqKI9O2xevomYTQvH1TGECRXS5JNRFLjcrGjslCiiF76QjsOqlHA9p6Y47
R3qdDazLmFJ3ySBhYW6VgmQEDTErqbQablc9ggvoAaC47fwusBsaunUnobKMgVl8cRUj6j2TGbvi
YCZ1BnUGwJ39AZhXv/cu3vrSVLRcSUYg3KsxzbLiHR+7QPhVtBSeGpV9KFQw77y+t1bB5ZmmQd3J
MrfV7NlqDNSdpIDL0bSHTjnBu3ExXicB/Pwh8abUXsgseTi27cOgV2EPS6TzHYC+v2vUCc5jVezd
javXycWP2ILoknhfp7R1aS4gI92WSuzsm2Ua/amj4fuNAq/yUgztY0eB9/7la3/1Ork8FaYkaAQX
73AlL9eDTjkOVFtGHwCDRnQaOM3neMmKf8e90TxBtgm8ronrnUtxba5I4juUseB2UQuwtr0q3Zld
Zwg74edoQftFVdT6UTWt/gHaXH+ntwKsOQDu+INU4XRuhNF/FdAkgb2FefWgL0b++PI5XHsLImeC
DzI57HQN7y8PYpAZFK8sM3w1Aj07FIPZHvO8Nj84beOca93O39hJHb7piKQfl7rJFZhfzbl7+Wdc
5XvrrzAJEghvOZxtMNTmScJFKg1fyyMQ1GDHgWlVQ3UXhEF0qoVcDlpkWH/p2islqbDvdWnw/sI0
GfjBZ7k8AEMVqQrCwfCdwk6/BdMU/ZVrr5sl/LwIRVtyWiUcbuxW5G1SbjwXdif9JS/AoYWBrnul
8cr5hc/LUEpjAiivpTKoYF7upSQ/WCiUSX8IEjgaEFEeeYy008sf68rvrGm5g73wcBL7bFXlINq0
0RAX0rdhqMD4rPM7neyqfK17W6sZOqEc5XqKbVvLlFpaoUhWST8JUvM4hkbsuT2EwtdvxhaYHpU5
aelb2bPYLYCFFon0a3cljOgyPmlZ+br5jM8fZi1arUmiCQZgGy6mTl1Cf6hZBT7UmUyxOzaLq+9c
5munhnPhLVzfXaKyrRqCXUAtzvPe8PskqD4CdJ6/5WDWj3pCAUMOefgmi8x4JxS+9tz4D1q+nCAa
yDiSS5trnGmJpZblvoji2u/71P6Ks9IeIEPO9yGwzD18zw0nalDZdGyHmq1N7L3x3UZqRSEsisJ3
GLkO6K0u32RmOB4yMcgH5VZQWLs5ts7dYpq+cuv2Xd5owwPYrPoxD1W+J2n5fK4XyQDJr6ISSgFA
SdKezRFMWcEEyKLO/doe8uzgjlX50W4K+6ns9eFvV472O7fPs+KEaG+YHY0Q+sgBbeP2zwaEfnjU
4qmOT61rRNV9qvoq99bQ7dMIhwI5a7Mo9kao3PD6vEGKpp+N93MJIjYfLUDstA3s3Ie9197HADWf
JDran+jcWH5YxUN6attp/OmKGV5fPmji2I9dtBcnrTnu5uDIsJ/L1AKO+lYsPaXSa4NEr3xrDOLo
oOeuc9epqngM7CFxD4ltZIVXKr15UwZLXB+ifon6HW92lQDgJi06PRLyPbzCLRioR9mzr+nXnWvb
6R+DeFRHRWhw6Gc92Lmf145z9WfcFpwNMyy2Hm2aVcZjU8mzlgXtowwyASffkP/FKrSvFEUZm1jj
qtfZ5lrUVkjzYO/OPayw+jFIwj0d91vHtr4AhkP5kgPcxA1jpMdlMuvGOW6ctwya+q4NJoS3oJ52
QoMbC8FeWqsktiOE3B6aNAgIRZMH51V49TwWnXXoXC0/x0P487VPAXUlri/4Ehoo1BIuL4XKwFeZ
ZqbOrhY392CbCy+O3HAnZblhBKyi+K6AugWv9OUqM8GFtEJegWiAnGa1KoRXQPfk5b3cODWiGkuu
xTK80jaeLq26ZhSj4Z7jVkgoi3H1EBdK8yAcuTsbur0UzcnVA/KSbo6NzgbiArNyzyWI8+9x3f7l
cMQUIcxpTxbm1lJE7LyfDt+JqO3y7LqSBooWJe65p4P/3axN586wzeRJIGaxE31cR6TPWAUQ7sZa
9t6CnHKhV46ZzcE5ZzIUmPi0+JRQaCVq06r8SJOt87vSieHIwNLei0nWB+PSL7K4Qy7EM67WrV7u
E/5K6lpRGZzHOk5DDydcpt4EafLPtBvG+FHksfmn6socGrlporcA0+HvslTVY5y4OjU9jOKTbqtK
A2AbZzB5YQ4Md0mb1n/ZjYwnz2wngAk6pHDkmOaieeocOSBXi2pLQrXAWPifQzn+aJBiGQ4Ed0F2
QLEDEiJ6E+pLt+SLdZwXl740rE3X44mI7lOIJhF8C4LBY1Wr9mMtdbPyhsAJ3/L/j3rPdPESDKms
9I/dVMn5hAqE9WfdtsbvSdTWqV/CFYOCVFeB2vmg18ERlSQDI3WpV5PabWynrpoQ1mHgno1Sfcmq
8rMCOX/oC+19ngTvtajbyTBv3HNAL2CQKMWsVrT5hsZEr1fPFvdsVwSWMFTHcx408U5V99YqZJIU
34VCLmkrl2rp+uxk6z2HK5Aei8C1vAQBmh187417R65MPYeIgebDdvSAnCwoxgN7CZTlPGqmMb43
C+zOlLv37tZnwt9TNXo+uq2aUIVSjj0Oo3vOu6U72uZUvKXIAf9R2G38QFHUuivb6r86RkJnhiit
ACFnYxxuEq5iG/gwhD7K+zSO2kMTT8POx7oOd1Zsyfowk/5zjOsx/9JWRMQ1MpZed88uAgwIp6j+
bp6r/rEam+F9uJSCW2OMZxm68qHrk73RDjeiPjqi5PhKRzEF01yN6Zf1gQ6PZQNv49wNRXscqC3f
IyokPTGsqc8yV+dSmaAw4ItXfRu/U0bgvm560poJ8RssilZUzxkQ6Kzf/5ff0PUlXCsdpQviPoa1
yBYtjNQao7tXv39Qn9Z+Gc1qOhCb25fBhusHqG3nckHVRRuqHJKsExtPIDTVDizz1me1hHrORVyL
w73ckpXJoIgXQ51lqQV/IOw0fhjoG//dT+n0YBhd8Kbq+7+iKpPvtHCxv7+80xsegBYo1V5yj7UH
uvmoVVIA1B417TwNbSZhn3fyFCLlu9deubmOSxiGQyP731bMjFDWlpE62rmpmvmtjiQU9G5hfXz9
bmiG62uXcwU0rGf9i3nEMGWrRqngLJOq8u0u649Tb71OhvzZCLmJvK0rhk7QEbtcZYqKXI1wfc+9
yN1jL5fmWAwMrnt5L6uNbV7xZ0QRYBwdIdRtZgEuXc8tBDnORUw0vjiF+DuGOPe+Ltroc2tUuy3F
G26ajiUlAPbG5syNIRZ67vRh2hFaTmtLhtLWeeyr5Bja2l4/+oY1ANLggsnnutlW1HEQQRQlsnbP
g9GZD7RV3Efy2b0q7Y0NKX3t6a0t5uubFYVyhhdpuefCWtxHhDfst3UXITxSlumXlz/WjXcHmR0w
RRa1DOK9zTVC9C3se4ezcxer9LLa1Y9J0szv00pzHoYhFp+NoN+bwvwsp7wxEQWyz6IoSJwnt72a
bKBNT8nTOavZLM5TIbU3K4jpJyR98ZSicDs+Dsi7fHJ64WielbaDIvYMJl+nrWMcmkna/6a9D9pS
QwLDOcBSXP6YuhLxIJqzgfC6PtO/Gqajw+6r+i48ZmnQ8a5SF+gOqBFNDdoyoWXfkxy4T2oWXXqA
d49Gh0gL+w+D0dnv3aiYvmqGnf5b4kYRUxrC/B4xhnoGBxnq8/HlL3Ej8uaJpLdK651kbDuzN2Kq
a9AYs3vutD6/d123fOxNmT8WUaPdy1ShVpN0QCDyMrZepbH67BdYmlhN8Z8tKPyXfqHMp6yuoVif
52LRGVCUuucpG7vXv03ARDAzi04HJc6NqaUOzypkSCJRphN7soeEn0wxWkjmuJfF3LpAq4ujC6cU
pceto6tLJBKLChcE3eQhROfrJFBo8qzGsXZixBsegWQW8KjNuEiptlMYEJbQ3SLonbObBc67oZZo
29VO9fqomm1wZitigph3k2yaaIMlKUnOOeyn5gECuIJ73n572QJvnRqocwxgxYqT016aAYFZ7IxJ
6JxLB2nZQCTWIxoI+X06SfHh5aWuUbAg5kG/K+yc3sAVZhz3TEg4TXgAdDU85pwil6Pqp9gOKy+a
WhSL5jI8NGbxkMv+uCyzP1Xl1//iR9grscYR4AVJJy43XOVhq1UjQTcoebKIOklOJkJ0R90OsiOV
M3Xslf2tnvr8DR9We7QCRkkE7tDuTaS+dfJAgekqUCrn/m2qSq5Jiq0tMQk+pIx7C93Bh14boUYZ
9h4n5cbrTARMBYaGI2Dcqz0jDAaem2Ac2U3HI2YNP0Vjrh50ogHfRCTz9WU5tbp52AyEaix6ecZF
N+Q2U8hdAgGru4NuXB2VANX48qe8dQudVR7BBL5IyLHu+pf4ydIbBzVFyzmTfDoP1WCJs8xls+PB
bq2yukgCDe46jdvLVWILhSzmfppn1Ad1j/ZMTA5h7fWZbj3JyiWopTW8piybSpmGmlgY65p5dtwa
ZVgZmF5ruokXLqRGjTUujGQp9th41xYInodcmptIP4gn6HJrYIVFDNXXPjstwh+D00RHJ09bFGvE
nnN+DpIuX3/WwpMJmnawY5yNtWvd6GiuTK1zhNxCcJBuqFY15cYZDjKjfnCoSpV+btIB9R4EagE3
50bQPlmM/nPgqmfU5qUe5fehOeoGDIy6qk8u1G1UMtuiWw6LjtYJ7369R0S7vjvo2+B9CWsBd7hb
B6kZrhYB3TfPlgzpmeZz9WY08+VhTG0LLSJL22sUXBvcKqhDhf4Z1q5vx+9lcV+B6arN87xCADvG
zj4y+NzdMesbCTK0cfJFaZIzAjTc+MFkXNBUoeh97twQ+HjIQL6Dsnt5tGfUmBKZRo8TKvUny82d
cxam408VN9nOr7i1V6qo1D9AVMKOWv/8lyuM+kYRKPRFzkbu6vdTbX1HTmgvyLq1yEqsWtXUHNzR
xhsNul6rnizxPGSO65WWuxw7c4mOL3ujW3ZCLMVbTfBJ53uzSgDsB5lGYZ9DpgZ4oG2sOzxk5eWE
4Hekk3st41uX19UhK1FX5PpuWx+R6ETL2HrrvDBO44BmUn0ec819B/Qhe3h5azcOkMY0JVpKe6Dg
ti7QrO1+CitiBLpLPcqIq0hLB/1LvNqh0/UgLaH8RjWD2OfSGlDqrqN5COxzTh/mTWsCC0m09OPL
m7n2tPzlkAjoBVKXsrbzNIo5Qz2p6OyzUbXOqSx6GhOBbj91UPCPHRNBz/PSmDuh3HXZBIMg56Ld
wn2DynG5M6fSFFrTtToDuVggAA16/3Vpaiol04C6jOSP32ljO0dH9DXVt2yWsnn/8r5vfcSVJkNf
ia3TNLv8CbYbxI1qF3VG79v8hH6qemf1u+/YDatcnQohMbExXdf19H+50KSRpRK9ohY1mp9cTRrv
9HoKT3o3lzv37cZ+TJ4Rl93wpkDRuFyJVozV5mYRnBGkMzyImuIYFo628+Fur8KxrTwxXrCNSVay
XIWwouCckI6+z2GKHegy5TuR8a1VgPaBytSpx4ptPpHF5kImgXnYqgzeGrPKD22WlDtZy3WyCcob
gKlDDA7GZAurF2bCvwbbPWdOXT+Yadje421T31YJtbuhnp7GBu1aOVSvG/az5pqsDMFSwtaCALcd
/TYu7kLNMKXSVbnibW9UTYwkF9PDdxzIjbuNA7aha618GrL+S5uI6TijD7VUPnrBpW9EgSnRWa4l
OtQAhI9plLanOujt/3CkLyjSL9JU1z4LKDvgSHRT4QpdrmuldhGYYVD68OAlShs6wExoqztu+FlQ
YxNDOWSCgEGeLcXexmtmN2vopiV+tsyLdt8UjO3x1hI/ElquqO67fDR0lNQN+bPRXPOjPhnJcOjH
cfErtD9tbx4K1LMiDVnqA/0taXi2XlfxgZisS5EDWyLUppN5+aaZaRd6cV3pCEL32Th5aWq7n8FJ
MJZNwCwJvMntGYrRGUEn7joUzxm2yxsSncY+kl+XYJn0QxDZJZoguMOfSJVDMZXMedcOeezEOl8k
Ssf3NR1v45hkYZk+TglzEQ4E2EGPyKXtfsrKVQipbrI+/D1eImf0kC1HyE1FQv+WzpbQj3TH9f5B
16q0fOzmsYxRBdYtMPh2NHQnkN25c6oQtzU9Y6r7+eRMbYCi/xLH30KrF9mxdLuaEQ5BOH2bkTEb
2Kg5CM+ZxvJTMFhld3QDR39nVRaK4dnUGg9xugBHj+0Wl93pgzqEhUh+b2PEvb2E+jRl8Vxmw4m3
2R7fmU5h/Ttx8sF8EwZhlB2gwOrxk5m1qeFpRV79jIT7wQFh5hYGbLpUaWLmOUec+6G0M8a4daJS
tteRqqk7Vx/EfRU2ikZpCKrzYAVZ9tPIc81fEOKbjmBH8gD2WBz8/vLz8RyKbYxvRXSBfnBXWMe2
fOeOaLZHid37w9AUH8EHBW/cwjQ+JX2roy8b9d0jo/vGB0fThjubIVl3iMPYb42ucbWDlYXIIleJ
+iT0bG/++M2fhiwqUTPMe16ejZMWfdlx+sXkt7mVvp+XXvp6PSyahwZ+iV5d0gftzwacwPyop/yX
Q5unXfkuyPoUa3ay4q/StMWPIBdlc0DyrtW8lw/v2r+v1In15Se9A96x/vkvr6Ix8oqVEEl9hmzo
KIlR5X9rWRVy+C+vc/36sg7atAYYP5ix20q13lehGhOj9xETddDi08QHUUl5RxnJ/vryUs8I/kt7
WDGLlNkAf1uUDDbxbuVGbakneus7kUiNo7Dj4bMawgzdpTKrspOaVROfhqhDIkBK+uFjO1hPBrb7
RbplNB9iRKjRGHab4u1U9KV9aIs+QMKQPLg4zu4M2x7N3Ilh3m50XsIEBS3A2/E7Q1TCpDWfK5iA
Ii9Mb+KbpV5apNO3sUdO3aPbFjZnt10Ghabb0Fg753z9zrgrFo8G8NpEhX9z+T3tZeoTVPp7f8Qh
HGWeFj8r9Gjvx2Uu7kZIK55TjNPp5RO/9XF5SVfYDm/3FVHTkE3MUAanZyR7Ic+OlccIACHWlsTh
64S/1veaOhE0P1JDWmAkvZf7M4sYbylQVcakG69dZPBYDXJ4dZWIVUBVuSsWlUB8cysWSHoQ3EUD
6UWUx7ES1REZkz167Y1jg6zMw7LGPlBfNnFvbwq0A0Xc+Kk1oPA3oxjdd+V4KuNoL9G8uRREWrYj
XQcLuTy2zAkzJNWLxtdKm8Edqa4fJh1mYl1oexO0b9RSyWVXyRACKmps294yGhY1g8sJdaAPGocp
YwyTNYWItGpD9HGqrO4DTY32CcZmnBxApazDh0Cen8Kq2JtCeZ3c0CqVa3EEcCX56OaEeW61jkHn
DQBLrT5bDKJ5q8FMjajgZDDFwrlu7qp8Dh8y/MVJ7ztt52269QMgoq/FXHzeVXlTIsY4hErUzIYR
413ROvZ0bFM5F8cgL/o/Nc1h86JVdwX36i4C9r8Ddrj272t5aO2jEALSYdo8QCj1T0sJN8x3KzNj
EiS65gytzu9edgA3Vlk7nSi7oNwNQWVjXsmUaG0jgW9L1QuAG1bzUNh69+pbueJ6aUHSbcKxb4ET
ylWDnElA/VLvmaND3dvT1a4HvbEX0Gq0AYBw0/Pc9ovhX6RRMtuGz4y8ckWi9ifeEW0nYr65Cp6M
fipY1Cu5NIJ2Ct9RavrRqhq8xGL8mBDZ7T27t5ZZRWpo0XD1nW3xNutUZzHFAVWGIm3fNUMUvlmm
xHmVdtrqlBXmvVo4H98gkrj0Lk5ZOWnPPEp/zjT6TVZWvOu1SXx62cie367Ld51lVjAyu7kBqc1q
VZMLxqZf6UXSnxBp1T5IK1LH2Ol00Hatej9PeX90x3w6tUiT/jC1UaEcXMflKUyz/K7vc3Eykmog
o+hnZo8lzqlBs/REeInq+TCWp8w0o7uxCaoTlbjxjRzr8VCtoCCh10jsd3l4zEFB74Rh1/6Zjjc5
vEHXzgSStCkZDI5BlO6k0qebMMNgZY4LSvgtavG7Y39vLIW6CuJIFNeBd23pCX0ZI3trC3hPo3K/
qQRp+wo3/kWGsXZ8+YtdByNshdo09XvKgVe0wGWiZD+R+2B9UXEi5BXvKlhrn9N6ilaV1/BnofJx
x0vc2h+ICNJ63B0MjNUl/xLRBtnozCUDragDztnDMtTWGwsiG0Lrg9B36hbb+F7RuCLOWusi0At1
ksTLxVL0syf06MFfR2N0r6OS/ZUqpXhjMheEmUQlFbTRdGpm8cThciz6anqA0lr9ybzowXOdwPrQ
8HLQeS6seQcP9Qyf+eW6/Oe3wehbC8w4/41TLvNhWGJ7MM6pUYVeOFh9fqgYRuAxb4CpgJYIrbsG
CfG3uKH6vmbU27usEiEsUToaOqSHD/QIXbSzKuNktYJZDE43nhMTVHaoiwhK8zKHB8ho0x0QYHF6
2Xaem+K//Py19ciLSa/BQHgE9ZGNUzEqqeVZY49+HlX2jwIZieWxTwPZemPfFowT0NIQEHpRMAAr
sEfcdOpqzimuFzM+Mnp88QHfGd9kJ+zEbxVaKapZGPgG3r8ZD4ZkcIkHUif4yUD0WhwJq2tfMZxM
P1RW2danUc/Iq6tCwrhLZpLlQy97qby4qxmqlyPYHHvF2DbK06zBkHdDM84fXz6DK+9N4riaFpdV
WBRxNl6h0+lCMFVo8g0niN+Dtlnnqe92Oq4uDJwPqN2QlW34u1exYaDpSVvA8UBz2hR3yKeFb2oI
IXfI4O7yHNfwfPNRqYhSawayxOu3LY1Gjo5iumbGvlnoiKzosj2KTMT3cW3K2LP7anyvN+PwmOSJ
cdKsvmCoQVV6JYoUO4HRNX+JwAhYPp32Vb3tquUfxYyJXMVS/JopiB8omkhxcEBV+7kj0uQQaW5Y
3JdFa31vXDF9cUvkcJhAVel/TvNCTSnv6GvvZG83PgU9BkAp5AQ0nrbZWxf1wJVdJ2XawByesm6Q
d9lUJKeU0tGOe7hhW6Cs+A4w4egKbSVy42HumQjustSwoKTPSHv0wo145wW4sQooEUQKOOm1yrD+
+S/OGO6gQ5xrpchPZOjK98z5a5182fEV1ykHpUfEvAgPgLTq1BgulwEvRC2gnhNm7VhJfJKDweyp
tmPoEfr1ZBkovC8Ow2BU+IcaFyvx0tDVvs/pXH2CkzGbrw2H+TlADelcwxwwbGu763wkWNK01J+R
kz5VY5ffT12917m5dbbrh1thWiQY5iYV1vO81RgVkvrBUg8nKhfjY82IpJ0nbj26zY0lkTMATbiA
NPASl0dL0S8wJxnUPnyF+KiokjCmumwfUb4pvMIq5fFln3fjCkAEB0PPm0XmtC3IMyxNbxYbwRKd
+UePAbIep2Zaircms/teG4NDX1zLFnRpVpGAbe1rXLTeHRcduqR0SlTtVXnOUATZceK3jBOi0Qqm
NRlKg9O7PEE5TiSWCBj6WtUr6HStmX8JU3vOjs6swh9Sldm9iQrED0fMDjPtGsp8h15NFcOuxlTs
DUe+CsqolWKY9NWB2/CqbeKjsuxs5itNud8BbDoN0B1dpkeU3X0tVB4fetYEUGKYe3WBW+vywqxK
FECX4fpdHoPrduDNlZb5estMDpcZp0dt7HWvYvYuBX2x1E9CI8PbsSdj3c/GgNFMwDOs4mxrr/Ny
3WBJ21r2DAcLZaPz/DsDgPcsEOITVs0IvMRtu/dMqm21ryEDGb+jxFExqCsy7e9aXhfZiUG7hS8K
e4FM1YDe9Iw0yr6xi/TbkvX9h7RfqvtARpPjdTTzgYegDeqgIxaLPyBOxH8ylgfdDRqn2VEr9TR/
QN8SZlbHfKv8VMopmRn2WozLkdA1/d7mLpXK2jUyBiHVmvWFIYEB06sYTBkyi3t23xGWBY96NYph
Jwu54VGoE9DIAepL7rsVXMtEyEwpxqMh/2AFnkO5+lQ65p4BXn8QVFd4dgDL04w1t4aQDROYB1kk
PuOc+u8xNKsvIzPAP7VlbtZ33aRn0UGr0+VHmpv2Ab5r/fVlF7MG5ZcWQcAOoAlyFxULfZshoPTA
MB/NTRDOCXnpJbOyImaoj8UPhjl3jOmN1DlquzW4tbU9p3N9DfA2xHMCYhnIxi1tnwkGMMiWLFnl
QrLDFCUPpmzF3QLR9RANM9aDtN+rvytmz1oUXdHXAVV8eQUyUfPoWjyPadrZ742khECWR8Gezvlm
9vgaRFF3BzNjA0ak1rXFzJRM4KiYL974dRerk5s0qkAZcuh/BKYT1Mdmcpl2Zmk6U5lc5LTzg97O
Ru5Fxaj9VZctkBStnAMCHyQaw8OA1Ot3N1JRf8dDUfTwjm1UGwYeiD8HE+TZjqe4fnmQVITLDg4H
9AUqKJenFCiKBbKijRRjF3eBYsZ0bHwkJpI74cHNhQgRXG4azeBt3dfoGJGoqYZyORoH/aHQmVKM
YmjgM0rMfW1phiiEr4EQBQZHgLN5vq2qMiOm0Hd+NLi6P2aR/ihihovsBK7rX3N5pZBVIKYHWEGF
HqDM5dmNTRwoo1W5HyVajwQA7MMDQ/mSU5WDXY0TzdijPtw4xLWfBmYIfgsIyM1z0iRZXzWTlftp
gnLMoCymZM+TPC2WPu1s7tot/j/Ozmw3bl1Zw08kQPNwK/Vgu+M4iZ04yQ2RaWmWqJnU059POTdx
p5GGN7CwLtbeMJsiWSxW/QOT+2Oos0RrWWdP6haavul1/W514XPq6fWSnuA4/xzFfvkJdTY2uBwH
mDvxCMWKPJx2Af7xV0LBxc9G4PPRqGD/nReaXLNY/BCjs1NdjB9rJMSSrrRcSlpiPf47yl78ajQ3
EK4GygmZ6OV8ACeT47mMZJtOdxsYdb+HhhpeObR/x3K+2h+jnK0N3pHYOwWMEkyBecC8xT+0skt3
HVWF9yX2LTuQOsMt/KxXI2PIojbICGh7j0rx77zjj6dNXkCiq+eoPQXRgPq9Vfk7W2df/v0RLywX
K7Vp7fJoJns6m15W96VDtY7pzZGZ6KovbgbcR3etaRf7fw91Yb2oFZGdIc6JwtR5vaX2ekNJ8C+n
xU6H7xWJ/mkJqT28fpSAFadPwJ6A5fFyV+BwOYg+ZRTdTNxCoGK23KoNnl4/DIGIQ7tpHoIPfDlM
UMOtzEQKSNUMrXjxAoyBc1nd/nuUC6uzVf3MTaYcTvO5Nl7tZaEMXZqtVT9ln6w5Wvd1pPUjOt2v
f0ijDkXyvNH7KQmdP9edzjOwP+QR0YrQPk5j2O8FGipXTtOFMI6mIDPifQr+9rz+IEmHMgQL5Glp
G+95Cid50LkdvFFlVTwG9TReoXhc2HO8KclIXAqUwP/OYh4GdtLUkS9Pczq5b/za1klQt8WVJ+zF
Udhv/986QmHo5WbIGqMYK1vLk+HY8pBhdBiH5jJd+XZ/J3b0PNlz2+72YNRum+WPeIBVNxIMiuQn
HOr8fbmsQAWySSdFFYwPA5/1uLkiXpMy2wLA2cW7McG3EsvWaj3HOmjsH1t/jcCVsXfufHspuljU
Mt1Zkzc/pH6a3lqwA+6t2eyOKX21+2DphqeiE9eQJJf2zqbiBekB0QTCyMv5B1qgdjgIeRowKnwM
Wjc7dsWUf60ntz+AXwmv5RwXKnisJagfxiSfp1j8ckQohFvWq9qTWWHaaoze3g50vtPKl/vSAL4R
o5hnPGRTGO3r0lGxs8jiaIbKnhJVp1fi5+/88I+loPSELklIosWvAqJwXvXxrc6wVZ96pw4p4lgF
rti8TcGQDYabvunWakxwfI4ei1S5j/7i1DscYOcky0P1BITPj7M1Ml6X/v3+TVy/NP23fUll7OUn
wrl5Yfln72SZvHHKHBbdYE/G4VVx8PcoaNYhvQzaELTT2Siytgu/Dyz/VFFW3GQwwkOF6uROjI51
JeT+Zs+efWWazMRBwLV0ls45CHVhWuOqhXtCLCB7WKYG4+eVxLdPss7Nn/Jx4LGM6mX4fXYGoPSd
i9sVGkZzlyZqWnHuCccsTwxDYWTfB3X3o23MJotnrJiLeHO0ftKzjcJrI8Yo21G5Ge4Mr69+adsw
n9Le8qpEjxlUgFI3GN2DatbBYQja2kxGbr0l6aQd3YaBQkJvcWxVwi0MxRrDsq6XhASMOrOccLTd
N4ODOzaNrPZrvYY9Fh9CrXdLtTbLrixX6+TNWf/edqfB34+jQyMyB2hz7XF4TregDE64p7Ln8pX4
sOeCO3UdFq6uUXhzG9WCR62r6L6vbOx8eTss+zlo0ltf6i5RmtO1aWy1h7WKrsG2Lv4OQFs09+kW
bp2fl3uVAmeKdkhknZreBrcn3RyLj8VqpXFA35ozC1AzmmITFh6mBuuKHuOaucj+Bq1nXYmrZ1fG
728CZIS6ILc6+I2zHY30Q9bmIEpOmV7cd6WTde8mFDGu9CAuj8KTifYY5IxzqAGgl3EsDBNAgwrl
IbBh1iqzLa4k4udx8vdkWFY2H//CEefsZmrA5c6Y1dknY9EqP0bFYnnHeXGGH8B0+ucwHKyPmk3S
4y7bZ99gkGJWO+klfyZ+No+8i7si/nfEoMvCap6d402yfJNLoQ9DP//lamfIPYbAd9fTMM/DV4NF
+AkfvHhcwJJEVLvEgJ5zJNQe805Vx1UbpjVOo17THEWDJ3ds+mme7kUWyJVa2+DMB3yGHf77kAHt
rVLKjYldzkYbm91q0uAzXFxFfbdbCRVOoIKj1VdLsTM9Vd56Olg/rVONDvBsj9VNUKrlvT9lIDX7
EinwxINC8yBrsyuT3DbRDCjZqxPGuGopkyWL8mzfL4V4C2oNS5reGYaHrM/Wr36vUuswu0UOFGro
EHeDH2Ygp7CuU7HTU9ohC9x2xqNe+bNxWbn0vBYHT1PhUbPZ930KUGkYrPBHGy2obtWitt/3TNvd
O4ijtDFYFVFgdRHJZddvnbcdK1k844ThfcYrmUBltn6D2LWSi4ae5hafw7CbNgBkMBq80sPhvjYB
Te4Xw6fmJb1oejLoqtoxb4/xUANhkUmESaOzz6ceGaNc1PWjswTZsqutng/cjW4/JQ5RsY+hWczt
rkXfiAObj9SyPBOHkqiKrLeDrcQ3q21/LYNtf8yynAYrPtTZW9NZ8KrWZnfAwE1BZMBe6NEtguZt
V/bzkwA+8Nz5Y+gcUYy1bqep7tkdvshven+Y/sMayWkPvreObhxFFY1dnKr7hzSdsMRoCgfB7yoM
eTu5RjlYd6Eq2ttq8uzi2NQZ1cZl6bQ6Zp49/wg1rftEdWv3bM5rdJMFQ/8TH19lxz0yAUCFx6b/
5oVashvF1DxW/TzeCtsZfmb4YI+JH1Uh6E9vNX80q2Xc9xIn4KRVvb4f6SF+Ga2iO9IbJcJRem+9
3QbHz5LM7NrvABSoLRh5F5yoJy/jEWC1+a5yDNQjay8av5htV3zvUr0+FJNcvy2IMnzQeMSsMVbq
gMXxeBexp7MGcdM6n/d57je30i2tpy4fxhYFFuF/DDkHazwO5lixHWzvZGu9hMmyzNV9nfrtYzTi
BZxkNSaxced6EmNjtcqHpSzMIh4mN3isYI5Ne8PIhUEq3abuzVh52afIapanrjbFN8Tvwsd6gbN0
mKOgXHdFaBvP4zhhfNzIvl0SG1PbFlPrzF7ea3o7H2rPD9KkFXkpk5UplcdwcCZ1n2bgQHdNu0z3
ddm7z2trg5xWWE2S0AAH+qX8FJCPhMg23KRlb9WPlVtb4/1it/Z3fBrmJw/IX76zdIdCQ2ClZhpb
dZb17+bRNR+RzR43zJARfR5on3kJ7brQSuxZ9Zhm5MuaJTpoo+ZtiSEnVt7hUjUxxqW6u9eZO77L
iprfN801UUqVY0BEaVrjXldmg5Q8gg4kG0te+/HoScg6XK99Autq2ZteEa0oTVZrh7TX2n9Ee4ia
YF96j9o3/B+oNJcmV74TPJVz2v4sO5d9kKsJIxKrkhPt6oVC693Y5vnPchZL+iEdpPVkqtDN8WuF
qhaXFjoad9agfHLwsavvEX3qyDT7AjdHPYZlltBiHPNkQRPnuw0cXMeEPvsbMNE1fZ97Vl3uxdyO
UawNdwAKl9fVG2UB1Xy3yTObR6seIEX0wxDksSzSEgvoIRJxVnsq25dtEf7isl86duWsb4aJx2Vi
+s0qEhwJ7f+seZnUIZgnA1wWLLT2hxIeys+eWL6UllHku6nwujaOmBgPG1vIbyP8fZC/UCp3iB1E
v8qhpBFSO3ndJkKqZYnF6A1eHHUZRJERCfQ6DvQQ+TtDNtkMBKblHnByA7UlB2GGG/A5Yx+zKdmP
9WQ6N47XyxFiQBN+ztZBJTYEmj5ZzNS4q8Jm/gwjOvg4mMv6CTSKEb7VdmR8Mc2qLA5K2WN2cICU
jYlRdNEaN3Y/rYCdOgJ9qkrxvK5uBLBrqonMoyiBh2uozh8FZYavRTeu91W6cqcMS8EFkaGvyBNS
jUI++VrX1U2XLVZz3+TAUHZ2Uaq3U69g2UytUXyGPiQ+5UD9T27qDRCKUqwHYgDb1hc7r6M72Rtc
Q9jL5x8w0zHSfa5n62QtnemA/B+Vu0PMEE3sZO4amZ/wE5fLjQHtu7/nfOP6M1uZ8t6Uw6SjGGZ0
gbUVuiVRnBtN+GWt5lAlrbt2pM2rCG+aPEzfj43T41OHLUK790twLOgpyHRmRWs/S0Yj9e1Ywofi
BKd9E+5AEjTs7LL2o2M4FZtJRs71tDeGZsjfhlYGCCaNmqnYj8zJZiFlqZJQF+uH1IODQk4/uEWS
FaaNtnw+6jdV5tRg8EEkF7tNOqmI68Iq/pts8tm4MJocel63WiTu4ehHnE0hn9eg7LujXoTRHIDv
ctPXPTYaCU4v600kaOm+bWgyVXEbFpbz6IrG6Mg2qi6/jWRn3tRUpQ9d6GfZjv8qUMUdadUfBxV0
JqijYf7ZWl1xn46TKGMvhRKUTKTEI+/UlP06l0s5JFbroQuIQ6K3JEbv2s+9q7qI2p9c713wyw2X
UbT6R3Rj27f1MPfth2ygHIVKs43ngCV6g3cNyzTEYsWXe0czoHzIogUHmmB2DB46c/61y9LiAZK1
4ycm8jtYXtSZXyVz5vaPsGh6c0ezJYv4ldZqUCierRCKkT3foJvudgktbec/SMCju58CnDCOqtUy
jNPAbW8Gr+UTSzKUN401Nc8RpXPMMRp35bylgX8flW7BX5a8i3d92GXfHcN3/8O/lW4PEc0wP8ws
leJ75IbeO2RiJFsrLmeJ1KVIY0FgiuJ23r5iK9rISeBFzb+avJ7/E57bD7HcWvMxqMuFTq8fql1u
9sN7FRbw+il/V1+la6RqX+dFAGe+jZS+qTE0/KR5KyqQZsLLvgp/aJb7QNPQjVVUcdrQIJLUUHgM
xmlYuk+ryAU6HUtgZjHa4rLfuxEWlDtaWNn7pYzK7xrYDxSTbH7Tglv9VqaQ4tBq7ft4XPPig1g9
mSVNvjj0TYSa2ljM0vucuSUAC+GNhh0b1Wi9mfIp7WNjQLBuN4z55qpQ6umW6kg/oxiXt85hzTY1
yY6UZYjdZi5BFJhA/XY+bmyfqiEqx1vdNPoHuVFZ7GcME++aIrV4I2+IDEybxuIB6YppjJWsnDKG
+LxYcMNa/Qu8X57HBm3ddpdPuiJRo9Mwxs3gp4/YbmbYShepcZx85YR7SoneyWsGrlRUvZRMVDGq
28rs8WUx/RLLlKnL+v2ML1STwOHq250pxPK2TCNd7vlry6cFhm73PipqErt2RFUrWQqD7eyONaq9
YasEyVs1bzhAw2vB9ofiS+ZGdh5D/kM8U+Sp+36YovlNqmQ+xNAfKcpwpQ5unLVWSRN+rotfKB3U
/a7obesumwAs7UTlCI6LHkkYDEOivQkRe/4KbmV0ec6bzTvbnfn7C/phKBQ1JQetye0lf3RqWpoJ
riWLEQMJ6VGOSdVS38gqzLC/i/Lwq+/kXhAjRK+Rzlh0/s3yjXYACNBFeKu4GEzFbo/YfxI4cz2c
vNqd35VK8x4vuUqor6R99Fh169ofKp59/R6JxOZno2h475wlj9pblKT6Z20VrdxVGZ5N3/W4tu7R
GTIu0bQLK5n0GapucaTCeokbw8etC4kPWtCN4nkec+V6NuF3aH7VTjO9R2ZKi32VyezJI/+Rx7qa
DfU4WmX0rRmj9BeGs+UXy6s5cVppDATSNPiYFYv44fdzdCwiiFj7LAt5rdeKBblXc6kxAssQ3d4N
ne8i7prlxDmQTsJMVDmssLUaPvJudebF26dQ30AjUO3r9hKNjXQ3V9qXD5NNKTPhPTjfU/XcxDcn
X390MRiTtwIh9uXNuszzw7wEG8SnczjCPjfdOy8cgiVW2rBSwAZ9Jn65YcnMC3NVb1Oj7EZedWgN
xk6BwgtuEF72kQhOz5rTgL3QbFXOGPvK8n9OwqqPZP1i2aVaG5+CxQmLN6je4F5RdcP0YIuFMGhQ
tvpgZ0MQHQeA+tmNdFv7IxZ77lunj7zhVwCWy96VxoCmX1PkzUe869ldGYxLZ79kohCkSEL+MpqW
0ubSt/DLWgDe/CRw0D6O14HX36Ik4bc79Psy510V1P4XJBH0nEiyYRHz/AmfdcVnj1OKmZ+Cdgie
vCItzDhqQv2cpeFqJVlJY2GJVEmxxVjJ+Y1O9DXaJ2b3DQyN+UaG5pjvVm2Z34Kh6X7IpexRnba1
99brfbi7ka035jv5nEi6wG++hzwd3oLxIUmEETWnsd90Ir1Z4cLcDKMdDklrr+N/ajOTw5OnFsWt
MQon3Tu4gZg7D5WTES5uMzpXqrZn/cOtNgLyC3Ym4MQNk7FVtf+o2huYRIipl85p5f9318hZbvVz
TTlmqddS7SO36jyytTHK2Ti5vqZOuNVeXpRBaCBS3EWIk1K2RQfh5fgUYBAnbAEr+34vkwLt5qRO
zfHnssrqlboc21ypAYEX/I0oRm/k5VjpUDe477Xmyew95wMCFB7CNZ5/w5m6Jvx51gzYhkJHnlkB
8sUS8y/U4FaVqQA3n0bpvOtt1byhdpHvAW9aX6eouVLlvjga7NKtR+9RJzyrHLpArweZetZJSPuh
Upu/l6ZOKqm9HHupn/9du7L+Hg6xJeCQ4P03aOS5qdLYjX6nxlydcCm2y5031alxUN1cHqCim8XO
GNOUNrQxVCQTgT/1iUHMfc4q1/lskcYu8ST8yrzvwywFhdety2fLx/wqzppUXONg/L3BAIBse2xz
UgYsevZt6lArXN7mlUVHeEDzaEuUUJSgZ8N+XZ+NRUeDnjI/5TyABfQbzvZXaDjZ1pA6oZVo7ZWh
2p0XTs67f3/+sz7b71Gw1fDZxUwJU5KXo2QiKFpt9PrkQ+a90wDlHma3bWPPsPsnvK2s3Tgs12Sr
/67UInmPKw6UBOBN4A1eDgqFwBpqKfVp0KaVCGuekoiyx+7fU7s0CrA4iqIe3Txobi9HCUUTrpSa
9WkOwpYUMnJv6mx9HaTg9/dzTOSTtqgHBONsKtMmgufmgz5xGZgnxC+y/Qxp4hnvjunw7/lc2Hu0
5vBi30RXEJE8G6rT5lDUvLJOiLBmN167Lk+hj3XR5NAdvFJRvjTWptfEHqTfj2Lcy2+3Tl2Qo9e0
nkZenDvMFSlxybXZM1RxZVoXzj+EKAIcdC3o5ecm6KINrCn1sY/qKBPY40i9F/9sYViC6pBrXdkU
l/Y7GBAA2JwsFu5sYj1XbxM0iIdxY2pcnxSamGB0xVtpFlTH16FCzULNV3bJpa3456hnd4UZFgFP
7RrjOOS3nhq7e4qGtPv++v1Bb4VNuPnw/dX+p+clRlJ4C3sYvdzYXlcfxWCIr1qt03//HurifDb9
K4RewZWf+1foIXcaKirWyTasmTTZ8xIh5vVKBLy0Mzb3ik1KDrzx+VqB5y4bHWCK2s9mvV9HL70t
qHznyeZFMsedrRHwf+XE6DrTcwXkAjWWrujZQtmlIDdJsdix8no4ViPlyqjvrCtB96/Pt40ClRpo
PmgNuNQvT9fgqgwQdUTXtaqzg1XPXUICX14Bp10aZVsizjHJA/yvl6NgXdS05TbKkuFalFmyj+u+
mP6XUdwQ4AA3I4DP7cD9kfKFaTgGsvXc02Cpbl9V0sRVx29vX70uiGcDfkOsADjEuSKORx5fOqsV
nHJQ3Tu/LOtkrqLqylzOyQVb6x04MegjwJ0msIOzO9etQxXRNApOc+PZH5y+xqxUrhHJudsevRCJ
/myFrdEsrr2Pqjw8dr0QR10AS3/lfAm84PpB0NJJpm969kOWuujHASnPk+XjB9+N8yc7GMTufxhk
S5W5/H+TF14uXSnqtkuxjjx1eCEklEONOAswnv/3KJeuEtBP5MokTi6n+eUoumkr2iCWdTI6kxc0
jYUdWWe693OvvXKVXAruWJIRmLBt5jo+G8p2KZ8CVyECWja1T9DVt6Zw9F0JE+6BmYZUdmut5itB
Y7szXr46+HobTOm3bxBJ7MsZ2i2hf1jwzQ1Ly0dkrl+OVEcjnlh9JabYW/LqU2OvjZ00Fk+kK6Nf
mDSQXRKdyEEoH8j4y9FxW8xyAZ3zZKXF8DVFQ9s92GpKDyYoijzp+9qsEun63ZVxf+cbZ9PGeIEj
Q5CxoWad7VHZW9haWMN8wrC0esr7DHnCXIo83yvL6cxjMw3dlxo1GMVLLCuhIURT+971GgSqDL0R
iQs/hZKXRU19g3ajR+fecSVaR16kPyNlgzraHFpjthtcd3isgKN+LXLb/44GBb003ei2iPtiTsV9
12Zof6Uh7cWdO5kVykid1p9so6vupoIyx26Fw6oTpxbudzNdvOUebIRMYwfvOh07s9k/U8I18l1l
zssXYPQ8UKkP2+6uTzVlsTXNIB+LElxqYvZ6fFO3SitwxUH2BdkoSkNemKFB3cwOMoNuRymx4n2q
dvS00i+BVY3VQax9j/TmUDgfs7mdqHAzXT+elwU1TMcdvg6zm92E9UaYQXuuQURNiWC30gS/r9g4
xglNE7u872Yj+qEM4dxL9HeCZBDG/BENkN4/5CtZNDQ2T96REGO0phEazrFqkO7nqMupBdlTaT07
dl2PtzZNOpEsjSXf12VYF7GJQc33cnCC+mi1LkWs0MTtJZbSWj5yU4UfcJsZi/tQN9KinF4vD4su
pbWfDBQE9nTIHSceaRFe8/j46yJDuxRWGS9SiJyYMZ0lvvlY0SZ14KAXbIlDPiz906IHtsC/A9Wl
g8S3jDarBoLIOe4qTA0U44gPJ6lmynOQAI7ob1Xv6nbu780mAMyAmP2VHOfS85f9HMAiA/AF+vrs
+DqVRXc1m9Wpgp97q5eoOsii7344iy33wzSUCeQacx/2jr6n2xkeEJhMbyKn8d43Q72gVSYRYAhN
SyIavrY715+Nn//+ML8lTc9OOtEFbDZkGzqB53JTgZnKyi07dQKdJb+Yhrbfap2m3w177JN1zn8U
jjISQdPjxNZL92pxp7dRLaLbCWcn2jyhT4/NbJI0be3jv3/c9n3++m2QKflZ4F4B9r0Mf0MecGnn
PGABj1gP5SLtD6lpbyoT5vg5cyL5+dXjbVAmLJBIeJCCOYt6iwK5ZkibVF5W+LnaTeSA21jEGzro
cwv+LE2vgLwvXKAU00js0eHatDrORiSieAOPZevkivFnWYYN8LWq29VBU7y68mOzEUHIb1SujTP9
8luadj2wzJZ7sicrhCZU8gRrlbqr13aMA1AyV8b7G+RJkk3hZ6tu8aIFrPZyQG9KedTSPjh5NjAH
iZTONylNKr8GVZ/YHQzrIK3UDWgDFcEbHP+qO1M6zfesU/0zoLmWzoRxlVbv/L2lwENCaEPpgYrv
OWl2MYGMeHPgnijq8LGzsdz7OG39FxWD+uIE0vqkQEvSkW7qB0zFRjwPBg+4SOs0t+Hi9G87sRbl
69MoVh9o4ebICTTh7FO1c9fjf5d5p3Lmydo3lNEDK1cxLeRrBPALG26TUEbZCiYYNvJbPP4jpWfm
zsQd55464fwwvcq/mSLv2R3UcCWrv3B2kfDcylxMDQfpszlFKg2LEnHX05qv9udC6ubetst9Drp2
v1aWuHJ0L8zrNx5/K91tD7CzeUlE0J0ZBt0pVNTtspruGwo0K51Mc7jykrg0FLuHHbTBL5E/evkJ
U+HWEEyb5TRpeu71oDx6VnO2HyxxrX6y/eqXAdAh2+Wp4FAl3rD/L4fKp+27pdinoJ7pnXraEbu8
m/orYfbvy5FVMnlJUuaCanruy65mr0DkK9cn4BnRO5M6yVMKy/YTRFr3S2aa/pMMZ9qt/w62F0eF
O+hvO4TMfjupf+xEa20yJzWD5VThlYCH32oOnybknL96fVN/LQLZ3Ky6gIH872EvfFLkcyFzc9p+
O2a8HBZn9swblnmiJD2Ee2uU6AfV/TW86t+7H3gud/4mNwDbM7TPRgkX7MzEiLAihPF9RwOcliqt
4ieiifthEeKaCPvfm9JBMJcYQp2N1TyX905nS3ORqPkUgKA6tqOKbmCKDIdI1e2XV39BJMzgdKFU
xHVyHq0ib/Jco7fH07DW5tHD3SdZlO/e/HuUC1+QIgrDAMP9bXT+8guqFqRk35Trac0G64PnquhQ
2XN+LFy8fddVAlV//YCbqNTGyKBMcM721y2MlKIN9QnP6ayPKX2YR+H2Ymfoyr+VGYiIfw94YSfi
QE2dnDLb9s/ZAUCKyzJydHxPsl7SJ6uY9d2cy/BKHL4AFt+0shgFpgXH7ZxHplpvogHsaBpMCzx5
XkXvzQkuWZQ1VpKq1T3aeWYfNq/hu9SG+TWY4pXurltU2cDhlDzopQUcjZeLOSOz6VeGWk8z4eBW
B4G50zU63xnQ9dd/Vd4LEX6BuIoAGD+Lzk6UWsECKvUkxtb40MzzI4lpf+W2+UsxapsQNAQEYQgi
kInOsqloyVOear4+pcPcHrUp88cK8MTdEIblO68HtLcq1AGCUBmgnYW3U620kVWpphtF93mOM2RQ
7yTIWuSGneizLcvlZnHM/r2QdPJ1UaG8shmDV62dXqGSXcjMENeAUEiuiwY19NaXq1HLfEUmuVyg
uii6903VL20CaLj4CYMcljkcItAYbSHM5WHuwaAdoYVZ/1l9moa3lHzEcJJLAXTEDhd/fvz3qbhw
7j2fm4ismIcNSnwvf9zsY61SrK6GDOujTuXn3dGZAT3lAQqUhQjsKxn4hQfQ1nDZdBLZnAx5NiCC
zXATnUqf6g58GoJDqCiBZKfzHkgl39vFAOC6L6PunQ7zIIWKtLRHR5RL+2bIhPXdAGnyiw48cEqt
lujzGCyUAl7/UcimYMITEJGOPQsVQKlc7qxII4mcR7E9p3lsKf2kp7Lf25nVJq8ebutohHg8UX1C
He7lGuDiZPoZyKeTvbodLgDolHepyO+dqDA/WI29XBnvwuVFFREtBATmNymz7X//IxVIl34CHlXo
k6VUndiB0rsmzdsElOI1V6MLQ220QyiUtB5Ids+mFhSGq4ZMuyd8JyWJaNABmO7nW6NZrhHIL8R3
WvoEdohNcF7PaY6LKWzZC9s9hV35bViRSqDzGtnf/71WF0f5zXumwo1C1dn2hcPli8zlmWVJe7px
KGXcj33vPP17lL8/G3863BrJGwbW/X2I/lghKAF1AQzWOWGwVAJXSeFgbVhlR1ThlarJ3xPCiAms
CWSX3xqPZxMy5ehNuMvZp6bNYTHQhEXqve+u0JYittTLzJp25HbwNyGLjYz3csv52pzdSYUW7H75
HGbZPYzat9gADdQGEfiqdCDj0b5GUr8wNzILioPc9lv+eXY5ec1qqArp61NTiXbXq0Hvltk3d/9e
rO23n83NR4ycx/dGVOMWfDk3FzRW3li0rIVyC2oJ8i73nQV1LbuiomPtizB8bW+NPhexE2AJVyKB
+xwwsxQkDXZZRrcyj5Z7qr7TrkZO8EqcOF+0bZSI+gWgEnATLNzLiaVA1AvLxlmzVuUK3tIv+m82
xMSHxrYHasvG6j+0dtHcusAvKVqO1ziVf12d/AK2f7DVD5BqsM8XEHdzt2mMStwGrV9MYLMceKmp
rt1btO1Bvg6pOobwpu7HaWmeLGxNS0qolv8JrO8CcWQKHnr4PlcWnLz4bMl//y6yu00g16ficpaP
tL6RI+ZpiVshJ+PRg+81xjNvPhEX1jo5SYCSSn8X1C4CTBV2hPA6hhI3+nCaOihjjQXFsxpS/DaB
/rrZbhzdHJ0rNcmSW370xiQ17NrfNeiXfCujLHo0ikVFxxWR4zur8uhyTuDDZVxkdAbgJkXGfbah
XxIPuGUXw+4w4WZM/rfKs/wK5fc89KEpupO4IZ8wbyGmuNHBTIPChpMKcOFGOIFxr4ZUAK8NSJ9A
0+r2IwYNkR1PxSoAAZsZJJcZVaqdqQx0Nuu6WKukFGGws5xiaHeOEXnw0kwtrdu68KqbvHOyD303
We+lK6e3duXDDVJuiXhnK8tf0qJiRdV+xcMirxD/2QtpVO6uiobWo2bVexAs8ikCVyDz8lG6Amjj
2o1tFNd2TnSEOTNtNV7kPwPEnUvMWSy8CiCBBOaTXxf5/CZccydP7MFdPmZ555VJLV0bJf1U5l+M
IZ/yOKhs61voDc29k8J0AeJv41o3h3Vv8VbtfAVxXq+/vLRy7puslMjGYDTzXwdxAMx46833nb1a
VdL6sjkNldGUwGxxpknGYsTzDAO3MIkaXXwGOik/rp4WX6WYMqh7qVEdbAgX4lBJ3iOJGJwmwzwj
DZ24DCG+STe1JtTAgSLskMnWX4LV8X5ixKUJl2JWbuJXC+jkPLDVIZobMccQLOAK0Eyp3lcZ4Mdy
dKJ3Q4nV/F55tvG9NUU0x/BcHIggc1Z9HEbI3rEzjXpIVJtaQxwCiSt3FuSnh36UxU8FHOKzG01w
9Ryx9N4OaVkc0MfImMRhXF0EFMNp7ObEmsz1K/I3iGeC7+6/W1AjUTmWufpYAwRD42zrgO2ECtav
Glm6Io6qoarJsEidMaKLqFR22WwvBx6cTkWRwkjfkSuu9DktvD33fVtXWTI5ZXs/hWX7pFzlwXUU
eoUkIYx8ToysGb6lk4L8N5Rz9a7T/Qprs7eyn147Wd4edLgjEqdf+p8V8inWLlhc5xc481YdLcto
ThnGgs0+j4b+V/l/nJ1Jc5tKF4Z/EVXMwxaQbCEPSezc5GZDJc4N8zw08Ou/B68ipJLK38bZpQXd
nD7DOxRF9KeLstVcAT/mylVSSfmW6mH1w6id4qXkdo69rszVp6koxXeYYv1rPzL8gb2YZitdDwwS
kSFLaxJ8Y4L41vJN8OVMResmlRAvvW6rDykAitY15g4+az1b0rKz2AmEeIso1fZK10iLq00VwEsJ
lsA/epLkf0SmT8MOaLf81DjFXHqdrVffo7ApG5cGmd0ecOq2f9mNZT/peh6+MAWEdEPbS4P3OU1D
52takw1eVE8ixRi8ySJGHsC8HvChxM8jAon8JMtikny5dtRnzG8Ic0ncWv9aoTSPu0JSsuehVcJl
V43amGEPFteTz25CsZec0nwMmRH9u4zamwBBXvPKSnfJjFXFjnP1k57TlHqzWkad22Ge8CmRi+gr
5fkIxFyuVMnFNKKK9hLw+fLBaKLkE4yDCMbBEBaNC1iZrnWDDOv3NpfV/8bRSdtdG1bRy5ysXJ9e
K4YIbtMcfYOcQD0zVzFQqFiXJN0dBofjUih2+izFEmKGidlHX406MWropYkO8Ddvo2+RHneflIxD
45eJg7tk4Qz59yFMnENPAO53Y0FQcxUT2mVlThZEFCmpKzc38ubr9TxjW6rxDZBF01dYawUar5tL
p4XmVeB+DE3UXh5mJzf/6cy42seaOhxKJbZudIS2ac37cjjGrwqpq3bC5vafBqFqUQgrVQHx+4yl
dviQt3r4mlGh+8i+6tDbE+1W62Kbsr2vChfYWVn/QG02tUmqzIKKXFMCa1H6oIHitR8g+t4o8C6t
gjYOudPao2EUeprZTE1VdbKUK4FUh9CL05LzoGT5jdR6m8WvzwL8yVwLbOR83+nvf2Xxaa7bKDhM
bBjw5mPsqItHPAU/2YN5+ejZ4GNGNRdkCGU13jKnDxTHCDKu6h8HszXmOyHFw48+Kcq3hob8Uxtn
6Z/r650fDkaEoEJIhGB7Mk07XU8U+gC1WUFOAk7pr8LquzsoCNWjAWVGc+e+RZxRgCi+UUac7xtQ
wxU1vLac8EZVT5d1VLEgjdk7ByMlOmhSOv2Iszm5UeOd7xurgJ4kNlOpsIunqxQh7KpJTpGyxMAL
4oXluPEIV1JO01ul/8UH+mupzXtk/FsUGc3rg1kts5+vOB5Fy2/ZJp+BsdZ8FTmaVdCApgYj19Mn
iupMKRJsvA5mDnzFlUF+PU68uMEl9q2ai7VsJF4106Byc73lmrAzqEIemv/6M2jxurhRWlx4bgvQ
N98GHVlAWZuaiTtermwncg4JDO6DPdvK57wqpRuf+fsx/Ls047kZKzMSWM1ogcVuoglNQ6WWrN46
OEsPniXEpiPZ53OC3VbSKIk/Gab43PYlxBSjMNFWJ4vUnjUZMCt9kSz6VYE2DT1ZNzDfxvZbQyel
QY0AIBJsmIOS69PHT/hqaUzR9d7ufK88/ooZkIy1GEMo+yA1he4rYrb8uYcBeP3zPX/9jKQp69AR
oWLlmJ+eh4R2KJdvbRyWKhEeFoCJl9RqeGOTz3rhawDk4kBQEqoFEMDNFYIMQWjYbaYGOaTtJ02W
kmMDsO1rVluUxkkUBZFjQLwi975Xo7HxRzRvbwzGzz9mmq4gkKjLNWBdW03LDJuZdm1/BkMJgyZ1
5vB3lxSRJwypuNGmvlCugmTgqqRYXkcNWw3DTE6RZZ1nOTAymW8Io975CR9q3RVWCHqqH8N7qU7S
vapYRZCh/f0wmWrpoXNSPjtNVj1ZWmX/d32r10/79BOg78KtwDuAJnBWqpaTiKXYauVAbYbpIDc5
ICOrdXwnrOlFq/BTr6934X1Ds6TnR+zk8zM2X7aJ+uAgweRGqLZAQ98pdLefl3RHoLvVpj0D/HCy
4OUwzKRVZnDRbqInVjUDpg/OFChSmx2dpkFELVSdO3XipIGkTbx5TosdAI350RxBeYVSLZCd6MRr
hAeH3y4GNbWI0tdq6HQPYqJz6xNYj/jm9RN94GfQ/KRtuJX07dNYyuGD9AH1JlzVSd+Ndf4iDcof
Cb0QG+8bo52+VjGcR6lXHiV8F3fXN+T8W8c9gbkvwu+4YAKSPv3WyxiYYB8bIqhziP2WBeNvCkFU
Xl/lwjF771Wi6UpT9IwMANZ1ShetmYJFD4dPurbUn8mOFa+dqmSfzct0I7e69FRrZwinNX29RjZb
D7AuAueoTUGVZtKrCvMQpm32UZWyNXQRHYEwMwah/bQe9r+i8aKkdW1MOt0FcxkOvdGM+7buhpfr
7+7Cs6CvyhiZ4hfk2naHBhSE1AnF08BwSsOHW2l5Fdzjj58DVlnRDeDY18bh6bPIGnaYacgOFZU5
eGbW1/tOqT6KrUGgm07dqre8fpPAWU9XqTpDSjFzGoIGdR0fDR75zkr00hvomdyINOevDWjRyhNa
p2r82RzsIq/SVTZCDcIhKoMZ9qlbDEZ846CdxzMAXCBzGWPQJ9e3kDHUY0SSWYMW1OSjj6PSRHeT
3gx3DQ5mdx89ByyF3zpdV7r/0FxP3x2OuJ2DPIkWqGNs+qNalR4S4LcQGedfKquoKo34Fb6AON7p
Kpo+hfY4s0reKuaEeNCUPCeWUnp44zXu0FbJ4/XHunAtsqKF+DZyf+uYcXPydLWZu3Bmoyy6cM+N
6PJjGVfzIaqAX80Vqn9ovEj4YmTJc4Pe+H9jMdMxhPT/QxZDdjREnn658ZvWDOc0LvOaEcKANoLk
+9m1mM5ExHnu1KArY+NTyWTvIZbb/s6I1vaYVdvmrm2ayRdqa37Gs6f29FJNYz/XNLSh5F4RT7XU
1t+jMVafklLLXjRtslwkdzu/lfNbbNyLPxdYn7FOwXmTm4TNkjJnmpBsDDIjivyh19p/ue3sT/Ar
zTs1NUyvk1ZsulTdgkxeOi5gERi9A1WiEbA5lJ1uiKpHnzQgP7Zsl2wvDdJcbV0UOfTHvBmrz9e3
5vKCq9s601CGxJvTUtsLoPPEVgMRCfmQS5Lkylz03zI6Z3sNybiv19e7FEYYENHiID/CYWDzgM1c
SHBBRzWYUVB8HkNH2etOcusjuBBGiFLkn6Tb3MXbmhJpQOSSzEIL0pirqujbeA8WilaycD58m6yh
CqjB+g/4jk3SbWJnUSDUqwZoEOVBLtE4L9LxFt70wltb6WQsA5EahsjmQBp1UfehjC6F0ZjFPk6q
NHBQmrq/vjcXzgJNBLACjJAJIGeEDKeKw5IZWkC7ST9SwuZojtTmfYn6HMppTX9D9/DCLp2st7m9
RFMukdHTYquKvt+lkT57ioSOwTBgkXH90S69wJWKh68FJTBizadhGG3zFPe/WAloME5ebKujBxng
lqnDpQciPcZHC0w3YKvNNk00TUkpCyWYiiIBRz6O5Gb9eFem9UeHrdz8eJlA5KauJ8fYJuMp0hxz
AnEpEH3f+jLCJW5aoTR2/bW9gxM2gZtvaCVxcyCgdGmn762F457ZnSwHMq7jpi8jRf+TRl/XeQT6
Zm/2eJ97LdIm/xZNnRn09UwJ5S0MVVWP5rb8RMfPWJVqRDS7qpLPiEvCCJg8JPjswxDlTeP3iV28
6Ushva3cKORGwnqFCAuN/wivVsmnoGEagGX5Mnw8qVmzJrIomHPUbZtoJOohhiJt2EGmD7bfz2PM
+EfcEly48F3xxazHbq1MaAydvkRdr7VFzjQnkKQZVUfmUIR3p/Hm2kBXsQ7TGynAhWMIE5ACnIjA
KGOLEjMrSa8Bf1vBRFDZy5003gkzlj3RmdqNkHFpqRUrRt4OaJhs+vTREub7wtATO4jbTtsLxhmu
zpRvHxrFn+tH8cJK7BOMXeDdwGm2GGg4A9MoekcL0OGCOjQgysudLD0sij0cPr4Uyt3rGJzmJ+XV
6UNZUTrXDrO/QBZl/6PsZMcNIUb9SKvE+vgBfBfigEawahlsSRmRZJmyFOdWMHR5yjxVdXY9ZfIN
GNiF6GeTdTG1A10A42TzFY89xoFt1MhB2ZXW3kS7EqFJ1O8+/NrWQYm1ZrmM6bfyG30nzEWXOznI
gHQFuiJluzyp9buoXvrd9aUufFHYx9NfXZseWG6uh+WvStHJ4cNBU5aDPi+ye4eZ4s5BImFXKiOi
7pn58/py60V0GgVtqrjVwYIQwVe1SeJ7tVClyuoq2grluAdzkB2EKke7SpIZ/hKkJ2S56IRcX/X8
xEOcAUYDzApMDbyd04fMVtOHlPliUOpmtQtlvfmnLLTim4VU2Y2lzg/I6jpC2cVTMgHd1veOUDvG
gnUR9BStJLw1w9AOod3rD3S2CgkMygyrqDO3Iyfx9IEMdTG6YTaXoA6XATpY3h+Nrr3VEjtfhZSP
SRPaGTyTvf16p6wpGW82YRBaEB2h+ZeooM36jRO4xoCTI7Gq2QAYI7nEuYCHOn0WTU2xAE5bJ2gq
KISJM7eJa6em4UP8z3ctGp+5q8ll8WgmmnmjSD47/awN7I46GQwZVcomZw9XxUKjKsJgTtBrKyKn
dU2l/aaqxuvUK1+ub9rZKXxfCOKOhdgFD7rZtHnqmmHWJjuwUJF6lhEW+4TaerpHQbG9cW9d2DkU
6kgy0O2go6uqp+8Up1fcP+GuBSHIabdNpN7TocTd2LlLD0QiyICQ4fuqEXK6CsLPhOLQcIIsC6dD
S6R/QFKz9YVRjjcS3PebfXNKYLfoYIHWDTub6oolNcWICH2gzPF030QIgQ6zkj/0qhn9QXDdvEep
IUdNQTUfkCZbZV4d54sVD6lnq1nxHPaOcSiNLA4YLy6Gi+AWOoQIXMcAHMp2/+GtZpZJk2ftJTNt
3JwrMEMl/teWFUi2NN8bSlMHGr/nu92K5f9YiimtwQk219HL5oqduha1vrZhE6Dx+1EhrHtAO/gd
2vEtJgIsgLNvdfW+WrsP9K01e3uucBaJwUjoRARhjRhQt5Xcg3ReBFqS8oo9KCcjVKhwQIPvuUdh
FIu6bS2U+yr1bcpa8c2cxlxza3Mu07s0DOPS6zEsdNxFSowvYdoVTLCgcgtXAjf0LUYm7gFevVaS
U85hGCixlIEoD+Ow95HeNhbP6LmuEZeNra8TlLjP5oQp10parJ6JazMC31NTvKi9TfO8rOLEnQDQ
P0lxpABikmsTyJRatKSryH78AYhXfw/rNml9mj8GIK8pUp+UeCyf9UXqH/TCyf7tB0XJXAXJE2ST
y8aIfCmJxn9MQQsAXcNefGN+VH82Jav8UdutXhDVIutPEhVNuhPMddTX2lGq0odbLFdens79PbP+
7r/SsXsHTLMj4fMFsCU/TOWs98E6B3kWldFZfo6WQ+QWWGHUXtfUAwvqYym7cAbi6H4CFwNHCneF
P1aiSVAH8nQCHFsldMhmSA9uJUZ73Jvy3N7rZtapyCN3muYlySR9XlTw+q6qS4YPrjURe60ZjG+a
nA+vMWMqcKKR9k1DUS0B4dT2xd5ME6Xxo9ZAqdlO1X6Guu7IjwXAF4bCpdOrroPxQec6fbXYfpQa
yI2aZZR9Qfo17Hb6wAeJGJ7WIVsud/g/Dw2mLx7eMuHyYDVa9q/ZL+AApWypXs1UT76mlHP/CR0u
FoixUv1tIfPV+LGENyA0aNPaW1rTP1U4Aq54xca0g16rG0CAo+Y0u6g0a2cHaleTP0tGvqpdiFh+
m1SJA+cYIXLjGTmCdteUiGJ7VqlD6jRyDVKGFivl+OEASmMFgSVKixUjs206G0iUQptTyiO61UjV
mhz73M1qG7M8VcP443pQOp+mg3kg64cABoOehG+TBk3ACOnlF+1x6Wv1VZ4XZUKMIwwtVyKh/q2C
FftPXbgEfXvhhYPoKmdYmFlrA1eqCrQYbv2g83iyEheRpoFFzZ24vRKBDABKnxFSbu3MMP2BSeTs
D6Ft/qocM6s8e5KlozTk0H/mzJTCA11fS37QI/QTkT1XtNFVi7GcdowHKY6tLkfFROaSTfeanag/
kwkPY2Qiyvhni11Me6fG9vAPcNLhV5YLDcL6XGXxTk3a/Fcz9inKjFEXfUJOFDkthPMz+0tZoYLe
LYhZc48uShGMgEq/NRSc4TGPQjmlgjKa/wrdacCrAryQ7hK50tId8qFythuFDTYhaws0Jhopq+xA
S7P0k4U74ejSTDTvirHrUj8PI+dNpt8VucNiVd8bUykG+MSNMviZYTWfEqVsfuTxDPtRg/9/hxrv
XHs5licIn1ta7uwWDZVZd87zLnO1UpbCO9POeE8iddrpHs8CHa50g2aoq9iF/dBVIWYNdj9rdwjP
gm2LqzBF0jOj3vDIK/v0gHhv+U89TJhMk4Yh8TrEOXrXJRbPFkjfbqg8xPbRmKbzK31qlcKM/NoW
1eRXc2XHHp0i/W2kgxghLz+hRcHvl8r7aOJ+cTsjbx23CdOmeqQSxZ67aCUgp2bqTNmdg4jIp2m1
svImxS7hYGuN9HWasKz0nV6yv/Xs5A/MDeLYi8xk6dj2tH2NZovQTa00BHROh+YxitqR4XUUNdgz
aPKvzBnFHDhJGPV3pV3Ww0qs6svDqEgLKNiMvvSNwv6s5KF7SqeCHBMFOrTvN/ltn6CgL4yqOnZ9
pAOYjbp/SNj0+xY8rzfhcLAv+FPe+LbOM0BWxRXYxsmKicl2Njf1XT1mjlFhUZKM+5Lz8QU94fpG
ADvPn9dV1jqObMAClXGaATJ+0MLS6Cpo8qtMCL0E+XlKrGEPMmZ8GJT+FiLoQsDAmpLUigJck42t
L3leDlNjynFzRExtPoIFLo6RtjjPXTbIN/bt4lKr4hS18YqN2OTQmjwhHYH2+FGMhkULDpOAJZWZ
RPdYjF4PhBeXYlLrOGtTyzA2S7VFjayLuTRHqHzYIhmVt8gVDrozSIDrK104FsAN4E4x0mKspa2H
9a9yf9HgvudTUh8bwxgPhblY2COZ0kfbPlw061BirfPfTXlPV0HId7Igy3EsUiRvW7qXroIbi59B
173x6i490DoKQ6RAM8H7b9JfRZXbcAzt+jgPihRMiW4/VrL5/fpbe2/rnFYfUCFXxAZpGMOkrfZY
X+UM//QuPpah1BVuWRVrXqApy4sZY5MAzJ9mjjstRnpssi5Euldr49dM65WaQV0p5PvJcUqUWSp9
lHcYqcGjUPHGAbcl6jxosMVG9Bu7KI30y0zf8tAUP4xIjoK4oD/JsFHFMuf6Q134dg0QdeuAgjHn
mWpKi7xFp4o5PuJU079pcqy51pIXXzRwzYc5AVR2fb0LO4WU2WoBhUwtXfDNIZ8Wp1vM0YhRekh7
txeD8t0pHOdGg+nSKuh8OrRHKOepiE6Pno1n2coLSY5lKsW7WeRYa8loVF9/lgsxHcUeOJZEP+zE
tn1ope/lMYt7VsE8JFgU0gLVzHQUtuex3quMpf9hpHBLRu3Cs62sKTCRjJSISJvmI5ariTTRETwq
Vmljm6QtsCsS2no3Tsa7yMvpcWcO59C+WvsinPlNlBj0WQ9bu4+O+Bk0uquMfbTc62EzCC9SjDjy
jSxJ9RdhqtH3UHSR5tpIm6H+vbTDP5WRj98ijKAw2xjE8oicfGt7iYgm3S0RlZrvHSUnVyobu37t
8zl0MPlgLucOo4mDFALq7iAXKyx9maY3BCeG2LPFYv+LpLf2PaW+Gj011sULI7700YQG+F+lUI26
A1pIrxiFYsutMIid3D6TeiCPDh62rpLVon6I4m7p/bKP0h9LNJqdb1DvjaQik1M8RbWRCL9qBnxP
9NI2I88M6Rt6kxX1uZ9W2firGorF9PFIUJ9atbFf5rjpbF+eh/l1kjO4gBNJDZL/kxIVng7LGwuX
MMMDS4Mt0+8aYNClX9B/dx4Hq8kTkj9H+VxFUvJNGIXySRajY+5xD0jvZUzZHrI6qp17B48Uy+37
xEjcUR5ybVc65dJ7mlPxNIOu5G9yh6k9VBLbaI/JjMWbS0pXChzwhuiZWrP6NcyVBAvCSVTFxSwB
q/RZz03iTZkssWtW7TCs2ML5kznl0ZMx9foTP6nD4Kp2IPqXZaoTo2JeP/YpGZIp17+os2hET41Y
RLPRRJKVCdLpd9swPsBIeUoDSXfSuyTWaleUqo4VwBzejfktqPQ5xHNVnF6nwIDc1BWNd7peXDWV
3KFUF9jpYh312mm/ga0Y38IGwlGh5epOa6sMy4JQkjKXHYh+0rgubrS1zr5oxI+Yl8FkRSaG37K5
vYZwTJGuaqQDB7j1Ad0DbYyl4aNdzvdV6NMxt0VkbMtNwH+inBejkA4irLK9OdrZg2yN2WEqmuQF
I0fpo5kT60GZJsEwiY/UnJt3iwZtWqPXdaA4F9+jLBnvqnJRPwtuv7vrx+Ysc2IpLuY1rTaoarfQ
o6SpWlsyLenQ6HP1YNZZ+d0CH+MDh7i11KW9QusWPjBzb1DZm6fqaMHR0MqiICsTMxhibCxxNLrV
Y7u4CvJqjoJmNZfY5v4CSIe4VVpFgQCN5lWDFv8swyl7vf7azu6vd8AISwCqp6G3BYfJJSUmqAfz
oJfW8tBJjrOzcFxmTFzp4nOfU5lUulbcov+e7RYDLW4THUVp1j6DdIZNH2d6MRGiKHT9qYm0+1Sq
7V1pFh80SwfHp60JLqIEaHyQ32x2i0lDGlaxhHlwPlkoEhCVm1qIG1/WeRhZh/ko1xNImJ1Rl5we
dVPQWsdLrD2GuaJAD+NWqb05VpsEPGSRr0Y7tfYE+yvF8SQaVXuv6V3kl7ot/fnglvJLVpPgFWdF
l3wb0Hqa0Q5sQH6JaWDFDPJ0Ao6pZNZzigfldKellpNh/YSDknd95fVInmQLiDKilQgWCZwGiPnt
kUWyZAqRZTrGU0JTI8Eois6FJZSdjcvofWd34d6QC/OPnnUSzq6FrX90KsuE+d2HU2bkAThg/aj+
qmpqXBTDVq9W4/PaeTNnQ3/JcIm5EdbeUbOnD0qUAfBKegksBWTZ6TJouWh11EzlUav69hNWHNqu
lUXzzWI/XLOIU+cuiuYRk+LaCn/Opj16oLKARM6D1e/NoSoB2EvtAwTn4pA0uXXjNVw4jeRtjBs0
4iHkrS1oWxO50slGVB3jEUSjZ8GE9scF8+g65lcYSj3+O1qG9TQxLH+YMUS80027vBGSzyKYRWlO
bf5eMYERWm/6vzYjs2FF23FdHfuuX56NbLCDoU2MG1/e5VXeIdvrMPnd1fivVWqGg9Xc99UxldDm
aDupeGxjLfWvH+3zlun6MFSyUCPeB/KbNCEZKFNELKpjZijzFztO8S4cEymoK8GnvFTjXT520bOB
5+Cu0XXxWkSDuB+devj4WwVvQKLCFQ563NwEmr5W1GIejexYR6FJ05/OxA/FqPtv1x/4wmtFjY/X
Cd6FMf1W9wTuDeJC4ZQfrbwfvMXEHU2WbhJszu8BgLwoxqwyIfgBb1tiaWjT5E7K/JiVUIbcThkU
XEZwunCrMp9u6BhdWow2Dhu5EgkIEKfnMc/k3piXsjqWs2p9zRRVeiQbc+5FvYw3PsBLb4/IwCgZ
1Q7FNjeRMJRnVdTCqY4OUyRt7htPstsPIzbeVVzoJ6zHAdmYTRQa7TJDVaLAFh4025semcq+n8rp
T7oskS/rHMnrR+K92tuEPaBCJFmQcWiybAFyM5rKYKDiHGFXUUmHdHYU/FgpCCovm7WsdCm/6PDo
SWk91NBYoCTnC7i2QoiOAVmMQxMQQZwPIthWBSVy3moeaE818lqRGb/ndBxqN+4b53tjMU1uWmHc
j63AEUlRmpb6MwqtzNWbKQy0IW1WByeRPg/2MMUeKmxo/83Vov1Mq9GukWwuw/p+zuUG2QZZzvxF
zxwmHFKRRH5LIwTXL5QMdT/qh+rQiKbHnwhBNUrpHgy3X4lmejE7TY3uNIGRsrZWPG4MQaF15UHY
GdS/WBaHAZlew81pR9ZMjloxuPYo1/jZNXGC8nMoVkctrOt+QQsPi8/dYNXx4cbOcHI3G8PsCL7W
qlW/ei2dnmwdNx4Vs/v6WHNpMeaEumXh8+jGys3y7MJHRDtPR1t87U3Txz5dSqK4iIUl6qM8pNbO
qamJjF4+VIWe7K8/1HmvDW8tapR1JkS2TW5xulRTGBiBdixlgGLzca9o7hGGM3dhO8gBIyo7QFUg
erOHGL0/J0TZqtL1L+gHYD1od4qHVrPaIVyRRve0OrNnpbcLr0wLC0vPPie5XeKHUk6GYKGdu9Ot
TPutQXn+dP0xzupZnoJiiyQBwCKNwzVU/HU/mTC2nHLtS0aSoZEWKJk/1z29/jBEUSDNv19f7tL+
rHAxupQW7eptG7TNJYS+TJkgp2J1Omn56FaNLe8lPBxvVOrn5FQLgvsq84Tsoomd16ZU16haF6Nt
O6pm8lDXjhCv9Lu+dL5Ey6J0OxvNrAoVXIc+eY0h3p3s4HjoUp3KvopMO/7heZhZXm8N4RcHIZC3
jnFRfUCMpN0NRtrc0r25sBf0vKHAkKMzcLU2N0AVFtZYo3Z1RLdx+kPbUzOR7pihw1aKvDxGJRbD
17fjPCXGDmP9IsGNAjjbdjMWzlc3N6V8jKZW2YVqy5hbjPP4n4JSCWLRsygecmSJDslsiUAxQ8Rw
rv8Ci/O1iQ0gIamJ1wIZQ4vNM4fgPsdiyOWj0VvoZXTy3kYQItWzP0aZZ3vEYm9hc6Flnq/JdQTg
ZVXWRcx3e/3poi1LfLiOcZwDqMBKGWoTQV9dHiI8Yxu/NmFZ3eGQALmqjEMOamQbIXMODeR1AUJa
dhdsJvl6u0kYKP9LyNjl8CF/08jODkWJqzgu5XH4JJnplN7JWD5+W8AU4tgztXrQmMBAaKMgJuTO
clF+JqTjYpsVwxcGg4NGizBNv2pGgsM9EA0IMaqwJNQ0hN296kYxV+A91p+eq2L8bI7O+LvWIgz8
ckmOXowY1orbLJX4nqt5+sPC0mD5IkwUU7h1wuylBGL+fRb6ar9u269Np/a/zEivUw8VxfSxxJ0B
mccBhf0lq01E0ccoYmhWTuN/bWThYlbkpfplzorpBdfW8EWTwo6htrHovyK4klyxsiId5TQJf8by
gKPrGM/57CphVDCFTsWIX3aOH5mL767xtXaSuvARrR5ftXhgAIxdWe4OSczLYRZfY5yQKLPmMnqV
12ZrC1pjUbAfdJvCQfnJbspJ9ZK2XZ77whr+o861Grdsy/7ZkqUo3JlGJYa7TIRxtx+wucS0Gkdv
tq3qHOGOulL1voX04R33Ku3cYrIaiMypZgR904nFS/lBwksWZDjdsBvFb6kYVRPleJxLH3HbzqZn
5uhVexcOzLS9QU5zLt8QiXuP2lpGTkXC+e4uHmm2umbTRJwqxkGFN8tz/sMWDNVcLVOspzwTg+m2
xcDzK5PZMW5e7GSXGpnyg/SkQEZQT83e4xbvKyAodVJ76DtiuVaMdtr4kzYahdeLsnjoUCGucDNd
T1iv9tIfCnsetsO33aRRXKm4MSOn9maLtihcCQ/q8CFehGRj/7uQI2Ds2v0qFwc/iXpIsXxXSiNX
sVVNS9OlJyc9Wqu+wT7BcDfco9oT/TLUHkdYKcVM1GPzaI/LWsh/Ppo4MdzN9twgWRHpIzrMRiO8
gWyXA6uMICGSiiGwG9Yz7o+ZZvZfGIrkPzLbyn6PizBGl8RqyHfXI8+FJJhOALmCo0Ld4Ao8vfka
Ve8GGUWlI8CixWucOH3A4OtWhL1w4QH3XiUATPTwz+DyAFyEM4/6cqT5U+2oexc/Rw7fry2luxFK
Ly4FHpsmD9UP0PzTB6o0bZlXDeOjzd31WFQgz5ysm+/RIqtuFBAXIigtHGovg5aSBk34dKmUqNiR
wS9HVS2aIB+AvYW2PO7CMh9/WZldecpsNDdGZheeDzYqrVpQF+hrbxetqxF0FsHtmMpy/bmU4rF2
aWFV36IZk9Lrh+OcU4niLqqGVLFQ83jAzcu0uCP6opNxsEP1C99hbgxCHFASBP6Xop09LM+l50Ux
EqY+9hIt+MnY1R8ASsrsjlyqLz0h4I+ed6V0Y5/PD+5qUUTKBgrqXZ7w9OUXmEx2C7kll3ZTfUeB
ewoSPTNvWQWte3h6M6/a/Tw8J4pxsrnJ2mfbyiMUcodjB6vZ03W8pRBkK92a/fXrmCB+/ZVfeCzW
I4+G3cz53UqWyFmLRDYtuaMccsU0sRbvUkD/u+ur0Ni/9Fz2qqZMVb+mHaevjzkXeqmG1h5roUWz
p+ItE9CKBxSqSGle7WYudZDcAguFx0yNo6C3ptR2FzM0Bt9owwQ/L4abte8Y/TTtjUlRjzrSY+ne
MWLrtdQL9WtXtYXly3ndLa6RYu7qtl2PaluUOTKAsK6yvlp6WzNjw5zacadMmWQ/kpuw9hI8tt/M
qMEAeBSIsO2aSop/YVlHl67TGEWq1hyqnoRk2LxvLEvC0bMfMNk2Ya10XjZJ9rTrYXj+GLIIV3Km
jSoO6Ik5tIBAR0AAPRC0L1auiC8lJS5l5jxo2r5EvjPlKTPtqeCqnYB3TV2Nn+KQ/7SjpPuRY2GM
+uMC+s8dU90G5KbjQOb3DGpmrydLKV1jss0vDRjNzOuLRPTHCJE7bDPxH8vckV+Gl24H0eY5c5ZW
feGld0jKZWb/e0K+Sbrr4rh5m4s++RnVLV7oZouumGtPRU8OFjbApVss3NzcWut2pq+RANWrVZU3
6lb5GXKXJHuMRIZVNbE0Qs8eaukYK/r8Verl6pdQDHGv1/jBuNxGw78T+ZK6jwdg7kPZIxboJAZb
ELdL1+4lIcvDgdeMhKGy9I68izlQ1l0ixt7wzEhSluOUZWvxgFSg5YuqaN7CXMVt3JKXVNBpzbt7
WRuG1o/hY/8ujTYZ3dzsKUaGRM+/cK8O7U4eq/m1TkztJ6eqUX0baXHViyspK0HzoJ7hoqtu8jcb
nXAnSSMZ0fVvYq1Ut1/6yrICIbW2D7c9ykGflF5xYnFsY0y5Y9omB6qpFMfwMar8OA+XTyJsE0gc
/0cTFoEcQAIKEA82xtnUaK2VCwVgnTgKjC4RMqkjT2761Lv+gBdCGWbE5PprKDvvd42MgZ0M3c9j
ibv7A+zH9rO29kDSApGSEeX6G9fjhVBGB2+lnkKvAQK2eSp5sQUemslwBFhuPC1CSIWbYCL+4d4y
rQXQRMg0IAjCo51GMimLxhHjgOF/nJ3XjtxI1q2fiAC9uSXTVGWWysiUzA3RqpHofQTd05+POjdK
ZqII/ZgZYTDd05Ekw+21lznPpEsS6CqwFjXHamPH/JPKsZoeS/+Nbthy3tvqasNsXKftuiqWZ48q
mYhvmfaPqHzN1tfyDlvFJDax8FRk+0OtypZb56hzAWAFFCSsO7n9vcud8JtVRqb0zSVyPein2HzV
Cq60wWyV2ejPVCRlYKoVMeFxNadvetjG3b2JXuAHEaRpsodKMue7QShUw5gdUI+Ugxzwg6X5n+7C
TndK4DHZyn3uDFAiRNrMb7nSR0+RWbhPg5qJN5nP4W9TNhkCdLXpfPwYkukQ91Cb/ChJUIu7agOh
VpczrDaOOEn+Oyg2e4quSVghSp/XG2vv+iZl8fkQYS0Zypx765cLk7TLY1Wc48br4KdIpYN9laT3
Xazre9Sxxe/SbN1P7y+I66sUo2KEwv0GRAz18uXMaZsSY4HWYEEQnPQ5npzuAXE0MXc46GzcVm4+
4GKRRDOVjsC66wZpL7PxXhFnykwbayZK+xfMePWXAgwViNOrlqpmC5279YAIQHD4XlKVr+hVaWYQ
lBsq4lwD04x+iGXoh1k38i9KZG3Fet26UVCwAQGiYKK+NdfrMFrsMVNOO9fAzSYY3dD0SSbSAmkX
StBEJW6yiiE7rO6i5sDxoT6Lacw+SG7QgZ6q3iFs+uYuwzX+B3CWAhaRF0/DkI13eOV6P4lZiD40
cM5fHDsuHlgb2qmpzWLjS914Z2BAXH34N9eiNR3CsPvElbPozyZ0qDN1aXZHSTae2iqK796ffzcm
hUeEuk6wERds8MDL+ae2yBwGXZLHqNXdKyBEnu8oB0EHsF892xlh6IWpRVvmOTfOAeAeiPwengfk
lCx//S+wM/ZsMaVi6M9SdZW91QIFuGFXECiu9l9IQHA3HtNY2m6rrdPDq+fP9ozH0RrRE3QfEjc3
+3OEH+ZPfERm9joFr20yCQfzgYhb77/EFN3HvJ5n8g3TYz9l7tsCOAByVDKefbQs5ffM9PovmKJ2
0V70tXxt7b5+RK+MlLKxo+S1iENZ78fQbk7DrFVPIlGUz63owkehxeK1MLL8LbEdYjC0Vnm1E5AC
Kl6tqA5TCT1047i9Pv7YE5fGGcRaCpU1Lc91RhLvZwI5KsVz0BSVMf1lfYtleP0x4YSg2TYgUJCC
vO7fRrYUqlG42Tkv+gO9/fok+qF7jYSl31e0ITYe6nrKIjGFt/tHrajDNrycO1GZ15bXG+lZErrN
8TIeUjWsfaPKcz8NtS8QB7ZoKDeKUK4RqLgXnBI6+bpxEuHA0FW2k5/rnmyzwJbxmC6HbhzupmGa
s4NOTfxfEw3Fr4aiECW+majf3Jm7bqCXwyBgwKWK3NMskf9MaMb9Fz49mko68QtH7fJ9uNk8kCUq
BMR9El7ywaTXNm/aXV2/9ctRVn1tLYc5qE5srRzi7lEWypRSg0UZQa6efq/ksj8MniyO729PNxgU
nFT00qFs8dHZKy4fDrll0rd2Is5S2rhbc2d/0Vp73vVKVdy7NNsfbDMuEaylw70hHO2ucZPpq4oX
RtD3qjh2qrTOuZd5z2Gd5Bu/7nqfXn4cdTmEqMXHcrWLeTzv6DixOGfwlA6O1C0fGEuS8tzaG7eT
65XMUItqluscvAJzhZQ7yljMk1OLc8XFCPKsGIF55ZYKVVu2+8ttkmFoEUMNImHsqvVdlobeRSX3
c5PCcwcaGX7F+1l7SvqxChInRVuDo96ergguQkaf7nEXGb+0nZ0d4bo1/4f3C3udbw/6A1CwvP+/
TokORxdqWY3iNZ4V0tXL/hmVQHsYM9U9vD/Rbr1f2FDMMd4yZNLVOdi2VP/RhCpe6Qzh83d1gVON
W8501zslgVx4ktGoXO576y6P7qZtEWoc7ODdyR1lvvQN8KxdCytx33RztzFrtsZbLdpKw0ReUpuc
JysXryNmyTtzkmjnahIQUO9t7Mw3yC9MHTxJwKs4Ea4SDHukcV3tePKMkq3YQ92PCBmI9eKu7ur4
NcQcAOgjHp1jN9jlgxyd8pzpRhuoQsotL4IbixO3EjpqiKhA59a4IfkOieaQUXbuaP34GL/MD6Zu
lftaYpvz/uT545y1WjaMhSARaqllwGW9nKii9fpKuKE4h0rjfCZfi15Nh70CkQutsGlspcn0yS1Q
2QaKnIpXxXH71zaZMMjPDGClYMTPrNhP1DxwywH7twxEl23y6geyTQG1AYIT9nT5A8vCGQ05AyHa
KP4e9HxKLb/BGPdUGEuaQa61RzTpbWD12vzp/ZdzY2W5y5DsWoCJWCZcDm22ma1xIvZnpaCyjMLC
OOqN2Cpubo5CCwEvdfq1eE9cjmJXxZRpXdif425qd3lLeJo1htn+/We5MadgQ9OmXbiR5M2tvjPU
8rwMl/Vk5VIcjCj9bk6tQ4x3nW1MqRvPw0iUMHhY4h+9dkcKnUgbTBpoZxz5nHOJVTwm/6iS33+e
60Mdz+iFG8Yfqg0B4fKtTfxw1S3Z9dj+2IVGU9vh2FTvyY2eAxop4pjMypYi79agmD8ufFubuNM1
0iSA6NM6pQ5VYD8dcCWJoZoShp6M03AyhsL+2OJMsMGbv/5ycMfQDMMRYV/iTLl8Ukh2TYrIDRmg
Mn7CYwUJlV59QwicbAy0/IMuVhqbH4Mgl+bpUOatt1xckae80K3TkLX991DUxjF3C0fz9bxTPieo
p7NDXeTOY+q08UPcKc3u/W969aSIoxcgAQoixIWrbkGjAKCmhmzOXUPMHz42867VOyNIuVBvTJ+r
ScpQ+kKTwO6HM3pt5xGqiicVJ2rOAkMZIh8dLZgH5Mf//EDwETBaxlYGwffaumagYTl4ZACdHVXY
h6jHpAPJ8F7E0ef3B7rmqdAa5JuBHizdSMRgl5OkL/QoDc00OusZrCE0Q7FTB2016sKvxgmTUsQy
OfD5PGXRYTLc6cmbmuk1FgPGokbf52iOq4oM6qZwCr9TZEQUSz9BHSgrx8SlIjetu/d/89ViWqY1
HUuINaxhDFoufzKGOyimI1c5TTAS/ivzqVOQ5tjJOTbF8CRqkdhBrTb9hl3M9SRbtPecJkCe1NVr
o1PbGwzTqKKEjF2r9Mu+lUGdlM0eEWr+/P4T/v/A3r+X1MKIwT8LWIe9dyF6XT7jGEZjPJh4grVu
mv+XILV4mcuRilyPLATKXq7l6d00T9EpdCu0XvBr5+Jb18/NR61rdeXFcMvOfJZJlNxniVLUvqpP
drmzzMIa7vHVawygUk/xghQPB7GbQV6FH2Zq94uc6fBpsFLYAGpB+pifKtMERbEYEjpTWZda9H+c
CLVaVqTqbq772n4QXqUtvIWWSswJzTo7CSvKXqLWccog66sQmwI7NVpcibN0p2jV3O/GaGisszd1
06vHbVrbKY0d/u56ffqIihRNmSYoczox4YfhhdrYn4rWnH+Uda+o93GhmxULIjXbwEkiK/d7TSYy
iHU7twKUztXdEKphEmQRln9xZPwszLQQAcBS+xDqeaQHUY4ZXoCZMi71GIbr0aGfRiz5upl8TJgY
vXsaYJ/8pBXjWYfIHuqEkjYn6CPvJiu8y2YFrkYCVPRYOgnNNu4bTbdrrNl+ssJmFneeOQu8V0wY
BXubAOqvbpXVGCUoha0eMOap6wDDaVF+NAmn7vaQ4KJXRZWwE9tCdXikTJXqTjXohfHOW/L0xjy2
fobeELLAUhFP5FuZWAa4XVXhnwrT8S1HSYA/CTlDml8os9n7YSGG73lRdPGux8E2JlrTUr4aReYe
9LnTvjW5UQ4HgnmNJ7VVCuWQJ0X+adbm7jAllovBd6HGu6FRo2fetPlDS3DWbWTj3Ove4O17qbUv
3jCUX6iSzYPXpcVLKUZI9Y7zZZrrkp/XJ+J1svW+C1r6uvA8ilH5gkvWr6It2GjUWXx3+q7/UTtQ
kFu0etkBKTBgZKWX8nup2/F8UNwBQXAdJ/HXIhbpG8D5SJxhyga3IxKsvZs9WYNTTHMPSSh2cX2c
9DY2fS8tYGg3ludWO73s3OKYYzvR+dmgt7+aBaLq1Fr8rlng1ApzVn2fCTH8Sgu24v+cITbaG1UY
Jr6CUvu589p+P9ID/05PVf/P9MLsOy8symjNz9YnI03ccp/p1QAfNsc/DbehLLWDuNHMcz+nkRck
oa4ftYlQKnxw2rHkYw1TSCIaHquIYxKRvtQALFyhM1MVfu2i12q6qb6znVrN90VoZv8VXr189qrK
RhQMrXR9O1UavnUFBR9rIbec7kNUcnB+pNr+p9hN/pWsLFHtKPioUCYFwPNolG7+nIskb/1mgkET
NC2ZQH49pxgMpdq4vO9RyPS+hJFH5G7pRm9JlmhiP8/xHAXcd/ovGpsJam817B8jxSy/W7JpywO6
qOhTksylG0SwFb3HGnbwoxc1BKEWhjb4MXwlHQsOb7T9kqQt4btWOo17CzH3mVKyH2m1RNmHgZvR
TJTYQF+8Nys4PY3ZZ6/xiJlPQByTyE5UsV2Scrm3sIOxJsPc1yxCGQgtl/eZ3tkpCqpR/9i6TRoG
ItfF2+RJS/qOEeuOj/lFOR46Hsk7eopoxj01Uy52Wu3En1iImCbMtKofOzsp2BOjTGKHJQv5bE7h
NOwKHgqjjm4iZKCZQtcf03joDzXVUexbTeo2+zG1oiMQHi++Qss+7h1hzA3y7jF1/DjEIR6XEzna
+4ndUT1K0bkmKtlY66E+pTXLQLL7+q7XQgQcoXJ9Huo00/1UQo8hHZkNNlDnwq32UWHAOo5T17wv
4kwzA0+xrZ+RmbqfGk6B8EPfp/3bwBR6wappzk+ORQ80CI20fczqSSPusU3GR7V1iL8rhWF/yupe
NDs7cgkTc20ln456C2t250xOKD/UOa54H0Q6QSpXQo2TFxJ8/eiVWvlt0Gp0wGlS19+FokNDBweY
JYV/4ZEv1xc96ppZqRFQhB3S4VCbiEsmQlTQz2+Rm2KbEe8F+/MuwnCHZDjdgxPvpHnxrXc1GLzK
aIGF1UsHzSZzLT8WeaJ+tNlWzwa6YdywQEsf4debRB7jO2edqklXM/Ybs/lmh3N1n7DaabCTLYN9
Eq7l2ELlJSmHkMZY71KPwifTjXXVV4WjHtWJa0cQD5PGQusG46UqKz5LnNex2OltlNs+XDvxEWta
Qx64Z2PqxOqzfnF8189guLN5p7H34Daj1cP/oBul7UGGQKVPpvRq07e9lNRILw9Zz63rzMSaql33
m+a7zV9URrfezUYHJSCRcz5w3EKMfXClQ7fcshBy7yDjV+4xTZ0cHsA0Kr9Jz+N/1lP+dbAmgQtU
ifxc0jbNk/g5TpPBPgyhpvfHqdRmIvtoS/zS8CBND430KivAjlBYd2jHOI4IcVGdvW1gBUcgaN79
aC01+5hIc/itKdBKDjPMjCnABARGgiOU6rmJxvo/7JWrN4QXaUxoiqLAAWn07IDHpWXw7iLD3iOX
n0pCRKo02aXa4kTlNaZikHSpC5iv9Tg+mWqU4J+mO6F2Z3gypALNm/bY4L7DFkmvovF7YUSmjyVY
9aBpc/ak2Iaks2MUzhuJwR6qeCP7QQBzY+802lDlQSBL+EwINKSpAq8xTEqbASlkGuV7zIDmQ03s
XeJnRPVOPv5jQwYtpQiVQKnxVNnRui2ekWemOmk38Gz1rpnMQMat0QUDjME4sGuD5I/cag3LJ/nM
+YZrhPkIRydNX1r4Mdmu4RaYBoOpzOOusJoQQoCNefMOdUb2iCSEo20MHbbCutYauB4xrdyAlCyD
ln7Dvm4NLpr+uGu8Z9VIyMsmtvGLlXcWKYFKpxEbSX2BX5Nm179lq9hf1c7FWI4EguEhsTRe7tgJ
5bEh2jHyc29S/tMyXX3SjEIbdsYoJ8IUdagmdjtnn/RJ9wjmkwZ8WE/Us76jJRn9zvpW+zxLNfup
qInrIQnHmNgXblv9toFUDb+iIMz91snUCW+DqFaCOO+NXwkknZzdLJkSvwxlEwVuZNdnOKZTsVdC
1yWUz6IyCQaJLym9Dhzc/T5nK951uIKMQUtrkspk0rNvZa9Vn5SplWQL4vbEVK005WcR5ZBx8j60
77rQ6X4Wqe18nzhkmP+dpE9qAgEQttpaBAcm8dTWvllGNgJFkC8QUbD2X3FPLOXdQAvtNyISMhoF
1gr6XZt4KuyqyRMQEaC4flIK7P0wbeOfgZVGWQdkmMAE8IayQt9KQCY6nboyuezkbfLkITmgfTZE
GZwvnA7mE/KXpPSBSIsHLJi0b1giYmE3z711r06NcALQTOVzqcK68zsx5G8EmWUcDKpXVMeWSuij
JTrVCOq85BAMhQNNaEiLnEjYppMvptRJrpVdFn+zRDUIH+uzusVGrVVOdErTt1LOsbNL3KH8nsZu
f26tJeLSmoH1fAcxKjEK/ZCXYOG1lfmRSrfY7YziZYTIq/gjnjIi6PSoUYLO4XqeTpNS7CxvjLS7
SaZKkFr6aO5Mt0v1o62O5c/KqSd9L9FJ/MhkzrWI4zc8F31lZy9NaLIHLDYUOFahE/wxgj98nuJC
uj9yO+l+V2UpkkALjRAvLQeCTTDlLXIOh9mJm4SaWK9t7znfdeHkzV2MESMBQIaw5r2ZZ91jl2K9
tLdVTk64VHP3E0lEkQWO8GLkWrDLnp3JVaB69TUhtUOZxZ/1KEkVWMJp+jEnXBI3mz7FFGMGJPgM
yG78T9q2Vx8a3YmsvRNPyMIBxD17Axi4gh/g82D8AKSJjBoBqXFZF3LrckGSovQclq48pH0zP/Al
tzCyq1IXvJ4alyYb/0GDvgJ0EivuMCFp9BOkm2jfhXZ7EKE54G/mbDV5ruB6hjKBjvAFAF+k2X75
QKixo7KDBH3q4sh8K5xJfRQWL5bs9eKM+mR4fb+0vsatGRC+CypsOkp0OFddD1wDFgc1XB8NXLnu
wBIoban54drh3GEVXnXQO605NrIyHqG+TR89qwyhSqbTkxaauMZlRfU5ldUWXH2tS8YIgg4JPsUW
OAOc18s3EeKguMQ7p+cxNbTXOQxtDWse7Mj8HOAhDyTFqLpP5rTkHLWluXecHs/BUVPkBvzwhxbz
N/pAnIDuLBQJ2jZ4jayZA4jL3Nlpyuhs5InNE8fh9Eq/wf0N6bR4KwpT/0p2XvkhnFrqSy2FLRI4
6gCFyFGl8RO3PSxRPFIc7+AmwoRKtarYkYs5yd2it4moFhCcARTMvfP2/ve9XiBgu4u+H2URQOCa
XORF44wb6RxiQIGbQKnaDdrcfKvrc2MUXo+JQmXJT70yjnOIw5wg0ocnN4QknBfhmxrZygbUeL00
QFOhvAF1odyB5XU5IVySDJNCmO7JjT2AAiN8ksvdb068rzll8vvv7boNShQH6DvDoI2HLLVaiBkt
ADXtSJGciirHmzBs0wAicfGURjL9PZnIQgCswn2FeeM9IJu166SlPuneBPqXDwmmKe//oqt3jOE6
u9yi4V1MqtZ2YtyNAagmad3HObRCkB/n3A5luNEuvB5FAx5n3wHRI1hg3caSShzaXCeJSCAbeN/2
KHCTXtnqlt0aBf6GTpIAKXGIJC4/5dDU0Sx4mycjdKeHMA2jIAQ13qBkXgGj7B0uKlcIkygOadlc
jsJtM1KlW0c8i9CPQ+7qvqqYEX5ERbNLaPXuk9LsNmDRP9PwYrNYRoWzyH664LJrX4kxxhfWovo5
JST06WL8Eo9eYA71M7nmJ+GZRwxzH6p0AHWp/9erOC5AraKMeYzl/NhaZjAb2b2Q1qGJrfu2i4Z9
xcVGqZ39+/NpmcCr37kwF7DsUpFmUtJdvh0Pyl9rtX16MnoliUEeeutHPdr5z3HMtYOhIo0VIE+d
XxvtPwcELe8IHceiSseKfq0GJQ2BLddl4eDY6B3qOcn2pgKs2VZ6+PL+Y17tGgxFgjRnCG7jC7/t
8jE7K6qzWYbRqY+94uCkjkUiZVoQbmYmr0g1xmHjvd6adUDxLtcRG4+T9ZUkRLiJ+RWe4TL3bOJW
TM9XJ/WAZDXz87k4FU0oN7aGq/vJ8ox/Dbkst79IEnaVemKIF5vypPjWFpq+nzL8FzIKiH/eHhbT
FmOJXIKAfKU1AiZiYpQjbxM89D4Pwx99V8uNFNNrqhV8NY97ydJbgKm3RvsBzAYVXVp2Sgf2WACu
GA7VELsN26smf4Ua8BeYYxOjxRQJ7H7in00MD5W80/1EC+vIxxbM/qDmplnv3p9PN941PjkkMCE2
X64Cq3ctNBVkPGXZYKwW7emoeh8izcJjXNj5r/eHut4lkRZx9aDrgfEyf15+1skkQzY35vRUYoSA
JUHu7EWTbvVib44Ce4+YLByl4RddjoI1u8GKd9KT1WXTzhzG8imyhfavUb8wEDH3Qp8GodWhUXU5
ylDbWlhYZXrCnc7cGw5SEzMarH+9IjCKBYuVOyMlCurWy1HY58EbFDs7xabdfAhj1X5Qx0i5G/V5
wgFCNbe8nG7sLrSvkc5j5cC4f24Rf608jOdJPVez4kToj7jXYQayU6tdQAqfJL8t7TdW+o2PRVuZ
FjZXkqUPtroDdUZHXFulx6eKeY8M1h13U5qZ//4aoU/QZWOH5o81qa2uuqaYkuXgHLTkoHT6fWbq
8T6smpc+Rcn4/jT/Y6ayOolQukB04HbHtrKWgMe90gOi5cUprvU8vovaoXnCfy58hfPVn2bZNTRw
1Eh7s1pIhj7m88P/kjSKawwboioOFA8J9GHxXSzO5TyBvtdp1Gl3jNS9KHbJdhB1tkrvq8Eu1+r7
pgnCrKahN1hLdHEVOik5g5MYj1Id1fxM0K5qBTEwuL0j5rXZGVYk7H03aY4ETA6LHz2c7Y+WnufT
xulxPaEWB02SMTCEwWVtvRqx76ffAagHd0A6geIgSHPKpQnX0qiaHaRQ77/861hhqj8M3Be2ADoR
fMAul8ycxKIuTW8+JZVSm4FAIfwjacKmCurIGEZfx8DDopFd9douMcza3KklhK2DFNKLAt2IncVx
XW+eEYcb4QFaXvTi6Cnu/1mMgPv9X3s9/fmxSzFDqAdWUWsKR5LJmuKUH9vmo/sg3fRDh9HdBn3j
5iAcp1Bi/rhErW4Mui4ATiNlPmVY8+5so6Ckk864scauz5El8IxdHVoUXMM1ZTfUKxyMGks/Zak0
d1kR13egQ/3TEkuy5b5x44k0NkMuwoAL3LpXT5RoFe3PSZqnwcEbIbHsYkdLZ+uJbhzb1qJY437A
HsV/Xeb2X5uhSzQE8rmqO3HdphUls2Pa0mPNyhMJo36dxYfFWV521gecMR/mqMPPjMU1e8VWcN6N
B0YUt5Bv8PTzqDAuf0mtaEShJV5D5AgXbK8IwWnh3W98wpujsDsuhxr8rLUWizt7pk1Sb0/abLtf
W25CeFPgFfHPc57DbNmOF4c0CPaXz4LV52RDoGtPJLl7h0jBG4pg7+jfJ/1CkoS8j1EY5oerbQAO
JUA9tjkn242dQ+nS+aoaMIn3n+Ua1GHy6cjGF+Y+FJv17cnTY4GnaNmeRGSFOAEN1QddxPYxJlfj
USm65KiNEq6mBdB2mCmHPyjDGN69/ytuLD0HzBACKpcELpmr2eH0LaxLRWlO9BIQj+pxca/YdvhA
2ye9f3+oazrsIrtgOdAW4ILONe7y6zWGXum80eYUWdMOnBcQGK+kwAjTR8wGFTpAKXlVioaTVGPm
O80ba99SBvHPk4haDyWRuYAzsN+WV/LX0uSu3BTVZLTwZwxar61sIJ0o7caCuD68YDbDHieUBKr3
FcPOaRJoGjYHOaoACK3oNg50lNV9G+rxB3DlLWHZ9QJkn9HwcQT8ZbS16sRIBixWaDtR2yXJrmxj
vCoRH+/e/4Y3Rln8aVD3/9nY1jzMDGmzMLECO0naB4E707BBHb91Db+elGCMCNZY6Bo6gjUvXOsV
p9ByHbdH2ZVPyZzo+xRTyj3+mMZGfXU9FFaPHPvU3uyQV0zgJHdlbs8qO8o4GgqROImFtdqAnjmJ
3S3dzDXMgEyVihHtkQncsJYczobbWyZZcycVn89nsjO0wHKH8MGuGuYJPcrPddjQn6PTam/gttcf
btGVAW3oKBmWV3s56cPSmfQybiTTozf2RVIVL0VpW8f3p8ett7lw0nBS5SS4IplDUCEQOLflyROe
+FCP5kxbZyJp1DGbrfrmWguD6Bf/LC5r6DNQIq22E0An+INQBQjuqvVdjsT+LDOyITA8Up0PACHG
PSgyBgnYhcZ+UaRl4ZOPCLmo1OJfqHsz/LozNlgBlFkezAk/vn9+HUxgDiwWJMjz2lx5GheXjKzv
T60YCdsws+LY2yQBRkR2f3x/qBvfF1U3CB8qCi6Da6TFrCS8zFGVp1TTIfXPcC4cwtL2749yvan9
iQQw+bhsoABSl7OIVjrBUBFbJ73ml9Cun9KyC/25NQ55AXn//cFuPRLwNj0tjguOx9VgZu1K146r
9jRPpvkkaPse67jY2qdvjgJrk1xLnUiCtXwOpbUzQbJtT+48TR9nu+p3hgmb/f1nubEwEEOw6mFu
ItdbK+ITc54FOS+MAishyJzxa0eU8K51pk//OhDiNwf/WqYdWcxr4v9iKCRQp7cnMvtyWq1zf9S5
2R/GqNkKjL2eDExprrYuTm3M4z/H/V/nqEIfcsnIa0/RGJUHK1JG3zYywoO0GZKEjLcSea7f4eV4
q8ufVecQL0zeYYU51KupNtiRQdr63Nt2sdHxMJZrz2UZDql1cYpdPOAIi1hdi1Igkkkf047s2Ept
f2SkITzaRt54960WeiVpc9Hiai86rihZnM//KxFJmn5SzWF2zCiq42AkbJEbvqlABoAVEgvSBaBw
PTiVh20iE99wA0MtHPMQC3N6jcBUCqgg0nvRBoVSdy6s6ZvelPEpJ/U6xwHFHr6HCc54u1LW5Vdo
7/ro55oebylKr5cEx69L1Y5AYOkwGZervIm7fKavV5z47O6xzONhF7Nt7d6fqdfYML1voA5wNror
7joctRn0KC/jRXOjTcanCdjt2ZbJFOGWgL2ddNX8rYY08fr+qDcmLRZUqM7wvgQKX/dB2rTCVCtR
yhOtZdX3etnBbzaOPXdTv6u20o5vXHmxMqCHBCRmIZddl4FRrtdeU9kllW2UP1AtysAjgeTZ8pT8
KHMigpNWtRdzMmMvRCxP2OtOYOMVdIr/w4NT0KAJcqg43OWj/7VaOR1KQTFf0paEretnZmJ8pEYt
97CRKpiGBAhvXK2upB/LVYNdlQYaWzhOipcjKn1bZlZoZKApvNwkK7/nYnxpS4twNPm96zwMLTzz
MBjzv2N24BVcsGCnIG+BSnE5cqiKRLfmOD/ZVh8fF7e4IFO0cictO92rOXym99/t9b2OspebBfee
hTrgrnYmSjM6G1MKY7KDkxm0dDuOgzLZP0JwZCzHIIno+AsV5sdRm/KNGX1jtS7wD00dgzKDzfjy
YccxDQc6L/nJ0Jroa0Tq3wM6R2vjEW+NYoEiUHNT5JN7cDlKqThzbLZpcVJ66EptW9UfWnOYNrqU
N0ehYDKXSyQ75mrKYFSWuwP5pqeO8L69CDXjAROXZqPmvbUHYNC4CK4oRWklXz5LhC/U2HcpyHhk
OkfVHIt7rY21QwrOfOeJzNu9Pz1uHFxMDA5J3AfQ7VwnC3RznGUu0SwYu/jSXsxaCofcmymM7M/v
j3Xr2QimpJfISQ/AtfpOQxUuBkBKemoapazRLgzFISpC3Ba7ypruEaraW8kzNz4anAAaGdzGeatr
a2MP9ELMQi9OGJ97O9fovF1cx1t+NDdG4cIJKkOHdHFtWeN2RPU0KdmEpyzRcdG0suG5N2JrA/q5
cSj9uaBhHMCDwFFcTQ1nVoe05c6pGl3xBNlOuZeqmD7MbVk86o2aPKiNXWwAIzfmB5Njye4xmWHU
oZeDJvnAMdhXzQmaRX/H3d3akf9LnE1o/nu5y00a4jeHOv06uA2XQ3VOghumalWn3lDDoDPLt7kS
hm9izPjvk34pEUDqwLgsxMCXI6X6mJdDG9WnIk3QPpfE6ObQ8o9FKrZSYG99NKYfxH9gHbwRVw81
lnE8eaNJRDTSs10inP7JaZSaANKsyiBKanV/KGS8BazeGpY8beSTvM/FMubyCTUv0pFDieq0rPmd
gnoFS4D2WQwpTTZPnQ6qVkXH95f3rVXAScOTMjICt9VbrcZonNRsqk6Vnr3kmk1nRk7uxqe7sYdw
mBFyCNaqc3St9hC44PkwZbxPBRPWe3TZdIFcRX1wUHn9ynBv3+iH3kBC6WtbHNWg0/giucub/utu
QtYMZXTV1id7QLKH9ELXXoykV5+i0Y3ynVJPSnKXtQPx2Gxo+n3vJrgvZ9LbIg/cer0LmwqxKjyQ
Ky5OPzrWCO29PsnG0B5MTzoPc8x97N8/or1oOF0k6Eu84+Xj6lU6YdhFsqGmdd5dY8jyzm7Flj3a
ren59yjLs/71UqeqhvW9uM84U2RjchwVHbTWFAykzM37GOZtMAjd3qqnb21m3LmQduDBsmxol8P2
tP5DHR7lKVpKC78Q5MiV6LeC2hzjrR7YrZmKywtIEx17LtqrwVRFSWAb03VIUi2Fq0kufRYPZCE0
6rBruNhvXKJvzA+WA/0wmDrsoOvKqCU32U2zajiVo2fybFOzw2J7qwl846nA6qhSeIu4FP0xb/rr
y+EAgRa6r/sTF6X2LsWjEXdmGe5SVSmCat4kE974ZHRUwFlpRbAG7dXyswTBdGndoqEcuKj3WZ/f
dWZSHFxhW4d/nPrLQWcQHWexV1MTrKa+6/apMArFvM/thYpP4WQdYpVY+X9dYqtxVpM/J28O4wOU
TnHTZLgdQgsIU7Hl2brs8BcoAaMsub1UyTDHwI8v53pplFXfcIlENFsW1gM+F+qLsFFk+vSMuofe
FAa84ahtv0xWt+UdeWtwnDFp3BBztmieLwcnu7Lo5z4z791ILb9Zchz7c9PaubbDB9Hz7vpU1+5G
HGHlHUpKWX/69y/JjMHXhE7KUhlcDq+2ouzVzDDuY4nrU6tOio9E9f/yHXEQ4M5C3QGqvJqajTuZ
sFxt4556Lw7MJLP2OGEZG7PlaqtknZmQLWAboOO+iv5ChhU6HpFT91atxscpSp0nw0WUVhatc3Al
+Zl9nsqP77/Aq1W3DLqA8h5yFVx/V5NHj3QUCooa3uPOi199xdqmwRPfE9a+BctfE9vZjrmoALLA
HefuvJor3f/j7Mya61TSNf1XKvY9dZiHjlN1AaxJ82BZkm8IW5aZkykhgV/fD/tUd2/JDqurbqrC
25ZYsJLMb3i/5+0tLGNm4Z0m5o6+MkkyHVDqlA/A07VLLU3rqwSHhUvsMRpmEXvtUGSue6iCut0D
BtY+T5ORjweVu8Pu9w/hpw11+2CsIP6PcpX9vqGbjEvuMQDsnVo/cfZVVrQ36+IW//6jRk+zNfw3
MS8F0rdrVZn2MDJn7J0yKkLP2WrIi5Hy/+tajuYHsczPZL0/Tz7AsSbddnKtdyvWmjxoVK3JtbLZ
uHargm1OIhzZxssxjQiVxuBaqKMw+dKken/tzMqeo9Xg/iOK6cycKq1IL6tl7aY4QdnzmcvU13Sx
WvzglyB/CYQ7dBG/U2AwpYHkCxmHBmBs4PyyDMyGWmURsnTtJBKcFk7IUZ08UuVJmamr67HH3yah
DlQwVABzecR4+fdf6s/xHM9gU+vhDEpcjuzg3fN2AlYKvPzTqo1MuXnURh5GGLpFODqW3PtBWR85
1exLPHHmb6thdmusTDONf/85frW4SAjQ1m5CfCKttx8D6geGv3UZoBLPeuapZYHbr8o+uMrPUg/u
duu7+j4rmPfr3d3OFSZnKfiM02rwflCNssYQ5HIf1SC69lk1zJ8SwxfIidrgei7WconStE8ucPQ0
Q5NE7wyVT/b937934mbOzy3hg4Xx9t6rqtANVbX+ycxRrJtNb+569e+X5Ll1SJmb9hN+F8Kpt1eZ
qirLA2fxTwIhbMTcsggV3hkR+MiPguZfLiqOOqYS6fj9bI6yOCszNiL1TwxzeUNYN7hFMxyPGcak
66d0SJ3ImBbBdI4fhGPp2yQSozccf/9cf7FrMz2CMRilza3U9660qKGobLtE0AfwOvsJZNR05y1B
sTmY2/nj76/1Uxy4DfvwcPlfQiWa4W+f7lIlk1pp9RAs9XKP5YaxK13AuFh9WU5krxXDn7+/4q/u
jobONgGFgyoSm7dXtEyVDsGAoKb1qyxMnW48yjJ5ksjZ/oPn+Ccj0IdQi/bk3ZX0hqnxTuKGpmaJ
/xgjx1pGOd7SYuyUjf/kYlsuQvsbEbXzfpkyzraslamdgP1Z1zIRaiesyb4tZ1P74ED71RPcThgO
9o0Z+J4sZtdupnV2kJ7N+mRDV7LzgyKJ3SWJHD7YeH5xKYI/9leqDxzt70t9cut416AUzgqLsU5o
dnNslv4Q983Y/fvrYiuVAsdCcUiFavsof8lILKXwZQ/W7ExfDLzh/NW+8LM1uPQRkH6QYm2L+m1M
TVV2e3oc2Ah73+ePue+0ZgE69mycZmC/feYdMtTuJpObmroHINp8RQ6a4Qw6j9NDlgUflVi2wPWn
D8C0D55PdGzY1t7e69hil7Qmbn62rDLZe5uZeWZvzKLAjheNyxFhRAQ07gcr5xdvu7cVk+C16S7l
h3cxGhhyXYxak5zaaii+FmlvX2iFUV1V1erfWHiWfhCp/GL5eBuBmk/K4wZX++4+jWnUEjlqJ0bg
vph5l59TmsuIQQvt8PtdZTsA3z9RMoRtrJL+k/7+zsiCUqbUxvzMGHzMOmxLBt1xDYIa94nKMj81
QQ/7YeJkfP79hf8MNH66MuK67XluDb93R3PWSy9RxK5ns1uasUIxvVuNEVRRMyVxVZgv1Zjcsn9f
eN1ybRnrzgO/XFGNiojExX51mLt2RTrtU3MyzgIR5B98Cb9a7RRHcUAmvdmI52+/BNJHbKKx+zjD
P904q9LM/iqUVT2646QfYHvhMSF665xJreS2zevxg/f6F2sOyRPtKfQpWyPEfHv5mtfA0jvW3ADm
JqJCXd35dTpclJZZPjZOnX3+/Rfyi+sx2bzZ61LoY9G9O9Fqf2wGkr3kVOuVHooia3amCsvrgtny
Dxbdtqe/++r/eqn3wsYBOlWJmV1yUsD29z4D5YBizI9mrn/1Em0KFXisGy7/va4jaECLpAVX8QyZ
3s617scrGIsbYFHGB/vDz+p0arI6bhiob3BwoHr/9ssSFO+FNEVyKiCjnLCMbl4ZocNoTHadRP9U
VHGyFOuBEj8OgXnfHZvaX7FObCT+C6OXnfLSNM/BR9hhgfr4s5f2we3vv+BfbJ4b/g5yLCEhR8a7
BaUDj+h1bU5OfJy93aBoUE1z683qTC98fJ2D5LqR2QdNm19+CWCA2chc6Avv46SRZ5V2Fun7khnM
QlvCvcuRRVx4IMf+k0tttvK0KNHZvM8kB8pkAaMs2ome64PrlAxaIeXbSzP56Bj6VbzLlrWprCxO
BarFb79uKNbYSi3UBzSwYrtc1eulAZOJ6XdwBFQi5bUO3u2YZN2891WxHAfFPN/vv85fvUR41gJN
Nxz8a9/Pps5B2radXyanziuJ6t00iRm+/0gW+atdgQk3khVm3FBnvDuJ9KZi/LL0g1PlLQhf6Ha3
x4Em5w4rvnmKHXpj//M1/tfL/L/S1+bmf/aB4Z//zZ9fmnbp8zST7/74z8v8pW+G5of87+3H/u8/
e/tD/7xuX8W97F9f5eXX9v2/fPOD/P5/XT/+Kr+++cMO4oRcbsfXfrl7HcZK/nkRPun2L/9///Jv
r3/+lk9L+/qPP16aUcjtt6V5I/7411+dvv/jD3Mrkf3XX3//v/7y6mvNz33KvubVV/H9px95/TrI
f/yBLvrvGziRkSwEnO6fDRD1uv1N4P2dEhkHlc6K3FKSP/4mml5mXFH/O8P0bEns6VtXcVO1Ds24
/RW/DPkus3T0AGknMeD8x//5ZG++o//3nf1NjPVNwz428NNvd3SaJQRlOrkfey2B2ftJSGeouoKJ
kOE41Zq8pLpZm2G51TcKK6s/wly8W5PbxXzGGZAhIE3atBVv375caDmDplZ3xAxGbuTv7qjlcxoD
7UuPQHkYtv/L9/Cvu/3r3f3qgpwhtLe33JKO4tsLFgZQCb/P+6MZgEAEuZ1rV/TFMIPRK3Ezu+qj
oue7rXq7Q4rWVK23qhgTIu/2l8ZoMpqyIFCwdSzokpaud65nvrgZJtzHmiRL94Bh2u+pU34U47/b
VqjXshi2yyNT36oH76KeINMSYegdj7QA5ci2Yu4rXPOi3z/Rn9YLV+HGeJqIIZhsePdEa3RF8+pw
lW6e5Fnudc7nOtXMfY80/yMF0Pa7/hJt/HlHBFGkK8A5SQDeBe8JSYNYpeqOSjUoquYNYjbcj4w2
hFmZ3MEm+EBc9aub2+grNCBYo4gH3i4XS/UaduV1d/QCbQyTLMuO+qy0w+I5L79/jJQatu/jzd2h
G3NAyzAfT/bHJd9eDFSfTN0AY/TSV9OlWVbaMy7WYo1A8623XV2A15kSz9o19uxj1pqlsSxI/OF8
2Np3LQi0L2KZ+u99sW7YxKqED6j1gaftcyPIKZRl66j2DoalSajR+842o8LpPjOHnNEJo8pg8xid
cZ92w3xlrqbeoPzMlyeMwfGD0xurkpiSWMZt2W0MeUxGrHs0YLYT4lFhUSZKYe+EjTBgnQKWEl1M
7bSe4jLA6/yizIwhPVaF5aXhJIeV6Eit5q2RgcyEtum5+MzA5qskn4tqmk0RN59qPztboVDmXhjw
WUVUw1NGrpk06qjpnTfvLc+U5aOZmSUuOwtKtTZEephNVQxxvZEiKoa1z647TwuA22WgJNXjqNzO
cUKoB4k6n4o8wH1UJn5Wx5ONZVeslUGQM4Ypumffy3NYi8zpIGu3OmxC8bqAlvTMEA02uaEztR2Q
TtGPM1Y+teddKN0etGu9WPTporECTGeB6Hkk2qapfeoqxCah29bjiv8scyZ7nOHGG0bKtTxWa5rK
ne9DLdw5RdtmZ05b9F+6RHdQ1qfW2jSCZ0Kcss9lReHNDQZRn2vmUivoCcWaw2HF8Gi/OK0xnEOn
qlVklJ6cwn6usJLXMSJud8BvOhfeYK0DwtTTXr/XheUVOJRRcQgd9BZWWNB0Gp/M2cgfmmDwxs8p
ZdR272UWJrhpu3RD2GNcDPicarh/OdZMDhzKrBPbTIwmtTColdBDyjRpv/fSVF++2VnZVUhvhUbS
zy+2byYtzfK41msTO/s6h6BId2Reb6GEJs7Dkvbgx0WWVxMwT8yRzw1nXbwdkyQG5D28DLzgC5Vt
U5Nh11tTcJEpCGyxz5Rugq+Y3Y2HqfOy4ExPAjxkszlI0itm8nwobomFjQX/CYYlRbGkF3GRGTPk
icwUZhEJq82J84PUN/tQ73BpjEwNAHPogr4Kbsus8ceLnjkg/bNwjFHj35jBFUX4hbWrLWt/VzH4
OtxYC8sT/q0jHvoWEHBUd7XV7sdcKYSoVTs+WiXeZ7EhzIm+myj77NHP7JKZjm0Cua0STxztDq/T
u8lL9TWeeT1ANOqjsk92bVmXW80dOGrd48ydE0jjYQZQo/vEag8eUgmAjylIXT40eaobOy1bSQSb
gG4IpliCEeU0LFBKeTSh9Ox75wsQk3rJhng19B7GM4ntMa4BQ1etuD53jrh1aW2pMO3awYjlDPgg
RMJtg0o1rNaYj9ZUM/EZ1V4JPBCTqyE2p9qu9jaUMTOeUnu5kkNZtHFh4jXNVJNQdYjBsVYcE4CS
ZlysTgmrrK6h+ggHQ2eAlIMar6xq0W3MNPG6WWQ2H5hI0bDsBM78TehdujLb7/VJ5GB1ATrKg8iE
pXTb7PMhly/CcpNvOlY4fjz7zVJFulnTpoGMnBfx4PlkbmsxG2VcmpDaWq0YqHInhvbqNIlqD6OV
rY9tVtQjUldtZSAbzq+IU2OhfFWqvmWeu1E44a0FxF4okP6tX0NlYeR7gdFf2WK8GTTmX8IS5qC3
s/RV4QSZpa0fLtyvAmecWCeq8XkSKvChIpoxmc6i3Epwx9t6etalJzrE7RI/8gd9lPN922eJeUia
rK/245QJ7UrkpYbx3hT011kgyQPdPKBBQM86UFELIPnRGpvUjXB/Nl7cMe2/Tmuv0r3OrG6/Twa7
ux+3Hkw4edlGvsPhW8Qbja+9TAeZ7WazLpPQ0rBmjbwJ2GrY0S475U6lj4dsHYIyZtwCEYyHJOTk
VQn3gUERZVJfevbXTveZlmMjNbPIGhAAhgUO1mO4tlgrRALk+2VvKgFJ28Q1Q6yu8DDL0uaHXCvq
17Voqm/YPBV7Ycv5OXDn9sDZVz85zbA+ofDBh2kIUOnCYwYTyHemOLRqWNnzyWqYYYqkNSqP19Pg
2zbQiu4BC1jTsZNK+zFDZbwm9k4HxGVz/uyQ0z9XVt9/kgb2pmHZdEUfNVqe6DBx6ccfzHyRL6rW
kixKazdtI4iIxS1doKTgUTYW+GqzK15NQ4B4bP105Mk1Q/s5T1JHD/3Md+7XQbVfFj3dWTlU4LGV
/m6dkhQRUWH136rcKi8QQ9AaxsyqTJpBhbDI/IdWdOUnDWvv81rNuGiI53aY96as8jipUUAX0rSe
67zTHvU+cB/l6ly4dTteam0xeKGtyuFCDg7G3H4xx6NZDn3UixWb9rnLsgvJpC/ToWN910H9Pa/t
9dI0mzGuB7O5hPcVOMzNmetN3rny6MCChCEGw7xNCm8fOJr1aNbGTlnZXeu33k3tL4G/s6rZ+QHe
uKApYCBgbYzZieqA3geEVRmPjGPHpKxNVOvlA4vCSENm4P1PVmXgors4t3WgRmZEJtuOBk2cF417
zi2kZ2CCth139Z61FfvCxsZ5JpS1sM80DwhuWGBb2VL9HKFMz775omml/WqOpkHFeZl8zrP5MVfe
j6JhegwigXUziEo/1t4kYvob3auzZEic1EBHOHLnPq0j0+upBWHnAllYuCNLezGCcNKk8dgmrX5V
tFWGRZUjzzR/HdMwVyt9iVEa2rEKvGFHpwmeXO7oyydLTmt2yHgTX/NqbMqDXwburcdzuWooJ9/p
c/YC391hY6EOcV5Xc3pJyztdb3rqIxc23lh7s/LxlMs7KlYhaAjrqmN6x+E8orQf6CUdEeA04gi3
2zLCbqxXH+q52SRh36FCoIMo8Q/FeBMb29HGdPiArrIi/GidljfYBwGpstHcqVWsty29fTuqqJEY
+woIJIAYuSwZQvwF92lpmGkflY0sjTBBq+riPu5d43lb1hEhlvPUmnQMF2ic04Ut5vGpLYvBfyYI
6oGyN0rcl3VpfKtl2/THAUiS2sOJnturzEjhPcA4nW5Tt8Oivl7XqkB76vXrYbXLID9p9jROz0aP
AOR7ppmDdVpaa37qS69unhoQQmdzhwowErNm5CEY1KzBc1Suc9ROaQEyiQh73xamvLcpCWLbU+R9
OFGd9Q6l5hF1Kb3On3wUrkyVmQ6+Fo6lBXOcIEHAsWHO6+ektfo1VAQncT11E2NIjdn9wKx7uiwy
yzoj1mnvLFgxxp3mBBzukC2qH8A5dcjTVmaJXcAm6aElKOobfViCJ7MM0jS2WtE+Jknd7IbOzQCI
lvb40Dvk4pFpdyQ+2D7jMllOc03srWQPiTkJghTi+5rhqYopGK96UuQvtmGMt90gpiPCAA6XBaAL
zpN1fY59KsV6crxIJEnJ61930+fSLpaXQfneBDDVY6pGG5PrtTVLdkA6b31k+G0yn9d+QkgI+D8p
vqL5bGWcOz3EwgC6+bVfFNont19SHPP8jD1xXvCOuK6SupQHbbLSJ95Yol0Q9OPjLDUft2Gz/Nol
+HuE49AnN01isK/o6z3e2g1xbD5aF10wGZhpal1whyUYpazSS9qHxR87LITFJGA+2OO5dPsgMmzZ
DpFdKnVcGkMdciubT7UI6tuVrJ1X2oU4I50ZQiHA2Dx3E9wni0dEFSRQZrF83ozgQBOP5cWYE2g2
mpmFfbplYgr/gwet0KpwYZL/mwcrmiBoJMCemewKJ1O5n/s6uK05zvaBModd6/Xdj1n0Ls+B/Oc4
GoS8Ym4ZVgCBD1K/zR6stTqIQHSntW+edSM5B78jrv3aPIHD3juzV7OPizLUAnnRkhzGrluep4lh
/6hK/QT9m3jWFwe8T/d5tU6h5hcHJzWucc9l2wk4Uj2RPpYCFXUjTQP8rOz3WaLv8RQJHUaUrjQ5
7JMZTWTIqG68EXTX2RsPrll/JlK38cAzDqluZfvUX4Yo9ZO9Xug368gG5KQ2E0irKr52gVGGhlef
O6X9Ce1L9pBN+IwZbTqEGoi3QxoQ/RN0dafc9G8Wnf2acayGMWJfE6Fhi+DzOC1OKFKi62Rtr7O+
POecGMIuH+ZjZ+I2DgzbuxQU0XamcJZwVJaMKh5OlE6zuiulQS21y449yIWT1jvqAB/kviPsCmvG
/eh58r2MxRhNSplHe1AQm63uswXYxy/42aRKhlB5kPQlPgfhUlr3Q8aLXYxEeWFXG+tz4HVXht2R
ulUqfeHXLzvwdRD+M6sK7b59Beh4Pg/JeLMyiCWh9ZcXvRfsa0saUWc2zEZXQ3BWoizao/uABd1k
39x1Mk+e0zlhri/5XlQqMflS8521NE6st8OtLtR9mmtY0nne5eIb8lJWmXUvq3keQBPR7rdbM9mN
fal/qjYAT1xUcJxZx7iO7rQR1OqYjm689BrQf3xniUYhsreHLJfqMa/XLuOCQ/ZY90vFDoNhRJgE
1lWpZPXJEt4UK8KinN+3fvON8lW3a4NSwzCkJzAem2PDQA9XuqGfJPthQkHSD373ZQyc8nImrY7X
fBr2o1Xuim7To8mgLBgdAwUWfMZX8ok9CqvofA52dm62AOgXkjjG/qK6765XUWtM9+j+pVdp9QXk
dDPuqTDsOk1prxaHAyQ21V6tXv2DV+0Cj667wmpkRExHaZ8w1uhO0vVOFAfvyb4/dXrlXQRN/VCi
6AxHizGGUgKtSUfHIAWhKthqj3LIdogTx8/1qDfFLinz9lRpijS6tR6LMSkjdrMfjFrC7fSDPTmG
GY6zH1zjzdbcG8qszkrItmENH4DfDAE8E1MJQQoGNdO8d25n8h0YKoH8A6Lk+wapu/HGiUgu1R4n
O0vOq0l2n7ySKeMxTY95ObAxdv1URUlqi9vZlDYkZYCTjpfel0Nz32Wl9VkLsofAzf0YPrd15nXz
ucNkVLhNpoYzThy3XoZhBBUj8cL43ClN+vaq6iQbjMGqaxL9PNXSO4CxX5q1rOLKaErQ1glHrjca
XwCsBU+NWaBA16y5+sI1TowjpvE0jPrLQK96rwh6Vdgb7XJkxQ6HMl9nUiSj3HMiY7Y96Yl6KPN6
OgljFN9K3amtS1eOc79juTLpVOuJ78UVFJfIcldjX1LAAj5gdsh09A3ET/50bchyuLVxZSnj1u3b
CHZ5/cUp+FXz2DnHMu3L23GCwUjc70dSVvcj/g98CUYjvxm57l4ZgXR5qIX4VDXB6CIj7KsDylGK
xAsB/3WrBujEPbVxIAeDyT3NkP0ZMDaNfRqo4Shda37x1DIRVKd808Jzz4TZ98estZpDXunrFA2F
HM6WatKXGPWBepy6nuFi4jTnpnMk2i5EsPVNuS73KUW4UC1ujYSSQAJkjJGue5qsGB9gXpMfljHN
Ypj9QR7xeuZ1tCxMje10pqriTtTZnvlbZNLNNg3gpkX9QJ3Nea4NOV6l9ap3EaZJyw9jUWs8rMt4
T4kFNp7rChR1jBtBttaqTuw4nXBJZioIjVIqTR136LbDc5Zs4LnW5SKiiRGvW8uepcH6XWmayZL1
jW1MUmiAlgYahE069lGrlXKEFd/pd9MalElkU81dzxhWCYhqXHjmO8YmqvsBo3gVjp41eBxuc9BE
2uq20NfXwTbZsH14x3DdAgpoBK94XgjMAnCREHYoV4Sde0A+NpYQ44AfEIkYJi00AoqLNRFutVvt
TAbxUkoRnHuOXW3vRF2f1DDY0x7BFsgzu837H7MMCt6QXA3uQTgTaQVYVJMcdjaCSHMb47qdhdOF
SzMpEWGDMzyZQ5996VKDeNIoFlGFZlLPFGdJvlKyGLO+y5upEWTAqlREl6kxw+inUIWJCP3WsNM7
DaOAFsR15GKJasaOPgTPTV30DutdzY9a4o7V0Zb5eouzZWtx4Abw8Adnkl44mo7WnybhFEGYaSiL
96VfOXQXFFH/3srH0o3dSa/qaO0ropRhzJoby67XF6N12ylaWkgsp1y1tr7Xnaw8VN6MdcDsl8Xl
gpm6AQkyc744WaG0KO29tTpRxlUSbH+/jQp2mN6GrCe9ihy/8Kadr0+Wxd967bdlcNpLGx/OJkp5
0him4NfBxtcmZRNWQyu/lXlCLcovnfxhXVpMF2x3JLqZ9UlsT8NBjpesVHHCKmGvCOfWsP1Y1XAy
SDySBaFu1023Tl37isi7o0bDhyjWyFOVd90Y1El3okO9GHLXIzGIRd3wgVJif6us0dBYEVSsWbp5
u+y9tcgPCUX0lhowBQhI/db42E29O7Og9Vlu4Uez7hvZzwyj1Z2Y9qPQhvzo0xt4cBeB8UlQlsUa
NkO9PjUdayUki7c236/SeYGhmFW7qpfmdUs94JWXDoK/NrXMra4barEc+36JPUxj1sivbenHUvXy
k5bYNiNpk3GxzbVycmtWBrFgbf3HrsevBb8xDBqCoVGn1q2bLwH1vyhph0e15EMXlp2X9JGiLuKF
idkuz65y2mPqSnpCk2tnRtwnYGXChW+ujQm4qTcVUz5erbaJRQVCsrUNZ7WVpMSYus6OqI0SrVM1
uR3qU+6aMYjd9RtDBtkl9bDkezu0Jt5CaYPfg9mlgQFIQZK5LPNCed+cquXZ8a3pG65dCneGWWDc
1A0rMjS5bn2Fcp1zPZqbCcQDRmMrXhO65ie8+bOv7yc1G8auDSrvhQjRRe4tvfoWGEEJFW3oWmbX
RKDuXL1xsKOyu8llq3Wn/WR5U3Nc6PqxKLHxqbC9wGqK2S1bd2/cbc86JGVRVVGWl6TKXVZjWmTN
CoejKZhrihBGY3DQInfyd4OuFY9jXzCZ61IjfKoo6951rt0WMTQe85qxAx+zmhTPtCjVg5xp4Wrt
iVSTIAv2eTbqGJyM3mbEscjhBd2DfmqSYrtuxfMNPX/kNUwWD2scs9Xy5oh/vDB2gTWtTYQzQH7B
kU4UOY64VW1aXZITrazX18HxJGY/plGRH+Zu0x7VVBjopwfzh9cyjhSahhrHV29MXLjP2ezMZ0mQ
e0etVMEas+odUvliHn/01dCN+0m0TGvMGI8rgPh6d9P3nf5EJXj8xpsNZ89fSuc7FE1aZaPXjwWZ
0ZKn16RV+WUx+/iLBBxAbFulIT75QmueMvYRI4QhPPe0FfT6O+XsZIkczGwNgryhPC/xCsDAdSwJ
lKi9YP+UCo8FMqEYvGaO3apiU2spbiQjsgZw8+38zfVmR8R13k5rKOm0t1FqG+udILYoYrOamYPq
VsvrqPHqHYp+ktIfpVXIz1mS9g9omuuc3TjDlK42M/dTkyccijmv+WNfQDaMGuXmeZiamm1GcqKU
F3ptmz5Xpsc5Z2kFJYRubm3zIPEKvHaKlJXX9sXATlZXox4a/eo/Y/Vqv2idJYo4sMSqokZQjgo5
xXGk6tcF1+QqmAbr4C2lW+8dO1EkaXb6FR8cp9+LVTcuEAL2yQGDbP/EDVlcxbGmV0tV3X1aKhac
or/9Skw36ZG54JEWNovvf6W2H1y4lGJE2IomwMhnYt41RJCq48fgyJSifpvinwFGp9vDCjAOnvIJ
f5ShWSYBatPRc2l07XHFfYdJKFnhSOJs/Z+DWTlkE3hXuHQSpnExOCL9Mo9dKvpWrEmII3vMWYbN
Hana7Ka2yb4QB0tRPazK7p8mO3VeWF1iiRZD9o+CXOZOJB0nDYh7IBaD36rzWc/nPs48eoo7nN9m
98wBfGfs6yStr3umIcewdKSxUpP0KTjNqWSFBQpB3A2Qma2uMsn0pZVZ9zQprBMxGzTVuneNjqS5
zxqIa441y0e7QIhFfYOk7yalG6y+lm2XfqYsyINwx2xZdjPSjJe0Ii24H+zBLzhZG0rGqjd1tZtg
u9BcGoze3Df4Jg4Hxp5sbNuHyrL23ZR0OVMpHrF2b08crI2wUmvv94P9THo4o9Mul8m9BC1piCkM
8jkfdj3tzXZflx7OXcKoFiINlwolQXfBTfZVp6rzZSkmKzQmsqProDOGb5ORVc4+wN3viXZC1+x7
ibfQLqVz1lF64iw7cUgsHusc/d4ZebFwqMZwWZIFzhC6HdZa7ySr40uXme0ay9racpYhpUXZmQPh
U96Z6tLLnDWNCYlTI1wziq2Ey0jlbhZ35A5yZSQSj7S5+qQ6w3uqpbf5X9UJGR/9YLoTPM1OHEfb
l49BXarmojTV6O+E2RiEW20DzzAFIi9CSpqTE68FG+mJTNRM4FWjAY2LpTdYFMqfm+sExeN3iUmq
uqtdbQ32gzfBBMSqVHuGwujPe6aZCNWouRYlJuHDou3B9s7fsqqxH9FOTxoxZO+mdzQAeM+HovGC
TxiiQUEeZ5M4Idez9brWF4C5vp94WAayMkaGVhOniSaHknRsS7yVIlfvGSK06QQXTW8sWA4a8izJ
gvVbCv/VimmOOA89/njtXrT1AtOo6CkNkRxCJRplILDXc1SFvRYhNMdR6mTnfZsNxTWP1zEirAfW
G9XQFQ2Vbxhf6i7zywjLUuoRzdxbXwk+gRr5tdwedao1GPvMU3HTKeCsnE8BiTN2Uyk9bd9e2qio
zIQNhT7riRhgWKPAIECMnXJIRGilbmVGRETmeVGhRIy5o/ZCVFrnsxiL8h5uE82WolYUZugWG37Y
USg39n1gJAdSAzj12ZK7d1bQpj6GilX/MIHnSRgnHsyXNKP4Qra/ig+Udj/Jf5BVkAYB0IbfiBb4
nVjFMTTHRXpOtjYq59nVx+WxxBb8sYfwi2ZBx+vq97KOd8pjxCro7Hn8JNQAV+iCv9V01DSsek/T
5NFOjPFrpkMfonftploLygBV1MXkT3POsyX1OeTCokojxgoH0N9/jJ90LHwM6CEIyBir3picbz+G
tencaLaPR701pk+sci1uR2wRqeOJD9woflIdbfpqSDkmeZ/pe++ndevecheiC3n0bCbowlQmxS21
v+r4+zv6+ZtEjM84OvVx0jLvPe3F7ZpaU4YujxOWaPsOV1gcx2AdzXnSHqY8/4ie8PMT5HrA3hDr
EegiWnv7BNlmJY3UXB51KURM69V8GHLRhy5OWf+bu/PqbV3J0vYv4oA53IqSKMt5O+xwQ3gn5lQk
i0X++nl4ZjDfsWxYcF9+QHcDBwftEskKq9Za7/M+f/xoxtrG9KoRiFdoElwBsaTTyTx9tsLpPC8z
5+FQBIWDGfqso27p+31HQxcjTkG8I4NWX3qzM5OGd5atacj+KMzWe/j4p7z3ltGeBcBkmTWIC14/
ddnSKkAVGG1zlV8ANPmTNtDRyizZt/p/MG8sFxWjCRQcvP1JTzN10yXB03g4YPmYH1aTs4NWOcbn
0Eesx9XYAAQM0A7aME87yYVNRDbkYiAZRfsUK2289GpDnHmW914bqg/6uBxwh3QXv35taZ4T+Izp
cJgVBmmRKAKtv8OprlSXCem5Zqs5E9Xej7/V6Qyla5P2XhTqWB44SOZP2v3cVucO2io94k4z/PVQ
a6a0C6i02AH2iL9/PNipHJOExNqDR58qSFA0PKcKLH/EaM/3exVR9ate6r7PONw9Pd8NYMEvAh0v
PoVrwpPZ986vNpmI5irXOsR1kaMKU+2VSfz45cyPOl04//wowlQ225Xacopl9HX6HcnHqCiZfTfs
SyEeMJAkzW8uc8hNot3h3yhvwXjinlpSWx/qLt6jjj63hN/5FrBj1q2WHZeq48l+62C16TkYUkeO
6pPIyOLmL5aT0z1e8p9Ezq4fYgXy0PmL0N3g0V/PNTV79USP2xL5lDjCph/NixIZ2+c68v8ZZRWE
IrpbBcenOo9poERjL4GKMlcnHSklCrLtUgVzEs3cD9Izbbrvvb91MLZ3DHtoh379UIW50I9oyDla
4oxGvTmhkc1arv3E66KP58zpccXrQ7aMYhEdBRP6tN0ZA/YVuqYPkelLGlosnTyAUan9x6O88zyY
WrAoOavAE54K8CuD2J/r6BDZQH/+Cjf3D0Giq99uQ/3w46HeeyC0ivRSswugWTyZD4gIqZLZ1Fd1
W19CMmTfrKo5R715ZxAPpiRISbZQFHwnjbhDs9SEMEEfdUv7J8/qYAdBYvz8p8GDhj/OhAM4dcoX
dAYYjany+mjRyHLWtp0e6zIQZwKJ9x4FiIBHpEKLNuv19VTzSRHF3mjLiOa4fLtg9X00SI58fgKg
PQNO68CzYZiT8AHv7L7VRDpH/dyY95lRiSzsTVe7ymkekGemwOnxw5wGzwXaxoT9iRHVif7Lqgcd
E06hYGxokjwSTYg6vuuzqY7JOMuHAnvw6cyR985r5PLCqcMiAn15ahPD7C4EvScK62N3vjHSaory
2fbPoYjeGwaooLGy5YmOzJNHWyBqk/mllivpeu/uWypQ7l72en0Oq/nOil03PdOAqcYEP22eb6qA
7EUQT5HnKvlj0p3ht8H18FeGneIZDO7bobCuWMEoZNTAFpxajJDhJhNIRjSqfMeKLGvWQ1kPbdS0
pKg+uzlwE1llqCAUoPs5J5tDF8SgasYOl/XJzcsNWs4fJY6rfz4e5e0DITZHTY/SCF4DB8brJYUL
Bqa+8J6jeNTzqGpqdWl2rouva9V//U+GYpNY5dlccczXQw1qXIo2dozI1tpxG2QVReKpkFvPKs6R
0Ncl+u+onOsMtjXrfkexDZ2r9Xooshdjqtu5ETUByd9RGqPaBl5pvoiURvSdbIbHeqF5IaZYcWb3
eDvruQSwmvF1WC8Gp445NNC7eWzGRiQwLXoIlngmf6Wbn94J6bHkIAzWexvJspO1RdlTd5SReBFO
TP2hXrz4yjTFOcnPO8+ybuirLuaf++HJKLZyaZ0o0ZtXTiyR0hfDTkdJcPfxvHg7Cscf0bdNIEiE
ego+oL+Uz6V0jzeWxfT7Tq4xhzLN58/KX/AwwriSfjZCB47EU0MImnrLnrKsHqV9AGl8toutrSxI
v0VRf/r7cHCQuFixXuuxeHLotlMjvdqenbX2m2yFDfZEH3H0/uybs+m3RWPDBuGZkPNeT3PK7y0W
N8KJ7LU0mcwDnR2pZX56I0IOtQLe0CMy07yTAM/QK9rtgsGJRrxrd9xbfsdprm8/fpS3+xAZF2gK
3PagUPun7GutoDKeBLUT0bU63CZW7V9ZQTNyE8FW+vOvDYzCKtxj22OJnnycWmUtFRnPjvS1DTR0
iVwA+FqW/PTEBgMWMA24e7EX+Kd7q4wnOjQnPD2recaey6GRi0bTM5/nbQRBYEePCZkcj3Kde3JO
WEk1kg5peZrZdy57W0vIVad6SEGvPjQ4lp0Z7+1ytR02VWzI1nCSm9vrSWcJYSNU0e0IGyUXlY6/
HKjin3OafftUDrm4FePGFZkUw8mkY1vj/AtymjpF3WQXUHzRB9GBE+sh7faz3NF6OhRnbk7rT399
bJBug6bDHGOPIKZ4/WiVOUqfCrwTmWo0BDDwZSSRP45edbBz+k02fiJ6eGCxhabNJ6lu31VLI/sz
83P9Yqc/gwANDiZVHOSIJ18U+xWflp3WiSpX9MDg6Ql0wGDs50Kpe9uQ6razus+fWyQiUJ2wyPGq
IqP1+tk71MZ5X5ROlCNDDB360aF0T+Pu42Vurifv62fzV6048QyIG/bGdXb9i5uy1L2Wd5neR5mY
aNwUntOqPS3Eq8Sn9uMbv28KP9QyO7a3WUYRKaLJofgFuVAzLlxP0kODZZ/Zhk7qSLFt9Kabt+3g
KRsrZjU8D0OmgIcVtpvsHGsVzQTJVJuh8HIEG9JZXHlhkIA9x414+81QBK4Wah6muSY34dfPVQx9
5+TSHhAE9hg+aOVlUhFRK2/WL7h6++GYzNmZYPTtGmFMZ3Ue0lfBqn2y/c+Z6twWJWcUVPnyhVhe
C2t9Dl6Mype/fTFaZ+4N74xHkMhnI09CRu7NeM2Sp+as9dHInX87Ig/byybWdrPuOEefHsqHjyfL
2zOBg4An5OHIzFEgff1OM2VXRVnafdSLHOquRSWmpD+Zvsr4XELu7aMhM+b8IbT3VvTIyewnpEcm
ikFslHVi+FtCntkgSExuYuIjzKBd+9PxAclNoioOOsO1yWe8frTRkxSBY11EWaO7RzQvbuQ6SXIu
N/N2rw4sSPeE9SvtzTs1HCjJ5S9ZNonIGVT5VSGqWW1/8zPb5ptRXJPrAw7aZNFWmuDJPCzbVBUm
jduR3jfJJSELGRNhuBefnA2MQshLmsFdHTBPxcsoctbiby8jqqjlAZFcegj8jE6aUrrRx0O990CU
K9gHuLy66B9efx3sEIRrpKaMVOyYT0Xl6RcaDmnbz4+CSzDt2QHEOF7h61HGnjZZVJ4yinV6vPxR
2s+qq8Rw5jR572G4D5HcBCtJluHkJKWjZfRazR8j2oDsnUoydCEqrj+ZrOeSANiQPAaVByABxskc
kE0xqlqWMnKThlxtDKrRH+hy+Pwr87gk2KttANS70w9De3juAqGmab5JHmjXB/UyzfnPz4/CNAZf
wz6+luJef5jZnumWpH+cZHDa0bQlevM2yVS5//Qw6wnvrBEOQNdTGGO8aER1CvDo3CWqWW2cXXWV
ZB6I0U8PtBJOMW5kRpOKOYknmiGGjJuLMcJuLbnWaODZ58pTZ6LdN3dusviU3cjO0WLKTnAyiqUj
FPKrZow0Iu58n1ipke/Sqm7ra5U05l2Z6NK7nnqpu6FZOO05PMw783y97ZNnQg4CdHL99/+KLGqJ
GmlCRh6Nom1ucDCVZNjVuWzqP+nsVwHMWqwgDw3wcKUbnGIG0FAr5c48ZlNa+dFM8Ikvas0Y90sq
0vsUyD+UQD/91kCP2An8H3ZOkQVn3vWbaGOtDmNa55E/Ayt6mnOXsiA/42ZT5MRLc5P2fbOncS4G
gYQQieaGbrrzEL1M4ccT6c2BzLCkpIhJV9Ajl4DXr5jnjlmZgYzqWiZXBSKrre5I7XpAuvQfDMV7
5nrLR6UX5OSW4VSBj6hIl3h/Ur+i02Xqf83oWK/6KinPxb7vvU6ylJi0rjPnDd6/nouWEpMhoy7w
88PCQXxVixlIgTkY7b7NOj50r5e/P36b70xYphGpsDVNZHB+vn6bPn2d1EClJG1ZGfd5PMJgDHr1
+Y15vVRj4E50T2bq5EV6RaIsDDenaCgm+o5avb9MEUmf+Vzrlz9ZFSRv+Psr+XvdNl8/C2thzAoh
2P5VNx+IFPwcnZYAu2W3dIlva63O/n7+9dG9A++RGr/Pqn89pLLmDi0Rbm56FxdPVCxxPCR1+e0/
GYUomwG4W59CaAbKDfAOOKRntMYXwWJ326QskzPXovemAsWm/xtl3Vv/tXdllagthGEyauPYQvRP
w884mcH2s89iYRSzGnR42Ba9KdIoWpLowQRbTbW12S24IWwKYzTPjPJ2k6CIylQg2AA1TKL89bOU
nA6m6CwZCUx66dvF1KdekXZJ8ek8DmVATA64ScKzIVhaf8m/3lpbVEOnF4pvM6Q4hJXjcIGZj3Mm
VH97rllwvjg6OUN11upJ/FQKSPVeXIB6UYtr0+IpyF4jiO1QK2dj/c2P9bu4kjECjbKZPh3wAI02
iKygf9LJctqh41eVbcQpMYLXo55ONEgN4zy1Z6bfmy4WaECvhjnZ2PMZ3nTrJDJaUbEUIvMZURnZ
nbFSzTZJcmcHNFrQJzlUm3RZUhQ0NBYv0DO+f3qKYjxJeI8pwmp0efJJM5EwebN4jIoYNja6c/s+
0Br36eNR3u73XL6QnXEvIpik+PF64vitCgSeMWNEPmcqbsxGg3Awd/70ndNFXa5mJP5OODQvnzm3
365zEo7kCcABUn1jTr0euMczafCtcYjklHS37hBrW8sqvDMzdn1Jrzdj+oep7/F09CSxH78eZUrz
uNKbfo2EVAO4Hl1Oqao6or9VnJk57w1FRYMePTJnFJBOhhrKxZ5kwb4PwQq9gjZUJIjp/RfS8D+b
7SBvRL2SbiNeIf15J+swDoQcybnJaEiT66yg0V5Txp+GUBP0mHnmud75UCTv6TUg1LHpclr//b+2
lomWSVI35hhhmNTuy7hFD9WNaf/88UR8Z2+hXkkktd4zSBOfrDvEXJgg2tzN5sWEBJCn/Y4OWndr
S83+ms4J18LWk0dtrLMztKx3HnD1Kf3HvW51eT2ZiWTa3TpAUhAB62h3sqrn71aeg3X6+AHfmR/c
CWne5DVSaju9SkHqpQ8OkluExn/OLkyNjuqdifK62zboen58PNr6uk4mPrU++tLYOv5Z26+/mlOJ
QJZIZKI+saqwF4voQg+QbbGZ/umUVzKLz6H9345JEnytw7FnUQ8+7YWrzT7XAgqakRS0i5LsEVGs
+b8b1U9HWxWfdCJdE370p4IOpGxPA9mp3VUKwF50HXnG1GnJVi0exlfkrrYfv8h3bjkO92hKZYBw
ea5TQ8As15TQPW45gV9E0M5edCXyEMjBnyRxd/aU/bQDiRyRK98qRY8+Hv7t5FxHJ5O6zhx6cNZZ
9a/V52haMhGjsD+jgfwrArO/gsI0f/38KBSjTViNvE1Ma16PAswJyYVkCeQUbEN3yNWux73s0zsJ
K3ytYRAPkfQ+LUXX/dD0AlRR5GtWcglUIjiUk3Fmb3y7zFZG/WrDRFUYGOXJgTaJIMsHDC4iOgbS
sMsb53efl2of53Z+//Fbe2e+MxS3FuLHlR5/sg1ng146Xj4KTERF1odtoapHz2916+CY0vuCy0P7
8vGI7z4cPgcrsRCneOdkNmS9rhpKwiJKWi9/CDJoHYgLxrndIoLoz1lNvTMa2wd1LaxvKBKfRlwG
Et6l0vs+ErYjdkqfxdbNm3kT91b+6XOaqi1RHeVb/kPA83oCtgArfOBzIsqH0aZbz8if6AlVF0Oc
dGcW9NuIh2Y2TmiP6irr6rSGO3YirjVF6l5SQmlDUcFSvTMKc8z2KI66/LZWpv570uNyOcPzfmcr
IS1IEVQn7mfe2Cefr+uMvEtsgi3Da8Wdrnfj1ZRvHe05k0USIoJyt7Ca2rDrV3cXLfn0/ZfhfV4w
Q6+B5XoE/2svMVPDFOUC9QqcaLqb+1iPsjQ/c/C8nTTrINh9kganCnTacT5Qm097dwS9kVIlHBDU
7MY8QFPdnauLvt0aGYm8CORX/heW7OvHMfwJibq7APECl7VPenLtHbjfTx/bZCZIhnB9o4XGOc3l
Iau0qqIl/JlNXORksMoU8z4Ig1zmZ7audx6IDmBqIaSNoeGfZg6EpfVm53F+0lhV/Miy0bmQU1nt
/tlD/hcvfPc/QcAJz/jkH/+/xRszBT7AG7/kWZH1w8sJE5n/0/8Ajj3nvww2H1L269Tlgsvc/h/A
sQvgmIYCcjVrBOCzhP+PcGwb/0XTiU6TJElATmifP/e/hGPL/S/uHiSCWQ3crfiLnyEcr9P5/0V0
hFNrxYdGTGrylJgIfV5Pd9vJ/LJdrCCyfQXFL5bt09D309eYzOG1N2rm1ZB3xj2dIueS5nS2vF7V
DE6Gl9DfpSZOQPnmcgPhWEdfrozInLziYGR9+8Qze+MlOInY2Mf6Uu9iGgnmrRu7g9yXbXw5uzUk
hmUuf/UCNWEz6tb96C9T5KvAew7SJXnApbtHdYarATVvJ/XRtWXJfdoE5mEyLXkPWqyqN6PjCGOb
DnYKeHRR8s6AFvkzjtk785L+5DBR8VXrL9VmhJawMcx+A1JO/HTBOxwUyMQ98aP/osiJLRttmBB0
yU6D3oo1LRw3VU35MYBJpSnQj6j5kb3LFTWXYnT4IIfYulS2n/0leimHiyGpDBHNUyKabW+O1b09
NMgX4Z9dtVOcXBuaoOt3kJB+IH60t1au0HiXY9v9CqalfSga8lLb0ejSXw1C729dntQ7D53O1u9x
jQ3tIXFa8ub2mOwUuRZj27KhP2mT7L/Z5QRJsCiXlQ7FLlRtklg3V9JRXoQT9MlnaOdw8RCJIwL2
pmLnzZV/7TeqvvD6ON9JNtRDArdpC219CFsxawdscPO72S8a+h6TbF/pev4Xraq2q/Huu/HjXGAB
nJgjem3PvDYHXHhIQ6prI4jbx9LLtP206OJQxEWBkA+c32ocv+8aaeWbaVLfBweKCFBNWf1WhSq/
LXFiXM76aF9LiXnGnFvdsz0CZ7McmTyhu0LklS0JgQ2t3Btl5ChvyYoXmwJh4W8iVec2tsWwZf7g
G6olbYZgs0m2pUZ+cpPr4qjRRXPTjrSn4JKktv5oDvuszfqXwQ+2MPBuAl3sDNte8PCbmgO6jv6C
GK+7H1rTuq2NTm2rhPO4bJPf7BfasfSaIuwWI9mntT5c1lpl7wFZaBd5XRrPXC37jdNYQ9RkhkSB
qFc/Cnvw7ntvnv9WmQWiwS7m7KEFbbaEfTaPCNvtYdsas7xaoFSPx7rR5+9g9JeNDnjP22TAhSCA
OMOys6y42ld10l5APLkAavALZWgMx7VttiyMnx2byMat5jy0LIAjtkSObWjzneNq/h/LH65TGJCD
ETQ7R6p959Cl4PSkXBKJxGbhlcUdKmHEl8XWBQ5y2SljZySuwFknPg6J8aXtbSBj1ULbv30xqph+
o3a8yoO+2tdVHS5oL4PChE45d/LrZBqo8c1fAgOVraUnfzTjoWs1uEboJcFcbZCc3uOK9twM86Nw
xTHOrEcocw/AdL6YaXfIR1CNVrX18ylyx+zagsoWxwrGLXZ3CFRZTEUNjDQRj3UtXrR8ehYeLDdw
ADSxAnwvEoO2pKc5cFB9yp+pZT+mhfljTufh2oWBcgtcOg4zZ7DuejP/PadJRulUqZt20K6K2T1K
rd0YvXGwp5SC5x9am/JNaWvHlsQh5O5kFXuK0C37Rz2Af8crsOKaSTjCn7Jb/2rISkjVuXi05/Kq
CeyNpatdOiEqXJyD3oEVyowNLzXNQoFZ1w5CyK/SdfNQgwZxTUEivSibqjiAlXi0i9g5CgXwApBE
98tKNWTZKMf3ynC2RTGDEGq+gU3x/2iBpeEU7BzzaXqcnMze0fwNw8mRcMbK5KupoPf1MghBtMBo
SI+yWjZ2/nXCACRyjXHXAMEIC/ZPkGyQTn44soaFayVhUuR/arP7ApeoDYeA3X5wb+apFMj5EjC4
1RMNZI+pf5Nm6WNuQbGpivp3DMsBNieMFaBe1xQPNvZggMgdpy9eBSHNrRAhj6HR2X7oO9mxBLRL
p/KPpdFvldKviZBBesgr4F3atXQnuZuz9p6Pu1XCP6QSILGuvBRpVP8FJCL+tx60m4askZvuGnBw
myleQCxm151wdk6Da0/mkwMJVAoffLkx2ammvLk3F8jKWgO5zyQF6bnZtyRzv5ktkI2Ab5UJQFmI
3rKgvodydFsI494Y6ZnV/fwoXAwMdS24yrU+DVGDQ2howa4mGC7qeXabW9oti/qBRlFUZvy1xHVB
tQYXRgELGnICjFlVh/1iIlGXzq30QfBlbXs7SXnVauP3dqpvYt8JuQa9DFYWAkFRIeprL5r17HLx
e23TIWfhtn1tzB44YOF+ScbxkizdTb3QaZVrz45VXxmTtslXo6q0kvcFh4VrNOVW9+Zdnw46ElTr
YkoAIAxLAEMBIIpXgqwZdrVSh8F5gqMCLUjzwEmokSqu6BRa7CA+DIa4UpVzrVo3j+z2D+sr3dJX
YYWLpbxLHKTq0EnyYpeywV8ZSdnhUqkbqDrUY9pO9rbQ+xk+oanXd3UzqMfFd7Vj7dpfSuT44Lht
HTYioy25NW8D7HSY9BOzR6sC5rfOMegxWZPBP+SLDmOqceNQEWgcM72eSQGkxqYf591gvbRIB7az
jbDECeDLBAHQgC6Li8vM1669ZNaYOAVcgCyv97LokgctY4/hVq+WF+mNX+KmejYG93axKutZeaXy
r+bYf/KpT0EsguribWi1pveLN1U6O9qq99Thgk2Vq2vfuhq6Z78tso20+Uy9lt1V+rqm6chv5hsb
H/OpNp49zXuyoQLh3OuHgZ1/NysSaXGcFvDvKQJ4qq5uhxJi42T1PzxX3C0qTjc1uvdZuMdk4UTC
Hw+7oWe/iyFMJvnLKBZ2LdPfD3QrdxhXbTyvWIkGdbcRjmTjbO3fsvaegL+h0ndA4/Rt+dOryhAQ
D1zMKu/CflDYdYqECdURbiWAyBLzotXcQ91ld33RPqR5+lT22WWs2eHspTgbQKDznPKmFg+j3h9K
lW9VBZ4Ogk6Z1o9zB2DZoLzHTAkicK3Hwkk7zrHumJNqgeHmEN623wNYaTJuLkyh7wH5pbwb/RsA
9G2RNVCsh7953F4HQ3cUdhUFIviu8uxLq2k8lr8zcseBhjZ8sZqyhQnb2WHaZj8AAvSbxkY452re
MfHmSwPebl+tKMWBmT9rVRw1un7o0tgNxWKEOP9uF6W2SZVtYe45ofLqq17FYutp8RK2TNSNPV1k
Ku12Xd5d5f4IK4sdzO0CyKYgIjadJu6ANvwU+sDXsuuMHI4Yt7SAgiuYFWB19ZAI2jPNiQxAq7t7
f2wvC00Ps9E1nxHgwkgesy+5HOQ24+570KHzMOMBGsA73ZiTPEjdzDF36uy9jXxlMyIQDPEGSCJK
A0/KAWHolmI/jqCOnXFnUMePgNYDujUN4FJ+Ym303jAPWWW0oUnsvavm9Bt1/ygty6NW1vd2Skg2
saNsxsH7EYgq3wiVbt0ZcGTS0pCqEV5spZt1ewq8vOQs+Un5CquFkp2SVqld0HV6SOX8GSec+3jB
tsh2pm3jddyoY5d338V/VOtstWq+b2jXg0DjaVGpAdCeTV6wYk8kZcLeBEXuW9Vn2XGyCMCZW5D2
5/65InQ7JDiBxhkQJinEXm99e5M2TTgu6V8jyEFf1+K5WFnrnvlMmuSQxDRUw4ZVcKXDYZ2ULuD+
LgXyngferSr9sGnS4gI6ZLehOHoNj8HfW1X7gx4XfaPjHB3qgtx6Q7vkJi8hUzSVPYZJA3QZxND9
MmTP+Ocd0B9dY9oTOm4XZgMAt8T7ilFCx9YmrYiOmWJbNvqhV8UT6s4stFq1g3prE1sNz245X9uU
jzt3OZSe/OqCj68q584cg0PWqacJVwAbf75mcH7P7mWS9Dkasxkw+rRcLlJdZpb+p+t9uV0NDIjN
Ls14+G71hDnBUl2CFppCGvGKLUyyg9U7/Us7xjtP8BtkZ1IBFfOPugMhOOXLC7/1xZ8g4fb6TZel
0IFghmxMS4N1VsufflXeW3N6JXootRpb5jZ3nRZWiZPAExUW78Yzs6O2GNvYTy4G27jK9NX0rYv6
Sl3VCGFCu0sea3dOo9bJ1KaYsDYVottM9nwNmwggVWDsEouDvchGEEVsrom97a0vVDKPwsOewM2W
PUSY1N65BduOLlw2+vzRgugX0sO+XRzrL10ikIEkgsZ055rzo6a7867zhshqsmdhYYlQdMT1bLnj
UGzHvpMbWxv201prHwF1P5YW1ozbvnSsYUv2uzlMAet6U6QjF8bK/xZ4VX9hpCNkOn+Y9g3ghwvQ
fO59R9i9E8oToDBBi1/oc1xf6KlX7c0sSyK8Rqw/7eCYYKbTmXLK5C2HukkOXoq5w8BdYpMrZWwM
pce3OdLZjiiGjDOQXl07pnYQ/3JK1/pGVxKkIsIMeDFtG2d33KjAntaq4xZLZ18SljXki3BV8T26
uCftJ1lyswyUYf0puGmwZ2RGuSFqEH8nd1zvE+kEg9JJjYvG1rrd1LaG2jud0G4VYM/fzRQ3l7LJ
tINm+PaukPl0MQ3LeOgWeGze6ILwUnWBGXWsyi8kO6x9TNN6tmm62v0GWFdC0nLh7FbG1GzdVPf3
NAN5+9nzu98Oe/1Vo+e1A0zYjJ9c0clfJtKyoz8U7Te6tlywtpAaN3o5qyOYClmEqec1oTcZ9cHM
6vghHxp/nwWadRj1JP1tqmWYAeiLQttY2lT5hwxuNhta0Pkhva7q71Ck2i20FxOWV3xUap52TVBX
ADuchQM0ANnvy5mgvB904rPRVndEFmMQiia1bxJtybjDqN45qgJbltQlTh4K1wo7Axr9YAb289Rp
xktj8R0Q1v5Z6sB7gF0+7My+oAu2U8nNYFkXZVo8+5neQqXJ9Ai2Brynzm/MndWkzbUWTCoS3ehz
2cKOB3DXmmfQgsNEOzfzt3G1hwGOUxDGHeYNBvfMGSxZ4BzjdjSBx3mWeMoCP/0zLVL+yF0FFtWp
5F5UM9Gz3WnXy1hp13oMaFTE03BMA6MBI7pkm4D7fqRkmr6UbO4dF7GZ0G2RpXeQvlfcgX3NL4zG
6S+DMVH7eUpBt1GJ3EijVXDe4xher9N87ZJqenH74WuvWALNdJlwrYpwuVxJyYmb/dStnC22RXta
cHEaYYPZGKWEcyFwcFCSdiRlj/kvO23yS7uxp2mlI7P26aXGvMMD7mPl8Z2rj0tIDqI9yl52153t
FluK7bf8bPWYu7UbCWPo9oA9RNi7zk1nca1reh0rA1PdDPXossK1yTv0iRwuG3dq9gvgzp+arZVb
mh3oeZSGijhsyvtOJvH3nAahCzch2Oe/5pceQ4HrDlQ0V+cczDQe0RCfEfrkm8Htcj2c3XSGZN17
XMM850YVUzVvrNiu9lTwALkAqA8bzF02DciVP1Xm5N+5Tfi/xwQS5BxP8VXT2t2mS1JQQbOZPMaT
B+O3cLxbe5j8XeoDLm2tod/ZEsvxhcKAxiZh0NLF7fIY11V2C/SRDVw5/V4IlX+1g6G+K0y9uvUS
5FuZnesgKbzpvugneZV6y/KjMDj03HR07lPDnyOzMOZLWwbjbdDMyw+OCpsg2a/dbdHY425K4Zly
nJbZdSupQW3cpal/j31LNEn4etVC1LpzghaXjd4ynzqDqC41h/aSAtj8qHs9Bw6XPvh0AbL+UGJ8
GVLFNfdLFvdho/fykosLnWpe694GbtoC0dOWbeXYaegvuvnY1ml5SOMm33e60++gtuaHESA7brPd
2ISDbrQvGut6y6mq73rU+NvE40+DHYvDUsZx6Ht69XX2YxwnjMbaGY4WX3rmAHa3enA7L4uCGPa+
5xNfmBkJHTFW9sPi9TI0nZRcKeIrLslNwhDJMnyjn2jE5zrILkVTD2sFzD4aMRgxzcl9rpA+sRhZ
y9l4jDU96AiklXEwJn+809BEPydKOFewZBG/UqYzDkvT+1tJG4kb1hDA6BRxSKEg01PfayjK3V4m
yXeryipif6PSrhajwGSmrvF+izLW7wM+QtVOn8B8DVNVmwca82jBKMYEBw9d1MNjJZriCaUqpipz
EJS3nTPXWPRk67UQoNJmUh2ZAaPt7sFl+GQW+PcgyWd/5wapuPQmxwGrq9ofJRnAZxPEtQm/dsk1
Z4MAtj9wTmLHVBbXToC3BcAfvOiyeiq3vZu6t7bTjzDqQbL6WjOFgyns/lB1Li69nrF3x5gbYdD4
4qIEBnRtd2oiS0DM4pgZZSKZllI7SFe7qFJrDf/1+M7AhGlfyKWmt83Pme2D/igt8adwofI2Q5v9
Sk2NfmcwAQ0eQ+RFi59CaNYO+nlN5kwjO7Ewy3YjlgHDsfUz7ehm7qCH7JJAT30tWFFI5HXbfVdm
6tkLcJDaxgnbN7kSwXKYDIyp7JG7KI2+oDtnF4M0v0yalz5Py5+xQRp0l0MeO8ggoRg7Z0PMHXEK
skNalMEjFK5lPyivz+5qXYGWsr2EflDhdeyNch658ZU4zl3Y8DYIXZO+5TKQJeOOu7PFF1dTNGmz
c5fmpg+3mz8PiWEcr2o6i/aTR8CJSDgA+UoaPD8ImQTPbld4+EJZxn4hzw6udOwUu0vbyuPi1BXB
sJ12HRfxJjZ3CCPMS9xFxEFhhReWcz1FWF/YP+KhML/bmhyjsjLqo73kjhm2eECQoXTn6ndijP2F
qo34Fvip/fzf7J1Jk9tImqb/SlvdkQY49rbpORDgFmQEY1VIcYFJoRA2BxyLY/3181DZbZWp6qns
uvcl03IlicXdv3c1ONhc3B5H4Cbn/49SLw+OvSrYEaymsV8woeVE6LRr/txIy9tPGWw5JRyFF8nr
8yULsuxJNNtbteUcibJlb1gatyNqn+ouCCKTTDOCEi/d2hi3ee3N7+j4BXjXqp7yuVFBTLOJuBua
erpPl0rE9eT3pPhXpYoaKTsRXVNaaCwVZfbcIoxBkSmHFwKyjOOCx7vfBMCwn4Ni+J6OC1mOg0JU
Ei3Ftpli72wYIrIKrCNjfZ+kaXMwaNLahuSZH6lZJ8KEZOsZVQ0Hb6MEuk/Mu9Jr/JMzUwkJOpN3
57azaPQdenK4DKjfDc+Eisx2plKtADliufueDg1QtrLsW9udu+e+aZsXlZpATpkxrTeUnNOD4hu5
sbVKUDAsoT5tFYOzXiY/oTUOhZHY1RPexE5MHAMczmU1ckHSucssHgGVXxgGk9PojerEYNrtBBkR
TxM1ljfUS1LlMOIefwB2Uzd2Y2N2L5351IU9g5B2rnNgRqKm1Vc8FTaYZta0/lOqEkxplHAOz42y
vdciDfo99VPqpQuNLNvbIMVfkzUzDPJ8Xbon3Kzy12iqibntlnqbEUBPSCQE1sZx8vB6CAnazdj1
pbtFxyr2NgD5/IlkWu/CRGLVt4tA+BQnqDxLxMLJvKumTrUXJ+/UJTCbwSfwsCZgmHWo+9Irt3hv
24BqJ6/OslPe9PqTKKjXIpAeKBkz8vtaNPWPSvTNjuPK8EJDEq+CDJ0vRNATSeWXikjxzFOH2a78
I2mlALdWURq3tUjlpZfDcJc4NCb0Lk0QMneyiyJJ9NwOJIFjFaD7VJrNBVCKB0qH4mseFKLeS71w
EMRjoLdlOo4voGg9HYJ52m/TurSjYFFXSVpY7VJjoBGaxehUci564bH43tcehwfAKEKmQ/1o6FA/
rz11M5uZFIuHihUmi63V5gmQVVY/BCEshQnQSU8c5+tRdeMWzqD+DunQ7qcajyoUi7XQ7GDwyvTt
EJobp5uqs6wB+Um3eegGwDILrfazzhpzS72GuIFU7JcN0lG59XtueUYK8Y41rtvjLWvj3FmocUDi
ln5zp0DIrchVG1ukhQ4eIBMRsN0799Vmgmv0h0/DQay1Yd574bzeadMXO9xuIvbJ/bytJ5NZy/F7
DaoiXc5zreLANXX39M0Y94W5Pod5+NwVyfxY+U21dQ1Pzxu+qpsyhjXtDgPY+iKv+jxmkGkaiP1H
mBclkxN0BEkHxnFd4VON3kpiSwXNYxd0YA2d38UySOu3Kg/6N9aW6ex4y3prUv11yhiDznntrC+p
YN/Svte8lYSZs61hJyLnevwmC2U910n/vQpTQF2VJbsGBOYsHCi3jdnaklD/Ci5qoI/uZDlJdRmL
2f5KQsMBY9R8Izq+qywVVuR07NsjAPZ879WBQwB0D2AYAfsRXZhhRj0nDGSrN8v7ghzeTeFUzaky
/WaCS6g1+7zRvBtY+8gdRFJZMNHumcQ4gYn1tFiBik07rUEL7e8lbsZgMxJeDJlS2l0VdQglDzZb
0M5bc5JOayXVJwPT/YfngzsKBbE3J3LZMQ1Pt926jttiIdFZV319M3fiJGn55jHxXm2nIyDaHu3d
UlrJfT61hJS2WKv3rU3OZUSmTnU3IL/YoIC+k9SEvaee+bUMsuxTqIDJusSF6SBwy61A/RjLvHNT
hv4tL9wrhr/+aohfHLrWKDPZeNxsoPIF+GjlmBY0Ns7ZNviU0vQWp+XqR7MuIn8cjrapaJ+a6tuJ
BiboAuNx7Dv7NJbAd0zL0yZLruP+QHB/3yyvdQH9QiVYSr42P9uHY42pJuJSo0Lzu8l7mkV6bHCd
b+DzVwbXNVIZ6dF+9UJJxksr1+BYYOo7cra4Wez5zSANn+8utfGQFsFFFs3dVNRbIN6zrcy3pK5P
QWtuZiGPdAg8FnP9UEzdLZWBFZfClocgTB7SofM/kXRG9Hg9JrTrkD5vdN6x4KzqbcxpNl/DCjR0
MBzQIf04eTgGRtcwd50xPzOQgAJItfcmTt2YJqr3FXT6Zi0Wm/Rsrxsnmj1951s+UwjGmSv0I2PO
1b53XNKeVUHC9w7obLmZDRvD+dQ3rxNL335FGBqteWC/hjkN5Wm2JhGU3RWZaqbHq3qvisrBhTRF
Zg323Zd2uumXgqTRICR7vUiK8+xNhODPU3XUChEcYtTqDU6cuVv23a61XTgjNLwb9uI7k/lzT5tm
cwiZ7YYNbQg/imbmR5gKsa1aOTrSk8gq2WfyoWSru2NsBRvuwqXeW16y3o2shXvqkm7YsMbXYlCU
QcDcx2upQf6Z3vG1Zckns/U44E4hRKN2HAaL0gSl2QiKEsnDDqYd1QFsUsbYNw8pCbrTAUt0uiHq
quQiKbg42tD2RVCsxB2G4YCuj6U5stKJ+pvG1N0Lcuk1oumtPC12v5yZKB0CGQFRa8ZpuTGyafgc
Qjd+L1UGnIZvU7/ReaceSYSYoZgsGjDXajmBHNdm7LrKPVarzF1eC7JbTcOwKD9w+zNb9fQijb47
49wbvnrGQEMnwyozvWvp/nvb6PlmLrzsla7z/kRuoIIfXnL3GMJN72vTITC6R8mRRmPe2Jy8zDRn
oRhURUMSBu/NmmOHiUwOG4Awy2Q9AdWNL+QiUXQQFqQ7InUN6/MyW4bapnoWyU2b2kZLgYfTVTto
fzKMC7jbJxmMxU2w+s6tH1DZwqBsHI2F7lHHn+lHc/IWyKFeiY7Kk1PmCcMDrEyrm8TMGxmNoRHc
Us4UQKksIt/iWww+UVfARASHqXhjqPX5JFevJEqAhXhs2/rBmi3L3UzXnjyxhtYt50TnCM5tZIQZ
K4TyoTI5l2VoM+lnkpO3BexVqJIdNAcyFCg2deDfmI3/LGUAnuVmaXHXMbuecrelSM2woK2YgOmF
dNhgTXPvJaX/Q3Rlfr8Sig4l3DX2xR54AaPRJiO/9z15TR/FMZXq9lI0rIBwdOOOpAcj9spcROzY
/D54SNQC/Lx8csaHMakhnrO0NbaBPy3PtTuoFy9J0gM9wGoThIHerZ6b3FEf1hySq39Uvdl1/uq2
FFgoqic3oWuOTxRYqQNNeNZnh9KJe4rXdMzZa3zrqdDD2VcY56bu6RcqTeVFDT0L96vO8qelH5qH
kZ4HkQPybUEHGwAqeokogcCuhIUiLyDHiH4uOSKtRXmq69K7b53Sj33aMvwoRaD9PtEbeiwWNcKX
OxakBIuY0ZrGD4ubGJlukX3Cu7zsWA/sY9rR1lamlZ3RPLBm0KmWd0vRRYZkIRxvmqFiZGk661tj
JH4MA+yeTTiGG3od67ulaoMj1GK6S/36W5Y0TzIxVbVpmBNBY/mMtnQLED7FBRhsl/WL4kOnC6pt
Z4U/+nJdnwtBnesQ5B920/Ynw5dyy5i+3Aa0flJwkAbPUO3mYxYMw8MCC3SbyxK4NFk1XAhM2iYz
y/DJNvzW2Qx+EX6Va8XYRGoJU56uvIdZ1ABT69p1kRAFA6UfLPUhm2iYcMng+eD5RyHSaOdTn9bp
YVjtDDzKCHfMoYewyNfD4BKNtwmU5+9Gg3pTO6wh4yQReTRYQB+5msZYOhqq7K4OdRIDrHsP9KvA
eTLQrXu/ykl/pweBdofWxR+LjQ+EUFqpewTpsu6rOlD3Q5ENd3RMqNtiyuyJlxFRAIGh1jGXFYzE
hP42l23/ozLz7HUw3CXfcAULqJHJCLZKVi/Un1ivQHbga61yztQRMSCuTbtVE3IimVaEj7ejf84p
HL/QNjPumo5Kj0C7w3vSOk3c5TRqrKKsz1RgJEdJCc7NIjqW2dDXj4O71nf2UuRxS3BLZFa1NW7K
nv3TNiuIDcFJblpb69pu8GBnzhLnobQfVVMu1249P5qaoP3kT9sWLQP1KfreS6hLHlA3mA3RTg1a
qK0acBVF0htDcLeQS8b5JDnVq+PHw2LSPqBtPz9JZ5Qnb9RLTB5jgfThOiqnJGolFCbddMTkvQJA
IqlJC5g7xZsCmHNB05zjNmnLl3W19WVxKUqmn6H6YjHd7VO1tp+TPgteCbH3vjtVdz1QUPiOom2O
gtm1KM22JIXT6mXqK2AUu74ES9/emNXo3w3mCqqTts6tcPRMFfXQnpZeGXsofKL65aju4Qj4rZY9
W0PsIws4Aj4nn/zCnPdlaTZZzDHMYHtum8uwsjx2lg386k71cOlbP/yapZl/sOxWpxsb7Iie5bJ4
sjvuF5XrvncL/zEdQm1VAw95N51FKujRUawdNJ2Guf0dP/UQQw7chnRHg7hQ7Yx44preK66Mu1Eu
7s0wcs7U/QRPM7nNsCHVyH226PhsHKPejkaXfCsrasbZ0PP5u0Lucz8wwAexJU067WhWb7c1pRcI
Kj90xTEkW5fnkWKuubPGGz7HPpXAcdskI4Z0U3qqfeuRveDDSVdwUkdkRDnpKGRs3lLb1tzONfhg
3FXYJNw8QwHgcrS7I2CmuBvRi21xY7Zbu+2OraQ7aZNy/oFbdxw0kmXqwPMbgTVFvDDGX0U/iaug
9U+CV7w9DjlooUPiciB+jThVVMb7S7uGe8DwHpkmQqEl8eVnuYzOi+/1U3VIAkM8dG3S3iQuw8LW
LkySae1eVQfDzMNsy7zBot7D0EY4b5MbK7OwQylYn1To+TDqFFaMg9Qz9TNrbKKgzXd/0Bj/p9r6
3+qhuld5rfv/+Nuvon/MNOQSOAQ7Y9dAqu7+YkjRlTnnrK/5YUiyFF8gIV7HvBCsmBoucIc0p9s6
CCy2iunzHAQDTY9Dhx7xX1OX//o9fo0GzeknnpU5eXuqfeyozDK9ze2++N2v9L/q8r+RWveHOx9/
1V//7aPWuV7uvlYf//G3Z3opq486/wd9+fU/+11f7qEHv2YCkXF7zQVAZv1f+nJX/IaG/OpIER7W
EHx7f9eXi998HAGEaNIpdRWB/0Ffjl5d4DzC903IxzWj7f/+n/f539MP9ScXwN//+o/P6S9mJnIX
sHjic0P3yp+sX8M8aPC2a/pwwq1oun43OTA5Gb7aaJkmdz+12fCvmVF+ft7Vp+Vhr3ACzBV/lrPT
/RJSaOuiCi1bBJYGySxxYKSs5n+4C/+T9+/6w4LAukZakZHg/+rfEwUMqUHK8VaaTOQHqJ1e7lsn
9+80CTPWbaGMa5Kaf20/tEovsW5kGaJ0hEVCHPvPv8yfZfTcQoceBu67ZV/TSnDs//lHgzYGoG9e
woF9LQ9Ba6XPhGpTib5QQfgXn3W9gH9fPn9+1tVoiiXBxwkq/F8u8Nz5QwubFcJFzMZmrFvzHik2
AvYxrF6pKMpOdbbm94YY+/d//iut65L260fzxGLKAbz1/sHnVJiUwlgcMraNb01nSXPQg7a87hae
FDmsNZKPswFhn2/GZOwvGdcZcUTC3D1TfkmmGX3GRUO16V98rT9vKL9fEdZN/7ogW2QkX/03f/A/
WU1dYCZ2ETDSbbcLSvb72iaPLqDlEPUR8ZCzPYc7u0vzGBvrvNcE4544OtM56zC+/MUN+oc3zgEt
MIluMskUvaY3/Pnr1JWbwoBzg9S6IIIsytYDNSq6NYymapqOKk3Zcf/5NfjFYnR9AJncWWDI3Odd
+DVUQFfV4onV4DPnVp9J77BjD3Vw/M8/5R8ePU4FHJ5/pv/hWfk1tZHG2J5+rNnd+lnT2XeDNers
oTHLoaakyqjeZ4MMheMoar85qLLq27/Y6khz+eUJZFEJybfl8eP04OMD/fO1xTvHlJRY/Q4O1bND
zvIk3W3wBWCX6Mp++DqSs/kGV+e+tXQCvzilCWcZLsjTsDc26muNpO1Dpgkgvswqt942Zj6suwyD
UBgneY8+JMHpalG/Y2TiUgtPXqainbJtWjrLM+OA2b4sgfYexLRAe1dYKH4AYM/6YsBmmBvP44D4
UpA9jrBznluz3Qb1sLgv5rh0LnXvWnbrwcjKnnrMDjVe7LdjT4gMpE7DsdMOz3njVxr4vKRs2nNB
Vwjp8fR9UeY5l3hJnW0LH55x8jFtCEvRZ8lV6tyS4Qk75nmX1pHNJxsJwdlfZu4PoHXVht8q5QGg
A1rVdlhGXWP49T3HqPCaMVlOKGp7S5u4F8Q4FlSx0eKdmPzop7EbXX1YzV7291lrrT+qpRHX1pAq
e2/NdDZ2dkZdy7YPZMAcM4HUUShaaWp4yVSwUDdr8TY5Pwvxkmx9y4WGpnLXwZh3LCTJuuumRn8p
SdzSrBpVNnDhzOLLtBpwWsphdNu01Cil8QJfglgnEEZw8nDN1puJ/jPa7VsWw03V2nl4MnO70ydB
hyKSdyNcSAJb4c6j1TARzvSZ3VZgIaNjHBpXGLuKSNQFHfvECEKTLsdGcH5OauSwDahhGokmjygK
+j6B+JnFNcJc2245fSbIYpLjQmgf2iDljT86Gn/Mx55l0WO6cdVM3jOKfECBsrO/CPtaTU8655Td
Z66pzK0tu8p9hCMoshjCLTO/rShdDRlBQtVPC2Wc1sn1cQ/dKl/QhLjn9sxFVPBkTK8DV49mEVcT
SGeaExjBZlKsDQbizDasT+uU2j2dZz6LUL9dcI82W9nr0WGVrDS1pHPCU6cdfe0uK3xq1onXgv4d
Sid590cjL29KSZ9evI5GRtE3uz2abSMs3Hjux0AyLAnILbgzRPOELxTFlm5lne1X5GlUE/eSuvge
miuMCsut+qhzivzZImzolqhgNcUDgRtoEl079SOVh95OVgFq86SdaU0LoDXKLUiPiTY9nOl6tpjw
7hRWojrK62w4spQa/JZrPVu8tBLbjR2s8itHX2/Zh23ZFbt1ltK8dFam6BuwCnHqvTXgDSX67qPg
D1/LxLamDUcES1D9hmjrvGR1bZ10bawK8AX9yWZFn0dBPMPX+JbbNcxmMPpT+m2uMfBHbkF+4mGl
X7Dej4CHdLDjAUBy3s/GHuopK7YQJ4gdFkKi8AnQPWpuV3tieFUaucV1HZvOU1mMyT5NbZtZpZoW
mtf9dBaHrpQeNcASo0/p1xliy0E3HiYiaG0qbsGaNn1WjLg3BtewtjLhykZ1WQrQE6nsyBtJj8QU
gqpxY7oqpd02N4PPa5rndxJQuQVHy00AlixYEB97a6Lidmmt7zJxxHHKV5TbRYmGU5H89kYnnW3v
YRpaimRsbfww1IhPxCNGbLprU8hDBPDEcN2lqbW4u6mwx7MsOR98dilKMQ84hZMMkDR18cSs2OHK
AJVDFRQRN22kNtBty6ca6v5rX3nBJa9zNDYoSUd/UyolhmgCsdBxp5z8U2CtKHsSMmhYyFBdqCfA
jaLjciQJdYNroLONtig+PvuF1NVNOE3qGdwTIY1Y7YYkcU0XBdS+JfOItgjZoMJqGrnr55V7E9So
m84j9rR5b3h+jnoHyWS47WspX8mAFEtMJ974vFAl5JPWaRsfLMshEzQd3cSpZcL+HoIDQ71S+NLv
rFxb6yY17fEzh2/qO0lOt+sty7ClT/Ss1cmhm9fOOKwOmqgjZfGZumkyv0MNKQTLzcZfM6eE73c7
UDGavhByD8KAD/Ya+L7QUXZ2thtDf6SmVTePIDUEoRpp6T90XtisOBfpXD57fevdNsGEcFo6jK2b
jj88BY2EHK/c1tSbUNTFD8NtpI6Sq5sMkZUbnHKiaYJbM3f81dgJDwFCsxnIIWlOc7fmPV2L83iC
eW3LTaUbt8eQtNjvFeCOuxnkQP9kzuqHw0smHhYTEl8O49RgJ1nCXuQblHn8xBL++UiRKIJfXStx
pvRChWxdKjdjdHT9cvF9EK/TkiABedUGCV/n1qkMeYd4goboVIZGF0OejCuJHSrta3GRxkyluNOw
ToLn5hb2K0fbUxjGWacLClnpLIYW1hU8Yh8l84SVlAyQwg9it9WD9ZmdAl0+we6+d1Jd12BGBbGB
u+gmynI/0+DilrgAR1yCeTOLAEzKqo4VGSkFpY+tXt4Xv/fri+Wl2Pk05p8W5rlVEwr7oTarm9lq
8uFC7a+ZxBOP7WvXsO9F7WTX1TGniFdAihXTU9et6fKiM7eeb/GxJMZ9LfL+3h9TiEnKK+38hg46
9xaoSS64KHKEf1QF5+lTSNbIj2pYq/bcKS/UsZg7ne7WsZEFoi+kQu+JmFok4ZLKyc8daXZzNCP5
mO691unvwWaq7MtAbdRrjg6yOMgWiWqcGPWAnATOvYztjFf+Fb2b6741JUzNLlitlaNh7j1qa+Y6
k36d+DuztCCFw7IOLhAbgcAi1aQsX02YotJptSguVrfIz8i1ADtdq2dNSZIkJwu7JVwtQm5Ngyfx
rAm+J6R+mK1GODmcKU347uTF+DKXY+1teyMM7nnzxTc6wLJTu159XJJwx++CFt6HsClKb2MkdvdU
tBQ5MxOu7V2ReH5zSudilh/OqNJHHXqYlfQg0+Y8DdQGb0x0axD8SFC+LSLjzDeUvuQUwi+3vkw1
kWFbL69099S7mXlbeMG8RNpwenWyOoHgNyddzIgzIakUl3YJpY0DpXrIzRFlNkW9zOZZ6r+adFga
KK8C3LHX6hCMfXS7IfAKzK49ugt7O5Iv38UWSzHMfA1pE0ZktF3mRm6YZFbkpyaNz4ZfGigFWeqm
mBML9g7hjxqWP0hyeSgLB4V7ChJBhb2o3JC13s4+yZL6NDRQ+fRsDHY347bJyh+oiqkabpdKfZ9g
Wz4XgxeSoc6WB8ejM8vjfUn5QqlZmEiD/O6rUgsakkYL6/OqoGAiP1uzb4xqjb5NV05n46apJr97
CF0UePuxpuQ69lpc1a88D33wvXQ6t/lCmoYYjpwdQyQlXTKmHFQLBFpFTK9U4R4R3YU43LDwu8sh
lyT1fOVopO6g1CHRsV9kPYd0aYdPY1Z62ckeysDSkbuEJn64qk6S/RqMicOCJoXbGajICDNljyQg
+8MVDR6wtPITLrWWJi3b/lqes2Gc3owVf8Iun5D5GEj6qruQ4+o3IxfdsGsruyx32TJXZtxBJb7g
pp/tmMyJOYjsxcF44nJ+VVsat4Js61vSQ3i36OFSICpBMZtUA6uqB6HOv141/qYxrpowxq7kAzIK
X1k59+EZio2CVaRf5oDpy8fRbdZJdVhcVP37nGxxll+Kjj+PMLR+vHaO/Yb3zfjCZuNcXYCJnCKR
MYZEZZOPb75T4Bsw3RBPRtDnIQqtpafDncQ4dhPbqZEcaOl3eud7eAziWhX4P9vAnr/D/1WoIVVB
ZEd4RW9rElMLjNpYGDbKXsYuchOCqwDAe2rScbLrNG7M1n83eU56PLK85UST697eiFDObFDp6nsb
wW4Ggq3Cs5P4+HsRodnTxlYrKvyiyUWDq633H/yc4p0DnYZBvpl8S7/aS+r7OzVBbVMFnfteZFc8
TWrKx3WbDsr60Kp2cPbUJuIENRdohIXu1gXaVK/mjTYM5wton+0cEt7ju0xn/g9XYPbZWHhB86hA
snGPyMAUWwqleT5Wp/HOA2bAmZzctMiOSz0uPzBjsdT0dj7zsWkb5nu4FvEKNYRqNdAGiajFki9h
tMJ3nVdlBeWu8MvKuiHleGCKn6zJu811Jv0jwXroTHTp9OKKKvekF9KcU47b0WnhHGaNWDXC3byw
4JmtRggoSDtYczLhUWX4Bm3pfDghNZaR70Q7kQVAORIqkNQqs1egkAxF8uwyxEq0gtzYLh+dOKFT
+atdoFfGeCZKf49MfvwyFqVpR/U0rt/quRjDmEe1DDcUPeORbXvct7FJiqJNcKUJAmh39dAfBHZj
+b1yvbR+N2Uwy6PndqZ7yFonMw5ZQbUzZBCn613tQoVdWJ88TCP8DQ81Vzmq6Cee8b+g9t+EQzzS
/z8y5WX99vHfRKZc/6P/jEyxfwNHo5AA1BJ+62f6ye+RKa77GxH4Lvy55RJER5rK3yFt97drbjTA
EKC1SVg+/+i/IlP83whfccOAiCvbJjk1+Fcw7T9HPV1TS65NOnzUFW0G2PsFYdMoKIPMltmhSnIm
FNx7+9lopz3Gl3Jb90I8M/wOfxFsecVw/w5+/oxK4UeD5XPqx7z4azijDb7qFxRmH7yh8ta4HUNc
Fav2WDKUVSYsWKElb0tbpBwtJFlJVyX6bP1LENzv34JySFA+i3h4EOA/A2D2NE8EQ5gFHlaOh8re
JALfULoKdPJe9VYJtIvENPzh4fjvsHYi4/7h1/sCGO1nqRRZsb+i7TmJIovhEr1huHp6GVD4LMFi
L48j/qGV+4A4yNMDs1dyFQ/lihwERkl0Rb41EOt61TW8d3qenLexa8QrJ+xmOuTFansvCIdIX4UM
GZrY8ty6O2RuIeQTZrFBnDk9Ir5q1zq2m6q+g+AfcjTDaOQ3xuDdgw7ftT8FXollziJGO4O7KLnq
woxlsF9rx+Tw2CwBJABtjTH3ri2OdRXaMip+6s6GlJX7upVddwMT8REREAJ5c5jVHyUBvGKz4n1O
e++4kiR1rIcp/SB5NcHTjEzOmEo3Lpo03Iu1vG/C4T6crlII7cT+VXyHAzhpGAv1E4hgi8Sb6Bg4
AhucsDZ/SKPqSc6onyCevafUkcYhaYSO6F/DrZLwIYVfYHxZ63Lvt8vP8fTitevkxhkxAlZLTEiS
fDak7W4nbOn78CpJNFDNbmir9BEpGD+Y/vHoot1DDziKyt/0XlDfuLb0vukluMH6HHI45Cd6KKI+
yOt234OxaWL4+NF8HFPntbqqLbHVncirGIrdZBAGuMWZynpfcyo+DJJZ5XYYanVBsNtSaDW2aGqN
5WNF5tUfJwqQkc/SUVfGCw3r8n4gp62MzFKLSzGM7g+FRwyuRrZlceJfni6TrSmRT8j24KYsnoM1
fAkwJwZD4d+QTzT5l+yn5FaXFOtsGlWzXXezVSJ7ToaqfRT5OnVPJCqb80GWY/ptoPR4vG1bUoY3
7k/BMdBmHiERG/VW86IF0fxTu7zOUzMc3Fr4t8asqGB382EeTumALjohhekxK0nqIIoFBCIyEvTU
WIR0us2ESX7wLPIq43teZdl+liNqa9raf8Qr4NkHX+mwPlJznxo7+imt93D2hxe5wvxzyDRCVCWq
C7ClT6NrRtY4SA76qrgq1RM8hRdnCpaC3JGf4vagylY3RiW4jN/QT04+6SZkC6OmZZrYJeinuk0x
geltl0w1j+VP2b3wivrtmkqJhqNoMLQkRkOHoJNny+PgJVgYpKqt5nnU5iJPzbyw/+LT6VA5Dpow
FExvIoj8Di4Ce7qBMrYIMq/eoXtV6dYavF7diKsxAicAHgk9EJCOmZmc4lhiWBdHQEAgNwXy0T7l
aZEuOxsqYacKKtSjTEsHNKqSJOeg9K7Mo6lxY/PmpgRuqBTDNFg5BaVrZQfJlmRBobcg/hoQiAzC
5QumYI8gzVGFL7NX2vJpXtFFxdDywXNbJ9MnfTXDoDebGffqYZaxzbGFa5zlriCqocvLL7zQugDt
F276Otrt2KGhMxBE9F0WhIeqtOtb4oGCOUoLsUgW+aL3nobGQFqMi24xt2a1zP7NtVkcAQAwW3Ui
lL+HFvE51aL5mqp4IAxXxl4VWuNz0gl6PKe+yU5dx3wdVa2s1w2cp0AqtegOj3AWrjtq1qaT3dfZ
o0uylbszvABDiQPCne3cpsN7ANi2xLXJWMuVzAlY0N0yvCyF28HGFmJ46usy0BsXUNs8AgiVgBlr
VdDcnrZ2cp5ykLQtiOb6SMDWJBkor8pvXc8hZRNztRDjEIrphrAJqmkdsXQfITB3FzN3WhdAGZfW
WoeAj3hhAXo3Rwdz9Jh7zfOCtLv63gjXuyO6h6CAVuquxxJpT/7Wd/zxq5iLLrjpCgK2Nl6QqnaT
2iYxCX5VLAdMkvWKUgYiDeWRX737tgwflOX3SLLNMJujBhZ0k3n+/BWDTqM3Sy+zrVHm2PpH1BdE
YwTGs2ut4t7APKU2mYN/oyR6PIuUDZBAItNCaEub516s5qk/8AqFDXMPDP7NiH+k23dpMQ8PEmGz
urWaclpvOxpasBE0uO7hXXKU8cLr84u/TLXcG62PAhwZYV7iNLURuS+6cK7C4GbgFhT1cl8SRHUx
MJO3G4WzSR7hUEI2BvMaPC5mHpw4m3outaGErfZooyAatDu3E3D+klxoKOzOHf6L9F4vebJuFTz0
vuOLvLFuphchpcqRP5LxgMI9o4lMEzWm1mM7VzO2N/SL2L87XX9uyEZryE/RLfKwDlODO+bquUht
Qm96j6AuhYQeI2rYfv1/7J3JlpxItrVf5a4a/+TC6BnciTt4G32jCGnCCnW0BhhgdE9/Pw/lX5VS
1spcNa9BjiSlOziYHTtn728rTfuLQ6BQIsbwuIIs1SJ4GHTb441gaa9sk5xO0d1IE+zmS1hYmGMt
hk3Zbgga/Vzi6byj663tTZcO3p3G2YDbPcO5up8cDCaR8jCU7g1Cb6zIMhasi/aimdfl7qJv2E8v
hc/oWf65ZFiZ7JRaGARMuPVB6JVz15MAgUkITXD11a3YKSIQzaDBXVYY0sOcIM2PHUKO7mwGdZ+d
oFIs/OEwbqegtCDXVEZwo8QyP9BZyrtzEHRltpvGwR52TulU66kBDbdvFkfhx6xE111jX1jXbVd3
QXIOqQL7Y4/cmLrAcZqvejbHq6Awlvmguykco1Uo95odewpj1Wv/rS1xwURLv/YGD7lYzZtxyJNv
OkBTdtZ5MwdRrwR2Xa/TptqVBXFvLA9i+kZ+aFpcoYyukBXjOtGRpSlgN0smmDQyGSOo2umqdFt6
07d6VHKDDWn8MvjubdYK40zwfBdjNgk+0YbdWot4GRw7Dl2kqiiLkb9ZGktmyHmfNnO1pW9ymhjP
HRBww8xUirGCR9PQ3HIUZUs0DQAIDBPa4mqt+uCNeJNkM3GM/W5lYXIqp6w+EhvqHGggDSf8YsgM
1dRuMGqIG7suB+wfsouWUSXPRliVH1PEBnhLaG6eW4UBduvj+r9yskp8HTKpAMKhNcBOzE4N1Gdn
ITz9RL/afC7c9mHqAov5bMl4UibUCJMYH9awv6EgBWPXVleJbX9qLn3aSl7eOKNlIFsOKNI0mMJi
SZttgX4LmNCQ7un4n6C3mgedpn60kA60qRBSHjJzyM/+QAyQ4Rk46kIDXWVAS7oK5C1lUBMNfdHt
HDN4IMuRCqCfxN5Lc2wy4bWiCQAmozy5ot6XWdrulkW5UVDVB/x4B8YPZ0eDDtHO9BrYTnIDOGVA
Aw9HxhlY3h3ZF7E9d+E1MyO9Y1AyHlgevuuwKfd0gz71aRjhLUgOJi5iU4Hp8bAhzmJsbsukl7GY
sxN/Jzktfdd+Sa3ytUlZnVHEWftyyc6Bywwq63d9KO8pkDEJGOZ90o1UTYZ7SDGa5hvPYZsiB+nE
IFAzqGYQn16ASO4C+4ovsYX0450SLEew5oq7VoDzyoaGRJ1MJjg1RfGQrbjsmPC6GISMKbk2zDVB
wTF1W14lRkBIm3Z1J+i1te0dhfuMm36csDVYg6b2M9y3QWQToc6192Rbk/dWrHV2Q5P8E9kp7p2d
YZHSgXkB3PnwbhzjzrJJS+7d5Em4KO6T0cM2jPvEXPxXn8Zt1wXywCloeGuFUx9d6e0ziRy0we5w
QjXNFGtCcT6W617h/lVh9tHSnoA7BlWjs/bGYCAtTtrXoe4uIlI/vNbt2u4RDtvoqYfrdYaaQCQr
s6TsITAgKo7tfEyQs9IeCsvr0PwaMBfp4WBvpJEdWoElsvPY6Ph/nVDEl1vfkTeeN5qbPhAvVC5o
XquJp6+Ws/c64NspEEnHF4yNSwTs3qvTOdY1fu4BrzXdRWqQ4Ww3XralHW1v7EraD46UzdkKnPtl
9R+Y6eu9XC3vBqtMgOuOOcnkLf6O7KUzz6h+8rryChEMunyy1rLcQFNWXNe2I+OwbBlZmtLeMBJY
jj1UjCMYKDu2x/ShQkKth3GJunXamaGQ7MelorlTpfDkQwx/jvNgWMu+zMf60APMPJs2jcIFrfhr
MI3pU2p3HnVjWL0utW/dZP5c4XZefOcmyzQMwLbLGER54h62WRkbySy2CH9XRDhQNAM8NHtjXeyv
iZ3nH2ROLcXEIrjCOpJERmiWu2SdPlRw9OI2bNsTCoxTA5kEv3Si71vMi6cpW59MfB8Hsjn9j7Og
s+51tABav/HjevSHHaPYk6NKa5NURn6qS8s+YGZLYx8VxRaSSppyrsnk29qaj4uanCdts91hbPE2
Cat/VGTeU+eL9AHKSsIqBp4YFUMVJeYw49XJm2gpkw/ITc/KzPPdIgvfpZk5uRlvJG0BlEfex9Ty
kuuVBfxsB5LDVwsrBolEfi11l5MpYe8nfpqtOeFSaTLbjH1PRyifFWp8o2NTZnCOXlvconJiqW/w
S2KjS/Z5WDI50w5w9ETYiLOXtT6JhWk6zFdjfPPDdLgvUvwlXq4LbOJDsnFsIz07S6F2w1zAYDLy
yF1m4ylZi7rc2Lp2P/v+fB9CyHxDq7BmHC51GhQ3U4YAfptT+I6RVvooPPPU8PJQkINtnUPT3DIV
cV98fubr0TeKbeMP9XWG0ktuaz+AR0OA8E4suLRU4AH8hFX0VBfVFWg2e4u2oEYzXjoIHagG1jUp
Hzrt1SdPehE664CBHG2LzUjn4Na2R+8gCSDdLi5HAknywznLGEaqefjea8oHi4FajCENdko2THjt
mIGUKu+vSVj6AvCLgNbGPPqDc6hNe7+2xW6uOBRu2rEL4yRc21PuNtapqnlc+xm8RmTWSs40E2xa
z9OIwOoxQ8DdAwRqabzfIbIO7P5oMFtn/j2b6B8ecmiWIU599AfOsud81i19JNIOgoLZ9RZD+x5J
uTJAEYBa4MTMcAkJMxoywF9rklM+x1NlZRcxz9Kqz3gB9ejBT6tcJ0UKP2QEJBir1wY706aByGbe
N/gvdsWQ0s7/IiaRhndOr56HCc9OnFu5S1u4WPlbwfVkmhrZpumOnWYUJ6hFsUj3tK1DMydU/JUR
nCW7t1JDA6oPc+v33nAMK90FFEh5V+dy1yKAsuf9uroC5cTo2WCONkozZ1jpbPdpXp2Y9sGz15GE
LLeScxYMs23ssvdJdsG809s1omo+pX2bgEoFL2JnjAKwTHbBjoGViNSUuNveSRHxJ90+lABadY7G
HjnGY6eKEbARstvYyQ0cm8480W+HieCGzfemHVtcW9zT3lfPTDBiaLDNZgJS2mnjVOAriosLYM5R
jGHGtXCgz2EJVKwBAIVM+yMamC7GkFdTfoAnMl2wAJ1dVUwJxQiMVttA7Ugre5VuLwlPwYCfZgz7
cxuQz7QiNRGaSS0WFm8rUy/ALGyiappcAybZ4J271cmRdCmT9wmN6nau2EkGb7jPdW9zOf3cvgTk
pqzbZOjgx/Wz48VJqzg74acrbkMC5T4KIylAWGJsU47fqLhThsccf0afEJmW4HlNkadUkUHHct3Q
SaIjsVzoaxC6fKykNBypJUTYojXJwmzv5phhonbx7ZcsRxUVIRHJThY/bcTwLd0AawY06E/Vs8ng
aZNn3Xyl+smLqnW5mUFlHQfdfVPS25D2hDanG+HlIQxi1BBn86KOdt1PMYLUDNlSs94765QciK5I
b+ukG56NjODtrqLWqNbspsRGQnExNd+B7qblpp+I6OiGUUBwMB7yHCmMAW876lmGdlOVXU84KHaY
T6JOmPWpwiC5D0dK203TVX4E9J1WFjgT/8F0IV2ayrC3KZTMR2XP3hsjegUSpLKP/UhmtDNdPJCY
Jk99br20dtgehWYoRxv22ZPrNXld3noZx3R7s1D39oRDy8WEdWWu43fmM/UWT2lzHHxHxWUf9EfH
WQ5FLeb7ZkqDbc6rfgs3wzvmZWjtW69d0Bs2jTcffNs2MD/rREcTjYw7LJvAGRnegEv10AggwFUH
Q9ZymzmmD+bQZ6Dp+MkTtWJx9IBCpFvLaO7UaD3AYh/jSpTyHvC3T8GTzKcKZyJ6wSaH4uvJNjJS
T+5AKafQKJg0Bu9qHcOAYEOHM/OvwfsAgkbSkZys1gn2lRNOS0zeqL+fEp1fpWVvxJL4rsfWqlb8
oH3B9Y0dyJW6maBJd+NH0/XbDythlXu3CHHS+u/iIXcqrxvDd++kph4mVkc9ogElAQwb2zbMYXPS
1hDdhvVARFA9AaFm+P+LC2ZcWipuPbXrwmH4rE0HIg7N2gO+Xg4Hhlwjd04gcXFE/FpwxDgXOq0j
bbrZfjA5gjgCJp4ekmpnhCuLPzldL5zYL4Ko7Ic8ClwiWikBE8E8oChBQ4W/lskozeQ48dv+htQC
dK18/yd6G3PscsL/NHg0JeGyzh/c+hKSWWr4mQZ8GFyLM3thBsXSGLL5IOhEj5MA0oyaJNmGaK4+
LCYO14r3OO4rTLJgn5x9PysFqEjCTMI3ALeTw69d5uKrtXbf054imW5x7UawJsdHNDYPi5lif1nL
JSKwR18nzWofJ1hNKHwoJWqMOkO6pHC/oTwUhfPKwKHZlCuozG6hyId5p6nj2IEDUoz2sMesK9kP
6yGZgwC47IBSZ8Vm0yH530kEmrdzSgCvHVRiT6Mu/LBclG1+537DoFrfARapSJ4UlCHU2l9alDy7
yja6m7GC+VmY/Rr7dTtv0AalB4tZ0P2UDK90ovagftAnUtW5QXoCjrlsTEb+UVJ3tB66+sHtq/qo
30V3AmMV8ucJnSnHnoSDT8vrXQeDehiMGUeX8qHl5yo79IT5cbHDR2l18zGUQXZFjxTcTJvZR0b2
7Z2pk3K7qhB4VKb8cmfgSYNnO5XYe6kCp9IHtRjozv5MxoGxl52A+9Q0dlMCtWv6r7Si1i9l6Xon
dHFs3pJtQSzIivus13HiecYtrojxiKG3vDFpX0k2+CF7og1Q7ywmDds1awG4dfpKCinP9BmRiErn
gOIwuMkzWAzos7fBlEErNJbjoPr5rkjy7FAvSfoSvOsduyaosm27inbczLgJ7tFrXYjTFctps4z5
flb9UbKOqtl6pG0NorPonnWqfCjs3J0JEtuiTX0oIcR1dc0MwnHvkUnyRGfuquwtLaj+OsNO/Jl4
zGxFAycQvqDN7Mud5wPo5Z+bn+ggINlc3uWbFCHtgR4/yBUzIcXNAFuwXajWxRmNqX3CKV2nR/dd
CFqGU7SiraH9CSeewmJ5027InmVeMAKhC9MZUHZc6fllLCQn8fmKJki/ZezopZAu26vGdquYMHuE
J71LIbzYDS3JdzFq1lAG7/wwQ/gqfI44lhLb3kiIYLbMz1aa17skHPxviy179uJmjmhq1jeorK2n
BMXsCRw6p6fChiA1KcO9T/p3ujfkcUWnDVLe2FDCUQtsKzl2+Ix5Md02u2iWi+Wxbq2Wx2YV9407
D3HvG2zAeZPYe4QyFV/SGYoHx5iDKkrziVPrUAwHuFlobsKJkdYs6JJWptPczUbVvAj2t41FN/mi
vSaILNeZHct+TONB4DOixZw90X/RxEagrpsMG3f6whGsR95IvgXLOwOl8LRUlvWw1Kb7cOkYAaOt
3BOmY3Va3qXEYGP0wc/BCYP2ce5HdrWnhuuGGt8V5YFytY3ClvFHNRXzgxVan3qvLj9i2EGfPL1r
lUVwuS2yW8Sn9V3InOU12wrfiMPK4C6fhrFbX0QJ5EqMregpGjv5ZfFAY61jEPB8cDwNEKzTfevt
A2dswEJpkzsnbafGlWgr8MbCGa/Kwk5ewF9q8MfwEVB5+xycinJ8GrTf7MOiL1AZ2rw/tGRgSk1o
MEuDjIXN8kOoDbdgSd8QvFw3TbA1jAUBVv0u6Ea9RI9pk7E9cemN7bQD/c5Gr/v8XRBuvovDJd3A
ZNtxVP6u54HDDWDCgt5bYAbDeTYDZ9yBey+XjVotQ5xlAmuw0ApV5Q/pOfM0r0Y9n8s61qJrHxfd
g6UNNQpVRP67tLP9YufRSAEVr+pPdotDYsP+e4HA2sq6VSUy9qnzx8gLGnsXzp1141ua8h8xDS32
dy28usjiJ6NjMMDsxUI3XAjQOKY/nlJqmiFpAPMN7Tx8C/Agmw/IZGnrKrk+dSWQFPju9NYtRHST
Y+7DRj2OZj5sKg8PwpLdAA7hPBU+EAkRk/+B1nOtn/LuAjZ+W7GAXQ+TOgSYJtxNwhMeDbNzZm3c
0tkuTwOudHcmgYJEkofLnHcf0A+ls1ecoFd4m7RKrpaC6bOXupx59ZkL3rhIxyIPO1RnqWVXmEsD
2WYatrrpt4F3meY0DlAKsIcgc7Zzgh58yG7SttnpeWWZ1LN9GLX1MM/Mv1TnZZyu123Wd97G64uP
MgzrqPTYKnLXxkLA9JFexQE+YZzK7GyMrd6he+XP+S9saXMzSj5al4APQ5AFhQNuMtTF05JMsY0/
6tHnFBgX2XxrGti/g7Dekpw5RmOJ1nVqbyD434yJv7LZ9N/Dur5bOUlsMZoU9+iitsRUHi23uK7A
O0ZLruicE8nWziWsS9O/S6fgLCoN/85q0VBVn+0guHUXEEyjd5NUUkUgSr/j6UVzRzLPAxER6b1c
zOtWzl+qtJu2LSspTRKYJba/l61eYwXVKwpQ/p+gyMl4pUu2IXYRJhA4YJgX2Ew4uSMcqjIfbZzO
rtMwAxCqbEYY9dRGdqKqnaTtB3n0im51jmAitb+sLq13+FtlXdxLm+4LKGLuCPNosIySG5macms1
+Lql7F+4PweCLlBz2i92mLVwGRzlnzuWkD0VX8KewvQJfm9+HUzd9MKLEG5CUeMq6kee0BV/NRwA
DwN/qIihhWM/8yrChOJVXuxbzq+io+28MPWhTYvXBY85vhe/FOaNQ2FDz1eE6CabAjVFjT1B6OTN
aCX8PfoTG0bcn4AM2t8v69dWm7L8kjCB6U5li3ODS6cOgwCI9vk6YTA201icvOnYORMHu0lZnnPr
V0tD+dbl2SPmqXChuNOexLcUsnidIHPl6RUzolxuU3c0v2vW083/+5cZOsMZVH20rHrcJa4a2te/
VqJYP5vr0L8EoUtPkYBnj9kbMW8/618w04VdY2bpwR7C7L5yquFhEorDk8lxYo7moDZ9gOQjdzzX
mh60QgEwbOUQJh9r3aAIt2vH2CZGVfn72XHd6QGlIrk7CDCQv2MdNau4s8eZUB3ElVBUwhoMdZLN
6sr2av4nC0hLzt8j6hDQSyJu+fV/txD+V5j2D2a8f/jF/+S2fmFAm/f/81Z//R96wLomR/GHGfv4
9X9//Nsf+jQDuMRvKGEvsWoeLo93GdoPgRp/FFzEZv8/6atuuiH7338Y4iJpIwXTFDiuTRvbxD/V
aUwQfrM9Imqx8Xv8Q9cV/4k87d2F+C+pGDF8tmuhncMPjmGSmM9fRFrp5Gts+ebwXNDCQuhvy+pm
rnMiLdx5JgZuQkSOhjkFOrhY42elO51tArNnSSIW5zlRg7qpsE49iMVc9z385vgPN/XfCLp+fove
v6DveBd7Nsu6gzT657cIojw69sAbnlUxMJKx9InskGCNSqmc419/1M/O1N8/yifsiKBJO+D3+vmj
BsxSSequwzMCMlD9U5fGqZkVp7/+FOvyjX++5ei1LzwJ27H4Je1fHNgQVDwDcX32YWyIOxUYFzZk
bNzNqjG3VQ8T15w0iPsB8OWTqBZY2opFv6vOUGiIMcCWQIelXGM0q+6jDLjjdHfKqFjAf/vJQ+kr
1Ahj0R4ube0tbKRkn2mGdeEYmvu/vpZ3G+2v18JjYyFZMYED+L/csiVxbAq4Pvvgo9n96uvavqMJ
DubDQmnj5W3I0gZm05HQXZwF6Xy1btOlNCM5XCidLef4XlIg6ScXU1RMBmX+40f97/r0D7SVf/i1
/rQ+PenxrdI/LUqXf/DPRSn8DU01UEHftuBAXDIDfyxKl+XKvCAgQD8HF/nrv0AQhvsbv7XFbgbI
8X1P4xX6XTZrCBNKhPBITrX4ZxZK1/8ABfGnl4SNkwofsgRfzrWdX1PTe58zg9u6w7OuEnRGi/bO
yBPnR1dqzvi6D451P+OOJQPvzhrt9uQwOtxVi7fe4VwYz7rkPEHKC1bFDNJjo8orLLsK0M1cX/k1
VmdPzOnB6fr1nCNkqKLW7ZMreh+lNbhJ90O+/RPq4o9oi5/feeK2LTIdCclDnewRYm7+IgM28Yd4
vCsOSlGdAjivg7gIgi/mVBh/s4j9bHz//ZMCU1hERIacIH/5JC2J/Zla7T5akgygLJuDI3mF+b52
W/JEwgxTnaaHugmRb/yNs//fXCSf6LnwFlBXUQD9vH5mQYsABIb1o5uHY1yvfUoKlONc4aJc4j88
yv9mV/jTR/GQwSIxuUbB3fz1fhY8NyOMI/VkTN6Ae8V7k96lJz4L929+OftnOTE31LZAIyBhZr+l
ngsuG9QfkA1+Y3qp9Bb1VPrmTqb9kY0bz9hwhZCLuYfcEdi6ce1jnZbb0XlhYHIvSMQpinOavEn/
G+ku287oIZINp0XemR1Q4tE5SkD6EuWwzojFkVg+/EPV9udCQl4fkUllDNW1Jf5GGf7zbnq5GMfk
dpkXdTQfHPyy3WPygmNoVWws5WTsmPA2HPHASmDoaeDpG/Xur3+nPz2NkE+oedwQ9btv8WT8fPPa
aQZhxdH5CVmlt1+TeT2ExlydJ0nSCMPK8L6kr43o6m+fkJ8388uVXmob9BaYwjxbBL+8B35RzF6Y
5kyrfW+KUwb/UW8l8m/etl/qp8vHgIXipoa2TcsdpM7PFyha0RSGMVtPOhHNoQCWcHBKY92X0t8u
guYUpkuyQNPQ3TDUzOM+yTi4MW/cFrLLb1p2zNhY9pZW1Jf/dEn8mzfkT3fe8XjwkK/hkQlQYP6y
M7ezqnRTJClsfORB+Jn0LWYaByzbyLjcnjmGiezB8A3//q8/2PrTnceMwXnHYZoKap2h7i+3ZFg9
M8Mt8wzOce1qUMgZTT1/qu9Vv7xwYHkqKszf0G7oLVT2Z1ra0QQ11ZdOQoSTvsuIFkMVQBoJZjtc
lN9SYQ8bgCKfyVqOnGDdzzDv0Kr9zcP6CyeLH/NiEwl4Yj0g8bg2LkvBH151owV+lK7j8qxc6zpZ
IbZXLdzH8KYPp3NRO1uXtIjccF6E/m+Vkg/Lj5MQT94/H9w/VSkf8m9D/SZ/KlM40vxepggzhEpF
XEvIYnUpU8J/Vimm9RtoHza5wGMvEJcC4vfjk2X/ZocWb2OA7YckW5+D9+9FSvCbCwQNWpXPcnTZ
q8L/qEjBKMQT8a/6l2OTy3Z3QecI1+Vdc395/X0tM0Jtg/bQVlk6t2RJltb63LR20V73IwDCWz1j
E/kwtf1s30i11PDtLMJ8TGbw6Gs6sfGG1Bd7mw5NeEbH1H1tA2eV9+OaMVFOkAgvn3wMh8ZNGEzK
j7KkK1yMyVY6QHGc7FCIzZJUzWczL0IdqyWfTSgTl5eqds0WZ0LbzURoFITenoKgbu+CZJSY5Xtj
2lNIEWuMY2/+rLDyPbJR02xa89GYvuuc4jAG3CCRYvgoMYD/AtMCDOHxntqaS30VTeuPz62dmzkg
glz2fVwiIw9O6H/YFTF2Gw4oU8ER4cnUqmmPXehgq6cBoj4oXIjuobHzlQw/OSYtnn/iC44Z0Hm5
RzaXPSKDJSdixKib7wGlByicgovtHSEK+tUigV8MCLinkbNPECDPn7VIfSzCUq04bGfklrBUYGnF
8DscYzc3PiqU0ZoCJuN2MO79oTObmDOe526JDTHJwUrLRjBYNVfnYbS8VsR9NvkvTm1l69lxm0Ij
uyBVNcLDYyxbMnfHNiLpGa6ezoaL5qdwugxPRhDCAIZbwjCTZAxu8tjSe2mnLstIyZY+k2ojhRXa
4DlkAtIsxppui240mpP0Ko3HBcw7kaiQaumi4cmcIVAkVAo4b8SyDWS4wixl0HMZqA3N8GI0a4vh
FjnPcS76ifmOtlqgIC0Kxj3ZlaJvoWda4mvTC7PYCVGGCVRuLNo0/BqHBBpEbWQs8neSGA3MIsEq
oNvfjnXqWFjGUjVtJQ7rt3Qcl8uUxVrf5kw6ZPe0JCd+aOYuR7++ztmHfFF+ALEBgNDOBCotz9ni
kgYxOqX7sS+m5bOgy1UeaWNePLeZLLJPDv18ntbCH8Cgix7ya7Amutl1s9c8Zn2mq+shbOf6q3JS
0X8r6kY2R8ZF6boDmwzIlBgpwmoCRSwHqHuXTjv5zMPGgoBbYNclMy2mXA6+uBUhP0gwxUzl0U3Y
Q2+MznSmD87kJMEZAAyqaI4/61tijyvcE0tlYs9AAvK9XaMo2g3LiOw/r5xcXK1rOi23TPFNglA6
Rkt30iaXzNx58HAWI0KfPjb3ACgwamVErdSRlTu41jGlivVgw/ZEEOHAylg52yP+DgP4/mkB9y1r
Mu8CjEASdWWj6WA27Y0XtVY1ZobC9VzJ5gkJfwNzqOcrgYm6xPPIzUCAhTzVHfOqUjV98JQ4bkpL
V+QrK0E5p71G9e1aIrIrI2sh6S+IWS6eiuaMYSd4LAutLQKt1CUBbW0bzCHAPa1HREvOW71WCNfJ
hmPKbA8mJw2cU2b9YcE2dG355JGB2Tba6TjmKxhyP4FnVa3INPYaMibTyASL9rYPR6joSC60231F
clWQVAGq9RLbNeF9QzQmCSLv9CDewePJ1dzJdI1zYrLkiS40DmGWXFonhe1SalUXNDqXQxLeLmms
5mIFGoviYiBeUP9jpCBy0ay6cF+sjeE9aeWRv7PqcZAowWa7iji42E/rmATrxnYa6ZwsWmFTlAbt
AtjGnAiHG1XRZa9dsKjLL2GZ1cG3sqY8oFO0vylEFozG1mY4J6bZAn2QxCdGeZ4M/T4k6rDd+XCA
0DwakgkLpnZCD6VAMrAbqyXMzl4lECWmrpYNDZ3Vfss8xU/kQGavYig/3LTGCttPNnb2AfP8Wr+F
Hbl5zKmYm92DKa3HuFwKiFZC+cNzhQ69jlpIYMJPSC/izNd7lkn60jQcdFA4+ba0wmc5kaLQQLSP
db5gdOjh7Qzjg87aY4qn61SiCfUmhSyrW3s8GE0cMJ/ddaome1l9EKY2rgIjQbAEhbkava8C2cSt
5dYGHrgquQ4wKbwqjgEIcMhwcVzUlFmJA951O2heRBwWZIBExcrsKYb1D+8Y9G35vSCVPmLK8Wmp
11c7GA6+i8Nmk+M0eywQjG0ye1pQSDdVjOhkQ7f0Pq/rj0jZ6NsWFfmYRNhGrkGoQ+F431PTv14Y
z6WVp68cPYQwWxaYUIo0RaOT18kl/Q+k/ytde5Sn+K22sKTSfe27j74i3JSe6N4hIXMug2RThv2L
8sab1NcxeiMv8uEeEDxKVHFYW3HWpBfmdRqxkZcnWIR7wlzaAzAj9LG1bRLNjUAdgC6TuenOygl8
RWh4hSCcAds61N91U/MXnG4vCt+LM+hpn5rGyL/R80T9z2OxXetkky/WFxgTZ2hC1t2oFdj6HhrU
ppMoKuxkORqS3NPVdON1wNMvdJpEYdCjLEjYNRSwcOIHzgIqWOQiwmJeaNdbzdzkCOddntPANFqE
JDPNSNEjYrcW59yDZKsQffWI55QL8qHmxzYhHo3KiTorPaHBgPvhrSMJ6PKEdSTqqH0iFqi9PffG
9eyvxWEk0awf+TS8a+cGF/NRamN9UAVagbEj30wsTTwXgCVI3EMC2jtkAKzzh1YSfMmJY0Wzz9pU
p8lwDBKGKQUVF3K/McUx2ZXfQfHmccCCj/l7+uhMfnOVJqP7nIR9cmwFAu2xvDBSQFV980YIGNiI
5vYVD2H91atBQCI0CsbYWK3HUKzDfjQ5OTlovF+4wfnnHrZOhNYaSWltPbgTmuhKTpQKfneWBt4V
XnQ2ZAOmo6UR880obuZ0KE91OpwhgHEWHNPyCBEaWjP6kreE+CKf71BysVAO7G+Iotyt2Qho8FpV
Z2IAQNo3XUHwHFGiTUCEtxtku4aWxRaVf75DKIGdcu2/IWUHJifQjLIMhQg5lx4TYILLA/ShQiSL
pMOdN+mSX5ud/THX0GvaGSvEnAj/6ChWNLzF1nyvsHXzOOYzPo5sPS7I/nGSQH2Kcbk4/CbMEPtk
fRvC0P9UYcgxZqJRVxozANc4oEFE945oyD4EdDuatPiMtg3SQuIzVuzm2z4zm5PuwuOcQd9jqtxE
U+nc5W52C1KujVLVgVRSXfgMYSY/YJrqOfLBo0LGELL5ed/HygPFY2fqfk69FKWVug0RN8dBhYLI
dpYrXmVGyAyeg+5jHQgo5HQiSOlC5OpSG5DVOkMPMubvbeCeWAtP7M4pzrpGR72Ds8x3Tysp3ONq
J4e0oV1GTt8+SbpT6ow3bu51n8AfOV+RObxN5sKpFLl6UNmHkNTXCCNl3OgFyBCU2Q0gTAwkHhw3
a3bExqlwkxo+7XxrFIovWFrbAHsP60VyXBfd7YaS35jSmJhs0OEx/daQ4Yx9XQOC25aBDkkxQYor
zbdBGU9GkxpHmx6ClmnwajnVeHaK9a6sOvvKTd17GO4UYlSnflh7h8lnkbUKv98ze3K3LUHksUjb
oL925OpeaU3ecNIDALck+mvT0+59g7YH93dOvIzV9pHvK8krnW9UbTRPaYPpYVubfRrRF7htV4Iz
PQa6B3aBMhpUciAObccIkhR53Awv0kZZDV5qK8uxe4LqDrg8qXRUImQ49yocCYvlMj8mg4ucq/84
VQQHSKPl3ufzyXQSO04INYzXCu6NtMag3Iaozg4GUjrsSo6VvvRl8sx++pB3CB6HFVAOVaY3U+Ip
MEcXD4/hlh0ChL5qtjZemYhN8tj08pX1KTgtrdRbsc7fG9c8CI0BMMHq97ikhv2ESlQcvRzj2ybI
LY98X9joxdyr5+b/2DuT5biVLNv+SlrNkc/hcHTTQLTsO1EUJzCRFNG3jv7ra0E33zOJypLezXFN
NJEZEYgA3I+fs/faWLaRD5JhY6WTT+R67H8FbuVfR+iMbw3lAChvoa2K3YAa6WZSwrgaEFRtfV/c
4PVoWdWUuMXO9aTSwttwazsHD8xeetR7Eu3VcQ4lFoDWO6fEe4GFYTExMmZ5jFILe+Jy3RjhQ0aY
q9/m91Hih5+RvIwjY7x2emX5wuloNHsnRcDO6AZWX8u6c0kVkyPHSg4V6YGPWRJR31A6P0BXDd9Z
C8brcczFt7ke7ocw2Y+zRJ5KtDOvYY8pfT8gK2lS860crKNjdc9u4Vpf6NpmQabIJZN2P1zUseCJ
Kgnhuy6UMKk4vHmXJRP6EYAwz82CaQ+NqI/01ItP0eRFrx3BFgHu0zWzYXwNI0X/Olzn+xY143OP
S2IrVHcPGrUF3O/1a9rT3ezUt3ThjpykcAuM6E9sKHUj0g4ohLD/XP1QNt2FFQ3XKd4u6rBaf0pM
W15npmtsq8i6J0aMBUkTkNmwTXNz4pD5yQMNfqqO2vQQTIt0p9MS1leVuY5zyCDLHUSu9wxRv1D8
epTasjk4DS6dqFlf9al76bKEcOPI2KEKu7Ql9TCdqPhbO6w5i7oEq7MKGWYnI2nZTcLpdZptdxcT
ncr5PiRJlXS7/CXTZv0EUIlTWSFM/OrjS9Sn9vma7opKuyFPnWQVQH/OShSGQcX3BYnzuu9oXXHI
HjeJ01WXnULH1enuy0QpdEhc62lcyn3SOwM+R1fgLzfj3awhXUrz2S+yett4qBAadOMc7TfUvl9C
EkULnlLiEW+hFt0kJQxrJBxPdj7AFmGATAZf2hYPTgeTANWpv6kmDrcuY+YGh+fZ3LHw53NWHmC6
TmeJOWXY89r4fmwGi6wkQUCZQZpstKeRW9nnCNJtgqoa8nT95Vzgt0VmOvkBiefXkS1OuWOebAI4
um056RPQswYdqfcylLq4R5bGx84UALNOn5vA9xY3+4wmb8dI5BEewrvmfEsc9DpbjcQZYT4FyxME
uCI1y2DSqMhd00eGwSdLR9R8Ozdxh3BT8T5j9a/0fImA7jQJS38p9IQ7CyEPGfE3omJtTxRtYbxT
d4a20S4CAeRx1HFyMGICOTywC0HTxct7CAd1z8935reERGYNHL5Ezk6A8J4jB6KvC22PxZMqukNB
kncWERg8O8YRyguaQp0dJF/ifvZL5ErrSbAxAb8GTiKmS9R58VXT0mqwS/MYtWVQqeGLTpb2zMpT
QWIeWZkNaYLb2ifEcWtODqQo+BGvVhad9XH8mgiqtyFiX3KnNoamCVrnPKxxRIOQ2iSuGQbQRSkk
4DpvSe4dt5me7eusa+pX38iwfXTJ+LWCI3JO3xhnJr91uHEjRMEB7bViD0EpRhbv2P15MbMTs9Nf
zbEm8U55Oerr1s8OtLfSUzHp8VSqWCOShuWgQDnhS+fYj2MjO296Wb1KVV2kzszRHjzOFvrWeRpF
3TakbXVVRJyayM/UrC7W/BKid6Xn1RP8TamKut8dz8j2Gi5wVl+2aZs/Oyw72EHKqwgHCvI1Q7z2
PLdH1qDHIcr1N6nmcAdVrA98o0FFoZ3pKbfmQ5VPsLA8Wz9i6eaYP49ik7Z40Trf4OuJxaGZMVIy
unJvZULh5EDA3QLWKi7oHRboFvknl3hrhIv6EdLIMy/6U15H73VafQnZ+hLq8GJ6KNuMZUqoPfLJ
Ozep5zOOtqyI0YuLZvWG0NJs14niFLsZJ9Nix26SBEUbvicFoiqzq6GxRjmZmkVV4dR3owu8b3OD
3TFa0FXjCYR7oR7o5PnbgUGpSlW8RwvZB4aN8p5YTaxRTv2phYhwAH3ob00rjO5BQSJyaqxsIv2b
EdtmkKGxteCycISNK+1uSzS9xqawZXROxtQS5HVVfbbaQd4QPdLssFNcmDSILrx40Wc28tMdDj7C
boiu2UO0ba8mu5NXs2qBQiLARBeM5TzJ9NPUzu5Z5LrfemJL9n3DCU0OGcJclycxnG9zD45N6Ife
dmzx5bQoxpcu4ieG7QVBzyefJaUxDSgsNRYe75kSXA9EQ2/qKFKnCcPsXeyN+Z2M3VAhjLTQvGVz
DSHEMtJ9Pdf49JfcmbojIuKJHz85qjpF91BIuo/snbI6lR5+uymLSx0wyTb2KvK2uH7ndJ9Gofec
hVVzjFys6hPeYVxPmQhcL/08O+MrZHjxUKqR8RJ9Hf+tB9Fh75wiS69suTzHmXFXZrN6IgwWwEQV
fXIkwVcoMpObqAs5LUEADR3IDbDYFFC95y4C1dq3jt7IDMafBQBucPuTGskJgS6A+b2zx52k+CTD
bsYUBMvpe9Luu0UBcW1kWX9FTatuSBFrH7y6+JZg3aI15k72pgX2d2qScrmqRtMuAyMnBQjC9MnT
sr+rurEOQKd5tHxA+dW+/d5V+THVmGPJiX5xBnXnV2l+BVrtqmrj6cQhLYJmZ7PITZX9LVLjQhJ6
nmHiF+cJqFR6zNY+XxCVckg7efyaTVVGOxJUUkaCKRnIEC9itR1c96wrM9sLFn9KblwHseLGYop7
tPRMkKjdqP6NqJeQ0KJFOQA0aRs4kkfy5PZpdjt4E/BF7O2IchPTnwLmgaQaLXNV3BjhinRK+lK+
JxCevrBZ5NZWyQY5pVcMJ7vUkLt5i/eLW+XAEMwELFZj72AWY3OVMtli3CDFdsZsy2tlkcF8bCuT
paQJeRc2meYoQpA3RwirjvNtCSFnCgrwVB5b51jfTqqtzuOSDmpWwQBIhKLb2+W1sWunhI0pqwsq
0zCVUYCxVG5U1Q4wHbD/bDJ3Luyd2fTOQyFTALgxQ/BqWyUJYYhDZuMijLDkTvu8T6MbMhwfAVA2
54llvHrFZGPfZhAaDK3BI01FZdygVFQqiEkjvCfhXTyCQO+/Mb8kbFaGuuUNiQe8w5W22ydZixJL
Sw62Fb7zslbvJk8pi176kFW2c55xgFhpPcutY3oJMXpNTIkUAeC8c0MZPjlivjKkgu6NCmnfrcAJ
5irsSZWfesh4/RIZG2vsrqTjVm30qPOBAXFMLGVVUUoSjkzYV7EtQ1E/DdKbEyTCgg5YkkdZuaV3
T1DoPKV3WdjTyxoInwM5ea7wyzxz3PCPVUPMkh3GVx67x84fakmiOk+iyMRD0XiXXZ6cG/h3eBKL
TWg0dzjT9I43HJ5AqdSnZS5n/im6o+FO52h+oXTZFWkCdJMjpzfeUlF9Tm1NlIRB85X6+XUtldBo
M1kAPdxM+PldqVGEoqoinhF2FMbeBebBPKmYGGMNVxUNXwOFqT7KCVW5pEuzcevKu2gsLHIrIE5h
ZGF+Xvr+yRgN6gov8vzPie9/aaforKnb5riycXgjnHwb5xLodU9HEI4ypkOowT4tLnCgVAYmcn68
DWD0s6ul0DvYpWeytIYt5Ks40B04HdVRf6b+fIlWJnCIm9PQk9auJVoyr26PWLLv40k8KU2PdDAp
7gtmWbxRKrnFoPDQEJB1p0yZfIndhDaGs+Rku1Tuxq+zkG+5DCNi6oHf4ZEq24ewW1yML4sPW6cB
DoUUP12MOzXYcM7zMT5Z7djdqjabOA+QWMbzVc/Aa6G97S3k3W5BEjamrWzX2ghyASPN3sbFdH9s
vFqHh9nM6SYDkB/fCMeEGIFLEUwNBreBFgBuqZJGTUkmJP4jy92x/ugBc4XtPcs51J+NtNMonJLZ
u1RDtw6SIohRBq4GdzMKO9nT8uMiLrGLTLpSEcB8I0AB/D2pF3UumbsvI0d6WZ6HKkf/gDyVe7Bp
8ZYIV1iWA6cro2Fvk6sdAt8sD7XndgBlPPO5hwxErDLjsccYHeNTTQ7RpRzYSknu7vOj7kDOb7oS
nAiu2OSTjrAfBamexFdbj6+9kaab3m/Z4GirGRwFC110L0Du2Xmc0VLLga3P6wKLou7aSz0X3Twg
tN1MYH2AowYI72SlOtsMY2ve5Bm6iZPsljTQCZV54lUnvjl924px+pyavoqoa3UCXaOW+7StqRkb
6ADnjvRplFqGXb7gdOlv+JTJSCOWpX5TumBBwYRmRGW4+DBMtVgBbcBtL52RaDeanPh0Ygvrs+8j
P09lvI2TBRKR1abL0eFvZZs+XZLd1MQvnOPOeqInQcxpHFkZJ4V+V9D9RghPJsKZw+l0a0gB3A9t
zxGvdnU92gq4Rk4nKYiBf4vNMA/GU2iG2eXcwZqbUte99LOp2VMSym892/E5j0cA+9i8qL3e81Y7
ylXX9jjLUI0+uAbJB57pgVk0M7qDyYwrelL6Ew3lImdfleKcBThYBP4+u3PCz32/MNJcOre7N4wm
fIuIyyYHss2N9XUe24oUEMHf6xd/Ns6N3oTnQR3pvQisbeGZYzmhUcCFrbt6Z5T5oAOU6tlyNkzj
cNNOmnGVT6jERqT5tEuysbpFTGq8xFl7iryCb5ne18aOB/suCkv7MnaSE5Rx91a7/hjkI9p2n1GR
SffDhPPeVDafZTKEgjSFug28X9DO9vxWgly29x1uyYuU6TuxOUhqiQJOnE95WWQvEH5bHzZ61aGy
t0l77df4n+pewHI667vlELruaqWq2QvwKhoMrwZL33k2IDnBQPqKjjlcNam/1kb6GZiM2M8K6NFG
1G1+mfKO7+KZ6afvEiLhUhzsOEA/4dj0QX5YwymLR8Yeokh2Zl5AiqwHcnWMps01JAzvU1aPd1k5
S3yxiIKyUlykKZG1MCd3jrZPnokGYJhuMkMntFgj7yac9GfPTcVlxlw60KV6E4zoNoWe3W9jJb94
U9mxIbVf/Xl8IAfmybTTahfDPSTJvqLjaxQm9lylEOjmjTrg5BcbxEjhRrBV7XKOv7s6t4EOolCk
GWKvdH8f7iAr/z0sJ2O3NGRTbtqsyy4YhX8xFWcq0HqPVUHbf+kWeYXvIN62jVYt6cUrdXQ2uwYa
DK1vfH+zMupdu1RrbEHhJTT60uYaZOaXVJf2CYHHQO4rPBh6wHXvClx77EEBvV+6f9Vk0ijsUqEp
Shzrk7GU55Wlz6sIIhXwT/CY9Hv1HQdDxp7EK1qf+hYiGS2o95JN1LrEDUWz2hDC4C9bafpcNZL5
7YDxM/VIJGoXRbmdhqFz1jUz839esaNpRCVs8NBkrF5ZFi2jzsZ2OZqLixenyqaVG04Xz+Vto7qk
wmjb8T41hcfYq0MyQAjLvWwLTohxz4MWlnSlmF52j6ZnEAU86NLiHurqZBg97qMsv5RjS2L7SGnD
ZmI9dShmt/VM08Oz3ZnSyHhqTdN/jCODtUvQ83JAIgHqtFJjDOaZBia5xLssggDCUhYxRSJeJ1hI
HFg5ChvA+ukNTY+MeknuIqheA2t84KSDvad4x6hIkumeIf21ndThFuEX4dbhQLKkNfWBmyTPHrjU
vewjG4wMmlaseaxJtgo/s8vY10WxNIFywugLgrP2yXLonbtkEgNbsgOOVeISAqO8G6PCvwTLLehH
uuWdlna353swT0trh0/9JCbyaE2XmUF4X4TyXU7ubWioY+8ONJVCWbwzzNPeZuz1eJHgm791OO8y
nFJQXc18uUKCcdHWYUhgqZef1hRJngKo+SLrZ76Ivt8v0HGvJ29Yw0/BMfEqibD6pKSVYAbNnOuh
7x9zqbJ7AaAVvNI0FPwPB8p5E8cqVLdNX7cXwLs4q3nYfAbstZFn7W27G9ytrhzEColJguVu5nCV
MzBsekJHc9SYAdBKVDdttHT3Pc0TE9bJlF3ZghSSTTmC99roqgJv3Q6aDQCfrt3czHUeyYuwVJ16
4KhXRzSkJlcyyEp7os0sVxpsAqVVPDThbCJOybuOBdAh2ekw4Swn04WwkGBArJzygesRw8Ey0RMI
oXZ4RO6Yy4tld1i8nEUwry4X5Dt0DvRoB6ZBcMw5c8+F9BeSBM7rxMRevOQSy55a7AYrJa/fLmmd
XAXL5BpXNSKkfKuwjMLssjRSWUISik9EPiWALSvPIuoTi5sxC5qJo+dDJbLi9pFgOhrEsPay7RT2
mOGiFokAqHTrS+3UZXHhR6E4aXcKCV9qkzWwAV3FZ8b6Wh28sJ+/RdZoXTckC5LGXCTUFrXql+Zm
wBl8qkGyYF+cBUimlACE+kKYXZscLXj8nHZ7o3kpEaBNEDngyRNWZKAt8mpUIYhfwN6Q9QJMZtcK
kw2upZh/SVxkS+SKFKh1LEAMp5rmA5zEqB9QHjAIQ6zDKMzfcHAlsEYPEyopr3b9J3PEqE9nkdn3
lsFp9aTbrL/oPOiNbEDFglaADSLcG7Lqxw3cpuZL1kjetTkb3/gUDf1J1ph1kuaXTRB9Z1d4PaEv
rMqVaramCim6iazQya5zY7SXRFPY2doTNd9MBBvNWest1cAH5Kfe1BhLMdpHo1Mc5sybonOeag7b
AoUHln+z8a7qIm7SY2u6koXE8wznDG7LOO2awqRSilJc8Lu6lLN9m+YtxbVNm+Cd4LfpIeotYguo
rvGuVmPTXM6ykvmxbsbkrres0jsSfqQ5jbaynTcMfrtXVrjugigFtACuCGNccpFbMx4v8KMrBLDU
ToCB3htLSPVVQBhIWIwnZ9w3I4ezIJfk7Z3QwOGYz/uY7C8kc3nQIxJOAn/iADtxNn/y3UjGrIrF
SG46wUTEc4/dVPMl9RYQGzzyEHZEm3JKMnHaE+fMLAFNXeUf+e4RDy1wOfWB+QpuWkl4XswMsJf5
V3pdccYUtDS7u3lUnb/joD4wQK2KOL4PzQk3/TK0hf1aZiy7d3pM6Iii5Inr9mvjy0TSgAyNmCmB
WspbcAGs0FCPPHPfmWS27ey2n9sgJEt4FT2QL4LJvxPJ9Q/azH8jKv6ZZu7yNVrgGiRGTowMwlQf
pL0qVgVZUNV8ss+TMxb/cPv97/+vWee/vrvJ/mcZ7JdvBLf+JIJd3Wd/eXVs9U9mNx7tdE9+9+r8
PxGsMv+5alxBsLjo58WPVp1VKfsv0auJUpb/xvVq8nZ6GBz+jjHne0jvD5JXix9fSs4Q/E0UttL/
IHmlqznZCUdgkFJGbBwsLLr1zZKpONnWUedHYDXzqTBSmjH0mC9gExf2Ae3Ocu0ubh6dHHcGfc2U
1mgO0iob6pt06eptLgvkTi68ni84DS0mInE0f86IrfniVdmSALDOqs8evVWSQkYGVPUmRR/qEv0c
0ViDi0DUBjP6FnBAyozULkmE87N55o/E4TB8IteoyvZR3sQWTTndpsZ7htAS+5kaYtNymZPFCRkx
mZFK8wwcLs2TjYhMwwtGq66yC3BMvbVvwLtdoHszxst8xOW9XQhbGfeYkVOQWtbi6RubMCF1iuY4
hssyU8TMZ/XcZNVXj7MUE+rYsSL6j25CoApTR4ZBHJHsVXFX5bE8MF8aQ5JbcAAS3ScgKW3tsbe/
hpx+BGBv5HIiyFprYSNK7IR263naplXxWFpeMzzPk57aT202whJctb8z0YN0X9ONH2dk0fg+/Dx2
ixl8w9WSI/i49VkXn6eimOpTOFVDfMn4w4GVMNJDTZHV2cYc2vuIW4C7kvLHKCgib6kLdaB0bwhY
ipDr7VtLNrIAyzcizyMEO63bqLj3ZySxiEw5YVWLAMsHt64e3kViAKbb+agdpAIfhJLzE0RNmPcH
Mu874LOcr0s23MFGn0dQaMOsle5g2YTZKxqTYTradUqwFNttpwjVdbw2eW96ZUjo9FF5WBK3jQPb
8HGpirr7WrpkudkxGUhbv+yYOdCKyM9xSdTpqUKoWly68Uj/JEXy9YRKubWOkQ847gwKthkddUxT
JqgWRS+r93P4O0xqqMeb27rvV/Vi/F2HOTrmrWVYZNzKYQQFUPSfZD36T5yZ6xe0AdfwhUlNioDs
bsB+q9vKAt8h6apRKFs9sk8peipl9pH2ekpV/lSLSdw30TBty6H2vyyRjC6jSCKjsWvTbmEE+rCd
K0ixY2LcW5wsESpWJMslOUMWNdvd82hP9W0ej+pZApGdAhmvmMOyTyIovou190Y2xM5A4lWMMqHZ
KAxmOwJxV12e8JMLhpVoArwJ6Rpv8ztypGrXDYAk9CIe0LbqHdMM5wKxAn+CHuhd5JV3gwZCI3PF
IaRO23OSFOWuKuns8XJkO5WKPrvXBaUtG7CdrsFODYQjopUKRKIlHbNzmuJWHGRMK7Kzxk5c/xyv
sm9tPfpy3n7wQ51d5cKkSWA5dVxwPCrS8U1ijPHpN8G5uhoGBIFbYm4NEJMpxRK8tYm6twfjDxYe
+iG93CUvjKsFycsSADFJ3Gvf6JDdSdgbVH0Etr3TJyUDygid+m5wBv8GakL74plZ5zIgc9Bye1NH
67NckuoTrM3WOaTSGPgQLW2cJ98vypIycTAF45NuwVMyq1TeaIBGHfMCiCGBiIR8Gk2ITTvTtDh/
yBHpJm95mgEbUnBuv2KzzcAjqLFKj0a9RKQoOm6IiwxYpwXsjjSH4bPlNJyoIwJoZGD1DGYvmtrD
WBxCm17ohqNjyb/hxZHpjaobZDmdRVbcmnjYzss9NqLOCAjakbiNyw6T1lbjsoo21jBA5vh9MfGz
T8glW4W+nAlOTZIRDeD4o11QTjKzgQRt2rRDzlvSzmD4DKPg9T+4Dr4eDINkXv8ScmyP5rTQg6HD
WZjNSx2v6vM2Hv7gE/xQGn2/G1v5mBIVAXv46372Di0R4R/O2HIiGnzraBVpsvdRJtxpB/R0U2f6
cg55KX5/ax8cS399h1hyHZPt3cSAwq7/o2MpH9GL8wuFG1mUEnXVxMGlEFG3I/4w3fVEGByksAzm
J43f7AStMVJjhXIff/85frZj/vUxXIn5l7qApdH5YLZjFuumFpBiTpywtUQaXbDVQqDy5vb0+yv9
+tBI6k7uWPquSRfoww17rJsJUjwD/EXpP9hLaO4XPZt/SIb/9X4k1/D81dpnU3Z9eDRLlMYDBFCC
U3zeB+1LvY2jEprOehj42zdk2xYxQXxztvlXms0PnrNlJiLNhtZBXx75vTebb/Eooz842/7N/Tg8
HjSFlHIJ4/lgw8wd5hMEfdBLI0mwBrkThtAwve5GZjkjn799R2ANeBZXsAR14ocCkd49MifcdWhM
mydDoIFaouxftv7/T0P1+sRJfF8EP63PANKrD3dU241lJAprzGIRuMk8p+8yqAflQl1V6WbY/v17
wgcsTNtzXXKhVh/YD7+SMzs89ib3lDm638uWA1xoMF36/VXWD/1TaU1Bvea8rCsiF/l4vKLl7Y+q
pCcbkzFDdyDOzp2el7s1hv6M+Le3v305jgWYYxEGSFt5H94lt/OspNaOu8lTI/k8Nco6N3KfOSVU
9itrRu39++v9ukQKLDiWsAlGX88yH77EaBlTgQXU3QCVQ6PcRV+lBKzkDOYV+lQSH4fiD1f89bnn
iqZFBDuTDYvOwM8/W5REFqpHrtjIqmLIDmWJLYKZgaA7+B/c3LpocDRGvmR/eOptBbgvTyea4Hqa
9lk2jnsHld+D67XVHlFJ8snVo/X3LPfrayDWh5+3AFQMlIQPCy8NtogVpKeJxHz1YNSJ3sk6a/a6
zvXh9ze43sCPD+e6XXPkW13OpPDxQ/78XboRCyBFbwh2LuqRWIDcGsgZOP7+Kh9fgfUqliM8eEnU
VBxpf75K2Xk6m9yCZx6X00vWZmRTE3256+Z8uC5sI9z/B9cDMINVmfeABfjn62GQhrCS0mglMW3e
xgx7SS9R89PAstJvyIgq/vA1/voSUBvgTfcdl43b/A6++GElSfrFGPBPIxEdS4QPpUPpjYIoe1By
Gs9an0DLYHYahGK/v9F/e11WFRDblF2W++FGScii99eTg0X+J3aFejaDMverW1Iqu9fZFMO9USXt
Hy766zMjGTorlJFscM4vdQHhT7NraDRUXdIO+DhyYb1IWHzb39/br6+5dLBQWSbtCDz430lcP3yn
ObUX1lyJ1sCAT2rP0RtrUHVI/Sn8ww392yvxk9Bw4WLex2y5gRybmUhppg7C1F84TiOLUotWKEBg
8vzhYr++C9TGNEJMXgQqnpXe8uOmM9Ht7k1HryOOHM7r4gSGdl/JC9QHWhh/wBL9+lMp3F9UCcqW
KxPqw0qSkgEULmsQVj8yARIT+eqGjQPj97/U9wXp51VkvYy/sgF818JC8fM9xUyfobJgDp1JLgi3
PW4/hkyz7OetY1SooAfGK3R2Bjd+MgavJb1Q6LJnhB+7hI7wekCLCOlDbuAUQ3X+/cf7t1/CWlII
voOVV/Hzp7M5aYba4q7dmjhbJ+wZ8zrh9Icv4ddX0QbNoLCur75x1p6fr4KnlvjSHul0rDODwPq5
uolQy29NT9f3s9s1T9gcrcu/e2tY34GGuTiX2FY/cmFGlHn9sIBt1nyth9ieMXD4efyH1W1dnn/6
eU0L0B2bvM0bJj354dZclGWZMREo2c5l+2on8AoZMGd0ouhgN822DaEBXzE3KNSFbScQkX9/l7+8
MngkgX1QGkI68d2Pj5e7aDKtnZrr10V7QV4ibQvVmtORwDyUTkuXFLvfX/GXFYHr8Yq6pkkRDUTt
w0va+2GdxCzzm8aNVflJhVW4bNg7kIguJjOQP+yPvzyhpsVpz/J9sAhcV8qfnx1ZWx2UNMdGRTLK
rU8AB1RlQEi/v6lfntD1KqyoFPGgPMwVDvXjyoMYdvBAPSMKzzKN1qkyDxjoseVV0gysrKjf0B8O
f/jtfj3Mwtexbd47yicu/5EfBFE5bAcUsNgryRwBAf+UOOZj6btXXqwf7GJ4Ifc3UO7wEFdO/6er
f0A5UNND/fAdmkOUqBifPiyAXbd0ozkj15kMG6SaEsuJbGSkgIs93TjYCp7dpkthmPTjwUAJcuwD
e2zU2++/+Q+/L/WjCe2Kj0FFB+BLfPjmU7MqS98i5iB1S29Td5BZ6YVPfyhW/91VHBtWAudbaQOx
+fD7ZhGCwcQvAjKY5gDid731Fkyjv7+XD4sBPkxOFfySHuQkhxzcD4sB0UwjCxHZSP4y+PBOQ8f/
2unEw1orrXb+Gjr2mO513NjWbuznfPn6++t/eDXX64M4W0seynHOiutT/kNZgKS8RjVeIzIjxfKO
nWOQ6DacSe6NtqdF+3evZgngSgrYjjLZ2tbv/IerObTIonJyOlitjCEyvnqczDjpMUq4o5duf3+1
D4C09dtUDH14WxxwJix2H7Yq5vNhm6AjCoTloYWiKvfLceO02h2xq6ZTd0b+qC+32myd+aHx+UA7
p6Qzf3B8qPlXqvWXdNzC6B6cr63A/LlVg+6aLagP82EAwRGjZEnAuN9m5TipYI7N3t2CuRTPOApa
gYDTrP29E5oL8RkdlXP1FKZCpX/9iv87E/wvTt2CZ/J/ngpe666thn+cyALp63/8n3/suqqtuv4f
J52DHf1xXPivP/XXwNBU3j/pXbnUFsCE6VmwJ/2L7aecf6JYoBQHV+Py2PDK/ouao0jE5mkCf8np
DrwoaJz/O0BU6p+Un7A3LQuS14qy/TsTRKpl3oQfigTfAgbGB3CFQF2y8gR/flPquSjxOuTOp9Ze
TYO5QZBkC9Y2jYm5WHy5I/r1PSYEFSa8e7WYxbIPcYB0grCoxBwu+3hWb2iikHski58H9N4Zx8jm
Vuscd8/sTSccSt0dsvbyQH6DfS3Swr7O6UpRrBcXesjgUeWT3i79DOMT/+t5v4SvnE5u3TqNt0XZ
PBUxCkrpruHIInpDmR9hFQ49epr1fTFHJ8I7vpiDdVvXKjlKR5PqVQ5MP7CPoumybqM8fWHK8ByS
6LeZPQbyYvQe0DeBZzCNVdveAbvIF8FRAj2SP6fPRFU9yib6JOPiuUKiShXqnWRhfI1XZ3afv/fY
QTa8YlfJginUsNoTgsZ2Y0n9eW5rPL1tbT4VTfaSmN6DntURlDJzLsnFqcmukIudid41dsx1LOZc
8Xnca8p8NqVt2LRia6aeHUBDLA8CXM2+j/l0qYnzd5rEYxjxMfMifOidHPa8kTibkuHvtinzd+jZ
Ytv54lEArj/Mg14d/Ga3I6Wg240qfeMUuNL4uW9B/Oh1SPJ4ELIsbhnT3uiFCdPcIYYTRRW/Eacq
8J2X/ZEFKXweazRghHDHGG2H/iYf8hj5Tq22UWVsa7MuEGMB6vB7/FwE5Kgzv1vak9/At9BNVu/o
uaI1S7i+u4j6xbEr86mveQISNyLWaMnrfbNANHFE8oYr5dZ3jTNz5KbdGHK0UcXvpRG/E9r4ntSj
ZDcuL7CAeLiV+Yoil+iEpO3Dk5hm45gMxrTjMUkweEXiGI31nYvud6OZ1B0ZBFubvqULi7QO++PE
7fMu4LQYhtUOgJIM5T+x4KvQXOIs82J1GCoDiyVzoVPazdkZzOhsX+rE+pyTG7SJYh6wKNSHRYyP
gKKhqtE13JLXcKsV7nIs19YhEs6VoQf7KqlV81oaJeoezOaI2dUtitAaupN5m1XpG5kEj2nD587q
armsR2P6BH2ABEPcapto1ZdY0OmZhMldT1TcETUghtikuilbCwtoM5FfNvIr4pHUW19hZwPQ8BA2
6Yux1Pdlz69fpXwHGZb44Pt3XtYo3lnAbg0o8dAJSG1Lm/h8zOobMQ6Xg5NfmIlZbUkVB16U8ia5
lYsJlGnxBnIKNPvJPijMOFTcPLo2dKKtYYzRBZElJ79knsSZ8qax3OQWnvgVaT9oMuf6CWAf8tsB
EpVVgaDqEALjBjpOS/Xc6OUxwjO3mYV8DBHgbAjJ7TdoVLst2SIXeVuqfRKR7F4nJY+dSkG/a+QQ
ZuLpBw1SYoVOhA91x/qSNvgXlGfvcqOFXcO9t6K/jLz8YoE5wAzef9CyvqkGnifOVVfNwj2JkavH
MbEfehSoTqNuZFPGTFbZ6btR95dNXukt3owCmZ4cgpSckE3Xrn4+Yo+ev69/yDydjSpXuWGUOPQ7
eYrycHk0sAUHgtCCHRYjHThUfoFp8hs3OaJSMIc20ebJy3+Td2a7cWvben6Vg9zTYN8ASYAUWQ2r
kUpSSZZ1Q0iyxb7veZXXyOvlSfJRtretOpaVvYEDnCDAwT7LXkuqKhY555hj/P/317J6JQpgIijV
88ssBX1nTiSAiiHoMbg9EMEEEZVpmRR2KvCN5JyxuKO6WMYh4nFJcol/jy4jcacGzgm0KqgQZXWf
SdU9DlARkSxL/miVpjOM2Y2BZH+hoFS/jucvMtVm5g6MQiFMTYc19S7WuXuymWXUsQuIvJmFkVX3
bcBOUXiPqh68pFpfuXlSR6ybmF1ef3cGYMkRJ83tWuPkxZO/rFoxduIpfgKYJCLMTGun9pG99UlZ
rIIenV/TK+ssGO+8MHpBAgJCzBOlrdX1hxLQFDY1HtkkQxudB8m+HON9mfLz7J4XVt0fFM+DTFCx
LZlq9ADD5b5qU3nbmIG0EIXpjoY7IsSOG5HCfLSVviWbN9N1q1plRLKWq8gQstGuo6k6WG3MvUZQ
96Lv5NAeOvNCKZSrrue5Ayh0w1z5oRSiW/qXLWsB9wLICxD8LV+t6pUKPUaWIg1xjhMn+oXk+8mG
CPfmRokLg/l2VBCAxXfJqRL/Yn2flH287aXoa4HYeFG2jWz3LZSzHqjeNoFktfFldVjS3JdOyP4Y
oPeEqzeTetUrsbXWEsFy6XwufTzXdl8XfLeefsoTdPID9uJFL3C/1A0qwC67meZoFi1+GHhb9kip
7kRa+OSPsxVSzvZROd4JjX4Baatkmt4ZGw4OWGBVvlCcivfplFikZHIlMHd9s3z+GhuHm1nJA/fB
fTZwUxuqcbJS6xnh3FfRNIalLE+s3iHNVWWcvGtvyLCWjHd+Utx79YgakUSlA5qkbqHVTEotXfjG
TgP2KA9fBBH2TAm+h00wfZAEomgLPbFRVX8V/PnS50DkyK8hjSGThUU/YEHtC4hFPu9R4jJ3o4eJ
yhjvhpx0KeJucoTsKTEVsc9WKvk7sJnCqQfjvazUiregxV+TwX8ZB38FnucrUiiWmjxomf4n+WYs
4GkoAe/OBE5l92RnLIiMHtacXOVlqRkCzydfLBsW8zG/V50077lIQvRihTxtlcB3J/XsgSHBHQup
DZ86RdimnNFtKxVOrcZSTsCwuUDRy7tB3IHbhXsff0Zs+yn2v57VIBtxoYg6avq+mq9g0OVO1/jI
dmUxJ/tE1Txc1J2k3kmkLS/8Zsb/9UUwOoganjRlZokJybEgjNURIRpUeH9R8c7MFGEARoEWVYt5
fZSkLEexdyLM7aoJtXphTVVBdhEPxlQayrpKpuLCbyQYG0kQXCZWNgAKQ4fZ1sNdmJneIxYdPkxS
38/1HY0iIDpxn0EEw8FFnhWxOfhFFoXMkiMDDFjhIRMddOJwFESUWAKF4JKk8n2dgiYdY6L+uvwh
zcN2Rd285qgOUzXzv87m42xguYpjVn9RMPxliZkXIlOWbzQmXQcxN5QVfWRIUapVr0ERZnQ8+R+k
QqyM6oB2SmXtFjrcmH1JTkeniVdiZCDFl6V9aPDUNFxMxsYjnPri2PW8P3TM5BXrJGwBcGQzQBZN
8CCXW1TCpypl2UmAQ1MtawImVn7SbFjOfDrMi8QIbjpBbldjxY0KWwRT6by/oFP7mhfxg9/jyu3m
EjsggfrQMDe0WbJiJ3iFPhC+BZfSPJmBQjmtZ4hRJsn1K5J1tW49PXmVTHSPMgpPvshmphYp2meB
Bx089OC+LoYh0WVL35O3aYD3N0M7RRrdaFP03JGR3mz6QQajhgtnGXa4OC0tsVbknNMMVrF5+Rn7
27ywgMOqF+UABorJw4kRPkyHCaV1iebICeUhd8qKnQg4MJcxJk4Lc0/zvXn2H3BgPYTPVV7nL81/
nX/5c16gLvKD5r+//WP9/c/+t3ymp775wxLXXTNetd+q8fpbjYb/p7Jz/i//b//lj9iK01h8+2//
5RmhWDP/Nj/M3whSJQY4tIk+PKzuSMKAXFFxXP35j+GfDqzff93PA6v+ibYbMzFd1FVVmyfDPw+s
GjBXOnKyxoGWEytdlZ8HVmSx9FlwO77OfGSdU+4PxauqfNL5JWgPGP3STaNL+vPCHL8fRLmm70oN
OBafHViB2c+nXgbyTP9lTtRvD6xlbuokUEXVrdZh+G0ElUqAgFpdi544rhc8xSGHRhADTw3ggFWc
GbnD1q0fdLkoHmOxHpdNmU0rdjDtAnDZBPuTKjwjTvOgckBd6OV0p2KRWVZx1q7aqmGNDyoqH1AV
625Qws1E2OVSEz1AaFaf76VxCNeI5Kz1JOcchWr1aqwnfdVL8aNiZKObQvawYQS2q5QoCCrDInDy
Bh8AqcPJJjU4RkyYnp2+Yl+OOU/ZQhEXdlGwLkx5sKMmNh26wytjnE+nPoVGTZVjTaQWYruv2OeT
J2lUrkxcGGEVfU3hoqG4hGsw2zI88U4NWLWFOl2Z+fSlxp25qOPyBunkXhBJOlYwTq71gXoX5OkD
uYX+ssvxAE8aorSeQxjBSXqMT4YihOD5F9n0tioRkFsDhtQGAfJTMLYWcYH5De7NAzQPDnghZ+qw
4+RMg2Fe+KMnY95JERLDpw14/0UlRqeS8sYN0zC4NGn64mJlBLPzNAh1+thRHlOYvJ5ssRtQOA2G
uU6Jcl9Uqifth0K/aOOSQ64+HIvyQWx4NSIWH5KOI4raz5thz1WY/yrXkwfCFm9AGO08JM5LOeM/
BouTLvoyYvPuhOfX4w3zxs7GGnAIcHM4VRoY5IRCtkUofGozjqU6WzHhrQ8lFcWsNB62oINDvvsB
cMvYkJedE6G2xGxP5QjTkOOzyDbD1yNb1EoDPG4+OoLEKo5e5jZAPM7vsU0eLAu8gOVLCbIxolDn
80cYBcTgZXXxUEQWpyPwG0SwKdIexGO+6Zn3XozzrTMo9cGy2EysvGv3r/4cA7M3trqJamZRG6l8
nVBaPUmSWF6FU3tf9NpaDlvTIdoMg3z4VEjsyNoA3xVI0EUxZA+1V91ApgKIH2U3Ne82KtlNxfQI
KROYbT9AHamEeBnJ6ZPRxl9Hgkzxfyfk3KuKsDCUethmOcm46tzjsAI2sTQQtmjUESJzK8hQlR14
D1/lXKOGla4oT7K1lqIMz0PKoDhmp0MnGl7kIkeDXNYSG6aGdteGEUWpZ2Ac9WL2zWhMjnKlbZpB
mDmV2U018pwB8nzRRgneqzlgR0u47cLsRStIw0uQRNuqnHIT6mJGEp464pnj1FZHQwzJrT9EYfCA
4Fh08BnmmyTi0g6F0WV2gPBjYzV97ngE/O71CX9c52n6klbzode4ZwaN71OE47RKDM/nWjQYhGH3
XYYyEfJTDXDWignSIOTCX+YWKJPIZ/PsJQ5bImIVR1PK3inNaFpNE8dPQF33RPLBAxl13ylEWgxl
7gdfm9x6Jqu03HpC+OKZ6vq14JUMsqtVaie/K7WjwbKoIMdx9SxVnaSmnWT5XIAWMJ8j+7xiadHn
mA9DXEniuS3xAIFI3eQmwTAdpk30TzK2pzr42oX9YUjjFxO34l0SUfPIKnWbWlJPhSFvrbaC1O6j
Jlu3vkzfLwFFpGA1jE3/qZLFR1PsSHVGTk1G8VwQem28kmhbLdSY1kOsIpM1R8BVptax0ma0NvLQ
BN6KZpbmjFZuW+zucBKy4hJ96bQxB6+8bzn5LU2zyPZpl1VPxTyN6kLOW17XgoHivtEaDtY8bAFG
VB4pq4K7AAJp3CAbAL3CerQRTM51ahhyblLb78Pe/89LECZ0M4D9/RLkBjNUk4w/yo369wb5j5/9
UW9I+ifVULDMMO370ev+UW9I0qdZDacjJlGZ48y5Mz/qDf7NLF3gh0QJDY04iwN+1Bv6J1wxOj1z
KgQLTyhhE2f1xd/qjbM5qICokYOpqpzrPaqgV7oRYh7ciW2tZc+erDup7N1mkrQWqtxWi3xrQZT3
rQ+GSW+n5r9e8GyGBAmzS+Sax2YSFWyv1lpuRcDSUwjAu3j67Zv4UVX9noBzpvz49SJUcL/PxTDQ
9Jgu/NGN2+t+Uh01axyMJY7vs+MPTx4JoR14LuwsnFuIZGZDVj39g08oyW9KuF+vfj7p1FNpDAHR
uGLUr3N8pKR6062aINqmFBdHETAQH3h22tnCkO6zdPPB556Lw1/Tjl+vPL+j3+aBiiUAmSmF2hVY
Js18jbPU1ToIzz7TBrE79qQxGrHuVERYezTPPnjZebj6p5c9q1VjxiKlZpa5O9KouWwvksvmMwy4
7C4HqPXBi7wd8P76aGeDXUEKZPjfuedCfIQwDevL6tdjdcnMwmlzQkxpOH3wcd6W4P94qfNZUQgx
zSr7YXB73VxPMARDgHmKJy8gmh8TjXLTm9Ysw5xFTpoCwiH9KIDuLOPh10vPn/63L1CfhCGYpL5x
VTK7O/HY9GAvK38T0r3UYCUVNVdU3ZWm7gT6R7PzeQb2h69PPptZm9YgwBGcGjeWATL0lqOIABI6
dY2kylEHb+1N8gwE+H5mffeM8+6HPJOv0FcYzbIxTbe4L27Cb0CV4SQw38HAfwCZA+Lhgy/yncfh
XPcYE1thKrFSupZgMIU/pbCNldF6vX3gseD2skvil6VIuRU/XOCk17XzT9fzbPXReiqm3qtyt1np
hh3eSffZIQ8OAURIcxUcM1fe9shn48kmUvYZ3AO93Yvs0NWbYQet+9kDuRws6UsQmHyhtXZ9F5GM
+9jthYWwYK30lUP5mF/k1wnMYQec5FrTDsKSg8mq4q+voshtDmYhfU5KBpWf6QIunk3kyBBjHbPe
NMq2Vm1Lpqv+pbnurmvzIC0lO9+DxjHWtRstx43mCjtvdIfV4Ki24q3GdbXFfiWuVGd0sw156F79
HByqi3oTpttmU11Y1yCTADpmi+GUXgur9rI8gqbNwivVe4o+K3t/TfgFZLkdkUWiDSAfpvPX5Iog
AbFykNmoLBgXwhZmybCu1tnaiHbtpv4XV8ZzpY3Up5afQK11qfzAy8zRyAyTGg+HdRcdjfng6SlO
ilrD5J/pf390D74Vhvx6ouW3T7Sg4DWPYV277fz4ioRVSBYTSHnhyQ+Bh5JqdmRXD6GEPZxlpWuK
YxrKa8yPoPc+esJfsxH/dEuer9AQAetJ7jygdDsR45YIMqYdwRCS21xPqMdMUqrr5HPSizsvLcGd
aP6WrEfUnxSWKgAlxonERxPbNUAbGAjnCCisiWtZDGMvUAh3Fqi98hqWReUTPkxl3G2x+IUrivQl
jE+HPbF1MHldCgKOx16gQS9zYkgBaNCcxcZad7Bd4Dkl/mdjBBggjreRL7kDjtUVnRc4Se34BfPr
ZT0ENOkSf5H46nGQtAPMPMeMknJFohlk08nBfgrGKL0IOvhHUepw7r7Jg3rjSzVGXindgAotV2Ok
wucOtYuM4FuULHZTPPnmg9R84GB/rwyRz/asCNVnopaF53rhJirx5PlPpiA6Q9gejYIrOC3RDV7D
2jKnEZscvBtOAH9f+95Z089NWm3gi50WI2eQvPIpUCQnMxUnVCgBPMMJfWMHY5kBnvLRmv7Onimd
bVxqZQ6hLkISLyF6sVPO4dTc5POuiVjwOujImQ6vg3Jkefc3hvGRiva9AvZccDXRwUoHnzAIfW6h
xO0ig0OYgDwMmO5YUbFTp12nXWX59d8v7Htf6rl6X1XSrla0KtoSJmdZ26SuboUm2MxfagQYlrDs
rkqOmsROrcu7yd9a7t9f+Z0KSDqrnEcha+O60KNtZ1q7UpWZjHa72hKoBMZdwZ/nMujvL/XuVT3b
wnKxT0zkAbKbj+Ix8MStqZ3mqXPr17cktlMZhQgFJ1obH/mR3quaX6/3b6XPAMUoQwwkuZ3X7ASA
H15/bRKwnQZQZCVphy5z4Y3G5WsHgLcSj8ZHizRi4T+XQK9v6rcXV2uc6UlIyTd0YB6tjYdCw2Rz
iPImXUiDBc8tp71IvgvdGmIYcUmlQNZTYu3K6iKbht2U9G5Sel8KJSdUgx5hvIZmCoY2soUGsc7K
rFexsi3rVZ7vxomlCIT3SuDbk1ZC49lBC4dP3hA5wcRpsk2BVVYcWGU3Ad8s3rkS+hFkmnnjtoOJ
0de1Mu364kllkEWRGKy7bk20ASAT1BSDsZmqjTGsxGGZ03pdCDQ+KejIghm93RjfK/JFn8Lou9fU
61Y+WcPnQn1p1Ls0u8HUEytgWF86AlBqtyOYSFuJ0hq4vpiupWF+03Wwqoa11G2EbhP4rq+5WsCI
cEWLDGDPovBo7gmFvO/MkYNIh//byIRNpCiXcdWeiFzfK3nEx5oYEMc7qyjdlvYcsM8lHRUyCLpV
3Fpu5ztBV14MY+xOkXIDJnXdjq4oTheqiev4tsvpaY3jJvHZQ3ncm0LdRYm2CqxwHZgDsTDMY83x
Bs05wx/FfBEy6XqszVu1uZBylEyJfrKU7ACy6Jm89J0RDtcSaSd0gVxA5MsgqchNBUcZxLZkCUtp
rJ97wVxZVDlpXTmwAB4n0SI6IAyuQpMG7TSy5qi3aRKtpzJjVszFEGrSSyJT3ItBfIpKw4UcrSXf
ArBqag0GtKQB+RL6m4oOqOUk3ZguKqU/BC1sK61ai7k24U3vQRDpmxLScYNqYpiw4sfmtldk1wdq
lsrTcSxF26TB1BU9k/lxrenbMkx2ZmFeSUG1yRowOa3iWGW4LAJ78tlugAJ2dX6TDNll1IHBJGPD
kETXs3J48ADayvnSXHKmPDXxZyWGCjWh/GPYz5hgHkuk/XMB3g1XxMqaCtdQW5dA0YOeiMsxIk1L
NYaLMTS/4TO6aYsDSTJkj/HQ5HHV2wZTvW7cyGK47X31Gnrhgc7fTe8bTyYsoylunFiUN0GSrEZN
2zf4IMdjGQvUjdpVJ/Z7GYxfBs63F9u1Rr9CSaWN4OUuwlyEXuZGD47pKC6RIO7MptxFbbwM5C9C
4fH8DlcBxIYF5bYXIRpS4/CRsejKJ6JjqrF+iPesrIvYMOwsPEp6+NE++d5Cc1aIScDK6P+1rVuO
7lQPG+AZjMcR6gSmo83HzZc0mn2ylFT6tPU/Oj2r79UDZ6WIgepPNWqogCYcDuRbB7/hAU+7VR6J
F0oLIBoUlFo3i7a4gCW5yNMbnHeOT8En6jcQw22SA8jPLJ0i0W2xwK7TtI6RMQAA7pZ7GwCdACAH
yHaTk5iRHcOnUrNTnX0RRaqdr2EvLy2IHr2kskfGPJfC2gMw2lGioQNZtrDwiGb1O8by17HRInos
beOU9pP99z3t1Zn1hxoYRembs/UUYEVBLx27CmCoGVCabBP5lIlf2GEWGqdOc2iZ7QuLzieiZTzW
CJMsalaRPrLIQHRwxcwe+miR6fC4m9CxZGVP5UbEor68Alr+weZrvdMiO9fj0yEMQAFCq0xHxQ3Y
hA0BuL3frxEfNeq1aF1UxPcBXCdM66piOM/4y42zZi97zSrtDbsKM77HYygfOoRt3GTyLhEBphdc
5qCC/Wa3rYpk4V5puN2eGCLaZeKta9FfxMQ9DuQA1BZAL6DDupetAh7xWeI3aQhHS59B4rLWyAbQ
UM6xYpT5KQVybU12qtQM/p+T9GU+AuDHssMmWNageGNScyRIGNAyFmYFGoJ1Cj6K0D9Ifm/38r4A
jSEL41WjjI5MtodcXcWNmwBgjS5VhHM6PGap5i4UBlvKwn3+eSgA9snmykR9FEalXfaWPUb1KuPX
V3hjBi9Z+qluW82XrIG4aJxg9CzU4clg0W2nD9O25y7Jn26r+e9/Kx0EI/MVEjI4N+/NSFrn2SSu
E1k/km4ME2OeQLoakL3ozu8BxA5fyuAKW4k9i2NGvV1OrWkDMzmprb8yExIDnDoO0SW/HrK2vTHe
aOXgQHsF1o5OCBZ9i7/JUFrmPt4a+PClFTMkCpEdkp2Q6rKbwkSQzc5hvukoI+0Dup19E9tZjCik
mzYqQEzCJ1GlpNvYMjaxXDpRyr6qEa9W5sso9JdS5juosxfyh+7hV1Pfn67TWddH9SqpMBm1kZfx
xavBgJf6gc17JwKPUf1mw/TqogytK7lVvxZCeGrFdWAAa+SLi/3kQqlKt9PLK6lyVW7zaBQuJz1n
Qhrf1oH6WU5rV4dBgX4McXFuIxSxtWw+RHc+Z5Ivel3te3/Y4VvYKLK6EJNHYMJQYKCb+ZD+RmFt
RuIy4G4cM+FSINip6HXXL1CZEABVtu0GIKqKCDLF7t8N+ZLp4aGAVT+GBSBRb52mqNr4/6WoMxTV
1yJBW9Fd2UdLfT4x5zdeVCw6GJT8CQwiAYHxGgS8M0Cv9Jif/X2Vez2G/Okyn50SSIFjaMCwaRuW
umNaFXV6fdXSwCSCdTc2l4PAXyfmuvA1p6zJ4vNg6iNzSqTmWI7W+uO2ovJO60M8O0RMY+cxnAZs
CwWiZvFSduJ4WY+5RDuTeV88tU8K0qbE6E+U364y3TSuH5s71NKsv8x4y+YKPwg5YZOsiqBFP4/J
7YQkDGIv61z6lLaTS1t/iwuXtGlqULO5nvI82ioI8WRr02su7P4PLuw7J1xx/vvfnnOjwB3X9IlO
kp1Kbyy4V+hoFbrTSLYK0j/Sd1nj3zGD3OXDTlcEZ2rQkf2LLz6XE7+9eDyVSH2JyHAVGsKjJKOA
N3d5YT2marsLShlJXLdT0DPMX6MFY6riaxVU7aPXf6fDL56VLUmG9kSu0DqSInsJ1XSnlBrBJvHR
i+jxE/bw2rvqteOUR3d//8zvVCziWcWCCx80BnlErsSxNmNYZJrH+Vw/d04SSpM+EBdIW/7+Yu+c
6rF0v73AwJWbVz6AG+nlrc7arHnJqtC+yiQka+YpDQEoadiVguooaOMO6O5O4xz091f/88lePjch
dmUGoCCRNVdHnt+n+npqoVOg9eNjkiq2lqEl//2VXoEo/355wJz79nNCOB6DqeGcWI6XUq84kZne
inzG+cpCH11XL3UJclmK2CprhaQUnX2A0jRSPrqV/tyUJw/77TvIkII1Csg6N2a3TOGwRaNig7Va
6VxPJKRO00g4zwHgUXrEvK0PPvl7r3u2MCYJMIJeHU23xv0dG/fzs1t6d7UM64oMOIlLr2eCMxTx
scw/vN7vfbVna6AVAhbSmOC6A/Rlmz5gnd3Nw38sNTJ5cMZCl1BdUHISR9r628xUSRa8773moVWi
o08/WqnQWsGa/ftl+PNThcjs7dVP5gAMDYWtC6z/kaiuZa3C1RS1deyNFP3iDjnPTvK0j+63Py8c
eCPfvl6ppEyRu8Jyezl6Mhk9pvCYidOa1ytTCZZyqBHI+jnkMPz3D/jOdEm2zpaqWvN9DRya5RJW
sg5V0ZG1wlH6e883nUCuj/1Is7i4L421KPj/0loFs+ftp0yDlmgSfE9U7N3On4hGY1rW8gTPy6KZ
GTuRYSXJDP/iVT2n6LQakuCKdHHXp/U3Lxg5z+kwKeze4w6f5MJT8YCQzapp3vfX/KdkHqc85f/e
KkZfxQe/5KT/L8lMsX0j8+QJeV/l8cMVeTPDOME2IjT9xz/+e2PkP37fL6UpdAeUoTIoLAC2rHg/
laZoUPHTqqKBsR5LNKvGT6Wp8skEfCPC0MGhjsOVH/qlNKXmEXE8qEB4+Gnjn1F+nPc8KQaRq6r8
PigcCmcy5WxL0GWwxH4WTrdCKX1WR3kLOPkqqiTOcUmKQULZSaa/4vfskMIbS9Irv6GXuvHM/K5V
tIM068miml6fcAin4NqbOlLXiFbKetwZ4V2cAxGBshhh241glkQDostZRZn7NP3Gm7GKr6w+u2Om
7Rrl+GASu4dy/jQifuM8A7PSmohbsWb1fZ5/I1iG4U5UgFNvrJMSSTek3y5DAunmmDjOpxVYyVx/
YT0ngFDZD7LhmpJxyg3hhBr40ksZEcD+LwkUaU1hA6z0S8ohOMs5DpAISxygjIGFCJdvFd4tAgoQ
WjU9kyI1w1QBEbKE4skEFwSl3eXjQ57RRAqG+ItAMQtXMCVHdsRUIg03Kpmli0rSOhtrh9N3nD+h
Jt6ZPYnYRWtezjtsPfPAY7m5FmoapFK96lPjrpYG3w7wEy5p0a1U1dtYBb+qrmoFMnl/A9tsQvIo
b63Re5F7JsESV0XoEphCFtd2oIlIT7AtbTRlnJA13nNF4QxZgYNyI3TrLkqvcJqCkIDiPYzlHT9L
p9s0NqNOFOCYo+ozkY2BJ+HErhoXKFnTJVmoxABEZWmnZvktSnjrhM8lQC1TrFYqdqNhhlknFd/E
VJd3kT997hVvOYrCJU3BXRJxRs2m8lroxWcNRCc9F7VcAHbTMFpV11Krn0SLSC+mDf34jZ7uMfTD
L4D1Jbuus29+WSIMNldoRMeFZ6bfprTyHdEEYcqRqmHuE+EiSMj1LGrykEiT+2xFyn6Mhget9Y95
aFwkhmCBzBVe2qBeJ/kEuJV2Vz3W0IBhBy+10dqoAmy8gsR3qkAU0FF5jQtrI3Xi5y4p72KJk4aR
3yVic+VNLSDx7FrKYez24HC9abyRrcTHEjjdQEPNMaQpzhQ2iQ2sFx4k4TO2HtBsBWV6D2yGYEvP
24i0NbVA3VtEayy8miziMqq+xRLfcCXvhCC+gjy6pJluG0qwQY+xbcvqG1F8m9iUlmaUHqRw/go8
k/gtcmXMrloaNfmAZqeR/tfQzp+zQaV90ABAb1vvUuFMZvOMfSHyZ83bWwza+CJL9bqThQ3JKRux
IEOyjr54hfjQIzg36dK0fXKFDBwHUo9ZS2itU9mrz1Yh0T7X3KJJX99aT8EMzvUlDtStkRhuIXBx
1F7aq1bwNIraCbzJbuxS35l6dZuI8Qb2/TUMrhuxFDZalG5Gk7tCUIOnQCiuCYZ+AO/70nEu70vs
EzLBiuP0EOW6G2vjQ5+l34ZC3vUap77fFvnj93r4jYBsLk9+lck/1kZ861jG2SGM8+ki2rtQgy8/
3WazTtQri/tIQrduZpGTFv5zP9B6MfQVSNe939T3UUqWaa+vPngXb4+c398FJngNVphBI9s4K6JS
1EhlWVUi7yItlgqg/UURa5uSSBRfTvagMG+iIn0AGbwrRm+bV2iw/RBLyw/wzD+1+b+7s7+xk7z7
X82v9Y8y4T+JzYSjwPtb///IMNYmyePvys559vp9cxd0+RPAD+BKFBHQTQAd/NzdBV35BDMU6IGq
gz1B3cn39lPYaX7i5IO/g6452784Vx8/tnfJ/ASQERYC7EeTgaep/jPb+1kZzDsCkMrvIGAdNAPF
xFk5PKEWbmsk8k6uiIkDJfyzz1mTzKv8ObeaJwKxrtpylJgyxsW27lqfDD0h/Og5elv+z+8CDChS
VXA3QO+giLwtkBmcagbEZ9VpFVHc0Y7CVZ5+q6PoNAj1LoyEjG2FtNw8y/f1lPYfFcpzDfPrOf7+
+gQJWCa0MWqtuQT7vX+CDL+Q6rbEj6iaQugAiFBI5Yhp8qUaOZmeODHnVQSJLjP7n1g4oVkSfjnV
cb8idgOvc0o6Anh53wJbg8ba0Skg6FLn1SZJiiL/fjz7D3jQLrtvWHOqb/92eCzqf1u12dfHBhvV
eXH+n/CxM2DkcEf87dk7PCaP4yOmripM/vf//F91PP9pDabn6yMl+ObxKU8ffzq96t8f0H/87l8l
OLX0TJljEeVG4Cn4WYJrn0xdxVWE5gQXlsGT/asE10GKyTw634kmPL6/SnBFh7zD0ytb2vx8/TPP
6NuzOEAcS6f6Z/0A4Wxh9Tp7OEYrrhI5E6tb3UPKV4q7VNUdPNtOLrYOP7wCfrWO8vEjWdJZs+v7
C5PQoLO9gaj+d8hhHRxU2TRKc4s1dlkZM1FHvQ2teCnMjnZRSpdCXxMDNXUHFL6A/zssSXndk1SE
kYOSfD1Hf9RqvVUHnWiQ9CGaxmVAQzyTu+sIXk8StY5PJk1fFsc+f5KIZYDEYuu+dpUm8SkvngJ0
EXqZ7tV8WtapfiLo62Dp7OQWY+94yHF00GOdBkIf9C9GgxcYIvZJbIj4JTG1QiUSPQVqsRbr5MKa
kDeo4aNCvqbbVebJT5kBVcUXFudbKMWuQkp0EoZfA+q7OCCyqRquOx2I4oy5t6PKvOgT40T4wfX8
KyHluB2uKXyjvRtX5mVvQfTOQAGuYNcwb1GdoeFigSubz/pDK2wj+lkNXJsl86p9JnrPYwFGI+uz
TSZEX4OgjWZMq7o2+uLe8rxloUwPw0gZXgdCgFiDqPOpW8JlvJ0dYYOKY89QKsFuVCxgJZMDMpdR
KuJRQylDZhOz+KTeFrSyMjXdSyYGQWaqajjCaW8/ahnNHbJfi+jr7QI8CP8C9C7u1fPeUVmXaTuQ
Y36Ll84RB20XaPXKKkfkfdrV6LXRQtH7S3JbQTn5u8BKliqR32T7XYTUu7hTborGWJUjhMwprO/9
ZLhLYN00ebEOBG3D9NIhLWcZSORzhuoGL9cVDrZ1iIV9pJG0SHNksnp5zL3hLq05dAV87ZG+R411
L3ktTR4PgdKwKzOyfnt8MPO3A8pnyUiAIKuZ2iO116I23+Cmsgx9M8Qh1dlJQvsrQOoM2cRgWBYn
2r6sqZM7IX3oZ8BOSy7ObDhqx+JLolXbqYsvYBFsSAu/svT0mMrGnrDBS18ZLouyvCEiykkSYVfG
6m0QMnGy5Nuu8lcSx4DRS48Gj8kQqBexXK2wXh86/xl3hqOn6dEveK8kUSY4nUuJO0RqVkqSumbW
brlB98QHfEDhlF5HF+dfLHw/Fj9GXwo21re7YxdXVZr1en1bidap0K1TJOI1SszV2IKSEDEZ9hK2
rkFbFk10aHrG31V+7XXrXM3I/xkuSe1eV2W0DwExiLm/IjMXX7l8KDQCPbLiSGDjSR1bJ0yMfTEh
9lF0R0zYbAVp2FVl6WozUwVLZTpk7sh5uTH6ZV00nz1WwtpL7UBR18Q4OJEx7sIYyz/RxF5SbTEx
OEoVPXlgMfpOZ64XRMxG+rsK+lnRKrwjBFAAGEFoO3HTrDjZrhWfxYoDNrQV8kw7DsQwd4b50uNq
77LNqLWHwursodB5huOlwSqUNxny0PrgKyCBFSZ7DLBTY6DZNnFGr1eR1B9SS15DiZnsRgKTUiHx
bSOam8QxlnekoF16fbHJ46/UhDhOOa4PxL+YzxX5KIqMPbKqtm1dbFBfHKPZN0oXwy0UVn5POP62
if7hWHOmTP8/1J3XkuRYcm2/KPpCi5f7AI1QGalKvcCyKiuhtcbXcyG7m1NVZM9YG4000trGJisk
4sCPux/37Xv/vpNFMLPwpYucan4FxnNkKTXU9fpn1voCi7kjxqofr6rdK1XQ0hqAuC4wovieyT7Q
ZaZ7yBp/QM/4sLCMGAeon89MTLqmkjZWAjNEwyAwZ1uvU5Qg0hRoZPIrQiTOUo8fewPIuyw/t1H6
bd8lEvuWWo3XaZMdrWao1cYVEuJ/kXPuKd2vRi1TWGPkivEoCLJ/NmqlkFpdy7fhOcl0ZPn4zlka
nbWbc6AB/4oabz8A/MdvU2DVZxPRCJR/3UJI5B6amVCq1MOR0U4PxnFHpgymx6ehVZ8hnuLIq57R
bLSXKoY8nqFMcYoSzuyV+89v77v0wY8/nYreOyP4TrIuUFXcE44fuoWyCtxCnqf5eab+sGVteDDp
me1Bta00MHkaM9dkGYXid7oSTE0TzIPKnKbqlewnIR8drdau2SBfB+gd8NfHZNTPNfOZS1Xdsio+
tXhUaarC2hxR6K1vqmTeUrX7qGzxiXlMQFPSc3mYHrSBn1mt48dyzK4y5BpdIZ+7VvPiLH4ty9af
aEMb63gRCtWR8/R7T9SWtOWuz/gSUqDSqB4ZHIaoKV47hIrb3jai9YPIa9Ajbz7H0J4pvMA6FPh5
6fDUC9p5kZNTU0AQ8c/XdbeYn5eV44shQwwAETNUqL8cIhoxYuY+YVm1gxzQS/LlIvr91v035P3/
lw7YOv1Ulu2H1d65Iv7ggLi+lHBAPKVl3R3O3/vh+095/J/v/COPl/TfYAqkBGIgkWFoeyXkjzxe
Un4TFMCH7xOUAsfuf8/jDwajkrg5cxeRE9TfJcv+SOQP5j5gqcIALyOlgJDK38vk+byfbASaY7p5
73p10EBwkdovx+1s1hpVgfPtBGsnlEpwqpneioKksxzgGMgairNpA/tJkxm5G8EUEG51l3wUog0x
sG3sTa+qDQEWnyiBbhBcECSa0dt0WHOgmVqC8nVTFYiGJwVatWTDyW3IuuiYalSIqPFKsFGZ1Xap
xnpEvtHsk1ut62B+UKL6pmVReR0Po4Re0q6GJOkFMqqdjSTQaBWK0t2rcoFi7QKFyDwydK6OkANB
DVu/qDNXEdUoA9pzYzKK3sp1yVCYFvMIOI+ocwGrbXfzummvKfW07+/X0kd6Dq2+rEK0AqS8sYtE
2O5Xlb+WZUrva709PLUIeIdkZzmfaoyy4kbxCIy4K+MajGu6XfRBr8+bri/wtnUTtEqjyI+rd7mh
kjmVT3IDaYNAFKFZfkDs+kCmuu1l5ks2Zf3BVrJ89bKltQ8bRKNWBa79Ycs77Rz3Q/k0lFLzOVXr
6LO4iAuEPLBPoVatbZV6k6JmuxgK1ElmJgJDUWIls0q1Gl0mSRnWRkiaomwKCXxTL8csHcG2TlXV
fhSlOmJ2RoqehkUvGT4FYBCsACgodk8cAiKhzR/Uac5li+l85QOS8sltzqWC8bdOHhuK6Uv/sSkN
9UvWCHrQI1V2S5apfxLF6PBxinKGKLbeDHMIYN2IQlIomCVEFf0i2RJV9AZt2S8qQIbXdM12mbdU
7u8WDSA3hMSfBSb8rsucbGR4ynynV1BIqKgEgFc3ypsiwIho5Dv0Qpilz4og5rdlGaPP85jLo6Wt
0GPEnDscjs3w4ETv6NvJY1wouS5pZly2aqo/LfEgfGqTZH1GPV27CVMCD57BS5RcyT9MG8X/MRIO
MNftFWnaE249iweSqVICYWgYvlKg5NNm22SvBy13zaWbnok/d2nW9M5Kouam9SK/JDuJUZFEEMIy
mLEFfc9+qEy00aw2FwZbjMrmM1RnHGgZALsgYBbfynyMv2xg7P13AilpYG8CdWPQYOvyC1l9fpEh
u7gvYLw9Iv4Dqxk03r6SgDUcVGjTW21UTzHcfD5qYsalMBMwolklOHMBIdU069WjFtWQx0sj8xOj
3t0SSMjdMoX/bednM/f5f4hE14ssreXbThx11YY1uURkNK8RIuo+Gk6TTYVMCNI8zS/FmpM2rLLy
oVhTPbW2g1ZQmhrizI6LbiILi7sR2TGhq0Hk92DpduI4MZoYlspn4J7opMcytP4IIQ6GFF36uNeh
FVEI+CJw85SmxPGwiAa0cYikRZFSn6h7rnsHbMmfhESqP8UrnE3JmEj3lMP6U6eB3V/lKj4y5Nw8
Q+afAXSPZmiAu20MkVQ/XHJZ6C9qmo4fprgQz+0y0PzvO2WDgFBqb+NWjOdG36qHNp9AQkA3FsT4
mbCE/85bGiYpVKHVXlSUeI9aEkfP8tqIdqwquVM15Rz8EHP+k8RY+jnEv7tvQpVJgRDxCNP4NTGG
3qwXK1hYT4oYFx9qiMHBAKsbuoTGCCfcIEYnhHU1e9JkWEoqcfrUUMX19XUYP6lZOkOxMUx+BLji
I1PR12YWoGSghvxYZnr2Seiz/CSTP3tZ1WzhoragkPWG841Z1ua/qHkq7/Jf/8hXDI2CEhkpDQNK
XgqJ4K8ZsKSQZMpNcxrpB340KgWvmcJI8bZs2/gl2dew69sFsuj31d3Xed1XvNrXPtnvQtP1WpAy
3AiF36F6kApIV5QFDFS+ZMJtISxdJhnuFmttRQHGDTWFCWu/7dIKMvIAZ8hRWSe0JpvdQLbdVKhF
56dxN590N6RkNylmu+tP7W5m1O+wOCorNUVizDBeMUgc2HjsIZ+/MBmTwcSH4UKAf7isQkTiNwCq
SQf9Fs9LRuEW9/JqthKOWWpwiAAinWoRUbbX6tFuy/WibYPgRrCxOuCa5z4KUX9ncDYOVahH2NFx
loajgCIftZfqVOH36bI6lVacEuFLnp6y7YXSsBoTVxqrzR4y+VMHnHFo3uBnPCxfYqKpNsg2ZEN2
eSmTh6p7qZbnVq7cpQyl+i5bvsLoa8mAWmlcNghdr59EKAhGU3Ti4ZR+NCdOfxxTCKoNI7XnKktd
gM8vFNm6OKch3nmD/qTNnTukd4CyGbwjdo7TV0al0siG0zDMSy8pnEo66Xr/EH9toDLkuM3cz+wY
pTdtnw/FR4TnFeGWV6rVMBNYepH5zZCC9auOyczp3Wh6xnpBA54xltIqdvH4NvVk1riQTZe2pJF8
hB8Z6GNs98Vsq+C4jAoaNEj8wlRBV7EVpOeqmq7ltFjZrB6nVj7hu9x9rCKuchvFdIadHtSEWg4c
OkBPmdPp4DpnmO8woMWcSwdnmGchgFR9YOInatxqZE3QhDsfdjV0pNkOPsmJSDpQcbJTpdmSYCFc
N+Vadps35CYA/nVldKxaPpnqdB6LzenJtYY4hpIOQzdS5WIyhJWppYewKaW2z6iUdlYqyW/bPH8S
KulbsQoOWc+rtJkpzC5PqJa6Y1c9wyscLG1/moHclEN9nJtRhUE/+iSOqD/U10Lp8HapcAezemzh
bh5bZQx0qQqW8hE+5a06KcrXbWQaep2PkCszBp/ZIuPwI+PIDIiaFDiXbj2r21wxGi0lzA9La+du
Jd2IOqKApbbMeRllCuYnk91BSfqrYES3bhxokK9XoV78LI7P2WZ+zeEEmyva9SO8s7NYjBD+65Ib
V/pjMTJyxpx2eVz0l77mtkC+bnyV9SeGsyXKz4Z8rmdvyr7VMlUboBI6dLhrNrtVdpEkC4JPDrKJ
u6Lb2JfxXdVbJc3qXO9gRwDSKAK58ovDx60hMWtXZxgrGHTum9rDyoQmDaXuMwCTCCLNSvmoDqp3
iATrkF174XMsAFIwSGbLkx49qsjbLpQac8kp+2MKkm7Q9wpGO02wlHRWC1IYQRCAFiFHyFT+nKy3
DpaRj4lk2DEI2iLuPCENY4H8Y59IGNkl7JSMwsfwcTPdRZOZRBisQbwzUPkcW83Wu1c9hpLhIj+v
4g2aH6t76SCkVLNXeDa271TDbLG1h6Wxq+ncSzDW3woJOuP2yg5U+yGoTZi2T1J6N0FUKM+P3Vgx
VigGUvZglPl5b82Ny2xnMvPooHl3WtVuvqDE7W6qQyKiMB2jCiOTcZ0nz8zPutG6hPJQW5MOeZqE
So3odWSfW9u7uvyxKa6KWvrC+DZsNU/CG1B/ianeb+Al6hnGBQaw4JThetFRHe7RN3ImzCSGKCHN
Roaoj0Z8JVEHoFd8TeIntbuZkIhk4qeug8gIldVD+dYUm50U5L1ZKBXoZU0jrMn5B7nb4GB002ZB
6jW5H5nqS5k+eY3Rho2hedsp2sSgMq8K4+/FU8WUU9kEXbynK6KVGM1HgRIqOJ0hpWRLSs6Q4axt
lqyf9eUzJCoWNFXhKhgB9Q8Xndw5nS1lflNykdF+rxHCoWpdKXlpM7jSILhX/0WB5Vdqh/fQyjlP
QTbE0CGdhHznpwoLmJ0mlkUUb5c6wpCybi4cBf25wknNFjALHbq1oVUwVHedspbQaujC9IUxeJN8
ZuHkIZeXQTig0TykJBeILcGAOtN+/BDtmcDhPSmACqpCGJdMASrmwhN6LTsJ5cq+2w4GeBqxvhvG
tAuGqleOySzMjjzqdCvQive7KcO9mcV0aqCAcvI4u8dHf2jKFBvZs+KEIZN58FKdWeKR1k+yHlfh
oSlOaZ+GRhpxBCkHS86/6/XXunFr2c2n9hlRbKfWK90ZCRJHME77KKzAvoqCCA4qa0GcTS5Xb5KS
oGgSMCjb4JdaFcOCNm7zVci70tuaJ91crZh6uXA5lONFY5oC4Jf8KevuD7MR7jIQShNb4EQQKLoM
5UO8licOt98lSo7yh0KKQcxQY1ab0c05JZrA/ZOnkWZRe8pn/QpUHcL5CQjk5Iyw1WubfAgOxRZq
Js2bqXoeuDs6TGbusB6NiDZD/7qlhOPDbVVeymQIazW6r/RnTjyJrYmutDH7PGkMeXRBKZjO2A6n
zdAfRQBZqBlbU9JbWvZUt7k1bdGXpG5OMrOk7Zu2fdDX3s5NOP7QAE7pUP+LOuf7bPJPaR7wNaoa
MqRSgAv/Q/twE9Su6NR2OmX6TOqwCTACFxQaxy/kQtslF3Pkrasldec+RjlMoNEg1Z3gxTTAf6+Q
/a3y1X8FHPojNuT/+9/rvTbU/x9oZYs70cZfQ0iu6fhTVev95X/gR5AC+A3NKIPC4l7Qetc9+r2k
ddif2pV9KZcgmcmbqOP+0Zs+gBKhnqWCWKQZSAtX+Edz+iCaIEgYcuUUj6AnTurvAUT3ktU/7EvV
YULFcxm6qtEjB3D6SzV5Uws9LsxD8ywcSOMxdaFL3EWGnXsz2saKkLi8DmnEpGgpcUjd9wkzkswl
+jCcbrO1pgvjeWm5xee5M3dPMJXzKwUtXbOSrHlOhBa9ns6gu9L0QvJ128r8v42b7q75Xj0O3ffv
A3iK/wOWh3Vwf/9pafXxe5W/5H8quPT/z0lhih4HgBP3O1qk/rHe+u8f92e9FcJbhHUpeet/ApT/
rLfKv733ORCUBLrz3kL6wzYlFUSUKWA36K0YCIdxdX+UW3kKK8bHSVRaEWnR/hZuApDCT6bJuZOu
KHCiX+E8ZMOKnk6ZfMnC9NQe+ysTe4FsNUzkW8ZFOu7/VK7GVXN1Zu683gbWehQf4asU76L79Dp5
kVtdmCcLInfxSje74+R+lOzO6Y/ZOX8pwj1NMy2yriYEyX/K3NhZPM0WvcjOHcnRXO04hbk7BYo9
8vfiSH7j5A/RERp0fzkl9mq3QXvqXcWGf+kEHUl4CMjUHIbfgi6EnNcTfOXY+rmfOat78OpAOzaP
8VF2RCe/9n66WONFdJqw8RqPxsw1hpbeEj3ZGQLFOVz2YdLUMs75RQ/aq3TU7zS/va4XkEmh4mzH
4pqGU9B4ZQDM1QNIHIxH41jfR7fDtXjMj+a1vpRBu3M3uakt8juZMHUPF9XXbWiCmP/XrfICpznT
iQwsknA/RzeKhdbyFcKnkCFuN+NjZa+3vodu70TeU2qZtuhrTupKbvSm2ayr1wTa+2UorhjwCU7r
g4YNFKsOe88VbtF5OaZ+7dORtyFlD0a/chJv9tpwc6FXP42O6HeB9rk7MXjpybbmyMf8rLuzp/t5
KPrzrQom3jU/lPeJt/nm/YiIcQjN1j0CFnbul0dKX7kPAtuu/NWZ7NSOrOyYHLOj4clv4jG/wcv6
zfxCjs519E5njU92bM8OBxp7ctVjf0ZV964OFS+yJjf3m0DwSicJxrN+H92t59VpHcETHHJpq3W0
u+xBOJev2wfSeDLdeGc1t1rS+avgdK56RbHh0of5Y/NcuW24vAneYKuh7pR8SHpLTpMvBZmvwsI1
uKKbe9lFuahO4UeMgo8OxYL0Ub/pYce30UrwZRtS5fxWHVOHeTE/dYSPSPAcQcN+ZBrFYZiaizXc
4VvK36sjBMpDeZLDMSBlQo7VuCoP4g1L9CM39Qq3ZZ8IPPY6nopn8ZZSC4AY38ruYa3wKe5oR8U/
eOld/phdsrN0LM7aBQXxh+yCTJffnbMwOVZH5dT/C1FlGLb/YqvT1/mxlznXo1RrdStekIRwGUJf
vMFpHPg+gtHSrYZr6Jy3NyDMns6uLMIm3BzFhX/CHpzDE1OlVu+WLxTX7cLmROkM3uySi9m59SF1
Um+0ZpuKOfoSVhqITheyw7w8EAN9sLJvqau7WJGN4pAtOrKne5SVuN8yVj6clPhY+rkNWYA9WNC5
OqW/BPW9eoKGwoVs0o/91E+/Qzxf6EcVpaDv29fyeQqGE5O/zwacrEHqr3dNQH8dKQd7Oj0cbN0+
fFCcjseGIPqceFpYnJQwtyOnfjY+xxcpFK9xejawpYt2h0GGcSg9bQ/qA6MZ3nTUL6UexOF0jM/F
abtGXu8pd6ov1zeDV0dWbKO7cFl8dBgw72XfD95kIw3M42+0geyXz4X1DYo3F1Zoi1On07vCcXBk
6/Ut4/3Itzn7ayMbqi57tUqHT3L7UD3O5yyY/AzHalzbYIA6TvUm+EAs0Zldag126lWKtQYm9ng4
xR+xOKexXzRLCFN7s+H/4+Je8eFnxeemXA6n6rx5JPAurCHueDJvha3yr/xKXcczXONBQUbch84P
05N81aGI5UC26RZuZTNPEB7u1uP+vcVl/RrfabHFjATEwnbm1l7isgXCNqhdxecw4S5ObqFM4nTX
wU4d+JfdzpltxRZP6DTYaIB5uTdbs9VBhTcSanr3YKEHa73FRITJwetbi1OFqgOrIEMRYcar2kB4
aIMMFgv9c+x0mF/6qePT6XSHByLQATPO+GnwajjRgx5CO2JJ/iFo+JDk2DzHzmj/kHb+J/VtzgM/
V7j/ETJ/KQbPepqDwTCES+tql41QBqeDD67VaYMSLAr3pHM2r3MMm1/AUo62fk64E+BxWJyZRw/O
IxwM3uiq/JmyGh+QyfBWt7ReK7uyR6u2EjvyJ1ZSd6j2HNdgPI1sQ4ijvX3LcqB3FueL4Wv+5BGa
YTPMPCYQiYq923nFbO1mswdJnnDgjLbhU3cn3q35VDdC4xjhqDrPwJVHbsEWFr6MxyLcP7APNGxM
sMvr4rX8leA0W7fnv9HtGPv3oUq0DHt/CAt62e25Dxg95N/QRYT5A4MIYQtXkolJSHxNFs72wo/d
P7x1xTDDWAbn9x+SkSiAUcMZJI7hFM6GVVIC8ZULU6s2yu8fRn6dhPlo/BhM68qiEcRlD+/FL2dv
ePUL2GdvZF0lq7MjV3MFf/BoyLmiU7op/2k2WcWRz2O5sanDrXhmBMRtuaT1jdtiNw4b8CsUfPFj
FFvJc39qsR0KUg78HTYU1LYWltxneHjwnYtXcTtNzNT0IPYTIXaEh9qnN0mugqE7gjs5KxtntXee
yf25fc0gYuFmxh5jNgFgSgIj7N1sBCj82I1suhCIn7ebcu2avE90ar6k4jeUcPqdRatwIicK95+z
p0qDN57WAE/A3VuxFhaIVxys3fQgemfxqnD7ZFzm48py9Fy1wb0nn/AjvzknYX9sd0N1NP9wt99p
3VkDuL4xWKQ8vM4v3M5+hFmQ34BMiVXZb5QrLZPLTfAKOXt2XwtmYrhoxljeF3ng4nP+JxAHBDIa
Bsw3DJbLCaTT4GuBFgxE5dSJXDM4nPBBp8NtDvoA9m5v/y6FLG/fI7GTucm7YYqEipkLzezG79DQ
DmH85dskV2fn7SZRnfFNQbFbMt5FwMQSnEfkdv7AEpN32DTL7d7dPm2fknCvjzgJ7Jl10FN8JNRl
vo59Kz5avAWWJxCV26/MvIadBwiNRxJ/Dg7s4t1SkU/wYRP1mHbzgsieT2YIrZi/b4eBl8AnZsl4
4MmFbc1JSHVx0fYhSMLhm4IbNs+7ryr8kSWVMOn9p45W6lSsKPNofIWOVSH1aVNfdtmLrnBvPM/3
yhWfxr0uHfFSOvt6N1wMVeGA9Nfh06zcmbkjcJjb5Ehex3VUfrGvh53yGkjx2ZC4en/mvsxXkXfv
jl/mPU04shMifJHMVU0ECvYFabTgGxf1m8b2Fe5X3yDEgE9wmpeDX+PWat4zuvUHLICsX+KX9ASX
jHsjsAn3b0aG20OBikSC/NUmbQto/TiNZ/I7IWjBERiu6dQOyZxdsMiDx8I6wlF+923Cu4UvnojH
2iPPvltXW9zdkMCtZqfaMvlnw08H4HDuoUMijlBhslt7siKHursrenDmzLztPepxKdM5IbeYrMUS
rfwhea2v+1K3R5ULLVgGvCfPN65JSm742VNEit3clX5LopI4Mv6J+s9p0y7VXXm/fl+CPVFAJ9FN
SVe6AM/BVo98kZeZV7O0phOnErdgH+eX+AjYJPPo/zn1sfIgjDnS7fWL9Qxrb3IH1vbSX/rvyBtY
q2f6sPLZJEE0Q55pTvtpwLV41CFtgJkeBmYlzuy39mKl8NVOFlpPZEm133iIjZBBkdyS5yDPa6VW
aSOIzLKIzoHzSWsn+3/eYAmvBzvmzGDajbvnLY3LDfLWy3hdzpqdebDAQS1r+gOJ2kLfyOr5eAme
3NSNQjmyzWsTyP7mtqTsuS2EzUm9Rk+0LQb+EB7151Z7psGinUnE3ARAnFX6BkcJ1acvwCnASlkW
mCVd7WnCmYTDKQrrZ9YXQ6GwdjdyCqlO0m0+WPT40mcllMjg5C/Kq/Gk3FKf5eG12WPM5Wif0++Q
OZ20W+lD3eFRXUnpXAAuseN7oBAuxUafEEmaueeh4mapbuwf3JbfWZIpxjwccV4q7cICQ+HAHTwE
tNUs1ecBq7V760Zu+oJ6Tm0Nq5uf03Ncc65BPcqfPZpp3H90X5U2qGh4heYXVbUS3vZJeozomGIn
/FE/8WJyvv32Qr7mwV6uwnuIJRusYR3u5zDz/b6ZfCBQ2BdlOR2+kJ5igIf+HAW9Y1jxEz0DKUwB
PPmJV9uVk32m2O98W7iJ0bfZmb3FfaG2jVPoLMMy2Ilco27rrmJploZ19U6D7Q78a3X2NBSYsKW8
Z41gefkKkLcllHCcuThe0rDzJQ9WOB5d93bOW49bHVqb/vKccjnStzJMw85NrpvqLW+r17kRX7dn
t9DyLhy/Wr6h4PMltq3BN3EVlglyNTjcS57mQSDLZaA1ChjYil+Lh+K6xr7i1QS3Pa0jCcKtRdh0
E3AQvegu1o5bj73MLR3gsnyX4Im8hraRT8zhxmG79stgywRaLt7eN03Dtzek3XvSnXp7sr0b93bc
7Oe3zN/z2X259iPIYHGE5ktWQnRjCx8P+CjNmo6wZ1kdIXu/qNHm/3FAEgud4ZDIzjkISDwmEnf4
ZOKijv+HDIJMes/qDqfMJqhxGK1wdg6lPcKosf8OFp1jqE/jh4ul9cOFoJiJk9/TQZgMSXUz1/Da
pxrnb4aFD7HzO/EzNCO8kvBrL3cqP0AJzCN29NSGrBdBCez3h82DRBinbBB7M3fyjQClE4tA6u/1
l8FPdjfs7qvMEQCnTFpwnugnvfVkjAcPiUk3c2diC4mLxRu4YBIpLwmFY3rNwj3HNuh1eZLFCURx
Fn4MfTe3+c5RmwizHxcPZBX/PP8GePwXx9j98R8guXTv03KtG/FCkkqmWSKURGGJuO6+kqe48Hqu
xJCK1iORXOeLVYLsRC2IyhE+LccDwtlNqIO/mERlc+KguO351hKKe1zwEaMhKojUkshMre0ueo4u
0aU7m3ddiEZcCP8EFQ6TjLW3qTGRVM9HlZpR/6F4Wt04GMKIfG+2NTw2czt7oSYoj/2l8KYT5JH8
j1mTPWhchpMW7h5x9IzHaT+2cYXTx+XjYt10glDp9880ee/6S/bYf9/DgPi0xzeU3eAqVwNa9YSA
/l4/Lda3ic3N/Pm7qzItUBWEfvw80U7BnBNHDRjp2Xia4SNcMIpBduYkIPHJM/e4gpjv6YA3pL98
ZOafxJf6kdMMOO3Mq1g8CksU6faQsnGwnElR+X6byom9emA2OGf0e9Lq7UEJ6KM3O7gJXrPnaNH9
4u3ZjUqhgazZkj5szp4b7OU7yW28Hke2LwSx1D/4modm7PvPQdWBpLDFTXFHesKIQnSuw+1Yyfe9
xna3akpZEx59sGYyaTz5YmeoyVAgYhjqkZ+OG2BIxp0+HO43NprsLq58pGkdqkTtKSAw+yv+koa/
n3HOSr2MXMnwF/KfztvzSCiTyBD3HJvTAr+BNpWtDnfmrbkIH7N7+q2pQKqXXWa29+5EYKOJbbsk
CWts6ANTTLBzdpuc+bvjqHUC6uc9M+Njj2FnMSWDjyjuF81Ojt3uQIL9aMvhmj07cx9JzC024N2e
Io7kP3uKJ7stDPJwHxwLF/Ime08MFxZuDAmt+JIGr7GndA1pGZUckrpGPu+HEp39mL17LvzYGdXs
a3ybnQWftJccIKnAUxXks/98tzIR8Re7lebKj7sVsJKaF4mhX6Lv4h3qzrTZyZPJ956Fh+1Ryy2Y
Fb3N2RNZA9e4p5aiV92YT6fKPHxWw/RRvdUnqmr32zfEx+7mNwaGPDkgxrvGEfY1L7lDatzds4fo
Bu/PI43ak+jLx+2tpr4Jn6K9uRJVztVLQ43EcDhzgCaN4WgcTqTEHOK8LljvCnIN7dad9OftSH3P
6UOCppsfa0wkPSM8zhHz8pngiOt3hCv64tiViyZ2KN2kz8OxPBOFSGglYlnkjRQ5W0oTWtCH5r0R
O/M3mLvbsPUQnTiZd0WIf8eLUz6n8ibfSdf+pIccvd39gJ/55u+AvP+xhuL/wrHX31F5dDL+ul/o
MAVUM+D69JJ/71H8fvm5RbOj+nj/Hy0aWfzNoPlrmgDZDRPk+79D4vdnGG2VBHokO7Kdks8fLRpZ
/41BLx0hIrgN9rFXiGf+aNHsT8kABw06yQDj+cC/M9r6S3NapzmjKjsong4mw7coGf28k6Cd2eqD
WtT3cfmWKc+L0MHY2DsM49oLkJG6i5E0JjQXuBSKHBWAvh9W7j8ref28h//jFfyCyAcYnMtmxxVA
xE+vHuU8uC1rxsPmyxqqjFMaCMWNX0ptsHfBBfPw+n4Bf8uE/3JY46eG93+lc/6/0NBFLAiuSazu
ry399AJAJc1/tO9/vO13A9eN33SDDjnA9HfyJIkOwO89SJ5RICyCTUBFrVBVNDbFnwYuYeCarJvM
fEv00KV/tMff94vG1DZDrAKGCdve3xHO+mWW7veCqi7A/fCzZUc6cIu6XyM/LuZLD6jUElC8t5Op
+Iq2pQ8Ppz8hk9FOo52mepiiPTNq5bHOH9sDR6FYvJ9jSC6zSePgIUQvsQQxpl5I1FWMPId5R0RE
r+gtaS6l01Iw7MAfrtxXn3JN8kzzfpiQHU6Msy52fs4cxaaMz2K+Qchb3LahpVxgZImt53fzoWIq
e+aYryD+bTxIavK6QOxrqfrIY/1znlXfUI0PY1PMnCXJkIJRpasm9meGSxh4MLqdITaj8pS0Xizr
UGkfIOiG9MrJYg0AObtKNFcDMFjhmsM+MR333w9d82AWsx8NnOaaHJboJj3N8/BxiklPV8jMk1cd
GPyhEqi7CfrjrkMyZJ+i5G3sSyArxqcZUT5bX9KPqXjXymrjKuMEFnzgZFQ/d4r0qmZgJZlqvReF
zV3B0Jp1nz3lpSFdOjUXjpDa3DF+A2FxXJD2VfTPjHX4IqYTTYehFt1Vmj+UjXrdGJg7aprafNJX
xj/QyJ78oey6L1OW2pO0AKEauo4EOK37BupjjcHXWGMaZDEkN4u6xJf0ViEV33rjts1iex21lheK
/VOZzwzIZ6iqQ+NyGiEo/b5GacN8nJQ+a/WWBWItnAsmz516WifIYyPvf9YF/S90LjvF3l+7FR9x
6ZdieOl+dCz7W353KQcEfol+hqmDdmIMlhnRP33K/pSmEU65hbK+j7sTT/50KtqOq9kHAImnGKRB
KPkzavKUAH4HnT64TsBhiX/LqfCunzJPVduDMp/IFWoged7hPT9moNEWJ5na1G8iNZJwC5un8kH8
BNzTHGxUPhtana/5sTzC438Wg7HlTDX7eaCfzNP6XT1Pr0PY3Ppr9VTQBStes1eoAIPiaQOR923+
MJDkvbyXJOkitBS1JbsJ40BxzdMWTq8JzX8cF2U2joH37VGjfaq8pUF9Uc/Si5k4UKeJwHg+dE/D
uT8eKNObdxArcOBKqEjmH6T7/agV3Weh7NUPe3u1uMEScA9ytB4d2FTdNFBim1m3u/qeKdXF5pn+
fjtzgjmPH4YQgrA7+Zt0VCj5zf5w1nyEsLz236g7r+XIsSzLfhHSoMVjAw7XgtKd5AuMIggtL8QF
vr6Xz+RMV7fZjE1Nv3S/ZKVFRWSQToh79tl77U2ERYB93B5kZ2D/Zg/1nq/ybBycbXSldMrzvW9K
HmBugXoEsb0dGO0Ln0mMsJK7p0GUv7T3QWavra36igGx3Tfew9dwSvcl/9n4nDzMe+8yX/kIj3wP
v3pI09UObXIP9D4ETHch1+s36+I5eqEcZcMXyIT3ghgXlmFzRAc+MrwyRyZn94UYEisixE/U0XIz
/amidTeEyRvJkb229tYKK97hFD12OBmp2/oAxb0xn5diJak893vLj9YpVtmgYSXJ7KwiwGyH5AQC
Lf4qtIOBhfpg7QbU42otD3jaG3mcJwZt971/npl+WXWgBb4tx3KbPjZ3WbdkemjZe92V0mgHMI2P
hZ39zsEnAq78oO9B9n8o5/LkPvA33Ly1FvlgsXcUYrl87DkbbXSAJ2PbCj/7ib1AueWHEfuM+zuf
Okrjb95T7Mubceifu4tr+1qyWZjm1a3HF0rlxFY9p2stJDyHQs428ZN8x55w/cqzw/KgXZRnrk9s
GglBr3LrrDW/PvHnVynzY7y2DyTk1LXDT2RTrJp3wajePo4P4EMT3KpnPrQ7XgTllxAGqUvtRUbg
XddKiec7aI6oHsEASeILXAcSB7o10+/poQxYC9VP2Zpl1NrZFj/r/iWOffuqV6uYGdnlY/qoIbT5
LoMsSHXmfyUY0Y827Ud5Wg7Vur/UvNRLqNY+9xuXkRrInXR8U7vYLVz96ohTgDcodXP2G4Ew7uRf
RXf82fstooNFCMcCP7iVxqn3H74FSqSUIat/1FqAcKueJfTr+Dg/W68lHicSoOWBX7Nyv5iDmk3R
97ACePEKt0ELtl0dLihaLGu4Fotj2a6qcQCH4ZP1EKM/UVukIghv1W9piiDl2iURszHZ93+2++VW
qX7m7aHF30XHbB991y/Dg2SFVsEy59vYt7uKEMdnsSd+8tL+prq9nZ3n6Hy3YLDB3d83jWAr1D/W
K0ZssRKX4RlZEAkbv9BlPM3+mPvLybqaiJwpq0pb+tiIq3XNGH13XnTkUVHPMTqZOVVevpHsYvRC
rDI5+Z0Xk8DKuDFeuj23sG+/qnqgUYdbP8IZcSj0BsSIuJed6gdkd923WSMKEej0oawTSWHvqfhM
n5WdvfH0NctvHFu/CjKD2oa3mmMCUQo/R4Dnpt6RWrRE2BuffL6UgpCGMG/2youCEtv/TQmpncQT
RJCAYgiMTXaou2QHw+qLBUBqbx0vKOBDdgdiVuKdg4VfhtMTXMZVjFqVHAxt6y2hmvpcET0fH/3A
2m0uLfwgH9RSaIitE/2h31FasD42nodlS1JUogeMWM3yK1qE9m4eHP1EGqXclbfhli4EekibbJsp
YNyaNuqpI/L/4dgbcoPimmMqsa89kqx6Y5vImpMKvj5Q01AUK7VaLW+Dt7KWTW0H+W72Pvms52cD
zXc7PU/PzpVrKqi4us/9ExXinIYU5OV9/5ivnp2dZiEZL1VQAw+Zfjidxt5jrKymm7ipj6qFGY/D
3qCsM58uHyXYGsQvXpUH90lsfzzIHVSCr+gdb06K+emcVGUIhrf2MuQgGtdWNJ20+KlaGyQ9AonF
48MZXsmSAcJxNjrJmXpUAvnNVnyDf6/0OXWjQver9Il9WmhTM++cwINwIb/w33krguQxccjRTGtu
DgRFlKxwaE66d7K/6EtH+EJ59grewDw3/LgPKvtmpKlvbFp7DDXsAkhgmPBOE6XTPN9w+jjjSrnS
ZVm+eywMetK9p5QI0Zt26Th2xjunD4b4KH6NHtGz+ba6V+9iEYjbl97RVDfsdNmsXiyWGzJ4HcNw
+i5FaGcq8jxnTRqDbvHyM560ovebRmefkKJZn0ZWuTiRuOzl3XpBNiZ+HNZ9hso/5jat1eoDb6zK
t7+F6y9udTVTc23nJSuCZCIsviLwSU8VXq8xrDZUT2X7YTeh5rVf7pN7JlSQrvoTvRGC5pQv/tGf
sHcco4uFhtd+ofeh3JOxRtXHg3VkCSMI5m2bnc3bxfxIdsNXQ2PVAeA/i3PzYJn+xEKTdeEDswaL
yjfQ8RoKM7yrNd8r2RQ26HLDvySsDrfoj1HChcZqJdlyrTY46bF/TVvLDZ180za7LN1H2DBYF1u3
iXjyz7CLOpDIgaOEVbmP9FWO58LZ4PzjIuNqHk9UkdBgwoJ69elugcBp9dp215O9j/oHtd6TaJP9
6kfFt/M3DfyfkgT+H4b9/04G+P856/9fYW4Pn0qRKt9J+klp5PCPJ/O/R37+9N8jv/cXKLQ7EQ1A
zZ1LxkH775Hf+4u/ydVtjX/+B03L4FBvmY7nGLbBH7nrBP/rdK7/hcxFPgJ7vUpYwvnnRn5cyv/o
iP83D9V/ELM8fW6yBpDXtq7NdBPZMIIqJcU/oy/dB872yJe6x/tCmWiYrFMw9hRxkNRKEc/1Qm92
mBkXP3fd9NMZu3rfqTK+WmZt7eOleMsm8SGHVpAadnCZVOWL3fEUsNyu9CVytG8l5QwttmkCouss
uJKs2BS5t0+SwnlKDKngvfEAKdXCvSjRMB0Lr8+vVp6bb/CdTJKaM3fNyBd/aqviA8yCSw81nT0i
aqK1qSu0HhjWs2Z9wiHoglGbcWSkAvtOawaVPomVJkR2YkCqT1WUzNu6iWjj6WbGj7Liq5z53VsL
Wtq3lVbRcwJEmjYljVzZNNv2R4x4uY/zxQmb1mmh2xGqmcVcHvuiRpOraOCDARPVf4zMpCTWNuJt
rTjdoZmr6nsBk7vuFjt+icCDXJ1es/2p5cWp53m3VzyNRFmcGo9tPRshW5ZlXRT5sE80wkqaM6O4
eCr/mkcxdaNcX4HtVB6Vci4JhaiHF6GTovLBi8Tn6Z5NrTRz3EVWxDGaVOe3AF7jchKxgFQmrtr6
utpN+5YPk/A7jS+WJ4yNSc84+WRZZKexqZoT3ILqgRbiahulhGL9Iu+ZDOx82BhdXZ3M3ta3TaZm
Z5tuj9uQjk1QK5HzZGcJQ4gslGMV1+PrXBfFvqstXG100RCoLIvL0tT52ZMtdhKKL49mxEnVbrSR
N08fRaRbsZdOdZKchgaJpc9GTDO20q/AutW+hB/vm+7CMVxtF84wSTarsDVUQS36fcA0ECdAegjP
na/TaGRfcdI1xPjHRwC0GB871Ciil+7F6SAYiYzam6jnx2Xo9GREs/hjlRGmNxOOmZPo0//HUuA/
o6j+F5Qz7v0c/2c5418GUIPpv9sC3P/A3wsA5y/iPzzZPKg4pm3/bynD+4u71VNRMsDUAJS9F579
rWSY98eobZEVU1lHkPD4t2elaf8FuAa2JY26f+sf/4Q8SrnQv39YQqo3VPJJNsoJfx//c////2Hz
nUHJSOjzywIVeuJeDMAOCiylk0MjQ8JOzGlhXIuNamyMBtaFNPvQlB8OKVR0N7rmCoAML/C+h9k3
AWG/TlkdKi0+jlj6U/Iy6xyTk8TCIM/JvTTiQEstWr/yBmecLtdp+iKgZqw0s9+N2hh2puHbdUK4
EOucG48w6F2eIW893LWj4X2Rm9vPuutXSUSBnWQ/YIp0VdMRlTr7PLnodGdIm8pAXefMXelBn8sn
QWkluWVFE37vzUGhOLu2XHAeq8vFtHOMZVl60yO9DSbg2TNnEqU7URjhd4uyKvNsrxbzu6T3ncmH
44zWrFsFk2mFwUhEbyNxbT2HbyKzIUytiIZlqPPCT9g2Nh997/lN6r6BSDEbPBPGO6mfptH8St5G
YD+rGeMvc0i5GoXOwcwW+25QX9ui3FRieoUA8r0kC5UoXv5aL3udVmgQoGT/6TkthOobGZgExZAH
L1e2zlgFwFTXg5nH+wn4XeBlydakixRI2JRU8urwSBIuAc+L06K7KpbLwE2fUy0vXZYQktDKYZNX
bPUzJ3lsM5AGibpVDGfT6uVRlR/JmHmAVzz1Wjdu+6IpKXSwqL72PStqDtEx36hQVYgJsBHU9l03
m33PfFB3z1kiglKktFTGE1aBpI9XkI+x8MBEQUAPHe+LN+cpF8uhL+S4aojxiwUfBNivVU7Z3p3H
Nrpteu0GQaFcWS70tHSh6tYP3RxdJzNrv5Z2mP6QUY7QESw5f3Y5XuXIfRiy4qHT8Y3QUUb9HM9P
mGTRyjNkzCO7qYOycRDTnXI56gsjTme+gCARVzlUr3ORk50tK3Saes7WbcZZvVd5Ywy1tpEG3iuD
4qOKFEv1yukmnDSqFopH3W4OoBXHoFzqoHcRozLvHGmgAGCriyHdlpn12HjRFQjhY8FrOs/3cPGo
pGP89+wNwPpdhJxgx6fG3kUMUAZRZTUxt1Jhp60goejlq8vFbTk/WYyXuD7kTnkRJXAdAxCydbD0
YQ2L56BDmvM88UJfEtj7bzBw8Zy96s2B33qyjXwI9RHA5fixlF+eeEQ53xvkWWS9GSAqJ5r0wYJA
KyTbX/P1a9SaKP2XFoFIlK0MzOQx0vl1KKBZ20VBx3yxYOefkceqNn2loPKhW7LbHLtndTHXCy84
zQ4MYvF0MzBuO/vCrUCl05vQes1La8ePDTxYWeycaAQlYGnbUjDxxtLl3Z4h3etjPPiNIbcUM/xK
sBX0QGUPWk4JXzv8Tmn6UXZDArghe6vjxdkkiRq2I/EePaNFU0nRXDJr/taWNn5bGkpYJ045myKq
6HLkuRFWhvaSmOO4X6QrLuXiDeuuJSCBLsyt1d07zqH3+5XXPejCIrtWP+UuTACv22RFVv3my2xd
6U6bNKCnLH1gTUEm4vdjPpFMSOIpj/GLiWQfq2I7gksZclyr7gJhQ3wso4uNprQbDkNfWgHFmtbl
blae2daQWMjezRLLRUy/p3THeF0V+AgUd9ZCDo3TyoTNH7QYFdvPSFI2WyPtwPO5VMbv1MJ7yGz5
NpiHelmCohnGm2v0cTjaMUyzaJK+YWkKNoRu9uatzOdQjVxMSU5XNX653NsGcueodQmlyJVbh6no
cdjkKgbAisu0dZ3Bz4VFCXF7yTMxs4Myaa6M+pjJvH0rdfcl0Tp1k3kKKY12Ub/HFtKBVxdgKRdw
tbblhG17Y2HzBnMcmTXifLxXOs99atOfBhUkJo9PQSERKW4yLCbcHOBMABErziVV92YfA2vZ9MZ3
3QV9zK3R8IRsD3NR78p4/LCzMllFbkQxMXE1oa5zLsOm5pI1PlOS4gnMLiNFb3LJpkEOiKhXram/
LTAmSqR/30E1Vec3wfMMmsm7CvXGacs7WsPMN9ZSO2Hh1GiH7vSkRdQETx1luMuxKbOnxLKf2SzE
KcIffAIQYmenST+ElJOfDPLo8u1RUE4T4XOq40BeDXYEfXivq8tqcR9dM34v03QVTyy4Unc1iKNp
Prc8X1sda5Yaf5iZoKEThkOfb+JaBpPnXTzygS6RPizN8Run6Q9FcFO3+xFR2ipa/39w0TTcYWWx
SmCC5Ep8bsd+49QEDmXxnjqS6D61yR21XPMMPmE+uBrKyxQbc1ipiGNuVCMvwLxKvN45202cBNCF
/WTsWn/pNTAr03hUpvxR5+/emUvTB2UcL9sGDaB0zlU8bZwE31ecQGVxiebxU569H3Pu1nGrUy7X
cby3empXCpzuY3ogtLwb9MSPGw4ahoUDuB7HnVchmaVFhqfczN9rpX6JpooO7uYgOxpvpzJalRlc
Oq5gBSRq3dfj81CBU8rdH13Sf6XH5k9ve7deo4ZsigEkcef7sWAwpMzEhhimsQtQTEDTFpeKV+FN
R+5WindpKzzwaHkKS0E721S8aTEQEPgz3Is6WyFXocS25JtRx5dWZpAA2Rb1CnI7BNfM6d4so3xR
tOhRaxccbz0mpDbyOPK3ZEmWAr4Zj6qkX9YQpdZ57QX9YhwaW64juaGNLKgH7F02+xl73DmlyYff
tIh9KdtfVedkstQhbSSHuq4uA7KPpoNcm3SyDQ6fTjv7dpXvK2fcFrlDQdV0SKsNp4N6MNIdLzEa
QUW0zgpns5QegnB6qTvdH1Tlz2hgF/Vwpc7po1a2z42Bj10ZLjBAn5SkJosele8GQnEx2M9529M4
/FuWxmZgfTYbe1BTWvwJEhyKMM31UFSkAkKlxUnadzwRjg0qaVydkruO9kG1jzpeNe7oqDJJrYdT
s7fmW+UR11TnbZ6h1/KURZidE7Q+72rMeeBOn6J0Q6uTaz0/p/zBEb4wP05+dnhLqTyhljyoarmd
tITXBaD0+wGvhy106yCf6pEV1AZr8gkOnyvnrT4BmeGwfdCWInDwtaKEPmeTa4fpfYkWZb+qy600
5IfYnI5p7eLq7sZzluyITOMWmOFVlepZynaVDuY3ZDiqTlWTpph6q/XEJIyYp26zbSDPBXqTrloL
FpNbP9o53fWu/KqadjstUGo6JFXN1fd6ShIxBlXCsn8NS4v8IrK42z5p4qR3XAbAvIb011Hz1aLl
PG3VvUiwiC3VA5j5dLWUkLU7amgNZ7i2MUYbu6dPCOCL0eEms7Cjp97VhJaecnQ6IyU1ZSAiLRA5
D07TUtQ7iDYP47FEN6QpHk4lkyw/i8xFbO7VgQrrvWGdhpL8gVUYv3a0vNbTHbTDIgwol/NEF1BE
yfzEUJHpD3XLRD+Wj1bTfdmu2q88yc/ElvW9j+KpqLw7mT1cNOWid9qln/PdVP9YdbuKLEaHMjHR
CFVwU7xthZWhzL9WQJ48kOd6LXZGTohv0Q3fqV3otmKvdd21N5dt6s03K5muOZp9kWoH3hMUIHOu
qdVDa6grIE8nva63ukIrq7YMByla9rPmOPHMlojtTrmudHOdJBmgoVxvwiZLDq2tho1J+Hmx8et1
GmTM4SUTy9ZToDv36cvMR44utRJQWrxsqY5jpQPM7NGM7bF/dUvJWXdQiZ5kyyYzm9lXY5yYWf8p
UqaAaVC/Obp273bF8z8HqHaG6mjy8BgrgsGGCMZBM6uVgu9lZdPX1AUKpCpfUVqoTU26jfUZnVYz
tq5qWLuCnmNKc58Le4kfCkn9xyi65rVbOp64SU2J9QUKZ36RSyYxUTTYRseqXHlW4y+LanKW3kSs
oG3Ndld25a2doeDo3/JhJJVyk25NzF1n2BsNwMdLL9cz+WnImgQIBovOEeXsuq3HBe9yRTa1dNed
MmmweVjA6NWyrV0Gv3ok/uckyi1xGQeyyok+FNt7yFSl83WLE7um55c5c5a1PuVih7pDHCWveRyY
SFwoQ7lHrLMzaM2umzMceHz+8JM76J3BWP2kmRUWXQ9MwGxwxqY5Ruay+tTsLHtIs1j8aNYitmDY
iwAgcTClHN1amjODycloK66JVvSOybZTFJwMUkIy6eAd7Z4XWReTPpGqsrdG80VXCmJAtlvf6atb
q6pWjtQ/R12wnK+Gdpui/K2mdvKoO7FZmoydseP8s2k0MsBNwzZFbSpfeIvLD2ndVJ0GT+fSt/ku
dbpHoXqXkuNfwpZLy8cfZ0HoNxcQeJCmnEX/Y1Q0ISz2xcGlgFlLgid1Ar3k9NhrCtMf1YUBdLPk
wjmeXCnD7oZOCoIASwWn2irFeu4M9nvWXDITiY+m09+mTnsyGlh1Aix1S4rNqC6SK/uQp7+t6b53
6rCdPOe3SrNVXuV/OlqwEDI/XQevQ/ntetd40q6GJp67wnyxZJnsafT9Vhz70+rER12Kd0cZnlKD
714x9QtAIoKFi/3ZxNwKbMpmL+HILPud0CmXrFtWLD8lQ/whset05UZa7I+jwfJdWGicFEzUOLoW
wUEiG5Zbp1rxulZSTu1zQQVrc1aoC/PF8qg3MtkaxUejUcQTqxAfUlzbYHJRGIuCPekgToqlWGdd
FPQSuPXaY1BYavVJ8Powi3yvy2ZfpsNXIitsHNXS8JCx2XUXLCLBc+qy39dxfCuq5LmuijPAy3Oj
5yur4DDVsFpCITZ48QZJx+a/BZLY9ryupc2hbWaL5qqA+7MNU/lT0Yzw9cwcPWP+nGB0DYtQjo4b
/+JW0LU4OxTt+FCp44/X28i9JpzIxYm5H6s3d3HWqo3xEzWfQztJws59ozuPD0h1WVM3d6KTEwcO
m6xM+0iz/iFNoi0kTt+4v0h0uw0LNytCGhcZVuMVuLV9YXqbTlhc+dq+0mibngaYr8OrpZeE7Epn
E0lnPbrwNbRplZK0clIjsDhK+ij7fm7P246tnBOjEA2GfluymBWgibyhCcbsxoeXBYPB5ijlfJq0
OpSu2A8pb8KeNKKBpCEjhXq6IacyxSuOMUfUeYy0h65LzhZrgt5QroDBRkTehp2Xlbkq3MNp3Mai
gSZRzwlHUbkbi1kwtWZ9f+NENByBWX6bvOt6BXrIxNHPTQRqGuT08zhPeAqMRmq7xJjT8+TcDyeK
kdiTvzSufHSmmC46OrKnRxoLkrua8Wy0UFIy1Zjf+oZ8cZMjSmEUZqOMXDtk4qu1LWi7P5lktV32
L0kqz2Nq/Kkrs+eJObXn2GjYP1hmN7/GkT0R2IpLhKaWN68ZDrM6D7yAqbtwshYdXxHE4KMKXKTo
g0wVz9XMT3DhJgn7CR+hpDRjrPtwrERQ9y5+nai6FPzkFa+kU689JSrp+5LGB7V3qxVwGao6+vtn
jlXGnXAApSJMiuQaWWTpYZ76w2RZRwsx5zxyawQaI7KRzW9N4e66ZjbBEIh2ZTWUz9mifuqGPD0O
s5wx91VrCsv1TdnL/WLwUs6lI32rysgmdQ3S+zzet5NJvlKa3OWuGrhCSvld1iK0tKZ/yIZ57dxV
isoxmUTg6hPtH8e1VqrxWo3iHBSe5LLvx9g+85DPb66OsJcxC/C8fh9maqjiifNLb5ebzkoTfyj6
+TxYQr7OZTqzYlPjX5Cdm2g4t6WyTdv429BhE8eNQftJbpGJgZ428jDdF03n5wqgmuJqaczRIKnj
BuOFO1jPg5MEai+3OXi7zWjshDR/DUqv/HwGU2ylj7Jmz57BX4hiBjKvXU7J0NwUQ93R6Ps0cRP7
Y5s8CZWtVxxZv33Sbe5nFCpgsLMek+ygaOQKqIIwLbHRuuLFNb4NnD1FWoR9YTx51UjcuDVOzjD9
6FPLW7Stae3JQYSWxVZfoqfMbE8tHCmIebyFRn517Ln0i/vnkhTpU1eq0C48Ui/xaGLjMNJbEb2L
TB71/skrn1q72sYTUd9m0S4IU7YVo3MWmybDPEA3p/axUPwIZNmqwlGlMKQFmyjkKY2+GuM5XRyB
nQdNrjPe5ibsrDcdXQ5NTy54rMbsnEolWHgtKX2irOiMDM1WjJxFljdEj73jqFtNQwLBvQ+Hltdf
oTEMaO3zGCkMcKn1rqj3NtIcE4fNCR2h3ndz9yltyKf39scsLTgFthfanQ6ipy8dlJX2kFkvIiYg
xsOs5x07ICaw+ToUtbZ3bdSeFAVIqNk2Vknyc9rTge0CoTF3MWPPDIhOn8h09LN7owej863I9SeF
ZXjC26ZRxtav+neh0MCwV2dsJA1pY948syU39+YeW2Qr01l4Hi0RNGw1ltMbTUql8lH3OnhRgUYS
/95vMJt1llq1G6VT3/qCZzGdIMj1M/u1Z+m4e+FQeJ7AZAGbi9t29G4514+M1MehrD9yU7WCcYxC
vSl2Xs8jeeqfax4X0fyS2dBQFoCJfPaZ7E/jaG5a9f6A9jaV/JZa8SGwKS7Rm40wMWDemN0/GVOO
ggCaD+WqXPAPzurGdoZ9Lvt1UsKVDXP9OZEgBj8L920uyGMnP71bHrwOr8eAlyp/F+krqoZaphuQ
86FqLit0hbMoLOxFjA2adjY9ZY39G1mtEocy/m2wiORaeeoi6dcx6fQBd9EMXjZpzZVKlDZpgSap
RGBpBFgryY3OEkpqUG8YJvZ68pHoxq6i/0cZHwoNFTm3h21XmlCZc7+17AerenaNz2IAHTInNOvq
T2XBUN+ZymbQRwKyXX4RaX6I7ibtrDJCzcZgaHSrakGlbpXhEUbbV2nGP7XGm1CK5qFwdcQb88Eq
1ePCU6+t0l3hYnBH1qpYWuu3huJXu72147liExJNV81I1038K9kn4BLp9Fs1XegU8b3yWs+SD1cE
pr2UD4syqPvJhM0in/KRdYQU9saWfVjk7t5MxyP4ckTheDUab+nS79Jmein0j2IiTDY6T6MAzDHj
Y5EJLViH2Ho3U3dbNSN2Is95Hawa3NxUHCsBCqktDnV/ibyhftHSBM1J2bZYybQaD5aAGBE9p1l0
0A3sk1LZGDr+FSsOl3wKcp1qA9MN+uqhTZxgUSJehE+T+VINCxRfPD12Gsb9x6DvZwTffqdA1nY6
srNTFozqnj2P1h2ZpUztUDYneJs+5vko2ee0z6fLTiHwxQmZNoecw2IaVtW1WC6FDYBY/VB4jWfH
pt7L2NlmnCES+WKOmBDTsFBnXiLAklmZNTBp8pjwSrsquGTuo6Gp1FCefyKDsGImH4u69Ft5u5v+
Y53NbiFOaMz1dJeel7MG7riayHpW8QO17WGhGZvM2CZmeu7ak5WzxapzYokmRyXUtdSF3GDpO6e1
LtgZvejGK8CPnCpUW7wKB6s42epVKNu6Ry5aGym+zeaPrK6GYPEVpjrvwMZ5akt+q1af2Ie/ZHqx
LUZ7rSw5AFjl2mkwr1KWHYCdwfjqobts5sbY1hOFqwV4me7c6Vy38ab1pncje1yoAaCaEYnFB8V9
rKqNmw4BEnFv8GCh5dGhO9kDByW1L21xnxMHgn5XPtz5dCwrWIG4FrkF56DoSruKy5JFoFmexiLz
/MRzbvM8GWG9DNucEYwjFKjRZafjO2BbsBJaRuCcA2ZybmQE975UnTDR0/xlTLAcIjM5zOschJJd
FBW4VFW33JmzYEArjo2GaAv5HjpqTTNcc+mT6JOyng8DD9bSDzdCVe0tG4tq7+EoWcdajpvA695z
+baoi/BVIb7rIj12BImNARa+TcrkXtKLo1V116VyySPi4Ijk3jxvOkfhKWz7zXyJ8OBp84dStUzC
AFnaGkSBqSJxbE1zULZSbKQ+p0AbOZYg+b7kzBftIqywBEJe0nlZNse55cBfhaV3nbVrS7GPTsqd
rcdCE3fN9TkbxTrSj6UxPmjiezKUXVqTQnY/vT59wtsQ6OlDhI3LdWgpXmbOMsA/UJLzepcUuxmP
dPSmT4fKekblPnelwfm7XwLdor3DUhGhRNvjkybdovTGu2fhkPTe3bE5Nrax8hq2bFRN+U4LAYIN
V1YsJ3U2fqr4y0Q8XpHACD0dL10SOem6daozeoGBFtXIIDfH46jyRQrswhUlWKUl8guptPzdXiJ7
nc/6A/dWT+Sjd8MFhgqKhKe8M2dzOzlsgcTwnuN/TPKF2jaD2Bu+NdVO/0SC/u5CP3mkX/apJDRP
hUcrQH57klOKq0DzybiSWziMPnLoSpmd7egoHovlnA1vp3zVineuFva4imqeMf64Bzftx5dxMT8J
EAhWPyBnUYek1/0OfbujbxoKTh73rL1Q/D3kyaDr2YlI+eh5mfrZWwpBz2UgO82I4ix90FqfM6t2
3zM12CglEks82uUOXO9JDAYcJCemajCKsf24SfuoWNHTQifgbrCSV0+PifG6qBwJndHcTyLeZqVm
PJZQEz2D6EF6mRKghbNC6rlMDaIEIPLnJJ4ZOaV5obcNRlM/T9uakhKeWmoa3RgMPS4hb4E9Hfcb
d/KUfdkOmgUSJ4ZVgPS+MqHyNo68xZKfBo3UMjS72zQBakisT88A1GSbLLJN/RqrCyOYvoaFDEF8
udhju2NDvI5drkBB4YGuHntPPTsJJuIMY2utS4pdFkAJg5ccZY6nnCoEug64kh4cez5odTy6flHF
8a7KLSjNjQNbeMyK4qYPjZkB0P5X9s6sJ45k2/dfZeu8p5WRczycl5oLqIICbAMvKWNDzvMUmZ/+
/hK7+wDtdm9L90p3S+ep1YYiK6eItdZ/cutt01hGuNKN2O1ok4h7Yz0JbqOkw2vIbUKGl0nIcVfx
GG8HJ103pdniB2/jCpUW5nlncU4NqAMz2jbx/SXO7/bG90scC/X8GgFUfl0gBF2QVOBeloGBej+P
23XiRMZHFzZtMmSwooa+WE7ugHlHSW/Tl7paZQWjiinU25s5CXTNRF9cDakewq8dnXZnTilYdaey
CdaEEY2nqq/AyOe8VGyS6I11tKWkgYqbxC+/EtkgkmPu4/65TMk9vyfLvnru5yFvYMDlLAcmTWlS
1c9TpCcLGUzdE+9gz0ZidpcEIblrM6mZrmTkZMhSqw4Zn4PJMPa0VZPGnwCNsdDnC6nWQJnf+nJs
CH9JjavacT/1khGZVfq7GPLGJuxy8x7IHWC6KLtLqHco8XXB6pEPuF2VxHDYUyTvgiSkzk3b4QEb
3Kcwr6x2lzvDSwak+QVb8uI8gO/wVObxAMetorLXBZyTQdtJv8U8TU4VkzYnJBuDV383kPx04WgM
nQp/x73AG5B+4yyv6qe2F+WlLUM6R+BI9lvlLku2JmY9Wm9R1w36PtSoy/Rm6I4iHYmIz2WFMXrT
yGc9UmaBlELrt0Zabxh7DNgBEAy7CulotmWoMff1w6pxEcB4NX1wOqZPteUmN13rl9d9rhoAlKlY
RcP00Po5oohsSp9kXEQ4nzIsAortS5PdOMrxC+8CLNrIpFpCuJPcZEl3R+Q8hQERPbIajHuRd8Zl
pfsIyelr9mViZwdjmKqtUSMgzOgfqHBKKqpidC1jZcZCwJepLHbFATa2nvqVw3stios4lowHhxBp
fIVVteXlNfetBlDxk9LZ5voh8UYNJFFZ3rfS7jO8IDWyCRzYLZd6kcvHtNbENp40d92XtX3wUZRu
dOqDMybUFFHspZdNr6nPbq+wsaoN56oRI3YLKQHZC6e0nfO6NuXRS0y0BWULE8akpTClxkxHodyj
nXD6x3QI7JqUF42exU+xjjPrXD+rG8+6GI1AXIsWDQjFmVuQygScSwM2ropIKzAiSlqAPrNtDlBC
0FoUxRhcdQyA150l+qvEUZxf62mg0sIdNrJrMbEToMEBwXiMp7DfZNzfbhMzIHxEK/XPnu9P9abK
IrWzstR76JM2QPCRZBPWNXqkXRsJtB/X1b7pfqYYM4z+twzZJBoZQCeEcWIdQafKGVH4WD8FTE3q
lMCMNnY9bktEAFRjXym/IsEKEBMHpTIhPwuvajrFwhWfrdQ3rxjwEFPROGUqjk6SdBoZQD56Fqb9
ywQSyVrTvBhlJJlYF8w2mH/HNjINy155RqGtzDH2Tm4ZjFtFlu+5Xsf9uiAxYhm4jrvzirq99lOF
fon+ojLc7BhTSEL6GPznqKxH2JtV4B3KIrpSshy3YZIvRY69eeeaALn+xJS4NKAr9mVwNySudUYS
yeehyKtLq83VlWG0E8u1Ya45LSRGpu/vGCK1ZLf64m5eCje2pIcyynz8OOhoblndtOsgMYgyromz
6FXEU2TV+t6yivHW6RymLioTa8+ERBMxnzjptdGdmFSVGtD7GA0LT++lA/U+rlGpaJZNpEqbfQxB
EnxvwBGF7MJzPxnbM29oKt4IFBTKE96TFcWgNLbXbooS1Jd3CFClsng8BGX+t3gIxwMDucdiFhg1
RG7IqQdJbiF4nqdqyo9uIWmf4obyvk0yax/Wib5zlMEjPJjbUcKcgfS5d92Cib/notnVSW6gzz6V
xAcdAC1R7FSK2CqIu2utTXnH4jpfSU8618rPnYPhDd0lSZdql+GG/8krYiZOpSSLCJqC6o4mKEm1
8CMdoy9+dKVahShnnsa2Rng9ZrV5OXJv8Yq0NXMNnIQcK1SfiBVLT7Yju4vecv3PhTYixxPJHXHE
mD6SJ7GaSIpA+JRtZG8NG9HXMFGpGj9Ku7tDqeyty2EejhZj2n3yBjN0F0UVoDuqnJZx0uS2RFBU
yl7aKjEOcWyB/AeFvqH8AUdKQSU8C6ByAiC9dG18pdgTca7RhnOVDOaxqRw8zJPpgUEP85liUI++
b+pLK1VwLwYHgQk+22tV1qjhWpB0OobRx0VGZQw8NR09UU2+MYM78nFcIudXFAwtmwaFSJ40JUFt
/T5jmocwEOMGhi8PRpAInG57B9KQpAdZBYVMvoicW+cbEAvMTNr6Iolm/kWlBsTIAZyTtsr8pzwQ
3sXI2K+CW7MiHAEmT4z4RxbuUtcH/YwHNNlJY3Afs0RCzgSUvITEgT9eWbvbdAodUB5haEfdCDnv
Itn5hNQzgQmUs9eHHhBImQGt89j6lzxt9OVRU6VwnfzouoXYSInp9cU6Lo1o11J/LDis9zlN62ZX
waxDbRj13JaA7IN+1TRGiIrFzciOTbqWkREstqOrp8zWh1ztY8OPoXx2hNhYbhN/LukR4HxVkbEi
7U09D1kVXVrphOmpgw7OTkLVMLWQ6kx3dRCdkL+HebU99eLC88rqKrFG/7FRLpeucDr9cky16tvY
FtNzkqbFmZz0kVjgQAMpMPsZgVXBAwwM+1JjJSdbWKRnRt9HxEtJOzxp8NfXUyDac1IV8VkJW7Gb
yPK7J4AiWAXSppo2U8TyXRUdmGEV62wwqKJDdZ/SP/AmFhoDwxaSx23nq+k5TeLsQHx4vynSCcc+
wyC5ryH3ftnpMP+mQtXrcWRkIZH6Q4sIx2lVTxU81mzw6ksVyJ2Kk2xZsiXtHS8XZ4bLDp8MKj9U
TZmvongcL1UBnaeO3GsffHKjXDO+D72kcpY2bes5OZLFSlPOutbC6aHyVXnbtBJ6VlwAubqq/aQ3
PFQLFek1A7rWPSd9DYLicDKd4I4JPGQEfayPaRWb2zY3ukul++DTUeLKj7XTEZXsYB7QZ8istKJr
TqY2bwyqT9mF3IyVtJ0muGweUe7NNHrHKYd0xTujXYSmsB7rgIsZmgYyziCogNlzxnge0NDCD6bh
NMWYtpm9o08QfJw4XyqXJSKxY/GZxeSxA1XcAwvLhcVoYT0M2rjJyTE4+GPMO+IHMe/CgA/9F4co
v5MXHFIf6CM8l/aVn4XZmRME9bcsx9qy8i+qZNoyzybAs6UEqP1p44p5N59ICA+YU1pdDuBybvew
DtHQ6sKCUpudW3mEeW4tbdpJf1K89J4ZIBNEIrCjQLG/gklY9+wc/hauYhoBlrj2V1lp/qcuQyiV
MsgAPQeiV4u01vEsTWNn5ZbCskgnRyGnW1W9NLxwmwl8IJPok874D0uIiYhEzzwjnXRX+4zXy3oA
PC7qaZ+6DO+joF6VunWeTE207LBO1JLpwve6T1rBT0ykVKnBJN8en15I7/+3ZVP/njTgP0pc5cwV
NiKov5cI3Hb547/2eDXm35q30qo/PvtdLWDjb0BiiCldBlWudLw/5QL8hAx4S9fx6xH475gQ9X/I
BQzng+FhI4TCgFyHOQniT2nV/CNykFy6aL4hPga/ZRfE33kVNeLiyYAowdQJLDTQAkFTfKsVEAY0
2MrurJXLdCjprGbWsNzFZvKYdeBLshBqk1YXry7UzxyCEDv85agu0c7CMjGK+YtHEf8QOWMc2isQ
PGBWklAWoUms1RhlZz3z0JGqAvIn89EsvQpsJsJNlkXnSR1+jHPKZYIwJub1lEa//7z/ew/zf1pq
CQ/KbA2Ex//fP9E3X/Lg7ZP8x2f+FAkCAdk4nDsOpAB7Nhr60xeICgy9C3NcXID0+Sd/WHiID9bs
0qGjRNGhGfO4/ikSFB90wrxIJ5EEnpLEI3/LwmP23Xr1VP0hEjQlqpvXepfBDyy8pCIMdQ11B50C
1+KgJTq09sU2CcJqERMItradiMyGufNnCpMvipwHvguiesvZMMMO0vQi1cxhVY0xJqrZ/ACa+QMh
2mLRW/p0VnllxmzC72e6XLaBKgRTG6skNkQiO5WFQHoStsKWuCFjMk5snGair1Xq4rMeGCXjww7k
JpHExMiBcl4vsiXwHihOlRjImGu6iHFo9bMuj6liE02nFpXFsu4gag54Lp2VTs8WXpX1hjsNkuNl
Fti9XsQI0WxdLAblOSeZ8A4rt3A+UYwhkC7I2DQj8JBxYAyRdwPySOHj/Ccz/CHzSeGTZBtwZ4Ca
YwngF9K+hEY1foqkGuGahuOTawJjyBp2yOjlA1J0REKQmXB1SGKCHIrcXjpp+azpol0AZzJ+ZeVa
UIK7YlG4AI0WJgmjnrB1IfkNiW29DdLRI7/Q63DQdMEQjDq4Ti07XMMYPUCDlJxEJbJdh65kpxnM
UWU7YfnaltkDVDb3mipk3DrFgKeBMTK7bWuS0aJm2CRQnDee1zdnJP4yVjLuPJWEa9GEWHlazFbK
limD9JlBjvSP4EIOI8GkTtxNpyYPBbS6Dat4Cym0XmRFgte5VR9esoHtGnAo9XsNmrm6yLjeW9PF
cYJk6tvJU2tniP396FIxiM7GJdubuQUluGbFWHmRe4r5c2acMseEOhlBIe/aPDk5dWuTXN3g4Nqm
8qExW4a6ZWeeBQr/NGsqrF3v6+Wn3h3Km77P+lUYdC7dsufgMWliLYPiIV2mg8IXV0X1p65ruq07
DUThaE62k5mRfv5/tU7+XHT9/6Ee0NBZTv5+bbzqnuq2+Nd19PVNetPLp76vjppjfzAMwRLHPooO
8GWl+748whAlVgxfIeeHwG827fuxPhIrxq+CLrm6MzuqzeXBDxG1cD9gmWbPYcKI+hxWyN9ZH41Z
9vcqVcx2mEhgbmSaYg4+czFMerNM5lEfALQ1GYCRo63LqUNV0mQYVBguvViXk15bebqLFs+98fTu
JjKTfF2ipz5LU8bxieVEOzeC/B+2HjRetDIXTho+jgX6vXAG1Zu8Ohddgte41stL5sj6WZVC6H11
3X9SPLyNpcENyqZtedlrGGFAJJ4rmlfqxqG0BONtaOJpwTKmjR05RX40Q+cYv1Y9M9gY9PTXx3xb
r8zH9EwOxjjKFuxvgj3s9TEDW9PafMxxEC9hW5syfTbc/EHq2bD69YHe36P3B5pP/tXJdVJNkeen
wdqy0od6FoB5mbz9/WNwNvhwzU+XZc3f4dUxWtj/eUhLsdZKDeLq0Azz6ln+w20S8+P0+nHjVGyJ
rZen8+w6yLTfHgaqoV5MJW1jDQNjxfZ6XmTyMzD0Vnb1HUDtx7oRqIxagoAncco8dfXr85xvyl++
AEWKg20Yha7+rrR1ih7BRwzDVSbFRVoMyWFq2WiTvqVAGAa5/PXhXkrlvxzP48WXDsAW/fvbE45s
hP1T7mPO3CHvKKroMczwfm8CIBLYvZe5tLEPtK2T3cXPvVPd/Pr49uyT9v6EER3jzMgrLjBLe1cH
mZAqrMnySTKR5VlpV8dUm4y15cTPQVdOp8SxT1Ey5NsMxAFJWvpomTEUNMBxowVaz0po5mMkZ8FB
uDHDySJ9jGChyD5lbnbhac5xipNnvbGOeeRB1h5T9riZTwjTCjfzxPbxVGnCq0SIEqa2+NanDO1p
g4EcffM0mQl+2xNGvaJ6SHznlhH+qajtk6dzZMsNPsbmQA6QHZOBBRGsmupmNR9tADhZzF+DkSe+
77l7OxQF2XNKnKi6HnEnYErW6ffeCI0AfwCTeZNh3+g+qLEDbsM4xsNMu1HzNIRDpajaltYIB5eZ
5nSy6gIBLirdRdlnF1FsQNzE7unlzIzYOox9NZ5b1bzmQQFa59owT7Gq5BAlzV2SF5yVG6vpAFAM
rxPnKm3mZUnbOVbmkC0n27nX3Cb/3MrBX41tI5eF4MppWRhjroRNQJA3OOfPaqu8yh6d1D2q3jva
MUyFpCmmA5Wj3Iy2d+v4TE9Zw6eDhzoBoT+8RttEc5hHeb8ydBeOCQMQY5QkNmvwKPFYPJVJ9ojS
9pMRGcZKus0d05J0nbl8BRExYZ/vK6ySi7h1QVVVythRkvUTu2LZlagEbdwWgGcsoLyQEYzVTBJt
MRf55TLiZgW11QP4R/s7fnQDE2fJgoswmgVucyKX2zHU5dKL3KMMU7m163mCPjoQ98PokYELEtgE
YZRO8O8ikHBlGsZbm6Ex0QQU9qlIHfsccUADB1DZ5wOXIXQywmsSjkTGNuP3AKYXDp9QqhN0G37G
/zIXJ7ShSp+9obwzQnf/8t3TwCUSJCdAJ5vgBKvpy9AbqFY0xFsd2qyY11VHszDzLJ8Bu3HED2Zr
m2aURNK6/ROGES2KnrHawTijjosKVAHKWEcm3ztB6rqRfnM3xTlRDrGDgB3UFGusHz4eCxlGARTP
HLMk4Ga44u3dZPMAwMd71gIr3xZjfdcqN0EC6uRwBFN8ejNuZl4rtlcZYeEvxUkCJoOu8M20uOLT
PuAnL43e84eHjl/yS/55ft27MMFhrAdf7DXaAguQdq1m+f2YJc92z0uWog6OaucYInA2/AFoUd5m
3Zz2rZrkUJk88BPr9jbyoTt0g3Wa/F4uq0Zh0OY5xzwXBJKnEenupEuj/Tox8GLO5gSPpuTCjAUC
/dRHCAcUZWnlnaZxpUY3+uw2GjbYAzcMwRVm6DLUbmOmAofQDfEdSHzc56GrwW2cvvYmymLlebc6
YdcrP9NudYOne/4XMyie2yZ9zANeWddyb5tQaOt58W1bl4zypr6LKblrqCZnusHLkc8Pvu6HJDvO
KqhWI8fBGIiuKtD6mRZLxuTW6qyMICSrrPRWmHiYKJ/poIRrhUez7SZ/aQU89m7DrbGR+K90psUH
feI7DSmywL5MH+ETcwZZyIQxInce/wSSgfoi+woTcp9YXrSUJW98E9d3tRs+9mZ3V2f1XVrM197C
7cN1YNWELs+JF/K9Cy98TiM4uy/vqVa6txleB9suJpE+GDsJJIDmvvR63orA5rr1PCRer92qMeHh
0uSZTNJy4xVjct1bcUo74aOj032iq1PpP+kDl9ZQABOaxad83TilSUY3a1T+F/i6kLLnss+X89JY
KXEB4MoMPIGZtTWbAdM52x0uRcu9nIJOMc1kEYwHkaxrpPR7Kw8I9EGwufartoFbmMHVpvsmzKvW
vowqCK9MD5A7Zv3edTPrF2L1HS07hq8Emwr8VoBkRDAZ12KKZtMAbazPiWJnpTUTDaEK4HQBp8Pm
kwJaVWbxlYXTjVtYuXyJsWelz0wcMRF5TaojyiQpceryo7hBERiGl4mWpwgK4a9IgQeFyJrVIBuP
Cbep3ynLss8bVZUbv9LLe6F5aju3oAcNbau90uPwsQm05DrStS+iSjrssmYj3zDWsU/0S4gQBujN
uh8qC6uIBNqgMHvAWl6WPnV5w4MgXasR5z5fDN7GrXr9bojTR6XYnufFqSx4gk02bE/xd8u+vnvZ
FqlbT+NQwzBs4nLZ6PO+iP/NOUhUg42wfTQnnsMcKWoMF2RpokJfGZldn1uIEpdNM1zafRthbsEK
/rJGJJFz1EEkbrQcE5q09M8Q/mJ+VxiAhm0w7ynpbdoDnMWOOwsdvFs1wdVNiugZbs1VaXaHunC/
WmF6n7vJOex2sL6JKqFRIbVFnslN3GMfWEe8cCilyk0XwUcqGCos7Ahg1UyyEfWqnlyMCt+O0vcI
KtNdWuGg2RtJf4OuItsYqQ5srmzw5IE9pBkadUZwO7ti0t55+Xyaho7RkuJ9hAAzPXSRvB3L8JFZ
Om9YHT2XAb8tqvmlnQuMl3IhF/Xd6CSPVczV9FDZrW1As3+oFN/OXOdugghp1zQd3aErZO77tlA0
6f+dXOEMm3qsVY6r3Q4ciUUzxuQAIdCE9QECNDP6h+M6fynJZ+tuRng6A1ZK8/cFohrzpmsE0Lbr
9pdh5K7aNjwzrf7kJylepiLH5zSPQAbrFIEsLhKt9knMmn0r3LpJjlWgxX4+WSYlW4Igpq7gGVeb
uJ5uggG5VUDjtgybZu+3+lcwc21h+tpnut0bFJ/nlfBwWYGXE2rBR9F032Y6qgjQJ811aJ/6z/AI
22WYYf0aVJRpaa+ONqL3swwqPEb1LNz46O+HuXYfIl6a+ZmzY+to5qw6sTnrKFJWyKZFJOihXF/U
EfumbZlUjSmmTNHQoOXz4LBnJUxbrUTZ3WnG2a8L8b80qFD/hGFQr8CoIMB7HlO+6q+K0i2dJvI0
nJ8oQvo0o0gTzh4h1nNcsnqysT7/wxH/8kRxSBd0gcMKHinzXethoIVqKz/VVvl8pbg51h7cYTqZ
oSTtsZnuOw9/HHDCZZZa2973jnM5aUws6JlkvNi2NABiYs+dayZ9oASa73JNMTACBaiQrTRjDelz
bz9GwMNo2/eFkT4zjLwzYeZD8aSvic2T8ljnZZMQaRJBSZy3fSNEf9K31slAeL+cy010+sc8owhv
dN7OyGCTQFE5oofQyYCqaFpeajoIBXI5AcF6Da8IpOUVxmPaTgzc7Sa3j+XEb9JI3akY0+8CYzsw
2YFpqAzYkyefbfz7zkjPBXGLgmrUtbVSId6hsqkhxSK23ODXEC1Tg11BSmx/KOwa8PnksZtlVnO5
ZUYVBvBMeyme/bMgtqeHl9v3vygb6+nTf//X16LL23q8fgqQ2v0EX+Bh/vu528WXsg2/pD//2PfB
m6d/gIdsOEwb9BerQZa9H7CE/CAZEDEAYNTBfwAY/hi7mTqzNaSKrMSQ6F9ma3+M3fgRAzeHsRs/
EHDO7N8ZuzEketOWf4cliCsQ75b5RlKY9FWlbSFUVkuzwSpKefgxJNE+L+HjIjy9Z0HeWqO4VwR6
LPBVvahUubd7LF79JKuWnVncCxGcN5m6d4rgbiR9q0vOPOMhHGdhRncyarda9CJ79rPpVjPGu3Aa
blsBvN7Dw590nEOttsRlB035sjHDY+EHewXBrsAbaiNbeewG/DUknp5pmRMX6ObJCornBvz9ixVS
weQFHn61M+tSMGHAkGJKn2VsY0ETXfj9+JDCrSitEDMNcWs0jlyaArU18v6dw1wbH7xreADXARtr
2DhfVWvdj3r0BLcXh0YUWnSl0O6nXQfPt2u9x7SiVICh5i/Qjm7h9F/CQ1o1Ff1aGd5QgM00K2fR
oJryjHhYFbhfFqnAPBqK6WjXT405XDMaJL66WDPnImxKngyF46o3YXhcZAW0fqaEUThzA3NyjmC6
bOCYHnUBcdzLyPyLouBbyVxrwRq6Ci2BjD6iz0IwnFDJYM6I4Q92sCZ/Y1GLa5s5/dJOMfXtnfbk
TQXEDueIDYDYO4m51XQ3/JhIjLsieV/7Nmo9XJfAhRijwIBQJb4Fk0aNOo4jmehwgIOR3Unp7S0E
8WEDhNpjwAq7F1+PiZz6LlIXIY4IkNmTrd5n5M/Jrr+cgtr+hplSsIjNr1gweTsgD3hG1PTQZn3y
GHu8skr9irVPWzLzibJFGpD3NqIGxpaHBCP80nYW2osQApvzHCbFuo9Hefz95e7fA1n/Y8ADwYb7
92vY4ktYf4neLn184Ac9gIWIXdt1WaCkQ57Qn6uXrc++gAbZBqxEtuPMA/v/oQeY/AwUjUJOhyjA
2vIDNDBsVi+PFCEGbJbNPPD3chHmYuV/hpqMTU2LIfsc6YKVq/BejFlfFTMI300ejRFtIZYMG3z0
ZpOt1LyNQXYvpkpLoRgjpEyQLm/9UE4PsNPQ3Y5+vzDNwdq/um5X34/7r7zLrooob5v//i/r7Uz3
+9cx+BYCdoQHgeDd8N8u80Ej2A+AFvwCAU7c0dfWXYtxe9EhnVCR/0WzKnTXTdszeyvhk/HyYgNB
o3uI7S58sPEmvAJFfXTwBVnhimPe+OM0dcukHKxPIsMZilmMdm/WURMt6toWLjRDC/822K7uJ9yE
cKN3e207um2kL8cIGyt6IUdjBhL4chVRnt2ME8roxo+HZeMkuA7UFmXboowJdEC6ai1rKvCn1Ctb
ayF0i4bEcIbxGX/IAI/tJANF7uWIHrXGajDT9Fj/B0DDeFsxfr+QpkHqFPgS/BPn3XDcaxHzaOEs
NXS7tSDmxqA7HNVsAEWmC4SnQ599E6XY9mlPBM5Dnnm4OV1XUEtzhNUF3vOEIrubCNsS5Dn7CrlY
12GDzj9HTbP0Z50dsx+8IXYWnlP/8Bz85KnkBYC0AnwxGxa/LbGnKmmLIMYavkp6nLNA3Jciwdzo
10f52TVyIDPM3B0b8Owd6iNcwO+sTglbHnNrrdnc0txHKnuRutkDqg5yByoYh78+qPG2XODO8CiQ
Cq/D7rF1EMN3ZUNg1nTyeIqsTKbB69JCEjpkI9qwPtLVF9uITfB4K2YsIoJiHmk49qKO9fBrWWTZ
hR2NgB3gE8zudawFszDULvTYiD/HlUg+hszsV1U9JFvljDbZol5g/dOjNcMMb5YMToDVTAIy0geB
nL29OSwkk41QqF6FNHCr2nzJEOjxzJjwjzRip9jUHRLQqffdjaN36SYaoe1qOhzzQnhqj4EeQeca
Q2rl4PPRGmWzgzBLB8KwYTumNcqP5pSlKNuzqohXGZOngyg09K+QprZOqV+305jjVBfkK2RS7T+c
4NxMvTk/+mfBWk2GDd7XLIxvz8/uNTr7DnlC3EPXM+p6X6HVRPFpPQuMEjwXkuSvn4m/rHocEfjR
QxUqPaxi3z3uaaIVfp9xxLKub8cqRhPTDfira2dFxoji1wd7B9zxAHI0y+C/wvMogWff2zf9a5Lo
dWMRQGXr2Da1drsp9Qj+vwWUFmcm8bJjhvnnFQWeRxZDpP6hm31ZxN9dYLYuwdnqPEZE8bz9Ap2v
1WNnBQhEHRls0b5YZ2mX+VAhmbz6DXas4Whg25/D5e8qgOfCrFhpbBeXB4ytGYBNzQV8f+Jq3XYj
zfZ26vE8xA2F8BQMoZno4ZvkzJaoZpZR1XrhwF+blYxN1SyDFPewTJ0sL4Y4PgjtKssxGAkd214P
vQyuG6BvNKfd7C1ZwkqOEf5ACjbWNq0lk8jWKz7yTMINrokzV2RURakZnyu+26corLozUZSkq7rc
OpVM6vzl/v1WN/nvlVf/cRw2jxfj78usq6j9+iWq85+SMueP/uBpgOB/YCoDT0xilcxuDNr/g6cB
E/IDj7/lmn/hsWmG+UHCO2C+Ah+Kseqrmgt92IeZ0sRWZKEpsD3jdzrGt2+7LUGreZSgg1g2lFHx
F+CcOLey7/LpaKuCiVaH4rmGU52rKMEhFsO0VxfpJzXVzD15tZ7Nx/Pg84k5sBIQC5zt7etWW5kC
pwqNo5ZH0MlCyFpGVJCy1AP4DsYDAr5iU/htvNX8qyy70wLQpbrCXezXX8R4u7DyRdjSMcaGF4Ka
0KW8e/tFigkW39AUxXEWxDEFAjbPiRkSCKnOqwa/v5xw+ygcFoUVujsqs+egGW5yqmEE5519zN3m
1BUSgNscbt2C6k1llrg2LH/XxnqxCQpieSr0Y0yjdHOFcivaT/eGg6Qoj4bi+3tIfmTwVPzkupri
HWuE/E+swMlR9HAAdC0CE9+eT2lXYWaryjhkIW54rAaLDt3tVxuHDARMlnHW6TsrPbOSfdBu6naX
NieclOsrSbgGWRvWztaWzlNxRkh9jaC1/NIggDbW2BGqmUp3rBLMpQ/0s4j5oo1HIC8CdHhmENLI
FVgHezygTDLrresMe4pgAUjv5Bsi/BJMajYOY3l8DxZlvgs/iwdCjUYXX7kzMR4sCIeQ8fHNvpT5
Jwd0xSy+ollwnF3n7l21thGw7YpuyYprpyvZQ8jdimzbwYerN4gCKM0nIrUJDLY3jPVRt2dYJeMF
Sl7xdXdFhwD+m57Kj+49anIi6DFgvULsCIUniDdZ8znxqCpXhb9C86+RIeVsH4O1hPeOm8Tn4qR9
BsMEVdadjco2vrYeGyYLa2yFi/Awmcv2a1SjSF9igJydo0p6qLBhoytPF6MNZIWMbGGLBaKjg7u3
V+5N5aHpX/hPjYsJN75ACwSoj9w1+6bhrGKilpYVPm23SHK3pDZtw23MhnCIPqMm8cfdVO1nzevl
8GnjH+RFd+4fR2xYb4vzdpNeqDvIkBbO5RjXwkxdBY8EIHikj5MbvfdhPeIyDnC1VOWBSYxSW/Oq
JyB7WODJiR/SpbxPt9rFdJ895gfP3mbI1hWR9sQ7b4fneU5ySi+GpbyQ+5CQr4YuaFk+jHtvoz4F
S4KDCYjhHPdYPlThIl0zpw+zBeTT8jl+Bp6On3PgOH1Poo19hi3npjgfcMJknnMVH4iw4ILeYxu6
jPZVizshIeSIDL8l++IO5bS89i6mrTz062Evn/pjepQnvCQ0vCyO0xde23odmNAfF3a9iK4ItD/l
J/zLoHArCzcNzC4WJgnoOrZz35e1/90G/2tOIv77XXA5llilv56Xzr//feszrQ8MQm0T+893DEWT
9FaH7U33iAswvosU/iBw2x+AqehFoG+TX+w67Fc/Zg3z36MJB04iCMEVM+37d5IL3nU+BvUkjDSd
shocQwdlfbteFtLqReNHuAf3Uw1rRw6VWOhxwkLTY0dyU9t9f9KSWlzI0vIfB5oznFktUT8q/Ik0
KNSNscMmt/wYC4VLWat57ZfCdsq7xnfRv1WdcMEX4raslzi8ElKXG8n0Q0Pwt+v+u66Rs2APpfnh
elEIuM679qcuCanVUUYD+owZKCcuIBr4+TKeLCz5XPCYjAS8uLt/dZd/st387LAmJHtKF920GNa8
vXhSlVB/gCtIaRixg/QxKiVhRc8uJzWdlX1/GGqw5l8f8+0G576c6utjvtuwMbjWzLKdj6mrvfAx
0fIHgtyqyviOkPztNTXe1ijfj8TVhFbHKB9m7butVEcUF2klNs/A5jZ9X2FAg476ZCb359AVWoS0
GN/ji/hCRusWGnwNcOmxXqsocM41rbB3no1OctHDDYsgH5nEsgxRl+xFYYgvup1pNgpKpkqQ9WRx
VZoNjval6JN09eur9r2Ce9XgzNdN0NgT2+PN3F9jrgBfDdVEl1tGXsQTUX86bsNh+X/YO5PluJEs
i/5KW68baZgd2PQiAhGcxEEkJZLawChRxOCYZ/ev7wNlZaUYYpGt2rVZb3IhpQgCcPjw3r3nWiEd
zZiGNl1bC5aGl8IGjquRpVaUFKLwI7T6PtSNyI7m2SvO9DxZ53Fc6XnfWcAiKD210/fUVXwxbtEG
N1gMweYYwohxOo9uPW6soiFmDAgR92mvt+xKW54ggogBi40Q3gCPYfaDhMKjmteHFiazXpOSQVpV
DpRKXI08X8RQLiBpHnorVQJi7ce7mA0kIK4JYjAi6RyHp9M4QFCntHS/Y+Cjnq2ZP+pTzwnqVXo1
wkkORszo4NqWZ3dpEoLHuIi1S2eXyooeQueZRBFtQPi2hoAygGGA+LRjt902zhQv7C1Ih/jQp93C
Dy+XCvx43y0UJIm4UJu165vwWDQeYPxVKS9XoZWP5MrJvKFgftom+bLLrcqeTucqj7eWrxcP9Llt
A8WHrHhXeaLOVjRVySkyGa9TTqK3SjrTQ+s1JsQ9euP9lYlozYqGuCjhgA3wdBYiheFc9LN+8jSB
Frt5yTPkbmDzlouFtg5InZm0gh0eBXUNvkWDQPdXTBzc/Tg58gvpeJvCJZhkqwa3FBBIPGFsx7Gz
pihI+gL4S4kFuUxQIG6kSfJSn6Ed2fcVmhsvpZTIBnOq1+hp4QGbNLz51o5VB3I+K8sj/hXDBBJb
giAkxLC+oVzZ31DChDLTx4n9nMYLuzHmYxiUGSkzUYtdn1KMnMZHAr7nz41Vz7CMMl50kbRgnHpg
yuy3qWjBb8X1Fi3T1CJD4a0tW07ZBNCQJzfH5GbD+SFhy8fpjufzvl8naYDoREb469Ttr5M4cQbM
59U6tde9zSyP3jH+Gq9Tf78uAsLxhpv/QhZAIbBdFROhEe4abKW7BYQN94aaDGaKuRjAiuHlctD3
ZXib5aV+r9x1sMtnavJp7q1nNsrSSMQPe+8z5r45FTxKbaPxdcon9IFTVAZUbusx+7CMHSuTbT83
I7Fe4UBzmWaa69F+jpPpWml13BbVOzWctQT1YoLhd8KKxUpKaZdF9WC6/PvBZL3gju0fNx9IZFPe
j2cCEIXnUwwGyp52fWxqfYA/prn/34D956ro+NcbsF3xHzePxfT4VHc/78LWf/SPAkQg2FFZNjU9
yrvumgb1zwJEaP5BydRx4Crwn/BHbeIvo4j7B8qOgJ2Yz9/g7WFj8Y99mOX8QU0CrT29IMtl6/Q7
2zBnjaL6afTQa2IHaHkkauMJXRvnBwVA4WqmSu176LTi2xEV040knebR7nxN2KOMQS4BZN8RI1Pi
BO/i3AEbGVgfOqvsroaEc6OfBYTeDIBzUGTYSBH5lj31gBhUnfl+wwmx8smCTgIRA0Xtvf7ECocl
qjKr+mR5RfYl9p3quvcdjbgxra2POK/MTYcu74wqd3os6PaeZJ69QIZb4a6ia2vASkJ8pWGSRyzw
mpRTNfn5LqaAvxuzIa9JojCduzQj+Wjjgdu7h6vekDKf+uZ5GveawrgujY95pwYAWqX31GSQiaIQ
zn6zGfs2hnDSZQDnwSi2BM64fZLvEK/W4KNtr1wrk72IWEhBXueLtQwbzF4+SnhyLR6QxOkPC0oX
8Ge2+yUb3BDaoVFA6ilwoeVbqbzwrpkT9xFJpTplOYF7hdvuiz0q6JJND4ioJfQ090NiSCCNPCFX
1HzQjgIiKRuXgzgvoNwNaTJcFjZVDgQwzrm1mFAPK4q6p3MzHVUziAsJCkX7wTO8eVKX7dIBddCH
TjRpzUm8XewccZcISkJPjfyiasor1y7yp9pPOanmnZ9rDt81TWkBcaykVl8Q7T2mMEJFM9aP9dJT
XrGnMD2G99Lcm2q4XyS2wNytsM6VstkMUM655txFcW4/lC5RdtRjPEA2ngEh2+jYp01T8hw7nHil
odhU5tYnGPcXvTmQrhuP1G+60P0ydekXmc56C7wEFXI+JP0ZTcqUrULBLh9kUjS27JqcrDkVcw9t
uKyG82wwzpU/XrCW6o0Ay+Jv8Z8wNfsCCEdgGoquW6E+ovX0z2VF1SFBDHirRSm/kViSbTw1gyT1
YAIMDKAguNPacghVgrqzNIrU9zpBoZg2xwN7Dg39J7BQF9sNdpChX3ZJN1DiwgDt7bsiv5lERkMm
8LZJyR+HwYA+36me/XmEt7fY0y7pDeO7Z/X0IPvxsavo/pjjcD/bCuak4wEgsjLEGdP4IaVRVOew
K+x0/OIjYGZL3lcRcO6vrd+VxDr5IP1smKmiF7uxLWaSQbzAOAaOqE7gHhHTljb9vkIkEM1gD5Yh
/NjH1IsEW6Vb2Ybfe/aQ24Bd326su6vGG7CCNFa7qXvGqWEZid51otbXUBXJ7CgNAT7MLAyUnK5F
HAcZSV/q0DTvwSLpfWLPNB5d1VRH0sfTCmbkY23KetsQnBEFAwgkezHny8Gl0FOU/melewKG68X5
it+B1hdHRuceda/HAIo74hhUgPisrXJok5VCjlLa1lU3enxN0nAZq8pBJlKzJTDQ7Q5OAbyo5UjR
+WpaUz7Jy+yCdCfxh27yBmCjU9nhtYip3om2thASu9Sx1p6vQo9KXRQcHRxF38A1i4/js70I64NB
pg4TkKmnHaRK6pNO0ca3bsjeO9J0i5IL2CuUABWhz4aTOX00KnHtNhrYdiNIw128lTjatj35Wk58
swDGdK/qEPcBtMJsmxrZV+kiX53RNp+G87xcgZ7wb2ruKSc+012uZJb6xKRZCvIJqNybhFSy22ES
JGbLITwKOnYiElAZ4BksMTmzxuoqzralWozreRqoLcJUwtBguTkVPG2RvKpQf07kQ1xOMwLweika
tW0LJJb8NSWieUHY3fgIj7VHOB2N8+VK5TlOhryrp+/euH5h8C7QSrisGVAY4+cxDBp5FUMDvOvK
peEL9hv/pmpFb9FmHeir/bQWv3JMPtiurYubwwpLtR5NA3Kxw/aqXVWZIlbT209peMGWkeqUP+7M
VWWa2QhPQZORX4DRMUh2mcD00Mix2svutqrbOwnkO/ID3V+9/Vv94s1cfytOIbAY2K2x8h4UDYhf
Nc1UQRgcDRL7FiO+Q0/0WdczCNGsdchR1LeWJiFkrL45DMZNW9R9lOCZWPXamOuHDf6hcVsj4WrC
Ooxcryw30NtvHchWW92Pz2VdE3gAY3odPG//+j/8j3/vN/98qGuRG1sm6mIKSS8PtH4H8TCJXX79
UeGXbtPTWfXnyVw/BgukYFTktz5n6gLfyAb+EHFqpnvi5Qi9Fvp4PrFWU1we+1bwjk7goKPw42XT
jmEnTBuRhvpBawP7M4FMnEn2oiCdammg/qarp8Ejux7Y2Q46+vGPR/Fbu97XZUsUO77VjerIuxr+
+3/XoPs/RUzhnf/rTfHRo378j5sBm83Pe2KwWX9tin+UEjmq/EPOxCf6156Yv7GRqv8ZtfoPfspf
pUnrD/yd4COQawJdIYP6n1tix8KMjQZqJUtAnmB3/Ht74hdbYrGKsGgZrg7gVTnv+uuB66eKTdUP
Ppk6Ccofrxj202jAsJ0cdJPoD2IYAKdGjAgdVmZIPklFoAB/xOoEzQdZ0hJZaUtMak8s6HmPqenM
a0PwRtZcEqjjORpn1bLkl72j0EakVdJRMqAME9HILqN6XAzY8GYvyYgx6PyoKvNyHGSEe8SNbyXH
gz0mA24ySBUFy2O9//0h/b8br//nGsrrRPavB+1J9/hStLf+73+e4fw1+pzT0bqMcLzG0fHXcHXd
P6iT4zbmxbEBsdZz31/DNfwDPZ+L+4OQ4PWf/32CWxvIHvI/VGDmn//sd4bry2mP4oegQroGsqOd
sEIn5Nd+MVoJegViYtu7EtxtfDr1dnaW5r0VHxMt6YRfPNKRxLFdJYNpbH56Qq+sry/Pjn9emiMq
Z0c4tCuf6ODSrQYs6MbmjmSsnISGXN3O7tRvx8lMq3eudXibaHDA3q4Nd6Zx5nee9M+3OZXsRDm9
AWOdy3nf984TTI1lr4vEv7PagQCoJJ/fQRe9ek2CnIHU20jDDzVhniGBHpZCRdAfcXCyfn1H0Jfc
kU5iXHDGuSbf3H3nmuvr+nt1FeRN+OhxLE72FADoIx9MPt44CGzQiBVdrFiS2M3cucTRCzLfqJbi
pgSY+/Htt/jaFdciAMwql32JffAWWbw1ljgwt97cyjPHbPMzn2SpvYmj+bNpIFr/7eutojf0VMyu
SJwOrgdnuQeB1irUYslZOpHnNaXpRQc+8QSlxvzOHvCVdxjCi1zrL8gfvUM5VdeHZHcttopM2SbU
otWlZRTnWQlH1a+8YydIb96+vbVgcvACqdogHEEQgCrgsDejsDcGhZKKpDn/U0/a8qlHiMk7z/C1
i5BKTvUnQD5BKejl12AbCyiEvlMYX6yKMOK5hiqu6yA4eftmfn16oEOY4HhwCF5c86DR1MqGQ7Fj
KQJLOz0ccaicskvHr+2EzWtI7iUq15QOBaSRxXundXJ4babV1c6xbtupkv0Apv38xdslcW1t2ulo
IrRsOyXN8MnCNLSPe86fSVbpU13xoN+ZZw6f7HrVECk1BBckcWgbXz5ZLXUs0iTVSN2quIxcbPjd
Ng0wo+7ffrS/XIiZjLmb7QZHAG704NEOht/VqfB0NAjSK+Y0rT7apdle/v5VQo/4uRVLx+g/WB1E
YMyF4aUmNWpyCWS+elw9PJ7+b35mgsYXah4sNHzR64VePrap9Zskr2Mdeezwnzj7QAbwrPLS9Mvx
rGIR26I+Jdf37bv7scL8/LEJpEwULgXrKA09319XqJ+2asEIPqXP5YT97ghnGvk+O9EvR0B7jnuD
zlYeQnEZj0ySm9++8i+D0/Vh02Dv9F1kP3wjLy/sjooqjQQ+3Qon+TADjY5QAnIixo3q7hK3xjg3
KGu4evuyhysuemFMf4Bw2FWsVeGDy4oqhATAbEf8caf8nds5mvNhHitCvEFOGtk7Z6pfBinX8/BM
oX01+foPV6Oy7mazjQ3iBrrWIgkFv3YcyvydT+FwBRKeK2w0BfRIsW2hyHv5MMVk8U2TxBg1HNfP
CANXV52qqJaYxrJLl0y/s+L98hS5HhV3TAUrh4nP/OX1jM4FIKzTAJhm2O90F5LyJlLsuJtsYLl4
Z6j88gy5GltDE232ahY9bGePFLPIXSFgtye99aQbgphEgKV7R4H22j35QCT5ChH3QaV5eU9NRoHR
0AFCrLgR3yqzrr8RJV0BZKArF/3mKFzviGP2+s3haP6h7fvpqwNagQCh8EU0mXGxa+c+O0c6kp1q
2O/vDPhXHx76ZKT/SAFQ/7+8rURInfuah2cneXOGBLlHbFb2vztLrjfER2Wx92KVQ9L5Yhqxey+c
x1zCfxBTfTtVTX5aJnn1zit6bZj/fJWDe/FLlMuOx7Arfds4oyGtrpQzAqhNEwd9d1p8evs1/Sgk
vZgdf9wWR09kOzgbg4PvqiPmemL+ElGH1vITVfjsZsZZRoynknsrJ1+Wv7VRwfUAyh0QHbR8nUjb
wMJAGq6xb/K37NLIzNffiH2Y7bJGUEI6WPRS2QihSkaOWG39hkWOE8xFse9JKN125vhkgjf4/PZj
WL/mX54C3NP1xIXi6EcH7KfRCqsXYnNpCWK5bGggYIWPwsIojwoxGp8Tp75O4nE+H4pFHL994Vc/
SWBvbM7p+bJgvBxVaRdjoSo9gUhhco6tptC7bJw0EX2meOfUsJ4Kfr3Hvy91cGoIKvLFZ809jumM
XzBFCDvCfE8rj5aUUx4HvalvCIC197VDcu7b9/nqN4pgB1QbOFCMai/vsw57B3EQL7XLZyQroQZ1
Dy3l35l0/r7KYZu7TZSfzpMQ+LWn5cwdsatW1JO3XuN272xmXr2hdcpmRqDg5BzcUKFno2XnxIuz
Q7po4PpX7vx7B4VXxyVFYNZVer84MF4+NgNBhZfA1UDb4hNE5WhxOsVzcreEwn2sgTudcp73joKW
aI+3X9jrVw48liVYbYyal1dOg8qc6VbSv5ylhROfVsexT6DF3hvr9HRpXYI/fPhGczfJb29f+rVH
u1bYAipsdki19uWlCaZBmGRMXNrJxI2uYHJm9pK8M/O99uX9fJWDR6tEP5vw2QTOQStHMly729bq
Mast4finwfVfqtXeu6GDpWMow1IEiIOiSkz9Sd7mMUiK8T3hyWtLB2I/l0pESOF0lWX+vM8VldnX
jc0NYd8NI0wPE4QodmRwqjKSjwP6A2+/p1ef4E8XPFg6TKczMR3bImpJp/xWeXYRoQXIPvfz6Pwb
XxvlKxz6SELZTRy8rBZX2riELItT1znfRDepk25ehneW+NduiGoKolb8XIBY1r//aRVoezdt6Tlj
b3fDZctxl2xCsLiYG2kA/v6zC1aFhruaTqhUv7xUl5pJCu4pINkxAAhVGvWTQMR1PMbp8PHtS702
+iiX05dzVxXQ4bhAN6Y7DgXAXRzX2ppN2+xoO8p3BsPrVwFzaq7+YDaxL28oCKXvwOxFXoXsc285
QfOByInx5N+5l7+vcjArKdlzjjF4Q6rLmeWTyQC1RsDcv3MVjHWUE+GjeofjIAZHvkzMfXWrBfpG
uP+WJHvv968Clxw+I6VDepAHK4icYu2iLyFG1gyID7ETUOfIG965l/V3PVj1Kbqy6mKewzN+2Kjo
bQ9429xY5FHmRBx3C+rQXQwXYe/FcfIe8/LXq61FIJPDLoolzhgHU4L2XDnKGH0gtigioyGl+S27
yNk0Tsza66t3tjS/DjoPIv7KfgV7Dyv3YDhYdgZF2kzJqe7WhDtF5M6YBM7m7Rf1yk2tDF+2oyi4
1wL6y6HdByPybsqOUT20hdq0INiwi3QJjcw2kFL+9riAyuRQp6CYRgDUYbF+IpDZDlGlklllek8U
uJRLi2eZ3yvH/Pi9Xw4N32FXgfLMDlzqWAd7zwZggGqAU0V6UnL+Glet34qdJQxTnchQDQqiRu86
8s4lOgz0xuTM3XYqbdyNxL1wluAswN9cU/SGBVZzOG9RB0gTnWMchMRFM0wIOItNkQLw6SeUzdNk
dc7R776e1Xm70mtpNLNbOdguQO+S9dARGSZGvlk86N6UAEpx22y/QOO8fvtqh6vs6t3yKarSnMdp
TsPn5WDgjcE89bCcVshgS7TIhnwY27QuIvrHAodpQKTzO6vf4QDkmiEOwx+aAC56WMEae0A6ReWG
2FE1kZPN7DgIjAm3yiO0CMTfvX2Lh18V2tW1o+nA9MdtGB6edL0wW9pQwiZNuhTKmsaY+ND5k/3O
zPTrk1wtEauCn+dIu/ZgxTDIl8trUlcjoxBtHgGMF9+JHSQAzIubL54crd+DKTNIaBtjIEZQQYMY
Rv3Bh0wleKZWbJNcPczEVfZVftLMffDO41s/n4NJl+McP96Fj0E7kHnwYCvWd0is6ALVu9kuKvlY
mL5B2GvA5uU6sxGC75PWXJDZq3i8T/NihhBsy8uiK4PLZHIW3Aqphl0l4LYaZEqlw02by/gR8fjK
zzWgyDMb1vdaJmjyrdsqAQlv2dDzSeGNHWJxyjC+sEp25r5fzldsdMG5DVRePqe6HXao6PMbOzD7
a8MO2wpQD4yOM6wHTQNPFaP+wt4qPVbjQqMOeK/CSdl5eAr8rLz1hnE+cuLMPTHxFUg0Mbl3NyVh
h/m5VReG3X5vCEOCnDMCCe/i1Hoq8xYLitXnXywV9mdNL4qr2bBYVo26S2+dMSv3woHIE/ObbLoA
iwLq0K9yIVQdWaUabuBQ1AjhJlXZ0ZJXVgyRdeXZIjrPs0glQdIcJXL2k52pywCNjp7QDsLTIPRq
cPWxP5fBWTsYaGAKR+CwMIjga71BX5R9ne+EN0IOh7Jkb1TXmhA2K5NEhmms98p1JbRDCU4JGmhp
5ju3LwKI5nF/rpDn5dtQVuaDiKflc+5SEcEe4G2lhzRvbnJiEow0db679mRPyHgMnHbpSPxcVzc1
3j97ICiT/e7noREGiYKWtz4p2I/igpymGcMhmLNyWyZUIvexX6LzC7LUE3eOU8zepg5b8/Ncu+J+
TleeWW1YpA02gVU/FnmFdV32VfIMkKk6wxaRjLcG1l106B0qX1RqdU2LMdn45FWQaZGOzfy91CK1
rvqEfxg5ne1fCmWF8Sk/Filrr6VLwYAYNbihhaI9ls9DYUGFHdEkAmJojuOkcLtdSywDEvsa55Fd
xpZ/lphlPmFzh3562TLpeEei9DLzaRrLrEFb2Io76aTGaUcUYLYbg6S8s5f82kpVHSmip+5tIPQl
ZtZZkJRQ541D+Lcmu32Z6vCbtgZ5pZpRI8QoUmuLo0Oez4YN9xcvvrt1zWJQH7sesxSzWePPEUVP
XBekqic4HKq5rIG+Zkolx+AoZg+fSO63Xj3tM2EBhm0JI2tOUOOlJAxnYXGR1KCjoA0u/Ywxtm8u
hp6LbYmPzgh0r4OsQJZrD3Jbs+6q87zJpFNe1xxjqLUsSSyXTw6ZvXxHc1P327yABbQty1al1yyQ
Y763ifD0diLMm/zaxzTClz1jhEpgm7iwNi/DNjfKi2ToDaIyeBw2YiYv6cdIDwGuq1AK6ULw7/rP
7QyLeQuZ1ki+VKasHLTSFdEWfo51/LQOhv7SwGuy+m5AZhK2lSgzpeWJlHubkcpjH02i1xh6a1EH
+IeGiR+MdyTeiwDq384PEkWCJHM8n5psQzgGyK/2Lt/qGM1E8tT7CvbiVTDxJe3TpdBXSagD/MI+
8MDIWxRHLYcYwKcy7npnawi8GiCFYsfCODwgbwnIIkTElqis2jlwNpoIPa4d7NJe6s+AbL16Yzih
Ij0yyxNSRoolvcyavCInvqsaXE2mfYn8cM6i0WwNokCt3vXBndOWT0HHOlEwz/JE2IkwToPMSp6S
jtUvwnaig0grEjTYz4CLxFiWz4TWEx72dc6l6WybKpgeJm1LceTmFk0Wo+6TRx9cCTbjOiFSWKfo
HJAqk524Sy2Z3vmd0eKFaokz29HiN7I99KHlaMbPg/A9w8m3GZYam2+nTTTliQNqXA16qrYkzTRE
9gkYcrvG7AGmNIlT2gvI4mDJo8xfcqzYszX756zt1GgZA6V1aoJQkYTMZuIDLHe41eFgjNAtQrEQ
9+Au9l2atGF2NDjZogGsEOO30dWkngkgzlNMwIAxkUYm/odQZixZk9eY9s4hxe3KbhuVba1O9ymz
bCqeiR4OL9g6Oe5xmo3eg0/4o3nqDB1CxWbJw/zYbbAhbceaQG1Uya71vZnJHt65pdc8FGXlc1Oz
qknYVQksIZSzw50OB4jGQaYl4mmWjo+YwGwWiFqvjGNdOPPGi0UYbwFeBh9i+jZPhqwFRgBrJsgz
b4ceojpp5M2RVSun3xaj8L8xyDBfB6zDFpJ9smA2jaOmDpZd3rubenCL/CidOudjWue5t09bozS3
7VwvT3VNgvQm8FWPrR1o27B33SrNoypZZqKES4FOmAYR4dkEgs+0G92c/WjPaPji8BNt9AVxMW/R
iDnDLu1648HsXOfLXGRUgaeydKCrltLjifZSHlk0mI97TwDgtNplHVElUJuN2djhB8vLkyLKmi7+
3hruIjfCI36OyF7Xa7etD+puLyl0kDXrZ+NlYBUkRsJoppZB5a6vd65yiwCXgrME2yoFCxf1UOc+
DZkuzKgrHUm2tzO3495z5+UrnO+xvPCRkX+KtczI/0Fm/8UVWn6QhJDaGzdbnYNDlZTfjZG5cdtA
kw0/1v6sc9C5RoWSXPVkbY7lQJidA/43gPKbsr5NRssLDMtwRos9SWEc1Som9JME7bY6UrXOapSk
hfC2DUGWIPqspDE3+QLwGt6e58OWXRznrBW1WPkFVeOS1RTo8DQ1FXAtCYS73vKJZYA9F2MMNloy
z24LQOgkMMCoxyIirfoinWJJ9A8VBgwWOktCThOhp447RQwpOG0icUU4d+M9MFyieadGWnmk+tmz
H+NR5dZOu3YvL+pK07Df1OD41Q5n5FyR0FM47UfdelqO4LPqlEwDO8vqp2Ex/JjyI5lHxZE7+5Pu
P3GmLHR9MYthNOS+Gk2dQBpsEzevPuIinO14P3lrmtUuXjqQpRvcxYCzyUUtvA5UuiCtcWc2usVH
X/uG3xfRQNpl9pQVqS3vBRZH6GVD781MRWzYXL60rq72TekrtS+qrIsjVPz9uMmScmguY8wepw6/
AAmgssXsEfdu8Z35ekh2ou3IK2zSVGOoLClDASpryZ/ssjn93udJDFnSXtobs0TLtHc97R1VdBqK
fUqDM9sMI38S8QHb5yVtHRbViRe6cZj4km3VsBE6xxaQE3dQJt2Dy882dkHaGEdOO0zzkVEOA66A
jk3pphw9GexIWZ5hzg+uf7bM0rifiKxHWJ8IqyY2Hn/sbi6xDYb7FoQ5ualmQsSVU+YjPtMyV9gT
gnHaFzpPTk1CK6uTEc62/tR1U9pHrBkNEam10eEErkX2OKEF1KDGiHKA+DPpcC/XjNbtPFId3c6E
Yt4sxVC1W54guVvpuMh4nywpPg7HJuwKZGRl5bsAb8x10qr2wiYJ0zszCMw5QzVDugM9x/QBj6nz
kOdVnd7mDeyhI/Ca+SURqsxYXZsNp52aZwghEFXgkoVFzpaRZteDKBa73NrUKxJswRZ4+WEM3Gpv
ul1wVam+eLZgawt8sv1obvACINVvHMhvkZuL5boQTfWVGdG+LStLDVvPjrvkSDt5LjaoLnwarton
/qsa0udVZeEeldIen5TR1wTEpgHlzbhRzbHKhybeoYMDFErWEPZS0Zn5ppPDdLWseMmNV1vx99z2
B84ujc/WvVVafl8ClrNdnbYd9CYIXlvYzKzM9VD0nOFiqzutqpRt4dQ7otkXrAh7Q1Ivihwrx8Ik
Q6dxd5Ijz7zpMznd19q7i7VqSD1PHr0ZR1Rfrjfu+ridIleNz5B25GaOZ35yXEyXGBayS+JqnjC1
ZxHFpvx8SSpuIOu7IJEsPHV/lfKt3zbzkj2TZWOPJ6k/4toQcLD9MgVbwC4B2wtLYQ8hcOr3NFWM
fS4Tmx0yBrOvYzG1d7nh3iwchFJwe+yOEMXzv21UJaEzT20V5WavI1zvbQB3ygZXMia+GbEf5ywz
ZT6C4jy+JlrWxO8O2O1DEBsnOg/SaFaLdeuaxJNp2TXbblDBeZCKdk8oSPg5pAF5FrJHgGBYke42
mrNxi83NwIIlq5u5GY19ZnfubWfP08cJIH8O8T/7UoFa4BCqMXlvlpzT6/raiCTVgT5N2d8TD1ES
HcwouksCmDzQ5/U2tvV0gQ+hIDq8Y1NlYBD2vfJWL9WxNTYlgpVBf7AnHxtLx5e9SbXS28kE98DW
Z2U+5O5d1hbZsVWX+T3pOssOGni4dee22nrxEpzjWM5qxqYde8RgcFu1VDe9YD0Es+ViQsiGk5QK
9mYZzA8gD89E5R4NQqkNGtUBpLhbsxRS6gt9+IVytsAf9pl9Z3LEPhb1Io9q4j0eNIGIVACL/HNV
SSzyfmKKS53qad8twdmi4uqTMnyQuybUQ6n87ix2w1ODbsyzmvr2ZJ6y+7BcwyNMA+6KC+amyYp5
sxSecZeaTvtBdV51G3jucK2MQfl7MsQxUOJeWwlBRGiZDEVHT87ekeJh4ri50co8oc1U33UjZV1d
VPnOBnhB2kfbn3EIzcgCCc3wIWtzke5dggYhs4f+xi274FgneRKpuc5OEOz5Z0Vf6ucgMJxj2RZs
qaWdRSHHaD2bX7DjGNdFKONjEq6NszxLs+OsoRxBhjPcfWtJrurB66/cwspus8zv2+00yvN0WYwT
6hLLsRINc9mkvo8oNfaEs1gbslHGe+pR4A1HiXMl6OW3WCb6tKbt+KHw6kfC5mtOFjg184bs3H5S
2RnOvezRSMr6FtmvfVoZXb9rYyoOG+VDhZ8Cs0Ah2077nC1lsY1dA2C8R9Vpn3Oo3/R8MidIsT7q
sAvP3AnZ69b1q45wgooBXEmCSVJ/8qOGxuypWVXGKer606mY4xPXr+XZKL3PbuwYVzqwwNH3bnPm
mSkUIlcv9R15V+ICicw1E4b4XuYua4OfOFdCxs+D29+N3MMjx4+625ZeUX9ZCuJwNjDmoPPIvL+x
dTmcFjrrjh1zviqq0eG7YVIlbCPOURv7zhVyDLZd7jA/kNSN2V5zAl7GmIhxx+EkwrrkWOmWGCd2
wBz065hRXsb3lqNkyiGKOtlWjX0zbW178MPVXq+PiwZu/CZb5MAOPeuW7qgz+2nB4VYBPKhqn3C1
wLqektpcdvz6XrcNK6oK0RiPkpyWFmMf81bbXy+zx6416Ar7zK8p3G6a2XXuG6/EdmQkvv0VRXa5
T92wj/cEnAA00KOfXxCNjeWK8lARb2AXz0nU8rbybcMUUW3xzQ2YFucm+GYxxUo+Pd87gt5gF0fQ
JWNEWpJIqyjuJZgKkHy+s8ncipIsmd/6Ig0N0FcZY4jcL2M23b1bphSKvS635KYsOlIeMhIrrBNZ
BTPQKo+HB71ogUE9pxNZodJMpzrym0JcGXHmB9tWGwKGVOCoByO3VQrDw4/J3zYS5642Eqve0Jvw
Mw6B9jCA4vfm89pthdrmVhk+dbXRf/WHYbgqADoSiW64SRJNzNrfKmMN1WJtK5091taWgYnWLtkG
ubD7XebX7qeqMZja0FRCgpuNAJMs1sG6OR8po6itHGbZ7CeORGHUK1K+dzmhVjfVVGf+JkSPITas
vgNDgb7dY2Er4EtZ2Qn8UPOwxOhnB4+C2FzBovKsJPA+DsqNz4fewmlS0XSKiRbP54vQayyDOT0h
S1P6bfNJDIq6caX7+M715MJ626ksiVy2Ys9jR8I31O2peazl1JYnC64ddN5zbItzw1kPzXB0A72t
6rhGTexKFhq7UmwpR7b+oK3jtn1opoB7KInsugwnKkcbZlqenp0AHt+sVlS1tZemge5myeB8qorg
WrdTCIssj8l4yf1OLZFYOItHAoyledJO7LERHHTzPofBCOmsG/J8b40TU+T/sHcezXUj6Zr+Kx29
hwLeRMzM4uBYei9KGwQlUrAJl3CJXz8PIFWVqL5dPbXoiHsnetEVrSqRhwYn8/tem5bI+reIPQgg
D0rfJTeDMm9xqHSpHVXkfLIcYSY7p4izfDcCw3bokclIDpVqlyRzEXfdruDcfnIbK3qLM26eULlN
eeenqUwuTIY6bEMLUwPmU/ivNdQkJl+v03kE4yS6I+7T90LNNIkSrdB+ip2WWtEc2qxbj8UQgWTz
AGasfX7skvpFmWy9oaNQNJsxzikftzu75d1p0t6w96NguJyrloUsGCQAUu0Lj+B1vURKaQIg+aGs
deyoufB686HytZ6miizPsfgXwsSbD+h2Waq47u912kjrg1bxlmINaVDD7kqbH8beT/WxBiGpBrEl
S4oLRLcGx9mmc+1W4VQGKRFr0aide2wrrxkEzhh6s8IrZbRLXZZCHkKgXZm9GFNAen1D7+y1OSkO
QBIIeqxOc1k2OzyG3VVPSH26pTAaz+2UCONh6L3YO3S9Iu8NSR+VQUWNQpeWpoguqaFlJTtrSoNf
/LZJxrpzN0Zk99w+XT3Zjx0MUH7bNrJsLjOEPS5RdSaVl4xvBSywb43Rt0YVLD+EfFbpJhK17m5i
UffFAmj36hHDtlbsSs468Fos5Ow5MNc3VV/oDMY4ZDGZBib5rV3c2+MucMciumyU4xkbYFEHuU3k
BvJQ1rlEvI6U3kSZVcuxJ7x6nDs8zVmPfdLrOEc39uDMfihmbPQ3Cke8camrkqRfzMEVW4loex1s
3Mp72nH5oWGOoZ5+E1mx8E7TEJQ1ogomhY8KeHDY9iPT4d6pUKGVmwjTkP40EQyNMX2aIATOA0W3
3RlA5tDdSIkYd8eRbw73jvTZq3a9adGZDJaZZu6hSqO2ecgKx8YaXmjjeBspS4+/tZUutLMEUVh9
5k/YgvccLE17P1I9gjKtJpf1S5VQI5KEJd6WXoRGamvOwYEZKk+SKZdY6tJwayz0jkibqxTMj37m
oE4Gowp1AYu0+O77sdLDbq5qZYQCwvpbJ+3pS+6wqYWsYxMwna6kW9hnFHRNxQl4pgseC/yDSEhz
oc0aOeFB5BJXxy6oAZUX0pDuYzDl1nQ9S80L7tLCBPwxUrKnomNvJyqGG7Yt9gAVOLmzm1ikxTP4
eTHutMSWmtg0RkaX8CbTZie/cgWqqvoAXWnNB0I42vxYmaBFYaw1GiukMw5Bym6pJpc5r4Rt2gBe
y0ni73Oy5lAnlad2utdq3tkYRZpWU5Zg1eSOMwLG4kk009gfvGYamLY1rnLM3GaaaDnpTZU2PSI8
zpKGvirRCS1sVVCNBxnhh78RWafUeVQFaXzusuSTvNEPNm2nMAXplkjSNqNQB8wmP2pF29V3sFOR
uXfK3CH3zzUriPigb2r/LI+W8hkiM0q/vKbg3Wte6FUS/r0q9EY4XHeTVtffaeG/ZLz9/9SluLjF
/7lL8exFvKRfX975apeP+BE247kfiC5nfVxssmgxyej7Le3W8z/QKYwQeOG10TYuioHfwmZoJUZD
wr1jAcAjS4Ct/S1sxsPgiJWI5naHdO+lZvQvhP4Zq+H+D1kC3nEwE1BJcs/R+SNb+kXrBW3SkSSD
Jo+AMN55Lo/ri5/aliTFzrZTgJeyLjbIsY27ytBzgsw4qAd2YW1Qm0JXTQfhM0wWh5Csp42uGfa0
6ZM5uiyLxLvodMcSWxEQWrKbLJ/Od7fQsPcXPX1A/aAeSxKwOB/rhhIzJYf8Y91Bmew4ps6SKBF3
qsgsAiU6j1AxFx8Xo6VTkF5JlBTbeBHRqrUxiRjheiAkMQJDc6wn0eIA3ZakD18UkVk9N0UdbGS9
9HdiVo+u/WJx6pf5YDsHze2D7NA4EiJu1EVwTCwxPbm+VlRkpnYzl0CucyiKZrQ1oAhQhY2t+VdV
bOTTdjCN6S2mZxJZGaFljxw2+nEy8kKE+mzkJ/4o+j0TlfExzhvzi8fG3BEDBZrVm247bhozjwkr
jB0z3XU9NBwAea8/QffZH3OZivRIM2DwxUub5tweYS6ggEtOSp1uBdgLKysy2p98ja0s6rUwrdz8
mRRJezxh/oS5nfuEX460/Oy59iQdKipBCLOZTV2y4RpRpDZet4Ro4MHWPgdTNhB9l0aOvaefzd8R
1+u9VBBAtI9pafdMWk3yNYp4PjeVW0fX5liRfRIpsyV/BfLgs9FYUOIzVRs8O55tzxcD3WTPmk8W
iHQHn9xA1F19mLC2TmQIaunnlmbKnEJWhx6BlFSmt6HpJyrYLH2CAUnZIKV00mfC56xi58YaxZu4
P93NFJljubc58QFANepdwyFK2mQfcXDeugDt4kAey3gG8j5idNLEzHD803v95vv75OdGjPdakeXd
g4Cd/+E6sihz/jXhIKukC6Yws9KYSbkDkCKbxrTNfRcwdv/5Sy1yiXdvVN6ei0B/0Ypwbvyq0y36
lLYYw8v2tdPcUMuZbQtv1ELfabWdTLCndk06XNT83xsj08fvtqN/x/k+vLVd37797fKlln/b9+Xr
S0fz1P9aXuqPBIb3f5T/Z/0zyc7bl+7l3R8g1FLoYvrfqbCSfdH9dtotf/P/9T/+7W39LP+qEOvP
e2ROsn15K94d9MsHfD/oLeeDyzmPS9H1+QcGwt/O+SVAgWmX2CLS6RyPu+D3Y96yPpCQQGKYgyEB
B7X7xzFvBh9skg58n8RJlEx0yvylYz54/6AuymtqbPDFLepyHtdfZVt2ImTqeV0LHzZl2XZ2ivm5
jUR760/m/BxVfQS4FQ3yTXlW/VSamir28WiO3i01xy39WZVrJDu1dKNsCQpP902iSXqmIuFcGQtc
q+eBeBgy1OSbWDpzvZvQRDzpeXvwEIqU226wkLA5eNOLzWB1Eo1apTXVHgagYar2qFRAMltN+kWc
WeO8jUEQs+2Up5qxT32/oDGzknQQZOblXLZ9eXRQh2jb0RZZwvsemGbXalXzZktLcsASZlOed7ZN
zh4SOjs4aFAXJguqsKt7rgAzPo1VUhdEVwfdJRtOVJ0iLBIGyh6e7r1l9Z0K4zToZ2qqDC6urkQz
smCPjPNV7hr90YL4yU8THbAYiMas+TK5fUGh3lQ6BIPRigUpRy8u9c1Ys85yl6bPU6Bk3oSprUc6
qYrwghQm++xCBJ5RZG3VxXDbtA2xbHTpjIfMLXCB02oe9OHU9zJdIktJrNbH0rhsIlk+URXqiUOt
AvUZzMyj8AZBUzikMxOg6QvnwuomDslAH63qMrL6FwQw3Xikjidhe6OJFJWB7XvJ1s2oLacRsERK
mLUWMdWjZxXpbQd79Rpw3twJC55mA9cfHeO4MR16rlL/osJFg0qnYmcO+6kjYstSkX/ObF+6m07E
QNh1lAZ0xRCBABSVusrc0CwNfz/lg5i35shzF5pey/dlAF0A1bR8qwD55JOGc5sGb9ioqxqMIDYJ
J6Yl+nUYKsffdSrXPoMjImcrvEodvLbDglJ4fn4pAuZmsqMM7WvQJbJFvtDr7TEABrYPcnb853qw
67MxGyiZSNQYW5vMy8rypo/r7EpyfvJkElsXhcj+yoZ2UkP7ppRdXVB2ZKiD3SRqgt7pWgQHygqG
9kiDejEche9UyXVRNZZzaVBFNp7TaMTGCdiNgfI515ue6ubBaqIzVH+zBJIvA/1Qz17kHgBB+wkt
SwLZYRozTB9SpOlsQLuT3WXWtJQTB6rUeNN0iTrrdUaso2myktCwWdtldjS0HI1UO/oxAa05bCqb
VxrcIXItxXEsTTWjB5jNurywcqJMXzEhpVvOTueYNmYJS9NU8VaHtTAB3RpjplnKaB4qHgLa0qb0
ouGwTjaJN7YHsi2C/Yx6NgyGQPw1bwDHFSZXyh44N3UDD+UvKlNRkcSroc0L2VrlbhoTggwDRe6d
Fhn/Kezgwjy9/u+/oyj+acRY7ssf9+DVi6AYknyV5t1ttvz177eZ7X9gJXAWq9W6tCwNT987Oiz/
Ay0+Lg4pZhCD/No/LjPvA7rgxQrz4z8ywPzYWbjM0Cc73IwkPrie5/2lNCASLt+NQh5rD7sP3mQH
GSt2Dlagd84RiHqniAa95EzRyCtvW+ke49KprHAuYZyitDhGFac5IuEG8VENbZ8cHViX5BFBAfic
PiVOcusZjcgfmLpAECv0sUhW+KkshfMVqi5dSjJMRKcH2d4DfosPOiXH8T4AG3PP8PEJ78yd6XR0
N7lsreZzTz6kuouqmveto2VBcZaVuWY/2aqQEgQFtz0DuysM/5Cgm/ukT4KmxipHcADirAFqRSsy
1a8oVbsiVnG7oFdAXSBZ/QJq+a0sqEVLSdjbBCvuFdcLBpaseFg0zbO70VecrF0xs2CBz6hHs5od
LZx9dRiIgwRiGwaCJC6d3rPzW5gBcDiinbmHVNN0AHRI6yAMt2yv43jmrDieWDG9zAQHoWpswfrG
FfcLlDIe0hUNHFZk0Mzzno7ZFS/sc7BDa8UR2wVSlIV6LKgWRxG2gI1+PUH7LvTUtuxzi0rhFZn0
F5DSXuDKQtqZT3b7gmIaK6IZrehmsyKdgH0DJKuTGslermhojOsaaJSTF5w0TmyKv0Hlm0e7MYia
NBcklUZgQNV8BVjrFWwtVuC1W0FYawVkVc9iuWtWoJahCNB2aDwAXG/Bcrks7HzvrBDvtMK9cdwD
/TIA8dJ2GVtUS8tWb8IplnV2chbUuI0nbQ7rFUyOrQVYrr+DzJqM7riSgZ4xOAJD+wsiHeWE3O+s
FaiWldUlFw1Y7V2yQtnegmpPvlJPQiEK2TW91s3HLAiAwAnxM4jIoLFKEmO+wOTcN59iXddISV1A
9GgF1LnPAdchcwBFzRV0V8NEiECZ+2DlRJ6PexRuRG6U3hQbJ3+F7i161KdtT+Qqj9gK748L0q9G
17u0Vvg/WKkAa6UFEOhU/aYcJWIvUyTFNfHli9ht4RN60Kh+a6w0Ax6WxeHgiKY7TCsVEdsLLSFX
ikKtdAUGh1ac6oXFQO/GZmUt3Iaf9tCoRMmy1YmF/XBXIgRtUv04Jw70SLRSJcXQjVdZ1gYRefIF
PRxy4VWgR6BY0N5At2jJQr3UJEdH8H2LpUWs9EwOB/USGGSrkjK2EDjVSubkC6+jg8Jlu3Gle4rv
1M9KA2UrJTRS6zogWV2oIvGdNloYpGAlkywfYUcoV5KpXwkndGmQT/3CQ0UmUsBt0joQLM1kdzdl
2ndf8oW9gkaDyNL1YbxkmILeKgm+ZMteaS8HZeTHfCXD4nwhxqRXq09u2kCXxUxdNJ4krntTrITa
6Eb0fmdzgGZXX0m3vMgg4FD6QsaVKzHnriSdsxJ2oMmQd5SyQ+QFdg2pNy38XtqPTIvpSvuxDUAB
WkE8lVuWYUZlZRNOc0SZCVpTsep8JRkfNrFZmcU0GoBygpVxrGop+MGvTCTxbPlVsfKTBQ63aJ9q
yNVjVBhfmpXLBIWxnr2V4fQpvj9XK+85LxSoHXmwocPKjDoZLWlbCy8oWaZkypt0B0KkFibqjbTw
uzu58qyxRWbVAQ4K/tVB0o98aqFl+yhD9qeQ3A8hmQswtw4Z/cm2WAhdZ+V2y5XnNVfO117536Kz
eeYsZFAn06cFp0nJHzWz5LrkpkpNsXGNiDmGCqVHlJzWiVBENBdmdoXvdrjg1xXvVKff5k48Xice
4aE5wFtdxPnd5NrnRdY0N7lfUlgj02slsLf62nnVJvcRRgFuBPO8U/VNNDYU6EqiVl1/uLHUkqjf
nLk5Biq4qVoHllJddRTg/WBIrrEd66a5BYE+s1v9lMSMg4EU9CBZ8ok7LucLiO680s8eczU+1Wwl
O50vwtWTMGdMf431ieoh84m8olOUJvj3iMga48i9Blo65IHzZaQRGerEDbGR8huJzPo4uDNvWSO/
nBdzbi61AxaJLyBXj5KikFDru7PGlPZbbUx7Bcd42eH9PptY7OZtj7b92Y7TaeMmgwq7QVK0NCYP
DZ/BwAwXI83wkziMMmwYUOM875uo75tj0lpXiAyMTYuYV+g2BoWaU46lcGBLuTbV4O+tVLgRusk8
3sHzUC5kTv5tULrmcZ7zJUs60VB+6y8eOkwMVxVbkqyafZwW59FYnXUISkNrSDe2VNdFKm6LLr8A
J+1oUWid/LVvnctcE9n5HFNw55XcKG4z5Vs+EQ6N6Srr0/5BDLD+9KBqR1tlj2Oblpf82oeNDzV2
EeXSpKhhGg8+tgXILSD+XLdvExi+w+C4yjkErNwmmclHzc4fG1EUUJ3cvIgREcdk/Tl9XOiLwDkb
O7+Mgsi+l2ieEDoJ49boTR981bqd2obmU38sPzsmPLcvGv8m0rhOZldX0ERc1azVV50ftEWYB/Dg
Wwdh2v0w1uU3x6MSy/Yr45APidqrnhTnTpuqa4oNX80stk6NVm4rBbGyUVqORtUxZRDSmfwmK+Na
mvRlwmva4qiruLp367HY5BO4gZBluUF9kN5k8USVU2oWw1XVJN62TkTO7dqRxe2n401eBzAnSfLQ
TslHve60W4NRNSSPot2laf0RhHDYFGP8tSi6zwiAGGkWh+C9FuvVg0vp7j5qcuvVM6LHTBfzY4Hv
bENMFfPLjNhA0WMy2unA1o6pAJVk2CRFfoxr6zMRFuZm6u1XtKSh66FGN3V3lwaxdu9hPOi3Q+Fu
HYUW0ciii9okf2bqFF+/x8yaVhd5MzpXKCfREVrTpUTuTVW2A0DtIUo8dXZw0nKKZIB4bquynE9K
w9lSSPSvmJ/2vuEVN70bUzJmFXfROD8rM/mW9hrFPdqoHky0Lp/jDtgX4ZyTIcFJHSID+ebL2jw0
lS1LqrR0Qgd2HKgmqV4yKWl+0FWt35iGOeSXJiS9jyyiyyfnW4M1g/YTk45di7jqpuN31NtS3rUd
2YhnpmjHwSL0egiKb9R2m/ii8qgdO3j3ypzr7VTpLN1XDZHPGL8Jwx5Qkuc5isavAxHJdbqriGya
BD6M2CrzKyRwvYWupqFH4wyisScmqDAFPp6N76M0vc0Sq2vuEddr0ycieGNvEaAyR1lnrpox5h8S
QZ49AjuhGSY2CVfoU35BlzrgyQ2dx4Uvb4Y8MPPsJWrauBFbGQ3RNyosPOq6MWXwJUksLZ9twmIo
9JLtjPTBNdArDLY7HXqrdu+ygAYQobd5sXdr7A4s+QN2yqtWyzTrMcOC/mwRRq7vSjMx9I91mtja
jwqKfwdeW7+V91379tYB2L6HZb8Dsb+Dtv9NUFqTdfBP+Liqff0lN3T5gB8obQDguqD15BySjLZS
bj/2WvtDwKJJCgGRVzqFIu9Q2iXrDns1ZQzL1vluseVfYG2kTYK/gB31r6C03/uz/8D4PZOpnlw4
Xp8lBgDk1xinYUoDkNG+CwOo9aNjiv4imytOQ/j6wDuyJRZdOMZ6drIlStu95gkaDzTVMk3a3Xk8
e+NJGtYTWSLIHlN/uqUq4VNfpVuLkI+rckjVoyY868EkQb0MybYdD7WVTXucI2s/AjVEsu5uSAVr
LqUjXHlmjUYQ74qJU3lnaq5o90GNRuqMzPxuCSqyBPJ/UkJTaic43y857PuuD323TCO8bkaUvxXO
oilEZmgTdWcRpZlugjjxIdMI3WbogceRdBJkgvDObWXH04QoCd8fjqgSfn20vfOxGdzmvPYSKhhr
RR+3AJfaWJGDgkVvhUCgHMccnO04nvyqNJFWYaDZGN1ckizJHMrtYqU9RQyp0S1eiXF2r0BfEzPU
uevMQ9kzZN1RfVsjSaRdvbqNI5WeZDfZ8dk4p5Cj2IsY9MmQgGw8tVYdPFiyj/QR7YIrbcRyMPvn
Tk6oMCn84hNs4ORdFE3N+dZMuLdjjF3XEyaVMFPd+AgxaNDwF2RTf1UENZ8XGZi3scADnRerj1u+
B6zBxYPuIjABaliPvtnIYhHvOXiiLFgUd6Ley2mIhoS0WT8Ltq05RY9GGyfOqc78SGZAq1QLnQU5
duYa5CMo8DNAOHyNXbxauBIzxzvXERtz5fAQdcCvbjHhCuxLf2P4NHCFEy/KZuuTJ7h3ZNbv67Jr
9bAo3Fm8zP1gADkaEVeqg2PfegOVnJnOahGH86hwfowptVfhmAv8enXqFHxGbf7amRlxmdM0G06I
FFj/hIQRGlcg4NHvzbZQdDF5dvRECn38Utiok1HXomzeOGkesFJkSX7fx6MD2u8rwGPiohCg6AgV
IW71zOd7q6v+3Hcnrmut771rx64LsYXKs65l7GFZQ+aCtsVAs0ulfSLSUzT69jfPtoS7MRcYm5AD
/FEENAFR21WdM5dotneB7gP8m90qOBYrKp7kIwD5jJkfAtrmh6UmO7jMdT+jpRxpyClvrRQV+JzZ
NOtVs3ponTaBCBjz/ouf1h3jfmt7r4kn+wAIe6KfYe7Uo1VXZkThlqpK7AwZfc+RbhlRaDeVyC/M
Ern2Za8oUzsQKgzXgcG7LM/jNocDaRY6pF+ZkWFlSTq6nzAPoo+DPbEd49IeYgJyFnLFQFxj7LV6
4Vwq0x5m0GM1wMX4ejduo5awAn4gbl3tZ0T25s5eeRy5cjqli8xzSyXKwchN8aS1C/szewNPG8y1
eNAXesjFCXHl6iWcEdN/uk/LEvdRlrJI7NyVYbIdvfdu6VibCgwykFBeG8u3PigDizovbXpOW5Hf
UdcFxUqzinEMSEDG31sNE9YyPpG3bzxvukZcWh4HpMFk8UCAo7Hrsdm1ByeyfXs/R5PM95Z5wa3N
ytcvetHO9fe4MwjsHzw73q23z38u4r9jafmzi/ji7ctLWb1P8F4+4sdN7IIwAx7/uH2dD4ZO8gu3
7xKaEvzMkdq0NYHy6qS/E7HJWfU7rAx9inIGwhW6FZUY8TF/5fY1uKx/ZtjhSAk84pIH3raQ2JA4
+x5WbrsBm7bIjXBy067dZUMevxYrkYTSP78k+hIEMOvyT2JhmzSPVJxtv3JQ9Kn5u2JhpvosNcYQ
gVvxmHZj9IVZ0rO32F+NmyjCJox9RyOTVZAj8TleEBO0ragc9FzLL4g9y8t93IqZ7UoaMI9Kmyeu
o3agXXiAeCPi3jWw5OpBNH4rmsB5LIsge8iGMn+IyoFVt0QffV954+L4hOG6EKIfH4Tq0itt6FW3
zYY0vqDJrnP3RVtEyRZQmJpfbdLbzeCo9rnjeMHdiUifjnanj68SUruoeHJR4vUDlfHbVivL6QA7
RX6BgQh8F9iLCCfpiwr/pdPXgLtqzD/Faf1ajG2ebRuF/RHzO1Z1gCT4X6GzQthNEOehGeNy4HC3
Lj0XHb+VGFeFA4G60zD5lmEe5WrvW73HQtJ3tPqgG9nSWdeY9ESa+aLnIRlkQ4DB4IZy0vUzKNQS
LhvM8bNT6DHMWzGogHwEgzUcI7qlbazEL6zQiMus2/Jv0cfZUNFhzBnoholRjPdD5kMDSke/tnSm
dr45xbJaVEGWowKmZmKbKEOPDsSaOXepLNVn349EcKByAflThF+M8zcox52gIIjCaOlO11nPxRqS
rkxHp4UzkZJou+g/2tFCj5vjaH2KpjFQIcnEEJ+VJ5pjz0L+taiG/KCD1TV7ReDLN0GK6muaAAid
zbAB1AGXmvvGj4ttRZ81Wk/tOmccI9bxZJmThr0p6MWXVsma2mkdMH1nT6DFmzqL2bro1EJSmbkY
TOlFzdvbVOLQ3XQRboNtjOz8Qbfm5hsphcw4+DY6LcydXD5g0Bf3BRrdYosSX9D6Z9XNWbtwqxOg
nH3AIA/l+p/T9AdZF6Al+edrzS3sXfuOrVv+/vez1DE/cDiiMCRN3Sc0aUnr/X6uOvoHVgkOSco4
7FWr9DtdZy7CRGKwOFs56mx2j9/PVZOqO0+nMh3udWX5/pL25Nd8Gyjc5ZWXxYqTmq/k/anq2UIb
jTqSW9nW9qXhiews1c3bn34Y/4UO6x9exAFg5N1p64hojFUv+XOWXF9xDNO8TGcW2dpnDqbWY9Oo
6PTnr/IL70hWKp8euJcfJi+B+PL9t5L5UkMDabZIrSL9nFviIQFX3SNiK/YVysfvD/s/DTJcPt1P
2+D3l2NV5UdHSiplxu9fLppiDUXPRElbl7/0nsyZEYN6O/vKwO/pjHhaVPovkkOXO+4fX5NQOcPn
OuZGfP+aVbdgPZbOaxZDcZE1cUBHbaswKliIPtFdbEDHmB5tdcocqf6Fxu0XldL6HXu8NGnJNsG/
6w39UyTgoEBwRcGrBw3es3HEzTCQvkDaexf/i2/0H18KeTevAetJUjpPz/tvNCVithgIG0NopKqw
0uN63wSyDR1k2Ns/f2yMNVf2/U8VqQVkNY8gBBWhiu9fTFRlJGVKDEcB0zqGTdULQja9+B7m0i13
WlS2n33uKslOYRlpqHBDnQqnF58pLrMAdpOR5j9MzdgWhuiJSSaptq3K028gVtZmQvnzPDV5hQFv
Io4fEDczfZRIrYXxt65wh4YzfMWzopzjo822+FkzkvQhcj3LCp187o0wirpO35oQrhEltInp7BJ7
QgXjx0BcghS6i8R3Utrs56i7EGNErZjdN2wzBsr6J8c0ja/R3Pb2DgF9Ifm3Jmv8kJjBt6lKAy10
G6mYBBpJV05SutE5hXYEOAyBfxlkVoyjvw2eAD+ib14VD0XYF3X5OvaIUE5jJsm467pCPHLtzcUW
h+9CefTzY8p186AcZT8mbQXeXyLxtcPOM6HBY8PWPmWE7H8F2zfSrXDGzDgu7vOr1B2XjsHMw4am
uoQC2Bgva791KL5w+CQO7ZHWBFCAq0p2W6eDaMa3POPR11H2v1Dr2pP47iagAs7oauf0qIl2W9ad
+lq7Zfyme1pzOeRZ0x/0tkme6eVNH/SRPtiN1Truw9xZY7/tM694Ba9mQkD1qV+OmYYnPVPzrvP0
WGAJA6SZ5yS5ximhn4natHt2Vk3DCdD60+LHcFjPR7AByqatbtwTA8OQqMiqxcrLdt07lnaEBFhK
yiTtXyLIglfcEfI21RcjhI6dAs6raJtLQrBgp2KwZ8S59Zw9RUxy7Lt1FwW7MSupAZYZFtC6ztFU
YHRwznOLWIS9QZKHTmZePV2bkvia3WDgQNFT1FrHxLWrbRw15L7Sh5EfO1LeX4kdg8+Y1NxRTGMU
Cgfp6E7fQHyrp2LM1IsU7fBR09u52oBxQ81yJmNsnYzaffadxlxMRdUAXekN5kevzorQgtkVe6TV
LjERrQ/1nw5fer+z7lqdfr20modvXSfZsgnGstGNlPqt2SNl/xcRieYvOwQnWLCoYnwDbTBlVb9K
U0hFgq63ldyqhn5xEn4a5eMEfixjE3sGhdcQjZLoEa13SQy6r5uvo3XO7hk2wZUTXEziGiHhlmmY
uatTO6Li95MsDuuB9J+d9O/L6PPPh6jwRYmX8m8nWbyUr/LnaWr5uO/DFEDHhyUImRwTEiE51xZR
7vdpSvOND4h1/1hFl+bg3xwbfJSDvJbfvm6yRC5tSL85NgCdKV236DAzWS0phvora+o/dhUuemAP
1TDhi+w2vwbMlhMBJ2WdGPsBBPaQQUZfs+tgR8bYZSwCJTa49JOt26/+aMY3nj6pA6FBW32R89Xk
oG6DuAqOiPyqTdyqDHlR6ps7pJjRjbTxHhtDdurd4VNBrenXgD3nxJkqNj/94P+LgW3NEP7jSlze
HUwXYNzgcUSRYMR9fyUmTZFzPbX6frYgIOL8EblCjZNjRKCB9KS/UkodkkZ1ZmgmGBtxouNjqOJq
OCZ5m14v/NEBia170WiTdaaTLIKzspycjVEM/X1LDendNNcfdWQGf/6lr3mC7750E3SAJFQgCYup
+9dmFdPPU0QirrWXcHvJzrDbB1/G0yeMxsiRgtbQQ3eqKeJVdnlXN+Mjnmf9soyN/ipl8YcQI2nn
ZtBF/ZQ1MxmnsJ/EIbhur2/YyMa3hICSU5l0n1TVWicBhf2iEQ8nN74S5W3nA3BquA7ldtK9UwuV
RgxRkizihY5MILso671K0o+6W0TxFtiEQC9NOUmA9qDLvvzbzpL/scYA5CE/PSL/IKS8p1Xy5efT
ZP37348T2/xg8YDTCu14dMLDLP12muAYYLpiHFxIn2UIZRT/rakOKaXBGOzxkesJxJvjx2Fi8flw
BCx1SCRzU4D21+xf+hp9/cfDvGgpF0UmSg/AtSVM+hfQS/aAqVmHpya1tAWwt/J5QZH1BcZfeO6S
1DPiAFJpihdDlFIP7YUBsFYyoMCoXm8c6JQ8jNycyDr0c2LakfAHiZULHR67ivkCzlHFQDZ4CUkC
Pjmx0X5qgcwp9u47pB1Bj7coCxNnIOfJ0qPo0aQbN9hOTBaQ/2S01ES7pG7iJZsKhglGOIDFbtKd
Mrqm/OqKElBkw82/8Mj4ETpYZYNwsP4+9aBw8AWrburYYlwXDjruwPm+Wd/Z6QAdNio5dPJHAXtP
ksJ3Hpv2FirJAbshuIOV7ba+U9/4A6b8sg+mVr/xNSP6ktHWBRvlKNNavG8TsNJTU4i+PLnlBLek
Og/QGr4fvr1AKu43SFz8mZRBQbX2Z0IR1QP1wfIaywNDdUSk4jjFR680kq9Sc5+qyLrqYiq548m5
MIvuQAozcVzWGwE2t0uFdBrKsog3Zd8wMDUGivQuoCM6qy41U4yI4WRLdrJsLwL0hzsE6oQvBNoF
X9bHiBJi8uTQgsocY24Wn+Oef5nGK2rN9+T9nENubfPG60OQIHVC/U9kqJ14d27nXAQxSTumf4HX
fjd39hEdy76RLjLcvKYpurms4f/NS01UzdnYyuuZeLBhq9BVbbwxuR0B4PYMnFxBVdefTZO8miPT
2UvPxgxNkjY4lcqfZ7uartzEsa9gmi507IolD0bkKS4C557LMNkYffwEi2AdW6y2t8IcrM2gBrJt
A7wKY9sexATROC1CLtPGcg7NFw7/l73z2I0ky7Ltr9TsTZ4lTIupSdeCmpwYKIKmtbav7+XMyqrK
xOsGavCAbqCRzBCM8KDT3ezec8/Ze20E/4hY4jAYa9QdTR/uclSCPLCTj9mc69YmCRXxgBvxHhGy
K7fFU52BsbNuEFfET1ri6MNcN4651vEjru5qp+sEU0tLY8Z2E8V70fqFkStyS2LHCohtaCuzqT1M
QuMwqnVoLcooCMFCLqeohETlVYqiPlQR9EivFiPQsNIE9hpXCpiFot4kGkRbdSUK2whLf2znU2LA
V7B49xHzVUSiitgkesuNU8tBGlZtUATdjQ0wnTrpXbzsZaBb6iMdTr+IhN4uwmK6cJSobWBrqsNh
lGshuSEe6aVstazG49kUy3DMTR0rvbbs4nxY9yGcD78b+IEUcw07DMLCQQhTsOONdFLKsMSmgEAC
I3n9IZW9KxPc/NHOmcr2GKdfBtyZ2unV9Z0Wq3Lop3p2Gb8ru9vQdm/o9In0BFqams2bOlQaEH8D
eFUzW+XYWUKVwVI9tX5XAvZaC+WYctK39VQIj91APDg8Cs3lu7IuMsO40bNSSa98tZvfMyn/mhQJ
9lpfSCfVhBe8USthOVRjLRGLXGI7XGIe3ZS14U6A1L1JECJ5Z0RyD4tLjxNHKLBPTujMIYxMXjmA
P/VlJe0QwJRNsBQjULimHAZWAlNuYFoCyxyRyETEw0/AvIpz0QjfkjCcu7j+JsxORjSYCABmlqp/
YJZrunE8P2RGXTu3GUDc949iA1GHxLv6IGohCenqy2KUufBBfhFcK7yYrVltU0kECspYWYSvUCqf
GJsYLEyleZqZ9h+pS09JxVKYwVRFE1cJF1WPd2QGnxJoOqQfVfZQ5+o5H+HeZiijWdGYjoojsnVB
5N2M9IGdQJG+wYxaEKTNzFbG5lc7FeF3GxtvuSV4qKFGaCdZYa9izVhtDp/DcTnCKRcQOiGlkkti
5sXQarbpqJw4qCoZXlAV7X5XF9l7FQrlOSrh0BBzn7itWm4QisPeGU+o8lqsQ5lJArCBK0ygo496
uTIdOlTmbbAc2QSc0PDQYGNl015K1yMVreJxP/FH+iw+S02TODBwYhRhUaPtKU5zlpqI7zyt7o0+
dE0wykPdbaCOZ45FAtNgxmBnOxFoQK2dMjbLbR2S3q7rsTlt6oYlg27C9wwahjUHvHvHhhFVXeEk
i3EfKvGrFk4vhlYZh4UOR9lsKsjt89jUdpd3h5Vpy5Ku28HShxd4KSJcuWFbtgdt3c4W/te8OWeU
wawcHIEVjWu/ap6iVkTuAYPLoRllebFc75lrzs6QfLLSkT8XR9pxtmT1TkHA8KWMv3K8bgp3NRTo
rssuCYvDkuVXqwfoKc1BH2YHw5BjV6ybc7KqDDtAJbxpXXMHFvuQx8qdbr7XvTYekJ+4c0e28hqe
6eccRYjBG8YO9IaqJvdVGL4fVjSca0PbTbF0LHppt6T5NZO3jND8Gf8C7icU3M6slNQBlRtjVwWt
e4gWaXDwbD0ui3bSa+Hc9HHhRGW7LeToF4vvFG3xSZWOrAGdTdTcb630YArftXQdKjaVLvcpDp5H
awWWrKeIR+hdWHVm2chVArVI8sQlUvWzZp2s6gdZ+TBprI2xarfp14B3LUKlSG3gi/MERufIDMSZ
6XbUZfTAmITbTGIp6oFJoN/uJITjyUbvEXbdF0L73AzbRE43A1s1lCU3Wn+ZOpCHGmWMIbjD3PiI
rDdFOZz0lcXnbcXPN7CiGDp7u244hnliWHjklr1QTzp5QckDLazBgo6enG2AxZhU36zD2pCMu06e
N73UIJL4zFvtbCbKJS4qLwNAjMOBy6imvnjVhEOhqFATG1GiJIBZPFrHYritis9Zbrj4Udzc8mT1
qxVl1ik5uQxjzOsV7eaqRtix6l4b0iUUOs8UmoNFC9MOowm1R9Vb1ZXAawR+6g51oB/L1B+zda5N
eogZ8Sr6pYH7hQC9otEWY90sqwFk8wR+lEyT+poydMLqRtWM6rSdHD01W5fusIJBsdiuSqAxWJxH
BcNM50o1V0tOg43+4G4acnSzIeJjUztPqNFR0kphz5tdsw1Hawf9U5C3mjqVu0rQkk20UJeagw9A
ujtWac+9X/YvWAGUbXqDS9ok7JbQX8KkvcpTcle0ZyNOq81YIO4bmvUsm91ease93HutYi6ujNoE
iX9hsERW2R2Yg/ppxgm40SPegQxniuXcRnIVgpIlu1jWvI14CMJRy52K4j6iEnEWTRs2YwnYl3O2
D9JlD7lAB++3HEwxvm8U2LCoVqCHKNs8Dyr4LPAWJiZ44H60rHxRyyneITHk6lZD+O2tTtmTijRB
TTl+j2V9axjpcxXFlIeTch8usRcnFjxPqDZGt1W1/EHmK5ctUYuCLtJPMJ/UZHAJpIiBBJzU/tog
SMPrmbv1oKDbMBz2YveGxp+q5SAl4sL7ywuD2yHdxoaQsmNAQTM38FYXf416L6Q4XhLNsSYu1mTe
5LAU45zZN5ZW5JkwcsLCrwXxRUGcn82SGy71PT7dE3l8ExBs5bET2+fbo/Q2f0KweZ+koAq07GiM
/Z0gid+9MD5OULrtlpLAthDr9FDE7Z5K6rxOtNkAaDd56hdzcxRzaScoBQI2eGwEAyGJku8ltXuc
kekr1UeXc3sZNLaFtNiLuc4VoL/RWHm1hunVbI1jNIievpaQzmbLB1MTlEn9OFfhSR20zVBFug8u
qOAwUmpg00XlcSJT1kGDFXqY5BYeCyFTE2dboJXsaHGWb+VE9Yx4dURhiEnSrfXFLSBCUNSZYB8j
n0NB4jTzHKiW9daDRNjHUF43YSu5NRV9M9EpXBJv6BuvV3KkazurVF7NcN5nXCv9jKoqxKdGv5on
K3t63lp+Wpm7qCzAItTA2SEFagPHKfCnqwlqQ4NXuilrEcON4hI4Al6X0G1Wx5RmAiNrN+6+417d
IYl1wQm/G53wYIXGAx5YwEeSXRa5htJn/tCyPcJxSOc1DWRZAjYeW2c9HWegIDAolXWfWrQ9Vk3b
CYAi9vpMda1q9QYFJ6uQQqW8iftMbmh2v4iTGFhQfmWZCIOpBhFSTb5hLHeJkWxp7J7WuARKzemB
SoVVxmu66i3PdI8mtjuRJiAbYGXHEWpCfiDKbRev5wrHuqG+4EH1lP47qgRvWMtrsoyg6Qacyi3F
X+/OvEZqeQbmYRclEFyNyjicqKoi8brK+oZG/EZld8siDNVZ7+JSeKOtfhR04anrz+A+7xstPnYR
h5XofaKedGGx+5GuH3EZuWk/PVWjAjgzZ/cArpI91IvJ/qC0K7TQ6JR2N09DInzrCoom7FC091eC
l6Nlr0uzlrvYqxagskuTf2aRpQ6H0NAo88Ss4oQD6x3XdQQE5NkYMoOFUJ2pxWlWh5/4ApgnROYw
r3dAonKGHmVtqYGBVUPC67+Iv4wulT8lGBp3bVyqfONSor/HdVu8WWJXqGAC++K7DYE3OQ25R0ew
2tZyj+8RuJ0YLUtzjDEKbZUf4YQQwVl1EPI1EOR+xBUmmpvzyBkOlKEG8clJdaXFthP27bv4I9KQ
fwQbRhhBYMnCsBMYWdxEHRK2zIk9C60HzGnIfR0ulp3yIwYRh0Fnt/4RiZhpJ4gQXG4KEuMmJhGr
cPYNvRVRmPyoTVBin/QfAcpNijLIsfim/OhThh+tSi6vwElnAcSc18wlJHGKZBwGKnQwXPb4GQFK
I38hc4KxTF20IUJBRPX7kheX6upHOCNgaH1EBYqchmU/OmkJuh53+BHcTDftjVoMOsaYH12OrAyd
7mc3uc5qEhDihnDtTzyx6SEShvowyQIRyvQPjfvCMLhokpsIKJ3r7IFcAO0Rvcj0LWg3tdAqtlbO
4Q7xK/JIsZhuYC1OFtNME9FGnJuWfqPmFHBypa5U7oDbVkZ1RoMiZNSKwTVYMAzEHxw3OSi3+l2Y
19oD4saRlWUZGSFJtTYJBwYe8GaRsWq63+nlxDyehJDMU9YSBaymJ9pkE/uqnNUfJSa+HONsAmij
zVQj1aSyRLVJI5sGZ/aj5lR/lJ19NKHyjBIpvZd6xAyUBDcdaM1YZ7W7mzw0gR/2JP1oRvMf/ej0
u5b0Jitl5ITCFP0y8zDyPT5hiaNAHX/UqKoEhs9ZflSq/9/6ov/DBPgMHf6rbujzr67/m/1eZn/q
iN4e83tHlL6nBsIVfpWJ9uTGz/lHR1T9DRiVSKKoad5AKf/aEZV/0zSZOT0qPeXPGnxF+u2WEwxE
AcIKXdZ/b7yC3J7Bw58aoqKi0l7VAe0wZVHMvwwm9GxU6jgxR0eyMiLi1Kde0YdLncyqO9RZtNGb
dbLHCXggiI91b67zBQ0fuRuFaKAcVI3W5ooks0DUDwig1EAUTPbXTFkvsA3nDRDPhnnvLKuBptL3
6MVlP4qD6KNT7zkSNqHd9djs5I40yTrLKm+Ajo13STBsUHf7m6+bGNSm0nwl7oXTtBpPAvNnTxjJ
C+1HPf0OGQCfZXJonjNhkS7VoAhXJuLtZZgScWcQz3PQRrBJdlUu+HNoScbPUhF3b0btxhy0Vw+9
LNqIYzhXnqH3u9QafzW3Q308GHcQUAQgTusX2D3B1ouxQKO/0N9q3+TkhZTbe/q0B5QxWzkvqOCp
MuNt9k7386gJ80Wryncgf2/l2ny0LdW5PHi5Ye2nsD5UxuwnU30xIv2CPO9SkOtka8q6mULpgYOt
K+h1oIdQPy9YEu/jtr4nK+lGLDVOJPp5LBEMXCWvI2Apy+fLZL6kCaGx6BbaNg/M2Tro3QyRqqFZ
M9TY3IW3ptdxG8vFte+ie2uhz4zD+K2fmzutL551cz3EmbFHdvGaVevz1OXbUKIFW3WP2ih70WD4
Sl1eARGyn8BtuaUJkfvw2hXehErZ1oTwjGwGtQGV8SS+Kvkhan4x/CbuMMXuVd3JFZ0XxPJ7XK3+
LZncMSN5r0n0kYzEPMZS8d0wV7RzTGqCdaITvmk68yw3fEWzcldjSTeRmQIg1xzkAG6fnnFYiKZ0
HiLNa9rwvcjKr9JYXaG/CnJ6RjjvLSulYeZEN5fJZWCUJLT+ur6O5daM5yeSWjS7R041LhxtRfkd
GfomY9lGcOSsahtYVh6wpZa3iJoXIRf8Vlj9LqoetfChUjiL5Hc4AijwsUTJaSAIThonl0SItgKl
RYuXxJrkk9JrJ0S3J7k0/aZ6WrvnsBy2atu+gUNx60LboGT0qKiPy7jujEJ9S9roEodZgBvwvGDh
stWKr9QAQ28QE0RKjj3urRulXViPG63OHAO74rxwdUq0NkczaGT5yGglOpmzhKACjaj8zhW0R0np
S6P4mslIRkhC4n1qNmUYNnYxTt9s4leQt8B86fKZMYDPhmMDFt7ypRSQotLg3asmWQl1f1Ama5ca
9SORLC4ECWc2jp2i0bwc/Fa6s4bxWUoNX52OJnWGtgeFUoPaWQKYk4chzvat/mQKKXEIObRxXPwL
ouNSCeSk97ouerNAo1Kdh9cFmapxu/li03qQxk0z3KnNr2KBwZr6Lad6QA3+3I+OVtE/MLd62/iE
kB2UKsWWZh0r3ZrtbEMShTPhZauSmBNGSVSW4fU5B2GlOGtC+0IMyGaRw0egczjf6gN+TZoJgnUd
a5IT9OsYNbwMclBZ0VaeIm9ag7JovaUcN53WeVr8tqjapeu7zo0QMlBzPIXNeCLK/tkU1U/JTCOm
S5MH1IlmV+9xQtOgT/A9R0Hf1dQL9QYLTpz56ngrpW95SKBB6S7T9VStR+iKF8UiXUS48WC7hOie
pMdxJ+EikD4WcwlmHZqUZfhrGzRcvi1+TCMbn2QxilgVwu8Ysq8lroieoYwj8N0OCokLdRTuyTb5
qkUFUtMYMk/heIe8F4nr6BN8fU8DdHJzDDIeIZ2Jg1vbejaxhbPy128WJLoDwtr62PZ5gxlf3CPD
PCvCCsoh4jg0Cel+EUbzPED4p6GvxIGapF8kGJ1DKT/oFnMvsxvSPeKt661ysitJ4uIwNgUPtYFx
9HYvya9Zud73Wv4+VOOpy/N438QA4fq+FDdaJo2HHqeKoy9qcVLZee60opMv06JIJAe9hKmndWHu
KobsTikQ1OSR6KHErTuSbjoGbIGZkARvHScrec+pAe2sLlZaPQTtRN2GEcy1h/oYQHzHVrZ6GUfn
PCv6fRkIGX0Z+CfbHq6EbUS0JrAsaa4cTnsrF62NhVDNAjjvNVHyzJoPdmK5JywQKnkS5GK1l1Pz
pYnHx0oN0V+3xmObNBzieLOIWkLZ1AyHorwk0NxtOQk5hGgSEcwFuCS5+qI99bkOygN1+p4cqcYJ
o2wDiuusCvAoJEl8qaEXvtctgy0YMnafcHfMu3KEY0Z8RRRjjqPmx3NTR7THGML0JTfINLTP7cAx
TSxaEOWS7oliypx97reCkkZbyPTHdH2nj/oyQeMgpmdu06AoTA4JGTSNVPgSM9krRqjoAqH3cPbx
hSl4pPuVvB4tP5X1QuHBYVO/nZ/H9UUclG9hueHIJQtVdoqrTVMirHVzOzBrVA8YKw5ZHj5Ia/iW
TeEVLO9pLK2XSZ3eJ0u+IPP0FbX/iudtAx6/mmi+3IZ/bEoPU6OWQSqKuIK0UaRbS4KBXIlExlfo
++JaLw6o3yU7zQaO+fOksHzn90oezWz5dNLHvDvB3CYhpdMaH0H+6uSiwQTmZjIDgDYce6Sb3rz0
T2WDRXhU8/AAsE3hxG1EhyTOjonO/o2juH7RyDRxBTQUv1ShN3yz5GqY0cwjmtRM6CoErxh9/FXq
U0g5tR5A3d3kiAmnIMIXt6j2skPc6dmJXB0xSFSp9812YNjQ9WD8aQZHQ7vBkszQWeJVBjKD7ZFp
hW7OjATULpj0MsgBKjvi8FLPr02iHiKtFhziHS+KMWHtj8Qd5YXGOmU+CL2FHbzdziwjZAZsWixX
1dy3tqKKpyj7sGBUYJ+OBk/WlpM5NfdIwWAjCDSqsXtcGYJHnlLjj8rK3UKykRmHBL42Y+zXSnnf
zPFhLVOJha3PGe+19Q47hrkH0YwgsxcU41Sb3XwkjiyHCnRbPZuM0WvaW6pfSUt5LRJijCxlV4va
ldg4czvF9UvPOAvMwaYDnne3Ilp6tAyoYLZi1bgqaXsjiOX4B72Pd3yC1xGgHuwQ4ijPjMQMb+yE
7//7TzxXohj3wthvF7GYbVPoae4KA/Z++nhE5wGFXo5yK38kXeGSyQgAIX5Wa86ZSfm/krY/KF4a
kpH/XNN2pFz+rP71rCXdHvD7Wcv4TWVuat30aJxnUPMjc/tdy8afsDNaFuelv561VAUp202DjSRF
VjiMgQX7u/rk9kcoL9icuT9FA6vhvyNlQ073l7MWonaNw5sGVevGwZT/gnkzYlFbGA+OUBKuTLci
d9hfNXdxVp9gB3fcHBfDhXJnR/emw/LklW4RJAHhLzSW087BZr9/ikbZAfISKEHvja29vOCY2g1+
XLipP70sG203ev1uipiF78TBpWzoTk+d19mwaTaGZ1IXkP/SkMTkFTrrw5O4bLjV696m6QlQzC6O
o3ZXJzbKBYdi0h/RH3uzH0529Ka5g3MdeBZXUnM8y82DeKt7cQBqw6728RU4u74chj1JQ4P9NNjx
QTzJ13yLT3XHMuLLu/qgB3JQu9rrXnCJTfEEV3xWN+0u97hv/NAbNk+TI9wDh7RvXyG0VeOcISM+
hNzHwIBt8W58lY+DM9hXxi6edL4ZG+2n3fXpybKP+9tvFqc95NvOe1Md8nrs9tAeiMPdZaTD2fvC
LuwX/+Ehsj9mtz707uCRnskns6emZu8uqV7svRjI4FQMEgUcy7KHp5hsTpcTKf/cW2I/8FrZ6bZ3
ez5H1sOnZXM0ZKJlf7SvhCPeQVizywOD0dNyQwY9SnJ5l+hOEqRwjHDxugYyDuXafK6BuCV6cI8R
lQ5+pfgSX4THHYA1XSgVg24DO+NMSCMliBcXnnwGzzV0Oz5088zJsH1ZfTTibnKItlwHT7NHO9vV
33JCCGyl9iVqG9cwCCK9NG6eXxJI7QDor/UH0vyK+vJXfZawef3S/OY6BENAntunXrttZtPO421T
tO0blbImMFRzF95riHLrr/FICFIWAJLsgsy2WC4bm/4rFt5Nzwt3HJ1Q9tq3aDvnbhZvqbjj7aWM
t6/tvCXQa7bTwdZJUPQjr9+LW8VVDu3r8oYnYJZpC1CY2xYUGwb4kE+QoZBnesvTOHSiN47Pa+RQ
PVjX1BbcOjCf6yNBF0flHrVJMDzqxkX4sD6qVXRFk22bSENH4RfiLjvFrnBGJ+CkwnGaPNFpswON
TFFjGsUhEj6dzcyY1Z2T93QwtuUMPJZmoscYayk9WToqHXJRxFn28F0mtowjwLInza8fhndwnNqh
P3f8G9V2glg5uBVxp264iy/pNj1olDDf4ZV/0v1YebUul8OO50/ldI8hmyWgArIJb/JF4IT8gGgc
u0JCNf2tv+nHYh8H1jY0feprhAe7zGfUCQiJ0srTPsl55RqQAjdmsuIUTlj50ZUsnJ4Nf0J+bc8v
XHUNLu5n6ZJ1jvbqYgkI78XP1LdBa9ljMGzUI+2R0QWepX3yjRHa48f+4F+WDRMNJ8qYD91eHYZF
oxudlHP4KPiZe7uDGfssz3HmEkzcffC8MHGXDjUO64bhjC/hNb1E+/kL22jzS/igSgkrhxlHp/gN
k5igjJ5J5JMhtiiutFmOYK4df/EWD7hQv13dc+1r+w/B7o7cNsk+/SLaYEcdq7+XrmRnv8KSlwQ0
gfmafxSCTd3zeomO1rvC+cdGTyHfKZfEelTS7Ui+1rLtHemqHOVX81C3dForBs72p7iV1qN59lbH
CMyX0BaOxQEbvF1/yJetchcYjnSKv5WTeRkdxVvuld0JVcem8pn3idGdkW1rm/6Z2vINtScORvEG
Gpqbeu/v8SYlyWgr2vfxprrsUk9xnj1wWPZpcT3tCmjoU3Zllyn7F1ZtFweAq76U768KiznZNFCA
/N4j8daP3we3tE0+g23Xm718ozmrNx1Osi85J46zTwSHqme6B4FJi9wptiBc3d4zz9VW5K8QnG3X
9ujoLkA0i79jBeDt8hPSBZcnxMfzgRoM6yeEVIQtW0yQ2VF/zbZquOu/Nc3ml/n3qxH8PItT/0T6
RbfPA2a2T4ZHjEM10kKwu0NzmHzYQOBmMcB+p/Kuc5FtSRT2zuLrdjPwU+8VW355sIIxZ5lhq+p3
gmaHZ7AFyCClYFh8wHkoTmwtyDVfyHGDOahANPGofkYi8Xd0Bb3oogWvwlHie7BUF3tFZMcBV6Vr
BJIHglt5f8ROtLt3Nt/CliBwIqP2pv94goiAqA1dovZOqPa2Zd80jhLULGe5IHZzB5+IH1cJbv/3
nnBlkCG8scfy9I0ACHv0UL5nhdNZQXfgSZkvJa/kdBDpj9g0TeOj1bwtoSN8AY80eleP7EQ9h97V
cjGzDXYeLMl5jGj6sM9przlP+ZavAWPLZDy8UcaNhV0XASoTfkv4XZD+b3kiHqqCj78ycP7ELQ9+
VTd6avfXv3T7OujUUQJHcf/fA5QDQ+a/KhxP1d8wQ/yf7m83M8S/1o8/j/tHrx4/qWxCtsGTbyKj
+6N+hGpuaZqii+pNOEwWxT+tEDTksSWaFI+SAoFTunkI/1AvS7/hjDFpuhu0/7WbU/UPnPvfPQO8
dLySgOD/Hx4C46c+/HOvHh8BjkxLZzIgmupfxMv5OJFRCQDSQTi0TcETw3iL6uqjqmWEcwCxypCu
o6I/DqG5q5V8h2/rSE2Tq9leAtWESI0w+RojmgBUC67ar2hVbuGnB5XOIX2jysTfhN+rl98gD+PN
TqrIHlVyC9Oxfx8T2SFfusu4kTGKHUoN9VlEdJSsNu/092V5k95bKftf0NbupNpL7YemB8u02mHk
bLtAM3eQ1c49nX/DYJjsxPFhplYMGtXDKEA/LewdmUxA0q57f0ltuzMY0nsQRUSB45UnqsgyLlZ2
RbORVHdhuifhHS+7FroZbnwKxSaQsxPzfkvd5vf5PVZvNz+H0XfzqIh3NNtg6VA7iLZCCnK+HnI/
97VnIcTAZBdvtM/qe+bp1AIPguSIlcO21CW/YumuxGNhPzT5qRKe5OwGYYGUHjlA6RTKZrBc9bFJ
cb+ZAYHEnTAHyFNunT5Ac6u7zecD/MuNPlwrIYhZWAY04pKdl7nT0Q6XAlZHrB9z7Awvy6fwJrwt
n+LPz+LPz7cf4/f++/cf43f5s/+WP//4j/X1nQCjQP0cv9VPDdEr5255svXlRCRouPhW0IBPQQCs
WuiPUFooAwX2Lq9xXDJr98XJohHySmt3NVyWb/klf1cpBegxZg+TG9/N4paArlgO2HeqbUy4SeFO
UWC15JmeWQMlzZ9iYG+MGM7g8+f1zNlcka/8W4YU8CM7Q1GdzXZjKBXIQlZ0FlDdLkm/FgBeu6+z
Y1KnEX2rcB7aNTyan7P72eF8AyPGemMrPtutx98z3yvVQx1mvAVFu0nrT9k80/wGbO4ppFENDtWu
PvtIeJYL32fMmJ5drHfRGk+2+rBcYhBvvtVdCtS35W6WN+U+VNx6Ew/oiACZ6vldJHxG3bnQD/I2
H/wo4OEVtfV8NytvWrm76KKfCi9cqpHauJwewSugzpxG56YcNZfKn4XIjWLDLm5auHGbZS6+20Td
A8LBa3mJ4emPYA7oy7ikDpd8w0y4DLtvjnMsOvBRbWj6UFyOSnisD0gbZh/5SX8wr2/aSm0muWrs
WDgld3HsRRX3t7PID51w6XAKFggC+5Zc10sKuu87fkhOR9d3zXxnflNxuRVztPejwPZHkZdZTqk6
6+ojr8c8OKpOdxIhyLvd6llU5aADH4QzxCX+RXnxtMjrFm9GiHuTkMuHrCCa9tmMb9HWniocJogR
7zPqn04BzSDSyteAKbGtw/dCvoNU/Kdpze68Chsr3uc4IaTkA0UGMstdy5CoP5TRYNcQQmhehSgZ
eG5W79UX8R1hK7BO+YkecgPm/TszVTsiVxmCk4FY9m7Ve9ycA2AI+LYsMGca2GknbsqvhBZr7GCW
HR1ECjcxH86v2+/NrzOqfJ4a72hqz1v0gQBxRUcy3rJwcWLjlzUJz33q5xr5ldtF2ReWd4OZmtFD
LD2rpsZ3GpSin5VPpfgk5l497umAvcspTWAiwMmelNfdlO+VmxTY9IYbHt8f8ou4PKSkgpKiCKPk
aDxPrIeSXV2LKxIhPpabEPn2i/I8HLvjz6f53O9/IrK8ouMs7fW2oKEg+P1D65zuV3VMZqebtiyM
6359XhDPkS05i/bKnAT6N72rS6Oe6CdKyweXvZLQ7fy4IYHK7qQtOGpl/KhepLrJwD0FDKmn8qcH
RwISAnfmC8Kd0QpOFG2jWuA8UHJs3nZAQGjA4GNneLDsSOuK622rPRZeCJYQIthCvuo6oAEL9ReM
NR1dAr2+41UtJecmZLvpxG4Akw/TDvnKLqqy1ZIZRFBTtlZQIdLlHENEcP2STwBd3BLBiEE5iwbu
XT+kHwNec842KgKc6qRHTxXbI6GdVrkxU47AEM389VQzm1QdJGqz/FK2KuHlaG5HwQnn2UtM7h2R
jUReCf+QL4BY+T2HzOa9lSyv3GnctElP8OTs1Spa217zZYP5cRWCc6y/Iy136pQlFgNhCmwJubGb
yY+hlH2wsb+muQpKWCAwkcNoomUu6XmXAvZOOOiOqC6Ew17FSnHNaHQii3hTjOqDKm27UveEvN7f
NIHANF2FQrioWm+avqfoYHbMvadA1xGdgpjzU+siEGvnxYxp7DVioViSa6KVhHejnZ6T1XJaSyB9
okPdaZ2L+V6iwY09y8tk1RPLxqX6IGWqxpI9jVD3smAQ5jfmDSfiEQ6or85Efz/hsv6SS3rG6jku
8YvR0/u3qtPz/zCdCFbZGyrxP29dBhWl59/uh4+vpOvb5LP/1yr074/+Rx1KdoAo/UShIcj4vYeJ
kkSXFEWCi4QeWv5TDar8pqCmomSFbiJLkL3+WYPKJPWgRoZugn/236k/5VtB/RetCKsZ3VB0m4qu
qrdO6b9iR7BNYZQhwsJpQmvFKQNYHx4TNEbwDaOZ+6hpD6shPaMkuLQqIUVMA4hVPeIHVEGbdnuN
lmNRYeFfi7Mg6DuYTScJHp85ZU8JgxwxXh/HmdiyvjF2+TAFY9ttpAyBeSl/LGK0a1XxrlLxzBLF
Dp6n0L4KhJ4F6iYbo4Zu3hQRHZTaPGc2V6XpB4G9+q96HLvUlldZeiQbdAg0rSlPmlD9B3tntls3
knXpV0n0PRNkcAjypoE6o47mWbJuCEu2OU8RnBv97v0xnemUZaf9u9AXXT8adZFA2RaPeMiIHXuv
9S16pb6EMJla9oFoz3CF/rW7bzPaJLbIxydzCtEtonRegzj0oQ57z5l+D6i6uogUNi4mRmjrkxED
EsSGSeniOAqGfle6Mr6wLRkfOSmtrBqQAcVmGzGVJsCMmHTlXWP1uolMt3qRIJ6W6sHaGFixz9u0
c5kl2ZxT1R+StLhBgkpgMNPYUj40BcvghP5lnTpsZYWfYxFylWAmU1+qSB7AWxZLtGa2l526qQXL
Xu/p+IUIia2q+DtaDsdZoaMr+P2HtmFaXrCsJoqGXZXtg77YEsJzGMghDs34eEJLLrMTMI4nfopa
wlZrjGG6bQ9LAmNoljuDTp3vQkenYVBPFFtpGN9PUc9fqM5jh+0mIO2WjFT97EZyV4rukq/+3VjT
t6iJkSabBh/dHJAR65SHGaEFtRBUL1kEa6MM1h4Q5IDfyWnpcQXeKVBqeqFjd1k2U/muxkhIzQin
CQhHGNUv2p7dTepSolpOTZqsKLN7uxXtJi/D86LmmD/najeW5tMI9eZu0V6jKiXELkzTiyY7I+Xo
2A3Tj05/gpZ/x8u2kymGOUPMGQprF1ZWJnmAX4AO5pfUNu6R7pLjtKeFgE8G1WVPTFOH2MTup11m
0dXFgfWB54B0H4nam4+V7YQZ1ifAqi/yUBZnUnDs0Y17OioBxIoAN1igmBhkQysaFsyFQ2r4Kspi
pMLB8BjGnLn++y+4Fi5eSwY/PPX/67n77azTbD+fI9H+yIn58u8+r7auC1cPnpQEKPUXNerzirv8
iQlmiVO9dEUA6OCLZ1m4vxMWgx/eBvLEUszS+tepf/kjEFDMn3it+YTo+t6c8n906re4xutFF8QG
gyd6Dsyh+LGOZGl/vegaqJYZosaYc4EC2RNlyJSGeAjsmSpXWEhOllxoN74JkOwaszcc9cABmHAj
IUFtD0zSmo7GyDuUs8lT5vrVv/Hs/PfMQsUuDkfMxizuo0vyHWfpuPzzBv+/rrc32+v77eZ//7ao
Qj8qdvu3Xvnv/sgvuz4xT6YtA1P4OOWZNv698/P8MdHk0/A0kqz35TkECknpQHBRwL+C2rwkFP3V
fRK/S1gTFi5ndwlSpCj4hedQLJd//SB+7168fhBV29kKk5a1jorQXSnXPYpQmW2Tqp6PkjaB3zv0
8b5ymQzlxlXq9CB1aKISqKJdB4WXjfeJJLs97i2szdlK2mSABPo8a3QOT3AkzxKqH7nrZBKgeRJ7
KoEHWyFgSfK0QjPA3u6rybkgey/Zpsn8KXejd0TelbsJzfipkTOjLEciQ/LiGrcEfrAsDq86ctPW
sq+cA9AcDLntAkEays0QBGTCqSDh5NFXqrlWglIiHi205V0y7qdhUY5LUu0sfNvVKLe4bc50AVU1
6JGapnF96SR0KVwfVfycqNvKsd/HKjkvC+/ajCV8YFOtbdzRxIrF5xUShrlK7sHDXiEyOYWLfRYn
Yq9cBKhFpjtEqj6KCNceNn5az2tXYF9TMtg7ZkeehzbPkE98IsoOdWeEUgJN7WnRzafTbKKrdRqO
wb3fIbo0P+o4f69D7zyKR6LSfASstgOg3x8VSdvtwEaq/QM6k25rySk6JUt83FrES8Q6O7Ghk6wx
N9xkYX6oAhRbIpr3RVuNH5VuPgWwiSAXRBQ0GYOUZbqYRWtst+/rcDyEGWYUAVMXL1hKTcYZaQjl
RZnkn7oJuH9aA0rwyqJaCanqC29mTEXaE3PAFHOejTOSfnrU6oOYTPJ2leGcl4r+Um8i0XW4heQ8
O5yXzPGo0pa8GaxnwqpSfIU6OZ6S+CYGw0Q9Aid65ZJWtxn5jrtqTh+SZL4rYrnXScRdhpG7bcqx
usSiX522ahguycv2Vr0xGMdzqd+R4xPsi5onTuYvEDabXUt92MYiJGiol8dUPCkF2lieaGs6lWhD
90Y/3mk8H2sra31nLWr6YAJLDUKTWuRHgSwuslTfhha8K+zpqYlvVX0qO+jAS2ljt/sm4BfUnb3u
ynjbM4OPo/pQ0UdU0xNCnFXWNbRuAH8id2lLaw8eD7hofdJEYl2a73pKQ/jaW1cVWyOMFr/pKuQ4
16QuL0dwOfr5XqpLMx73wyJyTnbBedb5q5yoD8/GB+ee4QjfhqDZVoZhXUgc4ytMqFtTqnXZ93t1
9+tVxz/uHP8PjhhYdv959f9XDgD4azAKf//z0i4sSgzJ4g5Ex5YmRcFfS7v1By3J8jjSAae0QfR9
WdphqbDWA9wRwuG/Xy3twe+cv1j1/86l+4WlnS3iq4Xd8vnxy8zDIavXEwv95fXC3nQN+WotDwwp
mT1CLRScK9mnxrbC/FquXt2Uy8/TitcRwsL+5nLIaQAKmYBduRW2eFPQkGuUOtEEfrVVlfNIiHLy
DH8fI2Cuu+rMN5yu3Q1+iUOzKsTwTBsRQ0EeCZT66eTZOIrzkJiQzk0vxnCK8m0U6y7YBHjar5yO
mMVNTESQuQ7toDjRTotapijr4dAjrSnXCUZKazUyZXnMwqhCXzLBv+OMJBQBqKFVIQERaXHvxoo1
xOKYd5V5qroMhqLns+BKohAnwYguZw7dgzTRhGTZmk4YuSOoJNwuIPnZSYeZXOm6JlhPlSLAsx+K
p8A2ZLOeJhnf6wWgiD0pBzkwlgUyHdc1llan0RIgbnnSkGio6/6cSLzqQY9hcVINdXodYQBIj1J7
cvp1bpV1xwvadOHa7B1hgH1vmsu+lyLaWiSJ9B9TmTXetrXm9gkKlntBxvgy8WEfeERtiwKgV7kA
qZGLwVsTYtfcm4M1JkeGLnA8z1k0XcmsLYtNOYm6Wvu10bwTThA+JMGYVxs6BfBl3NLUqIPMmS0I
aeDw5JiJtlZ4zPwHWISjDR6+LZ6LYkqGXeVMbJcdtmQmK4DuemLjAutqMKLCPnJaV7s0hq3uKh1s
z6Al2BXt2u4S4hNa6fQmimqvwzU/KP+Ep7ZGrKym4BaIabxQPViWya+tkU7gH/GeYgwqqDla4bw3
Cg31Z6GvRFsvm2KFCXhqLqeh7Z9TNYCi6YK5ZblOutFdF47um9VCKb1zTBcFYjaP/q5vmjneY8+a
zHU1DNNdW8Nj4fd3kFuC+OwvSORGr677giFIGFfuxjWQYpdYRMc9oDz1ManNqtw6sDRoDA4yP/UV
ZsG1UECOo9RIrdWUT+Yt/DxNyDDweRqRdU8H2zIV+p8F9vXoDMtWRegZYbM2W4nY5pkcntjsx2YV
jh5h9qpSFPvRkt0AYmcSDNWdISgOxaSd/OBBsCFFWArj2U890nCFYcB95KmjsNMtsAQuHUKLzvxJ
w9ukbgKWERtEzSiXxcEmZ6jcWbAWUG1ljhjXIfp1hMTNMIIYCJxs3TRLxljtCpVt+9mG1NMYiUbY
UE8M6jor0/DnCYr9FHRpTZ+RpPuLkY9x65L2xKAsiZn80dZygOUYU40W2ZzAasoib62dCIbulh6b
HTBMaFS1tW2A5TAnanuVGaN/XoylgfN7dpsPs913KPhDC9GO3wTVtFUyad/Xng9HaDAj9P+ALfKn
YSIxeSW6OgQGmySSSKw5sj8Otlu0Z2mNe3w31kpX+zm2Evc4MGba//R8h60YS1Xu3KRpMZcuA4gO
4Ld91v4RfVwBOKGMVHG3ZIzNTG4cL/eeZs9QnNFSJRiGyuleJtq8XVDe11EQ08I2Vd5fEtbgWtu5
gauyIS6Z8JP/i9svY+kvA/7/+Z/Wi/2hhPRf5YdKqa9aAl8UpNbv0jdtTlOms3CIA+vLGWxhIXLQ
Yp+k5cCpf0Fh/skvWzZq6Mjs7fD0sSaJvxUA/JFju0zs4ZstKMRf68AuvY2vdmpauHJ55iX1AuRl
583WKQIMYg6I+VUYVuZzAtPp0hkRjU0U0uvZ7IqVZrs4hMwt7nqZt0dh1xh3YVOfNrbJuDY3GFkg
6uTvpBhZqfAGf+X0Y3I/KjaUxHX8bcQDx/Sc9mo69i/kOj3NuNw3vTFdhTyhGKWLfDt2ASwiUSEG
8mZgWRpiYR9hiVNW8kT8y7t6oD4uK/sEJM4d2EB7V7ZTvCdl6sTySUehcr6rSRU/n4f0Y8gm2FRY
cYGnbcx8KB6aqe+3upnksRBVu7cFcFCrsOQ2NbSPMmhsXxzDvOajIFfNsPRUg8JjxWmnxPexUvUk
LqLZT3aFhYqg5MVbYtvYewev34QGkXPZ0J60yjJ2U9SVWyAApNIOChBVZX/AFswAavDhArnFHiJO
f5vm9TVJn0SVGg8QhQV3OnE/Gbiq/DGJb8NMOUcswkfQCfMjmtPNui7q+XjG8vxvBDj/F5Q7/1hX
f/Vi/wfpeyRq6X+uvre6rd5U38s/+LP89n/HMQvJ1PRcspy8v8tvCnMpHYpv/vjz5OTLW+1SY6Mj
p8pG0wN9VPIy/tlZceXvDFo4vPpiydfivf+Vzoq1vLWvZD1QEtGdL9d3cfuyhryRhc+iFsyLUixs
nSlO5Kwf68jTewNX4mk7T8FxAonwhLEQgj0rl3tbTQhUpCRsiURNiXisCrtj4hXTz+cznoDvK444
r7z9YDS9gEgtrPlA+G8+GMkNRjrkjrlpxrrBitEVzN71wAfNVLh2DT//yeHg2zuxpIFZhNfg98QT
vRwdXgHRHZP8Rz3mYiPrkFVF+epY2UZ7/+rJ+M4RhOX4q1/LRuMlzWWK5ZMDwKnnzVW6sIj8mvCt
xO7M0zGc7XaVwyxFGG2Lu5Le013UNeKynob4c6/0H++oxS7x5tos4R7JBZx7lt/0zW8Y+nbTY/vF
CjN72VNUVPmxLmuimegqMOVm7kOrxRt2gUf7hLWubJlad2JfQO49z6X2Lgij9N/9+IZYb45kePo8
vmV4WOB8F0r88qlf3XdZO4ybwyjchKNt7KDZyqPGqjS6YAOdTR3M8XU6DhdJ0+kTSqFFamPFR57X
mw9ZCbiSaPUrowO6slGUKeonT8USRvfNTQs8G3sOb4pF1ff1x/Nn6c+RKvFHRYG/a3H5bEySpd6P
JLodQRtChVEYmCi9pDL3lpUSKKdcNpvRq04w97WfV+B//BLfvhbcLQwjrBm8q7j3//iOX90tb/ZI
+NYq3ropPjfgY0W3Bffib2VtGo+xG0wXP/l+vvPUuGz8HkP4QHDyf/PUCAnNJwGruw0g4+3msUPs
klHi3yiiZ9bx4tUDIjd8avgKAE/pFp6li5VYWPWxEcbGnQkV4iffypu5xPLM8CgLhssoJgGtvvlM
IyzDRuQe/SLpySvVEj2lQGptsFONR2XS6zVG4+Ant/7tArH0x3lpCVygKWKyYH79JFCe210QJum2
go6y923d72c3r35yv79zFXr9CxQbQAN14PIAvPqCS4rzICGKZztmZAOsvDb11nlnF9c//lq/uYOU
g1KAvaXlD4HBXf789WUSloksTalFvCk/q0TsHEgKYBibdW24Rynj7VOj8C5/fFWQuW/epkXCanG0
RsxqQ9h889u1Dol7jZk4mwqZWHhEtIbxybGWE101NfGuGCyO5pOdu+ZmMBQEmLCsCg0ZbRAo7H3m
vRuDvbHH+KDam8xoYrr+9kC/YiJcjwmTGEDHOVN9rWQpaSU583idpi5KFexRFynj9qvGtbULpgiV
KwSDUJ8iRKXTzux7Yl5emOFZ7IfVuIcWI/aY90R1zm108RD18bhtS3wt8M4woqgRngDgU03t68VW
ex/Xo3duGsUAMRRA2zHPSRqtRhnQ9c6cGDNrlmToAEUn8xvtJzkdBIsG6qYkfaE/5KL3yquxL6Oj
2qtyf29bjMA5/vf5U+u6M54ke8rvYQ0CWfAzw+g3VsqJkGE5jZu1bQzyGeiAUhtjEQ55XXPQdRDe
DEnY3OdOKtdJoeAP/Pg7/d6TxHJE+5C3w2Jx+vpJynU6C8iatE5EYWyqJA/3HEq8rdd0xcaeiQ2O
c//PzNV/XAa/2TSW54jWJOcRfha5oF9fdAjDqKMkdjeFrbztTMYyLfW6ppmA/v2Xfz9qAi5mW/xP
LPOv128KvaKM0ingUrwVJ9YERz2MYyKQ7do55jlHku8Z+frXL8qpDTIfaz20lbc3NYr6cCQHe2NV
QXuWTeNFGMt8A19cbUxJfeK1ytz++Jrfuac4Fx0KQSpBlD5vFlUmSETJQxDYFPAed0u/GA2xX+7s
JpJHP77UN7uYxeptU4JAmHGcPwKRvrqnqVNUVkeLSi98aXYtdTDLhMGaGcxnVlGMP7neUmR/vYsz
RrWk77GFO9TV7pvnBbICQTBZjMDYI7ojKPzgkz8P+XMSz8ltlxXi0fFLND9mpSwi41QzX5uhHEnt
yFxbkujiV3tvyBCm8H6Zl01k1XhdSj2hjyMi7Sev1He+CZ+1cUnP9bhLb7vUoQ7qwWgrcuebMjjt
uoTMijoEdV/r8d+4FPXo0iQggcj8A8D/ah/oUScFTRnJjRUXJa0wIzmkhuGvc1bln3wJ3/sOGCXz
xuJIYO1/U9HTMtR+StsAba8bnnZzqPEEIB2CvYCjbWjz9IQhc/+Tq37nXiJnQxhGW8VbuOtfv75V
ECRjbCAt72RWbrMYfIQSesIIOYr9rz7VnCBsJlOgAfFjvA0kicdZ5pPuvU2JcGOTOjAym7ljdpiC
lmQwl5/9+HrLR399dmM5AnchHUQCLtup+eahDmMwQYEHNLzyGlDextSeBuywP3lCvn1X+cmI5LgS
qzs6v69vYJO0Bow6WuOJN6GKspJubxeERqBPqdYeCNSfXI8f+e3vxcqA3nD5vgTV7tdXzDMAnrko
zU3r9caSXDqWLaxapw92VjsG5YreThxu9BTXx3pswDl0Q+sx82Ac2pNOzqhChn6gtprhU74ZPQ8v
Eg2rcjMZdogCMAcgXOmRMoLE+fAoi9L+nqodzyqSrPwlCSvyMBJ7+KSLBLld1+aCwNOOnTu346Hb
VQN760r7bhTBN2mS83Eu1NOYmpQthnSKy6pWARRQV+fvmnQcPbr5EU3Y1FTdx7iqGC/1dQScd7AZ
MoUV5dc6CCswI6QZNicc0swXR9XjuOarL+501zV3Gd/2pyzW4XkoRiToACtCxMKqNRGvNQb0f9Dx
hJP42kLI4Jpj9exWDjL5QObQ9dMknC5dI8FiTBMYZITOkgkxQhGrc8dQI9gDowO01WYzUmyjTeSJ
3WU4UoMxGj8KNJGc9yOveO/VbVPQg6vFLYeF/oFJ/BSts3ywEJLn9ojkeZrG57AngXGla9+h++6R
wAjHq2wf4l6SmNHONue4sRJFviPgQ9Mjj6c52yfQ7CidRru1Ue0rFqQR1cfLPGnjGrIwGMCqCfkg
zCC4hZ2aPAcSRsT/Q0novoACjD95oh/4vbIkAgKUDNF1PuVhjeFzqC+UZ9T3lG74oI0wYVyT9DPJ
y7po8DA1haGjFeEJNjp/gsCBcDsWrpJ01qRZ9u0y0fbs0iRoeh7DDiOu397lVeHFoEu8xTCLJvC4
FSUuumz2g+vALhvML6M3nDBrY1YD9z2e1nUQYNINEq2xz6ZleMI3OKK1dqcBozgIPxyXkSGH5bvl
L2KZwgeehnZ33vmw+wFlK3mbwtKrcSFlvn82+EV1MNwy/iAqEWT7tLLDw9wO3rQlFas8JHZZAsym
CXtFHrC45UJmvgYrXd0PYzlf81wnFUGaNeCxSiFRzSpSzlaiYJPDahQ2F55KZL798eL17UmAAoIZ
8pK35/kEIH79kieja+U0rgUBUaa7bxhTbdiCMdd7xoAWHlrqMs6DOzwoWhPO4cdX/7YXQjGH6o4M
RxrrHG0XwdGrfa8U4MlFUYlNzbQGR2sxNxvGkfOGxD+4kK1b7zoHII32jHJTaxVcBE4lLwRf+MZ3
u+G0tphg/vhDfbtV8Tp7HGupUqjE3DdbVWsU/mAUlrdpfE4XBIhklwZjo1UTB/nVjy/1Td+PvYOy
a/nlA0tCG39zrSCr7M6RLXp/4Q2HseqnzZRW5al0POdk8kb9PnZluenTHrG+wubNAaQiLE+GvM6w
12Q3sVD5Trn78Qf7tkhAC4DekeMvcEAEAV9/L0nuDdpKS7kxFYYjsxuCYWV7pKlWAL9WYeaV90bb
Dz95GL/t8oAg5Img3uLsDSzxzSY3p0ip3XjwNkXYR+d1woJPG7DGscvAmOCAjuwk9hbPyOQlIzx5
yOeOKWLIsPnJIJ318cd3AWASv+dXezsNY8ZB0kWKRw/47fncUuNo2D3z4mbuu2OHya67yzyOhavG
DmtwAuO06Ldk151HEZQ5JD88PquQiuo44hn+0E/0TNfBXMrDmFlA2Is8XpTqM+oISHXUl2soPqo+
cGRmrQMoOx5HtR8g+7IatGp1ZLv3WWeaR8LLBjQ+VoNHjqxkDO4g7+sVu2TOZDa12EZDwSK5HibX
e0CeVWIomSZLMzgUdsjL1CXnuRDYkXphYeos/IygSdpmKNhLkuZWbcHw9mDDSsbdDJz8zveJGMRj
1E44+R1Q9Bbfw6ONrZSB/ADxH/lT4ePCc8HdvDRRxTCY7AzTP84nuOV4UQgY0+MazXNeOcA7pLhw
7VrfeTPJHDuLofBFx7prr8PWI1TCSSdz3iSjp261pJWw7YiisY4GXxjzpsXxjePFKy971hRQ2iNq
m3UVm/l900X2Oh5Rm+zbsaThFddal5jq/GV2nLQ4OBcinouKoGkvx6p1P8CCLo09+2JefCz6yWxv
kxkR7t0cxK44IiAzhsBB3DWIZChA3TEbtz7MQ9icj7r2+tNGpoGzzuxwxtWXj0gL06Ft1H6C3Jzs
pNsr60pk0NeN2LHBqSvfBA6Y+ArvExGPwPhzDdG/bwJY+2063JrRiPvdixk48G1GHpyNTsGCrJIa
5gZicVPslG3qlzgMhys26uhF8hAhO8wS95miF15iADAfC5xjgF2wJBtlGZv6HedJvEV5qkLyhiqQ
Ygd/GhLw8Rpm2MYpMjoFKHDSVZJpw9kOTdzeao1CD5PilO/bqfL1digLeVs1A7xM5ovjroZ1nhLZ
bHcEROowy7atMYL0nEse01WiM+bwRN/Ii3Qiaw3kMMPGlQrbGH2maPU9VYMmXyUNIn9VqaSYsPXT
/9ypPCnuWrsyFsvY4FLeGX39cZgCKBq1U2PvKkpLdOvEy2BE5Z3KYdzlsXuaziB/V2Qw+uI0KJfr
yMkA6D06MbEe1USEouNobw9jGdNZOw89MIW5HevTUYfmXWyVS6pJ4BrP3pDimCiDQssNMXJudrTY
TR4jdxyOjCLwo20SwnLbSCu3H+dy8t51bTchTulC3DAiY5iwmUC/4RUYE0RInFqJv4FVjb8YEvT4
NBg0Ejf2mI+PszELKEBAOGkUmU61b9S4VDaRDwDEYIzZaVwuGzNwmo5iVZt3nW4jjYvUbo7H2Uk/
ulIbV5E2oXPXedI/o8dV5hpZCWTHJjBumeyC+qeqNK4KIjhhuNOmueFVD4nH8fr8XZb63mMvgu7W
tdLs09B7/ZmK6nSJzagnAjQdPd+JoI6e81ZKY9WZXVes06x1xrWrYsiEvGd4zaZyqPJt3lg+9XM9
IgTiYA0czPfGsSJsdZKEyMgxh2HNoIn4hQhDrAhzwl/tLrcucorqfI2Yoyr2JWX/U1/E2CxyokCO
/X6oeS3cKBUHw2j6ctu1ZcYkyk/8Fz1iGdwOiE3GE5mjENrNnCwvw7EZHseihDAjvNK/y2CDHuum
seyNyPsxZT+fozOrD3HxWJnE6t7kaFA29aAFwUDEHDTMZSbbPWJjUahPqkGUhygfzeRQdxLHbtYX
yXlRqmZYq5YTIIAZ4IhbRRgDainLC6/quqrurTg2ocUEpCFthej1B5s8UyoctD4XPatkREu/7AD4
c2O7daNS9GXGmJn3Q2sE5IvxVoIfnWlwrhPhxPdmKGzouLPCGVPBG9tXiVmBdzUzxleRX2UZQ/22
9IiVaElCnIMg+mRPoNKOhqozHvimVcNcAE8Tt2CgzHaj3OvXMYmx2aqHcvDYcUZYwcjHVUAqPK2B
vEiReQdZ5931IQKEdUT4yAeIuNDEEbRlD60ZNVeNyaBhY3VlCfExmW145jOuJ905CLtbx4mRMzmt
gWnRLvGDK78anyNPYO0U1M2PhCbMz8RZheQdViW7aNvbWbnhy+xOR6chgMcF8G6uWtRAchsyZxik
sqGRt0t11lWd9ViotlZHcWl70cYUBcmPaZgMzhpeKybQsWB48LlD+Es2xf/anP0/TUCzTHP+edi+
qjSz9t8Aafx29FHNH0mhTBaL598em+Xff569I3D1rKUVg4eGsRnJf1+kry50NR+6GsYWKlq6919m
7477u5BMdxgr/QVe+2v2jqLGRWKzADd85KoLbuMXpK/Q174u8gRb4dLhY45PkjymyjdV59ghfi96
JwX3rjSn0XHhb5LK7Z9Z5pzjtgZx+q4duyhbzfjXXI6EMztq0ZCdwxrfDumOjqkzbxzdDe+jdrDu
dIx6llSPuXTXVaFUuh1nIhC2bU9+ILFslCkrV+SNf6i9HAIhc4xgxPxe9DPC1FCrc1oHTDsDPZmf
OLYOOf/UY77W9RBPV15m5PeGq8twhS8pmteQb6WDwA/4oRSt6W4TFEz3WHyTBxXFGeSJLrDICfXd
m2GIUVUuRWe8quaxOEC274Zt6EpmNlUkrCMr6QXB1SUBzD653OqMbD0f/b/Q6oSV2OYY7ufeNsJd
eEIkUXBjFoF1lkxwVWkn8WMZT/fnQxcSO80QqVl3aY/ADxlewYSmA57ZZqbY8umzxzCK1EleVAZC
Tw+53DrJBvLVzHniMFw1yFuZyKc4M4yh/aTjsghPcof7vmkyIzDxhydBsrGHXIGVoodqH82ONsPT
TGWgjybXDLdWY+YBWY2KQBhZB8nTwFQeJEIrgdOSpwcEuB3cYBX3eXRmpNp7ouWBYK+TZf9SZaZ8
MZx6ntaEDTQnrUtPbBNyED+KwtQnX9QvYk71eRjfSdIOgGEQfCE3vZlB5fSL9lwLDbdEcJTMCYMM
ecrggw49BE9LnHpZHT4J1YXTKiGm5F4oA8pGWqMZtqZcHRUedfiam49lYs5K9ItW4SR3fZ4iweS9
qO9SWUTPZezBzu1oXTFKK4r5ofCVRYEf1YWxlZPzx6VNOlQ5o3qGdggjLuc+gQRQ1dJj7kVE5LhD
uyXCE8/rwN7NpIBACgw96yQlljZa1YqUvFWdMuhaUinbm56lXa1px0ESAXB3yBWjv0M9Nd1znhbD
uaTb9JyMZntO4w8AaNFH1im9frHs41540wYqwmxRamTCeUg89lo1eQL7K0mKx6EnBmlrEBaJYwVG
aRRW8+VEEJba2Nkgn3RE7vB6pnkyr52yAEA1+zq+MaA7znBGJv8lSXvjweeox/nF6I33fKTpqsRl
CSR7UqhWDK8HZ9cluFrrMKutM3vowaLaRkjYFzkmEVmckWfduw04+FXW6/aWoWbRrw17VuCnDKwW
x0p4HVZozo7QqjKZNucI0AjtxaLnfCCHF59zgEz0MqOIe0jopr4EYaE+kkvUWFtEr9y2KbvSzO0f
C4IrHnNTZNf2ENvTHsFvCcFhjOthX/WZbxIlE/rXYW8heQ2lpWkIuCP+/NGavALSia9IXypNaG/C
z4erIDEDQSwmTB3Zeitld/UDCt/5BVUtjJzOTFTG5zRreDk2QtZgdElIak3HOQZCjf7Gb0rnw0D0
+TurRb670YlC1yx8sn3WqkcmR6VGht0QR3EOsTwLrrS2xbQJ68Gu12SjtHCDOKM1+4CSYJUnTnht
soTxrYQUjeRZpt3WaLJQrvJpavVWjW0znfK20r4NZD1+nI0hv+LMxTzYNY3W29Ai8k4lig9eM9EY
DU3BbHhhl6A5BPMb3w2kp/rECOZKrXkFkPcKL81jqAfW+KArUQ7gKRKGsu2EI2hVD2NSnaYE/RDV
NNqIvo0xRXWfYpMszgv0Ji+kOVAJT8PQXYUBKou1civ3GjUGDqsxs0FzzTMkW2aj7AVzSzW/iMjx
Hyc6UNmx9LOY82+NjGodJ1g4V6U5W2JFc7yiQK4DlxU98owjLUfSwBJXkU8SR5G4x9OHziumTeUc
lXbk3xh5pjj5e/VCQUNLds6DhT/aw1ldXzVJ6MG3oJmpMJJH1ido5IJqOirc9Gau5zw/VtNsGHdg
xPjrMdtVsJZG01pb+lOtfxIFbgSwqbZINOzYsp+CQSIit4ZEIkaQEjwxRwhxbnrZfF1V2rA2gUE2
whqp0/hMyZc/eJ1TdUdVFcqT0LFylEOJ7l7aOBkuer695sQtSRZd9cFFbHZlv1UGr9NyVIyyTdjF
8dOreuTyc5Pmtctk2bVftW7Y1ZkA+WhxUdUhrxBvOpvEhGGC8pMKu1+qLwsjig/s2pLJQBttRVq6
m7wPypMp7eXnBuL/rwn/h4XmmPv8z2XheaXa+Lez9y8fP7zVYv75b/+UY9q/01dkHoi0chFTLwqV
z4ZrYf7OXJh6kRkex23er79LwiVZGmX2UhYyScTr+kWO6ZgYrikUcUrJzxbYX6gIZbCM7F4/Owh/
iETgMXccoqrROPHnr9rS5uSRMtqybRqy6v0jc4qt03QSWDfO42h6TKN0kVhBp3J9gtLqxzg2Dp43
eO95xSZOr+qDG3G8wot5yXwZmKv23OrILuRqchVuxOCdHRkC3ii8+dC6sia9sd3m0nXkY+3WzkU1
tPEnt2xwy6rmkMXEItIJN4kLrvJPts2hvM51uIUqn9y0rawu5vjYzA56yoqbLCbFdlWkLqtjsTZo
9AXOlF1XjQLoJPBzFPv/w9yZNMeNdFf0F8GBedjWPLCqOIoiNxkUJQEJIDEmgAR+vU+1w2F/CzvC
O+86utUSVYUh3333nluH+S2lYCnBRL1yWADt5thaLtkskwt97egonITXmV2BX69YrnQ/WrVcdFFc
HB73+2VmnK2sXU4vpZIRS9y6goYZ9cXG1HV4C4LMvUTpvLeh4asERIUWR5SaN516gBJ9mrel/+1p
PkDRdfCzVAoxrm7/MKlCy2IPNcIFtxwNmvfOvI/q35l0frexdWgC3kG5rd6j0d5ydzuv5HG83YCZ
czVV/ovnEMAaKGmZVWftSjO9d6iLc7q8tkXzByVsJAZZvRZ19LGo6BQoAxs8d39XBknD8bKNma2n
SopzXaGnmi6d6Wkq8zXTQHJNpQcrSBAFHhpaNZs/orM3ffO3tjvym1H/RzkWRlmRAcft28vC/+yU
KntlqxuSgwVbGw2A13RHlsO41W9skrROoDY9A+4D3P9cEpVZiZJGey1b8yINkIcy6V8xcXxp+F+Y
h3amtqZV3vGjKkcDxcpxJXj1cl8RzZyVZXftO5f6NX/x6TLRsIrU6FBICM63x1O8dof0kHUc3+/M
AK/WeLbub9LmztqQNAXuzcRGxTiEpuAltFvXtuh3q+pqZbeQ1MxEvYXkivYslnLNFLHNZKBJx/hs
xVa8pZuc1jVYLw6slZXr0Xk4xsqHVUTrRd0orB5wcZ2FulkmdSHjazQvt4HI38pxx/3ccvhPB3GY
cvoTQsO7WIYYz1SGxg3fzXZBHUZVvIF80qw61obrkX0jf61RhB9u3H9E2d0GGiUpJC837QYsoE9Z
HT3lff8+lR7LAgccRz+cZ0Fry9htOruFwBXlr8ynM/dH2f7KJ5wQUb2EmzSw/A8ro34iAjhnWuvF
yb0RyJU1GBcmvx43jcs3YFnqMajRsMQHwu6dT3XCspMv70PhbhLwbJz7jk4+uJveirIrbJKnvvTn
g4gdccu7A8u5ap0My3Gu5NZOOqi+qv5jdX6JaGbN26hv1p6XfKYRHG3uXCewFL3VH8EoeUillO3w
pXTr0C78LS7fTaGRFXPfzAeiRQ1dfdH06Kkg2iMYpRvVt+XeG52XEqrUAEzMZBlKaWhv7S766y/e
JXHrFNTT8gWtPLpmTcAEVV9jEPegYvitw7TbsBDYmTw5ifFBch4/2GxDt7lSzjMjHqjG3GqwCPjF
Q09JA7AAbrHEJPf2h2Pts88ap+G7RcQdyKXvmu7OLIRWxkoQCLZyYv6p+Z5dqBcxmifYsT9jJ0+c
Ex4zfoxDMdfwg81XorNqK+lgIx1q34Aq4M6yzoIGYy2psU/u4i/DI5FAzTXr7K3EfDotnAwAX3An
vVgfWiqNwQ2EhLFLupn9fnqn6O0hn1q1GpC4WAdHJyPan57J4PXRhLvk8/NIghBJzDqEdBas+Lfy
XNXuHrlzIsDXByiX1kPMMQiTLPjlJFo+KUE4aS/6nJU6GzuVV3br+TYKFKtWPX84FDcF2jykpcXs
6pvvJLVXhU8+ntk99peLlcF4D8omWnc16AXdP0r6rbiaedA3w/hqgwma2mXdhJ9p49zrLNrgEoV7
MHs/TRbddyTLoQU+xlrgK27jvW7HVwMMIZ7Nu1Un9Lq05mMexksuW1awJduHtN0smZVc0mgarqVf
Wae70WqRFOhgkaw2up3kNqiq6rseHXSFaaRjRk1fckmzdZwsTxxKZ7TykUHc+euMnj6LtoIPELko
twRDgbRN6ZxfPLswn7It1C7Mw3f6hZxVbcRjOL5aQeqfmEpJNqIrUnQUwnEr2eTEU/biQ3/a2TJJ
N3OSVkeTQJhDSiYymEJr83kVhmF78ztineZXGehhk6fqI0rISUbRB8WP457213AXE8nX9kgOE9nf
suVVOs2jY/VnWYd/0wY52w5HWj4T/yTzex9Hi/BQsJfldD9+N5JOWNkkem3Z2VsaaWffhuH3TEJx
lwSz/2Lbpn1KsaoRfJzvqWIdp/A0W7qLRGO9lVr2tJ45BK4Z/oEXRXLb3a+0xM+aH47j6wtLluGR
OYhMrlTtNSRv9Gyy3LqmSgbHmnnxKaWp6a9wdfmgw7l6bEtRZWfchD3tVTr6meHw/UeAoUKl75ed
yubsnbKc6Ji0wCbaZfF+UeMsHkpeIxwpCgvMgOFq9SiQ6VAYoqga3tM4rb+61vIhdN77Rp1wOPWZ
sbcmKIrneKz1JmUMNWu7KtWBEsLyuViEewNBIU8lXe+5WzGogQA5DFI3OwZVGI9eVveAJeqEKpIc
c0wsiq/Qz82mdfvg5CvV37Tq3DP73y8rEfp3kaD/m1y1r8nQDxseFDx2TXfKwxnIOQ04T3a6ZNvJ
VuJ7MJToYBSCo0eveET3aAvfIHD7iurprDl7BcFaH0f0Db0vA+BV4Oltuk4/0sjeXuw+ZDNbQokd
vgI0ApEmvJwqpcttW2c35WbDzeQxbvuuDVu5Cbque5pMYp36RqPnDW6wd5bsLvqE/nRN8qYFXiZ6
NHw6py3aR5JVLgGp1jn1c2TGAzafpQx/akw/t6xov3SSjJty1tOvKSDjzdmxJoM8B4xPlTeBtw2r
8Jn2b5qKItE+y4EjnZ6KgBUQ7ooVT0UIWff+nZQF4JkSinBd1VcB1UvE/c4Tm5B3WNJ/jY6x94NW
3wSQ19YcbqYiPEcz4PLKLY+VHvWbLM215CMO4ukzV+XZmpHg0TCPbjflN1ZDOJB16nMka3goBf98
sDgGlL0XLqoCftmHOovg32c0QegJs2NXwC9keDW6fopqSjGbctn6Zf880PzsIZhu0XbUquQtQQ5m
2k95+Ts0jrseTFS+0abxoxcEEL2CVYZe6EcYFMR9slC7uk7OderQ9dm49c1K6gvx8APmg7e2KIaE
s1X7YqgAKMbwCQzp5HITLsKq1nCcV31V2Ve/v7PlkmanYvPYtppA0sWpC86hk9i0khuZorR63YMM
ewvI7lP7vfbd+ThI6KV2tGvKRu6FJZ+nFMFmClNktsk+KSl+LAululGDqQmkAeXMBnVvHOrkyaRs
00JX7P3C3sZB9sOjyOwholtv1ZD+zldDNf9kqPjJS/qch43ZDDo4uPHfFiPfLXKLFCNJz6XPr/2y
qjiELsBbQk6s68286UL9nbbOchqSV1OkD6CldsoL+21i+umgwY16Mthmg7FpxLjzN+9Gqv4dw1+2
Zp8PoiHZMNc9umZhMclIo+r2JuLphEYAvbMVEloqkEuR5Bf0BV4umhVYaz3cA9pVwBJsoPhwlaeX
oH/z+hhEphwvti4eZn85ectQrZcaU55bFi+sY7Hk6dPcMmVEdcVWLTmVDore2v4HbgAgEI3CmM+i
a+Xet5ezU8JAoOF5zS6PP0on1bbrYGAVCkaogdtL1tW9V6xbyI8tN/G2CXtUiM7wYuC3sPDgmQ4w
Q1WF1Ivxx/vLrV9itUIPvtiJ3qVs3d8LmXsP0ANI/f8zL/+fxIP/dVWEOf+/Utn/4+rp/yE65a7A
/M/KwepP+dUN/b9skPgf/kMu8OBYkV2wiX+55FX+W4Oq6/2bE/H8SvwQ/xSj/3/JBUHIf3IBXzHH
/yew/T/Tm86/Ye8i348uB+6dGfz/skG6hwH+VTAAyhU6uISod2WVdDeM/6tggFcSIoggfeEIaAhb
pFJMsqaN9uWwsCrAgLlawgj4+eBAfLXiY1Cmt5FCsTubeinPSN/0KfjVZ2sviPyk7bgJAr3OZ+uY
LAgRBERBL/MXwRFgPwFHng8KefslskhEl5MP/H3sTpye2E6x7F/1nOS3hnXGHalibYI57ZlIun2o
FvMmYk4R2cKdLsJ+w68KaaqniV4LLEhJmS+0s0m4IrEmlqgihxYfDqlPZkkhy6nmo/F7GtdzaN/Y
EzYCSnZVLj+CYvI3eD/tB2Y/kEOI9yubEwnsIHrJ2oYeU3pm0eOn/qxG1kJYMHlG8w2t0jadzkrO
v6esigl2VbSqmwSv1HRxUSFAWFs0rtEzuqucrj5VaeUdvWwgUd57xSFMVH3mGknvs9y99Lq0Drxe
5cGtpQUVKRvOphg8QOZRlu0wyw37ehLQqztvsdZJ5obrsWvzHw4mSzZP0/JatnV4llYjVkVGK5ib
xOY4epyy43F58AM5/NVDfADjtTxX6XjyQ02PuXKAbsQIRS11MYgqD6hc8ylXosBx1bUguqeIwqYi
/sPrSJWrKhopJK8bs0JYNryS/N8JhtozSkK9S7ouPC143w5iSb4Ca7lVPUhgzy/c3YjpFMxf0ULd
JX5imYD2kgDaDAgAD9JL92i8sbigXYFhSQ6GODyXgVcmx7nldJb1RJCMiJKDXIajV4oBwvYwQkCT
04b63YA2FJxnrZZn2TmfCc/ubWPJTe0bmm7AMfMNqs3CVPw6p7l+ZA3WfTp2uawZFspDNrXinLbB
vXSAMWw1x0DOdfiVO/7GhwE/OxYTDkjisgXYjzxl+B6Dpn9AWlpzmnzIgLKmFUW0aAJcbHwX+LT9
hf4U2K19BcE+ABStMkSetmPJ5R9GQEk3VUm4W+RGDsJT7dYOyuoGywrNoh4g1a2oVKBMQ/j9D4Q9
rFZJVNunUk7tWRqrextZsZXLvTZxmEG9U3rCp3/mJMfJhEL6dmFGZH4HRwsMv28cZBM/PrAkj2+9
l3rfuaXphvVcyP/pwGnSHpodYWZGw4wz57p2LU1xofFOjIM+vSqQXbe1w0pYgW5TemJ1QcvjymeY
PPk990TvjfKC4Th8KnVPk0KShb+nYr4mvLIGGpdq6dX0qSDENzFeCDvI7budJtyCY1Bvfu3w+q7T
7qdu0vxRNZw5yd7Np6nAtijGrFtPHl21xTLQCTAMI2RwZs9HLu6HqHeHl4UlxL0tuOZg0Oc/XdGD
Fc/1ATjtqYyJ3zr1zBGltWrY+jFaEE0BwWmAnkRSDrNoOU37LGXCLkFRYi7J9cmLvqKwjc7j2NqH
SNLN7s6duXTdoLmmojjZRX5DPbyDCpaEi/UksX7gAqEmCrZ8tc4mA8BWhm9hNn8sfcb07sb7pFDi
mI6gqyvQd1RwP4PaGbFqA11XSVBtTKAiBE6bB2xuqGDsrXxbxCI5tUKwlg5TJ7jWjbCe3YzHBRxf
QXAgu0YuD4eA/odYhtY1z5K/DR4r1cBiG2XxGXShd1kwCBOoCS92NAGBjbL7nzuCWouFhGCLXXHF
Gj9ATh2G26hClk1BpQ+ZgX8/tuqaa0ixGNHbaxYH5ZsTjTG6J+B/A78DTHgznTpWYRhFvWbveT0b
VMa1vc37psH45wPWwdbJNs+nyycr/a2fe8ygI1osA0pda8DsI/0Wov/q2b27kyJ649w41n3M80CJ
w/Ja8J5IO/SNxt7mWEbxkW79IeIVNt9Zu7QrAhU0GTobx6Qh7H+FGA0Qhfix5YNI8f/77rU08WOa
0BRGm0A7DtyV9RMrr3ajXatb4StLN42TslMfwSrr4UNJ66bH98nPXgKW82U+P/lDp7+x6WHqi+8F
QPwFTVI+phHVGBN1lZzKWUayshzYrObNMXd+jXl8md2FIo5ML4gaLe0FUebZt4TF5ANLLyA6gIxr
WigGvZmNmhCg6vI4h1Py2qTx71oRe8Mt8SYaM+2DllrwVQDka1VNrtnPQTueR2ckMDJOWDfs7C9X
WHxIghxRL2gbeQXXRR2bmaCxaB+vHHcQbJC8wXcEHuEGqolugp6fHI/aSrH0PWMHvriZwKzp9DT0
lbhFL247Uz8M2VvtM3gDm2hq4+emjtMvKyycH2EseVe1eaT3fqekzTAVyYvxnOKUVAKdmXjST517
B6Nn71cGzXGd9nn4qyuY2/sh48pJJs4MnrEiGBpucLBCQGmrwp6SY9NZ86GtyvYVjFVynSO7ufX9
fULNihr9LGT7TgVuyzV3/3eYTf7U3YT2mITHbkigQeg4Cx+LPPjpWuTwVBgUK54HpywM3I8aVOOm
TqGJzRk2TJzFw1PXgX3ubcQTbS3fy8IQx5OpUzSfDOohc3ocGjz6d7UXv9QCSJWI9S9RpVAQKmZ8
RdJl5Y6Lc0Tzb3dRTcDIIlr0i1hwcuHC+qxxfdDf6qZYJJLAPrayZJzogvg5U0N0LWnxWc/9Eh5G
VB4RZx8KyeQIjPqjCtShpNCUG2KwVwTrA8zUhf2KM9s+whwoD8NcVbC9Tf2uVI3Ex8uZLz1rL9Y0
MgeXciHzMUwxlTZ2srUaXmkNNQk7CWSM5XoGXKbSy0OKJ2g/LSQehrC55QleW12k9prHxERKKaHP
IsdukQdo5MDr2K0mASAa1r+YetNo/pKjqD+qRHY7v4nNCft0QwEg+5810Mp0k3t9ehiSADaXFz8V
Osp2Xa+A+AfMhRy7ForqK7kfnEn9UOju64D6ZARZFW/l2JHpahtFs0u5kfaJI1536VN2BC0Hy83k
BxdLQ9RZNJYX29sQ1X/Bs/lJc/FLWdj0D0Q7rcfHsmcvkIXiMXWEpLRO42nBA7hxHEW1iD2/LksR
vP9DWpvlDJiozr/jNsX7HwwVzstsfKwpfQ/nmgm5COKCXZP+lS9iui69Y02Qu5xyGzRxtS6z9FF3
Y/EeWX7w5hFqvYWNwhnoeIaTMzsISqzq15JP8SFJAYHLwG6pKYugz4536607ucU6SMC2O5m10YR+
fxcwMM+snHbe4pPHgvO1yoX6Tlm+aZdRMkAUiIqJniEEfkM7cThR8hoe6piLNGia58gsR7+Yf9ZU
ZISDl3Ea8Lc9xXqy8k8uVc/SmPcpaKC/2ldMFRzuTLpHZARgZtNxF89+xiokwVJejweoDj/yMKDF
nqbksR2epmHh3Kb6UyCTkzPbm1ggSUyjBIewDM9xE26LoNz1k0Uk+9seyHtm9rmoEHX5YbpPZcWf
Qy2OWdnwzcf1G2uav/Hs7gRWT4zjAw/B+Oo1+bReeutSjdDrYk0NmbvN6pTy8voltySvi3s+eUGr
FVQtT6n6M04lUUgTmVM7DMFDUwz2dsnC/NxbVHL0E1uq8p7LlIgAY15yaEoJvGVR1l8YyQGe2uEt
Su0Pq+f9i2WT5YyPq6LmWcePJMsDhKh30JBYwx2eYktCOGGU9alw6j3xIapSgvmxRN7Fb3OMGrmt
7IqGm6xPkWuBLOB28A6QVZ3HppL5oYqa4tFQC0Il59WaggcPtf3DAX5P2N+/pgYTdj4RUqWVnHWs
rGgWcLz0WanJ/prmDhZHkSdEpof7erHd4v4SdL6k99K6ATqfiKbbXCTzNiEEhuIH/kAp/+rFw5Mp
NbyrJne+IllSATOU2Z8c7tyKx03+q1r6q6lGnl8Rt844vttVXr0lTrObaAoNq2zvoMiU97ZKJVEz
C2daR0VjrhiXf4ekIEDidZqGO96kno21F+uX2nZB+CdzKBScx7vWSnne1HrRZYZzQHyPfcE5cIV3
klX9Rwwo4cs8u5fES996F7OfoAZMDv2vPJ/1SZEz3DoUxO2lU1xcnadfSR43mOsnYATr2gcQJBy6
cUr0rS8cK/2ZWITcjUjthSenLUdPdz0WZXYzfbSbIoUvkdeeOsyQtPqgvoTRMr3Mc/cUxg3qc9U+
1UDOMRz9BGx2wflCE0wqf4E4x1mfyu1kJQcLTjSvN+ohbJj8MPT8SzxyXuBxJM+ZhwEl7rES2QpP
tsnLB9FzcsOAvbAMdHj85bH3Ljrs/cqv6ZZsPf3R+c7G08Vm8axNPiakAga9rdkIsBf7oUBLrhmD
Dv7kHUrchNXQJYeO9w91hdzUoBCpvorrM+uyN+iR1snE85Nbyl+hL6qtTQpnH47N11g7KzEEf5CR
v/QEqaIxXvQqC9cGxsMxuid85YmEROZAX4MjlXnAi4OEVZSPQIJuQtjRytXewbG+RgowlTXugskP
D9JtTkZZjwEuvy9tRrxgaPLH2J84zbIM55MLKFdcxuIgp8B7BSQuVk7QxbuQXU0HCxLfJMpn2zhE
3z33e5Dd0YtadSY7lV/9heKlJCoGzGdDjIbavSQFY01AfH5VR81nPInkEI9xeMAER2mNxl7Q5g7P
1mR59Cz1FjgVLdt+g4M0GvF1lidPtj8wE2G2ssbugLqBj04y1J0XoFhbnzM+kbjFb7E6GaZnr8vj
VWwrDsvKf6PTr3yLeqfn+OVaR92X/btfRtWDFQWEC3vsPjpS+onMRttssG+Bcx4zSqlkyYRaOtQn
VUj6j7Khaap1JKXgGUcOHVTjA7v38U8yq/wwa1xkoS3nBxWEby1x2gN9IYoUsdO9FlbokhiT1Z8O
ZfU0+nO1i4xPUsgVaq3IbW8SccdykMvimeMVO8rni58QfpKPxlPDF95npH0Z/MndAUMoW0TkoKjd
4d2690chm2QKHOqY2fWh99Wwj8x95cUu42Tfm8cEe8ztopblV5E11p52crIac8PaSpRW88xXM276
MqETSsANwu5ixvUAJ3BlV2P04g851rrQz54mQqzPbCwla3LLqIPG0LebB1PxzbAVCPxgePTGtnlk
Go8f6sqeViik0dlYJGyxNpZrIlDUfObGWbWGUsChrhdsfE26rZZu3pVRKI+xtOxXcgfyIkpXbBR5
gkvuys2MwWEdi7w/5SKFoN5ZavxJ9mN8IH0+H327tmlhD15k2e7ZeEgqnPS4i9OQ1JyZeLSS/ZnO
Q+Xe3C7ihT1Oxt/qKKecyZ7pWmnaZfrlR22z5whDVsqxs0PUOfnzkC0/PVtd0mlor3bZxPgkCq7M
NIKaXWucKKIT6M45r/8w8IFd0WxPNr42fflCqudXU1h0RuMPfyl7KujSOaKrLUnFh8PihiopgYbg
MlvfZ/p232SEnVRVz2iEPRKMEVN0nSGdb5DyP1wZC47b0ehuGHAuCfa1Fa4Ej21RnbsfYij7Qxri
Q/B0w+fmyw9fEdGUwv4lghmcKR/PmfMmnaj+Ir90U75kYv6wpu4hEYKexWBUm3Z0gcSH88mq7p0S
PavicRhZxGdtupxmFUeHMcrtd2g3uE9942CgBcxuju1UsryaYhiSAvl84/ROiocG5UKPdnwI66F8
9wZAYRVuYz4xZzl3XNxngmDyxhrfPMs8897j0qYzEAQZjznBg7ld8MfHvY0kmWKIsIIGSkUj3IfJ
XkauwmW+BlFBb7qpsqe6btXJXjw4zqnl7TLWIjSAJzk2gkn/QaURm8Uxy8m3MhcapkUpnjWdw9yz
9lg/nNusomuM97Ot4p3nFYZFsRGvTVX/JX4eY03knLDOp2KhKSCj13dx8+1ANnyFqDhxVuutY+cw
+P6jTpOqgy/kWmlFtFs02zlxGCRNjxJay33B/gOXp6aqAJTfTnQhIP+W5nePv7MNWUYWpb+GAS+5
DRrzUtJn8wD52d0NBFiOi1tOOxL45UeY99tSe8uhw2x2xtvMMcoPHkOb7tosKl+bAMvE0rCF0s1E
51BQcvDEjHsRYeudXZgYF8LF9knr2VxkKedbDeOIBsjY3buNprLYTRE/KTIerEXPq6mOdoGI+ILV
+IUH7zeEho8yk5xwK+o07faDMBz2rITO7Mgom2SRgy7RCxJ3+Ti0mCEoGfb87NO4wdoVrwAsNmI5
pVO9YcPnU/mdL84TJNOjAUSwqwtw2OT2E+BLbIh6p8XQTB2o1rc2ZGu7NLcp4SRMIdTWb4GF+0gt
CTwonlvNsA3V8INLmtkxC54U7lO2UfZPBrMTq6ltHwUU2nNQrrGH/kXD2PSJ9ULAMeXc2qa/RcgX
QcJhV2XssQD2uquJR/i7YycnPfrPdkC4EWvB3yzj5IfmXv1QGT5q/16cFi60R7SeoSQvFzsxFc+V
SDG70kzxHnYUk2oXi/M6L+n1GVW6CZ3so0FOmRr/2Yqpa1en2srPtsUHmZTJ39atd2gja6tYXHbj
If2cWX+G7NIx1jfjNdQk1QM7Uiev67DBBw9xdi9OzwcIq8P8Mi+O3s7p/NOHh7dhsvjrdD3tUrbY
ywb4dEliNLOmeD8hRx8gIbRnQxh/OzY0P0XzcJkp0zp4Q8YzZUirc5FEH1E4id8uKidr9TcHbfs1
DUtSlbL0nPOkepocqU0oc3SCvgD/RQbU2bXBvK45/7LcH6X/2Alw6pynZdZsPOJf80M/2AWWMI82
T8Zg+s+9SMubTZCMUtDZ8Xp4yna968dupjkZEztCXDE47Z2OnalfYVxBTa4Vdm4MiYPnAjBLWX7m
uHfugvSYmrUc5bIXHgCObTUJyg8XMta/Q534V/xpVnEScY4rXRAr/MCq0tM9iaD5bZIuiXEidPKX
zitzcvt0oqmEEO59uc9MX1T6xxzMlF0u5lMTBCdjkbzbWNVxjPCEO8WW9xzgOOeclD3wyEBrw2n/
YDOavABIS2ny8Ox9YRU296rGapj26mWqiuy8kHCBk5EEuNgzYW9GQbmnZ/lsbyq6+HZDPUePicOY
R2dDdrYJE+8bHDRHyFEbioEA51vSfxoW6wxt87PJ6CcUMVhakASrxov2c/Rb+9xKxqnRwuY/g8zV
+4CkfIt6nwp0TGh8/RW7bE3JI74SDP2zy9pnsZL10vE8S7ImXs9Nijmqnz6nJHjSzpgfl0bV23SG
/ZHQPhKw4VoFFo8hq1qKN0GHyUo02MoFWzKXExhP1ykH5ddvCxpZu8IvT2PBpOekDqz4fMSt6kEA
FmW+B/jmbUuFwp1rEW8C8kFOG6K5ZU8YGJJvaErmq58t8kcL7z+MsDgl5iWvt6Sa04076SUmeiKG
JzXMj1jkeWx498NKEV5nmkC2fj1xF5NnnTjLuXtPLtmxh63KfPPGRequOwxktWd/3MtAIlpAh3g5
ksd8qghU/kX0avnKAsfe2C13UFYV5XawFJeFCLpXzFZ0tNn273SakYxofClWk0eLPFUy21LYLqi6
5pqb4A9OvIU92uDdSB1ADZchGii+sTV8AQ4FM1f0AO7+E9W92jqmmrm2i2FTcxpZ9TDYNuGQsbIp
HKw2IPvqkCx+5i8hsZf6mXD5UfSCXVHC0MzjnmjwqMZtYzKamJco31sTTiOozHH4qNVELaZQwy4c
0/QDFfyfKhn6pUwU/kygKfOMscXfoSgtXuLK+ml3s+B9wuscF2wkq+eiHcqfrN1IdHKgZUSuLr2R
f5eGFFFpfTtNHWy9uJIf5GY+keaHfVNXv2Oubl7rKze3VksbAueTbE+Kqm4PomaO1gtwF0b/V+gi
A2o3R59axr95/ZVb2UA9oGqljEV1yb1gPqO+3xGVfffih4V7uX+DOsKnFnSev9Jt+WzbZGiHdsGr
YSFLTqWg4/3u8LAkDthYLDeVN9UevEC/iUbIlwstd31IYrdWxffoR2+hqU5TRhu0VRxgNyBn33kP
uqQbsVXdj5jt0Lbgw+bInLc7HFTsZlvrMfJpuuCG8NXNNWpk1JaHQAHISnGlrpYOt00/2dGL42mC
wRAjVykwIDBo7vBcqYJO0QK4D9J5TrMAldqsGrPndqaZ0WFF9YSZfniAnxxt6jE5ENxJdpVJnXUp
bQu1Z2nK156D4oZYOLknlVjHWCf5i45phua6G/BO5jOtxi6cPRWpZsNzDwLrFBZnUAX4US33m7el
u2/zifd7xzKTjAvyR1ILXIbyxYut8IwDdWeF+H2ajGqFqck4z5b9j3S5q28uBuWw/eM6+uiU0CFm
JZs3kKoXbfd4QGvOLwH9yg1wQ0F/cuB+DXDtSA3FG5WnztVN7fq7CoaA5B75aDqFaIclo09Dg10f
uRiraxzK4ExfSLdpbCj8Kn0W/OCntE/Wc3HfYfU9FiWb3THjZeWfE6D9vKThHDT5O85m7lZqUde+
py+1uRvgwnY6NPW8sYyuXhkLwWlM7qulLblqgvqxcvp6G0vWA4S3g3XENLUaZrZV2YLFvsPr5XkC
bRd4LCNSlfGKEf80rX4TwoPQUFHJ8hTWwqwaq7L3HZpvEVq/rSElX87vxmaTwt08b5OLSwx9QUcn
uu75rbn4LXtcrHA/9DD80RNFDHXFjN6XjAR1/TNOzcxrHyXWLb3+MVvuJdvZKaGmVxMsGHsHfzmS
8bpu3dc2U+tK5+e2DSFeOfSaPKVLTrVUWNZAHztvTUZ8k/07e2eyHbexZut3qTm8IhAINIM7yUR2
zGRPSpQmWCRFoe97PP39IN+6x9LxkVfNa+KBbSlJJID4m72/nY6XupUIjSTv06AhbrPLw5Pp9oHv
2Nxlacc+okEkBU2sPXVDRm/W33uDnV7FbXmBhXET1nZ8HUNjYSu6EpiqmqkHYcIsgh3reWBZcgxH
I7lFQWr4pKAwujXShqkoqLerbmKm7NEeTfH8JWdlEfKEnrhCt+5oya3jIlYdhMJEnxMmvq7+LJY0
x7ENrIOMkv7bnHS001PYPaTeUlGz4kIk1xdBUE86IyLX0lk2o0T5Civkq2YgeJYtnDlozfu2sJBZ
WWcG28hsY6oPt2ysR7eMErbXU3W0utLejGFRnN2oT27qWKJpTjC8LoZItvlcyI2omf0S1AJ3NJd3
+G+bcz9zXkUaz6kXZ6RPlq1wfaewujctU+voJfaXcX3VEdQVbmynZ2Fhs2/MCzM/WbgYd2ANw3Pg
NFdygXdSRAwoU/fLD13iMOHlxJq7I5im39Uxb9kUMtv1uEBxWaJjiI2lNR2uyLztpvqQdNmDg0g6
Hc4M2LaROT+pmkc8Zt272guC6kXyBcULieJJdk0ujLmt5EtWMU9260dDM0WJybVUBjwtzfR3hcVB
vdmPJtPV2jx02ETR2N50k0tIzDCg7/bGzzyuV6PoHhe3rzdzZZ7S1maghlZ5HvwcFETCc4RVZgdC
HfOCWB9/lsG4/oouJX4zh8aRc461FW/phUTmOjdPFdkGsUFyGCFqJk8KFOdxGwruz5aHUmpkrQxM
F37yqKsPyxjTVpIa7qoT7QDjBeMqgufE/jlnts+CMMgOkkLztJSWvDVzUHWbPi/jZzjfRJ3Acdtl
WSm2DErvCANxD2mKjDLqgp05Vv0x0WyHGCtxDYV4XkbjEMH+uguNmFjY3uV1ZbnRrdnXpV95pLGg
vZl9s+vF0Q6YRaWMFXHmmF8dJ0YYUsr0xLOB8D4O8/pOIWZAC58EJL32VP7ggraibd8mWwPAEXiH
cB77iD0Jb2F81rksTqo4yl44LRAJFCXu8iTwDlGTfilbdoJVjeEzE9XiO634cAtrvo2dClPP1PY0
j/GMAh/WxmZw7M9L3vMAZ+z1mKXXszjYJbYN4JOJob4oWpSyLA6e2WywW20KIsMNNVZ+Xzvs1Wew
MbwWd7qUx8CpfcsmWEW68Tf6FpS25cHBeHwM4/ZKVhhV3HQilTzucdC3QWIyqoTAgmK/ffFmeVKx
yWZ69JMSw/LiVh7uP1rHJr0r4/W9mHzMtbePiK0ZBzviVQvtDYjTtTMWzKAoiEiDe0SFog9mbRYL
NfVwbcO904LJfmk+ONKQ9y1dHd2N+5Bm8FusdNxCC3EY61JhSNY1iaZkbWLvjm/CuK1oFL4oSMuE
ygWNe+itAsWN1cbmDa5LfgoGWJXofQfFV/Vd0daxQiQm6jgMcJuMebawiguIdRGT/8mLy3UB/Mwm
/NyGLPFNybGWqLnfRZkbXjwje/RGMqT6AOyitonwYzhDbxZAFUOrz/giO4d0+IiQtyKx7+wpvnXi
+mEx4k+VMRymNjy4jX0XW84DlhdFknxkEDpFSFEovcfQrFlXdYO9k4mXs2GLlnNh1eicBN8XystI
fIewlWA/N5zmswSwtBMyUt5WKzd5LiRn2WGIojDZs4juPdzzTL2XWt0IFn0MqZ37Eih1MLf7vCJB
PpGcep7gSxwTvZQ7SlAPV54WDKEdZNmrn8iLDujRmd5jy13sJw9zrV9GbXRqhlA8T/EEypA+X3s+
H87jTIiC+6CzlCdd2NVed0t5j18uvKKSRHrmqXWGJXgvDVKGH5ETINcL3A2phn4JnPJEU5r5Q23l
O2cdbEo0BttypiAyrOFGt062bQWZeiVmBFQ4uGOwi5WQodPKXl+xyJ0xx4UnJwqb6wi1486JPaJa
2uQz2rgIlXf3GfkYLYHCKVQ2eXg/ZxzNaIS3iVMgRu8+RItfAyEz4EZ33qm2Zsi/KFwW3lDtXDsx
8DdU4pBL/QTj6k7wGgJgcZ9ww22joLmqsvJGTOatk5bP6/xz3zqyPJED7kH8EtleKLYDHnDyTVvG
3vM8TQ3KbeOmSU1eCjYjhp5NHgv05gGZGevMZTcxbt+UGXivcLnFQrRd7HU1vHrKS6keAPjtGIs6
aG2yp7RAriB0+VgawcKW2PF2joElzFRQHTe07A1nOAOzvG6Nm6rtooMReT2KeG4WPyrntxwHt185
IFJr3YdbFTFZQ+5/GRzq1aJe0l3YokEcnbl8oJ5E3d4LPGLUExfgg/qQmT8eqSHcV1Zt7ssC21rv
TY8kTLLYEkya3WnaOYGAahENK0qNSX1lhOzAByzVZQ9EI5NAARwVV362KLyV8XRFXVKfoQEZhyYt
uwtXxNnEKsu/hH1kbh0QURfAy92mrsaXylbjMbFgxRlBSwxXOCITXJrlwLbOvYnb+mNgmYAvMRx3
0J3iO2MgVUvzfiYETOxaL3jPi56aLgr9AtnW0Ri8cZ+D/GSTSlXGgCa4eGL8yuK1PaLp5PiEXQHR
ffB8RO/hcVxsZvPLGN71zGP9BEygn/bsW4LSEjeI6XCamdX0RAilvOKznmMk4yj6Z+M2nd2S47So
g7vFIKZTJ7wfGhNat+0M6ROV/rSdGR0Txa68uyaKm3vyDDIOdkohug/rLWzEeMbHv1x71QTaxMYK
sfPcQJ8su6I08vrskMi+Z/WfJ/cw6s0zpIPxukKliT8RfQspX7PT+a5dN1g/5/k+b9Pu25jriv45
CdwnPZh3lJGL62NpSEsKxo4lqcB3Vb0QCzd1uxRhW4bjAmKwwVKYdQU7UNLZ08kfGp1sZtUU38vK
jOqvVeDOxjZDFPzdHGrNSw0p1ybyZjR8lbZQ8kYkyp5b1ZbUR1V7jYN6iPfdvKo+Mm5SF86pCu9S
s1zuK7NgLAMrh2KsJOqCUIcamB22Ixs1rTKBY1Bv5cJdX9FoVyE5Vapy9jzPjQ944L3Sc3fQSwRe
Kcffv7FiqjYLs/JRw0TqF/fOLLJ95NCvxP3i3fc2gECEr+JsNezHdlZcDOqUWqP06CbRgxjM93wP
tFagzKeq9LLbaKQcmof0MlpedS8Hs98nWf9a1tatZdDhJBZb4pzEsqs8zQ1S1VlTg/ik1gsZm0UW
fzPO0i9duchr2cWn0Cgxvbjyjtz6+TiUZLkV5MW6jN6d4SWipg28fqe8ad92w1nw7cRJ/Vp64ecE
5IWIotZnEnAJbO809dlOmMz1qA13VTJB7pADvpGe0xF7kK3CqzoEteVMOqbJmY3z0mJwS7rIOlAF
uTuMLOocJprPRMG77oyGr8DE9lUpcBAto7OXEWxde2VeeOwAr4Yp1A+QQZFullEgX1sn6dE1VLhS
FlAS12MRJK8dSBc/mmGE+Y0Ksl2jRL/tKG4jJCNNcCFcr3uhALtXbg0qAx2Ie8S1NRxSOpdNgneW
k61PPuw8hshlVw+lsiZa4Pk2MsVHqU020cZJJMNFJOWem/SmroZtSx5W3FgXo2weg0K/ESzOEU1Q
ITUIyUZ74hUMDJxG9Wyb7IY3aLixfMbt1qxT3J19nhySnISGYeLQRmQPKKZ3p8x9zRqHxQB04GaL
A1e9NgBzvuDeWdHEgOnYL+OKG4zspMZCgzwrpruykLf92PSj7zGBvNgjo+cNzX34JVrWuzQr7U+A
f5ZNOhXZiYlJSQ2qqIc5E52xu80jYT7naUZhH8WIfeo+wsbkWSwXZLAHqGZ+Ycz6INgFXYG+c5mL
Dca3vNcGyue49J7zitskLef8yqzc5IgRBEdrrpYX8pcZe7Az/kBBUV5b+Zw84eupWEsYxqkwa65H
JV8Hbb5XHtWvGxfJrRkUX/qst65pV+bPwjSDIxLq5n5G/HNoUbG8YcsxToAe61shKusOdb15hkWS
XFou7i1vZXYXTZYxweabTJtiPDlJmr51AKt3OcoMb4IqYhFTtFFz018Kc4luwOHkuzBv/NkOE1wt
0juWnSc+J5PzlkRDd8ZRKxHZoeqeuOA3iZ5hpk0W4L8wHY9pnamvYQG73oFE8sjzumVLWtBZ2uKE
OvqS5uP3Qo9Ai8nLmcUAMk0PyXzM+qoZdtqaPsYCBVicwebB5LQncqrxdT9/M5yh27VxVd6TwIqk
P+1iTiyZ3TvDzGxRuHIPpRSfcVHP9mNS8hePiA62mQAhaoKPQ6qpv3ZWms5+hRWs7dz+m8MLrt4s
CJBppXm8GPIzpGoXWR1ixzRvqpHCVarkrQzxQjej5V7ZUfvRZnHQHRlA5fvS6J1HOjBzJ+1w2JcJ
VyeOq6/JwIpxNGIeG1j8fpXPzyVUH8SOMRwYrU+m4WJ2HjLrrOh8kBbw7M/JsnrL7XV57LVMWopH
R4K13LSZPR/bkaRRYl8v+brmcAE3P+cZ5MEFFOB2GfhSwRUWGCjD1bY9fJQ2qeGDmYPoKhkCLwV0
TyZ7SLH6GeWIAlIJvt5Y9mMrUN3nUeYcu1IzfplUW2AZHvKjGgbNQh2azOgszhd6DzbGnX2Sqj93
tYnOqgqs/mgLHZxlWlsHpzPSU0wjy/RDBqc5B0bVy37Y115yBhjq3pglKBg3wrkHZenQFvAHKsFY
B2cnpIIkcu+CpSPWtXOMA0/EwgpqCZ7MjJKjgDZ45RJ+eaRcyI7L4iZQKBFdCwquVzSAKCFNZr0O
U3XqPhKza/RSOwiSnIKh/Ix/Pzwo00PNOzJl5L0twq/MTCiM7EY85izvtyGe3m1r2+0DJrQrTyns
4vF0XTrRe7xU/ZZlZHJhGeqBbxzVLkEtgf23oN9RTmMfXTjjO2CO8CWm9F1n46cqpg+G64ZMru5P
LXAvDHBWD6xNy33Zzk/gUOZPU2TcosBmIO14z32MeywpidqGMoTdWYdgE1bxcO2d7KK4KTLrEdhz
i54JBC0nYAsdrIcqN2jgOyo8FEUgdkNdPpgc0/djm7aH3LDglEUiOSrDLkmjQQrlp7hfns2iukdt
oLcJE0RUs+sGdmYaK5LZg7OQ3rBCgNiaWU/1j5ujKPQDhtASQxuR8mVEpWaaTKC8hEkjUl3X2IJx
H8E64+8UtK9xYxObTOa4lKI7oeGMj9TavHbsxf2EEwubflUzziuN+ojT2916NkxG5O34SAxDH3VD
snjUcU+6IfYCFLddTy/ZqOId/YxzjOFHhXlLy1Sm18KIxU3fG3Ib1VbAdTFnqHKFvfeAIm1LTUWD
LIS2vOt53yDBnVSd+iE0Je5SelwbZGyU4MsezVrdti5KexXOK7apm/pPyMbHYzNU04XSq2GjZrwv
Q7TOhqTaclPfVm1NrTMnOXOltdYK8wmuphovdpvMNz/Ma/9r4/sv9XsuZJ+Fr83PGejrn/jTx2e6
f9hwfxSP5g/bHeTG/8b+wPbRjrQ8YlZgrmP1+xf2xyK60YbnRFiVkBof4L+wP/j41BrQKMmycm1H
/o98fPoHX/wn7g/5d+sPJxR4IcHf97ONzyKiCWwht9oIzfsW/Kjpa4MaHpgYsXKUT+ikKohlrBwc
y/5gzIP7JVU9JL1Y0Kbbbm1LVuc6vWksiNFQHHCz+1TsMtgmZre8SMvAGaKbEoOGTNEosFPpFmeb
TtosqQmnBk1+hod7UXQCnM2h1fnBj1VKFEn3vje0Y8DsMe2QGXvJJhxnNnJx5YXokiRfDjXb9CmJ
5uDSBQsfy947Bb9RVY44wU/FSJsGbFlS9lxpWKHtS0n8asbi85DnezyOt6bKbyPdvRgLxOrRvTY0
K2uG3gCR0Ren+3UBrfGEmeEEhTXfAfs9BgUGhlYe+f9WKoIadtm0Su9dGjh0d6q7mzyh3rT5qfFK
lrECQlDCYBMJO5TYZodT88iU67XunJvAGP3CTc5V7bFsnSiqwK0bSbdbJH+yx2RshBX0yIzLQB80
4W1uUWOu/9ih0WqaTeQKzPZq5o9A5ST8bksQyMbp1Qt2kv1c5Kemtoppn7OmVThwOnc5TjGHDiDp
r2Y9eV8yDmmYPgm7RhJKJu2XJe2vbbjhZyaU4YusS3TBkcqMj9GcWZNLJtvXQ0OnyYuHXeUkTMmW
SjXYU2QU0zNUVc4czBtE+hxjK7tJ3BVUE4fKuswc74cOzvg5S7EpmikeqzEdGlB+dhQ/dDZS+xgv
weynkOgAhrc10wgbqua+kSNs4iKn8gY5p+KH0Ks4+bEKxWckJ4w2OC7ZqHf5vbD7ec96QuxHyNiE
0k+P41Bn7BNEMH4HoQGs0B7IYZFFyNrSCJwdyK3i+xyN+Zk7n7MxFOSgaVaELmrIE+Cp9li3Ga1G
0Ubvc1eglDc08lQqm/Q2ZFG0C4PqPbTgiyaEdXwnbx1qTm05+zbIkXR5Mp9drO8lhGh3KrEv4MeL
qZO6ERJHUAblt44m7iUau+ozKr6+OI5NEC5YgpRH75+MSPPxutMJ27L5RlvTfJoWL/uMDCJDvDFo
fTcxkCPiCDrtV2aO7WeSU/XbXPDRG7TLM3VW0hYXrRKm/ySWgyZEzqTR0yazZn9ReO+KkoJ7LDKZ
d3nQlLZ57oChCsCMvLXh0rtbaOxQUJKgMcsdkjkv3mdUS6QpV954sVL47rtpEulHazkoexmdNBcs
fURJYc7lVx/g9FMFVfgKLmVm5R9sbcZ3RzUiupFk3zRvaZKShxGNbXGoMRUioHaMqj9ELi7KvdMw
tzyiIkG/WsyM+7HWWEFzntpZvXDz8DvydmLsXTP63cyTBcIWfnpBIzAOeXnJ8j6JT0iD7PZUdk4K
97YAll/oJZX3Wd9gngpSVnTAFCHqI9VvR8bzLFcM6hVgg5clwSN3GKcuhxgYNGg/I/qSAJ8GBRx7
RAFWfkIVQ7hoSHW+bq2pdBkH4mvq5cBsschGlCFRq9BaFdiKWj+PPEZ3xTSG0U0oeax9LlXtbEYo
k8dEcdtdWbKiDLNKsTb9Zix2leWt7bPtkvYUp45L5pMypnHfA14YkF32yt7nbYg0PmK8Vu3wssCj
ZIBArik4QYlSPZ8nnzesXe48qxHq6C5IS305sgA7T9S473LBacLPUqGotGBImVt2vy0s9UyyRE1W
iPsWsZhXX2qvdTtQ4UEnt15WJNG+hE7z4pGFtRyjAW6G34xu0O7rOhvkCaMzmh4ziKC+GV6hV6IX
lKcrNTMpuzJEUIyXPOyLDFRvDxK1b93+bqLov5nLuRUIcBrAhoTYhuXRHkekuBORFsa+qTuWKHCm
KqDrgwrkQfHcrp2QyEycGSFhvlrZGhB+18UfiCyalq0q7PdbxyZX5+IQFxERj10lJ4yHk9jKIUdB
54SVa+2YGdp6j6yCSjFp0rE7jfTWr3iHhktQjyxjTC/rr3IQ4+QTCIUqkz84SAZILdrzZWKkw1yU
TiTg6GRLJ7p42nYNfdQJwG8P3SpdcBzm9gSFlgbG+toUiRXuknAgVEqIuWGVA77NV8lgn/upQjg2
Gql9GVudJb4IIvzNHOqo8A3Zg5zHs0nLHZoNO3g2UCjbNe9WYCycO/wbHFaVX09ON+2VO5oOgNPG
XXXiakCH6Kn269w7eAK9inyCvYyx5W3dJEhJibMSae0CC8XdBmlIhJACqg2VdGCzQnbK2sFYli3l
N/Bbw1uvmEGh0COziLd1oC8xvfNHW4c4vAbbY+7PJC7oyVKt/VaajzXhjzsJ7Cgk+DYSj6lWPSv8
DMZOn63Ir0Zl84Vp7vjZQtng0qQBWZFtUvptMppvmhEWkRbBuJq8RxkjrgrbczYgeUAVFRTZIS9J
HDy4ljbuZzNfMGqEZfhFO59CnTLEzK3+Wz41c0ZnbE3PHE+KfjNEBLpx7dB7t5CHWrQN3Xw7z0aX
E8c0mniWJMDDLIEfsDGynl0XF9h+dCpLvUOfQ7VtjiuUCel49e4WbkvWaN2U6pAHLGI2owjATbM3
EqcIAfmCFTVnVIY6khTNeQSH4KF/hJfhqu86GNU3jLCMfo16Ul/NUelk11mOiyRqtrFiEuMw8uoj
zQ1cr+3K74zWGbCpamCaQeOf4kxYShu5BSL2buMSRQb/BFjgQ9kiet54S9q+Y0HvocONPV9fV9vA
4OgG+ZKUbXIaCY9CBQwusnqXZV/nZNmDauo63zLtQbdS1l4JK8BZgPy1joeAAZEOC0gzX/vitphq
IAKLtK6GSiEIR3MAs69203E/V44bbzmgjckfVVnfR2zu0IL3SfSVZ9b7trTLiBhusQOo4LMLTjYJ
gULwPhyHZM+senrIhFXcd7HCceRpRrXk0nBusdKmqZ+EG8y7hePyCuEAtQeCFMmCNicAjf4vabiH
c9xyGNPbxdotggHSxmsX8w21JJMr/kkuAK5rmIV5gxrUA7Vr/S9uH7Lb6dv/+S+bXuM/01H8jyJ/
bdK/0lHWP/BnVyX1H5J8dhJKydIild75/3x99w/huCZdOpwH6ZBg+q+uSjt/ONrkv5lkgEL7NaHi
/zcdxfqDv84EgYqTxqMdk/8TOgrd2V9YqrypXMUn80ngWW2LR/XnngrZESs5NCIEaDTccSs2Legq
VLtxXR7/ck3+Bvn7M4Xlx0e5EpqL5QgplXJX0P9fsK1p7BA40SNyNBV6Iz7OxHjbppfJGYpLJMLq
MDZ59pxUbNureIhOv//4lT/766/qOrSQa4aA53LVf/58dn8zufJLRzxLGkZ30iQQ3Jx4MPZ0RAXQ
r5iYAS7BHCXbUIJCYDUUykdHDc57mDjBnWl5DfYy6Fv56nmtUZ/LBt9PkBJItjeXJC8ODgKs7/VI
ABHc9ohdKEYqKgkD0ug2GUpz3ERNXXyfQKZDXTcTh+X5WEdP3D8uaD6rDt5wEA+fmR6az5gXimtv
4H29G4ssev79BZHy5xyxP78RxyKtwdLrN2KvN8dfvpG5Engc0FVtx9ijvu6FZb4Wg3bAgFQaIgHo
GeszdYh8zVqbDS2ZD/GICRCVK0eJqr8tOeog8tUDlINRhju4jcPqvZXTj16qyoOtLhIXhDgutuRA
JaveaY61PHBodU9BB7Pdj5Ise9N9VGd7A7XtdHS7qnyZepf5YWwH84NGmYmN0o2mnvQFI0Ft5UIj
SPqZHWfqtPnO4LcYbxi9RTfD1NbmVWuxx7iltkjSPRCsvD3RNJA+aCRTDjPHq+yexEsTL3k6srvD
TG5FjR/lMUhTD7n4q8hQuG0Ke2a93vamY18vjLkNn/LW/UoUikvskBONlKoDTJN9TC4Q6bCBByOy
WPruEeNRGN4pkBYmpZMbvTqNY9ogb0yNSwkPxrC1G4eqnySspd6l3UpUqFqEsb5Y0NBuoyYWKaTB
mJKeNpmtKRlnVt+T3uD11nYeJgG/YRlTdRmMwHPOkAFbVsDkVj7ECAHFjr1/IX2AsgRYWC5boWMs
J8985xe2NXxVz2YNzoEc32OmdsbrIITct19it4r3MYsbwBTcFcyaxUqXC5RCsRkMaWvuOpa5xW0i
4bsjrGVwgpIdeKufJbK5Jc1nKX2VOaO3HcnAwLwYDG3w1i9WFO+tTjkhA17mn6QeodBEDgFE0XdS
UrvxtxHtwDozaSooF7hp4PBNMV2xKwb/9zf/372M2JqQd6yw3Qj9yyypZfuSDgKqTFg63oFgcgt9
a1vfpvjtCSmgo9gtg1HuB2gWGzfrg++///yfA2N/PHqe5QCOFR58YWc9FP766HUSIimqYwZWSVjs
uqa0zuBU4ivTyuWhlF5y+f3nyb950XuaDMd1E8jJoVeo9l+edRvLT1lJq0czhqSgs1BrNVOBa7gp
3de+nvB2mECJO41CY64xNmd1pd7Kka3cfpolnD1kdPsFb9tZGUn4/6js/zGr/JdwwfWCAPMmFBgz
DNM9S/0SfGzmwptotXCyGkF5V3oz2xP6ERCRKdJfIBWSgmnCqkZ7g3V1MuVWdRZepNzoDkC0xD+c
Vv9+WnBWC1CC2uPcVr+GixdGWwh2NWKL7A4E8ZCMWOmcdTz9D1/Mv7+ENfWBxXnkwcTX+peXsKxS
PWILFaS/jcNdhOo02fE6g+tHtpfzYTB4Ya+UaJtVXRM1wGznmKPasiMEmbIfERumzTy+1HpRGE7s
pib8zLDoGAzGOH5f5nhmf/8z//vNq6XNKBZVDleGIuTne4koOO0MwfojD0v1JlXZwnEO8j3BudFj
jLLk8PvPk+uX/5fJrxCWdk3bRBxgCpdn5penFc9p2YPVXMXJmfUJHQq5fOxGcD0wwlS+XY8Y7nPm
q9A60vTTODZMJ0ZUSP8QvPnzTUHdQuUilCS7RWqBDOKXpzZadCUrmdQQUI3xPnNJAxSQhp/+4df9
u48hQWKds9uuw6Px8/WVI3azZIjJX+bFT+5qhA8pr3P7Ie6z+b23qmDftc3C2nzt48MCCsMEf0Bs
rMRO0z2MIkSZmOVewx756J8IxP/4pP785lyvAXR/ykbLNF1Qet4vLxL28ybOI2J1AM0Ep1q7xm7K
ZHQAYPAc9mmyc7Hq+0GNOwqdR/v4+2vzd59OP+kKbdusAKxfisi4wd1lgWVBldWR1dRl5bgpU+Cp
kJ7C1l8AsF8zuAeBxvip3zUwCv4hueLn5/XP3980TaR0RK86+gds8C8vUtcREUUe98AA8WHZdlUg
x02X1MgoSIvCaJuxpCPhfPf7X/yXF+T6uVpAEFxTF3hZ8IT9fFMooHdmU6E2gyJVxsz2ESNnYU1p
RAIqPLnEdnZGC1xF53bCfHACyLWPNZ5Vv4TLX+1ZNUeT//uf6uc3wY8fyuH04iD1tGeZ3i9vbe4R
obCW9tslgIDvWGF36gXbPiuzljMYM/fz7z9vvfP/+iLgIsBBQ7z9o4ZXv9bwalrgfqWcYrJQnp+y
49ylksGA0bjdIxN8d4d0dUbP4Nn/cP3//ZlcP1nRJa3dg/nr8gm9RJG5LJO2DPcbyPNBugvIS/yH
N+svx/SPC7pmrfGS87iumNB+/pax59kErzfDNqui/Ej8eXCtGrDndS+Lpz5zmvWse+tb6eytvDU2
UeyEzx6j/2uLWKOrNi/TU9JYxasetPsPz54lfi4ifvx0kh0fLwAymD3h/nIPYtxEbuXZ9batxruw
hl4UGySuEpuT9RvKb9SmiKVQD3YrpuxGg8oFAIcF0Di4UTqlWzQ26ZnwKt2wH1fEJrGD4XhTC87n
jcw6+z1H5RDDSUKs5sPGUw7WFRm92BGe8R1ClImM0Co7cOMvWM+8z0kowovDkRHsUsNFPEp2ksMx
qmG7U/b233XkRS+AYxnmEDwK4BaDMFLlHAYnsCgSGt9xbsJ/7EbXPDE3yhnM5aAUmKrDO2hAnfNK
I73hi1WP4taopJuj+LCHmvQNPvycQkzBWurJwfFFF8S3pjGy/2kraZ5EiSMAS4RZYfX3TET8blrp
x7FE673tR0Abm8Yib2lbzPMA38GxcUzQHWAfLrCgtFekxHd7dgwy8ymf3e9EjwqY1WPnPduyJ/a5
pnGb/LBNMbHrrm4+GFE7ZE7oXC9+BSr8igUK1XSIrxNRfd89TVqVL1kQtx9uqMDRA+AjbUe3TfLB
RMkjf1ZwfzL1nMHBQQAc3yjbSJJfqIiehMVafm+zxEFilinAAokI0nCfuGbA4rOU823RZ/IDKdr0
5pKteUNzPKgnfhnv09AWpO9acWtdozIoaItLoH6MusuSjM6JzeY2N3pUNEGXw5IziSdLdzZgYaSa
Ie+wzVgt/GScDLV7k1UqfkHF4+G1IKEl3MLvQk/SoXqq/cmMvANIV9AAENsZ9cpiXsDdaHUqmgyf
ECZlZK2Q3NJvc58un6yA9ymILR2cmPFJjEsjEIptWs1ErdQaODXE4zb55LLTfU0GLMlbVlLii0ld
+o02YiZEGIXydxu4ykuURl2BmXuS02nOZg1FFnLDU2OkNcw1YG+lKb17I0Ox7bPxS67W+I0K2yTX
fDXVkDVY2Mt0A0kBeZXBqNE58Xs576t2lZlq7qQ8Y6WlrnTq2gEGS3P1xpSqb3ZmpcPhHFoD7aFh
twAD2oktEFgf6axrm9QOfJxa5MxBFChpPNNpOiXoL/Qmw17Er9G7Ir5SNhl9foyDm3szqC0IJ0FE
Wyrtsn6187Rrt9ohS4wxaox2dGJ8LbeIO+rvVjZFr26pEBPpad2+zTHmPRxjsFQ3IR5MBEpsrdJd
itfSvZob2yIJK02N0wAl3timUQa+rOOcfwvwUU8bh50HeR0EK0w3/axDeUijmcKrV0IzjakmyJod
iinG+guJpCx0U2rog1W1675L60ps0862Wr/H7Foc4pb7ZJMabaj2mQmfDlRaab7QsI8JMMlA3aTc
rNOmEZ2dH017EJ3fdMg6d6utl/wKbEZA7RHtsSpJvZuS74jAE5hYCEt5uCu+wbi71EaZtn5oo9eF
p2O5/IV5aL6EDGOBMIInq+mlEvvTiKdx8O2uZ1SUoUZ9sRRQxI1DaK9xginnfK3KzlhV3qV8Z9la
3RtDzbKvJ2XVPhixAWDPnIPi3OASyXeMXxiH282aO+Kyvt+AofC+mIZyv0OpD8ixK5anMs/69bpO
62OnSLCZ58Xk50bnvhqVcbNvdBxywrSOa3yRemW2dAqwxQZgg4IYh2JizzGoO9RI0rwGKA+FxV64
NMi+M5Yy1VAzRKigMUC5Yz/vNG6LC4MGL2J/3o+P1czxAuNNtvPOmhPERKapCRoIlyG/xLEkT2lw
uwgQuVeKsxL1coeYPnsUYixmopTR6eJYbDRjHPByJVa7DjdWj5GWZZquWH12xRBt28mWN1WZKNQE
RDEe5bLe+UWbhN/AWoTZdkoncRVzR3h+nv1fys5rOXJky7K/MtbvuObQgFl3PwRCk0Et8wXGZDLh
0NKhvr4Xqq+NFcUkpx5LZCICAbgfP2fvtRvdOumgXTLGFrmvAjfsNW3rdQ6FFnkwnELTdr7WCBp+
A2iSPPI3WL9bBpcYl8a6ePbyZkCXTeQ3I90wJpokMhlerSfPwijAbIhZkhSACOMWIRjjTWmejb1A
uAtqqLj0jKoLg7IGQATI3nduCDWZHiAa9G7AsX587DPyYY6kVqh6T5jplG4gdgGxAt6ne2tGglm2
H/XZoR+DyFsxhh/m36ycOqEGRAyt6tYbIiifixphTkzSn1Ul8GAOo0tB1dRYtleiRKCKrrFMEZ8Q
OpcaKIMtNZxL6bRXJOi0DnOrkkTixU7F3KQZQe9WRZX/KObZRe2RMe9yg2mctWTd64017WKC7syT
jmVygcyUiY0RzHK1jWkw7QsmaZPa4CHKDrelUH0XWJUuWTd0CVuI1HhznaN8uE5LW20RxjgPqCe1
m7lk1nuYsxy42diyE0pDioXVopTagV/eZEOpnTNarOK9FaY15N/mhhw+BnjAJpB91u0p9wtiobKs
etTr4arpOWtR0xyRnjH5+nPhitbpY+UKg9wzBdFppm5yQH1f2GUlr2fcZJCEjRQ8QYEgOwog1FUl
eQZN+hrbiSIoKUnmy8QYmbVCqqMwqORkdJDA4HkQUl4QZK7koJJgdqX60RBgQAhYrVkkLPoCbG0r
JnyUdGoy9U2l/8X5gwP48tHp8i4qsQ9n8HrUqzwbQVUBJGhXpmdCsphyVFCq0rtfwq1vrdjGwCn1
tDnQVBKv+CvGu9gkS2fVCwCn391SYX6+p+aSU4cHzTKW6vT9Pe0kR4WCrAhiPFmVj71gircfh9J8
cTyHzqtfxT42HwOPnCs8yAxVk9ZeQGxi8pALE5/a4On9tV+UFFVDJOiX8iI73oqezF/kaF2+2Yh8
8rWfdczqfOk1Eyc8oycd0i8myl1Nk7+GDrHPBpo2WGpDGbwPkVllP+sGIe9xRmywREe62l4Jfq9V
r2sMBvt+Cm9RpmFXG8opugt53F/Ixh1NoErK/E2XVjyTNG/Fq9SvVf4XxAprKCidcS1nq5OBFXo+
gWR4QcQe7wOSIifKnfssHnE0ytBsnnFzLKFrYOeDvOhrBF1Qz3b4DQ3qu67DlmnRXNfOzDJBiWVH
Com/45Dcko1T+jtukxo1U0wtsBqoJ+y1ZVo4BlsYULBR2Jq8vplf0KAnmCYwvJUrt/WFtjasLqLt
S22X439xEyLoCJACyaGGEjECgEVEPCUBeZGqH5VPGO5a2W5lkkRHTzYoWj/7EWGjpxC0Ca3XDLsn
iY8Au99A+UILxXtvbTuKRpYi+ImAprl2FcQJeb0Beu/u0p8Xry1toeycLQwzZY2gBJZ+ioFxxTG2
OlGf2joaJi3VVoMvS/+bLsnngzH+UssB2sLttzkcv380mwjghWjDHuO+V26XUKE1UfbsBWRBs1w2
zjfX+3wyoxdB9xQhJsNC569Rz9+6ErinhD00HsuyUdhnPoyDR/ha+VYHlhJ9c63PS5nNEI1r0K00
3E+tWlVq2N3DsgtSHXkC3xToajJTgVeudkZPu9gQciQQGibiwik645sm3Odbi+CFSSoNB+ajlrms
Cn/7qjoUavgqGrlz2LguZhlWO3B3FjgVhY/NgRr656X7c8PHNmlysHa7izDW/bDKVOPsDWlLecH4
P3ryKkzyha7GrUfBco9GgHRuuh/Xf77oV/eYeFRagIbwbUv/sF0wFmp6JDNQ3f24Os98yNVJK/rj
HMPLHbGzHMh3DdF5oBvC463/8++8uEbhDzOW8lli399jDSoJrQd0N22JKbWFobDxh6Hf9xYGClei
dhMTNKQ/f2fziy/NM2z81UzyiAX5sMWkVu+CguzbwMza/lfBI2AhZ2rYY4YYMvO20/BqAXtBUbcr
nBHwKqm/04vsgKLSl+li6DWV0RSYWudoW4N9wymWKUVgHhaqwHAbTiUWPLxuS6a09izMlrrYAK8y
TxVSdplYOGPSaZOWvnnybaifeBBx4wG4aEonsNu+RLlaeGNFhKWVwdk1imjtMbImDLqeQiIJmRwS
6IUvhjGcIMxtEDFcfIR7ofnNa/hFR8o10UEzffQE7+GHLnFCZI7gODEEqinCR/b9FOR1VgA6//PP
8kXPzaXZCuGfgQi5rx+aPhpXJsQ4VJDxdHw4VLOcI3SU1OAir0NrYOmljG/IBGqG777j53fdoZJA
O84IwHM+Sb7nyMcwOqLVdAyp73x7HDaRlXhB5S80gsQfvqlyvriehe7CorVtGcL6OPURfVPOVpN3
S4rYfME2XmPgKMbwsuONjzFKTrH2ze39/DMyAPS5wyajL9Jsl5fib8uZqyCiEzTFEN7Bsic7DykC
zzNgtj//jJ9fLto2kOdMNn1X5+V+fx1dlW3bWKza7tTGV7zzBKVGHPgivdGeVE6Hw6YQP9CX7Ddm
riVXf778FxuUbdG3pX9N8cW58P3lBVK/WfSoL/qx87ZK4S/WVTUGuRDl058v9cWPCAbXZ4DCLkXP
9sPaKaA4ZSzLfFN3nm6lioxwVaIt32CCIkJApu3DP78gcKXlx2NKhTrn/XfLiOXSmnLhoWI526Lt
yvcw3/O72nUwUjlD8s31jGXLed8GB3vgGIyjGA/x/n14JcticlpH8MwQUenTpqoLk0NCjl2wJm5p
p7e6P+/SQU13FRwRTJa1bz1oALZBu7g1RBsnTWS1De1eXbTIXsH1JJFFKrs9qpuk02ykmRWA2NVU
+pVYE49GQuSf79kXj6PtL7NvVgqXhvqHe5Yr2eqTSWMpogN8bNSYQt6O6QPUNvQn146iI1m3Jk6C
xIQrhufrm/fh87bOomahfrGXgQKDhfc/WkQrTRWgNgO3DcHXerm5G8VU/e7C1KF9EI0AhJFj/Plb
f/Gys5IawjbR0qDP/7BmVz7MxrYhBGTElbqamVwdTZnMp39+FZRWDGl515dZwoevVpJwie2vCxyY
SNcNFRImbbc6+/NV9C+OX4Rzuy5DSpNl2vjwSvNeuTRVQPPQvvhBK7k5w/pAE5yzxiGuOnx9wESu
6P/SMO9qYE2xNC76Igf7IxxcplGfNeKbX/XTqFgXiDoc3n5OdOiabOP9d+/nxq/jdMTBHWnhJXFS
1d6bkvKh06tJBY4YnI1XEXi4AjiUPPMQFJxUoCB/c2+Wy3x4Q5njMK5jb0ZP4374oQvCtCXAPo6m
CkMFKEfLuG/THKUwWV8u86pWe3ZT6MF0XMbxzWt6Hy5+LPVXameE92XqedE3r9wXT7zHSFlfBogG
t+jDrWn71stds0UCooUvhRVNB7N1zCOy8Xnjx5wMMTCIb27E5+Jh0ZowKqJ/x+jM+lCse5nmZWMk
cX8Wc3KIwihb6xZAPHrDdeCyF2xmDL/nEijk659/gi++LXY1tlWT0p1P8GGBiUbW5IRkTs7XqbiS
TFcvNQMjR4TdYD/ZTfcT1X/58ueLGp+visbQ1fmm3rLPfXz1yjiPlh4Zr55TNtA0bWV0F9Q14EZa
9lfALGmnZhyWPgObkNpQwRrFNn0Ot6h7xA2d9IwsLFkEEy4sAkQiizgGy1MZSIG0GBLamZV+gexs
ulapZ73Jzmb5MvWQpkxkj/Z2rq2c8C0qXmcnh9iAmBy10ymfw/abffbzlo7AgU1dIIThVf/YftEy
UglKj96hpvA6NxYcTQorfENhXB7+fF8/Xeqv4yZaRcN3UbwuStm/F0lpmMDnLD0U5kZ3NxOSvIPS
jQFISvufPrDs4rSSlsk1YxPv40sSezlk84E2Fx19YuT1Ojxg9SsCoelwFVudYFGzam9Mo2i3f/6O
+qfNgYfV0xc1mG3aFp/h/ZekP2DaIf4p7FKZuCXsBMPDRD+8wWK3n6fZucoKFIDazCiPQYp50SZt
ea3j1l2pLnLhTdXtRVsuy8efP9kXH8wx6Z3zDi/CY+fDfiL83ISers8BzI7wJD3lnNlRah7/fBVs
ox8XTSp85NCLHtml/28tL9ffSmE7VUZelwa0wxLN3zbWfQJGO7fCCYPnzHtCr18+iRHvcdDaIwE4
IUnCjErNkvQqjIhQEwfGlBnMW1ozK1AuzQ9/TL2fJZxAfSOLofBOBqf1YjOkQtxqWt1f5l7b1Vit
RRKtqJBqLIkGEATahotZSIfOLw/WUBtQjcuoA/WMjJmJE50nuRnbvG62eq+8EwEiIal0Ll3ulUgl
DcXJigVRj1jiTELXWpqFsMyeW11H9mmQliwCy81Vs2KmOL+pWsGPLWVGDEwjiVc4RvUS8TQ0qu0X
PrZoD8T9kg/hEAE5HSpfCxnZsdZrGEZM1e4VY1H3JvcmEoLmiAfit1kP9r1fj/0v2yvnYi/zPIGX
4JoVOsOmmSTwr7EytxxcGZg1aJKxxPc9eU6AVckop5u36rUop7RUI315sAY1rFlwaCAX8xCxs6tF
b7YbkfHSCqxNjGZr6zWuLaPEgVar57QMrd8MnEmGHg3UolqTVv7GIS2mAKqYFScGQHpynJMUK4eD
9goFjxl1twz+YFUJTnm0xKe/OJ/oW9RKOFNmIhNtOR25seNo63EwISe1VtXcFjZwIrC0sLTWdt8h
Yx26Yn4oqkLcl53lgTvFIAPOgYfBWzHVgVmFyrQO16odqsvIGodXwBFkZcN2nH50c7hQ6eoqv9dU
TbiPTDuPBDonNUHccqTLwdgbIkQEN4CcG1D4klAw6ymMUCMq9gIBUrOneQBbNq0rcMNWIrC0uhoF
N2kBcnGXpBMGQ7Qrxm9QQE0bhBzlFUckljiYsZoHIknoDahRTD4rfzDKE6I8AJkQiBh45nk6RHh/
imVckJdadai7ivQGBGzDhE5IKQt/bSGgrYWRa+6ISRp/Vkx7zXPQyP5WkBhnbdTU1AnhGQ7ZG0ls
NU8Nq9xV6UivJLupVicER8VjImGNKqbz5abNcIuuFbQNSCFG49/4JHLcJf5IIB0BhuFPwTjxZzv3
AwwPdMZPObWaQx6kPiOcR1yKXieGA0ESWW0vsHcCKVbw+LV1o9P2RWmqGfcYyysoKnP9ygFAHfLU
NPGf5ZCN1hKWxysdVTiubQ9evrDmgsm/bXFj+hbYALwR16u3kmkwP/GklRnIOGapK99DDg2Zm1dy
JfPa/2WXTv2UzbS7CZEyLZQshl6d6cCA3qahj1gLHNnzQreOTMHQAQBa9XEBRobeL6xbE0UU3FLP
7sUWArWNq5fi84LyPyTVSisR5tEbjoxv9qjP6/Ey7DAQqDqIcYineL9Oxh30iXig2Yv9rF/spBgm
tGr+bj/6VLvRdsGC4tN5QeSJ5uz9ZboQGRVTS4bECr8zE3Hl/MBHSRxUqHlHnqX2ysg8HIJWNe0y
WdbPaA14ZkgrAh6ziMJmo96PE4IZnPPJjknyM5A17b7kZ2i+2aO+2j1dAoWxs3hMhD4dwlv6bj3T
XRGAi3KLbWQU7n3heAwsEsZsZwz+EgjvzjjesPCENzXj5QNg0vh6KKJUnS26J4cRhd48MgYh1PLP
m9sXBQyHXAz6fDrdZ59/fy+pQbMCUwgpZHli/uwWZ31pFe1zWcpvStDPJyB+NgpedMuE6SxDx/eX
QkVRYg9vgXkx7iV0FNE+VaeXvNEVcS7V6Ne7Uk1ewLQoOmF+L896JrzfHA4/b+UAIejZ/VXK6Iw9
338I/Iwmmybjzjw3tN0wQer26vHZtDvromdi+M3R5svLMf5gGKHzxH78zmNPF9Jz6YX2sjcvIpHn
P0drTmG+LNYmPw6/eTc+dS+4x8xaMOVQruH7+TATSNllNMiZeJk0DPVemlfNSsuL6USecbQJ/dDd
k77g3bRMojYNZPL0m+fp0zlj+QD0t1CiGj7390OtSPzkNMwjZipRuuU6VrlLwsTsvthJ8tYn+fAE
J95+/KfPMNekLKNfYxmoaz58aaFlMjfacgzCOE2YoMXVYUQWghQ1cr9Z4ewvflBdhwmI2pIDnOEu
79PfSsHQnzRpMXQNGGrFcRAjXhlXqrEgKg++q8CL9e0zfYcs2lmJTZeWtKf4fA5DtnbebOsGIIN6
jLXEuO2Ie+lWOE5mBRap0u8dTQ9rsIL2xRLxci2YtIPAtHP8S2bZ0BDQ5kr8hJ1m4ehEY7jLaLXd
F5UvX+D/R6izOCefDX3hn+a49+TWsHrYF1OX5FckIk39ysGG6q4rvZ53o+1n8TrJSLvY1E1SvEwu
xIlNrpnVT5tkE4CU42BxYLNQyHQaVKRVDPnbCAbY7/bONaP+N71n4sCMFvpO0A1+E52AFo31dZ9L
Lw/oUrk+g68+ZkfFTPhd2+Crn4KnzOFYa/BjfDyWMHroHNusORGNGeRuxzgfc76d1g9IsVB4FN88
2l9cj+MPjU0Oegyh/poS/e2nJ2U+Jne0pIDx9Q4rmhVqCLNcsFdEFGZrHmzx3ZL5eXXGBsQo0eML
+jhkPqxW+LZsTed9QnU7zxcjG9oqqszyAqVM+1J2Mt1KTPlr19GnLS2xBpUxYnM3dZ4qX0x7dGve
pk+I20zIkWi+Wdu+/HBs9IB3OG173odGhlYPJKpZnIpqfYwfTcnQP+l6lw6W48zfnLO/WFZQ3fJu
I/NgtvrRedCpfJCa6XItH6xgXNf1eaVmcYbKlMhGwL27EH31N1/Q+OoX56RtMvOjznC9DwuLKhMZ
azbfsJc+lqh6cpzwrEgdaW0ry4DhrlrQFFt3yIxH8s6xTwKIFysdGgagK2AwxNMUGDHAwNHQWjUR
aQ+VF5oZg8CkfkSi1d2SCgQpqCH8Y9zOee1d8nda7oa+nNr0ZAaT9FUl5W+kwcwIldZ33jdL2mcB
DQd7w9A9bF+WY/JTvl/Sel7ckUA3sskd1TzEdKS2NHDJM14wJqBYCNll2K4RlIZyTWbY45EpdhbW
Gqc9b2q/2f95Of+iiuTzeGCZOHML8dHM0uhV6COeRrdZVGlMFct8ZsXoKPrmXI8h+UMvlLO8YVH7
MPXB6/xROk8UNyjSdhgCEU3xXumiJPMIoez15BaY8p0CESfTr0S+wJIgRUJ3xgESisrBJY0IGEiq
N+UBFCfUDat08htBbeEea4vym0N5q0P7dafxms7R+BhnmiBpKR6A+liwZ2IEVxK8XciQ8SyN0tki
4sYpf3Hy1d9SY3Q5jAu7uMHCm5y7ky+v0gwp8crRiFrYeoQo6hSQYf2ozxW6rdRFxxYgI3J+w4HK
5u0EUYZXw0js7waDf/XP3/WQUfUximSPZ5Jl4RR//8BEnQu6Iq5I7JA+8T+Ohi8W7JM5IImZe5SH
rv5Ic864ga3mI/oD+pAf0RPnd8SrOzdpbxXRNaVHa20h15fqXAvH/KWYcEKvK2J8kBLz6dXGbcEe
3LpuQug9O2rc/K/38B/R1k7xK9Ss8nf3n8sfA/nAQDiS3X//57t/uqzeituueXvrTi/Vx//z3R9s
//uv/0ye9fqle3n3DyQH4Nq/Vm/NdPPWqux/L/Lv//P/9z/+n7e//pa7qXr7r/94LVXRLX9bRI7M
313+S1ny/8YCBPPbq3wPW1v+wL+xAN6/PPoD7GFg1Xg/Frv68NZ2//UfuvEvBu2YLBhPMd1jtPJ/
YWu2/i+qPttjjor2Bhsntf2/sQCWBxYAZxSe0oW5hibun2ABoAx83HYMc6lumSJhc8LRZ31YlKco
JRTGWZIYEPPdgtq+bIE37aEk3ie4Iw/15POSJgRtNnFIE0O5L2ZeeVdxLtxNpvnJuvF+Ciu9jqnO
ohEjcWW15z0HgxWr2mku7eICNciZmycFgDViWJzCvXCVFCu7LQ8zta3V44qO2vEsa9p9JXWbPOFN
YicIdMtTE5UnrUhwn9MUsfMfTi5eyyEkyqPh1fBPbstoAzW0NPqtssDsP0j/rRzPev+hm8XeDom3
wxwRn+vefQrIvk3IQqoRowsUxiGR10CQatN+9auffDpAbScSXYtVSGQRgRVXHSp9YaQbD71lXD+g
ejpMKeJjtTXD6AwnN4s5OeHz7ZydwAiTIE4opa29JikZEuzbA/oCz69WY53vNf9uAFjEaPkyaZ7n
gsZ2xvY+AVhle4jkMRrLE7Kjxol3rvMTv/SkHqK82nEvB4COfkzg/IXRHWuBIc0rgJfYb1qk3RV4
14Mc8n5mXU2oyHWtvWuiF89eOkJBlN2ymwdA1fc6u+KkG/gOwivykTa2NNZeI07SqvaziBDs+SSL
u3O60+zmNRyjY2v2pO+g7Z7G4dwVw6UEPjJOct/H8c+02Y7pS1mlS1p2HiBMhqYfr0kSQaB+DZd8
7/daYGqXFsqSIBry7sAGklxHXFZGtEvNo9lfNQBqkLArJEfYjbLuuBTHRd+TcYq2OsPXc5CqPO/x
PwSpFgV22NzgmApc/Qqi8ka6WNKb5ipy+tvGSxWy+2nXmgSwVDBdVuB6n8cyQrToTNdR6Z2ZIIvo
KpJs6M1b0c0+pkoKkEHctOAJIM2kT+Y4dYFhw5Ca9d+6eLMoQdZG2Z+m5EG0+Y6JZtBiv2n6x8p0
9AOhn0FipzCBUqw6EyNATjGwVFEFLakyLrFnB7/rV3ZXkC2BRrlvSzLVT6ajfifueIEScl00tMi6
cheqmBjpZ06a6x7FObO8M8KeV1ZxNsnbph4Y/XfoKF9wttw3EdEbRLhlxNjaor9qk6palR4ZUzhm
TX3jtHFQyF8SdIGlZ4+doW7DuCB2vsdE4a2nqbvwp7tyniCU29eti8Knyg6Zpe0HcyCOWrz6mf0s
J/01aZ7gZbUa8sYORm/eEGzzQCv02MMhzQui0dxbBUp/NfoS1SePodPvvTS8Dvv8t4xsfhUIaIiy
dJ2nXK1nw75Qc9+9uEbz6jflUf71Y9Dkk8gCYihPRDvRK5b1kbHus9TCR9/jJdFs8zfi0zdmOtSt
Xu9vMnZrJlEbOSdnhkbEWxOtkyi/8me5EaN3PUKX2uKSqoIZxMFWH8ZbRBDPvp0SVFKn7qU2mQZH
Qe8gSyrHBVWPkl+LtqPMLkfXhzvWN/cT71EzsjaIbE+IKJ3a57naxLb9lIbFnqC0lkXkNu5e9RDk
QZfPZIMvfhn5U/fqCwnv0RggNkpFLg8AbZAXmsYSFFrzZabs8YZ1dFjr7nSuF7zWdCR+YRbfeKj0
Vy7M6sytb0upncf0Yg4s6Naunu5VQW4RdfMVvMWnUM8h/pXWbUql485xvLE6JgoAIeqVCNtb6Ibg
uyYDDH9xWVfpboZ+jrjOO3rZQKBcVM37sHHzTalrznaWvJoupnMGKPGP1GjPSs9HCMakvScxV0vP
vdKa7uxcPMJJuUICegZc6kIvaG1bZ0qjo1r18VsnEfAPobWKfeetYd6CESPBwkCMw574Qlz/mZcc
GwsvHrzMqx5S+LPZ+TSO6UqnwcTEngO9QkbdENPmkC7oTrxNlhaeh8PcXHBwGVd5HxFLayEBtkPy
6LoJt1o1Fd1FV1vxKc5pSaWg6z0Ezithaj1hWKDuRWXeuzgADgky5yVnzbnVFp+J2xB4YmviFE5h
+NQpxn8OISwPTVcNW3uS1TUPSLJpuyg+dwGJ4MHyMTq0Fry3DMNO4UHVySKg2RyxCAmZnJBdMcHZ
qc8nt/G36Cf48TRvrSm5izgHsKy92mLAx5GgOlfwQG4jL6w3jWq8TSSr8kBJCo+y/EVWzS2q8r2J
62g7GTdtXJrnISrsNY5hTNCsWFeNG/PawIMrLhpkN1tTdv1PqUF0njP0o4eJTgPVv09Am20UF+5A
kskw9/Vla84EoDl3mj3S70lc1sdJNcHIfGnZ/iLjh1UIsZaesfYH8lHTqhvRmK+5yRUIgzqEaZim
4CgLa+OoOQe1nz53oyQ5fcAr6vryMYNoOQnzPBordbAm9zZOp+JkwVx/7URB7DyOymOYEgsJzMBD
6TlW6wk45cqqfY87k+m7AXv0lvtOWeAYP3P82RAMdR5YZ+HKlO2VbWlQi4ssDKwKng7xFBgrca8H
tYn7KKR0viwK48XUs3FnV3AmWyn3nBPvBtO4RFWByqW063MlKBTcB4OD7G6OSBNrkhGIKtkmRgLj
egJUcebZuDtF6037nLpr1/JTB1p9msYdU8Emnn9HXUzitAblOXOax7kofvVOdA1RSGxo6LAaGBlG
pOTejFuCLaeTzPXrWXO3plnsO1vdGQ32dosdJZxfRzf9UXIkiYmkbbjtcZzt8EvswCyu4nEbWufj
6Kz1xdRU2kS52Ts/RWYY00TQB6IZwmBo5XHOPUISG7XLSMypp/pU2unRH/PLCB9UNlzWrb0vCu0C
NyUpls5G67GxhRRuLVxGLeXVsPTqgntPBcH0LvGJqinc5zJs+7O5n6NoiSGtiYzp9ctMYzTQ5nAy
kdWSlZTmjS+Ic7LCA2MP0rciY9w2BQ7cTkJ+X3X4KuJNV88iX2gxiAzmtqoxqPb2PnKZ/pH+GCdQ
e/E/wyxxzyiSnZ84/MZAipDuduOkgYw6sSsrmN7I0dgZpVFm27bPtTUnKoKvoszfGjnoQeafJF22
hh60gDYC3BszRnZLu9Gln+zUMJPWiSP5HKVo8mOK5/qm5NyzkRpejVUbz+EtPqpiYHKfL7H3iYla
nBHsJUr69FBXttgn2Vg/NtY4r6xh8VaIPu6DSSuKfYXo7i6ZJ/3U+LaCYtTZv3NdlkHZDd011ooX
m8Qvqjm0zhce/o3VGJVLoFwttIsEc+dWEdF5J/CYHky++hJBTzCTokhJ+sg+ZLpb7en/15tSw9c6
h1iLhCkBaICFDAZ9yI8NAPU0cGtz2rJ+mOberMz9mDnRsffjJ6NtR2urd8J+1Mn6DOaeJMLWVcmV
74xMA/28NRVrNIHuCQ2Ye6dX/sHCesyPijUoIpidla8YAh3vOh0euppz4puPnFnRFJtQQ01zINMr
z2dKxWpyX/ADypVW69GyOLUKdlKuTmOhJU+Nn3mHUbc554N7wJxYZFX/a84qaz/2Gqd82f2wnU6w
IJroGzVlnYzSu4l9e2ePJWg+XHCN423rBgOe0Ige6Qtgk2NOrobUVmakncKCoIFmfLAIlhkgTBlj
SQSZ7MfxjPK9JZgdAEQyAZ9QafiDpsQ208G0oNM5B2N4jjb9isSd7ID39c4b8nuTfkHSAXqyRpan
8o599YgEfSOKvluPzZhtbELHNKXTFNH07UjTc1OLciZEi1EbbG8wAEXg2sSZ+6yXZEuGJzysJ/xy
B7994Rlk+pZCpfKd6IGQ7hUErsu21gwKQPQDzJrkMfFQX6UGmjyazdjgI+txHoSxUb3BzSdTLjW8
n/7owHK25ZIoHMfHZLKqO8OoabmNs3U3ZzGMaQRmK5KmqYUTnSgm2E/rKmnu52z2bwgkIDAumr2g
y5wjwJ61glOwDcOshNWvcHCmPPheBPpaYCPewAU9Rq61NSr/ZtJ/lOj2zWoRHDS7UBQBO8rGBdVv
FVjBnWQUK9+oVgoVEINbRs7cvSXnhgjnCJMjPy1hitARogtM+b9USyPNo8Jey0w0QK141HVbaANv
VbxkJvOFOQMM6ZmYVb8e+xKGJ0nQa0Udyj6h5Weo+Y6eblxEWquOhVBXlaRvFbu2t8t8lLdxKxnA
krYBGAWep0PAbEiSxyYD2s1BpWEcye7gAiaxqa+MiPDY2DQfRcOS0EoHaoietg5AB2FfZF3hkGeX
1ZfSjHtG+UwP8jDyzjjK8RLoML23cD0TvJKZtUd7J49anBX3o6b5G9rp8iozsoQhqOk+mpmado5o
ml2HDRJFwTz6jwv1+wohSX+foKa4dVGo7QV6ia1qyLUIPOybj4bdZSfZ18kpKzT/tsjQ4RAEZcEr
Q3zJcWaoD7qI88eBPs9dlIFHHN2s+9lTXxy7WWlHAVKr3apa7+793lWXivCHoya97IcTpWAz+rTv
dxYmlwkVRe5f+IPTPXW2Qdxak0Q3uorZiOCGUecaYZzfKXMyf8yOxRh+Ic0Xq9FAuEHG+rgH8hYG
5Ni4d3ZDKBhB4+NFalfibNZjjmAuD6bj5vptaNSk08aNdvpL+5g3bg2dICafh1k+Sz0zmm4R9tTO
OYv+fDZbZATy5DTFIwP3kIdmIhVENEuChC2fUHE0zdqUU/uofBuXE2Z144EGwnhoIsBVXp6Se2eT
tI0Z6zBGMQGB6M+Nm1HHnso5VtlrAyA0t6ZnY/bIAzS8WD5kiWVtaqeIrnyI07+V1WObBXpDxgfQ
QLIqQleGu9mu+8AIDX07K5eTIcDpifT3iD3BT71jO/bg4ctiU9QtURsDgEWe2tgfD/qYBCBCVwxS
idwZaUpYnXOXa80V+2yL0Y/qgOz1VaKsW5FLjjApWijAtHtkGoAlaiZWZjHrv2BtOzjv0MOlJlnv
Y5K/TSruLvosOcQhUdUFB/SNsgEcIhfYpH76VIZGtjNcuYX5tklM1mwksNcJYzCg8KR0VOlzUY42
R3PjqcnziwrEK6+5iO48C8ApUSm0HIpGUTcYQ1AVc3+WkeiWy98zvRLLJdVSiUclw4NP1NRA0OXK
aHuUC8Z8JCYmXHeZeRwZ+q/iYebPZcN5aWTbPnXxdnIAM6t8zWl0OT9eM012+Jd4npxQ+eupv3bm
e7IMVxPBqSn9JM9aFCHyTsQdzQGzLAGGzAdS5fc24T8rNeiQ0FEdn4zqrTMuZ7IIBvwrqyzJL+h6
uKSgOHYgR0F89UAnw61xLHpr3z+LSZ426ox3iMy5VkRviV5sk9x9q7DA3xe5dmpH0qPcGuqFn2OI
1I2WKtvgPEWU1SUnqQO38hemfwOGcqgRqofhKRpfHMO5YpFjje9Q4pjVrwmvnqieQm2eAod2SbKk
KxTknWEqXg5lSe+xIKT2zoF9QIEAv9vRtIcuajco3ziT+tWZamZ1JlJH39ZS7lqCvhh4MySd0xxt
Sk6T0MasLxoSBr1zM9tGSfJcO/pllFaQV3DwxIo9M9LSKUC2QHZDUVo7dh1v1WRFirGUWHNknimF
Q2WSvpQTdcIrhBK0bEk6htWBr52lBWC83t6l5XgeKhyfaVo+NIB//cp7Ab3WB11RxDtdpKc+3fuK
rkSHO8tI55OOCB1pXCAT/xT9D3Nn0tw2tm7Zv1JRc9xAD5xBTUiCvUR1lmVPELItoTnoe+DXvwXf
iqoUxSfGjZrUJCMzMp0ggIPTfN/ea/uqsQTuILdlXOK+9mvLq42CcosYkcWpx1b49i1zNj6krD6Y
ZNYstCoXSMbI2qXSu0zIY1CpA3k2RqVXkpgZhHaZf5/y4R1QOfrc+eCJUzn2Ale/RbyzFwHI/jF+
JdZAPZqBfWzhflI400jlymxxg8ZtOMm6cjaoHFZ6OB7ywvfaqNVZlax3lWCbReKIG5txsHCcR4Gp
/NnoUR6YyNtRezdzsFcCcrwjbEYNC9RvUBmOChWnR5Qk3TIoCTtr6oagyGljR8F9Cj5qYXT688hZ
2ysncWvoAc8rSyeVkgw5CrWZkVooGS3BN5kbyUYAXj7YOJfg4oS7esrXrs8orcLhTktS6ymlvBi5
hrIO0mlamknobMgDc9Z6PhJlljmzKCx375VQ/i7JNgRGuOeXPLMm3gDr4JN3X+G0U9cadabCmLWR
nuBuhhjrGo36AZmfZyn5HRnplBctESDLiDa6n6D6zxqItqZ7EOx4ymwYf7JYaeztiZmjFHRsIQyx
pVDjVQ+x/K6LtOLE1oD8u/owS1ZXCGQIOe/jeykUZ08z8k3rQul19vTbtlAJ2lrgPg4J0qhW5veK
UTFJVkO7RnGT39uSmJwwIc91kWudu67lpO8Lq7COYyKCU67o0RbDDsCMvqUmM2b5ktYWulftLrGx
bkSF/Wy0EhGNC5zfKYo7Fp5NVqoCnoVrnRoLnHPGHOxY8Umz00fI2MxXxp+umP6uSrwRH0ANQ1Si
y3IkmQrlN4vs420AyA3dwhpBFao7fdW05bNh/4zwrpwQ0BunsEWzn68c/Z58L2KFXxXqcORmW3Oo
tFvutWrCUVVhMx/1UW7cZuqeSLXMCfEd2lNMSBatcrmrkMzeWGE7Eg7o/kBGx8Ywqp5LSmKU2Zl4
22w+MvXEZCeiWBYweLnToTjG6iBXArg+itNQHkLyLjP11EFR3cez8qaSDoJW4nTJCSFj3VPt3CSE
jg8itg3BFndM2KhQlG3LnYRtpGrKTY+xvDOIsAM7oUffZvnJsqv0bVkpsWdZjRdPHIgpu35HtVjf
hHVoLUyY+jg8W20hCf6rmHMlSUcL33RLEOn+0ki3FdrgobDpV7zIEt2hVebWIcvrduVHrbnNTPJu
J2rRaFHr+obl0lq43cg6GBfvoQKzKJelF7kwLGQxxWtbb0kDTULF2quSzoRvOWgMm/Q3YpsDhq/j
YAdEQbbypRqhUHWAH/dS9rs0DYptDPR20foTLXEYgSt6FghU21p7c9Wk2fR6e0zmx66kfCVGXe67
KGk8bRy9Tjd4ltUvofnEVNEv9Jdkzh17l0Ee+Q6WrLhap67ZrciCCPapVv8GSlbTcLTfQjBSXWDu
ibFc9WGmrLs2ZEUKBA7VuGWRzBpVw4Of1r9K13qVRSmWUnTGU+H2TwyDuza1o1VhBG/sfvQjlPe9
0YOqHSzlEKBpon1MCViMMNEzA3hGh69WJVN1pRFbELZKv0OzAYFh4gCZAxwh7eYOjtvJDoLvSjtS
cjBTwjeDeFPGOpkHJJlUJXsB0MxHPe73Zmr3S0VH/wMBKV1Q6YQ3HBtMVZaHcnova+guRnwTtnsn
3TryKZM3TVGdOKauAMatfYg8rP12snaILchysn/BrS/g5eurlNMvNcO1W1Q3phqeOlMjLIh65pwL
21QT7C9LnLChD4upH4a1SN4USFcpAz9XczjvQyqXeVRvDbW5Q9TwaDVpsLPa/qRV5b4CIbE09fG2
lbSNSvWPjwueanlkbcqoCZYx/8HJmaWv0gb9PwEnXiTGuEqcn2qlvrPV3gIcylaj0q6V0X0U6IGz
MToBnfqTmZFxdGtTkIOaFsQKWf1pVIJDNXKCK5zpexNYZKIVOQv3baok9yIgJG5g2prIxTDGbdaY
8WoS9cYexL4XtVjx+KOl1meLuhzvO1c9Fax5vfqtBDzdEUeKfG2TSqhKVkLcYlU/8loXbJTSpd+x
Sap9cTfK+QMWzMxwbQhdlCcznw7tqK8c3mYQUBDLCA9dOH74Rw8DIlM49cIXpQCc5LvAEjTOob00
9CCdSl25wR2kaZZyBfFnZHtQVE5dHk8r1+Djb+N8IoKETwqyv0/WrmPtqKm8iDK/zzvuZRjELmtp
RgWbclII2hyUTWqJHwb/y5Yx3RtI35v2TxeyPoNnrSwSaG6FSNeBHa5RdN+UPvlFJD0lnBqLlu9e
+wF2G3es/asPfXIhVc8uevzmHgqTp7G6sTPlxhzaPf3gpavCFumcUxT5B7JmSpbiOGYLiF8Z645X
UWt7tHM+fDPXXZTnJeU3m6Nyok6PgsbuU1kP1mMB3HapGIH2ZOR/AXZW4KNNsdT8wGF5D9wJ86jw
02VARtx+NK1+hdX4Pub8QYUavpZeNiDgJmUX5EqwLTX3TWRMjRrNW2TVE4G9OeStuBv7RUz2ry1T
bakT69ShSF9CD7X2BfkpuzKNV6JrTzJCIK+pyMShuuCVypV72VZ7JQnuq5hQJdc8hUoi90QUbhQJ
FcEUzQG9S7gXptKvB8KgZBGexkrutACvSJEMjkf5zlkEFJKW8ZyMlKrDIaWG+C3Oy3cs6LhIHM6d
8cQFlF48OsyAqwgBGNkPiblRUIgfFL0h/xmoZjc9pDqyVk4q911txvdhE9JAEwr3RHRhc6sL5Uh2
yRpc2mkipi8EbKZE06YZfzc+0aPWQ5b72xYWuJWCVmYjfesmJMTW+oaMmgcXHpbeINKQf4jSXrOt
3zauZGZh6tpFMUnsbbdRBT4Zym2IUOhyk9UXG+wycAzMtl3rGGvE6eYH0qtWoflky/pkMJ0HYXkb
6ZgnGk5gRl/Mb838IYys9tpamsumlfqz0tgkdNsBZ5m+931nObXcnSqg9ttPpF0tZQXmE9YmcWqh
GayDahd3q2Q4Wk64MYPfpBLPvLYltDIOdGRxVyT2Ju96Ma+2A3clPEtGL/Yc5dL8RuqlGsVLElev
/qjcqf2sLTBWAVKoCTNcIVOvao6J1Jdq9JqFybLguBkzDaP/j8nQamKWOooyiY1EkegaohIhywsc
2dGeXLVV4QDbK63IfypK0Fi+RuVOonRdEmCt7iaXo/bCL2z1IU6c4LEK6vIuSykIFlPZ7epKERuk
HPpSN6rolyp8AolbRrTSMg8tq7rXPDr1uVyUlBboP0aqe5Cub85aAm51DMebomjrvW9k/abprMLL
08x8JtSYw9tQM9XHOvVEgYfOG8hCNONMI9uFL9gqxobCbRK81zDmdqpkio5NNf/eak03sl8NB6+K
3eJhSHx7OSXxibhOdyGjGH59bEJJGJwY14Ve30m2A08Dm/plkCUrQ6tp5FkvpfC3Tpo/xpXyzWlw
5VJK/eGPhQfSj65XwiSa6+19jdabxeqZhnm+yYGkAR7KiIvhmJBFyhIrJF4QhvMeTW+5kn7yW4/t
O5p1z8QN7/QwfO8tyREDWk9TJZQFOcm39kPjunvhU9ctBuskHGq5RMqc1IivpRbkshZ0vgr/hVme
4Lq8pSYMDYzzC3BTqtQ+SVelytfSh9uCLga+I+LnjOZ+7AdixvP0ruqb7SRQhCfmqbScn7CEHoxe
2UM/O05JtYmtvqJG0Ete5aRsAxnfEXbssC8MHgcVMqPRvEC4GAFhkifamKG1Baq5pj7aL+DWP5Jk
c5eq4cpVqErnhrHsB/qNBKE1mrzBP6FSJWx/WfK90lplqbK5X3JKRUlCideYmZ2cRN+bkHqW37O0
BUaCeqFYQV1OQKixOU2AcIZKeGsa7b1LAtQC99rGGOTPFkw+WMzirfXDX4aas722oz0UzWxjZMrW
D6xm0YfDNlOIlDKJIZuCPRG6FJGsnI52cCA795mN4a2hKTE7hOhuUFHTheMtVIzF6FvDIkrTY2yw
nOaGy9eH+Nh25jlZS1e2H678fhwXWU2FJC+5UenLl2JyAL12e4R4c0PRh3QkVkBQk01hcWTxm59j
kZ5iv2btd8NHmHjKsixd+pL+Q2tMS7ImfkKz2ZlNe4Kuug6oVfhh8a6bioqjQzxFOdqJuoQEg6we
dM7KbMsNwUTG1gGOtm7SwcBQrAuCzHFd94mJmBfNdGrcdYRA2HGKf68OXrWQ5oxqKz+1diRDtdbe
Y41cWrIq5q43RWS3vQsH7eSL4VZXg5PS+yu7bl50pT5lXbVWnPHBEb9Eu44S9ZZ2ITxqWKUkbcC/
A1eT4E1tOPtItdsmcfRm0Q4lb6jU+CbVLljqHVsN7SahQW3WlFhSfYdyeDloycPYPrrOboz0rZul
90P6qEsiEBt7lgKQZjupVgV7p+LY5stdIIZDOTrSC3vdWgyhRd8liw7OBJep1PxTjJ6NPh9Vq2nK
aSNxsqWizOZWbephXZTOJnYEgFPJyV0kYAfjBDlOav9RpvSI9OPRaiNPmbCX5S0gS5VqXVMbNGTi
cR0O1M071rSlFjQvSTHuE8f8E1TN3hbaA601mBLuDTWOPcfVkX4YfU3OlwvolDka19TZGOW4crJ8
Q9jIpiWOjV5QBYGtafVNpukU2JWuYMjRgWQbRvhT3h1bV/2Dr23hmsY3nHm/fCc9jKJ7w8b3R1H8
jdr6wYpIE6Lb2+p348b3BIRSi2qrBwiirAo2ZIIepVVwFHFNGwoEZBvT0XtXlZlZ7LzhlPlWDfK2
1sa54pXqt1VSHpumOYX9pC5T4uWKTqRLkTOPtlN+yENKkPmAxKWIkxc2uWSNVK9JG770tW/Qh3AO
Q689j135ntHIXegU8Ch/K08qn7ZGAWozjW+TVbcLmTNLBvocj26/Uj6ePY7EHUchrksacLo73rlu
uGSDsZlVGU6irWnq9yszDUduUU5YbJyNNerHOEtPlOxIsJFE7Iq+OCopyqVQYs8KtfE9woLOhI9p
rid+K1HpzCZ1sSLB+VjVxRyWxn6/1puR1kaELLmlgpePys4tO3Vho5BhKA/7CE7isjOp3KJN0daF
LU4a/pGjL8NwyTNKv9VQl3Jd+TU1DYKo8KlVgJOARcD5H4eeId3wEIX4UPOCrligGznjUTuAqouX
VRmQuFoV1Lv5VlkelE2BtmdTERW29PXo3YrF40gGO7EjOnW7dCOC7mdDsItrHrOCFsxY8aDDOFo5
XfUzq4ajyTkhRFE++guzQJJhW8+CJG+apBZVDojtMJjxG2ThK+SAb0SzhweS8/SV1BPrl6Go7yiV
mVO11x73MAfr4ocexcdoJD9u0IO5IfWrqfUfuVouLTqncUP0Md8CaqKSGe5lwsRLECGbKENPj/5Q
ImSIduh+73hdB0UgRaOldBcn5qogYaggpmyZoHlIfGhTIXr1GxHeDs1z5MTkdNj2LtaLfTBV27Ls
Hlwolju14NOyNP/JamzEEaR6LEYNUaPo97YxvFhxad+qg05STaM+TsW4CER60Ibutomcp1LnEZLJ
5IRQB6iILfrUVjaNwi4nMH74+X2loHUrxLRWDLIxy5Z+Vho+lNSmKcktzFDca+gaAad8D+zkZzmF
xqbp48dakb87BIe+82awbSDRbt+DRCZnaK83G6XfFHI3WgVqBbquMrmZP4s4XyfhtAziby19PdE+
RNQDek+aq7HiXKvS5CjixURFxBiRGo7UjJo00vcZ1vA9tLZj6CAJc1XvW0ja+MmaO+yI0QJ5X4Z2
+BSVof9AfGfFYKjVvT6SrOjIbNoSUKS8SSeBHhp22eOE/PHdCF1WGL2BPcpKlPZReBulVg92GoQs
rdax+S4Rad2iok03mauOKAra+EBok7sbp9JYu2FWH3HlhccUF+8vPwvJwFU4txrYjzg6Deo69bEK
K/D2oFBK/wVCxSuelJvKil+dkl6STowqvZaGRo/i6B5ywOLYhVN1k8ShvHWMVN1pdfdcZzxG1acK
6hlK9uyAsaQ5rrfGXgP6SENT/qkCQt4z9AqBsp4IvRlaexVm2omY1u+j2yFis5/rCIWpFmXlfIi6
c4iXWCkZ85tBc/2pjG3lvhUUPo1XPH7lsoichWzVG+Lc70ppEXnnbxUKEFvqSAppllXqleQzbqOu
uSsj56EK3eiht4sVPBX0Uhiu9xVCaUC+NdHkSXub29pLFDWHXCfjSV1GHScQOjMN3eaGfnwsN3IM
FgM9KvgZL6560/v4fvujZgdrh55LYN/lTrelKb4o2dg52pvS01sMlW3cKqvRKH8a8a9JCGrIz3y3
YP04YxJ3+lPBSLJuFap9wUzW14nwXLjj9Go4/qFRkZxaNhA4nwY7u0Vnj4PBo1JyG8TFDqceEqYA
waAefYf72cynl5JZJYC0W3uEDvOiM+RYyl2OrZowq4MerUx9l6fpXemY3dqNWs8AbPgi0Teu4S2w
yiJ27JNwNUz59zDbdEV0yKPxPp6LSUOc+V4P2nI31oIT7jATwLvHpBVHv3NJn28EMDw3GnbkkgUe
ab/osUNJTQrd7J2vKu4zlcFwbUyCfX8Rki7cq+sum/sA6NZkgeG3M6HvY9fxiMJmz1IBKChdllYo
sA6YX3zBVniDo2LdDdr3qakOdYM2N7M20RggVo7FH6EzRVJegXWjDdqM+g1uYrukNK9MByXvN10y
bqRiT5yLpbuI4gEWdk1IWjYNPtIw/0+o0wFs0Lkqorsp2/DoNG9RTdAxdSl9a1pg3dsheWXJ5dMB
LzrmwwsBVF6eIXF1WdJplYMvFcDHu5KNWar9duLfVVGjQtfFTe+w/2/5BwvJ6MJik50UVbMs1JqK
a5LETCS960VARm9R0i2YmwWdCPg9fpt7gQiexiaAK0bI3ltaFdkKCkKzCrRiT/v/hgivZzrc4bI1
kx7FtZVCFgSazK+gTfvXWfAfeSy+dE988Fn8t26M/x89FnjU/nuPxTrKktfszwdTBn/g3x4LQ/uX
hRoA8zrOPKgis3Xu3x4LXf0X7lnDoP7lAHlxTdwXWQ4Q5H/9T0fFfqGrwjQxk89aAv7Q//ZYWOJf
DuA1ARxQNUAvGv8P0YuzMYfWEaGLgsgYEwvW7Ir7h8/RMOBhicwKPWSkYECsxO337PPCbyI3miu+
vtnz/U8rESZNTBw4hU1cIzqmyo/Xiq0gkZweIw/Mo/mrbdPapu5tm6s+1YjItRSaTtOEPJhM00Re
wZFdvLhtY+U1AZkCIPx4cTIjmjgLSCkuTSU6ZIpEqShKY2V2tJYg2LHPc/10DyfvGrryk+fu7327
+IcBD5n8gtnv+M9nXHcKmlhILYUR4cZQtMgbq1HZxHnR3w59wTbBHpDQ10EZbkagdDDeHX2n59Km
DdyjKvjH4Lz79xP/H1mb3uVR1tR4ec69cH9/kMADB77BxeSqf/xBCs1mSbMw9Ji/u2Ni5rSaYkD6
DMlp7U9l/p4KvZqVg22NWIU0J92S4t6lYnAtEW5+7GdjwiH/QAceyvBDOv7xp0y+VqWcCpFWjkp8
E2e0mpecNcTOVkN6lS0t9Tul55y+plGc/xBJO703RhTYC6T0qPkdjqFHZD6qIJ1AutdswJ84Bjwq
mKMzB8kG+IRD8ePvGwQlqpGznFe6ffRggimjyDYLFSrX8qoZwpGAHT0YCTkuiNyiFSeG+vY/f18Y
kTWN6cCF3HAO/3XxYIe+78ZkklfDqYwKc2VMVXKL9ULZOQm4OyIpBHCToJJHGUp2aAOhD6+OjRb3
699ybsian4cwcALCYmLkmMxL/xzLmMhakdWB9LI61v9UiSnXyLGbTYOscvP1pc4NuWeXOnf6F8Ry
BxRLpaerJWaBEfXknlw+/ydL2HhHwIuz/vqCF8bi/HSZqm3IT855DC2kp1iBZR972JuBOxlldjDN
zLgyC85f+9mI50PBgeoYBhXJT1A+CxaF2qiMqJ5GciMNvB+TxUmJygVsGOvVkaZz5a1pF14bFxVz
eZgpCFTDx9cWK6MSDSj9PTtN0nWbyvEurpkM00RpfppsadZWMdAZNFXBwX+i5tuDZV1wxISdmOb6
RiN9hG08IrNvE8mZ+ZUp6fPvm+nB8zJo4bWHnvjx9zFPwaxp4azXeUPhpSxctuJRT3XG9K9c6vOw
As2iMfER3IURxz6bcUh+aPqKNHneMrEVShFRzuSHPQVl0q0mxwlOX4+qS7c2u63JKHS4x/NoxXTI
p5oAt5iDIw2UrLQtXFQqjNtCFd5/finLAjgJCnN+kGdPsZUVs2geJB77SHQ3JDMQeR8m64FwjWtG
8s/D2CUGbaYVaOAYSAj8+MakWTsRfny+TikQs6amMu7zDgn3QiDfX8Y9pMsFiB3jVsurEXWLWdwE
Ck0sn9bpe5lqgDFaU3AaIzYyqXW6EUoz2J7J8feK9/vSTyV7yyI6QiVk2jpb7pxeB4/vz1lphZav
+4aDg9YGyZrpzVipszq7yZDyff0uLl+UBwQER+XVn02UCM98DUSu9KI6p31hpNK9t/iothXovHfa
9eEtNCnl19dXvTTYbPX/XPUcYlC6+qSpakstVjTmYZYQJmFib5UJIsnXV/o8WTKh6AAhoAUKbvJs
rLn2KDWfv3hzbgOLoDBvyG9wrxB8LkxcHy9z9hh7GsiV5s5JTRjd93AXSvoTaJe1gKYy8R+E55ZO
jufFbZXvheVTZY6GIW0XjinDPZk65b0yZP4q79viSMHEufv6MVyaTWwTpw1fHDrnc8RQh1Vz7MIc
GRab263RDrSLGtd+bEORf+973d9+fb1PhCmVrRIcDtIA+Mo5050N5lwtGnvKNOkhvnV+NZi438bO
mfuZQ2OBPiOF5qXpwuwu6y2Xbo3ZDrtQi2gHJ0JOyAJ0X33tuwm5ox2ZVn1lpbn0PMSMMOHbgRtw
zhYmn5ahFnapZ7VN/zhOvaIsrLxUnpls5YEs62tQzgvfGdtYx4bWaAFCON/XE5JsOL0zpF4caMhz
Uo31I8Lm8r1x+LsGIFxF5nkm7r9+D/O4+7iKu5AADVR9GrepnfNQZKhp/Zg2qUfalk8lYfS9ctDz
tUrSxsnSEI5OupYsNQOEM9jva9EIF75zLs9Z4u+0RhrOx9lXxx2V1shQPd3NwhXoi4qOJD5fBDXX
Em4uXQrfMyNOMywG3Nl6aeXsi5OmZ2l2crLH864+xA304LToiR/7+qleepmG6bCcGLAmyNb4eFuU
+O28tUG4Cp/uvJtp7lompoVyR9coBvrDpm3pan190Qs3aHHyhephITHEnvrxoh1CdJ+yVuCFVRs+
1L7jr1Bmjwd0TNX660vNr+Vs1NjYOji+O3OSwF9IyT9OgtIlOa7HQeERCm/gG0Lr4Sd6S3R52CwS
TjmraGjSHQbX9//8wqDj/u574MOfw+EZrr3PVE4sjh0MLyTl1i8ZWVUbY5YW1W2re7Hrym/z7vfa
EerCjMBOAfCKwcwFeeXs8SamWZl5BBBSQXx4Ssrgfaoje92OJJHFORyRr+/00uW4GkUNZgO28mcU
JY7ZnFF8TVlhpqMwqI3OdzlNxXMZZsmDRsLilSd78XqgM1RN44TPWv9x9JS2UhqEbQJAHZr6mLFY
LWqT3WXQzRbvtLlyFvw8gogu4PNQudj8Puef848RhI8ZNQrpad7k46bk9NvsG0mjdUpUEsfC6g7q
62MWWuWVx6pfvDBpKBCZwMGQH/bxwlEqs6GFwOTBSp3DApMUdRRS02HjxIO4z40hI/Ik4KteuC4i
6qWslVEeCtSEOydmC7isLZWCszoEoDHx0f9Jcr/KkaXF4tnBh3Fqg7kbRMAQ+W1j0NDXD0uImSBI
LfVuRLQHi4MAXGUVBYb6E3AQiq2SFEZPKwS2x6+H0YWNB/JsWyX9BsaeY4izB12ZLQ7kCZln2SDd
Jfex8DTHJMhrIJteujjuu4nKLq7jZNXNKiFIJSnVcjNZ60mpLRWZjoe5wwInR6muTFkXKjj8NsY4
+D9kGOQBf3wbetTHUS9AuGEm1ZeNNekPuUafQuqatVW1kJaObpNgmQiU6X3fbsZ2UNC3IeT/+jl9
njyFTT2PYhJSZuhZZ8M/NbSRTFgr8Gytd5YQVrJlgwNul3ZYIL++1KVXYutzNZRb/sum/njTtWgQ
zHcEbpMKqxCrORrVHjiLs4owUGlo5xsapvWsICnxUf4mFQ1bXD/07gpGmbu3S9IAkimlw0Cw9RoM
Q34tlvzz+kWBl2qqQ3qyxXH27CMhiD4JiyYIPVpiOimKuqSxC8oIob3r6UoQLvAZX9sLXLzo/FTY
jTufo6iC2u0QDfqB1w58m5TMinArVYHKppoy+YJsmrIq9scrb36etz+uZXMx+/9e9mxetxW1H/BJ
MMnR1tklrkEPo0L+8vVLv3RzKDjZ22msmBzUPr7zADVVWJCW6kW5Ye+sCWNYK/vOc0kBpbsDYWUY
1OLaxz+P2vN7M+gzCyjo1P3OP359CqdEy83Q07IENyts1qURtMnKtpTpQSBUX7vz1l5mqIox+wBs
4IB8bbjPg+Xzj6A8T8g7G1v17BsXhc/BZf4R8PyNk2kOwdbBy3FrJ01zz6vtvjtVH+4tZppdgwxi
lydWfuxlptBo1/Ubyxqz+sqT+bztJS1FAwnFhhs+/PnqqtmcMCvYkR4b8cKrhypDM+D062hwyZeI
i+YIfzLdNICBvZay7Orr0XChlM71yT9jzmMRpHb9cTi02hB0QKdZheyyXnccsNekP1pHUYX9clL0
4ZAju1OXgZbEv2piO29QYDvVag4OpsBQGFeW40vTHxEn7DMMEFqfqHKaaMqurKrQg7gxbmGwo/kN
3Gc3wB399a1ffPIwe/9WJg3WpY93zgkvNUZ14EOQ0toSNWf+6KikbQox1kTfKdhPsdwbWw1k/63f
DfqPr69/Yf2nSyRwGANZ0hB4f7y+RoisjbKYqc2k+jeW/puRZe3TUPXtltZtvNOR+wNKhez09YUv
zTMWmHuOlK6rceT5eOF0CgcHnAoXVotZ5COSA25t88rImh/f+cdGL85l7qZLR1DIx6vYOe0qV6vx
is4WLmJzIRfXVrUSuRM8GRXamK/v6tK8RqIeG2KbkcNa/vF6ylTPEiSuN0X6uLemCic9GdeAzIqS
Zjh7m2StpnFyjVB96bo2T9GwVcui/Hz2NCHcTGoMkBBH1BhtOt0BvzKqJ7uP3g0l0ralbbx/faeX
Bg6rhOlyeuRm7bMZPCSqALN3HXmVSZaFmMqGPerotLjlNfs7mtqOJlci7uq0uvrRXPo87XnDTE3U
cK3z9Thy8GE7QkYA0rJ01aa5scrzKtzC7zavzASXBtA/L3W2HGZZMqRdm6JUnElQrl1Zy87QBJIg
MgNrzbGvDNiLL5KjDEh0dhwwkT8OIIosSiQ0qHZ+wj64mlz3pvB1fKMDvp9Iqsiix6TffP0uLz1P
LkVvhK0nQ+hs+jXruu7x/kfeRHDPLN6LSM5yyTDHiHFlvrv02TOtMqcC5tSAwX28P4mhXrBtojFI
iQ3YAJ3JsQhi7+sb+tvTOf/uyRKmNgwshwLe2egker5sTB4haIeo2o965a/pXM8Sp6gstgiWjp0K
Dk9zULc7JgJDURbNOxyYdqPXZbllE4gFpcMULBWN/hScgJVppL3n6FZxZQq+9MrpA9Kpd3SNOvbZ
7tKZUogWYFe8CW8YMB+sbkVlGWiQI3cJ03BC52kbj1ee0IW9ENIAncg9Kl58R2c7/HFwcrIKKmjR
uNKOCLm+G000PY/4tZfKyAjX2jLZVhrqHZcw7M7W+ytN4gv3Tasa0YBJzrJBI/TjUFDqJgmajP65
HmWtZ6rDtDKHKtoKQzFBEDkRSKN8uPKwLx2xKNKQb0DrV8e1PP+qf5y0a0hLQUgssFd0brUJMX/k
q84JMWtMGaCUpJOzdi3Fn9t0t4qWzRiZMorXEa3aawmUF747fotFzpkJiZNu9Mff0pp6OgBJCbzM
DtS1ydx9crrAWBlE81xpV80D/uyDoEdlUmKeie4YJT5eKggSXSSjJL+jkZq5T/0m/GGkdqqBg1C1
TRaE8i02nHoTBnjHln1WVbuvR9yl100JkBfHFs80zfOZzSwC4jPy0KP1ZB6yNjd2vd1GOzwl7yWI
PfTeXbv++poXZm+qYtw2B30o4+cSDW3geIyKkW6NFsmNEQfdTolad4dBL9m2hQyfv77ehUVRsPqr
WDJZGYFdf3zKzmD6RWZBFojQL3gBQo613cATwOP1u4XMc5QTmR5fX/PCIGKt4AOiLMYmWpwNaGEp
QzxktFJYjEfc3b21SQw1WhuDJe+/vtSnx8mBheQ7BMY8SsjBZ5cq6bNNnOKlFytoxzmh1Rs1Z7bM
TAXWla+WV27t88fKUGVhIlGU+i1e6bPtG+5qPS0TTAqh2WKx0HrL8xWc+otClSUkN23cNaoD4Nru
tLVss/wJXxaaUGxaV76fC7dOI1tXWR5NnYbj2ada9zBR1IYqFXHuxdJU68wD/oY3yyWcfP31Y/60
Rs53TaSdYDGmFOSefSlxyaxFYLyySlUfTTy2+9FejgUi9yuL8cWbQr/090LEMc///h9zYQB6hkNZ
o6xi4oAozmEUVTLSBnwNwWKICXf59Y19XpY54TBUGaQCRQblxo8XzFWtaccZlmK2VbGxKrdYVX0V
3aCMC9/Kmg5urMfmYVCH4Qe6seZkhoP5I1ULax3UHfrxTACeCiIsoKWb/SgzpzrKXMnfuq5qrwz2
T9/y/FvZENEOpxOkn89XIhgSSPCRgsV+yPa6YoS/pk5tf2gyIEatAMTyIx+zwsOjqVx5Tp8+6fnS
hkrnkdmaQ9LZsLfSktgnl4YF2RDjrotL/QnqsLWuRHxtPbww1lAbsiODA07inns2BKAuS5uIiLmT
Ogb7NolJ4NCU6PnrF3/pKnSz/vbySEy0zlafye8JpDFiZeX6er7jsNAe2qK41pu/cBWaTDRgwEvz
AYl5DfzHcI41n7C2ZvRXQ2oah3JOS9M761oB59JV/latOLUTWH1eq4gEChrXwbSFGd3dZqVCKi/g
oCvnjgtDgKMV52Mi62hC/63b/+NelBYVOIS5uWcVpTto58YaX2KyQimsXZkFPl2Kcjj6xbnLQeoT
p/GPj80uHDelJgRQdBwqbzCN6LsM/4uzM9uR2+a28BMJ0EhJt1Wq6ur2mMROYt8IduJonmc9/fno
HzhoqYkS2kFiBAiQXaTIzT2svdYKEX1aRP/cPwcv7pSkHec+6VRRLVpmO1OTDfg5jyZMtanxBLVH
eGkzJyYgN8S5gw3jA8OBn4qpN4P7hhVrhNqcBId0n0u9l5tqmTruU2CRwZR5yQc0mqLArgcPOg7T
O4hzFKYEARbySBLHS1y/3c4a2QMPTWMfcuQZwEw/wqvjkBm/GfwU+ff761JsKP09Gn+SxN/Ba2yN
jQLAuxNPcPzMsMwz9OPNb9oQDM9J6zr3G0yy9V/IKaYSJh7lr3VTSJBSNoKpRAdp8wIrkjFxXBcG
FF5t731NQoqWKPYu3HHwKa9fppQ9pcBJCPkidlytlEFZVN2CdDaR6uv6eQko0sW/28MaeWcmhW0o
Nvzyryis0y/3bau+p6DYCNDLQvh4/w4kzogW/Cgkvp8EAGY3hD3G3mHIOT7C871wLWwoYDJEMH0C
DfA326+JQF9swSLrB7CBGI+zvo5PKOF1Bwt68erLFhOwU4sKg20xN7q14s1GBKelJenAivJJ5Et0
nherfA9ay7xFcydef0xcgn5QxDCsMqyye2IcEAVt1cIOUSRMaLsxSEy65dqNuQnn4J1RLQ3EPSg5
usQvkXIZkrQx4nDwHFNrfuorhvihq4GJoEKO1QzsqR+T2/3j8UKpWmc7feIDPhtPKP++3U5YtMjt
8KsBwtiuOI1LVaynfMmNS7VE4++FISaGzvJlDZbG8lpGDjUoxfwVaXULrjdfVNZFMHXy+f7vUhxb
fpYPdImkgGbnzg2NWmt1rN/jYY/LrzpP/BhE0bg8LN68fny1LTAAct+pJZvY3G6BU9nhMpcwjSVZ
Be6gYrSnKAuIcK3CvN43pXB4AKUIHslA+GRMSWze+DZ2Q0RDoXJrmQK+xpIBDR9uVBCVwC0bW+34
pzesv3V+Uf24b1mxoVjm1UJd56ev3VoeKmg2vYVFrmlvnJoR3u8a0C+8+WNzdKbkhm2ydWpwOvE4
n46EGdb8rS3oONBriiRjXwHIsrE74xHC8ukhg3fwEW6s4rpYY/jQ2IAxTZeB6ci3y9e/YwhWSXkd
Ha+EJMj2N6SrEdP0NCRjP7CncZ3sp7w0jMApR/vv+1ur+qjAZ6jTkechar5bbjT5E9SIjReYtqt9
GBMEBAe6zxBMp/ClpqlDbsuslp1CvPf64AdILeg7xle4JvtBmdbsAZr5rReERf2jWN0JenQs02hZ
D8pdqvNDLE+VFaAQ0FHp/J9FdI3tI88+9B6BB+SUK2x2tzGrvotp8g++3EsvCArAkNVc3C0Axl1Q
MAHMY9ofzvu0AEBYJW4ZOFNrw8tfibf9MuYH9l6uDHu2C1aG3NinZrpd2SCqbKnlBG8/dT/a0Mtv
45B8mBt7frh/TlSGKKyAsgfDwVjJztVCRe46fe1AOQ4S5obi0xqUkh++cY8eEqUlcq+fl12n07Bd
Urn4FuOR0NGK3IBcJ3GgA28KlKRK5k5fvyjeLFJ+l3DR3/deoXpLF3iMGJVlYPGRXkMGvJEx9qSH
nOD1pghI5YPAe0wRZ7sqhrJkXbRGijBM4yDr7PgMtW8HmMEUl1ebYqiAbMwkGKYdtjsTtdZQdl5z
ETgN/YTTMITGrTbL6gO0PdP3+7YU510W3ejoy2UBSdsua2AqGWaFUkCe4P4NdHb+MEYGch+aZCAF
cnK7b+5llAY6FKwf65Kty5/yks8ucu6WUIAZk2B8tQsvcG6gG+TmyWsLTjh+PtX/kFncrN2ifFLY
hRK0oPxA07LoQok5abvHMO2rG2MQ9DLuL0sW77Zvztbg7sgzEgMPj805NDJYEwwbXl2KHA3kYqv9
Ppms5NL5ZX2wl/LG7o0CgXCZzuFtZTRy++mYxA3nFn7mYCgL8c73Z+3S20t+8+Y4uUJOUJ6bdXYf
mUKyH5FAnf68v2bVyWFQk7oHocT/dLKe+2TSwAGeBFsE2rxKRo4MSgm7L64FX/UG5tc4ANfIj/Zi
uagR0u+gGkL2tF3uVI3cPGvhAuqt8yUNe01AQD85T17hVUfVPaUxn0FQwWwEU127E9SQoGZWx+Lm
MqenM0XzIyIwyw0YZfratjeHlTvh0kMTLE/fOebSHdCYWpFKmWAsZvrIMmXA0AV67rW/84DDfNRU
v/DMyfEb+fDw7lAu3W5mH2lj56XckGbpshu9oj7wZ6QzgYajO9in+uu9J9kfVRIaipRl9lGu7eGb
zYRF1n1RX0fhNmAfbe3R16v4IN99WfiWGyoHpygAU53Z+5jSQt64TTgowtZ8tCuNIWfqfVzDJxtI
83vXbbTPyF47Fx3Yxm022v7CCD3cxmQYB8tWuTsODz8H8JtHULHdZvLVLBxHi2XXS0rHFm6+ykXl
/f5NVHkfhzshcY+kLf7uZmhNF4OWGB14IyMvIKPKTllsoRlZLuNVhM4YdEnpHjy98hHaX0dKJ1Qu
iLap7O9OkN1Ag+eEgly+RprBTk0Q6rB7XSFW1s79AjVzBJX8ox8jSHJ/uSrHIzMJF6QdqMR9z3cp
eBvbxnICx4sLWLXLBqqoJaFuQ5d5hI6CKuORrLPqQ5Ki0vQlVxMcsO2HRDtJQ0JjcQIQR9F1MaH+
hKpYP5jKUnmd51Z2XicEmZ2gQ0OJDzGDy6J146kf/fWcROMRuEdlivI8QAICDZP+3nZBk9Xo3poY
DmVyCyyYHq5IsQD4L2snudz/Xi8HhtkvJprJOvFvnrEH9qwzNHke2iRBK+JBD+ZZKjtETuj9DUN9
mT6mWWw+FIPh54hRUQ0OxQRyY5Jk5fd/ieor0ghj3l4SBRAibBedlNZQGQYlVMdiZGLsexcJH2/9
674V1bssQ0Sap8CkCU23VtoiDCNfj0RQ9bVpn/IR0VzG7GCjmvoJwQa7iYfvsN3nJTKEYfc0w7Fb
HURAKpdAXCCH+hmxh8Bo+xt4F/M6WzMR5L5WBmU/r1fhjlMbALyqH1DRgadJlFbxC1cTnND/KA3A
I+822Eqdqo88yuHzDCdXS2PpjDxPQ+VqtOA1M0Ooyu9vtsoZAE0DV6zzfgIB2S60rMw5ETDVB2Wl
i4+drumnqcKPRzBQXfqE0c8Dg6ozJGHFTJE5OJ+fh/1ZBKtpYzi0SS8C0tz0vNhR9X7y5/Dr/WWp
rqcnPQ2VDEbG3J2/afLIdmHEEQGgRuuc24iUjzlc+F6V+Z/um1LtIBVLH9A6I0PEsdsdtEw4mccJ
Ry7ikIlcRzOZw9WQZqlB8LdzsRy8iS8Bq7iD5wbNrcHKhOmM6TMn6JtsfIPcnh9Yg12cxeDlsA7C
Pm37U3bVjc57h/DdV29qxUX4aAULiJYOnjHVr+F9phAPkoZqpNjdVtFqbekLkq21KZuvCShZqAjb
GhkapK+LH9UEu9IlRhyFkavMKDROcVK8hbZCoxBRauicLCvcewenTPH9UXiV9A8yBjXs/R4h12R4
M7H9wmjjZe6phfateLvMlXvgnRXneWNpd4FgsTJD0WIJ4sO/6jYrH+ZVEwepino5hCiyHcyCdq8N
lH2rbkFPFIStk9/sdiHcRLsk6FBfOTheSlPgG02GjMmizd3NWZ2yGodB53uWaX/K6LI81VnzabVg
rX/1xcHB01pxZapOmrA9x1PqV0zOUxFwW3T78gmqcR3Y283zUNRDJTw9sKfw6cBxaHHg52it27sv
NaSaV1sFnmdyGbpJOtc6L0ap3+LUayB/qrLsswvt7FGVT+EfcHSypMqLxuu9M2tMfu/OJeE0Mk4I
hVgCtkPDILnM1vC93TrrwY1UPJ+0G2ndy4qOR49su61ps7SQ9a6kXkY6UWNBZstpB4h4uBHl2YPk
5aGNFu/dlNjdGV364cC+cpuf2ZcH7JmDT8ehr1ccYjDZ9nqD5TO7dLnpPfUtoH4LLPnZQc7+4L4r
omnaukxVEJ3QdtjHDJ4ezaU95+jBVV19ixGsP2eVDp6g8eNbF3b5o2Vk9Rk9bPPg/quWS0xEHI+r
4QGQ//3Zcpe0bnMXtxIwHA4/tAu5hDUk1jlZqvb9mg0NRNjNq3FX9K8JTyiY0f/kY+/cGwCOjEea
S5p6FAZJFtD3ycv0LY70iMFE5Q8okTAwwhE2See36yuWNrfGhbrnKiImkEenPy/w91xHuggHW6m6
Kc9N7bzcMgpjdHKXwG9lK70mNW65ERqnpbYhMiMQut53QC+nvyQMgM36+ZxSBd15IDeKtY7aHell
GGo/mkmgWZO1PgpEIdWYcI2L+qy36ACe02Uc31QWKqYiW5IoGFMkYLTEbv/KIgdRtyFd/4B/2f37
/i9UPC4cK4TPJasICJbdXfaspcmhX3CDqAiHt0TG/0xR0zzeN6L4wjwrPOE/q1DU7Ldf2NaboXan
wYX4mPk+WBbThzmrochP3KNh5ZdUAxRKn9vaZb3J0s/+EMIuJJYWUWC/XV0j0ES5/GPGfvcjaebe
+MDQALq8YOyzL2LqbOSK0C1GNxZWZe/k0l5wL8U8IPZTa6J99UsreYhoBlGn5gHcOxLX16DaBRUT
iFTrnyatnc95C7twPDXeQbb68uOSXfAiMfJEVYeYf7vvEHNnupfmiItojvl+SiEZhYW0f7VnpMpM
1CCzfRmo7MJTTfRWvGopiSpB2tWbkdclGqOuk+XzwthjXX7qpskKTDoOr8URkT6RwRF+0Zqllbi7
Xm3PnAqdPAcJbV6CzjBruImkIHufZ8FrzzCmaJbh/snaSC62exk2YW6leeMErl/m77I41W9rOBSo
8Wh//oIlMgo5suRJo1tLEo89w7/CV/OR2y0FRL1MSxPWzoZ1EIq9fFr4/xMfETMQsbwYJNCrChh5
HtqBG5bpLeqSL/iz/urOaUrEn03opWZH0wsvffDGpr37Zgg1w+nRYXNytDHQvQgJPGE25wRp72uS
TcXBGlWX4Nka98cT4cZ+opeDPfjsLqtrNtcotvyDW61cFa+0rLSTd+7Z6dbWXa0ydID2jxPCmj46
TYiqilOVrfNNE170cP+QKO1Rq2G2jbiWCbvtIZmmXIzQMtlBDPP478bSeVfPhMeogWA3iJzuqG4g
XfS2mMhXoy1JTYYYEzT21t7QF3lCnZSTknnFVXc6CKjiZf7AjDmM4ebgnTVNIFHYWunB46FaqRzf
JOaiA/YiMxFtl05d6tuBk/XRrU1n8lCtL2/trLePxqJ9ub+xiloYs6u0zHmy8SgkQ9uVNu2IgqBF
LcyMtfARuE31FDr9imTsBDOVkw+XEM5D1ARi7btnlX8bmX5U+lMtGdCqHJgRkv1s57d5SZfWcGfy
7xqG+sZJ3QhlRc157CCgeFy07Ajm8/KBZs0GADCXjjoJwm7NQ+0jeNDAWYJyFpJDHjPfvaiXSxtW
3+5vr3JpGKMaJOmH9ilSkydiaGpqGRCL1RcEnMvT6EL0NYg5f1MZZnRwehS9BqyRp3tUNuGV3kfP
ltnOUwWNCn5bQrOiEc7oQqTUUgfzZPpJ/ZhrkTgby2R/gPCseyj8WD+jLu0fPCAqX8tLRceYWSgA
WtJPPQvjTcChPd1Gh4jaDUlBI/6Qsl5jIwE+DVPdN6Z3tP7ArPo8y+KuB2KKYHR3mPJsyNEFRzJ1
aHufQnLbmb9PjpU/9pRJ/rEGTfvXWeBZyKHM/2i64fAwT9p4VJRTnjDQDXI0DsaF/SSuSDprXqOa
uqOfDbeiyuIv6Av+EaH8d71/wpSWZHkBIJXHNMPOUzGhSjUgJBwpes/6PVzgdR5srXtcKXAc7K3K
FEG9vKGUG+mWbz9po4to0XRMmYu93BLoBCD8R+ZtSfKjl1ppSnpfQKIE6vu5+qjW7G5K8EopWdg5
ZrL67zXL0iAUY/LP/Q2UB3Hv6iUAhdgD4AtUv9tV5XnvtSsM7QGzUu03c0h4X+z4aBRU4Qig1QHt
ChxUYpR2e9euRm8M9OSDdIrbixha94s3t+NbTZi/90O0HCxKsX/QQUkkLwNpVGx35sx8mkdDs+0g
X2oGwjKB8hwzvt+0aoC55f4GKm0xBAKgF5MvCKEYOJ3sokw4FsyBMLNsuk+9Y3+3/DX7fN+S4lXm
PSZ9I0GXyMTdp0KYFRo1l1gqH2rLvg6OFf2GoiYqE1DOthYcxV4CbNHXnpjtnQ5Ov8qz2MCzZVWW
z0gzd3tQOicz624hJph0N71Oqd2+65LeDjRP6z/lWQ6lgpsixRjhl57KdITyv4Lj7P4WqDZbXgpO
EbxJ9Fe3P2KuwsVrZ6LlXrN7xBXMpEapnSETUAh1d+BbVIdWcq3+r7pHnXRrjMa0OelhQaqTIb+L
VjXKE5Mz9dd2GMcscNZGW37hMD03KY/As2djjpfR65fOCXx77B87o5gvvRF7H0IjOaLHVJ4mJvyg
ynUJ9va4TGuu9DhvSBeRv4ZMlXSreZiZU0JtzHM11E5F9jmc3fZPTUzGQdilsg2TgScbRPLB3i2T
DsdUNTiMoCoS463vw5YSmQZiMaK1LtQ2p8sQFd+SqM4PPqnq/HB4eJros1Jd83f7u/brSH3WRgTV
1R/cBLmcMbfsh2pe1svrjyqD5YyG/RxJFjsfVNqwnqyCcrSo+n9LN3M+FiLvHhh8cQ4WpTqntkFx
nVDdhzh2l2Np1LZhwKtEUOBcg7Eb7Y/j3DLFuOiSccf9fn9hqiALhAyNfua8ad3uCzwz0OE0lwgZ
rwljFHza+jFuUgRIQ7P87lOs/bQwpRdoFQNniTY5vxULreMMWc6Drqqi/MP0Le5Qlvzl4nfuIPFH
cxAt8SV6f9FJa7XlbV0BX19b40tdrzWleZG8aew2eixDQJ2+XugcMlFT48xgCIsQPTZQMzjf3yHp
GHZvKi6SaQSGkADX7QfRwspxhnDi+UaFbroCEnEDXY8s1OmJGcaZ4TQoKI8ouBUP+cbozlvVObSH
ITVeOasznivX7B5CkOcHz4DqrEkUj4WwFCHmvoJYhH6YTFMigqQ2/xxclFPXHpyAo6dvjVAvf7u/
kfI67jeSeoWshGOQ8s72ui6aOTEiZ4hADyvjpCeReWpRn32fGGNxi/R6loId+smKqf1NYZF8vG9e
5S0chwMAZohZjz0Y2PHT0QU/AyorgcIy7JLuNCDne0ZIunz4FVPAIICME7fs84UVpq/OliDdukKM
DjL18kLG33xIDTRo75tSfkKmSqg4+T/nMreb6oRZXcA5Si97SmjolJH5oRkmI4CoD/qoGnXG+/aU
u/jM3u5gQt9YdxMM9Wira8h3Mn1yJoVbLz6qLAemlEujcy5pl+g47rMfz1uSuaOgF0SQgLyhTpHP
aKjWUi67bMZ3jp28mnoUrgOKaUzi4YYYmZGLf/Zgi4KCXdxT8me22z0XQ2KemhCdFj8NXz1KvTMl
F//MVNP5KNkjeRYARxSnxBiGoGvK8aCKrLpyFJjovlNFpioi3cwzK103Gi1ihm5gaX4naeYR98lC
w3/KzUh/cGICwLz2EdBN1vqb6c/devANlT9AgiFlnRcm0t1r1oXh0kFuLwKIRDwkcDMAF9Y4+j+K
ytaQg+C+C2vUrpoW5YHhJUfEAKrjigQHzTCeUjh5dm9KZcOLTIAnPdxQLgho1cV08mLP+mNekzQ8
eCqUq5WTRuw2bBZ7cCSjo3nphFgzO2NGhnkaPqxQawZxD2mVSJICqkbU5tzaEO9WZz7q1agCMToF
lLrpW1EQ2p0p2oFGKZWcmUCMi/SkT+WXQU+1Pwwn7K/mxMfNxro/t0XXHTg8ZT4h6f6pfJE8gT/f
HrTZ7Qa9lbJavjGs/4z23F8pxFc3rxp9VJFnFq1VLWpAwgObysgH1ZT6qJuhejSlyAFfmm8u9oNB
ltYxGL/QXKaG9aHJQ/gxI/Q6j+RMVH6Jliecr5LUgvHS7VrzFK6QVAeP7ujdf3beGde4Rphtzu3+
QqXiaOZeuaqfDwnwSHo1+yNc5l4S9qAjO7tNz+tM50msy1HpRXV0ZQRArY3BboLB7aK0CEGteSDx
bcxots5a3y7v2hyey+sCGVqCgh1ifxcuOnyrpMgGwmpuPv8CmpHnGbw7TRoogKD02P4MSIGRPTGo
tCHSGv2t89IgcjaVT1rlIj4dzS5CI0N91b3KOtlFXt2seggPsPCq7/v8N+ydpp42SdaB3kwWOs3a
Grdvja4wb9mAkqkOIP52/0lVfWA8lMtIG3NKL6aVxTDbwo0oGdtVNd0qpzdvPiIFf9y3ovKElBrg
8mXMBju7GzrFVC1pODrBhNrGP2Hf2MXJK/IxOfljOB7hWlSuyLNlLZ4pG1iNdntoDG6/lMi2BpqV
tkyZonX3VCfoup292EKGqTcSxgpK0afRqYdA+qhiq1wtcQP0pDgDOAy358hupzHXupbSgjN517ro
ltsKZolxhnk6yFvkxu3DWo6lHCeCFwNE2dZUNi2iXOndBKujF9HJyHr/7GpLGfRgOS8JzKxBthRH
MxRKqz87wyb9lReHpikhLSpk5zYTefVYiexTxdTZgw4pwxttgj6wjLiprz9CFOEoBP8EmOzb35VN
MvqzOBZX8/CujfT1szEm/Y2J00Mnq7oUMqCl7G6hn7rX/aG2OU+RC+NY3qKLWUGr824yqujg6qmO
qczYwEJJctn9isa8tQcIhZ0grkzrP6fsyiloIZ9/WJLSDpgrTJ56uNeAC+XTwWSK6oTiagHZ8w8X
b/dY20Nkxg6Db8E8xIitx7l5CtmNp6iNjuhH1KYYYSACgmNrTzblGw24vYgyMFxyxWVx+2/dHI4X
iBH6gwBIYYl8EtkouPt5ifdOpp1mNKUy8J7ukNhnuGLCp3Hy0CC2xWA9vPo0wrtO95tJYIqHexfT
RcY4owUign6JkqC3DQ2SVm95F2dkl/dNKV4ETIFx4ojQZ9vP4gqbgSgrpUYSVYP2I0XtATVbM/46
tI0LqLY4AqgqHmPaXdJ/wnlLWCWP7bOw3TWmLNEFLsWovFL7MBWa/qkOoUk75VNXT09pUuceOqWt
zdTi6uYnbZ6Wv++vWXEBf0ojUQkHHUIGtv0NXh5ZBMtUfgZbpJ9Hf1gvHWOaP+5bUR0YCvuMd1JY
oaWwe+/blewVDkSCGyNEJa+fkn+aAQnQkDDkIBdSmWJOiLoDuTI+bLepeeV3iA/ONjrzcXuzvEZ8
LCMiG6EfsrspTfEioIAJ5pBm6XbvFp3q8syAGCLM9YpiZhg/ZgOj3IMbJQfBiuIzyT6FD2U8FwH0
1NaUEO3AOCm6QqOVzNc4yd2HxKWqcf8zKS4AwRiunw6WZP3ZpXH24AEpka8NKXJ/Mcyh/ssbp+If
X+u+e2bSf79vTrF/kpND6mYzTkL8sF1U67l5WFFahdmkqz+glQQPrz9MF9OYjgIV1f5BOSJbWWhm
GXsYEo9P7xgrzaWkNY0bUt/DpYky+2D/1FZsJnN9YhLy0e2Cwibra1q4NpFAVd4IScy3HpNzt1/Y
Nl5GIB6MHJAGbq1kfo/aWkM/JUJl7Yqw70p2P+rvRjf99npLDL7g5HmeIcffrafU26qHdYbKe2fb
7/VyMW/zEifnTNDhvG9K4Qvh8mEKl74wY4d7LcKiLOnldESSpZEjiRzV1skItfimxe7flpbH9gk9
Ff3WDjP0wk5HPHvfvuoswi7IgCW+WLamt5tKjMXgVUl0zhyw/sAI5+fKrihdxta6/HnflOqUYAMJ
VgaFqB7uCqR6WGZFAWVAYDdtJ8nmF6glGt/MD5ak2tLndsztkrLanBoG4bjNSzd8cZG3fFwXr2HC
Mc2vjbv2D2NRO5dYq0K0mLsjaQ/ljspcB4Qydee9M+nTWkx9h89fpzJ/a6Jj8Yerr8vJCY1P9zdU
ZQkJTRlGMnvygq5uXle6JolJA27IshtSuP7vcUeWDmmuONhTRTzOeqAJIZaU0D/5bZ892bM/e1Xe
0euDcSL/1x9s/cnp9exbBKDhCXaz4r0zW+MvXHiaEvRvfRoUzr4B1gGTyFPoNIMlzaxT3NMUGcuw
v/kgDYL7Wyld7i7Lke+LrKxA/MgR3a3PMup2tZiUbPqZZCYLh/4hqar8TYxQ+LXtnfojjPHaf76e
HZV1VI8PrxuNIUBVjB7vTLemWY9aHNPbzExGGSsaPqW7ZifeCOvS6WV7EFiqlkqYRy1DDqExXbxd
qpaIfhEE54D2TedxhNnnZM5hG5RW1Mneonmq+rK9JHE/XO5vssoBMNxIF0TytMG/u7U8Mo/QrFy9
AHvN2Z/nuDjpftkceG+VGWJZWauj4PaCzasp7DQpatl3zwr7W4W+wkOdG8tBZKK6EYQMkpOV7gQr
2i6mjRkkiUL4yFa7+VgVmfNQd4X24NZaCVrbqc9pqFUHF0K5Mp4jzilkPS+ktfra6kw7YWV0BfNg
Mpk+H1f/3/tfSbUwHiP43uB4px63/0qVFvt0kmCVMXVaLtXUnyDp7M7E590pyYv6NFTJcOBfFCuT
j59E+zJ4/4LAF+JrvdIXjfEHZxjGk5vq9Zt2TuYDVLbajIQTE/KDKNytLYkjpKNz6vVoE2g/6sXJ
Pxu1e9RNV1qhawzuG3cCZmF7NOLCoimRMbnv1kK7iUhb0lMzDPbBCVS8c/B4S7U+qmrAyXaLsYux
0tOBNpzjpvb70tC+h3D5QltvPeUgsj707fhVn9F3MEfvqD6jeHrgdKSXJGnroSLcLdGoAUUUYSTJ
1yL/Tdk1MMramZhPrTHb7sHhUBqDjlfOdfEG7TurDWzVrZ3INk+x+B/1sHcvplPQLtaHupov94+/
0hi7yddjUpcIcPvxxi6KFjCWblA19Q+cY/MH2qOIHazJ0XSR6pgwzcp6CGgBCu0s2Z1WQo0Q0s8o
mvYKJ8m0nhY0u456mgqmPCC0FJnkoC6OYz9skU86tbuGj6W3MFbWixm/HeuyuySLO97yivm9IJ9W
K2hEgsbiPEbmxxGC/mtCbT46t1PeMAwpYPEO7m+18gCDJaaQgtQLJYXtVhsw/mvrwISPydP6NWvj
4YkUuR5OzTyEV/bD86GmgYvu1Fh6lpxFVtTNQfyt+tyUGEHZyEou4+7b31ClDePuWQvcgkTgHaP9
w9u0FfO1nczDWFvhWcHhw5sCLpO62D7WNhInHCwKGlRtY++x6ivtYXGG9iw4cn/BFjifzSjpfuE8
k6NLEBqR/AuuDT0VnasVgAqzTix/mhPKtb6RD18LEppfuKfUo6nAeWi3AZXa7mULyDmHPRqnYMLO
fQrN0P0vM/OifBiaVrev90+P6vpA0MtAqxTQAYywtTYimZFGEacnBpydfcy9GrZqu3GXXxjTIOGE
iwEAEQdk7xEG6F80MihmxNb6g9sa3j8N9D7/3V+N/LW7ABSVM+aU4B6U9efdaqJe+G0Y4uN0asFv
oLI3PoaMA57jxBwQDp+ToyxJdfBt6oqy/kCtZs9zhX5z5AMahPzAb8XVKoDRpVk/XIcyPKIfV5qi
hENgTQOU+sD2S9GaHg2UNJjg1hAd63oru7VjM14qLz5CM6lcCg3q/ze1u85Wa7tV2/iQulnMJ/SC
PoWY+y89apowOs/+aVqN9RLbbX8qUrc+6JWojiRgPbjQwAPicHfJdNWnjunQ7grsznZ+y5g4uRZT
0R9EgartJBcjVKJ0ySeUbuZ5LpaTQ08p2IpsidrbEi7IrgNRfAud+HS9fyqVTwdDxXKI7mdKu/t0
aVSBmW8iUEWNETqPbU4Wezb1sfVPGqSc0K42Ef55jigfvxdrhHIK0hpVcxKLML6A6J8fzLKZ/p16
W6sOfpxqt5lpBwzAXBMZ1O5bdwwx5YYl6/52UX9eKjAegHx/ATSDgAclNKBOMj+0trsdxXXoZQaT
80NrhBfX7r5VeqPdImP9FfcpRyIJHEEgUR7fWiIin53JBBoJ/zBSFqJoITjIdQNh0owa0gEjgPIU
UaozDIi1yMrkf392isyxnGsjk7RzThN/9SkT3tJcNz9lYS4OStOqd0/SnVA5gIAAatWtKZ25irgv
JEqGSdKLScYblN5EfdpcotPkTvOTJmLt8/2jK/+ne4cqaZ5QBJFif/uapLGUsc0gDXex7eO3s1O7
J1xrXZ4av9ODuhuPUHFKg0QjJE4/ISK7DQ0RWPCKaobTDjF1CEAM/3vjMtgzdlb8V1xZRw0i5a7+
ZD7mZEi7212FIEfzF50OW4SA4fvc6p3PhlYM13G1cjhPmkQ/95DeHUWTylv3zOzOIzhMtvZoNuFh
J908t0le0wirj4b61JvJ2wTchabGvu5fWEIzY0nkUJJokHE6Bvq1DhzTZ0ZbkDgjN4T//P6JUd0I
yZZt/MzZ8CjbDc3arBtB+dCyjG3xvlsK6xJNtvsu87zkIOpUbSJYUMYCCJToze5MRToCIzPtp8AZ
kiw+FTo4rhNcCYd5muqQUNdCdIn4lWGgnaGFblNpFMy3d2OFykcl+vUaGlNTX2azRGg9972LPzT9
3/e3UvUMu2BgCWkATJGhbrdyANMTZeRWQcwoy0Pq9f23tU3BYsSJ9caxNHEV4CbOcMq3zL3a/oHD
UaG+6Trj25jLpF7yIgOvcmNaQeDQYWygtWPApvroxEj1nVBZN9qgXcfpbW/XqKLbwwTwcgIaP53q
wbOhCfGa6qhHrfoOgNBxRzLIQ2ZuuyEwZfNxcxltVbn1Fjx3dCVlzgK/18v0tLqNEcAKVB3sg9Iq
2A3+wgMCMt1aZcp+nIaeoDK1dFlRrKwfaTanbyBwXN9XCeU3xiuPqEWVm8+7IqnudDnYuPv4dKJQ
lYJTL4hBfF1haevOXdnGH2F/cc8x2OEvPhi9tyWPHToQuiBWCJO/vA76rfunUHXL5PgRJwHIlb0P
EEw3FiMqO2z6GIcP5ApQ1OnWUQaptsLoPRzClFP3k07anAPdHUjjxbSmj5Y55W9F6mgHzkm61f1z
JgltOEM0zMF0bD/lnGqW1cr8wJ/yjqqLEA/pnM0PU2quj/3gVqcqhPpepLX+cH8XFSxXskXOEBW5
CRC9fdrqDgZMtHXmYTUbPpqepp/DvFj+hA9+Gi4a097DQ5ZZZn0aHW96i7JpBoeb/ODF7Hy0GyM9
gt0qN4OOByRnOtSYewLCKmygdehcl9glXL5bs24mgL08FFrMGmrbJ9uI4MBpLfstlKRHHEOqp4k8
kNIoVWx6+7urjFKwYUWr1DoIiyF9r9VdHsSlqX2I7KwZv+hxZB+tV3WPZVZh6lRwpFzk9uMTWyVO
N7HeKQx9553Zu+5vJnqF+m/m3Jgfs6VvL53TWAfpjGKlAPxxWIBu5YCuPPnPQkTc45IyUwZzumuk
H3KT62usRfFv12p/rc5YHphTPBqoGZCOoo9hSGbgrbklq7KGAhTnbLDEx3xpERRisPSrCEtrOS+j
b7+Bscb45JdSI37VjvilVculNPNz0IBjvufpXPI20szc9mQrNqxP2ghtwSmjgPp1bQdfhlTe+u/B
3ZIZ4e5ak31DcSHpzZwXd6stFghX2t4N5q6O/+ya0Xxwpyz6yPSN+DfJhuK0iL6uTomjfbcWqw+g
5jcP3KTiNvEbAONA5gu6e9/t7kSKusK8UPF0y/WhFTXcAsyj3cLVLU5CMHrHNLpbXLO2SA+8miLk
In2jp8/cDEnWngFjKBwBUBrTS5Esvzd97f3J5Kr3aKy+99/BVsvT+mKrwU7T0ZD9mj1AprAoecSQ
mwSjX6fvCQP8Hy7aq/PZj00kZsPUMCuigax9706RVp8WvdTNaxLx+06lnnbVJaGpBKFiV8S4utas
jz6E+hdyEigd8HDuO8dCG+JiyBJoeEN3yZG86Yu3VI+t2/2dUJmhXCYRIfyNVsH2njVOVehVwpkz
wjiugiWpQMs1+Zr/cd+O6j6x2yC8QBeQZu6iD2eo0t634CUD7pVFZ2NIm096Z4annmQFXpfo9/v2
lOtitAUGB2St8ZfbdRlWVi6eR1CdeEv5N2gD/V9XDEdYF+WqJPAJsDFr2rNfd3Vp64sLi1OxrtN7
u0rpeUDBHTSa2/8GXcXRFVH4frgJbO4lZQ5gEzvfX3n0/NJ0doN6GrT8rMO5UV4tJ+6jc7wORfRQ
GYDXL4hBx3/d30+lZerU5LOu/GP30Inacxa/I3fwtCz9tNhh9Im3goNp1oJ3vzCoGFbaEty3qnoF
6PNI6hj6gC+KhWNDEK6lBO316FsDwKi1e1dnZvSBAT6mbo3U0pprkljxj7hN/PhM63X5hUoMtNTA
DiQNL/i23Z6L1Sgh+qZmbndGQ7Pp/zg7sx23jW4LPxEBzsMtKUqt9th27Di5IeI44TwUZ/Lpz1f+
cYAWRYhwEiC5cJCtKlbt2sNaa6tV/IdX5d7im7M4YtXsHSjKWECAQMoyRGFzTTrPGgjiCK/6IsnP
zNvM/chexNsqjr6vJPQH+7v3VVH3otBM6ET3afPKusY06TR1XTiuxts1MtqnalA/WEslLt4CaL0d
xBHec98kuS5yAOQDW+JKVCh2SYGQ2UHIi4FvmgRs+N5dUGlcvT9rOyvfMCHJOkAg71mVqkBAKthW
7uqtO9ALl7FviUp3yaA8USqJEipW3F/jNfO+20wzCZgLdSjqsvc1X1ndBss2ksKImdGVUJZO/eih
AHaeS3X5c6nMRg0IfSbdHwadOoad2u8VfTDPAt3Gk9ZPq40wEyhHO1GNL2xj9znO6uU9QwT6j4/v
2J6nRFtLTjpiHCBv/u3WGMoSdzVNiFMyx+ul9qrofTfMzeWxlb3HHd1ueZldnpptYtQukZpb9IBO
TEAAwVxWZqDmtnoihuvPv24KNgYVRtpr1MXlV3kVqWoqU5q8nkhV80aGSSuZ6WdUwC6IT6UH92dv
74AoSKQjgqZ3kzNKmyCtyl0gvVmRnxlHpZwL3RkPDu/e3kkC1k/gJggC+SteLWjOcgZiG7LKVi7/
AMiLn/R2/ZNa8BGkZM8Q6SRRlS5HDG+n7DWqNjSFAK2mtDTOotyYArNCzymPifZ/+SMxpAg2Ai07
0qZti6ta86wYJdSxhhT6BkX8PNTBnQdQFduDkHZnVcR4hDdsIZnLVs/A1HMTDjvg+TVNI3Tph/xc
U1r/vqIf/x9MkZGDiaMJQZtg86XiEdWACSIvUY7TXCjsJ6GTomrQZdpRxXevG0P+J3k4EruCEM7t
qSAPSrQ8a5xTkan1RdOFEqSMlwyXMR78ihpzMOeOCDt3XPxoiaHTlZq4JOtc+Yk6LNeusooDRM2O
v6PhxRRTKQFO83fznCxuVbR6xfLVIRWn3h5hYNUa8bFup4E1DUeSs7v20AChR2pDjt4GrzzZDEgT
wDOSSVHAj2rWGi7tbHxdjMh4ipJWP4hi946SR43BZJo5LO3tgIyhM5A9HImClKmZ/smyOr5ORALh
VHriANDzs8OzSVEoIpmyKKzJTHizmflURID2eLIUrR7toO7Z2veK1naocNFbf2FctP1vqnftcFJw
p5G/Elmj9oJmlYAvmM2jv1gkjCfmpUA9njqn+UQsrDlhsral6neWt35sJjCOQbPq45cMFkTlr3EB
wx2+TtL6BbF8EpSmUr3PCqk4oqpDr/txzJiQH7U2q5bPRPvBPicE9TGEWzFS0xOifSnWZvhHn9tC
8fvGRsZsWSpVBGrb10tgJCJ/mdZ6aC5I6RlqmDWdrpzstmw/Z5lu/b2K2v6UlLH3qU2idj11yI0d
9RTuI0vZw9PIVcFD8E8ZMLzyqeaA+IiljcATXL351omFiTmp1V+EZVUXz0GXs/GIbvss0ngO1d8e
e7/7gyut8zoRAkmhlc0TNTDyKGpyeXe7KH7H3Ia+80lHrXe2NXZmMCW6++M/WARZxBAw1It5gW/X
my+cG82BtOzikN/boECCxTbqj5qTNGHX9O6BJ7wPuKizkqigHstKKWrc2qs9K9GXkTZfz3w3NEyS
/mzobh/UzAYgg9aWcwZv6mBb768nRukQoTAOvReYxq1RL8/i0sDrnezOLr72a6pTixyt9xHI4YM3
WXry29uJKfR/KDxSTAb5eWsqzgZlWiLyy4TLGJSpEn2IM9U6qNnvnZPXVuSveHVK08WY08qmet6s
ivNciGp46+RGESSjamW+gf7Rf/ls9KCA80G04dm8NRi5WqFMeHgy2L4Pa30tAoDl86XIWvCesFyv
GZMofzkWYC8lCFOC32SP6NYo7E3DgtJDX6pPuk+2mUb+EI3lx0kcklP2TghSYHAskCSlGrFJ5mox
9J1ice0Hs0KtxBxFgJak7aMOc6RqvHcDmJQshVFQUuKpvl0VmYUUvgDgFffMTK5GywtoykVfkGhv
3tnrZPm2Wx5R2/cOzE9WOVVTugPbsCpdhdGuOluZAh6cLrOWti9j4eohWgGiD4RRoUfw2LPsrlOq
iPAqosjlbjypip5H37kACoVI9SsTYMcTXEXxtlwg/RgM4LigS1Bf/otRUnJJ0KVWurl+Zu+maCAB
e+kKtYa83/85eMTdiaL0gbLkU5BX2tFCt3sL61kSYwjtYHrjtjdnB5EZGIp5voZUYqtTl8eML4+q
JGjKZj7ppbcelOa2T9RPewStUAHwn8SutwcoyjtPXcZ0Dae8b19kz+mS5dPwZx4t4hnsoHtpslh9
8UQdBbom0Ph5vMd762XJvI5ScefOmzrNQCfDnlmvk/zpZO38kkIr921zupZGMv3z2NreainyMA8T
/w2YeLO7DanpmtBcCuNIZ9bRIpLnrKnU6tx0i/isKg1cPG1p/4iGuXjbz67+52P7u6ulRwy/Fmoc
EfztbjP6TxnbblxDChQu0hNWfjKTvnhnD5rmK8twRNG8kxGRnxdBQPTIKOTRlpc/6JVvnxizOEYm
nMm8r7SndVqdHzIpu3RDr4XmUk4npVH0cFiE+sbU8uRzAmbtICrYukN+A3fHARCAzC0w1M2DOdPV
6PjIa2gW3nKagFEEmZUVQQZHKXy8v7umOEnkByC0qNvfLned4lKvaZqEaKMM782kUM99pTZfxrk6
4jnumOK6cEnJL+k4b9GMa59abtcx7gNYo/3JNkpSgynP3pS5crB/W9/H/lExQZGKtwRc0XZs7Bhn
CvCNWA31wk5Oirqi/zcvyveYsP59htSk4Vdm2R1EBXvrs0nSCU35i2fzdisNKqB6xbix0OlUJ4hQ
ofEjuqBXkR3OHdw7pSCKuBegJ+AkblcY9SzR0pQ1HD3J9pideaEwkNlPJY2PPxYjL/5e3cVBjNfS
z9rauCpiOCgyHviinY2WeqiSlgtG5o6rweSPwW17RQ37fPqqxKbybFFDQ5S1Ws7JOtKg6eFsHRjd
2WfiV1lEQggRPor881c3dC2tQleLWAtJT7SLFsfKObHm9NNM5nvwnu14P5Ip+ghABqj9bil1ZUXl
XbNzLYw04YYu/7i4GqLTaakvoTCa4a3nIpHIII7qVA9zfpC4369UCmvAGmSiufQDm8tpKPWsKlal
hS2zTU5zGSffYq9oT0u8rtfHfuDez0q2M0mXnCpB3WLj9tKyzVpmiGhhCRwpcMpieB5UfX1uGq/x
jbbrvzy2d7+zmsqAAjDh+APJUbn9iK7bwiZEKD2c4YH5rTqNT53T/20MTf7R0urmjdJ52rPKl/bX
pipOj63vbKyUtyTahItPuXvzqulREcW1OU4hyvDVGyVN/i0tEX90ulw9P7a0s06iE9SoqHJosoVw
u87FHhZ3cXFFc6vPYe3p+SfE95drbFUUvJe+e1PHTLZU9Kw+mdnkHZQrfvIzXidENMDwtYizcFLB
rG4xKYOgM99V4xLauZ4YF8OOctUn49MRLbfj5F1HMcILGNOl/+02WjedZUswC1K1z14KUqfyQ8s0
zsxP9Nhrgt5Kmecj2SbLm55YvXkz2GVPDQuxqvRadFnU+kK4VLpyZ4guRTlVzcGnu3c5NCfoENPG
Ym10K243lO640OK+5vZHbn0xW3cOtUaVm0fdpIibFG8Y1fY/jz/jvlVuoC7lFO8GGpVtgaa1itW0
HPQLLLvp0i/D/N5bqv7fdiZtL8cq+eux0Z1TCtbYlZqfKGlTmLhdqj0plbcwTSG0iqj3GahhXB2r
msO5c+2DY7pryqGV5iI7qFK5vDUFvs9o7d5Rw7RrzEsDAjrABysBOpLlwQeUTmt7IomeyUmwAzZn
Ywqh5bKqk1wNS9vNAyPNlosduamvKq79wYs8JbTT9g31+zb89e0kniO6A2cHumATVU1MUVsacH+h
OkMntHW+ppY4DHXTrPjg2u28z9w2Hmj5RNG/2c5gaPDogGcyIhBINVfgdX8sq9eey4peR67O4qlv
+/Z5NkDF+1WbiQC8ZX+w3h2Xzo0newcTT160dbGpE9vQKFuOj8qM62woh+d0zJK/WyBhb2uBuMvB
w7xjUKqoSCFfAEKA5G8PkeHGsW4IsYSDOde/xXVGhTuOq2vKJLhQIQU9sHd/KSWzkYYSkQu90u2s
jdymHkfnXQ1dO43fKJU7AGczIuQYErs718U8/rZ0jv7b42N0f34JduSwPIe4h86l9Pivwg9z6A03
qdnWAcBRIAtbTKBXqq9J1VZvIJV8r2oJPLOUg4bg/RXFF9BlYnP5nKSft3aNnKBuaXkxdavzXvI+
p0Gbp8VzmhfJwRXd2dgbU5srGs+DmeU13sBzsxJAGyqVRWy5H9TWmM5r1DSBZqz9QQSyuz5gRips
bSkotoGGqDXzUJOGr6nVZvYN5HX5w7F4T6ak9A5uxr0p8kmcnNSFg8u8jZ6nxo6tvlvacCDuCxYK
Re9WPflkNo7yy34VfATHBWQ31xBlw9uPhoBGanftCvQvaougRJnzXHeu6Tuponx6fC7vIw0JxcDX
cOelrMXmtWhSJBHhrWHK0YdrM429rzhtedbmjGII59FfKobjoZkD+X359UGraA2pJpq1VH6AwcDG
u13qNJRrzUjrLlTXVFz7ara/JqNj+BSLtPe13lcBQVL3VBXN8MIjup57iJSnEbhBEcQzHY8D77D3
kcG2azKulbDujTdyEXZuIxTSw7JZJwRbSvULzRG6Xpp7NJTt/r64Gu8mKS1OgZLp5ujaTIAujTWq
wtgyqgAhyx+T3XjP2dh3YT0a66dk6Y/Q6vduSNokspTxq4wvb7dbLZxIFAR3Ya5EsRwDrfu2Mi7v
lrwYTqmcBCiWRT97XXI0UfbezaODgcw+XxtqGw3cW8srGMe4rPQ6rIvEInLVtGuTufNFGZiFuBIo
vTw+2Hu7S3qJrydkkDjXW3tFVkV1r5l1aJWTG6aqkwdIgaWhu3bmU9bmv1PNPGq5762RoiLkcimJ
ieO9tZkTtBPyqXUY1bMeZI5IwBklXCZ1zoK4du1fdn7cnFf2Nn5ispzOq1OtDmezSX1dNM67eumr
i+o29kFssrs0ilzMaODhJDe4XVqt5F0TdVMdmsIcfUQ/KSJUjfIhRywDdWLv1yt4LI30B1FeAhHo
Qrf2lrorEnIUtnLO4yc3r/8Z85opxC3SlO1geQc7uXcvfqIKGAVB3Lz1uJ1ut0buDlWI0Jn1Nabj
H3hOmp5qZn+dOqE576yuzYM8M8qDV0Uu5DawpUmHRj+LQeCN1sLtQk14zkUBZSdMoqT7ADd9eWuX
Y35QZboDGOBnX5kBEXJrJm4aY9EWqwpp66eoOffxyTDb7q0bxS8Ro4mfE6dMwgSQdNDG8LKSjN02
p2F6yxy5nrB+Ng9oinsniv4QoR+9N6T1N1+4dRty7d5BYX5dplBkvQjXjmHmqlins5v0RzXLXXse
IQLEaFkq3ZzgbrAZZQopJ2x1N/9RqqPzrdH1SQ3GpStzP0nr8e/HLmjfIkkLL7gsLG5ckJ11PWk6
n3YWnem31PbCIY3EWTOXGCi6e0Rn33m7EBmyZFkN2RDS3Ntv3C8m+F/brEKtdPUTQ5DdwF296to0
oj84T3veVZZJeUxoFsG3ujXlDvWMEInLx3MT7505LdNJVLXzOerK6S3yX/i8ZQD89nhDd6yiu0Vb
CmVVKea02dCRYqQzj0YdopLbXet5VJ7KEbhsTcAfDLWtBRndqgOj8gJuLqjUsUCn8GeHaqv0mIHO
zVavEGGvOSMVDTN6l1fmD2s0hhNjVKbnxNLjn4Nq3nSTVhzckp0lI+REwYnXhIx+q2bZoUa0TgZS
ZtoUDUEl4A1MXowguj7mvzl2qwWpqR8NerwjevFKo0JEEciQGrZ3G11VVNZso3FPAIUbO6STsiIL
LEbrO7GxeY17I1rCktFxH8oZ3PCbJeujb14dp81pthXl4O3Z7oH8NdI7Ii8FBJBBbreHbTFpd5a5
7soZk8s164YhXFuRhVbfdvTTUDGN6vKIlrX1yxgl9mYiKpUbIAFb+RDUYBUryYvo5CRJ9ZXdrn5f
2kNm+PZw/bQCAAnELiXUO5CeFnnUwMYyQgCnNN7qimL+UXped4qMeLjO7VicO6Ox/D5N6zfV6B44
qK3DkNapaMoasSl1B+TGv0pKjWGwGA1veqd4aNa3SWU8G7E6PjcTxerHN3fPEhERdRuACJIQc2tp
bmtjQpQC7DdZz+RbFSUpHzqm+EOt1uoAzrFrDCyOJE//JDltjAnPmtZVB95urXkXmJHdBhOd0Sww
9HX57fHK9s6JpN/+v7HN+91567AoA4jytm8aIM9ue3GAyVz+gxWZDdIcISzathQqezG0aJSIW5g1
Zz3trKfE7Z1Pj63sbhyAEDrUvBOc/9uNc6aG+arg5k/IHJYv0RR/AQ83nBcm8h6s567UJY+eFMcE
20MCeteKQunC0bPGgMAKSpWCqFH8KczKC3hEhjdNm2iBiFDNRoa2uxjt6H4kUPpV9PrP3/ATzwG2
iZrpJiKYGlGmbgc+H73I9HnWc81XNWFfEbZeTlqsrM9Kb04HL+c2KMAo0ReEDwDsuPQtgbq3MzNR
0wxnZjfDqVTbbgqyCk8aRXp7UUhpDz7qnkFCaNlcpHCKSsPtR4XWEqU5qk90oCP4TgJqKdutn9zV
Vp617HDm6M4hwhowKoRACbW28gxjXDTZYHqIBvda/eQ05ficmIt9dojaD/Zy1xQvFNUfXAuTN2+X
VkVj4VWT654ifapOmtGovqAcfRYmLL9fvhrUQ6Vgt+SZAdW8NdXNNllAMbKqTEzXpIm/N5ABXrSO
ROixpZ0nAWIzSjeoSaEWtA1y+kwZNWa/oCDQFvbLMurt7/SDU8hsVvUbaaz9porWOFDjKaLmPcUH
5vf2lBHPvEdAGkFzb3xA1C4C2DZI1ZLK2lnrWnGZ3Lw7tcv8/fFCdzwnxTRKsNSd0LDfgkQSZhM5
84xP80r4zcJUvD/03GsOHoO94w8UjTsHpVeii24/XGNXttUiyXLq26n83Ldlck3jbAzMbnCfNFp3
weNV7X0+UKCySwGvGvWOW3sDA0ad1aLxWnTjcFmaWPlRLnbxomqVmTHBJ+ku9uhW7yJ7EL9XThcf
jV25S/Wkh5H6mJLvygW8KzWnk2dT6PVOUPDV+DxZbRREYii+Ay1Xv7RJU50zLZ66U9/Y5sxAm64P
GXbofaadWzL9x0udr6kXj//hYDmk1gwOkPnQnVBCRIOvr1YPzdfVOMOfWXzXQHlI0BE8uKw7AaMU
9YJZJ3W/78BOZqy6GaoU3mkVaA/g6RrvZUkGV/Ot2BreN1lnhIOwjg707s4DdwLnLFv/IDpuvz1+
1nA7SNenok7SL5nQkydEq5oPIontC5lRPfnGrMtZ6Y0a+7FqVV/SnmntoP7HlfKuOtTfVauMjjA0
O/vBRaOoCT6I12db3ShisxiGSHgnt9Vqv2ffntYOg8lCobPR+jr1W6a6nh/fhB1Pgm9mwogscMoq
zu1uWI3I45xu/glW5Uq2YPThZFkjg4Tn9fTY1M6lo3gCusNmTgznX/6UV4HsZIFW10reuClV2pAx
2+Ae7K6BXJ33QU+acLWL6ospyiIsV7QsH1vfcWQcM2iU+DES020Hq467PrO9xDsBWDSeWma4kytO
yYFj2dtOhngi9iHVZcgLbtdojvZqRDnvKtT5vyqrir/EnME3jEk9IkLtuEwAVxImKDVwCdRuLYlU
xHNVsocjyLWgFijY1KirBs7ayVneInt6vH979iDK84CTakJH3bytairKVjU6D6xKX8JVz3/rmHZ/
UURdBU1RHLWSf3b4Xmf0HBDGvcoOIDL9FJ426+vGOOcjtd5pqJLqnCbpiCSz0wVC15vnpVPWp0S4
o98yTtKXY379FNHcd4XBsfWmzn4aLPsHAnt6MNsU0Zm9Nx1syN6nxn043B2+AH2Z2w+gD2BTPa/w
oFWmBsc5tl/a0ix8gItR+Hjvj0xt9qLg1ezKClNToZbXTHNKmnZG+tFCiuLgku5cE2J9Ql5og/R7
t14oiZMhm1D+OAkzjy/mWtHyXZX64JrsHCZyJJQjkR9ArWurqBED+e0bBoSi8qrwXavVjX0n7rSw
MSd4S71r//t4B7elY+luwD/8LLipQCE2CSCd1zWybTSrIibtftFc6lFOVLxTmnT5tlD+e4/YQu9X
a1ocrHTn0xGlUeb7idCBVrQ5JbVd6t5ksVI5wcBF68D3aKa/N2NRHlShdtco9ZYwKAcEyk1/5V+T
ZaF0qsfRaUR05x8IGKitJYpaCVSkRfZtsWL9vdMq0bUVfXt+vL+7y2SgsKTGgTLZkl3kcBvDQSOE
ID/Tv4oFnNHiWlHhe/V4RCTas4Xfk+ALtI/B8t6us84cY7FnG8/glrrPJFT3OcvzZ3eF3vTrq6Lw
IjNBesqEareWGMwwk2s2ETJoqVBCyj1AE4exrIcgycd0OXii9vJtQA9yTgiKP1LB6daeaqUMInaT
6DSNNeVKr7T6P2w9G5j45aq+suZQeiL769qLgmEspRlUVdccHNgdB8BvkJALKOqyEH/7G5IoNiGC
VayZmTm/o/wsvgjyi4Ol7gQ7VPdpD1O8+8ntu7XCw6nUdu1QuBtLNQvdMqlh1sGwEYN2MhEXss6K
1mm/OhcVN0DRhDNKSYOIc6u6qOp1nqemGp1WrbX+sNTJ/i2b4t9++dTcGNl8RS9LqrXRMDIbXQTl
hMum10l8LsU0/fvY1F4wiy3JsUW5HeHDjXvJuzLKHWOIECFfyuc8nr3WH5y++KLr+fqXptjp86LM
+UVMRvY11rM5AGLXJM+d29al36uA4cdxqY8OkVzi5vEmUKB6QiEYTPi2yaFMiTGYqxadhkTLLpRw
5zND8uTgpUj4hTiSVNk7TVJhjBxVduq3WYu7aKPFiAHM6XES5X4L5WjwKZOt45WOmftxHqlWvQdC
0R3FKTvOCAAfgTv3hcrNXTe5MmcPpoZyciMTYBLS959TUQiGZuWL+esRx88+ORLiEneyrfwpilNM
k9Ezrb3Q6qDLhUo5OBXhpJXp9fHB2vuAsiX//6Y2XkCDXO/W3aQgrVUap2L2hjPypOPZU4Y+qEjS
DuztbaOFwhk4E8QxwB/e+gPNE9EkrEVBDkfQKY8084eezr+X2mB/fbyy3SsjS+mI6vLs32HMRyeJ
e03niy1evfy1GuiD+oba/jUIpIln3dY/y7QdTd8i8RHOcK5onpi+UEHHdlSSqEOa4vT4N+3ttgS8
UoszoKluh4cbUa8UjqIqp87xoHDBPBw/CKaz+RX6Dldou8OvzmaXjtCRmB6yTfL9LdBjKRqhqEut
UBDPeyJpp/tuDmMTMg3r/epZ5X9wiVQ7UCGiiEs1afN50yGioaBl7LlblU9ZOTBPxoX/ksr514/3
cu8kObB8uJOgiO+anoTkeT5leERI49GXIqu/AWDxzpoT/5czCwYTcgRdOOKtje/VvGwtU3tWTuus
O9+WMXlpzXY6pal+RF6W/6etOwVdAZgeVBDYU7nmV5Hd4iR5s3icj3zWu1OTm50fKfPRzu2dQkrB
UJPYOPdOP54Uc6XKwx007aW9uN00/Q48MPKVos/PcQ5h+vGX2l0VNWEoGICGnW1GrqjOsExSqnHI
a/U0O5l4GZYMQPpjM/cHgkQGNAGQJshcd3UVdUWtsELSKLQSu/69aAEQB0211C95sjbdQfS0Y4yo
CSIUjxH/2p6Juddnxm7Wcbhq5RoYveddVCtygtHRp4NwXwaft4cCiTKmLwDOkHrrW7BIg9wADAyT
OzUZznfYa/Glaia185kbOVwTcLxPmrAGy18t05v9yFimg1t9/wH5BZI8A4flJ6vt9lgy8kRPJuEp
J22eijdzX2rPWYVo/uPvd38spRVJsZXc9jteuzH2S5e1RQz2JkaASknLP5AVLbIwEY3ym6JVqX56
bHH3IxKXIn8sMSHbQlW0NIxlyvuYMlTrXbM1jdCCEGaY0OP45Sedxb0yJRf/6mYPSzzVntnGYVvn
xam3qv5tE5E26bEdfXq8qt2vZSNZz6HRiSM2RQRGDOhulgxx2M0ug6e1rvusxl75HxZEZ0n6elkU
2fKaBmF6lZ0g9VqnrXdJrObvuIzHc+owEPrxeva+EgVk2qwy9r0DXbSRsRrGHMXwNdP4amuR+qlq
0rL21ZQS7q/bAukvKbm8mrxht59Jc9NMnXtFOQlbHU4JoLqnbunm0AbZ98vtMpRVZNLJN0IOYCsH
aZZGkyxKn8hSSPm0xkb81GqCcVPWfASa2TsRPMiAen8WKLYDYFR7irV60JMQSmof9t2sSTU7cf71
vZPyBrLOD2B6S0M148oxo1Qk4dTmDrR/u/dtZhpcDREfed8dVyFhpJSYqTFLpujtZxpnL5no8Kch
7f74bc9UnbOhTE4oyrK4gEqyPz5e2s4GQgShkkUTEC7GFqgLAD3XbGElgFzM6QNjdOL3zHI2Dhzg
fXYjuUmMtIBKJ4Fcm0KjqSixMFovDWstMoKhNcbABjQM4T5TPupZnIYp4fPB67KzlTdGN94izksR
j4mThnZb14ALqvFjPuftG6dcp+9uM/cHfMidrURfGd4Fzxnt6O3sjmHSO12P8epl1xkBX9K7Iu54
NPJop8IiVffk6A5U6Tj2mxOS1VJ2Ag3ucFVXJYw8twtmp43CGm8S2JmiX8eqii897NBnPjhTs/V8
Ch+fmh3HBfmb3MNBd1XON709pd7/xuPFebhYTXIq1nq8uL0S0XGsvG+/borsGl/M+wycYfMVi472
G/yALIzUsr02s5L6q9asQde67sEpdfnVm3BEjuyi1gnLlM6h/PNXLxmkPr2sk4LBGaO7PHNM2hcG
keSXntf0g1Bl6WGsi5Q4r0Q94fEydw4rtgEH8TeDj7ZfFfFcR4utMg+VWLFDY51rH1l5LTAEj7je
TEeioHtf8LU9eWNfrVXEUblYJvYgDHeBm0114MZm+0YfjOIgMd65/FR3JAwFaCPhnH5ryp3KXi0M
Lwv1NVH/mkua/LNZZC8iNZ3KL6gE/kl2V14eb+juAkkQaQvidO5ItAN33sqQ3giFBXaS/654AjCi
PXtiSA4WuGcK9yk1i+g4k0bdLlDtZDIiPL7dlE6nKM7Sr7oCnqFFfvnA1N5eEvvAuqY4Dk5L+qBX
n61uy6Lt6DaGDHqoYMqK+hyrjERJltH8sE55fbEhKxyEXXtn87VRuf5XRp3eMhQmgnAvHLV5tvtY
C5q0qJ/rYUif3bH/VREcbrrE88h8CgI91P1be2aCpE8eJUUIUe9dWU686UNyIfyyLxEc5aD23KM4
Ym9feZ5op8sng2zu1uSoL6otvCkNF9DGjNMgG2OQqxWd4GFbiV/jgi5p6/56rxWhZjhAACnkzJ7t
rbdzNVY8fUnDvuqGcGwZ6qB4Tv+2H6wfv34dAGFKbqDUbN5OiVayGlxipKYhtHnrKUPIOkhnYwia
Wun+w81D3R4gGNCQewymPkTt6IguDYs2jT9YcVVcwZIvT8toHLX+759c8kdgpcRkEsNkbz7bkLn0
xFcnCwGkVR+BvtZvzV4cjfa9P//smkFVDzCdKfEWt4cDfYkxGiSBymDmLWIAw9l2B2jptfpdLKlx
evylZCB++wrRMEZJnRSE0jM63rfWOm2tvLQBie1USXkRa+GeAfd8sIZc+E4yTk+d1xdo6PXRxTDn
owbO/UUAEUYRHpVASbLcVuOTYSoHbYYZlkeRhZjfuDwzi6L+bHpDj6qw6EBOeu3L4yXfO1A0KXVK
XuCTUb7aNsrdPHPMyvW6kBRoDPK86y6MSVYCpsn96gh4+m2QQUiCsAe+fyuwNUdeMireWIaQIhkT
mw0xcuJxV3m1r9tOdoAov48osPaTCyIVAfDXm2/p4cjsNkdfMzLE8wTs7LSi7RDoDqCh0q0+lZFh
XAGqPD3e0D27gJ/lVABIcMznurVbtXA5ex0UipGVzrtRLbIPk80spHhSPiel3l+qDKl6feEoPza8
8yVBXknuCyJbNHM2hlOVuThsbBHGbTtdtTFfr7ozDADS3EI9ms6yu0qXwgpESvTatxJwvTELe+jm
IuzgTdCtGLTOd7pSPefD8iEXk/it8solyEf7CPu2t0w6Jf+bpMJDtfmu5jzqlN+VPGwslXiwHI2L
iNb5WrVqeXCEdk1BzIAYgv/iitx+SgYC4kXTTu6oa9AJgztmKW38wRRNdXAN9/YTcBFEYGCS4Ay2
nkdkXpEpdRHmLlxJaITdpVHGGnawrn0djUa/LLo1nKCEHM1pl9km67h1ezz6khBLpYxYaqtX3I1T
F+fRzOgCZguNhk/uoTHbrWGanN8lWolYW6RGSRAZ84IT4jSI0xCL2jwpc6afYmZhzb7Rr7Pti0wR
nzX6EREazoao/WmazGsJel4EFbzUxndg8vzbKry/YbWY8ffFgWMUON7slX5Xe0JAWWVGid+YTs8Y
UiZaTsGSLrwsepmk2EmTeXqCzFA1xJe98edY5KK8zmPkTie9H4w+GBr+SwzlaMwmJUhlf2qb/Em1
8rILyibWv6XIdrenvk+W92hKxNlliAflT2uxvKfKjvPO1+Y0dS8xqw71IYUx19fzoAdUo5IuNKVv
OXlM3Dw1StZBjuxaDcgQW3hVuzoufZROEEWcPDRT/A7VsHddmpj/ZqiutkGfMboB8t3YCA6triW+
KxQl84tUXd+MaaIYqOxkmXpVwNKA9xjJ+PylpnR5iRa3+DzGGiqIaRw7l9zsmffZuY33w9SV7m9A
VrksBvbF85D1jvmmEW6a+JNuj1MQmcp4zRtDaO/dxVbf5rY6GW+SeY2/kg3oL+OaTn9VZVr8gWR1
+xdQmmb0lc5VPbotRv7Wq+lphVFnAdmKLMX+S3NIKoLWcaf4rLbkF52mLh94ZtrmwuOcvqgdDOQg
j0bxZKJDhTh1n9pFMOpjKU6jQKnaV5FESPy1bJW/hVJlg5/0TaSD8ZvWq2iMovU9pA2aQBlU/WNv
gC16WteomIK+GAwnnA2nogPAQE3GGZgzsL8O7SDXR0mn/6olXfReW/I+PbWN2X/LEmWW2NfciQN3
Hot3gjzlHz0jCvTTBpbA0wi887s6TEkeiHo2jHf6EGeM3ooLhDstN6+Gk5bW5e9M0IzqYPHW8bnt
4r45oUlQX0ejsk1fUSOIus06VF+KMUZYqxPR3AfR/3F2XstxK1m6fpWJvkcPvDkx3RdAoVj0VvYG
QUkUfMJkwj79+aDuOSMWGaqz56Y7dlAkXObKZX6jOr5EWnU4lQGcsF/obFVghuAS96E7pPMnN+nK
5KLmYt/h0Vh1hD8EQCNqZbIBkDfLtwl5p8tSdO4P5LU4xcogWdu4rlEZjEtUk8rY8obmTgaW5oVS
D3o9TF2V7SVtbi8sEmf4adL1/JHpwXQxOUlZnenaaj4pr8ZySWuEK3kniU5mipXankWMukxhp/kS
eW0VpGjfa7ncp9k497upro18v+ijaJAcNss6QuKsWe7XvFjduJpSt0buq3Gv+moa/JA+lP6cTrpg
vg689nyyzJJjsC3L72OHR2e41LV2mVlj+g2ll+XRUSY9FbuYFyOqaO1fSQkEIILBm9vfdS8PvLul
RP2vpQc/7myvU1D57XbuojVZrULs5rJps/1SoIzM16DkjkQ6AoEZBhevaIAywRe71Qz7PjFnCxsQ
qUAJhsqbpup8NI0W/T5NdpkKYas4z/WAbdO+9dyq+QlkCGhvj9CFHrfk9reDUQy6iOwqS+yIm0ia
ixTh5zLMPZVNN2lprGMIKma68vpSs5FYboAYTlrfF58dzQZgMRtCTGwlzTtHV6cfw8HQpYy8Kknk
0zjb1nLW9OlQhpO2Oi/4fabXKPK5mYW4s7HcpSUpUNRNUktDv53mlHS1qsvnAFJZH6InPRS3CiMM
vw+bzsuMh9KnFRCtbpF/aAdDC0LPzscShz9jBPmAshB6Rq02AZCUs2p2WVpZVugv2ZKfBdY4fHKc
NHFDr0x98zCvGhkcZ76X7esln439uqKusV/QuzevFnR86pdxNdLk0eozIR+apLEfV+DpGDsEtmpu
nMI082vlo5X5o9ISQ1wicBBkN54+V+ZnBO1M/9of29LY0WHTHto2aysCQmq7ADsl6rqWO5tWZC9l
kZ9J3S1fgsobrpypnNShMwg3e69FQ/YQeE1HWp8PWYdUVdeskXALl4+YaxJnC3dSZ1aWTMXeKVsU
KOrEG14yI9et68mt659z3jgrFBtXdQQ1MZjXRb1WH1ptVsmFm8J13rVu7j94g27UMbO0ut8v9tD8
dAdPuACwsuWDpoaxigaSwfwqU/ns7gPux9qtQ4D/nL0YbXqhu8noh3PVafmh0mzk9gcfxR4kl6S8
tOzcSZ8XNTbFrhfOuu7sqmrbUFeyNB9kl4vsjgXYlZGrrErrolpnud14ZGKIzuceVJNqqczgzG1L
twuL3rYUvOXU8x7ANWh6F7lyqJN9o3Jt3o0owSJCJst+kfuKh+muW5mCiNXzoVR1hI7FZIV5P7iX
tEvH+hCMqxfsc71eCJvaPNBFS3DYs2M/7XL1I7fW9IuynEJGqeh8L24Gx/pQefrUXxWp6edA/jBw
egTi7RY7YbtYxSBjPFjwF3wzG9YZuaJArmQnfsZpej16ba1BNcBzO0gR48vm4KdhVZl+W1WGPn4y
Ei3N4qJa4WTPjBsda++KevX3vXSnagOnun2MNCsiGVKlgCv2U20s3Wc9ReBTCzOgSOVek9qIpJew
sZs/U0VRtqEN3r54IWlE+5Tzma52h6Fed8YwelJPrqb3SyTbLiMqIhlq7CZPNKDks7XkzLOWIWDL
G421L/zB64Dq9X0bNuCxptBbvVb/GuR+0YSbXpWFuvjcBvQJoZlHRC8xhalvzW0044dAAxq/KS/S
zZIIoHQ8ubYWilquoMEg0bOMSXY7jG69xNmQLNm1ObfNZa9VVbHL+666MoJSqw812t56ZExV+m0s
+IbIvPllBbYeQFRU5J1Jm6RSQxACAHWWXTbUwXyhbIJcuJrptEZzNcvPC5Imt6NYAhDTvTcn0SDy
QQ8TeEznc5pONiK8uSK4jab6NIxZMGAn4qZWWMxquRWjcjSKT91Mo4WQ+jGYevyZ8NWpblE9J+TW
4KOynUEoKENnsM38LtcVpY1hl3UdlqnKgx0UicHpiGHKtKPeNtd6r6TelDulTcLcL0lFMV2iIVbt
LGtZbuUseisyaKflYZO5s43YuarGiJ6za7IY1zG9SaHKZD9kXai5ipoxKcGs05UTkVP5JMRGgbZm
yIbwi33VzM5y1fqOtM+lnVnmoRJzPh8caaj2LNUSxb0DLakXrDP6OnCfunZxu5IUaJBJAEi989LQ
LhwRXHd2U6nrtsjsgXtrobeGprcuth8utqd1n0lXu/aT17VNcpvUQUoM1MnjpzTUnHJoL8fJXGll
m7NSByNx65sU6Ea687oyU+d24su03/E/Wv7SZ2nt0PkWctyNSEqK2NVwYAyLwic7IzjUdpj2BgN0
REFkHi5BjZLfPA5+c6Ax02o7tPet6QELZfuDwV9bz1awGWk4a2bfxzX7oN2b+uI/N+7aJiGO3I13
6GSKRwGlZC5jK0iS8XKyA/nkrbQ5Y9ubPFg0IsX5oHCk6m9bVWl6OLveL7S+wovGI0BkYVE5kkik
odp9PZM+I0nI0TLujD7Jvzuz5y/sl8L5ak6J00WTF6T3kpzE3IHCsA+aq6NGtlQBgzfKm0zhOmIk
JjZntrxi/SXamVXAYg0DBhS30gqa+UxIfib8zC53JZjpn3ij4GHZMit9yO1p/qKmurjpKos2cV7C
nb8q28om/+iS1KGfOQ3dIdNlCpmkgZlqJlky7lyjtLIYVTK7ioN2ND44Zeb1obIXEG2QxMUtVh3w
SLXK7oMIAoN5180wHEKYVoE6owTrfqyrqi+Dwffbw1xX02dUAoPrYgkw1BlGMOxkDwa/4Y7BIg95
6e1laWm3whYDITiz/PMBP9IfJY6u4t6fBvOWhWn1FA6p9gjewctI8aryAshD8sGutVqGJdXEQ1Im
qb6z87554rHs7NLLRMplcl+/nbUlMCKhGeo6cGfdJOGVa3LpNrP9SepksTxKsqhDsbiNtZOWg1gH
1dv6CccMdrwVDIt9JnvsJM87v6u8cK75Pju/SfrbYul6LyyHIkU1oRl52zpn3aU+mfp3Yacl5yx6
jN/w5DJ/aE2KKOSiguJ6Vh0nmz+Meh5WI+EnZivYn4uqUyLuIMf7Ua0cp4pyKh4nXPICjp/tqzU0
0tw493tz6yJNforgmVXJKJj10YwsWw1eXFqjcdXkrFFkt52kDgtZrXVEUzYRh2CybYHWAMrZsWMW
2gX1hJbu3aZ3v2eDBs5nHfs6p55eq5ITpuUMWS0RyBsysUGEqZCOsZecAHDsGUK8qKWZcRocEUI6
K50y+abWoaBWGArLicHru27YmECVLOrcFKZPZm7llOYuj5b0DfJNxDYuW1Pyt0G96RXax0K4Ubku
1dk6JNMciry2iodhNPTvmDK6Q5R2Xin2tTOz/3tK6YL9i5AZ54JrfC+9oEp3jWOQ5JeJKwwKegc0
RUPfco6UW5nVrsBRuwwNyHNTmM1itKOqAWdM82ikyepOEwB1TdjQcDrpPo/Z0M8xx3YqOZirzgiN
QO/ss6ZwzDIWc1eM8eB46J/kjQoiTYzJwgemzXLICrcpQqPvBz9y7TTrb+akam9q9LFUiFZO4F8n
FLuHsaqtT4CykiFsJtlIHFUC67HIQDfT7cnXXVZtZ4M1mPiY6npPWm8W9MWiefCGB9eWZhYObmYX
F6JjwBhC/rafcGWUy0G2RfAJoq11VfSp8VWXlaiu1hz1Mc7UtWujSVTWvSnwS78rhNs+F7ZWif1K
VvsyrxzGUcUt/mwg1BBJltW7nmomTiFZosoPi9kMvE9Ly5sQULOpUO9o8iCU/iZVYOY2GYtY3a+t
mMf0opICG0d38u0xgmfnMCyzndpD12mWLFNMvznCXFkFN4OYFo92Du2WW+RbyyGEaiDvzbRO1v2k
z81LXc7LGPnOHJBNzYlDT8iws29bRcLhRsSe9pS74w8OAiNH8FDkSMxVAy/E9ed873QzjuL0A9Zd
nTZacGmrzLwF/Gw8ijbQs0gfl+GciWZG1eR5xb2wnWUMWxMZs9BFN9oOfaeSH4zEzr+ZVm+/qFkF
zKaTtjmbFRpkESUbpbhN9euwBYPuovTXUYZK+Chq5k1bJcRzY3kh9vsNZsPD9NVqdK3i3Q8pQ19V
+rf1pi0JlCqrvzf2pKYzuw5kt+Od4ojipq75kKyNaYTzvFp1qDXovp9ZFblAyDvun1u9EENYjO4w
h8AymifPb9SVA2GgCQUr4bZviupTjhTbS545yYFMVptQqK0Lcg/pnpfT2n2eRogiYdsFNAmE1dX0
y3FCZXLrKa0mYSyNC5VXeX5m1WZKb62nxR1i7jgjoxWkhLli6qf83MW9vI2YC4GjaZROJaDXjXmj
am/B8Ccbxp4Ht40DL0Ok2PdYdhvzN8ZH3OwYwRW11ZW7dJkaVn2Q9TNpgGq/0XDxdHKRdH4oSN4F
tkKoE4XF5Oo/HEbbaZi1ReXDWKrktxpGmBu2fU/NOvezf9P3fYOWbF0Yj5amG1+DKpuMaFa9+V1V
QXNfsODXyOnM8cJf0taLNEUGcu4OKBLTm3SaCzzqAj/SCmXvs4W6FtNX3ZvC0vBnN/baZNJI0KZ6
ITi1+WcUfKpPXWCUn2Wh03qQ+pI6e5W00zc5Zs1DUDT0L2XgSnPntI77JcnmipdGs2llsGzp33K7
tK4mYHBTpGcaNlmrN6Y//KkhHxyonYgDpqN/ca2spaWVjimp09TJKxf5No1CvVyvcGFes2gMVnBZ
ZtC4T4Ys7HOzHMvPwkGUK86k476Qbi3sRq1zH6WHMuEu05fyEy3c4ptROcsAG6wZnw1YriZthZUc
yMWPPoOQMYDywsm8+bYYILRDpYL5IwDOWkVos7isUnyEzDhtG4PsKamp3Vo5j2d1gpcuqn2Ofei8
PNXDqmwWeiL+oGW7Mum3iI2X7m1XGXNKr8zxv89ZJ19GmGEyFL6P74ulaJZHHkpFD5BYvSpaZNd9
1yVRN2ZZOS8LYfkjMPHmY+5Ik+5D7pBBJFpDAK2qru0jLy+1KV4tA/eoxiu467KXuk8TgmkdeoLB
qO3mwO22o9Bvz9txIhRMg5XfBlqKlqXrqWlXjihHRqOdcwhNFEQvhiKJgtUpnPN6qPH9pcyxP6oC
4M6NU1IYRhzYymN7qBoFdZVVM+KtKFSe63k+m3fC9lhD64jhZJRNk3PL2BMtKmvIcv/Q0+2lumtc
O7uwaDJWscqK6qK15nHc17qmgtCodWeOBndsjcjHF4PJxWy7Y2hK13sGfNHzWZZkMGnZCGTwDFrM
Z0FhTFaUMtdASKfMyssKgzTt2iqo8nejFWht6CuLvk2QOjZoh9IyyMpHv6EnLovucRr1Mt8NjT2r
UNXBkN3Su0+/KhO1bhg0pbpTtWMApVuFe1uLtkrPK075h6bJRtgKGcl/DLW9GUIJi03CZp9JV4XR
2H2EfYBxpuRQVHG3jPVjrzxK1WH2SOYTso4epI4bXDcoYKMnqtR0A6GPPlEA33gNzcHlXHMqx+tI
nq21DGs5dW1o0G18NMWkZYdAFsUX8iHqQC1pPQTFA5oyMDxrSUBiJn2fCqv5kvt28mFY5sndusgI
wyvmEn40FVQ00Sqlc+GJsh2jOu0YigUoZjfhTIJWn82148/nDZ26L/gk2fep5pV51HHaB2HK3q92
+mQYA37SyXCdWrOH+hXNFyNEc4QOm/Ad7ctMeXGbrY566salvGvKluRK+I3/xLbiI7V+Ul42U0J1
D0PKNx/0QNPyc7xwLfC5qhVbXeGO/BttvJQp85bFqJBqkMqmJrQpIoqRLG5xqCp3iT+C2MMluC0i
5kTOmZ2OJiZPorQbjki3uSd6iLtGVHPBqQCBatcnjhFbTics+lijcU36NrKVIFQ5/lXf0iO96qnZ
0ARE0uvgTPN470zG8nUQg8ovAiUJg+kgzYOs3cyLps36JGoSx3/ROse4TQk1bOE2VWVceXPwAaEd
gz5sLrwvS9IBMpwC5bPAksF7LGUvClwoXBh6ou5bL8wD9GpCv2y97CyfzMHY6z79AE63LgVwKao6
oZ/npGVo9d4gtzTWP6sa2ne7ueiMp8G2qw9OOtg32NEuOGv1Op3fJp2XM3AJNnMoSxQtaqBagLJW
kGWfezUk8gAeNsUVJ6i+LzmkiLBbPQoiuAR6vff7pNJjVwTOrVADmyObC4Y4bmrPNDbJNfXd6Gbt
vcdY7KdtdmOBAjGJEJGdPmvopzXAhGpNnW+VrYpvGNl1KRYFxXBI8XAsrxoxUGmaHAGULq43X9B6
Q2m7Tz2Z3wtrI7g5om9OgEzfAigCoIobLYqklzH4EUAq0bu+Q9KbcfRgk3oFmb5vdWlgLpk5T0Uq
5w9/nkK/g5HkgjYGDv4ms4n22OuhqawUogPYcGCkKZYbK5FzVEpCZypx1UqMknYaRcV5Xclpl2lj
sB/q4pS48jvidtwE2MgNsL4Jrx2BU1jsCn5/VoPuTvrLlTXyOASq/JGvradidNXJJLMUlexwXDPO
H/heXbpzEOC7QFGFDu2fX8pbrAwDVgBV+JjREYSf+/qdKNNo6qzD6xN+tbiihG+eOqvOT4Bu345x
GQsBm/c3Dgm60sdvfrElc5G1jvUUKTmmlhMBwHUuU7FmZ3/1gUD+wPK3AeeQBR+vqozhaFelgYiD
agzCIWunS6Yc+on5+zuAmI2Vij4BYBysF7e1/Rv4ranVavlzzQPJnhhQe9VLs3b9k5O4MFFXfO16
rZsf//xo771FBhyOAch38yLYfv7bRelHT+Cm/Dpes26KGn+2DnbQJHuZNeIEovDdvQLcbiOig9x4
Q0LQMERbQdCL2M7Sj+0AlNcaRxkxyRNXGHEkBxPBxD2il/JjY619VFVmc0pR9O3aZFH+dg9HazM1
tdSaVMDzzogHkU5V4irTKvOvAxw2L3bUmgEaIKJyFId0D0vkhV5IzLVoS0i9+EafGNPZdbS/MYwh
HSjKMfsCpuaUhPJ7IZAXvCn4YfyMEO3rLwopciUeFSIWlT1c5V4HhnLJelAFqPkpjQHyn1fQu9dD
hscFN428irlhPX5bQXkLN1+relRo9WqJ6dRPkaOV7n50GMYNmyzvn6/3DieVT4gmzeaN6hF6t0/8
2wVhaKb64lQiTuqqzc7LhStFjekkV8vkFjf9bKkHKRnPCbxt8G2emBpbpba6oWmPfpw2tXNRD6X5
6c/39e7KQt0MWU/EyN1jGbxBOFaeoDMZY7BcftUGKOUaUs/hn6/y7tvGZBv0NsAZavLXD58Ns6IC
NEGVrfQA8kBrbktjYjJNlXfdk1WciOXvBCWcXgi0iDzRID4GxWdu1zkjJUGMKWpwbg6D2jPWdOia
gfnSE+Xcr17fjH/1KTffA9T90OtBR9k8lipdu9KwyVpFLEWbvHhOUX6EFLXctMa8ni82hNwTj/k2
Nv26Ipxq3JAABh6zRrMaMYB8yZrYc1SBEK9jP9lVQOvMX70oB+MdiYrlvSyKtp3hAaGowcP8+du+
QUVt94Biqgt6FlzkMeRa9aNdFIvGwtY9Fymr1b8o7Y3pNtJvF1Vq7n299aOiq4a/KinHlWFo8MrR
eeAGjlYVYzRLJYVEmxzX7cOgujQGiCLDdpnwhhrtUxLhb1bxdj0IW9jSE6feZE2coEu6rHWD941Z
PPuZ21Y7jzLq24reaheZa3/KVePNOuaKG/V4s0gBz3UssjDXAUNAUN7QWEb86DxX3o4Z4JQcG55L
oA3eDfgJ70RIeHO4bhcFBu+hywTO9tiPOx9G4SMG18RD64swCFa4kUwuwQlWp1KU955vO765yoZX
eCu6rpk2UxIR555edaGj1V19QDbM8ENr1dUZhUP5VfByz/68Zn9tjFdoOp4RSWEg9GxUZIOOlk4z
AiQBDtTGGpSxB0UZS08swBG8KiYLkTT0aj/S6yvirk39T+CRBdOmMUmvMrBYjCQAdsUZeI7HLDMS
P6xMBp7/i2gCVWrLERlDvCH/kntaY+YmTey3jThoNNNicMftmR/Q+8nWZbz98zt5b3XTTwVrTzq3
HcOvY3QadKq2qfLjduqWyFmqbD9rmX2JZl2J9lVxihf7a/EefwNOw43wBqGB/3t9wdatmYTWqo2T
yabtrCfrHclFOl8mGFjdeou7qrhfMuuL0kzvptBFfeeaY5+Edb/a960E9P7XXzlKm4RvTqoA4Zpt
uf52Ro+q7UYpkjbGBbeOA9m0B/ouWYwwl7H3QDuciN/v7DQD+Q1MKjAEgtV0lG/RrbBEqk+88sLK
D0OvvjmLm8Y+ijn7P3/cN8c86Ry8eMoshN2gAhxdabWTzE5NpiUFybIMXT23XlDKOyVw+PYs2NYP
Klx80g3efFTdpBO+LXh/dXEpWn0PwgdxacvSLvy1QnLRAZ/RJZ51TsVwSp3qbTW50UQA5xJJoIch
+/n62+GAHjTeZHWxxSSS8rkEk+F52U6hZzXG7WC756qZhtjMyHNsFbS3WTfIz1RIp0x3335VzBEt
AO2GY7CTjjW2y4kyUgePgUCAnxy0eZp/BjB27ibldMOJFfvutcgrKeJp+KPw+PqpmTn64J+5lt/p
KqxmC9Fdo1jDeVnK+M9L6L1LQaoMMBM3gCAf66uJwWmb1Xe6WF+kvWOJVedmUn8oja44EZ3fLtZt
F0K9REsYwcrjSMSoxALnGvAp53KVIV1hIKGZTNv0xNt7QyVhzaApb/D6cAPjPHj99mCLdZM9FDhJ
9ctHqdwnDfbDbh0LGTsu/tOrRfvJ27AHndaVJ7bke++TR6T1sWnwcOC+vrhsdGvJVp5y0qpg3zOh
OQeMlB/Kfm1PXOrtMfvLFRDncvY/ucTRc8I6MFrQMX3sFY7aV63u3i1kTrHuJS24Gmokh1Fb0J/o
dby7Jz3mZv993SMagOl2mV5isQqCjJgwdWN6Xte+sTdFK/cCN8odQof9eV0EASeM6h9Xu/efBZ7V
pyL7Oy+bQo8OETkhzZBjBs1qpwgOl6LHAmRwIxDp+oVXQ83t+uAUVe6d1cuSZfmi2+zyaY9edo05
QkZ93scLQ9Ud3SZ12dDe/vqXd+OmvrARR7kQfZfXqwcNUoPzsetjPLvEWTsuWYxznRnOwphPnFJv
EwPIxVQ0VG8wyAixry/VoJyX+p3JLumqPvYrPDpTaYmXmU0V+jMKOSe25bsXxAJa5xlMCMdHx3Dm
zwZ4EK9nyoSc4wSbeleVzg/QBLAPnLI6sTveWxsET1TFkI8B1nx0NuLGnOEB00g0ElIryoWjh8ga
6tHCSz2xI95bGw42rjANOR3QAH79KoFLe3MV4JbR87bvjQkHsF3gFpC6/rw63rsOWTV1A6otLlpi
r6+DP1yblWWKBK/y/ThI1A1EkFO+ae+9t18umWwrD4Lh0UUGClotTaY+nrIAuViGBfvUG9adI9jn
f36edwIYVl6bZwWpBQ92FEik4aixn1vc4Gxrs/1Fai/JJRiXMZ+v0Z53oyEf/7I0JMseXhH9xa0D
6x07l2G1lbVjMcnYqKncg37qD9BU7tpFGicOvHfeJHFA9zcrZfKnY7kAA1ahmAIhY7/A9mMqsbgr
oA1Hk8/Q7c9v8p2VwWtEGcjbtAkgFL5eGXKjfJM/ybjCzOWOKZQX2soZT6zzd3Ywx5pBYkLXNHCO
vT1dgejXvNqs86pc4iJrsoNg9obXAmM/Wsn/izQIQijtYFRlCYbHDFQzkZZRLYOKmwzG94BFbNgJ
0sCizuZ/NR3+8/v8f9KX5u5fBYr853/x39+bdmEenqmj//zndf69b2TzU/3X9mv/75+9/qV/3rYv
4lH1Ly/q+rk9/pevfpG//+/r757V86v/iIXK1XI/vPTLw4uk8fjrItzp9i//f3/4Hy+//srT0r78
42/fm0Go7a8xYBB/+/ePzn/8429bAfafv//5f//s5rnm1/b9i/ie/cf2gsSLzJ+Pf/PlWap//E1D
I+3vtIG2zgE9IaYpbNXp5V8/cuy/w1enkU7Ws6nysWpE06uMX/P+vmlOI0uGPsgmkL5tAdkMv35m
en/fzH+QQ2RaxP8jOPTfd/nqc/3P5/sPMdR3TS6U/MfffhVx/1N2ouTi4FmJsqLJgIntdtylU8Vs
qLyYlusJzbp915byUqEmd+vjBhCW/TRe062cYsNQfghTdr0YRCNiU6elNfU+aHyHzBBMYRLqOIjs
NdfOw2Gt6ovOhUg0Z/nwlNeutivE+rGfhw+wrJ6nYh6eknKwz3QHvp2miVMdz6NWII+FQBL1Bhub
dI3M4OjQnLo0aFpPEA7b1T/vglH/2o4dpLpVO/t1o8BumO/l2R2A/eWihTt14tD5lXO8erPcwWb1
GPhbRULgfB1b3NwNCqtlwrRm4/6z3y3iTnRz0RzGUovhtcy4mSZ6tkvBn3w2kiJro9FP1Cd9NYAS
TaIBXu8u9hSqJlgPNdw3K4R5Lj4PSFV8x9Cgvi2Aul3gw+UZQMCd4nyGbRZqGbQMFzT3Vc8ctQmr
JpC0a4aCSreTFQBDs2LEbCit8CJAZidC6q8O59FzowPE/BbGKyvimMXcd9kAlKefr2snsB6qVHVr
iOw5+qSNLbufRp6ZbjhW1bR3mdZl4Twl9sXMgD4zO6AnEziIcF3q4gulhnWqKX00eGBhsCDAChKG
OVhQbTk6O+EzQludDIgwIPOfRZVVFUDOMjlzusX+YpWTs8RASdLbIm3nC0aF8FEgKs4hwv1zE2kw
k5uwm8rkxODw9Um03ZdH14NVQhcOMu2xuLrMJfYYvZyu+7z4ik1GwGLAjfm3GPXv3f/7bv91nr3+
NiTh7ka33hQQfOco4xoBu/SO1q3XutDnqO8nxfLT2LtO9lh2+PFB3lhfjMzU4ow2LmDGSsPpu1X1
U12BuohciJou7wIkwaovgMBpZpYhjrFgQ5iLPSlLACHgeC9uXEmmahmLigFX+/e1ofUiwszmeXEa
iHlztiBkL43cfrRnv/4Kquhr7owrsndbWz5MJDalSsDaq1AwCfNEwduVHqiaFRbQDxZeuSN7gNLw
53f0zvrdJm9w8FAwR53ljQPkOplNkc36tTU06rOJqq0fOtgN99wsLvJaA58wcce9LYvWxX0AtIib
4QQXSa+GzTE9icjqi+rHidvaFubrTxfQRaCPRHHsAR47TlWkVOXUBsu1aJm3aslqXpcLhMXEtIbz
etLXSNOm6RxxpenjujYd0yTHOyxVWX8+cSdb4Dq6E44NPC0Y31E7Ho+bDcrHApNV/VpDZn2nkspJ
d/Zq8ZEKaQ+7QFruvsAxPY+MRl++oh0J/LGRvMBydmgyl2Bz2xAYlLv78529zrNombK0UYFhYku/
kkrwKOJCHlOb0MUI3kU8tyavyccsL6ImsKJyNk9k4cc7dvPWQFhns8NmGsGeeh3ftdnB9nVy9Xs5
W90Xe6ZDXBe9OPz5md6cZNghkyLQzQMKo29B4ugymgkzpkuN+0WH8TfKSotlV2eXa6L7cKUAM+q1
9bX1UIGWQZB/LepJnEjIj+YD24vllTKNZlBL9o+Qwet7AHy0IHoxkJjNwXzmMdDbT7YuY89kFWae
fzMG3jUeM8XBS0wzdIIxufb8EuS6Z4cokIEo02liQctITmXwR33z7d7QqEH/HwF5Rsr4hR/dWyGd
wayS6j4Q8ANcZRN06lwyegNfuBadHrklfJQ2U85DLvs6SmFbxVgo+uFYLKfGf697aP++G9YD4jyc
MuRWr+8GhvQ817pV3Ru1UZ05KQwFa5awP3Y3CpDXo1Pbc+RYiX7qEx2Hh1+v4bcLb3vjt2a9bcI4
NAu9up+nug+tVurxrFvIy9ei+5B0E8NO0UJZ9jqdSVbeR7kl9n4RpKfW65tNSIeLdUoJTHJKi+To
DcxMfWfBqOTeQ4E8BLHv7dpZqEMyWGD+8JTboUdQwq9JBLraXxpHfZHC2c+9qz5McvXuCtxFrreC
aT9lVX8iRLzdTtzeJvjLEQjS6q3QlxYwJfWK/B5vg2yHz1d/z4jr4MxuemkUE0G+14ebolDBpTsO
zh7O7ynww7Yif4+fKDVzjNogvdCUQcbt6FP5uSgyq5nye91OAJo6+oOdLk2MlFByLpVhhM2QZDd+
57V3f44l730aetY+fwlVZYqO12uEdouT1mvChTtH7q2B5ZHVwEgDDaAFGNdT6jm/XMXePCmTI877
bYxmHWXhC9QCZfdFce8EsI7+L2fntds21q7hKyLAXk7VJcum7MSOkxMiySQkF3svV78f+iiiDBH/
BgYzATLAElf9yltaT3THwkQaACsQ8xjWxQCWu1S3SRPDjjWRHChHO9zDuB9XDdY+p17ufhRC4PVY
FgiZtB2MdQUEjiwQ8sAWcviBj7m5Mfr6zSxzZeebmr8g0/jpnBEu0hRFY4mo8XrO2jBUxjJswmdg
E+FWirRxE8biXSipBExa1xeij2lGbmYMTRzeMfCI4NSuh7N72WukcZK7C6yvXhW10OTsYCePwa9M
OOfMgfd/f1PcXu50BtFv0tCIY53wv7we0ojCEfKxEz6jHQN31VPf5bLyjh3aD7SEoHmGFniRCLqB
/eQY2VPYhfU5q5t9iaTXFhKyxMzf/023k67z6fCips47z+z09/9cZqlvtYGUcYcoSPeu9cx6U9X2
eawDBUGkrFyagc+GA8RAk59wT8GU73q4EXZu3Qw1kFakCmJ49kLX1hK4cBmjpbH8T0+VC65Iu1EK
iXFitYTaFEgoacpVMO7bUKLZpBqH1h+MV5Qv4p9MtzEs7IyPX3G9NaYe7ER0ooRJn34W3RB4JwUa
I+KZPhOc5V4ZX+u2C444ajco1eTamOANgxrrCvY6oTWGXNE2szhrG8UU2hfsyJonxYnj3xDb4c91
CjydqDIbfaNWqfaY0pA7U5IantPYUN/vr+hHLXf26yEJAtyguUvTbKp2/Luklu1lxPqp/xynA9gN
mJFbuHXjIXVGFWyOom0I5dV10iBu7UcRujEovQzVMLybnuIcBmRUVk0WHcqiL0Dki2AjK3WwzuV+
A9gb0hNaDCdV6vD+kep1hS7aOuQ+dXrP2+iliVdYa6B0ocZ/ELWQTkb5Yptp9MUznHyj61G/KWLp
Sx/V6lOQwhbSoj4/dEVi74oUHQNYmOpRjUW9t1FuWdh/N4EkzW5gsNQgFer79KSup0Ya0PXDfE66
YMvYrNSkyjeoJCzJLH88K/MVIKFBzAbVJiLkWebr0F/PlD6BSmwVw0Y3cuuoplm8iXiLsPQCzp9H
Rb2tJGX8IqgVrVFmaNws774GXjo+qqqdneAcwynV85+qlbw2kYNLJiArc+i/e/R5t6M/AV9RHChU
9OY8leKO3rIkBa3FhYf8k0nj2ppyZdzILM2YfY0tNwNFSUW6aFUkrcZSjS/OGIjf97ftJ+EC9xDm
Csi84qcFJud6bTyAJlxTZnIJQw6W11oEtX5Pdqylrl7VrvAC9Be8NN/YifxolEay8P4oty8Cv4AP
pAM0qXrNQUFybavo9hnJpWitr2G+t4wn6McrCy5bsMVXdgtS8QEjD6cbdrihnrXC2Xd985gHf301
XPfCWahUfHzz9UbiFyG4qSG9Rx1lDl8cixiFCrlPLqOPsSDEKSiuQ6juRqHH6y5Kkwc7C+WvbVEk
XDr049LaHNey12Yb2a4neGnUwj8axX9067zTAC0bQoLRbHPFFwRcEMzvr+LtXpkekwngj/0JNc7Z
zWlZnV4okZ5cWjzg0OyEkx460dIzct22IPQnL58a2LQENfx45xjaWA7kejC05GIHbbWPmg4urKJh
mj6gJXT/g24frA9bR5JOhH/442xXBm1oyhmdwMsYJv5GHWpzhUJvgniPKtaRtgRq/yRE+Ge8yR3s
+hTA4hNla4bRBW7kMbQB3yla/VBFziHQsbDTgkfIbad4Er1KTOB4h6JN952GlWpbnPx+d//rb3Is
JOmRB6ZFxDxTKVOvf42fYJ3ZD2V8Qe0NoSSDqpIugn0Hn/6gmjAb9RAaD2G+sRZSv2RN+Mn2hywy
NRKpMwDVmtd1jbJNY1xaxSXU9XFvWmX5xRsK69HSuhNSDlD0JRX5HV2i/6wrjXPAh+IpSSX/nLZV
NK4kSCanIUJ+zZcrZ5Ui5gSebfAfnVqE51rxvt6frtt0A9tfG88Wmk8gueaFoyw3UY2kiHapxgF9
DLBca7MVxiRVI6+RCRt3lSW5mZ0tVRs/uTwpXUCDwHJ4qh3MxQghB3bsDy+4UMAbIMOHL62tj69t
q/4n2/74rVacfAUPSlsLB9oShaQlpsDtmeQXTDsF/IEGtHEWdajoTZgUHoKLU1WYJZTqpazUfNWl
abowyzeFZcQkeFjJ6vhaUkxzdiYxAAQt2GQM1WcHYYGgl+xIe2ykrEJDvnrKU8d8CtoG/T06JFjs
+aWDDlSnPjUDJOX/ec0BuBE9E1SQe82NDtTOgqWhDeFFGx1phYJL9WSbkfGs2uN7WFaHEkWhL3IS
iwUcxu1NSxBD6WMK9KCrzzHIpqYUhaVW4qJ4hrGXTA26tIpJ4v2vu73+WM2pvEBVbFItnZUYskr3
xkhDNUqUfXt0hA9bAcOg7WjqXyplWOjefrKHuNkBVMvUOykwzUbTCzPq6jQTF6lwvoJkiXbDSP2S
QkJ3vP9dt089afLEFsFbVTEI1K4vtlItur6KYnFpO+W/rB60LbIu5Ztvx7/joYahTptpe3/Izz6O
QcH/KvbUr5qFUVkRJmonpPCC55d0NrXqzYcJcohN+c/9gT5Zs4lHBkKCujrY/NlJDLK+HSveZrcI
ETfL49o8mGH/p1G7/GGQpaW755NsaSpOT6BDlPboR82Oo4JeArUmVXHHILUeDVUpd3YQjk90lyh4
GOGmsEV7CCJrPNMls08FvaJ3p8k3ZVhYxzLw1EPpG6h2web0fzd13e+bvP+rBX30IoocUc4xChcw
x5+sP1fVtMkIIYAXzRZDhf/nmXqmuWVp6Zu8zcUz3mvn2iLYTEsJIXwnW3IQ+XSiJsoaPSeKQjDx
rjfd4IU53NFCdWFw7QfZP9XV16j5q0nqHwKqQ42iRTx4Kz1JELmATIH9BjqlJ93bVykKVkb7aqOm
xx1jrnVPOYiuWbhTbmeFy4SKyARMhItvz2Yl8cDMCp7Pi5rJl6ZxXqpO1p4K1T7rcpm8dGkRLIRX
t7fYlKdyHKbkgprqbO/keTVKBcpHFwppkJOd1N4izdbs75+IGR5wChivhpmXHVIiflj4ln8xi51a
1mhjxqfWcMSabuG7GY/vo13vE186l3r/y+IUL1yjiz9gNrMGNkJa2Dr+hd2xkzrNXBmhI69ICndN
ru5aJ3oEjPmeeCcPHHbijM3CM3V7KRCWsNuBBXJ3yfOl7ZAP1Vst4/YptG7VCcYamr+Kr2ebpPp2
f7o/io3XaQszTomHSh49m5sGWlxrYnKq8y9aIV5khSAsztH7GtJEbdeqlu10vNj+krn4D1Mx+rsi
F/YD1Pb0oFdcxZGCKidhjnOuBl/+K+rcRH0olkyxyu3iT1551NibsXijvtBV6CP4ezj6HoAivU8e
gNKiv+vFVo6IBQr0oa+a66SPh0dhB85ONYboSbXjfOe1iflLk4p4XeeD914Pine2WaSFq+aztedE
Id1MIw+S1jxcQWC8cZCMDC+N6jgnMxn/IBFQnDxV2mmt2pwMq6UAP4ZUtixEPmgcK6+5li90C25j
U7qZE8wQNNvUupu9rbWsU/AtleBisA3RQYj+OmMR7tuyi85kOcVGqZv/kriW/97fDJ+MSwAB9gaC
J540c3iIaiAhjHKcf/Fzc1gJAv3nDMXKF29QLzJB3LFPzOqQIki8QNL6JJWijadDPtCgsUw91Ovr
NpOapijoKVwwiKlWYDD/1ujnbBJNnZRb/DDkbYTSjYPEGwZczvOgDupe4TJyRR3gu1SF4HBy3RW2
9Xx/Tj6JYKkrcr9SCtWRKpoHjaGUllONyHGRF0YLSHHW+TewZMG7SaWeBmr0xayjc2OSbXZqcmqs
6E8F3v1xiHzzf7+Bp4rLJAEAbM6cNxwzJIrBhArHDcuo/+lkaG7I1hgt7ILb4Ie+IU8LwQ+1b+Xj
jPxTZsach6Lv6KGblDUudK7+XAmn3HfoCS6BeD95xCZzeXD8GBdAcpmVINR0RHMMOT83ody2jVDI
3vmFn64KCyngQsvadZwjzLSwop+MyhbTaLxMkTKYwOvNhroXyl0icFw5QVp4pZe6sa4yFK8yPfwe
DUjRJehD7NG54voVqQq8ePSetdFG0QTl0GhVlxbKfXUunYDUN2s7t+W/VaO/LfzO6aGZXc1A5KjN
cBIVSpSzB3fspKId5cR2fVRrD5laQK8bRrGuS7X5xgXyM1W0/IzipnziV9lHu5BLVFWD3wu/Yxrn
+neABeV0Av0xqcnOg1R0RVH9K7z80iDV/s004vhIAikIxbA5HejtbkyStQM091dJH7ptSxy/aYce
bc0+3ST5sFV7YZw7CX2PeozDXZ8HSGcNvfQQx8GSrcDN60n1gWjxg+NDB3xe0FUMquYZl8lFLvpm
Lfcllf9avDrj6Kz7iVl8f3ZuNhPDQSHmniYYI7Cefs4/pyUiVfA6T/NJoRsBXBCZ0l6yi41dpvHO
RCZ5w6MbL9yXN6HYNKg53dM82jr0l+tBS7YwSGEG7ajErKlNx6uyToaFZ+ijLX+18LAgJuoZhQIT
q7I5AZK81cxkOXfcqBJ7yiSUtVNUaQTy4UcntDa2jyaNv++aP3GL/M2xj2S3bV/VDL2+Pn/AcHzj
r4rffdjt0ZfaGfmrhwAVAtX8d8kU+wagROjCmSbq5fKCgmDO08TUwuI1ySS3pnGwtZL2xRpLsZ/y
oK/g1aJDHDaYpJbOizUgKdQmyOKmMTrxK7mXU0r9snUIsRc63t8ft5VqvGZZLlZrQihRIrteKzLy
qINp5V8auuk7Hy1TZGSi8Fi25UoOzOig53SDSRn8J1sWYu8onCq9C5p9DV7JX9W2jXBfyaTVQ/jH
pxv5DOxq3N//mTenRud948qfAIpTwWbacf9s40mjslYCRX0ZaM0jkvPLr58rdGQxM+iWvNJvn1Ry
KgINusc0v3QKRLPBIpizKMGJ51yyTeTzdNcK0cdCA5Kw0c+tU4B228MU7+qZLR7wEZVXNBJ+aQ0G
ChL9xt39j7/N9jAo5aFTyYtVoKlzCIA9Ng4hiOpcGr1C0LmpxmBD0keREuzQSzN24WPZOt9hxKr7
zrbhSGWFKm0MQ2MNix4pcgNzWFRpq682iKDfuGpTDUZDoISf1vjeanDsv6CD0SK6/8tvlo0fTgmR
HgxRPD41s9tHj/JxVGRPv4wBemt9iLiemj3ToOO5oAH0vw8GRJJaFkHINOD1sgHHQiu7NPRLEkXD
Gboz9hEp3UYUfC0MlQJ1YbybW46Po/iiT8yRCbE/+zjsvGjedg0flwb1KlcdmPStvHTLfToKu3By
j5Ud8HHXX5UkZl7YpalfkF3CmzAvAOA4MPXvz91HlerqLuUGoALIMypPtK95swBcsojRUbcuiaK2
Z/Tkmtcs8rtNU3XGi62lMlXPhAxDWKiVV1WEMQbYRgviH8iYbaM0CqJautleMoIT5KiCwftr1YP1
jnC196VrSqSl/VTGVXUKWNcxHAfkpVO5S1eYPNhbFXkwxOOT6BVgNRifsK+qctWT0h8GvzcoFeI7
ssILHjkvopLkKEq7X/kIG7drIJP5T1iPB5TxQfs6Xok23OirQb4qzFaR1qKN1Q0NEo8HEKxjlCPb
iM9Jvc0jXAQ8PQZknvshkoMtTggbiWfLXzjDNyeBlwrFOACBpOWYUk25zT8XGFnLGDSIjl5QLgu3
UM8K3BngoMpyHAF9A5dyf0G1m6gIADuyCxDrpjoMcg/XAyK7F7V13I+u0son2/qutNqPurHPYRCD
By5XvjgV9o8sGF46RIAVANWFiA9oZON9u56of6pWH9SuWUsWnI6/MUYiLWcY/46inJRC411NVzn0
pA0SPho9ikgEDzmNpJSiXSK92u1Qr2nHPDels8uUdCvH0qbu/icbYqox01fS/5ukqCgczokQDcF7
B/l8dBuM7YOVWlZnTCli9Lfar/cn9CbtmEaa2IofjRFau9fz2fkoNaLEPbqtsIZvNLkf2NnpcayR
Yrw/0m22yVAUlCclKrgI5lwxA0QgKupOMSJV24N+1H9XcfxsmwABsxY97TbTVvpQ/w1LD+fqahWL
+NLxKEdBt0EQfo+3wsJm+gihr26H6RfxKE6KMFPANdu9Eb4Z8oCpgBtUFmKZjaofM7UNVlatowML
XC7flmpv7hMsS86iTejVmKcK5UdX6yWkqBWqJa2Z20+Wlqsb/H3KhYb7zS050R4tYK7os0xiGLPV
yWSSPyuzFFcaHXE0bKzlnai6LCzMTQGCUYhrp5WhT4Jiy/UeaJEahO2gym5E3rdT1K6LeDpj49gR
i6Jv69nfm8y5aBhYHsw47NfeiLY41ul0HMNAIJyaN9ZjG3j/dcGEiArDgKWMlGjVIoaysI0+ECjX
i4a5HwVRgJ3kefzq618bCT1HLVlqXAtvHrRgMS3BfcXYJcqoFmQeVXxyDGl4DP0YvRm9krF+qYIL
PgXBGzq05SVGi2GfaKXJLQWWDqHeCDua0ilRu26GdZBXznFUGjTxabCvstDy921jSdZK89FEbTOd
spkcyyt0WJK9o407lDmr35Fa6ewZuUFp3cDhI60HvOqcOKXv2sG7wadrRxkBi+MMnmRQi3LTD2p4
ovn4B9uXZt/mWv0lHDobgb/gGZFQh42YK+GPrpcdFxOSbEdDv996rfHEq32uNOHsGwnLi/vb4YMc
Optg2B/wKj+STyK06wnOozJEoqHuXTPDu2vlGLX/jE7lqkNPFYQ9Oo59BSdfEd4T3XfLDXV9eAA+
GF7KsbBdLSfrbBIr3BdBX+2R188e6iaAO1H5/VMOvuRh8CLrj64k2oaCvwyDP68ODtXXhY19+1bQ
SCD45x+QP5Q7rj+kNfvIGIKgc0ujU7ZBRyLC9m33ZarIf9hdv4s6RGO+Htp6F/WlsoRNmc7NfCIB
5SO+pBCTksNfj58U9DgqOWldVQjrTZFwOgut3j71HREpAciwV9CieG1QZ/9RSWQpDb5QleJhUNLY
4eb+sn601me/BgYUkCto/xPwdnbZDb6mtk1eWy50OXGUTeQ1VvZoWGezH15Gu5HbyW8p3ESi1Si1
iwrTpqz5rWAC8ELDofqqtXgWJQSHj6KUnecCJPvDoKXWk1QliRvoTrSDioV8dy4nG3rTYleP6Mub
PTpTiTPARc+rgK56opfGUQ1r8wcA8ADN8jx3FvbwTVgyoTVBoROdU0u7af1mmk/JE/llV1PyEqpp
JVwwN2IPAlhZl0VXLlQGbtNgZ+oxU4YETQ3uZk4T7sDW54qa2i6GOdXOytPxBwmE/xg6eeU2USlv
RKk0O3Z/u9f7Ef+kWG//a1CP/QkKr9xyo6prdYCddn/Vbx4QCgg0wOlLgwO6zVTwrRV66lO7zAua
nG2UmcdcxeHk/ijTM3S1teiaTMk2vWLSFFjS1xtdU1Ihq8jCuqjoP7aZKr3VaneCNKj8+v8MRKZI
AREkxbyRCmfYiFFectwEQ4dH0yqyteUFeD1W6pLSyW12ykcB5pu67R9F8mlq/wltTehYg63Gtiu1
Q/JfmgrtmRxU/m6WSeU6YgzO8RC+a1JcbPoimwLExPniIyS4QkO0+iFNnoRhkJuHIRkSnhZJvJuI
FR86kvB2pVFSXCWS4fy5P0M3b/kHE5fWNupUUMnnWoYDRgQCCS3bldM8XfWygqJQqCHR2ndtd8ZN
xXlE+2J4RREvWHiZb2pyDD1BticKEyzeuahpmxkBiV7kuHYzImDSvVjo228626NKhsZ6NHhL1afP
PhbVC2oa1F1NvvZ6iUrDD7UokmyX0xkhDiOZmzZP/SeWtaEElkTB2aa3hIxy0C9VmG5TSz6XGvrk
2wGOiV9xPXhfonUQZZXt1uGgfJHTsltpQYP/TWlnj1GLJnOII9FusMsaVQ7bRn0hVlD90yp/F/YF
YYNftOfOKGnVFYP8YxQTTSY0RwwqxiYhjSwCpm6EeohXmHweDalcGQIVHAVbi1XgDVK5MQLD3I4w
Jg+YcVofjAR/yyao0VYe4l2L4JIr1f0aHQ25WldCqluskNDWbBOM9PIQCbkVKMnwUCLWfgrGMV8b
mB7Fuu0dvbTIj8Jv60fhRAjNIcijoSQNRyOx+2FtNrL29f7mVW4XdBLDYjHJ+uGjzOVFRIldHJpm
mptJ6N50IaZzQ5FUjziEWdrKqNVoXTO1D8T0r0UdK2tRm+EmN0DeECt+CWtVbAMlbSGMolwMFbSr
Hi1sLrYo/i6BFW4vPX4rGAXE8SisoShzvf4KzhRSFcZ0v+JK+emhLanh5fXuj+HL/Vm5fcxoQqCl
KE/tIf442+WI2uXgfmrNVcYLwSogVdSzDrWafx1MZSFkun0vGGACjvJmAlabX7BW1meBFhuaC1qu
fVKq2lgnbS9t/ucv4nFmkSilA8GZA33wXcDAW5c0txhU4q+2kbdxEvwKdJT6LA/kwf3hPvkosOy0
9rnKQeDMVRMLJWkKW6dPOUodfU6r8WipeV2zsE63EEOKtHyXg9oXj5OuzuLNISu7xiQ/cGXf/2E0
iCWuBg/iXyXXYiWb+UM49GI39kj1iCrRn9Ug+nL/Sz/ijOuXmJ7eBBMhggfXNFfKjvt67JRi1Nx6
jLAzxcXqMKahfakN7xk4xfAdRh5PglFm8ZuSYypsUrXvHSjWiKtrj6UafAuNoXuEwdA8FEPX76Ra
tveaHWU7J/eqi69k+JKMenvE2IPCXVs9DDGWnH4JIbrCJcVukwcRQc2JAWxP6qeYwJRQhTelHwYn
gQfCUuw1XbSzb9Z0kz4E7zTZ8jxJLgN8rNAt0d0waUxMRaz+HKNzDW0iVl3fsotvpeRcqEhx49Ep
ANagWO33+xN/k2oQDcDfI9QiiYacOrsMjMCnKJ1ommtDTjo2htFQl0505KXsZpOk9c/aqNMdaGU8
wQZtf3/wT24iRKA4MVMeD3BldkFkiirCzso1Nw6Ms9rWaoxllPLY6CWQ5PtDfXKUyLwxLEJIApmA
eTFasTDckRAqdLNuCH/5TvqjaAN5YRd/dpBYRuJIHlgKE9Z0I/4TeklmLkuSxijaYEKwiTsJhCOv
Hx3RqYVUibOFuXeLuYa1NxLvTxHB27n/oZ+8RBSF4FOgBEWoacxyt0hImt1oieN2vnVWUQpWhyR5
Nqlar3GUS864V3t4YbcLMdQn8wuJYar3EE9PSizXXz7WVahTbXTcLImUHcpwCm4zeGbc/7hPR0H6
h7uezQpG+HqUREnaoGw8x5Ugnl4wzj5rSh8/3x/kk5wIehjne+LBT/2S2RQaje9UTW/abh5rF7qE
PrZleXfC3ic/56ZevGiZPjzqVvsm/F5+NoLE2HmVhVGqnnZHXKbrU2PUCw/c7UGdtLRhAqM5YVjW
HK5bKAM9I3BZbqsPP7Brrx9EAX3Qc7JWrIVcR2vN7GCHC66gk+Tp9sJbdLuveF0dhtdgzzP/s61d
Yn2sRApZhe7VwwltqWxTYW290qLnotqUUppuKFouQZumBb2+IuEIEFhN/RbUCOYvUxzgRzoUiuVa
Y/YeRy1wM4Qjsk680Lr9qUltu3Al3TLhqdKTC9N4RaeLvsBs8XFkUvyqlEaX2Az/v9II97kzyfNi
KPGomP7OskvlQRdhtoGrgPp4Y+ADBI5hTeO+WarEfPL90FPIE7i3oJzNsyJcgzoSVK7nJk+NrSx4
pFZ2KJIfEZ2VhyodchdvM+U/GdMv5Aua9TBiUN/3QI0gkGtvOqaIK9VDfr/QZQyCEU7dgE+Gann/
zNwezEmBnt9HoMLFNyf44oRbyoVKTKnooXkxnfQxbppg4Qh8FPBmu4FAkgt8erTAP8/WBtBxIxDv
xoUmw4B5FQRVgKFe3WM/XT8EUZJujHoctmkjqztHa75UY95QSfWcv/e/9rZJj3IlOk/A7egdEQ7O
6gaehC6Yiom42w1KdPTFmB1z3SABooQk2hU2TfoPLxhw90ybaB9X1nAJteLYQB/8juao/ejkKMaQ
85WkNUNaJEdfTZKT0yxl1be3BqGFDMeMCjkYkHmsb9LwrSShmO6oSuMfv0KoKGuVTerpq0GzDjjd
vMZKNf7I0Jha2BIfxZPr1WJs6of02aaG8xxZIzXYsXdOb7qOIzDUtc51oeWryEG6SjqN4+8y+a9o
+9+ZsDGSjo6p2ZxsChKrdCTOg87i2MdePFp1tWrtB2EiKlAHaDW2f/D2Od5f0NtAhL2L2AIQWsSu
qJtcvytBkIEN9AP9KbD1v2kbYhcZ+/nG0dtgYaTbnGjKHmDAT+EOvEv1eiTZF5WU5J2GgP+g7yZB
7l0XW9m2AnCxnRL3hXDgtnnFWJMMNHriJPswB64HNOSahkgda09lh1iHLSf6XopDOL1hbP5WMT06
4asWrLop3sdzin95wZaSiP4Vm3npBw661q5sC3wlcK1aCBpu1L04RRDFqUWwQSbI0LQu/8ZL3O7Z
oNWm63tPgALyMt9mQ/A70N/xMtzgvrxqI/OhTdNzZuDOhvDNKlJ/1cb4bPrVQyUdTBttoa+S9MWX
8n7lyE+l+hjaz2YL4hZbsi7UNqVDbxy5pR4Ubl8d6mzfSlib399An0R+fAlRtKVZKiHDXLiS5B5H
tclUzRHBW1Aa0UYaS2x8RZM/+54dbSq0Ot4bHF1wq4KAWuXSAsPm9qkgk0CPiobBR64421mobamO
L0zMe7tQOeex9Jxozrbp9EelLUD7hd3r/W/+yA3mB5xdBfAZsB/6ArOQwMfNuQx6n2zYSE66UW5b
GhWBkW2iqtpGzYsN2l/H27KTw9044JUYAI00s2NSZG++bOLk89Lb+Vo2ToF3znRvJaTcHfptHQVr
bLwPODPDJV8raf1y/5d/8pAwV/CmuEZUsJJzkeZCzqw0iDTVJa3un4Iki178theuleOQxVvGA4/F
49bQJXlfVbqx9UI13GBgbC3sG/2TC5oCD8eAAzqZXUx//88J6NUwxaok0dFtG8Ed6A/CltZ5ol6i
sNs60YsinpNGbGzs8YqhPnKIQAoMWwnNbGpGFyfYqYF0afO3XjqBnDTKNyHtSwNtOPt3KD8Z6Nfl
Fy3Kvpp+cSic9NBZ6luYHk1Z4n/xXQtdaiE/NSXVOYw1Vn4AEKKOfnuqsS/U8RlO/Zc4LSjg1fRB
Rsl6SxvncVIOIHVZ4vBPQo6zcA+nIIr+aLpQYYFsfD0bZjYlq3kruygrP+gS1/6IEVv0DcHzdUPo
E1qXQXyl4FfRbEzlFQ6Q+C4H/d9R+9ZrytpvXappfRfsctxW8YpbZ6l8bGztB1p45spK42f0HNwx
3dX1a4askGwcFrbWbSSEuATMCFJMrjbNmpL+fxYU3RjU28pmdPXAGDFUUpE8IFu8JLmX7MJRjfe4
i3SPTeaJvSyVHmD0CJtJ+NQNjrly/GC1cXMM/NZeIit88svwXyOaRD3iQxLk+pdhKasNOYhgt8fo
T1RY14VmZxwUG6vWUbMkirtJ/YNAdNgRxLW/63TEOG4UMn4d2dfMS/r3tqwWLpHPLk6avnBrQTHQ
uPg4IP/MV9erni5iKG3EQsqp0tXvhLfBUdClf26TINybZilttVIFo0al+WQF2pKc4fTKzO4xuKbs
OZjITM3coqqVHGFkGvgOX4sOCjIBYARgbD2MQbAUaNzynqcyC0U9chobcsCcMWJ4yPa1tTe4lT20
J9S2zqNexCcD2tqjH6FEV3TQZMpUDr77gGlrUEAJG7YNxgde4WSTiphXMdfC5tFpVeUnBqjWQS19
81mefKIxXpIX3pXbtjqlBLY02CWueRXRvOt90ygRpm+F07uNnJygVfRuWNP4XgUy+t0iNFYxN/TK
7C39GW/d4EHGP/3Bc8L+VLeRf0KIMFypdjA8VWXSu0oi7KfOsNDPsupzGQXFlgxq7/u4UftpEV2a
WvrlmwizLFy1n0VeCOMj2gQ+ACTG7LXCg1QHxNZoT6JMNogkeBtgPG47as3ayfWFwW7PGlEXeTJ9
LCBP1jywAbpnB0ZRaE+91CjrQtKsTVGVf+7fNbf7dtLdhzI9cX8sHrTrhYnEIHKgqLHr6UHqFnb1
MoSO8ThG+f+c+08D0SKlroXcvTyr08F891pdrWLX8iXs7CeH79g5iS4U606Jzimx/6qMkv9Zxgm4
+mR6AXkFqCy77/r72syLHIFhtRtajv+mjcZ3dQi+6nkEmMWxm0MUYM93f0pv120aEh6ABmuGfGD2
AHmwsq1krDNX8m3zjOyPeq6NJXDUbaQ2IQDJX8k24IvObUXkDi9aVD6IdYB+bEU92NRcM7G1zASx
fVXtVxKmeQvH+DbQwLeMPuek9kAyOAc8Wnbqe+Fo5W46GN2eJ1h6qXK9eSqF/dMp9TPtcYUatDac
M48Sx8J5uOUGsJb/Dj+Lc0JLSKOIqtwd5XLVJs9e/CiByupaZ6t1zYaiIv657UEH7p41vzK7pZiG
dlCZfilETaPstSB2j+r9WJxbS1pRVv9h5+XFQZB63SgvgbMk1/jZTiDfQs2Npj0Equnv/3mXHDlN
c3sICwrGSDXXnqNubSdbMrH7bCvQcSH/4Qnkcp2dLFmGIm0Eco4MToQVc4gpbRulb4OdpKtBNOXF
GvWlOOCTMZEugj3OdW7zcbOlUIvBrEbTSNypvW+CftWN6gWbrE2ooateeOsSEeWm/YW4xJPIvySO
/ZK10prH+6R2yUXXgn3aLZ2J29sZXMKENmJrAuSbV3b7MRuaPFJSV2Tdt9q0Mioisnkc9QRVjQKv
t/vn/JMKDgg8bmfCIXowXGzXy5urZRHyzY0bt3r6LYpjf1cW9vgWDiqQKzWEmx7ronuKKtU71rrz
gvmz+ZqGBdGQhc5g6YExWzmmr70kdRoeRW6NPxPHCL4u/NDbkHgC0HPxEh8hnmSq1z80Cw2AYGWO
ljjBy6GyVO9cd5pZrXUzeu+d+uKl1a7MKPGtFMlMX4vRwBCZfGPhDbhdIBJbXk4iWjBp1CKvf4ew
Fb+LK9CLcok4qSZ10q6pnGKf5QbdQiVbUmq7rTczHkHHdFXSo543pkAcFiKDkuWGLW7QaoKJmFHb
4jEp9V2Nm8c569AVaMJebBZmfIpnrsNBMCg0RMHgTR0UfXYmVWvUJHy3GzcKZWMbppW6bwdDOnkV
DI+k7qRnDMWgDOU1EmlQer+H/C0YidBwRy+vNl3iLMnl3B7ZqYADEApQFJvgI2/65zKKtLKXE5o2
blKr5oFI1jsZWHxv6NJl3wHbOts27r/fn4fbC5AxwcRMhWcDyazZ61sPfldkYd9SCCcltZXIWo8K
mmf3R7mNYUAqfZBEkDudrFpn2wrzdVHGZeEillGBH0yqva3k8vMYOOFCv/WzD5r4Q7BzAQiwxtdD
5f/H2Zktx40ka/pV2uoefbAvY6f6AsiVWyZFSqJ0AyMpCvseWJ9+PrB75iiRMuZozLq6TCWJAQQi
PDzc/0Wk1WjbfnkYIvIGH0wLNaF6unDOvrckTpfPTP0FXkFwZd6WClbwQbnO5LJ/Fzd0oc0xzfck
UDc51pKe2mCrVRbGSznqw3WHjtybI6C0axY37LROYG7QRVhLaTabAU/PA5nRplf9yIVCr6ElkCIH
jckdPkCd/vqnX4J1xbUEwjDYT2qGp9NTm8IaAVD4d13YUqdJ4O0VZt5s+5ry7cdD/ebSRxIyJ5Qy
356Qv/gUTYaaL3CY6gDV41lwy/sU1Z2/7pMg2GSR7bgpkXunyRLNe3uatRhFc2HhzUP8+pnwpp1T
L5OqHSay2B2dvq4YWqvODSHuqHdKm96OgnXkjPaXDjOiXZ8U0a4zmgZrTO2m6NLgkvjY2QGkoeQ0
R5h3/96Z5nM6fjRGVlTavXXXIvl83dtqtY+qYDP4s9SbHK/zmF0davrE3Tz5FrWmv5c66H+C+8an
UupUL0mrcDOG6tPg5/2uiJR2/fFnWkYdxExBw9F2m6sZHMrzhvol6jhBAGdk1KNj51Q/wr43qLnY
9V42kuKg1QBmtShvnz4e86z/Ng8625PO8Nf5X4tBgxzRczjl8THT9OChDxz4RUaMgkxKy9Me4F4j
pxruJE0V3tBI+Q1a5ZmXmFNpuKFRXroQLI+998dRZ6jcnJ1w2zqdgxYoAZA8Ozr2kvMSq+Ip04xt
arMj86roLqzJ+d1O1uT87r8MtliT3JkjyvVWdNTbyL72E+GDFEAr9+MpPn8liItzK5fklqT87GRV
ukAdhy46qrh/P9qpzx2Er+zVw2DuFG6UF3b7MsRT5lAALpLGsNNQ5lmEeJV6TuTnvFUfGC+ToSd7
IxGlF47SpWPytyPN/RuuqJxcywhf6BL3t3aIjrh02Iabo93lpkOnTTi/GpeMNs8C/ft7kfWC6p2P
FHnxXn0Ck5MQD3tAEV6pxRvNnrtXERKC/TBM3uS3n8oE1BHlcJg41toIxp2cTZsyS27HaYRfQVE8
5QJDYuMiq7IJtOAGNZmrKEguJP3LbGp+1plwrs+APM7zxbMio2f5selER/yGVQgguf1pEnjklh06
FIUc9atiNPy1Xg6X7p2/+yY0ugykHLnN0gc83UA5xlM1RlTRMcoM3VXaWLuOUt93A1nP/5B0NL8k
neH5PUGicMSfDoWv+YhxJTJcYWRlXo81gic5fe99vH3ON+m8S4HksczIEpdtTT9MJBF3QXws4TXS
LEhIw2ASbj4e5XeblKOB6xlLCwGT+fd/ib0mIodQFPvo6Dv+XRr43aGmJntVSf1wF6Gjtv//GW7m
6aJ0gYPK4kAGuIO7SMkeheaBEKn5kxSzWjuS/aKm6rD+eLDzc4UZpD5OnwzHATKx03dDblUt40Em
zA2d4Q5x+FbJFVJdbdxv08w+xmrz+vGI54tQQ2qBiXyvMIN6PR2xm9QybPWeNrhugitOh3qD9Gfr
dlrVX4iuZ5UOEjTscTCkZzRthlmfjpV0BoSqXDWAbGgbtfE3A1XQ1WA30JF7cSX1QlrZof1iFA9q
oO6G6DbVj8XwOcyOTQ3kUL/C4nWvhpRD02kTSYPq1Vb+WZl54UovNnaqoSR1yWHyrCXGY1Pfo1Y5
y/QB8JmX/S8Lri8jc3C4Xh4SHGncONP6FTrl5K5hbK+Syii/xigGuqYQ5p0id91Vp6DyEluOuLDy
f/OtuORAy50NnEkFFt/KqAWmyAni3JiYKddza343SBGcVsDbF77V+Va2ZgcBYAoEJ64hi2ofMv5G
5WTScMjDAMUmVAM3g1znXz9efOdb+XSUxQsVQVmatR+MlDFtsOmaioGDrWwTjaaWH1xyGHzvGJ4m
EZy1nHNQ0y3EEt5z718+pCIhvGPXzXgIcmUjNf5jaau+lzSQCkM8Aa6q/psUBzetcpPHR7O/iqtP
UfxljA+Gf6MOr4F9MOKjmuRuNnpt1XmleQQmd0jL5yZ5aeqrrP8RiMCbZAR4Nqr6w55ephYpezwG
nDUlF7f1v/XIi4/OlWOj5yIQ/34S5TEYbiLnpXc0TApqGNe7WIo9R3nQjHtpepTlNTdbqb8XDnph
8daofjrdvle+IJvfUY7EfMO1wp+S4xVGhufIzpx1hl7y4GsvJW4ev9JPT0IoLM2zFb3l+c8Mhrzt
66QZV2NzpahfS+fObkFAqascKWEJ/LaV7rE9cT/+2md3G5JlUGOzijF1ecoHi/2PGEI0hNylQA+2
tChbR/mCDL/xKpwhuK7UMEAePlP20CX0mwJYn4vurnXJ0OU9TV6sAq7sM1qQzH32pD/dzlky2JC5
/P4g6hLzAfkqLnejIZ6xkKBQFKZvNAHT1ZQar4ode7LyHI9U+nK3BYhT4VmnXXXRdJM2T/bwY1Le
HGWX2vA5pLtWf5ZAVhRTeZsU14PYxIX1VS/UeyN7tga6xyhjeJTtLkSF8wQGiDB3U5odHLlnVF9D
DkOrN1PtoEbwr7XwUaJy6kWQdDZ6buQ4yheu5lTGhWHPsKCYUr+nFfNuome05AYpVY7EmTGMh1bn
I8VWU22HCfHL1PDFVo9B5KE93ClPkeZvBZ7uD0mrGbdRkZbHpOj0W9G2vmcCjf3jA5uyDL586I2C
aT4DRhZJYoRpHMiHBkHaAvHqjd7ltkfNzK1mINrHi/o8UGLyQiyh7Kc5MwL0dDXJdhbIY1QwGpK3
m7FscwiwGGJ+PMpZc5TJ5pQm9M8SmvD6F1vHgp6rKqUKrT2T9j4RWeyBMrtp+tBlGWuwC2mlGXgP
SYEXB6AzJ+Ul9vNXsyg1N6+bB7RGt3WSet0A516bsPv9+AnPQ/nMrONUp27BxWl5G4xifluMyBuU
pdEj8aVJj4aD/aiPl9EDLRbt58fjnZ+F/ECmHilTkMjAuk/nHeGNyqQ0Lh9UCWa2cMJm0wXFsNbM
S7nzb/YXLH0OKoNG4kxvOR1pyvQplAJgCxZyZ6sgAtYI7bd1/XC6CcItRTX/tTfazx+/33kVhC9O
zgGKCLA1ALB5wn85rLSsAFsUptOhhx3+JQOkeE3rq0BwXxkPOQXtQ5hXPaY33PF1SXothIR2VTSW
ntACoBTc87YdjNS9CQPeldO6wy6qT75//JjnCavNeUokoBYy4/oXeUKEu0c8NibaHZpfQOxqlPu8
asy7Up8ir4+MeK117aXu52++PUUQEMjgrrnNLJECOVJutd8rfBFuzNOg2FS78YMACtBdWGVnGEH2
HUxzEJBQb7g+LYUcR2kEpmU7YFbU2FwpnWwe03r6nJbJBOLSEfrb2KDR5ZTpPR0A18SX8lvpGMNW
R1fxWz0kj1rQ1ZtOaNofZ2jwUkzucjweWc2SQqamWR02Q1kfaG0EaCMZklsOZXYp8PzmA8+dvvez
Zf7Oi2WYViXAGaOqD1EzgSpKw/HaRsDPVaAO3gpN0jfxUK1lVUQbEhFzFVk9UuB5fUArQlsDyso3
RSt/g3Y2eenswDImw3DpIc+D8KyARRsAjgU7dIkFt4SKNLdRl4cQGthn3ejLu8mOn7Ihcp6MOkxu
Y9N6VpxMfJKsTr9rrKgF4Nl094hTf42jmh5FJaeXjoYzdS6NYD2Di2li8oEoF55uYVu0QMPNtjiI
9ilCh+xK9ev6Sk+N/inPQfLkgQM30x+NmwmPoKPAFGYtZ2X41Mr9VZ9dcp783SyxXODmge+DU7Z4
nFZgftM2dFTTICwfo6YIN12eTOuPI8LvRuHuSt0HKgbcYfX0pVsw3KICZn+w7Cy8aacI1V9zvGS5
MS+70yQOZNjMzaJRO8u8LOJOmoJykKuigojPfQgyZbWubGNamVIIyH6I/7BBMn9JxqIWTeKI4/Xi
pXrDLqehVIsD7mLiWm5lEsDeutBHPA9rxBmavOQtsxXLcqupQg64eZslIh1BALG8uS8GJX11UGD8
+BP9bmFSdppbWOyXWfbs9BupyhRaqeQ0Bw4yRDxaxd+pVrw142bcFmhC/ChrdRcJMX7vhjHygLm2
XqtqCUrR2mNs5Zf0yc7wsszvHGMhCTPP8BgW6U0pwGDEGLgemrDftbrh2nGJTBemvj5k5iyRvSLr
tYeQHbMqHHkti95ZTXLbfsV3cWZ+6k5Bs77oXSdEt8ZBffeGv2u7SSa6ddwjiMvZaHTf7SxuXaQl
x8dOOPK+KXAqlFNRT26oRcDn0kx7+Xiy5/TgZKXSzSE9meHc9Ez5uKdzXbbDhNrnKB/kBviKHk4R
UoCFc9Uq6IRkmR3tO9CYj4VSRvtIlqYLNbnzb01cRC6NRrk+E9+WRTk7DWtnilPlkA5Z8ujbzq6M
p2Hnp9oGpCVo967xt8h9fc/LOPGMojNXFnYO6oRd3jj1+YUm4Nki53FmxhJtdqwIzlxsAsUUNJcy
5UDzPr1K1SC8GaH/PVeZf+m+eRaJ5qHoN0K6Y30hf3M6834bitFwCoXqQjEdJcNqvEGlR/7x9z1L
DxnFxqWVmgxMCZgkp6NALUhD5O3lw0wO9lJVZDutUHr0xsbhwNaqHyrD6NYVgusXjr0zjgBHHkVd
brDU1aAJLEvXgMWrznZEc8A6GVu5LGmeJFxCVkPWq9eVUMadFRpfcxkgYlwEYCex+juMbWg/jBaW
sjSTO6xDAv8hRWx8V3b46hZ19R3M+pFbuuwqiSOuRmfIDlLYcI5TlvmppzPfBIFEdVcim7XRBlxZ
+1LalCAkVmluSN9om6ibEcvWC0v5LBXhdanCQlblH5oli0Q8LSKnw12azmNVI4tK/WplTfh9xqOC
UYDmtOhaWcn2wuedQ/vp/mXUuUUDlBBXoDM3TWuyk6zTmwMqf1tQHVbzxaACKJUdEOl1S25d6Ymn
FtusfkQXx+37KwEZQ8qfghhseHYfNM1qDrOlrlPrvPd7BCPUctY/20kxXlbOc9mrm0TEq7S4E6GE
A8IG+eawpfuhZLvS17CyRGgnEp6tJ+tAZfpDdA9v4ZwHieFJoliFXb+JrXgDE29npf0aHu4KNbwM
eEJYI/mZh7tBz9dNnK7mRDFFFDHlr/kY1Q47oQcAPoGrgC+215pRb3Ib42n+HfQydsv2Rk+jlS/t
QW9vU0vxkuBF5mkGfduq6rbxx21GjQQBqboLYw5GqPEff4Tz6y8FDvpjFvfKuW68bEnnZiPTq6rl
g99ObilNnZtgMoh2m3MjaWNwGJmt7QCaaaWaaQ33pZkQoEyqq9G0fkpaVexTI7dWPi0KD2PoYC3B
OFg1ta3dcn27JCp8pnmBHB6yX5S6WDOE/qXRhpPYviKlKiUmQxS7vIyqG1RaFYqGvXStT4FyF8pp
5IZAupXe1tdyLfx1k2rKNR7T34A4HHKLFvksJlN5UxL3G19z8qOWTZdO3vMYCcaAFj9lXroO9CFP
o5c56UJrRrBSJdWC1ZgNwWZUrer+4+/3u1Fm0gLNGhJPWtenozilbHQQA1uofjZWYgVCuKaMQtvH
o/zmqCObAbGGNNJcElsmhXWbh76sNe0RGyTrik7YNxUvBLfO1LdBhs+n6Rm+j92WupyX1A0CNlY8
OW4WJNE186usLjzPPHmnoQM4GG1yLmmgdJFuOH3tIquNOpCS8lg7ueZpRdIf7BzV7jwKjE1Uhc94
FHfrHoCflxekXhjYW16UiIePn+N89mcYB/OByDX08+W0GFEwxPi+5MfJsZ4dPcZRLZCLC8fg2SA6
UHjcL5Bxosd81iTJnSbA7COWDhOimzfwEan+NUNxIRqfJVPzKMgasvghKHEBOJ3ROGKZasooHSS9
mNYi7cp1axbdzinBQdh2GG/aqDf30mhbW/CB0oUM/V0L4eSL4lkGMHSWJ6c8Q93zdHxNnXItNnrj
zugjxNixZ3WVAbeaqgiDFVc8HYYWdULXiajg2yPqaVH2Y3Q6zY2S9Kg1SJU1ajJ6COJ8jbsOIFEg
ddgr1pZ6HJzY2tm0na+TpuvdEcP39ccL4ewA5fYHpwthLzxnZh3g06cvhiwTQhjJIckqZUX1KYdP
FVMw6sW2VqK9GbXypT15dnwiOMNZPWvJ8sn4cqdj1vpQM420eDJclDyBncmxj5EOsYZCf7UiLdoP
BbVpZZqMW/ww8Ln0zXLfTJG9HZF39D6egbPsk9okm2DWLEVtjNrO6dM4aOz7ZTSVcC1s3FaMSPta
ISj8Uxol/cLuP98QNM5UhFhp1IGVXO66cDB0P5GAK1RSnmwoOwBXQkbxwihn2SezBkoXFsr8VWmr
nL5QC79hpHYRH3yrzTdxiA9qgnzZBpnz4EuV9dHXpPDDTU3b68LI521RBMEwDsV1C57jfIs8HToZ
el9vTVEe2l4YqyGU21scGGL8B+NNoQ/JJoDX6dZpWOwtPA46xBq9ONe7l48/6XlImMWNOHAB0FCE
X6LFfKvX6dU02cEwwIkgKSK2wrA8JR77+zIeR2TQafAUeo/Est+oF2bhfEtxqUIiH/Dku8jHIift
VVwiJrnPDlBrQjeHMLXVW6NbsQM/xV1ir3MlvuSpdl4aBvxA/LFlbjXUWJYVaeRQJ0S+bPWOg0tf
k6CWazK9MluJRA++BZKc7UJ5guBfIHnqUvYJ3WJokWMPzOQ2LxPVK8RU0nzU5O9G2bLpkzLRrrVU
dv50v83MaiQxYFfTcAVWfrpG4inv7HIY5DtdUj/TJe+oOOlo9/jdhePn7DuAz+ASBLyFMi2c7nk3
/lItlzLwEmXBQJN0sLLsm4XtZF4gPVHXyRc/8y/1kuefd3IQzOPReZgLUO+1x9PxplrPa1r98h3U
U+GG1hB5ZpCmF97qLFzNoyAZzV2H8jPV19NR8iT1EYvr5TtJytDBxhturxKxXcrs04UK13nyxFg6
VJZ3LhuBZBEayyFSsmxq5LvQVB+0GViLuUvi6SCi3vR26LZdI9/6pfoQmY2rgrOv3KQOnG2Q0S3N
B/vHx9v6XaV6OcM6OAdSCpoLpI6n7661dh0NTiXf2UE5rnIz9NdIgcRXSqG1bir7zjaWw2Q3+XL8
szRxxnThJIffHXXSUG4XmbPGUKvZ1oElXKzH841Pq2Jr2mm1Q2nyx2Cm4Q74pLSVE+PNT5JyVdXq
SJiStGujT7K7aCrC58r0x6ca7fZdWqjGdRvp5qHKheIRz7Ff1bvqhoPMeVTy9qK7zhy7T2eAJibg
HPINGGz4x5/OgGUVcdyqJexCpTVXZg91vO+U+yRWPafoDVjJ/Oemr9Ht0+zAq2qpupAwnPfKKSvg
1UTWBTJoLreePoJvWrEa5HBB1Fy60gzpptWCZl3V1nCdodV31YTpcz918XUuoyGIwWQJ7yDW8NpI
sugmTZlQLZiULc603U9TpPrKb2oMmlPo93EZ7GqSnG3Mkb2uyH7WvTLIN42dlVdVpAlPlpDe96YR
RuU0auZt7ke6axeZdKNoSoXfYk6st9BsivLjx6vvNyEWYRDq5LOeD6Lty3hSDVIZt1UCw2bUpI2O
Er1vag1CG5FSES4j0d5kklOv6mTapf30IKp0lWpY38pdY+yzmB4sSaDwH+h/OiuKGofW7rUL0fU8
6PGQcEC4VpFjcBCcfh07AEdV240EVlyvrpoxRDIxhbkU22BUojoe3KbT5Asn3nnko1JL04mSl8PB
t1Tei7EiKmc+xqEKgukBzbD6Vg7jSy2+eW2frP2ZfKSByZz1QBBAW5yr6DdXvAQCCjLrXx31fl0M
fbIWfVwBKL3oQXAe/Sgq0DwijaK+j6Tp/Na/nB+2SaQ10lE5xEmJvnfZmNRE2qF5KnpdWld+jTOB
Ft2NjaLuYy00vKRAN16VhmalxunwAOztUmp39nXnR0LMi9yCwEZD5fSR8kaKZGtESQf5uSf+ybw0
K7PXrACmEuhy9Hn0Lwmxn33b9yFBtCPewz3nXT/3l1nAIHowx8JXDmNkBJ5A9nQVD0X/pyVgVJDo
Wc4irzSJKIqfvpgsI1ud0BA96LUSbOwptZ9apNt3mVRoDx/v47PkkMyMYehEMYEwxRY7JC77GNlh
ZPTkOmnvouS6dWqMAB1HSj3EhTTZo8W+VlF7v4IkfGHwc4QMJl/v4pFUg2i3LDERU4KfWWSK7NAj
f7dFetHfJYZVU5BQFIib2FvJ676SH2U7LNddkyq4FBTdOqMo7pa94XtBYI4XQvp52j4/FLBj5mWm
FC4563bSSRzsYXaINL3ZU9SWV0VRONskqA03oWm072T1U2gMXiLHqDZFyc5X00tl1XMsGI9BdWSW
t+EawUXidBFoQCox+OnTQ14pt6McBbdobWprsmyATEpVrFI4HSunlZPVkGPunSb5heTqfH+RVXB1
4PJANeHMJiObgoSjpYMj3uoPui4FexGjmiWFpVih5bVOterSlv7NW4PTAiANR0fGJEefE75fNliK
XKdosiI9jGVeI8NaOt/rUMKNTiSULntbBt5B5SCmYsYibap1MzgUCT7eFOe7/PQhFnlFRo0oqes2
PUhJJG0qU4rXaREHn/94FMj99Hho0ELCX8LDMuEoUpLF4UHtQzB2siKt+hwS08ejvLNRTw8KyjC0
DKFtIwJIzfV0RqNR1isx5uEhcPoVh7mbJV9SLVrBVdoMxpOjHmPjSmhf9D73rFh3AdG6TtquRgmr
4fbO8kf0mCN8CmVXRM/qlNxp+ZWhv7WBjmH8gxp+9gdcJRKgl23v2Q1QkyrdkZlv7Lz/DBHqxg66
L2X9vcAjbV2XL6gd//n3ggDIGQiIgINgyUqG9NMGbaQGBzxVru1MUvGKaC5mPGfFSkAKNiBCpARn
ksAy30ZjdiBDqcJDgnD9rjRGy/Nh6O1Gp9iEkhWsseiovd6OHc8CS7fLU1VxATg0F77ob1YnFSMy
f5o8VC2XBaMGUQ+nRV/k0HexRnMDs0F5rpB+vG7ONz9m66ybOQIgV7uMgmXrdEFk5cEhn+rHXp6c
h6qxxKNEoMIFJbK44rCAP/3xoKTTwEHI6wFvLRP6sAFEFdpIC01yk+4njCKuAZbjv+IPmzSRuhWZ
6CWn0/MX5UrMRHJVxU4bcvvp/mj0IaQrLHJUVcAHGmZsfJHtSazsfFBWLKPgOqqydPvxi77bcJzu
SkYFnATQBDwOKhWnozoZfbRqrPODcA5T4XtKiL+hkaI4lrkFDIOp37RwtPPHAQyu3D+mErc5fe33
+9LfldSqzOROtHuEW1zLvu+i73rleOY47pJxp2i400D/gpuVFRutD91Ye1CyWy28sxzKwIHR3JuT
shllMOtNisZj40Ycq06UbXyRbRukMjtFrARymVaTPGcAn9djCmbWrgEshgK3oL7udx9PyXxT+nVG
KElQocNt1pqRNwAkT2fEmtjbch/1n3IOh10l44tWYQa5kwpZozeHhoKwOmudtfqlEPmetZ0Mjdbt
rBs1i9SgkrpEitlOFk4cSuknhDJVVyBA+9CmxrFWRbDHv4UWWsBc+3bmr7WY7W22vb6LBUjyzByR
y+oyFVdeM7pC/0f3CELjpiJkWpi3PkwZtluD/+XjyTrr9yEtwc3fnmUHWUVnVo/DECShXpvSPVfv
HSIq5VVhSdGhDNNmLZVGvZPaZpUacrmSehKYcZDtta9LyjG2I2c3CByOW0rq5qhiN94p2sNod/VK
FEFyzNRYvbDczxK9GbEDIR9zEiIozY/FJiskp2qtrtbufSXgoqDqzQYiQfEEwvy75LeokCFi4Mmq
X9wGk224lem0XhJ17cpurGSDpVLn4R4e/+ERDGyPzt58jZ0ZHFSKT9dcUkxS4RSDeu8XQbiOTalZ
tUHoX6gcLQP2+yhQZDAdg4NPl/Z0lKFMw7yfZiuNMSo32O+x7apK7D9eEu8qLL+uYgB+AK+AdoPw
I6VfngtdpqSKSCXjPlacamPW+uiVKL3Ch5afUQa46hMtWSd2+mjOGh1j067zLi7X44Dor2OLel1k
Q7Jzcke5Qmzla42Lj9uGD2EYhUgl259jQx5WnZYXV9TZTaIDNyCUVSpPDZRwnetWdeP4mbELwzL3
lElKNhRnDU+XMwvlToHqGz7VXl7p+qOdmKmnJ1aFfpydXji5zrYzE8Es0FEguJKHvi/GX3LIqOwn
R2ATeE+uszY26L17o9ftozVl/uvBK27DFRS/Q/ldvEUP/oUjbF4yi68wo+sB7szlSG6Jpx8boWWh
hrVQ7wF87mBx6rW1MvWtwnXh4+99RhZ7f01QFwhSQUQH6X06EtaLdsbuV+/LG3trbpO7YVPulQ1M
azdYK668yTxtW37p1ta9sbWu5FW+DVahK20+fo7l+bl8DPX0MQazbaNOrtR7VIJdAym41Piuldta
NYFvXljjy51ErgyuZc69yEyQElm8sq7N1ZQQtbVByY1byw6+NLnjXLh9/34QsNOU9TiYl7q3JFRV
7acZ4OkIN8UiiqM1BnLRhVeZD/iTdYIuCRAIev2zdB3Hz+m0GX2IlOtU5gezDXBvhmuNHHQRzMx8
f4VYxndaA9mxAjPnScl0afGcv+OMJfx3NYey9pKxR3F4hIfK6JWcmLAnx2K+YV0yrlyMAthrRhng
vzu31ynhaafvmKVUfjKEJw5UcLPWnYAd71Iu1Pcfr8AlOPLf41ADRwOEWhh7/nQcNEZ8doOeHQY5
HvZhPvR0aguvKBKL41wRmIuKsvZq36hXdoKmK2D46bExZH+rdHjSiawrXFZCsVa0ursewzF0pwTq
d1W35jYoh30b7pIueunx+vOEUl/bZfIALTzeFmr5Opp+cqGPvkiG/v1G9IXoYc0I6KV8wghr3Be5
lh0qJ7gfdcq9Nd/JgAjqouITuXqARmWpyPafbeb3cXU6RERwMiras6czOQKEtNAwpyDTKMbnNEuj
q7LlSif0LHDTyvralJfsoH+zSECkgFCmoMbrLhELic5B0ldRehCWHu78cbK9VIMa9b5G/ut1+F/B
W3H8985q/vXf/Pq1KEeat6FY/PJfh/ItfxD125u4fS7/e/6r//eP/uv0l/zN//zk1bN4PvnFOoc7
Ot63b/X46a3BVOh9TJ5h/pP/r7/5j7f3n/I4lm9///VatLmYfxp6Y/lf//mt/Y+//5pP8P/69cf/
5/funjP+2qZ+zl/fln/+7bkRf//l/BORBtCW1FQdsmZqpH/9o3+bf0cy/qmQJGBfS18OuQ8+9V//
yItahH//ZSj/ZMNSekQ2n4sll76//tEU7fxbuvLPuctGsYLK9dzPNf/6Pw92Mvf/8y3+kbfZsYhy
0fz91+KMJK6ilA06ZdYUmKE/8+r/5YCGEezXfgnB0QwrUo5BiacvemI4Vzk2YzdJ0sryhcPybESD
mh6rDMFDKrjU5U9HlDOpFE3RAF/O69yjPG0V7tT3CrDpoa7LjYGT24WotMx5yW2o7JBY8Snm/y2j
H6ANtILkpHUHc6I5GeOoxqVs8GPNndTJ8oagtNZkUj7VpSgNnrDWxKxlDPSfg1anL32pdoUXaNrw
1REaDpm/LJb/fJNfv8Hi2ObpqCqSJ8KLpEWChunpjGgFqjACZ1A3KUZE07u8MceVPzXmwVAKCbne
tLdXuYG02urjgZedhFlECbwx6TbAP0QFzTkg/PL1kaOx4pDExR07QyJKcyvcBingRbcswlbewxVs
uZCaan2AK4GechW1ToWkWiPhYxhUJkatVRulnwwlEZeOrCWfaX46TiC6vDMQht2xiID6gMEpQtNE
V5+LgStxeTjWejNwK0/iyK2rLLJ2Ui1BTzbMejS3qhUWPwsSQtlLMqn53hoiQnc5T6TbsIkCaTWa
knOJo6uwj5mm/0kgoAgTnel7zqU9JCep4p9OI7h40xkMJiNGGHYfBT5tQ+yGr5MklXeWXP8o0nha
I/ddfwmDXn+pUMepXT21xKEGZHczxoHxDTdZPXIxD2vuMQzXvHhMEzQ+7Loy91UXGE9aJFXhqoxC
ZVw1naE8t7WDGXTcd6nnkNCH2ypw0hDcLnnTscdBd7jXnUh5mfzC1Hel6rd+6pZtnSfHKVbzAFOb
QtPuYweo5lqrBTpAblbYsUo3PSwcFKSDekDBUVGm+BiiRz5sAwsjQtcPEr1ZCYJbYLhIj1jiwaqN
UuFDDfaLJbUy1ZOokpp9m0oQv0cjy7eimzH7vpAs6N2KVfYeDe3Ck5DprPd1WzbqYexyf9xP1Ad8
V4YjiAlzbQyxZ1qdVBPw++E5sEIzc6fcYTOYITYVN7R/JqzvZr8pAg4/cSpHWbid3Oml66PBfQ+L
PlilIsH7E+ZvdKtPll7f5pCKZFeVB/5fGgD3k9yZQe8FkHITV651plIUk19tEc0VAVRpFW/hrIvi
YTtKsoy6rcHxTw+fPxgY1BbStKxb1+iD6qr0AwWBOyzs08euEZRCm16TsLoLYzjIJE6xqxQVHliW
3tgrJ3DsHynCvz0lXy30MqUdBi9zJutFHus50ShjO6WRlg5HUxfEaZAExrXUiQFarRSqhivbDSGt
LGz51YZElmxix/Fv7cDWN+ZYjgHA0U7TERzP7VWDc7I3gYTq1sMYtHt9kgLWoNrKXi+GfHJ9gEL3
E5zGH1HRY340wosC25GbbkM36J5yqKiv/DjphavEhjM8tnqHQE6tFRhSZ6GNgreTV0cjwPTYrSjo
fZWILN3O10LzoZyxL3tD6myav1nQ39uJHo1uRxkFyZLaiYx1XncFLsZluZUS1KS11H7OMmAzrgm4
4XkSAHReS9OvN42cxD/GGBE9VzITQlWtjYOyNtq8WkdZ3l6PE6JcpZh+KCnIoaoVzVaL1O7VKNT4
Vq5j+dESaPl4AONyngEeyU70tXYncM/aB2bbfDXqVltpAj/uFNDJqhj00AsbgRmy6Hj/cVBBSKZ2
sA6asALaLxXdxklCgC+5obN29VIomyETWGE1NhocOenc6xQAGKGG76tfFXDABuyFnI47HkD1rjaM
FsIu58QGHcE3UwTxoxTrzs9KqowR/GOjOP+buTNpkhPpuvQfaj5jHja9AGLMWcpUStpgSg1MDjij
O/z6fkJvd1tlqlpp3643ZVUmWRFBgPv1e895TjKOonnsJP2UGCdoebYGbeBWDIPUbR0Qi9soP1au
sRI/P7UVujpGU+UQAsNXvU1sgsXPbceSLgD+pDzy4mYcWb82tW7nYJ29j+5WeS+lXtu7Qds68fse
1s/cBqe+nLrrrvN9LJym111JD0163PW+s6DUqqtp71ctcnwxu3JP5o/xswuj4aYP9LabLSk18uGs
OCt3LRz0EXP9q0NACWXJqatkLYwlimtYEPeaMzUqsKDz0hG83wezlkDzqtC9qvOxYvQ0GsXNOhlz
dCV6o06sRVgL1lpoQaNNoq1U5RglrcnOZZrbXR0ZAbvaNKnP0gl4WDOYnzeIYoP9OGNaC1urPFR1
bdaxkU3jbvHoG9Q5zWfujHMMxtBFXtR5n/pIdmUC9y1CE98ZxGgO9mLFpW13+7mvwmNV5AHCfeWW
53Xu14PZE9xxjenFxZNgroeq4KASt2Q/JYVo54/s/OIlJCT1prKGZd80OsseJmtTRcqQeFjifrP7
Dw3CIzqJ2zw/oC4pmAWXmX/l0aurr5apJetj1fiGWl3FHq3bjYgQwVpW0BPiKd6+IoVx57jtXH+P
svqy++SdGz7UMwqVh4YnXZ5KFW3RkQ3ZyE4Lr0KTqlEXKO8IzoYLfbGikn8ZKV/tFttUaeUXRmLX
FcD70RvPmjbtEqoTE0wo86F9TcwTs1BjOti1feiJu27E9kGa0c/Rkh+sLtr5hICseX430GHHgn1f
GpN78oYRnqAzWEUsxnCOwbaxphbWRyH9m8kig2Isl9jTQp110/NvtdMkfdCS+I7NesfpdnvKyKvZ
90SM71sZVccFJUQKrcA5sdMFqZGX1c9M0ihjjtofeAaDXe2r6WVxe2iOXCJg9+n83RByH2n59J+6
asjMdDKNY7FuetybAyKM2HNAxp4HbyW1HZK2vCLWaKnjgSzmZIArKwihn79VRK0Sm2mWN35Tz8z9
jMLcB6UaILlwQ7P8m+HpeYZyEhofZcnUkfW5yE9l5dN3F2Qoescsy83wRoW1F+6A046PncmialfS
4g7XDbL8fs4+oBHYUjd3CPDmISSRI7Ky/NxAPqXWnbzrpc+2PRHbejxQaqgkGrRXJE4Ji6pG56zi
MJrVcE28gN7RRyKLFRNztaSQwvuRCFN3OVrh4N32fk/5vjquDDjYN36RrPpiwTKnbfuANYM47dqA
CJ64ReN9odtcRDu7KYpk683NiiuR28ueADr/iXe2v65WE+1ja4SBjoel9fFINfJ+YwHaV46xkhU7
5uJHmE/O5R4Fu3XAqZc6kgZ/DNq0egyo7aN4Us3oJqvT+PYhVIb7QBM+SwTZsb/AxBtP/SzLeVcL
UjPGIs/z3ebWQ1IHOO2ivLafNMK0z4XtNjMK+Yi+aTWVbneaQIKwcyyrOhQmECO3XdpUL3g7oQgP
5OQ1+JXYTcRdaET6y2w38oNbecN5bUymQfzxDR2Z5yW8hB7Urn3TOSL/ZK/q0tG1J+srQnTv6pJ4
eMyBmf6qRid4yudh3EEDnr9zZ70vk5WZV/xwPDF8vWxIm8E2pqQU3vDs951Vx+AlHGiis0gRor9o
G7gErIEqqZ1ZHlHxDyuy2UanvPtUAYLsU6yrubC+yhq7FqGR0RkdQyDjcOFz1spp233tEr+DlqdN
EBdqfm+tz34zLgecQXWqJGOqDN7UcxVQ+W3SD89mk/dWEkjNLzlHDgEUhjdTXFm1ul58iHF5tZyb
bPDjbPP5h6mCl9WccR9IXrc5Y7DjVPnBDbfV27F2qVuSRK7UKroPDIHUlhAiD02IicuuN2R4r7zJ
egQX1CLws/rbNZDr/Sobd+LI1Eb7+oL8ziyf86Wp8Vks9VeOpkUyRko/ROwaB7pm0AsDqBl3hUP6
gSkrBXjF4UTEmbH/0dpudt1Yi3U1DMb4hKjXOgJZ7M8NTfQbW3U5bcH6Kq9Gku2y9lquZJalHADO
eWCcYH/Wn/2sU9+8bO6eZoqdgxD+A/LDA0UcoIuiGw+E0xA4RlzI9TB7Y0J4PYQn1AN7q7fmm81o
gtQjo4UNTah9J7AxiiGa6NYTSFn3jXx0FGf0LnQEJgSIGmQ0FHFZ1tZBrfI6IBd+FzEzu41q8pmV
TyKLHYghmXoYT5ajxzsirLOT8hFeO7Nar9ZRTme5KOORkstKB681rhZVgJCI+Ln53TE0pj0cn3Qd
XPvTmvfiEDpyu1Jtq4AyeS+FLBrqkLnfqahBIsTw6FBnzs/eHbqIWSoxdmXmZlc9LPlL+lsUt8Vq
3xnN2j1amDdvmtb0sR8z9N4xEaaaXg0db3Ot9mFQTFerDPxEG5cJa2B4qTTm9apx2/Gx2OpfkQrH
H42K6pQooKiLCxvoa1DamFxnhXk4r8RBmBPoGaNoI5LduuumwPeSAROm9gZB5BNAHdhTHU9O73yt
nWxNYH8Raz2M422gsSR2okPlafoMYB18k35L5ZFtnNQX/8K+K+vD6NbbA7hb+5FOWnXU/dLuheoL
SpC2vwTvjFvczsNGJHbPc+AM1d5k3f2OGTz8GQzYb+fFYp/JMvvUjJlxw8CsPqyjGz5FbsbZaZqE
ujKEnHfFIj6FW86a64HUykRbJktkD89WN6XGlFXnqYvCJUYEzdEKaCiE4t4kyyNS+bUxQO6jKjZ3
Za+360z61l5N+Ud+E/3bZJ5mRTbu50h9CjOvTVaMPie9mveja207x2CTtjoUT6IJDsVaEkFdTo1M
eskjsvjdipiUPLKwWZd9e4mZqJl5xRZ7C+E/pXM0KKVOSFO4mW3rfIcd3eybWX1wJiQd7AVR8WyW
xr3Iy21v2OFPtHr2mV/b2oVsLWSflYeIhvlu6KfbVWh1xVrA0U0ZzUfqte1IQ1MkBdE9nNnKa3v2
cFi0eHuaJIuCeRf1YiVFrCM/KGJ7z3m90bxF2Z7i+EsTqOKAxMV5bqDj3fTrQmXVFQAi2m3eB2pm
HamjlzEKP9oLdkmZVUMipTUnliW6vW+vR4MXKG6V61zrOqx+tEKoZ9WE3AKda30K1RA769beC1rz
TMGCOviYrVICYAlo0fuNSVHjFdnR27bP8OO3/egiJ+e8i4+XDYwwyEWKZMNmOJ9C7Ws8mPM8ka02
LfyE/VaQnRRwanJ7jggxClyVmqJ9yabuWWhE8NgBKli8fnMXjHPhn7J+9m5cLChtXAyD+zmfO/dM
oPRyawhv/VYb1nCvLKlHwqvX/ojH+5srTX9K/HCQNwvQ7m/CNeW9D0/r3LuGezPYrXPvjkSKmB3H
C2WV5gMHSu9MlFp7kO0sz/CDAcHkRmGd2kHMZ9jE6mYqB/3QFWK47cuI/2xUF8+z4XycGm3Q2nDV
18FdrJdGTU1qGtM8HLxW1Qw3R0QXUd3WTjzS8Tox7EE36HMSGGFE7nrKuicQ/+aPzHC3XTSH6w+H
J/wANEPvh6BTVjwWlrhqwPEnnjHLgxYcgnZRVgOFvRAXpxSxXMTsTuuyj4excZ5Q7Kh5l3UeRec2
Rc/dJqwyCRrT+7kY4zwlc9b3D6MUFeknXCmt5DI/ZIGxnjGc0Qit6+F71uvoiKTR+dwRVXHOW++H
UYr27K7RmBgYih4p2z+KxSuv+4oTbew724NiHvlc+JSyhdTzkVF08VK7Yf1TSsn6ZvuUWXiMOmGO
5BZv0TU8A2qkqZaPIaLlBxN49q7ioTmS0GKmqsLnqmW1JO082YduzY0Ptmof9CoLZIbzw9zZ1ncx
6jwB+aRu6kV9QcYmHDYsczIx7hjyBb3UYh5YkYakA5s7pZySvCI2S50dm9mQn/Xg9anqauMqhxA5
XW44SnwzvyEZnAGtMNo+LqvKPztMj5wYIyCNHKpYd5+Fgucd5jeqWLDcx2kd1uyDFGtdHxcnmoz9
Bv34IO3V/xkof9v1lqpuyBD72DiZ7r4Xk3YXES+211oPeRMsK12dsb1bajhwO+X1ykr0YFpnax76
S1D7Zoe7gYXF3ZGaq4tPPd0nBVdVmi9WJP0V/Lyav0YUXggjhj46ZNNs8BQGm311Se54WOqB9lK4
NvTOVnSbkY3Fy3b9PA7Wqi6PzhDkxZ4OHtVxswo/vPL6JVOJPdRriAAgi6ZTu9FwuZZ2Tiutw41k
wzPy7CodLGSK1RRyyrKUyA/sfICSOxXN9yynbf2tn1RJm7v2y0v8O0Pcz6rgKHRb1IsADStVLQc+
xzKtnF8r4vo8EmvcOds7DSV3XPuDtO5cFF8OC8syVvuKquUHCpXm0eZAEHloEz+gHdXZVeAq8Wlq
BvGJ01MvKO0a9+vGoGw+kIznbbfm0tnlofRksfM85d7OvGUczytiU9Ke1FJY+Jxab/Ju1eOpoZcI
qmAi732ws6w9B/Y89YSKwzQz3La5boU01jgKi0u52QkNaz0sSkrNJX8ovCwQMUsCWtSxKLVMiIAR
v6KZnmtqYWHxnhBgTzAEgNVTf1i2EIAKJJ1DTOcTMlalVBZPBiNuEKm6FfyeA9yWjcZkfXR6nwnC
YNv8/Xbb+F1HgItmvI29vl+2hdfbz313+VCU9mTf6XHkrweUne3Fxi0eM8njuQfOhVxMKhwxu3pj
Lpps5JYuSZANtPGKBXFX3K7GFi8GUp49QAy6I5Vt6Bu4N8EGOy+Ynxl4qONSF8L74CPriUXmGcTO
exnQCw6JnJm91glvqMqLmzxnAJE4s26KtCsZPSUjD4SZlFSfARS+WtVJgOkIj3BYF2YsVEUXfYma
Nos3q97mVICaxH5LBZZGXamCh80p3aCNgaj7J2cpHZoa0lH3uZcb3Jm2n+LG3+o28avJHFlWaPfH
7C36sSoYyKclGKw89peVDWQh04uUmFZlU5rZDWuG7uQPVFVWk8wcuL8oouTvR8dpf0yBmD/5Nkid
cZEjgTumhf6xC0AUeJsGeds2Wh1mJ/Pco+dn1ngqhK/DUzfg7kyLwYW7syiksGOPhr2grLpnbL7C
o19a8cmhfn9ebb3dRl0QNYnsJaTTeuq8J89EpJcMkQ7Ym+ci+Lb1KtobdMrZpTUUCvTnwdI8l1Ob
UdA3gLt+LdFCy94qgrk+jsql5Kf/DHqRNswYXefst4cI5peMyxACy55P7nxblsibSGbJQp540sJ3
sw54+pzaVudBb+Vne+uGxzB3pltrqPMDfQYeGRNUUZhO1I/5Edv0Vl9ta22qpJN5GaadkzciLd2G
V7naGsc+NNqksCLQ3r73+qBxrpDPCoJO0UmIE6L7Fqnc0gds3FmuszSgG78mhdVEV7odadWHK2JA
nFOjSMQ6eee5nJzmbIKcIvyCagESUkW9n/rebH4tvUvZWZqN+uhOBXiBopt5K0wO7rxzM5TIFRc5
RFkRUFKsGbeyK4uIp2Uq/d1Y+CPlaqaH5rgBjrkdwymy7zDimDYNCcCnP+TqNyIxApevMPBWLokv
DY6B9u/n3Qzz4qfGiubvXI55txcxiJPKhSlnOFoIPfQ8dF9HTzljDBaOQJFsnMRH+rnht7Kf6q+r
3Rf6UElHfLIpOiUva+182kCf03FstUlzPWhquovErIS8fhVHgkA/W2s9qnSMaK6cYLO3HKxHg08Y
NHbt74pOTLBu8qxqYtvJsZ3CGnqBn9icmqnnBZ3ziZ+uwGYGuFF5UsTlQtnNFYEdp46btXS6V0fu
67Cjeq16o7lmhrleAo9d99aNer7aLEzzoKbBYL6ZGf4OX1HupGUvjYIn3sqmk2nbozq0WBX1wfQ2
wY4xFExXlnZxxa5TYh0v4n/V7QRfR8UsXEDw58bu7xD8sOaxCc8pfQ6d7TngNO01AHB1PbpQ7dI+
mILts+823fcVBf6Yso3b65XH+Ug/jCCyKE8BAPXJOm6rSoew65/UFMgu6ZuOOcdqkJX+4fcUa23w
fJ7MrXSBhDIEe+lGFd0uVTis+1HbYcvp3UYIvxLK/bGuFts+XhbPnc/LFsRGMUefancNSs6j4fQh
KumbnMJBtR2BIfnPMbJLqBc5NV1XutEJKodkyZ/C6ZPnZZtOh3lAhdLVjUefu2erIznCVddZb0dy
L9E+HTwjpMk/0eVvj8toszMUvkAbkpN7DGWoza5q5K3+jzkYi/W+iqY+vx1w3GSAd/Q2XZt6IT5m
olFiX401tI9jR8TkcDk/OwLzC0IZbJ+XyEYSGIdfQ4cUlvGZUX+STm+uV0rXdvYFuuDWR7GtM3Fy
RmuYvpmlWW+f7OxSHYSWCsKdVwM82oX0KPqPblYhsSmseietCaWn34WFm9IBKvGxjvR9lqxnz2CI
UhaniLvE8VLJmUDfJmCneAE4Wm5brNXQzPd05avxoelL+wmQWBfsxj5yNJD2MfeSsPdmcOoG6M+m
zXE9LOZV3Vr2hzkHOjDQGnwORL19z0szu/G2zuL463lX6Eu2Z3BpJRX2OH4I8q07yhVhqpf7THMm
PzzWlEt3AE+H1EaII8lF34JrijmuZEtzTpnKBh8hiE/f6ybIeXyiMjiAIu7vmWOLn5Ycll/jluuS
t2pF8iWWC0xbVtGVmpvwype9P6RGrVSZGMDhEpVn63Ng6vI4otqc7Ggq07rYgq9oo7MvoxlETwal
bxpMPAoB2ZhpZeTez6Zs4ORAsLRvlrWaTsHSmncF1iMS3C+e1rPKVksAXJNDWnbVdGQx8I4cq9Cd
0yrpXmSBmxEniDI0inGnZR8CzOJsLtJsoekAhCq68h1Xnz3UG4lvGdF5LRomh7oObotI2jsfC3iY
6GbL6tQF+2AwCMksci2K7WNRGr7JHKs13ThHpnITbq4+CjqE3+wJtxEKvfqON0gaaVCQ7QLJe5y/
KycS9A0ZRTH0XqrrCTk9qTa0UXrG0mUbxTkn3T3hM1G964KmuNvot+Yx2WyMVgnTaGPXkkse233W
oOQSxS9m2Sx21sKJrWhMs0poKUsHaFhhJ8VSTABH3NrdUde2ZzVJZ0z7uiziXgBWMnmUk2ohGn2N
lMBeGs5fUNjDkurn4dretvxkdYLhmJU9g9Jt2Xu8DBtTYHWdt9sqNTyvyvoVlm51K+flCfX3ylbY
1buVjtY189P1Tsui1onhDuWHbsLcHAzoBWO6nhXCthELD15weufG/FisbvhtFaq7tpBYwJK+PPib
6tu96Q1mqr2eZ4P0QzseMnQvCR8tyqmvSKsTWLKcJFsMtQ98SVJA1Jh98dI4o3Fm8JYgEkdIZ0AE
PRSbGvGRc8HUDVXlYwmglqy199HUYXONkgTGFzLlIGY9dY8294xpNQf9e3deVxVDQe5uCD2LThyQ
xScmDhc8w2zTZGsL5vRZWDqJq6Loqmrn7qsuF3YxtRbdk5JhgPm8Wr9Esrd3sEzmuKJB/wz0V9HR
BdiEn2GgYeHUZlnsZ0UjC0+huCK1r75dW9vP97lpA3Y05C8jsJej1xLxlV4kQsn/KJS18lNnFZHV
EX3R2Z3sHbc9WBOvHKjZ8qw7VyVNqdGu8kSEqt39XSLzWpuDtAMfBK7nAEWCDd34LedyYL00W1mw
5lZQ/2IUuN4ViTALFGWbeRuC6rtK2VSWf7/sa5HU78uirgVA5ZgEfSLZf60oaQnE8zbsd1QzRhDG
jVjdDJchd3s3gs/A0ACs4p1rWr+lpq90LIgOcfugciRL4aI6fH1VKFPR1Aimz9PiXrqZVWcyhzJZ
vGIURNOwL7SaH3U2McTFgXVCDBFWR4b+nPgWspumXbH65ssqRuKeJizBHF4DuL/Pnj15xsk36JgL
GjMV0WmMm6mhpedWv5parBXDb+jGR89sqQ/Wypq+B1HHCGiG5m6xM2N7PXqiax8q2hpG0ovNuV0s
OT+FnHJV0kyUtQ/dAF3yYJuznI7FDDphN1VqXXe1yoI+tSaP8Ry+Sat/iVb3oiAxJO5zn5eOVllk
Wo9ROTNBJavUOJnZigp3UqqXSeAv28lzWv+DdirBq8VZ4UVpxV5X6JAeLKXV3jEoLpM+dx03rXID
AjH9P/w86JxMPx0KrE+nsDSXIl3Hdj35wuTMprFDsXoOvTxbtd8zN+F8/YxkkVhA6XXGz6YNS2oN
rYPgwMSq/OIDJvYOZbWE087NrPW7CHVpJsagZygXix7NXbVohAF9sWENkHSiOWh2uA8MumNGYlbO
3J9EM8ma00xN4zgKhuEq2mq2mXBTYPd0OCB4yYNurVMpo4HzmFEiWW9GBHMdDo4Gg8Y0LzQboNfv
K9iLLN/IZrx4FfNwdi1hRvter9tJRqupD79fjv+WgPSxQ9/QvJaKvpac/s+b8vvQjd2v6a9/6/Cz
u4g4x7d/6ZUm9f8PEerFDPX/FqEeUNO+FqFe/v5/RKh29F/oT0FJAc6j5Y5r6/+IUK3ovy4EGmwL
sAvYyyIE2/9bg4rQFMshHH+gEmCzUYn+Xw2q4/4XDlZAWcSPYdQjhO+/o0F94zQmpjAkrhnr7UWG
j7f5LSNdiaVsDZ/BStat3RkP63YXsdcdDYJRd/Y2zLduoJYHmTvGgSSG8lgunXf8x836FxHmRZj+
z7Xv8hkCUGkX1jDg27cmS+2XymmGPk/W2bXIqDf72wDI7xURj+8ttBdV5dtLcV/5tnRo8By8UcBq
pIneYkZ4Q1Bf4B4khpfDxPi+d/qiO3x1IewMcHLQT2JwRED5Vtw7ZSE2bb5Tp6FnUpDrY+iGfXkQ
nDJuVUB8dexlPS9135YhDJO18Y1TH8zrd89bq5thVeQ5E+cOGYVmYJ+EOAMf69XSFpHPrUckupo4
FeUdYzt8jsvox2j1UOJBQ4n8eOUUUcZ97csvMFi9XScDcoq1sJxxl9Od/BG0PhuaVnnLZlOPXVIw
qUCUt2pv3W3hnC2xlfvyamgnd9sPRlNlKGuKoNhxXJDuOSgN6tK/Pwh//DrMBSDOwfLhn386JbRj
C1rzZp4Uuf7OipzvqcHeMxW80baSmmWbvI04hRyGVniULp/iH8rbvp+VXRqYsIJ8tI5G7qqrNdP0
5nlZnqLFGXaW4a1THBpddcQFad0p0juSciBbvLYmDtxgTejGMXpXoJ2i/2j0X0n0/ylJflt/EMFm
mgwVUN5ikkO6/vrjDTAvUDPy8bYRrQWEkdqMpWEu+74fzB2LvvH497v+xil2uSEIfXlULzeEw473
RkOrGw3gLlsNenlL+WRxSK8SwGDNMe9E/x3BqWRi6tJfC+xCEhITLvMLdh6/3FkV/aWEDklxtids
b/ulbnwvEYN7oRMIuX4Ls80uGAsgko3NcaSzZErZv5cF+i/3DHg+/A4HkzJw9DevNeBseuhby4Nj
Nk/bIKZDyQg7nSf3RtrRj7/fr7fLFbcrQq6P5Jkc4Qv46PUPZJRDSwUUEKHOgPomczf3QGwNYRtG
5rxnwrroz/+5jFyu5YNvu2AYQQS+LQuLFjagPxsZ7tTS7HaNkFG5X3jBaSRYxnrsQx8edhZZYxUj
ysl/bt4Q3escsGXStNJCnSpys99r6A3hCdJV/cR8Obj3K5DPiVf3jo12aKm91HSFU6RmtIrbHPnM
nEweHOWEKWapSehYlvvOk4MbL44GhUKLZ0L1mI3mmqhm6RnM5619T8ZuFt3xh/6DQkjyor2QVCF3
MjDmtnCn6NYhdqTV2W1VkpeFeTvykBTHpegL9Z9S5f/5Hr1Jl/z9WGOnARxDSY1k8+3vRMenpyMz
8DsVXdYnFki0IQ5tjUYjBAP31HZi+Jw3OASYIEw+uSAWIxI0mtEd6u7qhxajBx8J5swL4ons89i0
ZAb0lX9PTeq2sVep2t4PxRR9GjpwrHEPi+jb35+1N4Cp/3wJngDcIUQue9iyXz9sE5HGi/AE+wiR
hc3eW9vligZ1l+YRGUpmC6Cf3AQ7PExeP6VoA3QsPBTbg08M/ba0FTLUfPHPeKzmJ8eXDqc9th1C
xWoUBH//sJcH/+3DynENnDGnmIBAi9efNQsH1pnLwlrVkK+tKhOJNwbV7u9Xueycr69iwwn5jQsA
TYp35/VVJOOKPLv0Vy2ZBUlrBvra6ksUrY3shl1Qo+6SNFr5o9Af7v9+7T/KpcvmASOBugtE/qU9
9Pri47AuSyEk0KOmWF9Q3papV8j1FmBD/tTls2iTme2B7VfoPqEtQGMLssT8zuf4c73jE4AmZcXG
OYJt//XHCHrGTbNLGWMUKCIKDsjXXtfL2F1bDlVma/nv7Mz/dkHSJrAp4cG8oM5eX1ADaFwcc8wT
ey2mtF07/zj5tEw7PVqxnoLmnT3pz0cJZwerHrBSWgDgUV9fb+KxKeaVkDwl+iWV1tImI+Xcf/uB
5SqUgUAvoGxQcLy+Cn27aBBIbIGfRy5TInNIOYkG75S3//pd8KdcIBcQjJw3D6wK2yAEnX3BSfU0
T4y6T+kIDenfH81/uwp9Eo/3DtQryvPX36XJWKKZ5WGdRduVuv2W7bwpF++8fP96FfKBWcHBVZtv
U1u8vIHFwMQbpeEsUADDIT+qadYf/v5l/nzHab5wHsE9jj8XpODrL2PauvTQO/Lz0/ndMx5x9tA3
cHdXtX/itV4/RZWL3KdunXe+4O9v8Hp5wdoXOOztVGE4196UX5I5IMZnFrEV7ukOXW33OPXGvCfR
qN11W7QirSCjaJvg6M4E6YnokSIoS7IMr+3f78JlvXzzUZCZMxa/HBvhgVz+/B+FqqcJuy8Isr7c
bPktRyT6W/mLTnzV78AZ3piHL/sMhxVOohd8IwXUWx+VX+aDNhlSMoLZok+87dFIJuS8IDOWaG8S
v2XuvC/RO9LgrpFph6JCn+l0jDUtUtY+yUkF2V3D/+WDdmdmS0BGPANNWVHTAB5m1MfrhkQN+ciI
ysld1mWIDaumSzMC0Mvxn5gLeh234z4iHfYPozk4Rzdc1HsA+D/vK8px2FaQ/C6HtLcBR7BkCrVm
Nt1xnEp76IFWckGbHDfHb955K/9cNykf6F3avs/owXberJucFoR2LTA0RiPNn6pbp2tjyuuUwcWv
DkDoOzXPn98M155L4itnB8h54ZsnJvKaBpkTl1sxEMeVIXUbT1NlxcaIoeWd1fMNIu7yzPClOK+z
B9vIdX9vlv94PpslyFzYNFksbIJxpBm05ykc5XmTIttnW2uCY3MCetohg6YxIveeTnRaW159+vuL
8udyAeIdnyKxlpj7/LceU2cJGc9eesTIiuSznavxUGoGmjjXe2R7KBK2kxDEcFhEaL9Tov95yy/r
+sU8ejGS/uHur1eX2ShO+pimnptUG+d6TDN9UuAkfOeGv118IY1ioLzwkmwCKxlWvV4P5qwpmGJX
c0I40XerdY00C+z8nUfo91b+z1WHgwaW3QsOgS+GqvrNM1TVGLSazpSJ3BoQR0YQZYc1c2gR4XPR
CvFb7TnHRQDjO5EpBy9tBrS5IszXlscsPIzKBKmBT4oOP/ecyKHtrxnl4/4slF6CBxYDb8ZUC5cn
mVqjfF5EhCNyGzbV3efQVOVedA0j4L8/JG9/KL4XR1z40g4tNV7Jt68ikxyrn5ceIyL0tnyrlv2q
C+N6cbz34gf+/KEc4D5M+3j50cW+dRVXritJRjbQAY7NRPayQRrVwnjx71/ojwMOD/uFmo8tyMPk
Dgft9fOwFvRwZjFMidcu/RcQuRX+UPwXFcc9T90tldeEiRktGJ1GgiMu2HGWgkIU4+dmnGYVd85E
q9z2S/BHwB8MZlpFiW6X6XrjpUbboCqXczYgD0H/MzH5yCe0CxsxEe9sdX8U1nwXGg80DZiFAemz
31S0kSoBjlToeCdRPRLBN3wb1exT0JbB2SUNHK6rZ3/QsikfswKasm9D6/z7/fzzV+MFY5sNodUD
K7r4/v+53c6NwAmQOTIhSVPsyyyTrBdb/s6O8C9XoQzkG/KzXS705iXOl6mqMEdMidVzZpFEgp2W
bDF373yXf7sMcQq0jk1KaGiYr79MMXVlObfiIhXQGUzwUI1rPAX18NFdXP0lUOOCAVqPH4is17dt
VesniQ1HHQbmvTWqGDtEsmBQCMWs/eo4AmiXh0VI81e/bMNNtmXC39diM/P9UC3N12xYlMZWZ2Mo
jQzPwxbI4Rzfhr1M6SozeWvmJhNptJrZDRqS6bkTTGRjBu9iTPJR6xvGIG6Y4Hz082RUi/hflJ3J
cqRIFkW/CDNmnC0QEQpNqdSYyg2WyoHRmQeHr+9D9qYUkkmWvaheVJkIwPHhvXvPfc77TA1HR+kK
2XjVTi8w2NafZa2yOjBGm2AWhOrVQ5kUVWQgKq0/+cLerHD0i/6SFNkk0JMz/uZ8/GeFK9aJg4+h
upCt2EwEhPT/jJlXnmVtLO7HzCqizuwx/PiZn77EkgJKxRLRBpAJx0/N7tsrez0xb3sIqBUsubxU
/WR8bgqwFX+nCi3ztogDuLvBROOVnepnt31avGY1YzljEeA74JjpnRQEmwUxXaLRbKMP6IyXq+2s
El2VQ2UWgRIWyzmdkirsPLtado05EtvgjhKQmj4m5v3HI/kElPC3fAMsjV+xtYB1GDmvR7Lq0zhe
PLMKzTmuyHt36FgwXmiJB26SjX96tE3qwAJVNlGmZ+YF7Quo36Q8magtLD1DRSQQLg2YVT5Z+9+O
D+Z4iBqcHZkuPPjjr3+bNFC64IAFUKFsNe6NJYt3KhfjH6cp6vKYtX5pIlzS8d6syyLJK6R1OO4Q
QGgXzeyjLfz4Yf1/h/d6kEDoYV7Zhq0Du+nk+DLK0RjwJ6DVNvOeDk68OhQP/RLQIb5NJI14B8VX
q8IygWtTzM/5UOG3KbDzPEsoqQ8DQvMnu3LzO1ks3U75VflQjjjtI1IW5ydD79U9dar4HpWnLCKr
W4wrmvAWyj2eTxYom0hnO+615KbGEVASy6i5aMpsaDbnzqycK+gkeHsyQ/sjIXy0IZrwsUS/EMeP
w4LyDOEQZuceSdRPds8CATozlrVLkcSIIJFwE0Lhp56NS4bOUuD6Mn9hSyPOY5ojS7CYtcFOkCrY
78xs57s1H+x4Z+sJIP65deomsJhVvs2YcMh+8NLqe+sw21CXNtIZMXxJtdt0MQfgAlucn63nl0xg
QmRjlFNOxNjqLDqdgNoHUz/UQqHndeQwX6qJsK4jjhvnu5POCGAcN60ebToYzFOJq0/nflIWLRp4
1EyAUAbSJswppY2ft+TfBgrFuh9K5HQkkDkImfoKHTLt5ry5Ha26e4jHpMUoTn8OI1G66ZWwKRbX
hcqGR9I4pyaaRI8BAZHJd5Eu+WUdk5MZJvpI8Lwr1+qnrtwKP+gil6OdoO5ioqrdPuryli60Vfkq
RIWi/W4HrVVhl1Xro5YTUBZYU6KZxx4twRgVVTnFgdmXItsPE+xAgu0wE9ZIgL+Crva/Ot44zzux
MPNTIR7HH4PB+CFkJF8xLwxd+UMiNFmCPF/Xq6qQ/XqYRn24pqBUfUtnN39qm7oYwwQxC74eNKr9
HlUl2aIGEALSUyzKyhd12ubh4FmxvKo76atIKdMdKWDH6JmWUcprX7a92JHExO5BL+uxux7JQl+i
sigxSGhLnAMv8QbVolRq22HTD3Grurv6xs6s2xTgtYWfJZL96P2uV7AJoV2bs6QUW3QK8dbouiFm
Ot/44lmLR4vOqjBjTaLCYKkWqMmBA7BqgCBeLsikctTSAyYS8N36YNtBURbWtDdLUPFS+d328Kp1
Vw/GoEe5o69YoZcMuyf2uv4CQqPd7hHueAqkQTzcN5k20bGBnPyt7prBC2e0t99lXHYidD3VIvhx
vfhqjjkxXcZrnj5M5pB2jyPydy10LJDnO7+wxx65Z5EkgZWKatyV4C5m8Amcv8O0MKh2TMr1uwtq
3c1DloGywe1vojeHW9J8LT0MPNsebfmtJuFdFE1vlgevmqf7QpImH2oNW31+jqyeh8lIIWgpr79M
BOAw/g7iYyNzvGdyhsdvqhEWglT2YDqdjHzgw0Y0IgNv9Yv7UV9c6APo1dGxEwJ7iQ7STw9lwV40
zHLmXmRpqErCodfNPjLUqJ5rJ8Vz5jXTcpMpvFFonrvRPm+a0tTPTR0VxoWeJA4913y09rUSZBIV
U1HdZqaI6+NMgAFpGhgVrQtokB6qLx2HbhDjvDSith/8w6AV0xpIVTbzvndVOYZpa8EPpY1QX2GK
o0OiMHcvnL5H7JxZHusH38A/sE/zZl5CIZb0l0raNdlVAq+f5rbE0VW+dokq3mfcaHHzwtmKbLoY
XQFmvKnxIzo+bJMLIc2f+BZsL7QaTQNu0bEz2Vyl6dWMmWW3oEexQqaJ3N9ZDTQ4Op1VHu9HXATN
UU+H2AgGMckG65LMHobBtNPIqSQtHg8gBPK3XpuLAGvPpjDy1UpPmQgXGQCPwGhrD0XV7sHqoG+L
zdait9yM/a/MJ5w4NM0ZpFIv3UHHf1nohC5bTnXrre3yu6wACmKFH6xv9rCkLUIyi8Vj7jM/DxET
+xIiQAG1te7WCW3zgtadU2OFMmrNpiIa+8JebypIKy+jh+rs0vFZ9M4GofdT6AwzPZ7M5+gK4CQf
4ygf9ToqdJbdIB2z9c9au/Odws0xByZ2CVRALh0qY1mjRBOHiTCPu1VH+4S95YpKFKqaeLrwup5a
gtSvSQrfwbh+0RrvRTraoUroGOWxiiSfOxwUtWuQdcIauK8y70YN1b2YGDP0J7FZfkH6/VwSRc+p
cTcXxW+dBCxQzEdn0kNBm7l23OvY1Wlb+mUkIJ5IxrJwakwPyj/gf7pDCPfUs7jbTX+xGHF+V+fZ
9bxMF45bvsCsg2GDmtB4rsf7ApOisH4axA5Jwzva/IV+yfblkIJnIdO3VB4oBAGbBKsHT9XtsDOC
9k/JXoMUWMXW9yRl5UISmOCwJLdWK0GhpkY63saVx96bEoU6o9dwQSWV/9ZqmdccA1gLyNSbJPZU
pLftAUb2/TjJvb5ZgEZZX8VzybSLT5rm3Vcb/SB2Hyx1St4NXffEfuO+17ATiiGdv+uV153pCyF9
y/rdTZ1d2/tXCQE7vP9by5QPoLPOnAwzWTGYt6JJvuaud3SKB5Fg/ZddNBou+FNWugtG2YCR+0/R
Juceu/dYIpSTyfBgNMmVncIFydW8Hqw1PfbKEnQn5zvZ4+RGyR40tnfsdOsh7vMfBui0djCdiFTB
Q0Uka0yTB19ytfdwECrNvDEINcxTujN6rd+Z2RDBAyJCTzjUr9HvcpsuomLzMNTpnZWOQZoLYlin
JA8gMO9aDUOZtd640vk2GfOT1n6zMMclWv4zH8pffUyDS+HUNnN1meTFzp9T9kPyS1wqlKWaccwT
w/ouMl489snQ0mZ1bqRVhHD6Ygahma55NJv6r5oBtEPL9yuzvs/06Gdn+TInzlPJ9xSMLlpZVz9L
Rqe9nUmWmShokTfOtz7vdFH/sg0cAmq6piRwcNrWCawkp1gwdM+m1tf4nIqbMuvOaodRkScwU9bx
hQ//Sy2W8lgvSP9HjymurdXt2M1tEFsoxMdiInVb25yJhuzYJCmvC6e6ukI1q192euztWZjFU8rQ
sY/67FwhozgTS3+mx8oiFLGDfEKT2ROXrWPXwVBDWCgt7RqzI2gl16KNmpFpzT7mkPbFL469kDFk
9zs35f0sjGevS1XY9xiBkCcGfdN4+nFGwY1PYLD1GH5OHV/iQ1CPbmVp303UIb+kWSZLCNF7GQOd
PQi8pz5HHVAaif/VF42JeZmjIntINlg+6tqlvVV+2vpH0i/NOtT1BYZ+2psGsnFUdbBt+hLRb2EO
6zccQ0YMmweDdzShEu7DLp2Ka0+0rrFbWopnpbWtLb2ZYOghDdb97c+xC6Mjr+cJzEitH4Y8sWlY
NJoR2b2RfYnJM7RDyVeB+QC9jReOYpMg+cwGL6TnmC86tA0bD36/2jshcZkESGE6tpuNMUOjqFJD
C2fTAgGDH4bwXB0L1U5fu8HAi4/bfKeJAmsWd238kFh1vrZmqm5tF1T/vkhSCv+Qkbo5NMoixj/V
r0D22k6IX+mYp98He4oZu1bdfvUmPq6oLQtBapQAQlAOA3j6ubEWEUzUhc6HSmEXja21KqMGXye8
7HQg9jkDCgFJIi7qNuxLUnsCu2tbGSoWl1uRw6VgHUyJjvL73VpksxFgXNYapOou6A0xjw7II1ux
DXGU0f1selvxn0jh3vpOW5GWZ7suiA6WEwXLqS4AhU04J/fp3MyYwXGg/lli2wLkY3YY/SE1TDYy
HrzvkTXDIGMZmdndzmYhF+bcMp8uWg86drAYk3Vrlag9rlsm2CLU2aMBY5it5MLPuwwavz4T7TNp
o/Mnr1peX92OyZM9CQc3nFemL4avGQ2In6F71AZjuqyXPtnUCQjOEZTjW+Br7HXcv2afX3lCsrRj
FNRgWiTemoZkfKx1OG8wtbDxWhBdq9/0NytNTNBeylgfyhxBVITuIn702r56cTQYTAGAM+OHGacY
bcHQNV/AuQxXxWIZuKqmVbIts0rEQeQIbB3XavTzPZvNKTmvW0nSpxgTHxF936JLoICrX1ILGcQZ
JQ9YMYnrZ7fFbMgLrS3rJ69opmt8tdw8AR08ZfqQ2lZNnmcRwJbD5y9MbRPJrbSmnLpidz4Wsfmd
ydv0w9hYWdnFCGopwFuNrcQuRVwR/Ngkxxxp9TfwadYUofD3plBIFymdMq3xRQfddAO7zOLDtrFe
uGYuH+eCWBTQOlt3F62NgwIj5msMyqQS33IfoQ6xZEJWYVk187G3YBSwQ9LlRTa4qIctClmkrOZx
9lVL+tGPqIjRt83ckbROFzBUgMbftUARdNN1Z0lBdnhXzS+cM1AnC2sdhn0zFfWV4bVpC6VGS18w
5Vnf3MLysOi3wmyjllY7pXhZC/YQPYwVj6c93BgwK36sfkmzbxo180cNMuUKGdJohP6kUU/T2Hj/
BN81foXAtnIy8KQhDtB+cvyYsaAyxrazGaM4N7Ewi5mjGOi90fCCztZLa6/VQFcDH2lNv2vWzVOT
NMgXbyy76ZrIm9fxJ8UZnZwJafl3MACrG/7s9FwaNUf5AjnSXeqzzY0GDpJFIPp2+GO0VXzb1nn/
PKA5Bw7Sb3NTTtGAQ1Bjp25ApcifrvJ5SM+6Dg4gNgdytaH62OxowRTT1vBJXYOgufR49ubMBnKS
m+uQ74RvZE9GkpZPMXhBZg1P8e+WpujoY4Fr6DRQEnz9JRtKrUmaNqgoFXhBI1dAPxa4hMus09Ji
Ny3CdMJp4MgeWonie5nYBhxhKcFCFHpToYtqoSFgcsi8aHL07qlu7Hqg5ob9JHTxuZ6vRQwzQGnz
ICIvZwAAa1DkcRSmdA/Scy7yXlI/6aY8RaIFLEbnlEp/wxFXpT5mIx+uMf7M1FRVQYWsBYNTxc6x
1zUgiOWojQlDPucDBx+oMZl3ufopqoW5HzJIzM62UOMjO1qth6AZs8tKVkexqqROerMsVXKf6G7/
UPdNygKWSLz6VCwYE4j4Wbh9Rb0jwrzqDfsUK5UVkh3jHxlzBThBqRon6OZi6YPaATJ2cAAonhsD
ytBI9Z4xh0DORB9BsU9uUm/Bk2Lmi0YXaigWP4DCyVmk97EuBKutEYbcahteSXIYiZp08q50O9cg
wBut99xWLl5qVMj6j4X5zNxPTac/j263/jaXqXmJk5iMq1W13tUwu6kXWNjMvi5p5puHcumGO42d
BECwPmOIwVBqyii3PQBmHKK3Cheort9QDg0GQ9pmC/A2qk+Bhe7npWTiwtVQ1kuG6av1s6hPxh5E
/DAOB6ucOsCP/Tr2O0gi67KjjNp0AZYG7Ix1XOVfKQfY+vnC0tXxKSdrf2i9Yo2K3k6+DNS8653Q
YzY3KYxJbQdjuXQYV6xfEWlAyY3TNQwGt6cmSvoAMcqwTdcRtqm2gtpJO6P8JofR+WXoLDKsTyN2
oNFqWME1ytjKXLP1YK9u/T0vfEnslppkuJTa2p6Ncil+Un90ryxVDNd1T0gmJY2pcSk0dvMPMRft
FawuikzICf/qAWxN/qO0hiWGlhFuLMRCWw/6RCdi5qtRx3kGGq+v8gslZ3XF4fgTbcSbVgoXwRhI
ZAfNCoxB27//TxPAmHy6yBWnU46eGUwKHlQh6/STHvYbWTKsXQvfD1kcCMu2VL3XlzE1C4d81cOv
y5PmajFcj5Wgt58qIpMjMy2NC1yR1heroqxNrb3aaXAocVlTJ2B3fN4iE8Pd0nPUs9lUfVxXftM7
/fvbyOpBn43n57SqrKpaVJLtcIgp3ghMArf3Tg31TuTqk8aVcdrL3x6D85f4jucIusZJuR+FRG52
MQg9X81DGSx95/3xa1I8HFnniEemOsIOlQc1Npi961l+OIxF8rwaQg8SFNNQcb2BdNDEWrDvF9W5
gB0I75aiQw3R4uHjB/NXDvSq3s7P5ViLktxCVk4T9vVbU/TCS6MEUa2BRTrLctALJKD0e9X15nHM
UoxbpZaBnSEZ0uXH79hMjOfYbJ98CciuYPtyS4kq4WBj6VeiT0y42NJOEewDCSuV0X7SaX1nNKMq
Z/QQ3kUv/FRQyq6w0owFHQ5ElPZ3X5U+0DAgGB8/l3euYgLtI4qFV4iA+WQwQ9WSTZ5BKBiGOLuk
sAtcYuo/S3N+2wGnjU+5bTOu0BUjWOf10+fgASsCnnwoCpM0TmH6e/TE3S9HEhiB8Ny/qlTlhWsH
/SsGdHfVqq32Lk1pF1hflbZ34QlGhTLqA+RijxTZWFsvKPql52Xp9YdeCefOdpd5ByrUjT5+SG+/
Kn49WdRIOdCu0NR7/euz2uxFpbeg4TL2DrwvjXIl6sDe6f9VIL99VRz+iLzWET3hXn19KQB2xjzM
uDwarOH7GtQlnOCa79l0f9ajnn32FW8T78lnQSQ1OpK/alHf2W79P3PmqGsc5g1Vh4Cap+ucxXlX
2zZUOul0R6Q55NGMq347eyaMmMyrI8ubugM9annz8TM+FWBx48gjcJR4gvgN7v/1D9GNRSqQQE3o
GOPwW8v7GHPLXO1damyU3Sv3E/nM23dqoyWlUUmxh+bpqTpZAYdOu4Xzkw/s+4tr99U36U7eJQSS
/JN16b1LsVpsU/P2ak9VJkJLqSvMFKYpY9c2GFx9CIuYOjiMBt/ff/wc337QHGh5jJhUYTZwc6+f
I6ckZQGIbLDBYJYSnbSjVLIMfHyV96bTLS9Yx5hDt9A6bbjX8DpEboH50BQc6LDynfhJIDOLd+YE
jGk3FhaYNyT/qr8xVqy6geEgDIGrpyEz9AqlsQdspvbaXKmVg9CULrHAwr2HodRr7P3lOgKLKZLH
ddLd+ZNZ7503gu3LBLPFu0dKefKQtCbLKF6QK2V4qxOZSmnXWWVsCIrRffz4Sb0d1/x5gd6NHQPe
gNNoFEhVnbGIFUzOXExnKfnSR82QzbG16EcWVpN/Mle9d72/uy2mdda505ThHEZjM3IGBKi2OId5
IwPTEuh2ui/Fl2zFNPTJlmNrVL+eQRyWDbrrbLoQBp2m2UyDMXtGzzpVos3mFGDGd7kp2iuvM7wD
blrKalBa7hZDQLKUBG1+1tt/K4RzEeqg63O2/QgJDSebS5sT+IAYVobuUMlfaW7gwa8rn9Jwqzl2
lCzAspHBqg7Gb1Xovzo/sftL2YhEBRafYRo6SaKWHakb4sk1wC/RWel6ip7SoyUi9DoG5C0Xg6p6
btMiiLsy/ellkHuREFZ2syNPoQfwpJB8B87SFs8WmwkvsLNiUVdFFlOmpltvU2LNmk5BsBoE14An
50Vj0RBSWLRquEoHr7V3UzF7d8a4IuBCBQfI34IAoIOs8LcDKoolJxhMnRohYofkcRx98886xxTU
QUY99VkL+TmGnfmnr9b+RXKR8QxZiFJRBfWuDWUn3d84N40cyoZQbWRzCPafpm6oUUXiQfdCX68d
M1IVSD5a43P2PJhV+0z1Y7hJOBTqEav88JiO0NDCpc4bpMKU/Mw9sJlsuFythV0flBl8S2y4jDSK
K2fwAcDb5bcuK5Ch1p3j5dS2OHKfzVSXNex66aiF2ToNx74R/i/b6+rbZEECBnKlWp9Vjt4/ILOh
gngCBS0NTK9vY3yRU0bBfKM7LYLWd7BgwXwCwzw/mHY9aTSCc3qO7eQabeQhZQDyiVIGVrciEoNc
gL7kdVSZcW0DBY3hV6wqiZCMl3k4jWl1B4gVPVZKkfKSu8v/ZM1EHXBY5KTt+tHO/mijbI8I6ztq
pYlK7/PEWo2gmAVBnBMwYvhxtFO72KbhMvjgnmATeeULGL81zAZnuv94unk7/RNXwgJKFhNbXSoX
r6f/VpmZLzPi7R1H9Tta++BMZrxjH1/l7/T++qNnr8g2DpEUF3LFNgv9Z9uQ+JNEzUFPVy5tF/UE
C/xYeD5kP9BYPHIcz3bDWjY7pcVwEFqoMxPCXxSWUIsoE3oXuejV1cBWK2xopALb7xP9Egsc0ojO
byLYQcM5B/UmarW6jeREueTjW3hnnuQUx5TFxkcYLJmv76ABwW3zlclQZpVzbc15ElVm250nlk4L
xmLofHy9N34FTDn4rbgiI5XLnsb8zUmtp8JmK2dE2u165nwr9/IQn61/yvOZjAT5ySt6Z4XmegwA
3DmCeUec7OzrvJpGc6yaMPp+vP19ezwegl14NgfR1zn4ZIPzdtC9vtTJckr3TOpQyZtQ9U+qpi/i
f+YEMN55Xa/uZvsJ/xlwS8Isqm93c7G/33Mrh8Phz93F109u5J1xvd0J2lbM/MSznUYz17OeILjl
MiAOH9QlzK0baCsXJGCGyEnCPoL/FdVHGv1JBNpk7z9/PErebky4Nv5yzmL8hDeeOUozHeZuUhxs
CpGBiidx5Ftq9t2wik/u9e1L+/8liBJlA/fG+N7Eo6V17ZDhnzGTJ7iBZNeD7P7nbTZWZXYhAmIB
w//Uami2kh4t+WfsE7PyvgXZervYOf3MDV/08bN7K03GuyEsnfGOgYOKwskhc3VnZS9Om4UIU0eS
D/AGdRPtjBYJCrhNS0++l1IjlAEnyD6vzHSMMrNxrz7+Ge+9QqzxwF5c9t/237rJf0Yq7Tt6BrxI
Cu7GsKPZOB/tvHr0gZt88mzfe4O0AxglFNVIRzuREGIay2s3YyXNtWw+IlMGJaJW67OJazt5ncz1
BmOSOoRPUemNthahjzAngpVD1sJpPHgr0YWIS/wBLQ84pR1YTeOeWJPE4HQv9ees0cWdlA1ZrIlt
XtLvWSkvOF6PUonkMBk49NUGcpBAQyZg4v69pAEzAv/eli1LEfoUG9DntM/QIW1lwJ668ubv9Oqm
/eThv/dUUKZ6wBOZKyjQvJ6QRt3vjYW2Em36SV7GwAy/pta0RUC4+UPH+NyQmKr/ZHC988qxJ/I6
OL1wcjm1KIrW00AJU+J00tE5+q3XRIsXy0/u7b0vaSvWEMgHvBsn6cnakRklDTorARJW2bmJaLbI
VZjYbc6ZTG6k6MVsUnMXg8zEVVavaIwFzJ8Lv1n0/pPP+p3vycREjFbJ99ndnh5otKzojb9aZg7L
eSRMishIVJeDMLs0+udPl+IgVkL2lRQ1/6qI//PpWohMlZHCpTZ7z9tXHYpDlFEXdPv+XbmN6wRM
BcEVHu5M5+96999LIYJy2O8zV1krh/V1QpiFTbr5olHz+ZpPdnI017T7WnSre0RnTp9Rq/zrj+/3
7+Hz5NPeCn8cgpmrqIecbOMaV6G4AZUVqqFwe8BEzXpFhp6NfDzuyeIW6Z+OdIFdkhT6ATJV9pVP
y/6lhCo21YnBP1ogs7XE+lsT3tOteD8NpCftIZ4sVjA0IWrCmkRrOS/LbDfpm75PtvmjWozqk5Hy
zidpCRwUgr4Za5t3cjex0eIJBijKpt9aHulziDt6llNgUf7eGfrsPwBASD95hu8MT1zJBtnJggXu
jQO2rAckxwSChoA30G2MRn7Zjy1COpHqn5x0OVS/nYppotB6ELBHWFW3H/OfUUPrmdSsNNcC1aKv
CRwD8h3pEJxnJvj4ZQhBmo56b+uI2xB9F/dZsfo7PbHarxV5BQgErGjxR40YjSpj855JPY4qouvu
V3dTJTpDiapz3FS9uzafy/6A7dfYALe15ZwnMOB+mEVt/Gjc1XqpcenInTYs5vWEyl3jxOi4WI1j
Oo6YyXoJ18OodZRqSsmHJZOSbU1TW26An1i7GVLA46Ex+uU1flb3m1ZU3kVdNKQTkNxG3E67otef
RGtcIw+HkW5PJkBWb2ib36M7EnmopFkjsF68vkPeqwF/bcbcvR8Hx3iaEtV8s5CLt5svtlluNU9U
8d5kOhsjT7ba+TA3tCTpGOTnvp8unNZp+N6WOmDqAMe+FaPgmbdoqXHVnC91AURkl8DWK4LJSRCa
4Nw5pzuHDLNNlvYqpabURihxmjhaFtHzNYl59jH+6/zqrfBClAhbLm8vY4m2z5cop0KWXaR7rl/R
snHMJCcgCNV3DBLEy76QHOgkQb/0RCT4/bxcj+5SWPtFmxCnl5DQIP6WSf7YxTJZIprS3Q+3JkOI
hLekyHceqXdZAAqNv+pXajUjbOndJYIpoUXl2ulpAMJ/IFxdG8xsD9acky2jq8HoazeTCoUa1uGw
dgnCQsTtax0ZdAvOCSyJF5hnYnqAv4LYSqNPBq1e5c0RRrwnL6WaQFRJ+sIA0u3+FzWCdQ3bXs/K
qBjc9GoaM7feoeYfr8rWX8xDjzQLCZwiNCpEkip+p1RaeLfc2qXX6Gazs8vRZ6yqoncQLk4ToknV
6sREzFqNlMFulL1b9EL8olKkivPOXDozdMiji5yRbJQILblydkKb1+dGJaMKB32asyijLYR4oGLL
GKSkFUFDVeg1ERkIqhiz4ydf9GGxGMR2DEyUEbEgtjHpYu5q3S1/MqNQYWvrotKCdd4ede0a03DQ
smSQO6MwVbNfsVO2uxGWZ3sWYykTKLH7LZ+t9cm9ku4Mu3+s6sk9W3FlUa7pDUiek0gRrzMQYZOC
kbQu1glcc0SWzvK964x4OnfMZgBBTTg9rOG/vaEqLpsmWC0/xcjcVjZFJkK3nLBNk2I9LJPqXAyh
Rt1ci7FCM+mjq87PChnPyFsaDeJ4ATiyOq4NVPNdwue77PJOzHdw7hL7jFXK9oKsy+ZL8ljdp4kF
60eKrQZAO4skQizpt2SAoa0ydlrijtYXfyxgaWXKTDBPZMmvbNCr+y3YYI683nDqS7ufmSg7fWSw
5C5lnp2YCJELRRfHL/ayDI+9V5gCycrs/W7Zd+B2m/pi3lVoUy9Jy6j150nQeg0MndYejoLYf0bI
GKPomfIbB4HNg2Yp8zaVMydufQbAh5q0qkJNlCtCC4f0xHyUnbUrdDf5tWCmf0AXUT9+vNae5Oti
j9r2bDonIVz7hoPs6PXc3bNN9JuJDaPkawg8vvnIxcB7bF2kUEqDQ0hO3HSgUWCFlkBx7CAHhOE0
AGX0scRsE+omO5huP/5hb7aU/C6HRjZ75r+9xpON7OBpKw5ym5at3ogvdVWqu77/FJb11h3GZYSN
UY1TLX6nv/yc/yxdcZeZUk9zGWpzucvndR9DkJ5i/d5JnL1XOY8y1y5zsVJRwjBGeonHvKp/6eT0
yRb6zYLNhh3zPWUYrEYQS09OTdCFxDCb2B5ja4lffAQlUUXCxUXroo3810fLTh12HYoE8BB49V6/
8tluobXjokf10HgH0Ojxn6b3/ln2gOScP45j2qbNwOh6fRXbXzhbIZ7CdTMU+9lObJKD+uSTcsE7
jw0Ow3b+I4YbU+zJvdDIoevQUL7q4qlA59MRN0Stn4qp9/2fnxqmVeA1NCbdDXfx+n46S/SVh6k3
dAQfBQgLIkQabQ0/vsrbehxvBEsN7QIqE5RLT/ZSo9OD48nwfvvMXygtIfgV4QoGXMDkreImqNuN
ForX3cYYki/YSi13rkPlzPnWpG7H42htbJWPf9fbzxE/pwUhgXIhRcI34KK0LW0cukxPXQXXf5zF
DoCYt//4Km/radQ8ATEYVIoxHb8ZNGbjkfdVb8LROUMOodLijjVpCPuhafckgjrXBcL7r4aysPCS
qy1D0vQ2Kmvj3HhGmT/wbFBeF5Xw760SjuFUdfO/Pwqawr6xITS3WvPJQIAon3d50YDITpBJ6fqA
fdNH5Pfxo3jngfPX9U04BL2Fys3r4VYQ04Kxhy2kVxrI0f1xvtbL0vhkuL3z+QhToMjkf9TnT9uy
zli4E3EhzSaW61hZEaI6MmvPytiuPnu3b3r6rDMbZQP5j01v7o2GIK7r1NRa6Cx4tG5SVGePOTyc
h5GArDMTP/jNOBrF1yROMuQvposkuXDu28n7zOX6V1Tz6ny5/RJAf5yPNuXX6RtMGzqGMSHDGzG/
zM6XeNW/pcU4vNiEuUqiV8eiD+Z2rgDIr5b1aMxtnp5PbraUoRSDfRdr/vxgFDXmgaognbg06/G4
DJ5KdyWVvp8Uc1s7NNd+uCj9pen36zrrv4phxlKFrM5LkJtK+UfEc2dGdVKnWpAhk3v4eAi9fbkc
x6iW0HUx8AGdiiiG3FWNES8o7th3RyztNj2P3PxmgLX55FJvzric/AAnQizl/0ycO69Hq6M3lrU6
dFsXi5Dm80434cc0eW1fC6sR6gwcYuNByMLq8ckIfufK3gbH4ZCATAS10Osru127AKtBmKiwrT7C
q1Mhwpx+b3kkAJrA3vd23Baf7Jpc/ujrAbRRd4GLoZpwwfKerG200npGEMVUAaAdU8vsOE+cBpyr
PoYEj++t+OQu3x6xtzI1tUNKtHAPeK2vb7PozEwvbXQoRWG0d1KsGCyNVSKRbhMxWkfiNZMOjbel
3aamj/RBFE155/nViJx5KNObbI4bVG+NxonAGJuWnA3SRCyMSIBWOqrQR4P6wM+6r7pboPTEkkgn
zZ5Re24pOih5b3oADHhEKqFPSGm1Ld9Xy8sdGV1FcaniglhprCStR5+3oe3Yii2D0rVXoq70zLFB
xAPPPsvxktrEYPXUn9sOk1O2Fsu3TusIJ2ogg4xnKmGbADBUYP38xw9ii0il5k9rcFOWnm72OgdD
E+YHdM1r319SPP0fZWe2JLdypOlXkekeauxLW0sXSORWO6tIFskbGMkqYt93PP18QWl6mMi0xBy1
2VEfFVkBBCI8PNz/pTs04Ml3eiev1ezOYIiYEgvpLXA8oFEIrqffC7EtFCWjvsOOzUrvE7WL4bwG
bX0A11Qd2koOvEG21Ae/SKgsXH/Ns6ODsYnmZA+KDo1/GdR9s8InuZ87QZq3biiAQy1WHe34F0dB
FkQ0KQ2UfkDcmIu2hoFGj5HN9ITg99qblMLrQybJydv1UbSzl6GyRBHQAEjANleXC9+0A7Z3yzAI
hW5nr/XKTXqvHRER9DQv31X3zoOyl56Tw3gId0iK7px9sUu3yhab9y3UdDe/nw5YwXnySoXtAuD2
9MkWn7gura4OFJ4scS039d4RU96+g4J3X5Jd5CEFsPJZL6hFnA4o4v0fd5UCqNIQiQEz98eze/y6
2X74cH22z06MxWSLuPfHCNEUwDYaGUGycGCq7gIkcat4JRG49EUBgZFEAwijkrR4DaXVWlBm1PlK
wItbq+opRWjOmrbGhVehy0KFnt62A05y8SoxLqJpiJroJsG36Wi0hoy7/Zg9NWVReNdnTRxuJ6eB
aXHQCiwsvpkOydrprCVGDiMXJUgodwWkhKAGEVPiofpjwCv5JutHaOjIqjUfK6kOhgMXaGltaYhT
bvkIDuouNEYMVH5/76I/PhwMJRB2zZBu+r6O5Wd0TPBybToFQyxSSx+xACkInwYg6l+xOjBvpB7x
rr2jB9W2ROWBplQwR2sb5MKHBldoWSSwzA4KLKfzUoR2V4+IUZNcNvonLIdzCBrM4a1Z5BUVxEzX
fw5dWmpwSXoKvGaAsaCrRgMUkE7Wsu9GKE9fdDPSJuxrw/z79c92AaCFar6AItC7Ev3KRQRD2Wiy
lB46rpIYcX4HWgpWV9Mo6E7kEwxLuHeRAe/T9i2Os6lp34wRH8ttXkoGV5Kmwacxs6Onvm9mwRpV
J+zFqVyiMKXM8z5VE/ztUUtD7sKqKqnaS06YHE2c0Cs3LCvI6FVXlc3Kavx9ii3WAsh3MIRUc2ig
LCX58VALOlRWELxJEoDASZto97nf9G/1VA9PFORLf9NnKoZRuvAtzrlbRWiSl/qLFI5mCzdEG7fa
4NjS0VCS7jk0waK4doWSOFbviaVvr3+HC209MjjuAyBQ4GDgXXi6Tui5V93ogA1MBd4eIfD5xdYy
ji8rT16aHgcakc//nJM5+obnUrxDm0DNVqLSpacQkp0O/S8NrLOxuNZ1JcKdAcqTNBcHR8LeipvZ
Zujn6HOqUbXdJE46fRvbIjHxP5rHYZvRvf3ezHnyY2U+znIH/P5ElkLni5s23ZvT+ehTlMAToIIb
o25R8i/bwlVxVrgNVOyhYhLpo2JX8jbJo+mpjcPxEwU0OP1KIj1aue97A73TLcDP6UAPJtk5im/u
gcPqePOq8spqE2F0sdiEkjm3dQIt6muLPS4jI0y3nT0EljjYdfhAeV0taTvEw4KNj+/2yuRciCkk
NuifUYoQOsqLr9R3Q2xl/phuTABlD1D9ykPVTuNh5RMI6PzitRxLNOsNcjjgZOIx/oincxVkThxE
6SaKUqBi/tggaqYEBnY6FUVRTHXYDjnl0hYFilTu88k1AO9+DbAWXwmj5zNM0s9yoNCAuBwX6MWj
WLgYk/AhVtM53ZdIKextk7bTZ2M2tBvoXdGn6+9+gRRBwIaOotC1FNfGBa3AwRZRghaKdVdtNzjK
qhhlYhcpyb9ie5jDbVY75k+KbrlKy6mtn4wBJrGZZDVaEGYHvtTSCv0eqbiB4oWvIRw4wzEjshZC
tgHIf/U9SOvggz5P1o96MOVx26EPtIq7Edvk9BvyHggoCmlmFC+XG7ry60KrcwAiVu9I72mDAhvH
tPKhiukuVmGq35N0VvCj9d5rYyM++rY1eFqKMo4rTVL2hPXYdEDelaby7Fsr9d4L8Yajh147n5WF
TCH29LtOce2oQUh9tEkKiG2aH0r9/VQEY8uJY2m/oklqnim0BZ9rgAxQZ2tJvXemulirNF2YJ+7s
4Gi4GxEplt+7UeUmHicVMMzoGIcWnQbkG1r9FszOGg/swtkEp4cyAQ4qqHKf8TpULcKhrUbYvZlj
cyePdnuTz2b6YlhJ9KIgR9m5bH8MkZWswxNPaR5TzQhuG8UsD1Ze90fqOflD4rQ45mEDeZQkvBYV
OjZrF+7zGEzrnM4IwC2ZJGGJJG1DcM0twvkUNAb5qzY2LQokcntbxEjwWo0UIsfTl0e4bvrN9f13
cY64t4nmPb5lzNXpwuhkX6tnjdJmadX9RCBHU3OXwBSj0DDiMOhVdjQ+tnIQ3frx3ILctSrnRx/3
wydH7vGQ6uFh2uhg5M0dbpt57s1NZplu2mO1SpJVK9rKIXAelCHGWAA2gJAZdGUWIcpq+hkrSaKl
ltjpHf3PwDOVelq5vV/6JKJJg6eakGNbYvbwRKW/3qNoYAdF/4IdJKo9HExvI1nLU4uHM2003F/d
nHR8RdrzvE0EbYVcikYZa4EgsSi/mFBlU2mw6c6ALzsYSIjeNiZm6y0KDr8gJcXb0Sl8TORZ4I+p
A43GjX2t+gT52dxHWeN/qJK5XkOWXHosivEa1WjEoQFELSY+UJ0aXF+RbkqljXUvQzjgpaAq5FqJ
o0H6VOMfeo3hoIptrcf4yscukZNxi7CrdfSrrETHI2jWWLUXAgrle4TkUQSH0rjM+6URVlYSwvCf
425+yejcbkEYGMfEBqF3fbNcGIpLpCiRQ5zhqrH8LpOiIeroN5vCQb6uRuzNw+Y0uS8Gcw0pbYmA
fHqeCHKOicysCAiQE0/3Zeh3jV+FersZy1THSZItunUAIcbHUAnKB3SkMLdPwhLJB6loQYvXpo/0
TONor0lc09ktsjn8WEE9wrNd7sInzS4CiBkWP/R0SxK6IfFc3VhWPL3OKl0t1yHXMWD0Z7L1YPet
Zu5aQO3fYMIpr+gzNq8pwi6fFUn5iZWt/BmxDvlbbTY3YAPT3dxXSb+dHZz+0GOakRn0k2pwpaGp
g30RW42887F+/tA4jYwfYyHDQmgrXt1ttYh+BsoFCDRKKTzPjVT2YPp6KQt77MAd/10ZkFbZJ6kz
KlgLAg9wKc+iklnkmYNp6YBYHx35NACTZyXGuwNx7nPk12qFIkIw/hhMZs+Nh7EdYZv186sxYc+H
ag/iDm4hRxLpQmtWkIQGbfyVqoSTvQ4YfkKSxkw/aoGJq+b1pXRWSDbB19EIFgYIIr4sCgboZCHs
oAOjYDr9I3dn3dNrZ9iViaEeUDwMEEMZm5WYdt7wYlSWFYOCvBOgxtNFlQxjNzc1aYgzocNhQBy5
M9DXeppj2aQLhn+41wwqpvDAaw4DqDgPFGS3T7VM/VDLzryDbqIfA9QduM7JlXOXY7ywkoH+Jjku
Vr7weKNDLdDDpIaLhywHWY1CwdIx4kLxqPX1uYeDMIinoSy5G1e6gYHkKGvPEyT6jxMe4CrULgdP
e1seDRxHR2NEC5xd4LiFUyFSpDuzyAYbecjdDn8zEjFEPu41pY+pIJe1JHmKgQgeTjQ2OSWaXtG4
1asucg7IWgTPVpzkb6jHTNHGjhztLZq5q7lzksSP9WT6P5s277pd4JjTI9qP1Q0nYahzj9Kk97aF
Cb92aovdv5gjUaIUGuEibVimc5rhZxJF3mZjIXS2tWQn8QB6xNscSPi3KLD6hxGlb8hcQLpolWiP
BTnmXdqb437O1HCTKAXAq7+8pCnoQVwV6rLUehcpJlSowKYa3Gz0GX9ZStLtG2UgxauzwHdjYHrg
4cI1pt9ZSAY6gEo67BtEsLlILG6EfhPBYkfBcFOnUnb0rbi5QeGDbKa01jLX81SJsWwVtW+sViHL
LEG4nLAAsgwFmG+OAu3WH6XqDciT8jHyw/ibpHfkk0aApRTozOEFvh0OdZSrjftQnZW3WlV+mTXt
u2zS5o9GZU3vyM63H+Lanl+vf4lzmA2IbCgUhkYUVMjtFrPCJaC1mhI/Uk2ij7afg7YaNt2AS99O
V6opuldiqOheqZQ5Wmj17A9IpY0DAEm7CymVIgI/bwqwQZPbxVFXPOLrrq1cSX6LpJ+sYR4S3C8N
UcekGLOkw+dsDL6ehlwSzr3fR8pVvyYjg9nnZKr/ahkzdh7WaE4/8R+OP/ezjFQqIlAkOzm8W30T
KAh+0N5NK8h0ypAFR7kv6VkNHZLrRxTsyeSd31fIFh75nvdD9TDQS/iGaFMmvYeCql1uVT0FemZL
8J72jlbM+kqkPy+kW/hpUqsV4tR0gJdyFLrV5taQAMBv+kw/9rECYkur9J0dWj31ltT2kBLvtx2F
ok3YUbt0EOBBuQOY6sqyOMspxJMIHX4HlWwBYjmNrC2HqJaimMMw2VcbGKVLP25Pm/wmiAJlr/bj
DpT70ZpQ0q/mDEBeuha5fkfvxVfnGag5Ydqg89+L+75P+CwaSzyD2gwPQwDXCEsV1fxqBrrtu02Q
KZuGKi+usjJQtQBxyUFW8FYEL/0kgOleE+bzcch9OrxBKN87OghGn57aXT0Y3S7K/Qo5znHcp5WG
TaJPaQ8onowAWJJuzUKvd+zuYJtVNXJcTVvt7BwltUIGYiYVtnpr13X7+frEnwcpFTIVoqdcegWi
Z5E4xzHS9o1jkNg0jv9xlsd+2xadtcOVonr+60MxsRwJ2LegKC0e5Y9SEhqYSd1G9OA6fQCqmprj
rmxRkIL8WqyUrX7zLE4/JRcwiFNsYSzU+JqnYwGam4KqijlL8xlHjWqYyNkgv6fUITwlCfGRwI2Z
ejtCrW7PPcdD+mnE1pOyzqAIqWFpnFzZqjBupyr1TS7T7jgXKeJTQ1G9qhos4cjmc9qBoj9lYSY9
UvxWngLHwrUxjsqDXvXBbkyyLkXELZePmjlVxxwfwrtqKso15PlZmY7GiwYjhKmFx0jj4/R9lamc
APZRZU+syXyXwzzNPXRbpafEB4m+46zupX06Nli8hxTRogMXZATvA5CliM+OQfBGYgJSgzlVDmPb
BaGr5IZReuOgy4dSseEnV4MVZjTOU+OzimH9z+urQ2zwxReDZiGMqth+VEQWRzQpYT2Hc4IkKMb3
D0rnj49lZw1HoJUJLC2HIskcrYWdi4NSO2UDCGb60soEB7820rFkhZE2tE9c43KEyJEfRjXc/DIn
4/xRb+1yBal3jmzjY5HngjJFnQEM3aKuERUoplPnQ65ES4oDxmnKoazJ6V2w7s6Nn+jFZuYfXDAk
FMwnoYQ5yCGIpE6poT3H0lrJX+yG5dyzOigoQRcmSVoEAU1Hun5IcQYwIsaqAAnvBd1sZVNeSFJA
C/5+bU6ac4cfI4jK3NFBG41Ygr1gRpDFruzHtunF9LtupnAA7JyNzdTvwmIOcbDoQ2CmeleNn0go
mnyLUmYXbiVQG5E7B/bku5QTsVHgNgoWOwxLCi7Xl+WljyU4yNxORFp1hnak1pAkdC5hl061fddE
WfBpUivAnIjiHVunMTw/yfSHAknmp0mHboUC5Xhn1n2zQ6R2+nr9cS6Ea8o+lP0pUop2wyKGdnM0
DEhAZxsl6uKvZpxhKRSY/jc5cEipro91XpilgsVpyJeif0YXQGT6fwTsCREy9gZBJXD8cRtG5g2q
HDuq1QNqd01ObTj6yrJEFNZGey5L9yvji6C1WJYq0Ap0WbhHENOWISFNIJYhW7mppjh7iY0q3Oro
V0Ia5VQEIjO8TjS3H/GO7LZKU+r7Ocpr5HUz9SMAq2klKbywSbg7gMDgH2yTZYVFqvtKybUw54IC
nj8wJeNg4Mu0tknEpC5fWtRvFDIQ6GfWIpJb+hyqYe/QK+bKi1Wq3Tyrk1p/UZyA5qMitZm1k1tJ
sVxKBxa66HITuo2WpPwxncMsyeUgpqCcpdX2+ve4MAGc2wIqTY+YHH7xOcLOlmHg8TkCg+Jii23D
rZlUxvH6KBdWOGMwv0iXwStc6gzB7J8sPcL+c7LRjJ37CBPtNIbGiZzayt6+9EKAdriZ6TiOwSs8
Xd924dAhdgh7OKw5t9zAIcSBbZ5frr/RpWFsUEgOpQ1kWJbzhnMdes8tSgbFDMPObnTnFk3LNZfe
C/NG8ZNCOYtGkOwWCXQRFqrdRpQ4YyXI0Y6Wm60m6VkFuW9WVrbCOeIHkCE3fM4KBgLosciUawOp
0JD+OWingeuBZJpogyv5Y55hgJAWCpriszZ7dl5Y96qGC3tS5NLGD3TnkY6i5HVyTzpcO+2HEcrI
WgXiwlTAjeUB6WLTulseZ0oJZgGFhxwXgdrvXHpW8rs6B+YPgdCw7yefnPEYI3r0UMaaXmzbNO+f
+U30Ny0WnI/0q5w1rm2NaC5qKieWW0NdXMOqXFgXoM0ElxXshbAjOl1+RRBRM4SwtKFmUR87FRWv
WVs72s8r4zSYqNESv3VK9vyq01FwgXQgl3U1Br81pmD9iKVGOXeeire4ixJR5FmIAD/ERRM+FLhs
pB7uSOFXTDZeASxqHpCfci3GiY21iHHY0muCQwD+0Fxag+Z9UcOD01FcLazhQ6m3Qry6Sn7h/jLv
9GHqDoCItlKcvWOr1m/10Sn3A2WhlYB2LsEBa5nbr1glgqCxvObLrS/BJpMFyB5NGJpJv5yhKvZw
NaDAoJ/4VFMdfs6DucXPA1eDuJ8m2LTDW2KrH9QBdU+77vVftVyhTgg2ZmtWxXwc2xCRRQD8K+eh
+FKns6ahGqmLxhL/xxY//ZKYZDhGmfMRJQkCXdsU9j1ODM5tqo04qKJKsZfSwV5p+FwYFMsudjqE
a9wZ9cUincu8b4wOzdbGnwn6COjeo+PZ7quxmDaVL+VeQYdwcz1inheDgaeyQDDGZPtCgVhkyH1o
JqreNRWA3Kz5GrKIXgpAcl/sctAf0IlHUBntaOe7aYZYU1BtUZVNbiCZi66Rn342wzb80aAN+QCK
QBWYM2v62qm5+brynBdmR6BTQN2A1yFJEj//I0OqgEFUsVFWG72HNUmgxxA8VfT5i63WQcaZpWY/
Sj2enhQpGF8nJKyFaJWe2Z5ftsY2guSrHooiy+JtTfZ6U/tx8o6We4YyajxiCXP9ecW0LVYQqx1E
D6kj9a3l41rFVJVDzuNGqVZ7sYyUUooQxE4KM+3TkDfaN6uN8KEJQaJdH/k8JKPkZyoKSB6yBEDq
pxOVgr0VciqipyADM56D8AEMsBDMRwDsrw+FCKRohHERRubjdCh8gagLalRxegSytkiwO25px707
4Yyx8lYXPj+HDOKMZKkCKbLoWYRYpAeSTM/CKjAWgPZa2D9mTQ1uJEee8BDBQwcWqVbLa356F6aT
bSG0M0hcqKEuphMx4BSpdBnJR6WutkHTO16u54nr6H2wko+dgwMtQGCAUYDRAewkVTqdTzuPQfhg
+7PJfdhEG0gM4XteI/HhYtiEN0YyalygVZRNnN1o+cawtYhN86FMTby4JAkJfZeMLsRlrnIknDEy
upRmZofBBj3tWj0GmKJj1BN01dYJ1Mr34JT430ozzmu3h5Tr4K9G9r0SYy58O1rF1OYdMCTkZovX
KisHFEUGiy0ZjfAzGWl3K6Rr7gxszJ9BlwD7n+P4w/W1eX7kky6B9eXSz50GrOxiLgMqezg9Iv5Y
Ff62pBrpavEg//X0jGHoCAApRj4CsdLTYUalGxDlcNB7iiYV8vNkfjDHGV0raO50I2nSHpHlR59E
L6ubUjYqFmwcbTGS0sH+IDZaklq5U9T4e2VQKUFfnwWxLU7DEFB8UCXMOpKAsD1PH89Oda4vpYwo
AM5o38w0hMqMqKk3mThCuG1qhvvrA17IVxHg+U0h407EF18UOCS8+yb80eqNGkLawFPGdDzc4AwH
sU9ldjZxOEBNDrPclF090KxdBwdkRoW7SlO8CXx4SnmTWt9COUseI7/pkLrv0pVS7IVUjWUmgOCC
gIYC2WJeCPtB30pFsMmKStuiT23uVBlsRYxW4Tey5TBGlKe2t0qsVzdGOg67usG8HXuq4Bmgq3lL
a3oNBHcuI02/jC/FVyLT4/q7CDWZlCs4l6hIfmILWqK8Yls/kzKMv4ZGOb8XCQ3hnUOJxt8mJfT1
bV903QuFq6zY+b6N91pKKwXdORTvX6W61d6AvDe6ZzezIm/GGSyxQgPi58oHP88wySupG7DOcHoG
qnC6xIYKkJtcyxIUnB6fwr5JaTJNxnhUYZFugfvqCKKE406pzeGhcqzW8HqoW2+YqZi7689yHqtF
3ARP9jtDoEF3+iglZh7k4MjYw7D5jjyQcut02s9hrNqVuuJ5cGEgeCig/dn6MPpOB5JCK8osnS/V
1IO/UZQkputL3+L661waBYQTqxSSpOiBn47SqH4cVi2XoaSBrGf2ub0dC5xjro9yPmmQdmgWoFjC
2uMkPx1F7QvU5Ewl2URhUW8EYHKHhn5w06jG2/WRzt+H/oCpERzoTFhkRacjVdybhWlVAM04z28h
bFLTx0Nte32UCxEIQLVOHVFkQaS1i8jfYmSrKZUPO29InPuoHIf3AKCIVzcIvg4szdcgbWMXNR8L
ptTcb1Kl6z18G6pNkNd0PNHlvE2DCEeppLNWzvjz2QbUpZDJon6IVuSyCURfQfH9NEW2Rq/e/CRV
kc5vtOfYTtoV7viFjiPqeUI3m0Yf2OXlxtTQDSWEJJKLqHnL9puVxI0VtbkB/Blvh3h0XFniTNuA
hlU93wybjx0wnc+kzupf1mej0wd9EdAJNGscAxahLc65GA40ijjuIhyy5Xk8mmqQrN12z3szZIcO
13Cg/Tp6cIu1HEjdBN4ICfdcrZNPjh1UbmTTn8G0BRCLLsdUKDDbStq+e9O4XXoI6PU/rq+/8y8M
MhryDZ0w+towy09XOQJIKKVwZMF3MKNdOHFZpLjR4e5Vrc3qhWOMd+RGxEkG7YJBT8fC+5uYm+F+
bocFRqJGkYpqfZS2ym1fGDk2H6Fh/EqLGT6zSGLup4njeePLOuApvUH4D+BTTztkbuzYWkn7Lj0d
0yCy5t9I/eVHzyfNH5Qmy6i6dKRfPVruexXVoI8taMuPGELVN7Hcy9Em0GAvwYoO9jj8PNu5DYVk
4iJxDDTkzlYe6zwKgQEGY0+DgZSInXE6Z1jWpaHUJhnGjV0Ktk3PjiZGPn/1KAJjDawZJDv/FAvi
dBRljFuZ9la+oS8l/SjTqLillT7T7jfklSLc2QsxlOBEiiBOyXz5Qijn6mVuA0hxBsy8+1gL9tza
/3IFl+YEOFhTCNChFb9sh+S+hMn5gA0UDIXyAOIK15/atrzrm0dsjpN8lXxdaEKyaNjBZ4XvKLXm
0cc1Y5Pa+fipSiLtk4aa8WdLa+QjOGjTDUy5PowYO20MHLH++lfTNRMcHrHj923z9KtFfu8Uuckd
C7CKKLY6+b60O6wlCyxgr7/p2aUIMAg3WT4b3tdkEIutS8UgC6UGBT9VLZC8zdxcVTC3vQnJlLV2
zUsBYNL5zHL5gpjIf0iRlmAgeyDI2xVugtzNcZwbOuS6N1TTZCAouTo4GyMZcZ8bMy14RFoH++sJ
dPf3tKZC5tqFpr9FAaDAfWgEw/e51aZbesjdvoKYr24yGOtg57OcIyYojQnZMPrfMxAdZ24Jximg
zjlQumegD2YLg6SSjRfM6DrdhXwAUIu6KL69oTLVH0NfbY2NHgzI1fntgEa2VQ9TdqNbKjjNnIC3
QccJHWc5kOqZOlmvoIDU6knkhagIPTSS48eoCPbNbYfSKuZZeWi/Z+HUH8xyTCVsUuMZGy1wpcgs
9Wb9QCvGjtFDH7Bqd+pOCzd08qXvsRUNt06IlyYSWpHGeggCE6rRYEnfCvTVXwPLV2li19OXzmq0
tyAupG8ltPMcMVAjLNxOTSyHuNtJD2WQSdpW1gf48A4ZSXXXC51Mr+xbvAHIZxDzTuQZAVCwLrF0
nOUw2o860p37LDDD2a3UEvV4uyiRCcN9WvakRnW+ZTiV8YKQxb6UTY6hgtzJ2OBKEyyuxzbUCQoK
CuuA8bIRQ9UunUxz2xkVLrVpPOMAg+cFn2lUDSPe0U0tv/ZZkanYJTUzAr9tPH5s00rVPQs5sk84
uGW51zktVoegb2vLLcCiVx6kF1oOhjIhe9pA2y7dYSq7zzPG6B/xUaK7HJdVm+9SVkkAELAci62D
+3pxM5eInuLvkWf0AzqcKXA3o7ju9Xj29C6rzDQ8HFnoTuE/ij/umJdIUnN5VEfPFHQ1L7Hm9C2e
m5FNhCOW6gajrXzVFCAnbuAY+JMCoeo+d042y6iS92R1lH4TGwvkoXgDHtGNL47cVZ8T3dDB9AGD
YoVw67ujQC8rm1ZpQFVHJCwhiCitf5JbxNo3eWjVQmYLuQaQfGGJxliWID/HfgrdwB+sT2gDxsVG
Cx37oZzr/k5jNvl1ViDsqLVen7czHEfNLat5AEqeCnszFqIlsHYJVshFYYwudVlC3vXAcx5iOZgU
1By4+1K6W55MOiCAuUtJdpUKQsyGPm64Q5SJF44i/cM8GtOnIS2ROMSn3M2orPw7A/6vn+N/B+/F
07+jefOv/+HffxYY10RB2C7+9V/30U9cQYtf7f+Iv/a/f+z0L/3rsXzPX9r6/b29/14u/+TJX+T3
/2d873v7/eRf2PpRO33o3uvp+b3p0vb3IDyp+JP/vz/82/vv3/JxKt//+XfMZfJW/LYAl56//+dH
x7d//v13V+O//vz9//nhw/eMv7epi+9t9P3sb7x/b1r+svMPjm+a8HBSSZc4af/+t+H990+0f8Dv
Fso/lAXJp8RRkbOxw3/+XTf/YVATN6kbwoPk/+VjN0X3+0fqPwQAhIBP4Q2Zdbrb//fJTr7R//tm
f8u77KmI8rbhF5+eHqiNkGLwi6jpqEITdpG/y0gTUmiIwk1Y5pQUmyn2ArXpV07/31XcP47/38Nw
bdeYAlRYaYOcnr/poGI35aO5ij9B92yqjfy5MmVJRqmmqp/9seg+qZxKt51RlLKbt3k/ur3sYAMa
27jXoy1pya9hg/YMjq+9zQ6dhNm3qabSrZGb2ccwmdLsNjEgROD5IBsPztBT6yFVlvBD7sa42Gpq
bw8ugp7S18xXlJchjcCdJtgK7qfBousQZq3zEhWAGilgGbKHH2V8WyVQYTd6k9iPdoeywErSuji9
xcRQsweXAU6Wq/qSG8qtJjdo9nKu+Tgfon5rzfaLnn8KDNbb/y7J/3z4Pz/0IjqcDbT4AnOI1svQ
MBBajq9TiaFrarumhurmoG1p8bjA025adAeuD7vMhljW0HdY5OREkHeWDdogirpey2WQnxOgpR7Y
1pY8HcNl3/J3Oo7vYFRbayUSnt2QxajcAgQzUKRGS4n7ChCB7wyjj0xk5wg6T7RNUguw2JSpTxVV
zNxtLBMhuUSdPUoxxX6c9NJL2SxrBaXlzRV2Me1tCNJIfIHYWpZNmyzHuzYbJbc1C7CAYK+Me5Ic
dXQjbaw0F21Hsp8JRMODHQTD6OlNmt1XUWxEh6BPHczK206+A/fX0lT36+k1Kgb/Wa+S7oPUFc50
U9YKBpV9ImxedXgA015HHrzcVbVJzzGeJ+2+4X+/N9CVvLVC33waJa0f3EzDtQ7xHMv4IaKNvJMz
RUFJuNbNCXvSeHoug55EAw5IBhMBUs2Os6sh8elTaLaO0cTfqATK1UqwWN6zxYxR7MNRCI1jYT54
GivIcbH8nTqs60nRgW6b1efJl6Yf5aiusQDP4HRiLBizMCzQLDOAqZ+OlYFRNwMU8iCpKhDfnNY2
N3bTtXca/klPXPUgaFmwvxpLlR+kRCq3YILqDzBX5kON8HOKPpPU3RlaWOA8XSOYqsWxNyY6dajr
G2kRKFTxpOgsUoplGanw806f1MZOKsF3NNhMuTTss9hJenivuPkRMMtnMO5Dsb0+4qXJIYsAz8yV
iYrbsgXShfjMtFOPagt77NlILfvdV7O8/zaVdZC7QGMRD6/kMD3AeXBk5GPxD9poiK5+aQXTdtNL
/nSs5ijJ3AFOhYHWbNZ/iqgagCuJ+kbdX3/ixWEm5kgYgUDRxuyBsLMoEM5T38a+ztdkczxXGhoT
rmbkbPbrw5zFNNFxochHkQEyOCnX6aeYemQb0pmq8KxD3Wtxvdyi7/tSSXP7lKrITZXl2K6E7zMg
Ie/GnqAchN+C4JQtvr9B1iapXSa5Mm1RQF3+NMd7w6kEWqnoyq96Oc2zOzRWoNEqHNN+32AiyJli
avHH6+9/YZohGAiqg0g4KYScvr8+9cLgspBcDe7sZsQldhdGc7S7PsoZy0W8sWiXgPlSNWSbxIn2
BzAgM1I6qkZJlXzu5WNqJsU2SWB/bELNtxI3CnT9Wz+M6dFXwQdA8AZg2idZ+BMFz+ihSG284ToA
SVANkJO6/nAXp4DMjeonGTc1mtNnmwq830INU6cqDVvPwGLwSIoT/PVRKOHDEhXAdHGYnY5SBjXG
QE4tuUGstE9WMWQut0Xt9fq7LBENzLOop7Nr4KJSI1nUzSwwgso8Ms+KFmY7yWySPc2J7OBX2vww
mklw0PQOB8vM8v99Yzi5MFzJScR+Je+kkEZbR2BxF/tVxQzaQIUYHXcUliCZF2ESuaw36UOsT44H
RbK4h+oofbEm4ZQ5lMFaM/mspyAeAUAhNTaQXVTVF4usCSq5021x2AyRtoHmnnp1TB8zSsz4WeqG
FFh5G+ybTkMuwCrrW0Bd3SFRzNGbU6u9UdKBkzVAzrylHbcmlCp20h9p8+8JYoER+ik6WsAjThcA
2tRIn0R2gIRWrTwmptl9CGjkiELJ3N/ZqVLWK7vu0mLgHBSBjSTq7JgZ8zHSck2hlWMjNFVRkbjV
UR//kcPUoR+mNV6ES909oOHpy/VleCGqwlol06ClLxQmF4vBQWcoMwrqWBo6Rl5aY0CqgIz0MLKr
IzplJs1++KkrsezCqCxA+H7gaYiqS0Qymt11n45wrSs5i1x5qIKvQ59VyrbWBuqDBhhx+k39vGY/
cqbByEelNkhhBA9nXBW0xaetQWUNnVmhOj/Nuu3FlAnag2nm1U2QF74BOFoupS2FDeUGxX+tv9Gy
Tvo1tcJ1fMhA/xyqXpZ/RfQSgwM2QLayCRK8ZDcdtREKG840/4D7O6sHp6saH+YiDQX0X/Uqpb/s
z8NOSW37ox3oWe82I0nPQdE7Yzo2akaZb8zmJt80mlkXtw2+6MZuKhDRJeI7k1fhTfFJtUcN90tJ
hU0epp2DJ0ZBJavLY7NzW6tDxWZ00hDgypg4tTuNnYE2Szas2cWcAd3ETFqCAsI+FjCixXGkOVLa
GfLMFnbU9tYPhmELF6LXyGSLkMZD3m3iLJE9rOqGO8wSi1tnGuUHx4n1w5Sg+2FPXXmMgeA9VK2s
PvbawAXz+uK+cF4I3CiFWiTIQSgsIvmkGkGT98B1VDk33xBaHmBHVf1KZ3BxxxPhguYrJ4VgxNAs
XyQmulOPE1+fxCssuWqAD0LBYDBpluE7HXm2X0x34Gg107MxZ9xEiSWvXPcuvic1drrnyP3gqHQa
sNoh6aJpQrzTjCXli6JOzSZGmWalxH4pM+UqBbKfhjOxagk84gKXydybKSeUhrnT06GgZNdBLfX1
bDcZHYy4KSudY6HL6t5Q62hnV2P0pDazcyyjBH+LbKrzzzBkALLIqBk4SqgH7hSvaiKfx1M2OeZg
AMxUwou8mJDJkZOoTThccbvgjID8gOKbHL+WxRA8zJOjILYav46tbK6crWekG7p+pKkicWdkANKL
Yx2osuMUIT6zgM+MQ6oGxmNOF+QoT4FxcGbEp6yoN3+ZEhQ+IOcNLbt4eKiLDk/zPKzWcH7nK4PH
EdoiAr9InF/uAGX6P+yd15KdyrZtf+iyA29eMXPO8k5SlfRCyOJdQkLC19+GTsQ9u0xUhd5vrLe1
lsQEkjRj9N56ahKKw6ZRc0TcdNRGm5Xewvvf2SupzX7X0EL2yRUuK9Pr8wGYj2a/eAtZqCo3p8Sq
FqLRxAouwBhm89iQs3m7cOAnol1HtybKhZQ7Yk9jlK6dfahxZyR48slZHUunWSJV5j9Mb/OO5Dva
EGlt/4NPdp/mn6/w/N6/R0/oQEgaXqx6S1U03TRRHliW7oeNgrwPa12bosJR1fTBw3m91mHbp6nM
mDBRa7w0OGaN3ZG2zrPZMIzdyE3UBboo6/Ow6u7notutCERJ/PjgjexP/OUd7uwv/IHMLXjjnr+R
saHsJhQyInLMP3vwkw/wu5idzUpvo3qtcIvSsTEijSPVnr9mt6E1+jMQA1WgLXPc/oO26luPnBM0
xU7KC3wdL1be1uoUrR62F6qDWpINiiKU1i+iC5dCpR/sp94akITCk46AYRcnmPviM7Ryl7pAwEM3
W826l4tC5GqVamC3Eeh5UJ06UwMKttuKl1NWpFgumgbyNDly/iQiereqJhHMLo6eu+XqiTQcuBDo
+6byJhiIFT1giyF1aHXc3Di9/+7emLygeFGCoTgCBPileazRMoyBkt/u0Yq7A0BRnjp/BbqBqe3Y
Cbu+MlNZ4mUy7Y/ES6+XMuYKyhx/S+Y8uBdLWWlsgqpEQGHGp0McmWzBvkxlMxGpq82Fdkdi+ngp
ysxxfuvWsn1Ss1GK+P3bf+MEyo9AZgNJkvMRa83zobs6Var6GZ2WtNvi04JMnWpL5qEwcj77oxhP
8+ZzVNCtKSFAaX7qUWmQhmus5edhGVVUOnD/TmmPjf39X/bG03HIHaJEhgcUBdCLQVWsvV67WUaE
WWZsX+UCnf0wdqZxVczauB2XPhBZoophPkuD1SrOeg4X/ef3f8MbE/qudqJyTVv9tbxs1VJYP16R
Ubm2h5ABAq90zT46j7zxsbrmzoFHxeLtw/D5K2h90nF8aELh4gVZHzqw8yO2mV4Tap2rPti9vHkx
dlFUHJAYEwz44mKNG0w09sGId3MHcaj0v5O2/bRgcPnyzw+PAidPDfMMa3Tw4gVWEOocI9u/LHgG
ZznNb5J56uKD4vMrcw6rIcgsZLCUDdELvzzdeHUxrza4LHbibhGKfluItJ5H66wouvGbCyrGPCN5
KIjX2qj3Rn7Zh5mW/TIXKRGOT/V3XxrU03Bt/GmKjOQo3S1kxF9m7bl3ZoGjF47Dw78/HOodaFH4
xdjZX6wYVBUdn46sFta0fJNiCtYQsZX9weS2v8wX6xJVQuqFdDpdKgAvdmZ1M1D2yLiKBtY+GnfF
dGGOxmery71L9rHjByuBuS/lLy9I0YzXsAcRIoJ5PrqGvNJGNsNayDmgDXs1aI+mCRjY2kZ5zITK
wgIY6SX9wCrKagAmE+b5MiyIto77qtjO5IICwan85uSOfnYYfGGGAcfjs06zLu1gAtFXTqP4YLP9
xnfuEveAa5uxSpP/xVA1t04ZvZdqYcdhiWOpKE7aqv9rjNA+UumSssbsmjLcLc8fTj4JTTo1Z1ti
ipxzsTk5+goxJe+PrLc+cAAJFNQAJLivFrSNhGV7AewDPjQNYqFcTDp9YO2Go4ZIzH+/GMbr3ThF
h4/I8ue3pDZHb0S9amFPnuFlQXL4WTdSS7K7LDh7/1JvvSM+cdgVTCgsDC/eEdZl8kWQtoSb48Ms
NMR4Vk+Nfff+Vd7YP5JRAQwA/dbf5szzG6oIEBQI5RnAhTdFbPXFodumPGrHezXCypiLf7VLo20l
twf6E8qmvzjI51d0UL335A8B2eBAG1a26m+cSVMfjPDXowLSOvZO2Gl/D60v5hvDQN20jqxks4RJ
o2teSmrgZniJ4eXZ8f1n+PpN7VR3miq7ToMV5sUkIEvs+BrSiohzjB4TazGEGXKND+a2N3adO92A
AQEZ3+Hgud/yf9XOqxUvVZfu1OR51H4KODEh0rrsnCzT5SRLuwjHshb3epWV10uTDxdOiWOUcjMC
rwycelW6RLIJ+bNa2uBBoZe4ss2t/DLqbRqE7z+SNx4/Ylqa8ojI9wbHi61ePXdW0QQMqxFcbDhA
6UEZNi0B7djU/Pr+tV4PYaoFEBkAA7Aj91/OwbaTUhMxqJCMuoenoaXTt2puE7WWUPvSJ7KHwl8m
54NbfGMn+fy6L+4RZZVUHeibiMTANHGE9b3se/hHkA1jz2+cTzU90WMJWg0x0uTeBHP1vamCDfET
Qq7DPKFwX6ul+/7+42CdYyA8X5T4YXtriRMK0oeXmvrGXWkpB4C2XD0f+rtx3TTts95vdX2O+9Ip
H7Z2huZrZpnxh8DPQkSiSF0CgKCJ93dOP7ewJISmX7cuUJtDmUu8ZlRx/QfafK594sXX3rHIMvNL
6YgVa5KnBN3qGfgDO+PASQKSfdao0zfDDNmW5Fbo92mpRT5MQLbQYyCq8xnKgBPTzgL5SPoPmjBn
24wynlRlcThYXP336HTOvQw4V0Xbssg7ilSlGbaZaH/OnVGMF5N09lxFp7cr0LeWciJ+5Upu5MLw
vqw9Kp6stXvjdupMEMkoQtZHy0VUnATCIMU4Szd8FMSK9BfUDoc1wjSOd7faquWnMkHyo+KTSvAH
A+cSccvkwn+eVvZMxAHeoVJZfgu9RlcyqmlYITPqckwyUaVeuM5pKRNdSrZVejeujw6bhfvUkG24
KM8ajlZuTxmTUmf30TRa5go1aw7uFgPRbpIPXWdF48ye3/AX4El+z2E61KcZxljXmtZXj5zMX+PY
12asnNk+z9K5AzLgzPOx7VtSbQ2990JqhIKtB1mUQBPHafs5WLJ/dBHpFaWwiOPuUxPlmuIoaLJj
DcViEZNtNJbXHJy2BGxklmKyERYIOwgNI/XvkalTS8WR0S/Hws9taKagE61jLor6vsGq8DQi1HhS
a3NnDbI8E4UrjMRPG/F7GE3jZzUP3WMaaNstAIuuQro6Ob/8RRF9BaOvHK57OgpN3JrIzSNbm7vx
PLU4OkaN6TY0yLNs+mTM0pvC2huNLy2ocNb91mPseGUfqAhOZ2/Asl+qi9SdHZQ+IGrqUBiIYgkN
XdY710i177pwV7Qahq89TsXq/yx7YaOC9bP8wWr3rveqRhwmerrYbmRXi/dtbX1PYMPstlvPbY8A
HYneWyZ3axO9KJqnYahBMVVp2c6R52eTETLSMzLmHDd9QI9tmjCWM+NyAU5ah6XSp+t5LeofVdks
17XtTT8qsXblmbcY5dmAmjfcWuUyPg1jfOjKMjfCQRSFE1KPXZnQLWVcoD0UXuK40iRG2Or6/OAa
SneTPNCBS7ooQTocqim4VgKU85a04IIso2Xo0++22jQwYwCL1yjbCEWPGH8Ndr8+Pyq89G4YeJvz
4MxaNsEC8QTVVG+B9WUrX9THUpbzr3YsUYwMo4FmuNfBKXRGSxmEQlf/pW7KtovrYcTFodGo/CE9
UkZIdSmEjHrYcVs0NpiQjoTjAp7uF6yniSJErbko9AG67RCQYHXSZqfav8MVTK4YuyJsjNW6WFM6
67tYbP5TGV77yZCcN1HxOouMMNou52TaeV68mfmCcnhpit9dYCyAj3UtfXLbrLtscS0sSKXS4Jve
tfOTTdYbU8RGwTukurUTljoNr0PBcc+J9EA2N1rddHakUYb8pJNn9iT3MoXE9DsilGg7WLaTWedx
Tv7wF31YCN6dc2e82QxnRR+9OeZXb87T24JZG8TdWMh7CgLbXbBmNWppZCJrWAybtR6RKLBik/Rp
z+eDbxc9r1wYpIIYbXDTjl39cxqNfI6XclsSpy+R4WaFttxtonB+DHM93ugL6ZBhb8/6j2WQtbe7
hyudyviObhtZqUiqLao/Ujj641rqJpHH9pjdoeYieEcrnNEFZb04POLe17ew6zbXjk36MvcLPLU+
MtSsygi3kncON2MSsT3YyJ3llLqxY8/DcpFqslGxXhb1p8xaBv9Ilcv+ZJgTs547VOW97g/5D45s
FNHT1Pa/o2WqHotVTg+2OavtBGvIRJ7sUdrcnS/TI/y29O/00zCrM1EIj/TvEKIg6Sq+paV/OgSx
j8h2rerBtbb6ick78C91QBnQzfu++zm5aZWfILAOaBGXFVjm5Naf/Rp04iHlM1W3blaQ3bKicDNv
jLltxwP58XiRBt0Cg4NfA4hFqeiChKhJmkuiisQlsSD+5ZIpDQZFNhBsJwwbwf7W7oA7rSmh9iDR
Qi1cdNL8Tj24JQ2mXLKLVFRjcy5LE6JmCi0mLoPCuJ5qxNvhBNnLOJmgapkqrLS6GSVSsRglEZow
WOf2FObUJkvEQ0ydMSGJ3pUEguuGCPYV3VVtxawAmBMOkqKD9NAMQ3pPHzS1uGlciofcn4wu8YSV
f178TZjHFPWOKMEr1Nzmebbwra2aoJ/JlAb4RfpFT+S1xLoed4y+9ZT5m3Y9ukGeR5ls3R9D7jUT
/80cboyen58YMs9PzpRTUvMZMcRiKGOYwi0X23LUcUzeV/hoiwPTQMEOwmsxOjeDNdfhXHvpz4wJ
9svGwf2XrXkwpTqsKLQd3cW8nVyzKyObyGUzYVka3LClu0ScfVAjqhsnR0PGsjmbf2wW238yvf1u
NJeFI1yN1btVhkEvVulpzb9uhxxzVeoR6IzeXYt7XetuYJwGRVQoZ9KP5Lss2Ukac/A0m74szspB
qCtg4D75YXndBdd1azRxY05NAGV9FwyNTmvfoFtfyW0mQHkJM/RvkNZ7fXPDqtoksAvD8RuU79OQ
HgZbK8rQyyl6Ai7wa3mZFl7wyxHe8pUqpk2Ydpl6D4G/lTP54mWNRX4YiECynNpE6RCMjOjZxsVt
OIv1fVU1a2XOPk+DZqh0AtU95RhhqflMtakMzD52g9K8dkcZ3GjlNN33aZ5fu3CIbvLc8NbzFnTY
J3O1cKY1lqHuRSuCLFRzaeP/mtExRuU6rt/Y8Pl92ONDLONUX1gkdKOoZrTyasXJ7MzjXbbW5teK
BHBmqW2t7LiSrnddQwWNsEgvdLNzPQZeF/wpR1f7Lk16mvq25g7aR4D5kcGiCQmnzdqDWbBJOljW
ahCTJRag0qaGuAXPh3nw6E0P9+6oqzJ2JnPO7vk+ctz+U5Z2UecwE4VVpvlfl7XK63MQtW19UZPu
McO4kWt5gctHoFOp9VqALK3L6qzCNXYlMW0bhC0M0ok0NhFDaKIuEFcO7m7ApUNTNcng1AD1Bzm0
09HUVukfPbMt+nPll5VJHbAU2UFLdac8BrOwET3JdSIkXarPtdDKB3DYASRr+gkke4+a7YQe9tbP
egdJDTizM0OENyq4gMMUZFWinLJaYzkH1SOKKIwUadDpX5zGyz45nWrMc5Ok0fNOecYWO1VPznwV
oAKfGCq3wqtygerUL0/EGCzluU9mzlVLmYw2FUbXOkSxIdt4Afk0hbPyapmM7ujtErQhQDFTbOrU
Vj5bNCtQjOvV0bzLSulGk3g1QRKXdUeaVshmSrJfybUgixYg9/dG4y3+oWNf/Guep8w7bKrOaijQ
jtmeTOmgY247P/8ze2XKb2N3cgX5Vr92UnPbL46QIc4X3/zJcqm+8DE5ijyJtb7rrMWhNtI3t72R
5+lZb6biq94H7Q3a7CpNGn0Zjt0yV+gWCDqQ4dgbs4oydvOJkBlddPoBxD3acpoBFOlrcyk2qWXJ
pqeGSPpJkS3iduUY2wu7gFBfHXM71OPqjQfhNhUJrWjSHL4wWTElwXSRQEZXdv992qpIUIVznbCS
NdO+veTbF7Tyw7WDct065duq9SG8xKq5q5a86hNfr9MZds88DGFqDJjNkDHYK1C9lT//f7JNVDBB
UPN0DrupkF0hVuhphqROx2U0P6hwvtFypqSB/3t3FCBreck5qGryaWdzYQ1YnR4V8vRL5jZnuzVH
KOUbKc/Bdyg4L/qPUUhxnuvzeF73Kv3tuir/96oOqBXds2k67pLQvbn1XyUQ2LV6KxqR0dQ082Ov
VeNvr2pTfDE2ZNYPztFvnaIh2iMiQxdFHfP5tRwrZTttTdw4R7EQ9OAYL2M5/mk10wlpe5sfnNvf
kK3Bzt81YQildonui3Iptlqz6m3KSLZLm5iTXstCqW0BqQ+1+pXmcPNdp2UKNJrhc6X5/c2wBnYi
HXOGO7kRUZ+nQT+EtQZJucJFbH/wRN4qtAA22Mu5yFFwVT5/Ikg09c4dQQKssKcRUOUcSANV9vj3
fO0WYrceybZbPxiBrxuWKEZBSeG9/B+z5/OrehmrI18UV7U6eaEpY9kj60pAJXAKD6MHmbXwLblF
Q6c+8qi/vjaDf9epejpgdtoXz69tAvis/JZri61cz7tq8U8Qwcevo9l+Zxuc3qqG4sCoaf9ssXCA
i/2Fr1HBpNfzonypCg2u+eKwkdEWec55pzm39HRINoqeediu9RPN8I9yN/f397xuhPQVBQ6tWYSp
wJ2f360mjKDetr8a4NI6x8TCyWBj89M5RX7Jf/gQZPq6SsjEAmiddjRKCaosLy6oF1INPVLIUeu6
QzcRFpzZZD9tij0ma5qbGpgZbVZKn/O3zYFk4EyDlDO/D/ShPWyIdM8NJdEm2UWQR4tpsyv+12kA
STRVV0rxlKsBIjz/jUs5+yTXqoxNSO+GS0WBXO8u89I66IPx6/1r7W/1xQtgkO0DfdcRvgqVWzS9
blTrIYGau+4S3L/QTqWtBYT15bjwo4k8zke5KS2jeIQxMiTyBs7I+z/itdGG8g3+DxqYsMg5Trzo
caCtc9xsl5SY6To15525uX4k8sJ+aAyx3GvDYHxT6bzVccuyA57IMtlY4a3wf2maHnzE9Hqjzkrm
I3In/JmQABBXPn8DheVr/V/LwlwKMxnqzcYCxAaj3yr/rsk7itpN3h+zbvDDcgBrXktrOAwynU+i
LOevM/W/RPZjGr//oF5/LvvvouWECApHy0uNtTBVYK0TI4PEzDoG2aPjhFvxQmW+dqq34SO94evJ
CEkrfQYcI8hbaaY+fw6TNusDA5Feebv4jyvtqbCYprFi97AfCbKV3XVZUV60iMRYPvgM9r/8+dDk
DpmI6HQwJdJoe35xV5al1acr0tZlFUcBLw9mJrzff36kjDw+OEwxWCVfKetct9yMXWqY25v9qUJC
fSsI4jgAnx3P/NpdP3LgvJ6B9jYewE1aYFRxXvYOKuoSmuawpMlBZDcOBui4LVsvsidEZu/f2xuX
8uix4fDcPWy69WJKJ1BVGBMcOkRAcou3adwjwagIbkOqPmhIvaER4AoMFva3f8EM+2/5r31S5uE1
m3OdRVrlzYUr2/4RI0/d00tsoWPOmSI9hJynyybQ9NOymX/MuehiRJV61E8UjKWH4dsWiCoHqW0J
JZr04EobQzwl2uUcMOxHLLI3H49pAUdhocUc8WJrNwcK7WfG10SxqvxNx2i+MLrFOODm3s7efxOv
ZxSa0bxrMgeY6jx2ks8fz4w/roJZkUc0p/XmRkhicGEDDOpXmRMIiT1trr+Sk1TCPFE2zAMc9Pn8
fTDzakrEJoYm8htUYLFFy8K86/MgC07v/8a/gohnHxwyCTAxwBHYgGLXevEbrUkf01rf8mijHbg+
ZoXCsA/jHCpbTblaxZk2r/XRNdp8OU7KDNbPCIhGJMKVl8YKzr4CmOQKWhVM8YehHzpcfv0gF7aT
HeJxOj/aNXAlUxzmaphgl9tpYYYmhqQ+VJLUtPPGscSVbIqxggWcqWTM9FydaTLV6TlolVqvR2VK
84MP5W8T/cWtYw7ae948ARgpL+aaNG04rnYpuy62dcdFGzQV17pffaP2YHXx5ku4oBQMvSquVrvu
D6ype3IGdsYrjD1qxR3fkVVGxpv3MEqvtL7V9BcerKJcfxKeRrWwDOyti9yJVx+y+5LfyqYzKTGQ
7wXiVhX5SDexyB/ef6mvJlEKlnhmd1gK/wCQez7uBhisFfvNPNJ0DnrEDHlRL9blAy3k64PEnncB
WgYCjM8u8mW+M0/KLwwSHKJSpv1l2chAHcd2HXOoprY4FpuvbaRtpy217aJtTsIvRxkVsu/imfBz
ZIoEJGpxRjS3dkGlIzWT2Vfl9oGS6fXTwPS2R1iyuQd69VKs41LbNhRtvIjOjTpmcqS9xQEv+ddn
zofONOjj6tq/pBeDiZqIU/KxUkTKvYwiOIKBaN5IIvlg1O7f4/NBiypkpzTsoML9wPL83Wr8e3ME
IhUtfZ/HBEYYYUqlJFmbqe2OZUY88ywMQgNGZY/nwikq5/D+nb7aH2AT4HliyUb8BCf+xeha9Ha2
ho1fYJuddhht6KoeTrNLurPZTAlvIh5NM4KjSV/w9v1L7w/x5c0HyKA4J6GIpQf//OaBZgpJJh/9
1GXYogXnydVO8rxn0jHuFEEQ0fvXe2Po7KdQb7dPgTjwXzzslK8cOS3Flqmv9DNV279WPPYfvNG/
Srrnd7WbtjkJ7d7MfUf+/K5STsJTvc5gN9zGeax8gbs8D/bKvmDXkCflWGVVTNQrbhsavy1ZilhH
1x4l2EJtCQFGZ803XTHKn5pt1FNo00C88KTdyROdhfoRNYn6kWq5ZB7oRqrqo7ls9+jXzOva8ybv
YC6FR8Th1lljSN3Z+6Z6I9ASWRFEGG98Uy4fjwbVcNDHhmqb43Xyplt7GAtgd3R6/K2mPRAUVaa/
/doa5hOuGTc7NIuygoQ+bIqLF5VwHVcaooB4siGNJxSeGzsOqiyzDyz05A0jvXIfzRRfdSz63rzj
TLJ0nzrKP+uFMqsNlbmapyFBdq04poyqNsK2nwDEV3M2Pm3IsYw4Bzak4jLPMZgWLnX741RtATsK
smxvNC31JlAy0ETjkY/lLkNoZREzNfU/A+wv6Skny1R97Wk1nzlePxEQmOeb+J/Z4v/zTuCdMGP9
P7jEzlN5xjs5Ebf+XazPeSf8if/hnZjmfzh0kBSI6N/nKPZfvBP3PzgE+fecTDgdQzf5X96J/x+q
CSx42E8BPFJQ+F/eifMfz/LQX/MVU+siXuBfeCdQrF9MQLuZ2CE1j23SfiWCXp9/qh3FWdkGATh2
X/vGftoY6occMvuJVqlzssw9N2Nq9IM/0pE00+vZyfWT18BDKr3cOkBgc6KK6nNcVs3nlKbbAQoh
tTWvRJS8LHqYtp11YA1cEkqv1lVvmdMJn9J3yy/KW6/0+nN3Ayw0dR2BrbX7ldy+X7N3bGT6XYxm
nXS9Ly+gOWy3VEIGau6pFZmizS/MQtOSvhgNGpm+Cs7ZIme3KuuobU+OedzK9Gzq8bogcb51tOBb
uba0dfsN8aG61AxVhZo5acfchWOQSkM7zJpmXSl3J1hpg6Bl3G5dnPop2WV12hxzfazulZuxPZRB
6X/KOEAnOsfIZOD080XNfnqynNI2YmssqO4LdMFmjEJY/0SSMKHbeHs/9T7yLiD0Q8tik82P1cge
uS4ggIUFO9qTLwVpcL6X1aEapL6d9V6gfZL8H/vj7KeFDkZuJVKfHD1p1ZbS9UPEeVFohMUNlH3y
yND5xL2MGWddi6WJs9GxVajlbfcE5uvYep2W5Ex134ijorUCz2pE0mJrY+jOXvVgZ7MN56nb0ONI
n47IqpdZkGjcKFzJtNAukRGPYTrXzUq6RVEk6cSrswuXJjlKB6pQ0iCXJOx9o6Ed7JmPM3ZHLIVr
czZUw3oi5PentVq/u3pDa7K5Sd3Z6x/K5ZT6c00OEYKN4WrZtgujvzOyE3bvBoqEU0bdUNOaq6aW
PpyE5+jlcn1ajXy8UGxqv2tSvwDPEW4QBwD4jdZxGxDg+Kv9sGZdezbOzs9hINVA074qbzszvfRH
V2U3ldiOrdJPjdHci8DjBuqJt0pd4FaagfF7zF07FN0m9t1HE7lZbkMN0xXnASOG79mjFpkvzNKv
j9JoglvWgthHhaAckazpKWApusx6qzn6hjbErSN+4No6ba2lf1eBZrPdzEVGRdjEv1LMenvGhimg
oUh7OqyluX7BGsZfZ+mVdiBdpr5EwSgSvRruxqFGjrD0/qd1GJs7tSLebme0B8a8aCdocfN1ILAH
sBmwqBB6yFPdfL2oWkRNiix4D1o6ndYsKc1CT+qyVp/pWgNQdabiUvaUKcSgp2fuWGdnZlr7T7PW
WVfL3CF/KWU/R/rUfwar/tWDl0YMCOtcNLHmhHJ2vRgcqhYNJBSUdvnUL02HCXUwjkFp+XFjIyLD
4vx55lR4TYcyI7CEpmC1d7Y6zlahspzi0hvmn2sNVCJcBb8rLdc8kqvOVDHqsx91NupUDnLhVBA+
EtR6HhWdoZNF0rlXtCCy+23s1aUzcljHF9teEtTnfsVA9IAUxQMDXD4Q436u9ZYeZtRWIiuASG9N
c36/7OI0jCLtGZuFm64Njl3OXVfTGqaVyWH/arPyIraU5174chmuml2zHjx0ogkSZCVjJFLkGjYh
JFvJ6VDDElLNpn5wCFm/SQf9UuqLe6SWqc6szfPuC+xZ4T5Nn/fM/YxBO0scstivhmmsw8Jlns00
NAtVsix9RHX1BAfwKjCK4+C3R9CbzBDufOa31lU68b2Ny08cKxbSZOzKiD7CRqJVwqAyx62XXzr9
Xa7ZMgxGkWwyqBJQwF6k/Mq9TIUT0yf+PfjUMrmd83kVTRS0C2GFed1DyKOTq4/ufdM3xV3Qbg7Q
u4q+MHjugyJ/+pejMAbVfbXcOk1RnoD69J8cXZBPoWJgAkWUI6FD5fKFhKktFDRpK8c5b+c62Vrj
62roTBW+d8Exyo70Dto3nqrgjDa8To3OLT7ljapT4uj16WxwGnrFWAHa0k8QnPSRTmMLbKdvr7E5
e59V2/LX+4WWYN3hHZCDEXVyzHn+7RW5nAXiuTo92c7mRtb6CyoUAgvZN0c+OnUqrO1xnqXJ6uBk
8bIO8tEJmni2utlBCDMuDOJgvi0FgoJMZhjDpz4p56lIps2JxLyo8zyl/ejVDTqyvgmRbV6vNOEn
K9NuDXQAt+kAH7Mn7KiBduWn+UVldPwwvYq9sbjV0v7rYqmCbmq+Jq45FE9OhgjOLhpuktkn8hAV
mR4aG1MyeKxxmm9cbUTksg4xh/WErrV1TXXYguxlbVdBaagvczZMp7rezvylrI4OkfIMD13GudnL
c0rkiVHrNF4vV390w7IdShHmfm8c0zUww3wYu7BnCYYFedrr62HZ9E/zuJqhNvUPYPH985ZzBaIr
1k3MHOnZIorx2MkmZQ4XC1jG9g4UTUJBazrPrPbYdGN9IptBP58gAHyajOvZLJcYbjWiqJq4nNwu
9aTDY305ll83YkzjVU89Lyy76R70iHNKUfPEYtIAo1V5zCA0Tt6gB7eywmMIPI+EAkJLTzVTSNRl
ZnDQW7bEEbfgHt1lSQksFTpp4FpW8qcRNlh+w0lBXgGCam/AQH62yuJouVMy2IB7GxrMYZffBFnz
S5heDI6ZdSNPf9Y8CwQ/01dEW/y/pVqwLYL3crcifRq0ebnPfBa+tCQZ3kUsedyCXF1Oek/ncnaH
b+DJZ4iEm0gT8FRbkZRMN5RuilOzZYTmLj3Su47RpDJ5YFp/XIbpsE7GcS20i60vL1X1lDUsmOVT
MNXXrlPT7RwTW3VHpyz52HLrntoXNINH1a0PbencZdWPoEEVQ7J9FoDbFASEV1dBSpKTdVZ18smU
LK7zGM9Td4OD6jQ0MyYc+HH5oPwEfCfzojXdYybRz4eWarpBc68gg8ots0cbjyJoSfd+mPPplC/0
OXxh3XZULMltSrTZ0pMJjmlS9EdrCQ6dW5/bxdM6OAepB+IIjfN7peobfTTJRzcfOEE99Xp+7tjy
epzsG9ENtxMDZlsKtF8i6OIRE1GCG08k6dItmOGdM41tK9kmK+m5M5p9MCPZdZ1np61HzkOrMNL9
nbjatN/8Ckl0XvjftGoxk3FkuPgTy8PcAWUZ+NZUWOlofFnJunCuxjRB/+kga3LN01K1R+Lyvm5D
j0AHcm+UqvR28LTiZLutEUsthXGq7AdcHGh29VUmnlUM973g73KHPvtZaOJbns9lYpo1K7aonAtH
du0xkMByvXaN3FykBJ3lV82q/c4D70o4C4ML6bU1iF9rHlwRJklzOY+DKT9UE1swooETqxBjZO0/
yxvEExs2/g49yvohLna0iaby9ak2Jt5jOTdPDLSGbnj/WFfLtfTdn63UHxqOMdc02n6zO+vPO0xS
T5aw7hp94lehpFryPHS1B7sx7nziEQ6ZOac3xrjcD7lxT1X0KJgMxm7dH6J1kI5qjysXOul61n0H
rFU+4OZVZ0X5WyIVNRv/QBetvdr+L3PnteQ4kmbpJ0IbtLgFQE0Gg6Ejb2CRClq4QziAp9+P1b07
VbXWM9Z3c1dWlVnBIEH3X5zznYqqB89GNNpopnQ7qy/+VJr497rgWlcl9IK1Fk98px79uvqJAHjT
2rhUW63WD9NSzhuEEYiDJtOyY8ky9WwlvcLEajsboaentu/LNURD/DxofqZjKVuWV/R63nfsMX6U
tao8Jxgt4/uMPRQLsCVX+EOcTWQjMvoeY4OZAAMEq0L1K5swKHOcgK571Zd12SQlJooszQ4YBLtz
25bmA53SSCZy+TkmyRNTyPwzkdnZ46YfuinYZB1VuJtV4lSTQbnlRpZIY3iNRssAtFWj/YVa2dzX
inUPbF7t0PooFkMD8XdY3D18XqHEKaVv0Eybex8KR30yg2o65UD/8fG0pOtIZzy2qpPPc7b21ylB
/cjgtX7RFgTJrifqIUxr3g6WqsGB21KcMG6n25zJErhJLdhYZAeMoJyDb36Xp9shNduo50zfrYq4
2akuwPH2/hSmqm1jptLjETx4xazc/IJkE/xc+H5MqMqKp6ZidlkIIhlnb9BDkmk/M7+0gC+lxoG9
e3Os25E4tdQb5UHK1HidDXeNsSG3PKSB/GEmk9iW/XJqgERVYVMawatk/rGZAg0Buj54R9AvWdz6
9bLx/XUJvXpaopFX9YZiDJ23Eo53nTOOJFMZ3r70ens/uook5w7B+943jQS5+vKultmIU69DVAgi
b7wWQYeWs5w/s7UGwC+wWeA4E4u4wA5IrrJEwiYrb9ktnJSbodPWSzn2QWysndgt/Wp9Yxxkbkd3
UEfjLgqMfJuTGBgxFA6ZIrAsET5OrooHpkzbsenFsQ8C7RhMdMUQPF49o9Tf1WQakdOP6m2l3H7D
eczGY8W0yule7wyfUTWquDFqM4wGOsrCFYyw0E+JGPvYaBoEdF7SXyoAnPGMK+sqAhOrnlfI35M1
qEgEpXmR1rDLjeZpDt6rJtPMcKjfPLZdX0ZWk9XiCZLV8SjtTQ1J9tqIH0HT2zu1pEEXJkuiwg7f
2s7TZ+tcwOcHr0rQNZr8T0KcnNd2MiSyUySTA9+z98W866wdtzkniDB3SdZJmOiacykz8VJI5+63
sJ0DO9eap7X+HGqer0TO8ULQxNGtCMk2e0p5Ypf8k3n/RsLdeSuNrryNlj4jQSiNGM3Qo5UiTELn
GCurbs6t58wXuvP5UUxGsBnG5mNyCC2aUEmdu6kcMFeoleMoVSePlc65UEkxberSSQCrrgW6w2V9
qJCFc89S6/egFHbcIGuGu8KfTPtBGTL58MdW7CcHFV0+Jc42aLlydOV5e4/GMPK8zAiVS7wV/sWj
ZvC7JBM88Yl1+iGZSvdmpcGyF95U79qFajduxOp8mCJYbsBTzScKNee75cvhYdbHfKQItNRVcKZz
EmX2T41MW1in99yBTmwEW6Nb7f7IBMCF7hHY2Y8Uu1ktSLZ5ytoh8t29NTTfF+70Y71CnAvart4H
Xi+2AWNyyk5VaOdAONqtMlsnTJmxvqG7y2NNpM0PnkhIRz6CjBrt61kb89jWivWpAMH+wRtfnGbL
K3/ZiT1DAZLOzi+D6gX2BgdrgQ5b6OuLCSoGJEYyv2W1EXw0aqBvUab4nKe8OSyJVXyTNsrRNUgM
jp0JnhSQsLrdL6MRly1hS9Moqp8tmVR5NLDg7DmWjLWM5LiM+kbLEIyEiW8RU3nngIa2mw6nIbNS
c+P6mm7sBnKRysiebe1ppqilr8Nf9GHbqVZS/1fjZwrDogkzfW6fGrdpH0t+x13VUjZG8NDK82LZ
CrNJI4wrfi79kFs1etHFF3VGc54ZF3PurHc3L+qHuTJnqgeDUXFYVXZG0KZK1PM4N2qNLX5ktmmF
+6DnRvWmdYZ9qA1tfar7ns7U8KruIC2/DeI5Aw+WKZQAIRGU3qO9ls6vZMzYCFISc4n5qMBVX7oM
yJ3CO5Hul+9aE1ZqJETmxzSi5ncwlxDo50TbliKlhRZmt3EEIZ6LsXo0Cy0tUwHPSnntcNS7kQAO
JhqiJMdXtVpECx98T4P1sQY1/9qW9BZ1I/qTKRNGNrRWIddc4MUQzVM3ynxXxrlY6KqNau13ZuJ/
AZg/TGMAwn1sdU77po5sBgHHjMDXyKra7pJ2xXwAcnScCxqmQjs1mfUipRHZAqsBSLvtQDsypn1y
A7Pb7e27g1Y0bR8RA0PnvmIGDaSMF3/dSfvS1RjO84obMjFv/BYH0xk+bNfDRmJvitHP4tEVB182
gCbvj8GHUORpecauDgiESgCm5n44qIeU0vVp8b0+dkAoOAWhgbkD0YVrnSyugmD0iitG5Y0ZY86o
N5JtiT6/lZV7g10Zm7XaYq16sfV6k4tkYjW0V9WvsudCm2wVurn75Kx9+0JnOO302f+N5wOPkk5z
O/kOvrPRyhmNTGI9uZnrHoOxdKO8KLa+nv5QafbLMpblbOfl3lkcFaG+IArBxGyT29Ub04sy7Bgs
hhBEMyLRl50z583O8YMTZgF6xcw5+Zbzw+/vNd2UZ6QF+gEVvI4ygNbT5k64ldlqRWTi/FpMim8P
YtoTN/DG65Y5MrAM7j0EiWhImHeYTCwzGyG6VV3r+4HnoCFHtVYsRP4adui61Hm6439ZXRkTcbll
urepAzRtPiEHsyRUrTUJ9+ySeCxptFPnyWErUzBCqRVBB3n/05y96+obF2j5KOaD1wbhZ6QhiXuS
tIBbHtAvIC5WeH8eW2xj/LjloU0XehMf94W+8FQ0bLSsXz2sYXPZknKAk4zFPl+leVNZ0P5d/dl2
2o0Pa9vsndMcpN88fy+ARKwCoZEXvKzafTbmnwyFFQUBAJC6UHrdafUnpPeZ/5p0zpPQjJQoADai
g3a1TGs3tvOXnpWXtOA3HsyZVsDd2Mv8zQX0T92wnSuPy71+KJIzsZ9z2OfJUVXyiUr1obQZEreV
W2yaxP8UuaPidbmf6ekTgZb4f/IA339iHpalzUL8xnGuMPKY9opCX9s1BSu0EoVjGNDChK0U9oFb
/62AGJUweYynGdIC1N15jdPKPBj0/fSIcas7bUiDF7CyomZ05pURt23xNBLON3lHRjXYq6XH8SPh
7WtNuR/S4egSTcLgEObf0BEsoLGpdKZo8du98hqMpPV+sR6ZPFL2q3nbtdwmCT61RTX4wHhrmIEN
x6qkv0VwGw6oXKNKNfNeLl0IKIYJFgqPiOHfo/KrbV8OfNdQEwxTgOyBORuDssOUgj/T1NNq6TtX
sM93v5TyafRkwmUe/PQQdFoFUuOq/NXJhIG9vQ4XHd/lTfbLFHtZx9EqphJiFqkuOInsuLXNfN8l
iMwgdXUhfdBXZY58bTKe7la7uDUHXjUTfjFNMd7VBK0Fm9FjJkSMWPlTyjfDx5QfBFe29pHIg60n
8L9OY7lFUHi3uFn2c5Kfg9yP2wlIpLKTGFxUoAxMi++d8QttwxfFuQp7Q8iN1vuPZWMlh9SZTyQq
8YUX43qa2Y96if5YD+JSOIxcOeS/N/p8pQM51Eq997M868t7YPZPjUBJx4TJ26iekgDwwnuRF7uM
NsXt+FA6xCBVIo/5OHDhztqrZl5yrWOngbZfH08gLkO/RtIF4MnUIcfW56VsDlru70koS0+SP6fG
AxYaSFiPdbps22mnybPNnIoiyD76JNck1Stzh7BMXoV6mFxOFG99NsyRSf+wzYPdxFy0G/DwLsRr
MGSZdS9Kav/CSiXMxlMh3jmKQmoOTECsNXB4ePIppyKdbRUvLsbm1Xp0nVd/7CPD/HSW72X/yrqF
Zo92kPug59xt1/kkiYDxum3vf/S6xn7dQDgx7PV7sTA0D4PGzA3NTNlwptFPvs9ab0R+W51WffTC
jujul95esKOlbbkx2dZElem/TKzNt81sPtneuFxEL+lDTDw56/DLnr1jDQbYNscrEcH1NsCwfLQ7
dg3UL7GW+capTdRL1/UPgrAVKfL7U93wkWVBTdNIYErmtevZxhy3WqkVF6O3z3TaUBbWeDX8W7Ha
7sbVFtXxO9DfLW56Mo3xW+NY6Ng1OXoXq8bRqex07w/OcmacZVc3jN6/uIKYfnhUMnY2npES4qAs
7yf5sPjXpBjmHc4WBPAlgw+OXzYaH0maTh3dfH9T+qunNQ+EDYQVXtCozyz3mq+BeyCJgxHu+GyX
TIdd2hohuDruUaRrkn4Mg72cPeVsqa3Z18Gg6paQnagHD6o9m+bjKrlpzV2Zl8u+V3OwRRWiNsbs
vWAnif3AOumFfu26NyUnJtz1S6l5YT8NsTkQENDoxlEV9lbVbNia9Y+hqbmkx1xhj3YqP9kyCi/2
mNbgc4xrd7H12T1g6L3kusMwt4szPXvqGOQyZkFZEjTBrcbKTS/jzPxdSjGNibtu4ZpJamZKAe6R
9m5b1kv2HD2eaGbIRXVJk1NhOuO+mpaUPiQRGMFaeTMC76PI0/zQ9wQ4GDLH8Yr+8Jh7ZZTxLkSs
/70LVIBDnbd41bbCIpEGNd33lr8WOmal77SpTKIFjdQc8h4b+4bZ6s4IlIvXL5D71s0pgHgIvbwN
1xSBueVqnw61YRlo2Z7iYdho3tKH7A+qaA6meSt8iiP8ZjqFhT8ODylF88tyjwXC9EMd6tVPcxF8
YTbcGeaExdvPd3Dv3pdKe2CU8Fo65R7H0t7o/NtapHY86CMTq2Biuu8c18y/WZR1Y8+uFv1ymA1W
vqnF8FoLckCQfkTWOtgMf3NShyDDXIx+MDeOraYNXtnfGSV0uBa+3K9t+T1bEipEh/tqKqmrkOZ8
gb3yVnHz0B0xcuDrpC8XaNuvPp2ixvh9l1tUTSnEqS29POZz4RxqVIVR0dlZJDvxnIAMRqvlr9Wx
J5FtF/TZj8pnlZfd6TTchKn+DDrt0Kys4VuCkCJ94Wkj94cYCp7upI31tDxrHqJpegF2CGSoZkd3
Ko6M2JKtaqdlNwnsw2Dgqii1rV27rlHmSv7MgljPHdUhb4UWrUQFv6a1b4Szch8g5lLduF0Q3TsU
7NW47htoEhO71ij37ys3ceOmzcOsA24FOdfdiUb96iA/hqNL7k9SWsZ27dMikqUBDmlx5ENZWde8
UMOBl5aFcvDrwyC7+pgKi/Omm8c4GeUYWr3l7V1j+JZka7dlYGHGSiZZrPX1dtaMZ758jzJnVMMc
K6O6IjZMrAO73ZVJWKKX84dLNj3fnEXRqUlxUpVe/HSlDcFWZPK4kriF5XK0meAt5jYH3IWhTyci
fR1zzGeZOojZ6Q+a65NV1dQlgZjyXt4VBuCGYozu/qHYmucebx1qBz1n+DrmjdjIVP8JjfFdq6np
0MnvjAnNgWmpKnIlEQSD332krIweSfntYp9h1JM/282GsVERmaLSYgVi+2KtNvuKdiIWurgzmILi
eRnly+Iln9Woa1tbrsGZ0hAwy8DqO8dYFwX9XXmou5eWBjj3pTxpUFoOuOSKV+it/rkfO+cgR+bZ
aMCYMC/6o3nfJa9ddW1ds9nlwdD+HLAE7mdT6mdTpMH3RfXae1s280euNytEpnFh7pky/a/FN0Nr
XFqd9aFzs+uSmU8auAuGsrwAv13b51lYiuEnGwsUpmEzC4zWRvCz7Kw4C6Zm45lSRIyhKX7yMkCi
QMlQU4tjjC/s6mBXEDE8U7lPaW6bce11r25APVOYPuoCO5k2/eyv+7QJlpdhhrblg7t9xbl6qQ09
/8YShZg8DJ+hgau4dnkPyZzYTXneHTzwkVEhC1yoKFkS+K6hhaGTIRSUldraIC+sD9mwGLG0VH5o
s2KLqqu8T70ubVLJK+CUr8Tpqw3SB060fjX7SGWUDVgi+jjo5DHQz0uqfw1MDzLN2GoIRQeruc+m
+PagxJ8hhIyWFbKCfe71fty1pKzvcetb/1SE/kfqq/82R+ov+VP/Npfqf2HalHnn4P979dVLW/6q
vsY/q6/++Bv/VF+R+m38Ay8luzoETtTxyKX+FTfFfzL/4ZiYFO+oMBeiFrr6f+VNaeivaKt4FPnm
oDb+I7+2/2fglBb8AxcIgilwugDyETj+JwKsP/Sd/6WUxKuGY0yH4MGLDhDyWn/Tf8LGBk3udvqz
acB8uTZpnGzZjS7mqTVPKj1Y+lOXnheoxMkc1e5DV2/6YrseQcrI96BksHiuguPY7NrumLr95h7w
8LuNiahxXiQ3QyyMaEJnNT+kDDyqOLWvdRZBPxncx2m8BGpHh8tEVgR2aNoHlzG7X3BuhNpI7/+a
YQdGpsFIaMcZRyf8orldPAhEwcXRaRjfftOMT7e5zvolWPe9uFbmtcmoHrEM++7FKN9SZuX4DcMF
vnh6rtJnwqxIRg/FlVk2yuP/wW7zN9vtv95R1HF85Ii5oQn/VdCmdJPtVlbrz33ufDgTx9iM8OWE
xOKbN5PeOAQxV+FWvWvz4Fy4UxkTqPF/SqT/m1Pi/jI8Nkg4YO8AchdR+V9fBvgLH46DvT6Xmflm
jIb/RJGUn1rr5OTFh/LbL7ezX2t91iLTl3dpsRk5VrVAq9HidTJe//StePznE/XncIm/Spx5OaAj
ebzQiyMqJPDpb2JuxHVmuli+epYc+9uRdmPbr/YHAZek57hH6JzagfBzY/PHj/2PzqV/e9r85Uz6
b0+v/4XnEglAf/oE/j9V6GH4qv6qCb3/+X9l4Pn/AAcIw/jOePvj6Pm/h5L7j7t90AOuy8nieGDS
/9+ZZHv/4IQw8c1hpuWk+FMGnuWQnEekED0U1kNGqvZ/ciTdBZ//dSLdzU8oaGzoDLw+h4f4b9rt
1qmps+CEsgMf1Knw9C+XEQLWGdParyZbvcwxsv+B4Mu38/6//fOPhW7sOdD6OQkxi5rm34Tppl2X
0jZY/3UEea6vnfKL5lDj1fZigk6DMaY7L9xzmyxd91AUfss0T4EBAb5jN+JUNJojj6yfKrm1Jta8
m6T3mBtM+gorlBERNALe259GyioPrSp7wgjMT9BuC9Zz+ifOHt3adwH+vKPegyGPHavoKF/ENCMZ
KhPr1FF55GGBYOA9Tcflp4anRkSYF/M4LfUA5oDXTx9TWWTTVsF6MEGiZUo+FovePbtFUSbxpLrV
PeIPp5ClsEisQ7UG9oejjWu6gy+SLby0WY1UpHe+5abHaYoZqcihwYmSgj8Ccq/hYw7A37EuRdqy
sEuUuXfKJjJeq3jwKlmGppS2OgxJPddPfZCT39qmUwDwfRxvsLCMKwQ7P4s4J/TPutavQH2yPtbW
VF0Q1DbbTLqTG7qW8j7qpu5twBa93T4S+NnWiGHbWXvuIYlYm0FZYwVxBF8Tx30xUwxnRvmpjMZ9
h3KebEgod23QEHX36Xe+vOqNr76PvQ0Z2gHemsRYPfhFW5UzDICdYtbfQb7VamMLUqfA6WTMUn0N
11s0aLVp7NFA8u8h7wSoKeoOohd0FC9cl5ReOTGt5ykpPWcLe8ViPskeZ5N29oDCTaHiZ50aiPER
CNg0Pfe1z89M3Fp8MqpkZCWWpYnoS1jGpRSoxyIf2ocSsxeDprbOXzwbz822SHvVbJY+KX7oDMn8
ELK0Q6KeVpnwuKyhk5FYV1tn3Fg3pdytkGTuZjR/tVgIFwiAfvrwFQ3riOq6QP1mp6veobId63Y7
2P1IaAkmxP6x1tvuk9hy/rHUbD77CVBUvx3yyqRZn2jA2ys/ehHFViZYkui7g0Q+lr1hlY/A6oYS
tVY9I/lgn5QVu2GweL7Qx+r9jTJdAyDdLm0zqliZdC+PuiCt5LXuzKw6Ozz2PIVuef/TIKQgKKGM
+Oe/9Fcjn/Y4MNm34KXm/5yss4elTJa+21tR1QE3Qq2gANuvRK806XiAHe6539hdpUu8pLXbbzsA
M9q7BB/k7tZs4mm28pVgXlIYrI0mVM2oQ4381o3V8x/Tju4fOh87jXHqRf+5OPRUceJivuSb0jo0
VR4+nZF1c4OuyObva6O8e/C92Shfp0ryVdG7eYEzMrZV8ebRNZaPimFs/TIgnuw3sgaHQLHv80AW
QZDnceEW/QuhnFp+EEvB4E5wh3o/qDoKL3bnsdeRU4vm19Br+e+KGfkTU7LO+cwaf0Uf2xrDFqXR
kbBJudXS1X+zQAAFW+X09ksqcu+hHQ39IpZqn6XkC8EamnXTjDIhC4Ybix0WhrcDFHYoJnP4NnoY
iA133K6p82ot5bR3Uj4q4kFDS7DUGkD7PQZoAx+FwwRyrP1cD5GdzSerNJI38Oyj3JSmlns3WsGX
xqp/42NRQ9iCatrp1WAc0Ns1QdjkSAeW3HrIOIwrtv+2em4Av8RVbrY/TfJCQ6g17q1q6z2dsNx6
qfM+QeBCkYk0Gq3GW+e3v2o+54snBhFntrHXZtXvFuh5B68ZvzdDfcWZgGJzUFmsJ9qzVuBoIbFt
iYP7BxMsIkSQI44AOWN8jK8qH3bdoGfbPkO25+fKu0w9Ec0j2MZRolhfcpLF724AHDIPXtNwsGJ3
QK41pvlDUGRvmNk2uc1kpEpJw/DuZNUSO9uHkRp3gOJbYy+nex5MpBvpcYR/daeAHgeWktIt7cMS
iG0lk/NqIgSzbe4CTJY4E5A61Uh8wzFBvq0LfAXCGk7WUHGIjQXLeE/R5/OVTe36aHYco8WKtsm0
nPfVW16sipk1hh99n/UmgClzlQcibw/pUKHLZzybJNO3bgWAJRuHibMA1IDNhIwXoBpRwOoyTEdW
RAh41sCPrXYks9b6afrBQTOqfZObbHf6evlMSsJ2oyTjU8qUjqBNb7adoZ3NIn2xQGJw86MOhHYU
rrO8q5z9WsAoyIsMVOOajVt9svwbkkrNYSQhLnbqHtOSkNYxcW46nK4I0MoAfGJEMOvdYJQRFdDn
5yFw9pOPORhf1IOZg5oeZyJFUrvYpd1SEEtiLuyeKkwaJPQYPTt317bSY6CVjuCa5KLSyiY/aF3w
vZgAboaQGAvmypMLXg9WI1PTdFW3wJ+RJnH2bBxV3Qy5aqT3DrpgBoUkFmXzAnpkWDmatM6rQZXN
yI3z1blT4sQkNh0DpR0Rn86eGXnxirwU88Q4pz5vtVQ5tik3/aBbg+WYr/0YIszAC5mZY3mUJCO8
NINnfDFcTb8FWte5ketJVNXGgpG0WJarBF4X46nxPzxWmkfW8c1XlvTS2BLajpqpZqG0wYAWQk1N
0Rgx9UzdEtuHhB8AhkGwDei7USvCrFAZkprV1jY9akrMKyK/ZGlZcTamaxrr89R/ztlg7Inp9r51
aIY3mFPzW0n1yDVRTtPWnRf3OhrBl+4QgeWn2n3zmbdVuUMZ2brfnTIYjDPDIowcPonweljfG9nQ
Qya561xYcGgwXOCXWnYVRjr/DkRuxgH6NkaYi5a/O363RiV5XG4kJCaLeDSQ7LOmEWa+sRPLnWJC
zJAMmnq1IL+kpHvXi2p4gKwPiLJhZexvG73Ub2k9zCrW9IZf2lQJ67gC/3W9Zi4lVye93TjRHveT
zK61ZvS7xFRo9/Sp3K+60o8+vvuIXY21kf0wxFXK2D5yZ8wr5lz8Yb6p7rmdbEqhhDg3MpSIyFxG
YLFur5Xiwvgsj6ps8kTYlujxHFmKZyGWdQ+wEhgWOVLGQc9nsPRGT9e7sMX4gT172Vl9YXyIzrAq
jkS01lFjI8oIm2rM9inTr49+dEk6qMeBffakYaqpRa6/eSrYiYCc9Jwp9j6xZX3Q6RPZEmicORjQ
HSQlyr6wQveOqVm3z/7sveeVhKXbTwa29anfl2PXPOS0gqQsuTuyKYydk5oIiUmSM15kjzOZK7aJ
RNKwhBGz2gUU7TdECXep6tjuB2EWqFTaaovK2uE4ZAvRcR2e0HnJXTNaAcVONTHbvXMz0PTfJmrt
G6NdBWdYuKfBcX7POoGUuEg4hAXGrRE3i2w3Re3hqA/a1LhA3dCPgPTWhwwUSo3LuMCHkiZ1/UNg
s69xik7NwWeQ+LCyrWHJkey8UjIFzVZS46kDh9J7GjRJhZW6RbJDCoP3hh76+wIl70OXvaRhCbrq
4BlWkOw9ZF0xBiQfhFwNL4fc7FPv1eD2WFj+4k7tGYAMg9p5CrkTID159F0XX4hSOIlQStw4ekBn
cgk5bJg6dJd+Jsf9akzVbtJgE0Zdn0vGgB7+zD6fjzjXtW1hrsPrYFmgFctCW/ZFrxcntE/DtjaV
9RnQ6LS/7DZx4TcPbjCeJncdrmUfqLdOJ3Nk29Uu/MbK1roJlGwyPPuT8C+W9NC5jNX0REeJEGHV
PLwLyUST5s9pG/YVrDcmLyurhErv5xelG3dmHzKW326t80hDWzO/pR4mvl66eAn0BceIsGWntqNW
YTGflB7suib1x9Cdfbb9QPsiYU3L906ZXbENyox0Iuma89VVmg/9KPVzuXch5qlwLtLWO/Wrc6uG
FSghGrwWBsokvWOGo/sFJxnz+arujySIzsemZhfWt36xqbziR4cUTYD7MKaz0waaFvGjxE2bsf0X
ToN8QlrVxswxg5WQ28nHQNK1Xe0+KSNr4lAHQYuq2swX9HcgbVL7D9sujEY+/pT4TNg8S0Gbzt4r
IxrXFnW+Q+huxglP5h6izlc/tctT7g4V2diq6J2YUgzU/9BVF5U02oGBdHoeMyRx45S/JW6WnzjV
jRM7bedhyqWBeca1d4EvsI+MTnKxOcWvjmq8jYkfhRogzV8dhRfQEwQ/safILtge+rgvLPsH0qTu
HbB9f0bfMt1gIJY7jJavhVWJg75Y5dlx6uZVzqLf4njLN4Oe9jsNVew+MU2oiZxBXVwi8UCvo7uQ
JoHbXMrB5KImia3dsFmk0GcdEo6e4nAS89M6ze7OaXQKDRZGmYyzKunHE6FxcoOdZEJ/Zhggdbny
d7NJos7dOj+c9QyF2H3acfQbdwBy6cIzF7Vqt5ZssMkBCuv4oTkVYheg2SDVsnXeyO2ATNXQdxcp
39oR8iSXONJ9uko2v0A8yl05GOljMrvuFvm5ealE472lpP3+LgJSQMNB19drrcsrDST0bcGr3SB0
xjQ0VXd1sUCfNw/aGJySgloRbUirn0A/obUqfJtPq8tBuMv1aZDEGQ0Nlf2uUlr56HrtFISanWKV
x+PGAZY6wT1M2DKy40jEHgoG1s4bUxRDpECh/hQtau8a0ssWAZvN7LXWsmHbCLwkUetgnqONctoT
eWweIRi0lmdtaLzD0tdJKFx8jR3xEVcS/uzv7jI6UK+X9Vj199hmfYQ6MuWjvdy9FpBvUhoMtnIS
QeWmaDEKzcTtvltpKT5hwbBVRMj0ZBAdunGWNDmwBM2PBO1ZPJDkqb+MqjeCyG1mcIQs4IPfDkfR
i657v+p05tadUorgzOwnMOemxJaJnMh8X1K4x+zGOuuHRFIdWwMXHGVARf+JdJr+lGi/U7aa5aGX
+bTVZIZFBlxMuhEI7UEjFxg00n5oETSwGi1zuK/mgD7CluiFNGfs37nc6kOv8CuhyxuIYBD4BQBS
MhydVVM9kyBVXiqryl9g9ZcPSKAIW+qGlXcfPgAfyzEpZMleG532JnHRWtMASQoFqZfFT7aj/Xaq
xtz6sYxW+VXVWs0Hu3jf82GZj53TdbuiaUgFlEHubLxAsgzsyzKHP1yn6jbIBC9llXn1fBgnw3le
PWVO+w556vsw8aFH9yRk4nJ0LQf/0+Q0gRRTp3IRRGmwMwuAtaI92JkiY4S+DGV+K0x6IlwCpvut
MtJqjJjZ1Flsrh1rVci1Q7X34AQY2wot03f0VkqcS0etXuQv62wdMliwX1WziC9dq9dXBL93QVyL
LJ6vEXUp7x4RGxdlNyCoprKs7VNZLmpbF372nhFTgG5oKPV1L6k4f1OcoYFqiYhuQw0sxd2Glo7Q
eviKzVZtfDKd0lMIyyCYvdxK3kXtvXB/o5nUVd/+VCOq6KhrUAPzZC39V0lm1lEhcLzra+/zLaea
+Oda75of3AtTdlCa5t2QYUzd/6HuvHYjR7cs/SqDvm4W6A3Q3RdkeKeIkNcNIaUkeu/59PNRVY0j
RdaRpi4HSGRVZkoig+Y3e6/1rRmjZXkbRA2qANlXyLYqKLmsRr8YS6cO8nYjmGMx9yWxuwlqwZgH
iYYzUCSu8r7JzXhDYGUiYbvUvGfEYxQWNMFF14h6WqDW0He5Eq8bxUzvW11OtIU/SlTXhBr2GDgc
vycwwEBFa1u1Aoq8D0x+LxjUKVP4JGg4Nak4T70aM8GUTUYlwrdSalFmAuVuMlRI+catrDrHo+GX
v/huFv1ay1IDb2T+SJyHu4UM7HZsHcIoj+bs3fghucYUNYN+DZ03zg20YS4sh7laJWgMpGp0mJn4
Mt5JhYfXapHRoeTGXf/n34cfdSdtqp3IQaKsTdPbeF7qoXsJYbyvaYKKCfTermS2tnUXl1/u4KeQ
xlVcyX2EVQXVTXaVkKrNpyCCQxxsf9THZBtbbYf8Nx86yk5oLIRxgaY6wlrTJ1511EeL8sxg9flj
qmpcqxw+FYIt0+V3KUzkZEvNWsxuFTmt5Ekkp8S3pTRw+8s6N+tVjYgX/1cYD5xg3xVKtK80Sy5e
SAelBJO4VFj/KuVQv+IiyTUJldQ1yiCGIwhqHeE76oi5lUDjXYmdgDVf15qwh5xS5I+CpvADZOjF
6BA+ajtKznp5C4FEqxZdJXIPdGj61UJHRUtRNeuKaF5pnqQvB20sJuV0CUh/1SB/pPtVYRxwau4T
ldc8T0FvSGQ32xTapGQLMAC8ZWyQ3kaGJuEYt6LcxP2J4dILl5VoqdFegAumL3226xH2rV4NNYSN
YRMdJIaeZIeUr7ln4V/Vd6neu+WtVIloI7rMwA8ltp5bI0hRjcIpTWI79qRRc6Jll2nxAXQAZwVs
otHXlAFB2qYJtiym9Co9hGXFiNJyDv3W7H204aGuULYzdcVVnU7I02Ye6BkfER4Mpy/LTdezQCq9
ZdAg4kT7nuwEHa1PWfbqXdCbZCs1UJATTVpEqTEmNzTqUQj9p4hujXIbEOasdjUDwdSA4S2nmplf
qV0qoc3IKu3xU2Plb1pbFwQLTFhQiuhq8aLTTNXVixZq2GHmFBHhoFScOqi9EkjUU1pCfgDvEHZL
YgBO2e+P+YFO/NSu4Fgi2dzEVRNgRlfmElrEYpp2MYsn5EtC/kj1jsQNl6fhrWR7N5ObUduoQwWI
2GyFlHCRBpzMYqDUgjYc337cJWHuWC16lJD0EHQTIlG9SqE9FUgHOpTAk5uuwJ0o2wOSgpSNS23e
qrrQXhuF5C8sqZA2ACUk5BY65uMfuqhf24XG9PEsk963CeCP1vTlNR0FOZeYPgabPXDAs52Va8+P
CrSOWn/EedPtFaP7kMAXN99f2ak9+/nC0vxgzS1JFk12QJ6X1GS2fmpbh1lpq4pg3PmWlLyFItiA
lR9aGpkqKWZKGxkTth53lLKHOrXc9+9P4aIDBhbJUnVatlSZyMWRpQsc1GgNMj4DndpSZ/bHbGCk
YTVsnCQZEIWtaMMrUlRWbd8f9fIx5hPTwDP5Ha09dNcLEAtlQp8EehapKOnDrSIxBM9wUlGRj+Er
0MdupR8wTVML+uulpgepq5aI/ISe26SN+Mw67ATqH0lEpXr0UQr2WLRy0GXKmzWU1OC//3TTS/j5
WAgtFEZDoIHoJiSanF+PldJXs+o+JN/LYrQkfyGPhBNW+TF9+f5Af3fzNK6kqUm0yKQPNNWv53OQ
etV//4f0nz4J52qpIi+C/RS9aPiyQIf7MX9htRkY89KECP3Rc/r+uJe3j1UGVhoFjg/F2amF+vUD
FkwReJGG0W5DmQ0RPo413Q7/zddyNr4WndPwhzHo4zn8fE2ZM+hCw2KcGskSwSZfD1mmQdVMPksm
t9g9jGoLZgDQDUaYUcsBWxPggeDRuBK0Nt+kZmmB3+grsmoasxIWQg0k0iZ+SG5+OLHL54qhA/UF
gwiNbN4f4+JSpAX0y4KFqB27co8pN+mPAE54YUpIMj9xSC8frOlgEL+py4NXYhaY/v3T/bZIs8my
SmpsAngoCoCnUNDJIflYf39/Lz8UiDr6w4ZEcV+E+XJJlRwg34XMBeSCiBVdIpEaZzwvM79tsCpn
rGm+P9zlAMzhZJ4jWaGzT//KuhgN0kEK8L0w+eYfC6agD+iZEV00TdtuxGIFiP5UPGVBQ0cEJqrx
w+CATIUr9/nxokePOooUSoLKwRp//PunKxt0ckCgWE2XcKyLBqxCPAqATdRap3MueFesldUWGwGY
g4UGdOHRHWM8X5pXNBSijVKkqI2127JrmuGHClySCwzKMPN5LUewxxUTs4Dj1gp2YRUsMsXhmnnP
KbwuYG88yuOqV8LOoJDjo2J1WVrgmBMzWVzlXi6ACmxq1ix/thO1FrTnjAbYtHdSFVqjMj0VDLDs
ykInEfrqySSWJNimbMDkAx00dEwCXNxhVca1WB/jrucmkgUiZbfsiVkI0nGkqw3AgcVi3Yr8YDOF
bAlZzU3RqJJbxZKxc/k9g4oTzaPM1bYF9K4T7kz+FkuxpiEFVIxmykOSpGUnatMKMvRZxcptwsln
ZR0sa6XmVjIfe89ejoVpEYSSuUnKigaGWsMOCrFEvosKWACHaxywdiXIuNg0ZPK498x/MStq3/fv
xrIeT4Yw1CwCZZVT0GKXkVymbxTvCI9kIRobLYvn2hRICfK1YWjetFhl95dZfiNc98Tl1Osha1mm
Vg0oSxguCGJnGfiJZJEpJj9HCaiAzuWxSAd0jWwF8Nj6rP4jxeRCUV8MlkwsXEuXLuS4citPqNd1
0rOwTIYSe8if62itiKxg02eq0C8CpaYFgPYYBlMtdWKy7Y0uIY4nKGi7NNaATbX9+AlNoHKQhsZi
OMuqrpgoRkFgrehJf1wEgw9tIN8oeWgyTnZkb4oVJ2n96lj3Vv5YjWFN05GUBTokwCYCHMT3slLy
1IQi/blB6IqDWyMNnbt55KJGEcxnN+r3VZjSE9NxbxwkXaXwEUOGEDZ/7i56YOcZN7ZVbaFok5lK
Rf5dwut/GrzJ9ADQS9VmbpIiAWe7Dzjg+9Hit0kPki2FIcNi2CUK4UMT9+lVtXDH5YqUEhlYBexF
PXrhJz4j45SpuoLoSIV/CM2GW/D9cS8HXxYqKstDQyJKkWXw5SpY7qhruGaHTiO2GN89YcrwAubV
/0DJ5ApeDEayKKvIoUDiKaxNVeViPGTwSPXKlaCqiTUoELGqNoMqklJPjEmaz2U101+xOfTvGvyn
V00Ase0A5KqesY4EWBLMoXgl9ggMOloVbRvRQRxmuWvFJyNplds8NZKd1VPdxKPWhncWzejnJJAx
JWWuaQK7orrHkNUOFDIRF3cz4G3tc0yKH5IdvDsbrJEaHOjOGp4Vra2gyYRCEe54yuG7FXr20tWu
UCzJdezXaDNSkxwlg9d+CLD5P2SWmdS146sFqkYoGhAylsbH/rphgBUcglnY8YttYgC1oybWvFly
ze2sIC7lmy4bVeCPetoKKwQ3PP3QchBoIwTHpaF+1A8sNPgMhx/FJUFhX4GAmj70UW0HfoIX50F6
EGvIo5HhSbRxx64WCdjSXahKlVnnqIeaJGHPK1dwvNTUz2QGIKy9HrQVZCWmilhlhKiDKa5t90Vb
AvAIRpUHIsUfflWhD4A1MRWCfK8EuEHP9jWs06nCFljiVaUlNR8EmQ4154HBFsRev9SiWC0chdTG
ayltYcQpGgY60JgMoIMpwho2WFTvKg2rGuQOtZ7lZd6oqyxPByqcgubew/dKjcUAy3fVgxt5qPKg
uyNSG8+qKei4TyGaadu0xPPnDH5oBvPUMivSvKZlf40ab0W72sQ7m7kMJUOo1qpj9l1bbuGGIE7L
O23757ulUR0s2TS4QrT7syhEtGxaPeZ+N90qy2Rszb2Aee3Pr6cTZHpbkfgxcxdgUlZ3BiXLhx74
6cwwdbJzYCFZOki0SngU6M/cwM+NqB6pojs+IYuJtqkkYG9rc6Ggas5yYamB1Vh0g9XVi9jq3cQR
x6Zx92FKAXpRJnVVzFGBJMk+6HAqAh/V4RVqCHzIelQ0HuY/5S9jOXDKaVp7+VJPTCrW8cAQRPk7
hwlS8o6QmfJxc8MSG7eT62VmbbOh/wvI/o8EpDdZwq//+iIC/Z//+qIe/bca0y/fVP3Pxw/x3rJJ
r/nlD/MUBNRwat7K4YyBN64/DvDXV/6//uNfXNCbIX/77//4lTVpPf00jzzgz/p0SWZD+e8V7Zu3
snr7Kh2dvuEvQbv8hyjrIozvacSHjjWB/ru3qv7v/xDkPz5Yu2xZMcNoiiL/Sztq/UGCEdtakCoo
4pkj/sUTtf5g8FaZ5QyD76MF8E+0o9OJfVozghwnQZ5DWCqnIJosYL+uxkOX1dVQqjggJtwx/cis
YnIQsnw+qB0Ja3GWRo/YRpoVa3ks8XCrcEoUZBDz3nT9axV1QB1KtgsYKqIbaqW8UXkTpvelCF47
zGLrEQWVcTQbV36opE5/7wrhWfWJvPu46P/owfu3T9WXZ+//O+XyJIn/98/fHqyq/xzH/2ddxc/p
a/Xl0Z2+9S8RM84KNncaKncdLRES9/99ECVd/GMqoLA9JW4DrjV1hb+MFZL6B6sTVWK8NFEws2f7
14P4h2bQh2LHCIabpAw20P/7Ch7/3JXw9nLdeSX/+vNnufvX3bgpsjGmoMHDSCQM4VvSZWlDSuKk
EwEOlL1YsvzB4iea19Qo8Qf2hbn8dIH+5mhfd0p/Hk1hk8Y7SeUBv8jXpx7IWddDy0rOBsD/RXKS
R++qU4jeVOo9zCYsfKoRrP7xMVWGAl3nEmsSPpSvx0xCF+VR0kfndoBcFFjZqsdTi/ZgLrYZokE5
2gaW5Hx/0L+5rFQ3FA2xOZvt3y5rq7f4TKU4PsvkQ66oSNICt+6R6W1jsO3z7w/GYPZlNOG6ytQg
4RJSTeG6Igz/+hlxsKUmmYL62brSWtrZMyXAT/cq9rYEiqsKX4FiMkk9NN61FF6FzcGsr5R0pUU2
Nmms/jLhu0iy6MKBhfBfTe/VzG774t5vjiLKlfZdUdeIDZp6BiotDm/U6kr3t7HpFNgECSJG1wCz
tXocyV1NkctClZFvYFBh81J34Snz54PyOmQ3anvtp+DkrkbjUReWY740zaWrnRVjlssnUT2bqHkq
mA4F5dwuP9WisIRRiNs6oIu+okw0Eyaf6tl016z7NrQpyBKmDXdl3Y3Puj9L4DH08SZ4VO+jFzl3
IuE4ar9igWmc9ShB3kV27Cr49cmbKT4O5jWkjCJ0SdKmtJyfaKkUiHWhndq5/Na6TzX5WOg8AQhW
CmCy1J4CHpXiwR1PbkqA40LsQhumCp+Y4MbhwQAPKSn3lILLfqNTGY3H3LakLbrlPLKrYxqAS2HZ
Si/JczxrwbPg0c6LtiAISOFsBAcZhCfMggzx5w/PpPR3TwkFTCzJEsVFWZ7+/dPmpwg9stk7Sz93
CKYwu7pgJarBhQ8JugRltAq7OlB2aYdTfBCKm6wmePv7R/W394KXQWTQYZIle4yi19dTGIy6pqmq
q+fafK4HVJZ1R+MOBoJlw4j/Kebj744mMUDy2rOnRpb19Wga2OoGGLF+jhvrFjIWW169yemUwX4s
/fqHQtBvg5vJsExhjSPy3puXhU00/63QKH1807MTtJUepmht3BroeOuOhBwrIBAj/amqNxld8n8V
n3j1OarJSomtHhOMYU3luE83dXC9VMR/Ht2Ug/ZYgyVIWvPWql0R22tUzKWQzIvS10lWiboVSxue
5dy/CZL2pHepSY3GVNaEoWRz8DgotcPz9zf8o4z85fwsVaTXNPljiFKgWfH1/AJZE4iv9KzrNN8b
zZK7jd22NlcaIkjFQYSsiqshWkmLfi12pFnOWgMX9Vx4w009WCg6gC7Z6nW9CgUnXCT7cittirW2
MZZYnht0N4Vj7XW2cL7DF6Lx5fukbobjWHLoaMMaFDb6AqaCinbRFl6FXbXJVpR99UP14l37G3lb
PsUbb+Ev3Xkxh3WcEktmAIuZueefOnAfA/HvVwP0H1o0Vp6XE6CXEyA8sNW9Nm+7wVF+eYUD8jjj
FZi2oo77bmyzW2Ic5GO85UL0yJxFdmqLwrIb+ot3BfLtwimu8z2Oo7fshc9h5FTS7e/vmvXbUPFx
1/51nhdVBJzbXTeC1LgO1/lOHWwE1P66XGTbbMXOmWGUoo2tPESHceGe2gfpKt0NGxidtuseIlKe
kU/v/bW18lxHPitrBSIGxO4M+sI8i8GdzaYuuD8bo104bRJvaza/Cvgtu69trXKYwVrTjuY+Yekr
YwsV9yid+jOkPfgk2Pq7YtZjaEF10Cxj3VbGK7XfAleu3L2VHQf3Wcwe6xrsiqPQH3uID66dLdQV
opVTvqfiiYf9utyHS2Hxw3X7as7ibeS64R5URBo3mNOmFd3ntzFCA5u4fmteB3fEBl5J6/Eq3FWH
5ABJdSXcq3dIV08NKhvAFpN5xtYoIFROay0EyZkEUk8JhKQU3IlT9euyO5blknjlFLEGrlSCN8tl
Y86NgFzCpV/MU2zzHbE6s4Fqt+a4wDRQqqpz4PaghrZaNEufmHcME3Lbpsh56RbxU3EtbJq1eR8+
6ffSvj0kC+HIxIPpJzwBxUpMu2PwuG7wsajXpPH62oz3ochWYEGFbAGuDbya1c7jaC7WAK7s8AeT
24eX9/It0RjM6BizlzY+ns7PY1rIGgcVm3nt7t19cAdnee3fuk4+i3cFZqx+LoikxS+A5ujw36A8
7PV1s4i36RbE98w6Zet+Li9UwMU2aizoQ/ts9f2NpmFxMe7ie5666QxpBv1tMii+3ulczfpidIvh
FJvLALygtAktcL0LnfcRuhPj/zYiraGy5om39rxNHqxj7CTtCbeeaG30blvlj6p1C7iwquaGBwfT
EcHFuaswcIpfuYnSGWrqpn4frnx3JpCnfCKttRRtWbLV1wh07bN3zN9lfd5kt97wgGdMAk/JzFM6
hM4jCqJUbDZzmE1dZ2fSosxmgXxNUkMFKKnbZOFBgfESYyxbxv4i8Fa1gUCZCyzx2lnKVZxtWvAy
CIWG8DBGe0CcPto1RuMKbgVOMlg9IPkbw5rJ6a2uHCxrxovZNm+cfFEDsJxj6iDT/aWSgJ9cRzCE
5EUWnVphqQ8vA2tFPV0Ruzdr9BTWrTKP6IeUGjA/qosqJ6PS3TZLVoKU8ydmO9cAUAE+P2SoYjiu
anhjGupzRKo+ij1jl/Rnw5/s2hWB7615Fxg3MrLKhHaq1f3DpYymso1hDBfxC2Ocv7R/uolc6ePo
i+dUreH69eHa1TH6FS7wg7EwHr9/4C6XMkCCZXq1WJNJIKGDOf37p1dCTEJVz4KohIltvgI3AkIN
n90WCwN1VS7/EIJ8Yco2RQ5HGZZO4bQ9pG86VZk/Ha4GnVFpiuhdh7j+7EYq8Kel6S+EENM6f+OH
qugExjptW2XnAd6KIN6ro1eurNzYlJni/nCx/+aEFPZSbFRZWkGIuYw2FKAJBWBExbNkuvdl51O7
Y2HjG/rOw1hJpdSlO8SkKiQnKxIOQWGcNJ2KX+qJJ2NQf8qVvVzrscJjWYMCgVUXEgTrYmXJ2NR7
iSiPZ7fslirAEV+lFKwXkD5HCVt6QguPS/yTZ38aVD4PjMQt4cRiWoaGMIkuLvZ5gCBrw8wa8Yyh
piLXgjzQVoJX0Oc8ed8/cL9/QpLMJFYpGJ258MbFTCZ4ADW9LGnOdVEjZHPndQ+BTht9qsHRk6KE
lFsl9Yf5k6Xyb58QnQU8CaCZjPu0dL8+eD3iO6XMc/kcRZvMdJJwDYfVirGdZYcxdtRw1VgHw3tO
CcRSEB6HI4OCeDDFvUZYbZ49asWNWp/d/C4Vj32/TfvrIb8bqpei5inpr7FsdvVLoG/VmtSyVZRu
o3FlDqu02GNUwVQkAa/ENyzB8gvUxHlIjBkaKSdcG8UqQuypIvuUzCtioQKkoCFRHicj4K0/ps1e
01eJ+CiiWC1U4VCMK3XYR8J7xp5jlDEOAG9E/m0w9aoPundurLOR3RUGO6GVwYmYV4K3kJVfcXan
DfOspxU86/QVcxwusVhcW9q2xPeVvlsGHKEKVtgVAYWsh+jPLkWoLW28YeSn+WwJ92Z4K48H2T+z
wzb0mctnCriKNOJU4KZLrX2WskOKkaW4idnewgIMpSXMfAKy1mhpicFxxHJmCBTcm1memPMSD7Ki
7Yds0fzyaV+b6bOEh8bXnrB4OJaH6WUZSw5Ii6w6pQObnRVgxkxb57QR1TX7Z924aZsbny/FBeOU
yjUU5968a6yFRO9VWVGjCFw2ztNYXeVzJdx22g/Bhb/N2izLZIqvKPZEDXLAxaxdBERzGJqrnv2A
9BRh0BOH7jVSokzBkKQJpRNIufFPV9MaDWzeWWKoRJaHrBa+PtQ+dnGgtKJyHvVXPKhJOTrZOBdJ
qjGzbVS849ISI1vtmUy9kzLlPGygwEvYIIq7OlkwoFT9o2AuYoPslL2cHOi3kQNyMtkKaKdBeiLI
UlVxDOBWW5clQMs5PMJS3wzhsVLDmRJyZYdNkSGLnbUb2dgRhqTcsqobjy58aetktc0cW0ynzDRv
0SoL2Z1hjK3MDTZXOxc3qbjpqzcvXcCCr4maenUJZOHaiRvr1Eb7w6jQv7/yw4ds0Giml1jk4G02
u1E95UhBjPLOUDYeoWzlVUwWVo/c4IeoR/mDV/J1cKTrCYcGIA0VdXmKCfs8Z5lVkXvwX+RzgLcm
mHZU7S5ea0d3HjvdO26ebD9Sb3+gAyg1jgswy7PDQbdb9ySONNgLe5GwJe2NfQ4rRn2Z/uCFKNoS
HCsOQQ4TrTuf4RLF02CxYr8Ge4r53dj76f4qo9aGthuPFyqRtcrcrAxvJNbNI+WhwRlpZPxnl/Xr
RMoBLxDB82QFz0O4t6j5WI6bEUtx7QdzuV8JL/lRwhBMuIS39Qih0e/c4bZtWsckTkYenj31pGBv
0qq9Oi4F/SpXbIV1gEiMVNIxIJRXw/BsNsR7i2yYzkLQsI/eteBcUJGcRYGaXUaoDFInZBvEvJLP
Ms5KBLeKnXg3FWBWt3mRgm4WCmSXljeiRd+yoelnXTfRCp+7Vu5lNtche3hcxFCCox5952y4k3aN
vC+UpQx4Vzyowbl87gi5OIL8ykdAWMI+JiHKK6409+ASWwI6TitfFcY2fy83hMjgP3U7bZeWx0q7
k8jkmwxLcn5V1PNnLfIdrXnJem3X1MHaV/iB2Bry/gXlRWK8iTpaEjJFqtFfSNkyLSuSjxdG/Qt3
lgF5nUB1dEnTVsgtSVTAPgu7sJ0QPupNgiR9WPfRLG+o6zXN0UMnm+gvefyqKTdwFNqZMHVZsQ+z
Zl7RE/fwNkPv6xdket1yM5fp0538IuSo5ZeJuxDFWXgWbhtxJr16wITZvBQLpZtDaMbsCoMr8pfM
B+0J9vjIFnjR8pbPmGjipb8eQsyEywybe5bMi2gzxLP8to62lFWhStjjvFeZeGzFW4uzXR4vO8RE
TspbX+2JGvCNhb6yZtWc8cF/jDw7e/K2xIUcomfhWPgkstjtGQLAuls1VIevAIcu9TURMf7ZfyJZ
EsiauCqug5CzG1TmMidY59vwXrVFiIenUp2p9+kPez7p9wUu4X/IhNFSoaRCHvj17c1YyyeRlcpn
QGTmvA1ykVy31mGDCDZYUYEpgpkPQcfyglLXwgCCidbaQutVIVvoB1+VbivB2JEG9MOcMS05vowr
1A8R6WGxkyDGwJn6emZWgSRecJv+HBKr7XiaTEpDinjnH663+OgKuwgDNS08G/NijlDqwC1MCCjn
MGBVkWvNneiLR1Vs2eSPz7U4HrvQ+mHMJF7998+GfNgE0jVdeXoIXz+bgigbveUgnTEWBKMjGrME
ez03fGQkWBTpjPp3r8x18JbEcZAByHM63sWMsVTh87X5JgWzF4afHPp95jTx1pDOBAU5vfBoFGCm
20OgMWZsB/+t0Y9j9yYlD0a1FeMXsH9FeMzCO9QKuPxNhSqWQ7IB+tMC0Xw9i0KMbg5rTokqPDGz
C56B0F8AFywHdItzAmiNcBOUa/iY2J4RZ8aBwxvTgRsAZ+6jjgB7a8sLzVFX8paCxoqFyKmas5l0
qBfOKF0tpcXgIJlaVHPvYJ7cp+zdvY3e84dsrs2yLX0Uvo6u0aKY6/P2MbpPXqTHYiut5afhJPBf
7UgyKvAI7MO4faCI8SslLAe5/3hGZDKka8XY9d0pXZpQc5KXNvo1JPte3mJiEdq9GF7V3VrASC3R
/Qpysg6uw2InZg8Jlo0dL/gIkrHYSNHWoojjreNglSp4SZck3jFho5gH787v7Vm8KR5xVSePA2Xu
DCQg3WJGNoZAO+5t4zF4+f6BZaP7+8NDK1xE0UQF5PfdyFCb7CBJmj+TqKgUq15fheEOC67UL1xr
zqKSv1f1mRysacFhr3J4sNUnq5iVOEzBABgv8CeoxZukG7KwRiUnASQEhjz3x4VGWCXbtxCPiFOd
40fhIU+c7FA5LK4n3L+tX9fuHGRzmMzlK/d6AHMJjm2RZbZ2Uh/aO+ndP6d3CU/DydvlK05oU+wJ
+uEHWE9xNyN4Kdu5V83CmHOO6/Quf9bu2mWGUQPWuhNdM9y/Y5syeOCgJuqzgFgiHJ2c4Mq/MlZE
3YvPaTUDzrnO0RVKN/qVvsg3/tNEJCaaZF6t63cqgUycSHceSeTg1PbKXptbjjBPltFSn1ULb6fb
TCaOuCjn7GCE53CKZbIhYCpP1FrEa3fn3ogd9Q6qPuKrvPaWITUePCyhXeyzTXdQVu1Kf0Vo186z
hfwi34fbIeAiIOpUb4rO5o0baW7NwxE+07wbNvhNcon8uBXBWkL7mhunoV0PyrWfj0ut31n+AngV
/xao9jQppLZxFh/T+2ivP+JZh3bj7ZPbAhZAQfF5zq8SfrZAyN6iB+Vc2xWeSKzPhMVMCXwrq9q2
wtZs91lHVkvyUA2bjhom4/tLuzKWZuLUI1X7eedDiJ21J2IQpdvuVXtr93JNF4NASbxSNtaUMcIE
wmuzKmGVAzFqF3m0rLSlXANT3YNBMAguyuCT4tG1UZSrJMzYOiakcGbCtGkWrraBqlFOroEFlhyw
UpK0MLON350iSqzeSm/e1YD11LVCi7hdBcWyUmFcAju6Iju0DOeAEfjLxrDNfElcD5EvzJbk18EC
prBNE7Gja0H7jk7kD7uI30sgug5YTqbaJE9awkuls6ohFIN2TIJFYzQ27liV+O8ex1pLv8OPjE0d
naVyp8vNMQWtryXyjPxOwUlEjRIvTqrv3//fJmxOh2lDQUSJEYSG19epo0QiT8SSL52lB/DMGG41
gmjyjLZGb/4wT9Hq+22o0UnhRic/uT4oDVxUIxBPKm0k5eO5nyUrBL2HftfdyXNc9fPuyKuBd2GU
nATHcX+T4zqU5xIl4lv5qN6AaTGPVMlDsgcjWMOI2diPsBOGeQ7G15GDJbJF89cIyMR2tOckcRTN
1msnJpgxm1HLrHi2j7IxT+qrGLBpO8fbygTVhPM+m5VsywikO4bv04t+NTw27UoJbzz1MLRzheH5
OBzzrfxYrrx1soOvtcEstrTO0VKY19vhqM7wbu/ze77uiuH9DvTKLj/Ii45xSTlMsJHwYPBIunjd
5xpEX2ALKKGj/Vgfe7xtKucxU4+4iqn4qoQNo8dVaH8BuTpJTDlgDwzujdMdhdtpbNyLR07fe8pY
ht+KR/pr4oPyLjBGxlvqxKDa3cdxJLXVZkPEGKMflbM+02eZQzTBYtyxvl2oNvPtTF6M74RIibi/
b9MXK3RyEmUUO7rteO9Mu3jjQk9DzWrc6A/+mSTE4Ca7YSskbPITblr/rU2nWdN6tY4dqjrJEToU
oHb10jJo0UoiXRXT4Hs2T/fFVfBA2WRjHpqNtdLP4ZvH/Nxtyl18o/0aNvKeZD6FwrGN4gkXGfLi
fhPeQpSVrZnasIW2a2mrKdOrOuo7KAGVuzWrA/k9JLZkm7hdDf2ub09NfQzUPankwJoafUaASy4t
ApNBh+FhFgswqZcWHmxAFsEy8Bcd2ajYB3NHf6JgrVcM3B9M0ZCnxY7urdSelAWCrc+H+pg3e1le
Dc1CHs6yuo+gT+gOcHshJe1nH9dXQu06kba3grvcwyJrGz/Udf/mnaVTgQgJdKChg1P9+s6ajQL5
rK/H8zgm+ZWgBOl2Utfj++3VeQGX/h+PEYR5o6czqH0Qa3LZnCYuZAg7KAFnl4IyzmSTEbMsNhjx
Xwc0pT8ViaeV+NeVOoejMYPFSBIZJy5GCQsLaduQiHYOKzcnuyN50fAMHklNKvGQ/xIlBsyBXZJf
Y4VF+GD4UPfjNGVK1ZmuanDLGBto1Q/CEps6/myrqReWV/36Z0MnV55q0FRdF3UNGsNFkbPoGzGs
wyQ45yMhjAKmfpt6L7EOquKMndysvz/cBND8cl2m45mKQk9ykkFgAfp626PcSsa8ioOzGYzdNi6G
XR+65iKqYBkGwfir0NlRDSE4eLJ9aLT4prGgNJySGhyX2xb2nM3ngRMXqu5KtwTy0bTc2MGp/mGO
sy4f0Mk9g1YezZuEVxR659czrRKhgL6ljNfyU8PxJDtGCnkjXKlL7dpd4vWYZyf6pf61t8nelHuG
epqiwVMcOUJCvRbB7UIPj2oGBMOmXBMjgGgOCQWXYCEEiyiasSTRXDTpng2h0FWuG/WgtivrnIRb
T9qmrqMVW1Z5BRJKROADDaeFZTotqCwS+vx4DaiuKVlELGh9Wh3r61mR7FOZ4i3ckXPHcj8khmhO
TYCFyLDlfxXBDl6y+XCC8YANg+AGRgkqGS3ydZooLJdYyzEf3deMfmisDMKHHD+clSwCNSfvfrjE
H6KXzy/JdImN6dmjj4AHQr0YAyLMA5RfY0j6eblLmySaKUavAW5iosyFnojaTH9uU+bPPGJ1BfRS
lVwoIlG2pily/P7RvHxjdfS3GvO6yaMNX1q8qNmxFfZ1Xtn0WpYDPHZefKWqXbt0g18Ek7BqvR3a
bBWSP/HDUHFZB/44rkokIo/x5K2/GClS+OaWXgXpNcGHi1pC1JVjBrQDHTy7HMgUs0BEf/9Rf3+0
aV1JiPNEKgngji/KCIIq1QAni+Q6zAjCK40tOnGXTR6r+TCJFv/4YNOLpPIGWRS7pYtqQu/1WpBr
Gtc1LB4Q9rPAVsy3TGpuhzj4aWV6uTjjx08eZCqyKFyZVi5Wggr+f4rbXnftjhElt7Rirf1/2TuT
5caRbNv+y50jDa0DGLwJSbARqb6PCSwiFELfA+4Avv4uKNPeC0n5QlbzsiorS6vMSJJo3I+fs/fa
hLJ+ccveNov3Dy52VfrojIZ0ZLFv8rbfZpKpbY2d0Qh5653TdKP1uhrvYJ5ip9dnXn+KvrXHoTfZ
exDyuk2kB7gCHQSt5f0Atb48pvGN5l/W47HGTB7uKh8+WL7NncAsNiQQD+MGS5PV3tXdJo82ANJG
bePb+y7b9MnWCY+9EbgcFP0jhCQyztp574eBTzJPuzFeOU4ytR4plXpy7zdwV+6MB2J5dBFYybq+
oPbi7+cPGXEpZPXFgdGsI6pPuR76dcXIML+orKBP9iPhVO6WUCAO8XO09rQ17I+2AdVCMMIOGFZB
VM4ug8B3Xu6+cqR+2inYI/iPhfgYLRhKvffrr61rBcmX+nCrZ/PaF/JyMWXNPlYp2bdPMA4uCcL5
akX6KDYShkBvz6iZ+8vD+lb8/3ZjyViHWAO/6Zb8+JRjINmUhRsHwJ3RdsnO3iDzpyUkx32p9TBy
qvqr8fLnn+1yrLIWEDkYcpww73+2DgwwVs5Y3hKj/pAnBawjOw7XaUOKRQ9HaJNWrwNhVl/88s9L
Akvw4gejIEN8rVvvP7Ybpgz+T93eTqLtznpvp6HFc2JnXRiR9kV/8ZP6k54iNQBgf4FBzEVn9v7D
NMJggDtXfJjybhvd2HdljjeweY3VEipWL5hGOG8+I6S8rr4oBP/l01GeWq5J+UFp5n50BVfs93GJ
4+FWK8GkaVj2ZRmdW4PTbJwkOZ9OilhbhoDRA5O5p/90MfR9tIeWSXYBTgvjw8qLwbOO4Gq2gIy7
Y9OR+uzpcDXbQRBoCIf3z5/2eUvj02iLQQZfVP0fG9m+0lskfk53i7Si39PIIuFlhBi9GkzxYJlx
vDZLwpZgD3tfPE6ftKBIwPmV3GIauahSLPP9LY75NUA2mIAVxYTIrdXvYvTQ5XA79KQ9thZvsclI
euyxKflsCGsUol5gJwfhR0gw61zf9rO+dZUtbjvm7H++MG/X+d0CTnt/sSWysPAk8rq9/3ppnWuI
cSP9Zmp6bx2N02ssQbKJqu5WkJtydOQMkayEUaZPjjnnag7RTfzYJybDLuJ+tz15sEEhKPdq68Yk
TjRoCxRvdfrFV/30YiJX9SnODTZrHKcfv6ksZyXGUtS3fo1+e+6YmPg1ARGhmf2MGxRlf74ynzbQ
RZMtmHs46KIpzT6sA343dEYZudXt5I4WknJ0K3k45F+8g86ndRarEBIa+jYMAlDifljcldNauIzy
5BYiCnPNwjefLWO86eL5AGWrOgkbtVo0AfR07KY+Cofv4Wu5dT4O4jLUI/+qCv1sG8LnZgjjnElS
Py9qh4yWzKCnIOYn2wMTVrapuPRjDd3QPAAaNH96CHm1OPzhR7F24GvQLaUpbObjBfgrut0QiNd5
O6E2gFOb9bZ2pmVhdQOnYJMuvnpQtPaudsFxD3RHw96T17MbAE3wb5AVTE5fXblNP130yRfl6eeT
E5cMGSL+GLYnNqcPd6ZLAL8MXZ7ekqgEWxvP6VrqTbVxc4Ok1ZmWX5L24dkwZFcs5neYf9Sq1/1f
eq+fw3QNrNGWjzYZV3NLH6A1/XZrIw3+YskxP3biMRYhQzKR01CH4U778OI3Juhw3yuTW0dpyc5S
0ro0YN4QH9kvWBwepyGsUBPURD/iNsuyfth3pM2vQ7sHl0wj4Coqn4s6L85mPzkVruwPmT3sErB6
J1uLjn1omPs/P/Sf9lweQZwAmPCQYzi8a+9XA2soW/BSSi6KLn9n8VCcmK2tIh3pukdA2Cr3iMD6
zz+TBXKpNwimYZF8/5nKdFDoerK9MdP+55x3v4o4fwRTdii8kE2QuZcGN/vPn2m8eajer3vU+3zY
oqXzlxXl/admltWaIu/HmzLZWOW5sG9df8CZ80ASZ0TCV2Q8OcU5PqS+OSO5xozRZgITDn3OqBHx
mE2QLFBs/DwTNlU8GYnXbSxOat2ErgBuVDQjxTB/uDC+yx+CYLLKOrY0/PD+mPJSmoQD2vsUWG9x
Y44XEnVPne3D6arPN+4UlADpLQ5CD13erGV9Xxg/VBOAZFoPzsH2SV97Rfabx3QGxS6kow5vTVR7
77EUG1U+WdZRYbQxVqikuitA5ZDlVwrBD2NSMhFhjKQgv8dXrb7J6I4XzaYcD5l7botLt70P6d+J
Rzu3Ay+7JM981d5M9MyqbR2tWyL3nAvQnBNZlc+sugy8EoK93a27yEz5VwWEYHJs9nSEkDtwm3++
c593AZ8DqIdRhrY7NdqH9TLXIUsOwmSFtMivCEeam2FyESGrrZTMvng0WYN5DD4+JsubALzI8fnk
D49J4hAwkTS2uhkITjSvKwG5+rIjXzjXm7XTBST9Iox/cr3vfn0Obh5R3m3cP8XDWWc9W/Yvw/41
AqoJ66uo/pVr5zG4zDmws8d52KF5G6pjqDODuTe8e3AWKzt9jKS57gcIw6EALXEdLRmyIRONhRWJ
ZkRlh3C4UfF5Ze4i72nAoD/VLyag4JngUskd6gbyjUS66pua5/nRDwEBtysHN48SINtK+up0UsaO
jLtYCyxAWNNaIaCz1WLOVjTlaCyTFT/BNMyZpRGYvnLTagVkEuMDGZjM/4aCME7rl+G8kIi6Ko0r
/2nkMNXi+9IQ8pd0C6Knpip2kq9OOASNF2C2WJhUqNNffUAVs9IBU+odu0nGgFs+O9+wDhC0OLer
9EEiVgKB4F239U2avdgMjzPTpx9w8OJ85Ud3fnSdtM+VuNFRzMRPFdodcWyAUM8YihC6FelNyJex
/YNf7Yb6GfkUMmYyACzUEzyxw05zNh66dDrRBGJj9n2o2PPgtKx8f02fhTnacG++Grj+yaJcGzbi
ruxk4lSwibjfFHEw1NfaNVNB+cM6whGhP08COWD3FjY11FWSMVYd/RrUawSYoORjk9Q3mfdDmQ+a
H1RkO5MYB9lOQdUMIrjF8UYMOzfd5+XO52xM8iUyRvXN72hJHkyXEIdt2hK/gBtvahGEnNK3/3uc
LvsWETr+uG581OOJedzzUD2PzHFR4RJQ4D6oF8z+jPNImV8yWAmNM+/8DLozqPKzqH+KPLJcvrny
+8yT6WFe8Sg3lln1EIP4Xtc8J0xF/V01BJa38cYjeniWQv5bylOr3WYoo7IDZ7LRPMtyhAOnYgjS
+gJS36rsfmTLPHlcZd2hNK5tvrxWv0jjWua34XibMmzsnACziNceBDt6ld2X8XkZXljGzox2cXFm
R7swPWUDjMyzZliO99YMpPmsnC+N8igMgohJMbiZ1CNGPkveD4QaHIbqcvJ2I/Tp5K7NsAbeGMPV
wOA/fDR5PWZy1/0AyhRC9sLZm+XeZ0SKDOpMMJCsvmg02ctu/2EhcRfOyKKCMyj3PtTZsqz6Cg+/
vIGLpiVoS/O0X7lQWbaTod+maa4OcyPUpd039qorohOxuckm9MMYUDddlGYw6Qtno8+LgGKuySh/
XWn1a1cU6BiKkBEKsBl5R/LQHdk5zG/NChK1jvphEYKViLX6Ih53zYLWhqmlbwmgwAvpQz914kew
ocaKZIEGtSzZ9BxBRNMTGi7Qe87VLpNIs/68kn8+flIT4ThczoG+rjtv6qPfWgxa7YCYj7X81gx1
dSViuWmsEv5RKFdEiLEZS8wsXvSDpBIi2SC5fnX6/nRP+AKLP3DxPi6n76U2/+0LOIMh3dlx8lsO
b/Ypqq/oBkzburdfkw7pYN8PUMBamsPtNIKYzuYXTOPMnGoe9D9fi+Xuv3s6lm9i+0xJdA6oiH7e
fxM157Gfp7K4nXP9OXJm9u6JE1dFqbsT5gUI+Og/Lk+XjxSwq5HwOxz/PhzAy8LKyYS0aX12aoHO
l2oNjf6nVfveVWFHGCcG8yBaaD9QL0kPt9vLdjTvLDbDs8Yjj7wTxX1ktvwxb2opgUq57klv8s1f
7simhft5/OIqvam63l8mXAaEIS5cMTRpH0vqZA6JPk6aDBncwkwzyngnR90EYT3IjUHGSlDncl6Z
0ZJ/gFo39Yvoioz0LGLcSJCm3NqRb+wmXR+ApcNOb7pqnQ2RsY3CTmydsvJ3BPHggSlSxBhd3+06
oxb7qUJ1FcfJz6l0O2Kii52aTP2LX2d/egYIEKNViwjaxsbhfig1uqkew4pgjVsTU8VKed3dpKf7
Pz9nb0FkH6/g7x/y4a6HkZOZZhYipOl0Bh2zWxAu29boaPgfmzzw0o3MrRA5rdhcJIHo/KdmgEua
11vS1NptzonbUObl6OEPUhLJF1OntY6UgSD0CZ0rKt9wxLsEOx5zn+bta6JWNlmtuVt/w921virl
P7/FSzPdpItFUCbq8Q9vcZ1AZnbiWbsRPcIm6M9zAOWW5oAXqUNcc2gR1AVDdHLGpb0bRS22WpA4
JaCpL27hWwv/w+VlciEQSy4jDE6p79/j3rdD6DWVdgO2fuf0ltw1PVdRm+0DFHVMCmY9bWdUeTYh
xaYxWZd+0lMk4JMIIjLVVk7BpCV1vxIy/usXA06KdpDX3QJS8f6LlbUq07xttZuGDJh1H6kba24O
1Af5hrUN82/ZP8sh3Iwh97CItaNOH2HtTqikJPi5taXFt1UxPn3xOH46IzN24WjMm8x94zD/4ezX
kjyQTlEd3QLiIiSD86ywhl2Ye+o4l+FBhH67qTMvWo/2qK+BV3tr0dXi6DhGkGrHsTpZTEltvdT2
oNkLagXxWvrxtG2mklQMfBFvX/i/XJX/AeD62737lAh59f1DTu3bP/8PTMWy/3I5jy3mKxt/ksOZ
7W+qDxDGv5gZm9huaab5b5iVf2AqHoGQdFWYG/EAGEwa/y9LxfwL1A9lASgCLFt4q/z/hKWyrJr/
741EA8noABwlSiU6Rc7fB7zf9nhpNmFRVe508pOi3xip2+Hp9qbVaAAXkzUH2NqaaLdiu/zt+lz9
/RG/Q1yWN+r9Bzt8tI08mfE+P+bDcq7jewAWq9qTF8O0l4IoIUujyjRG7au9/P3OsfxGPgoVNJNj
ChCkJO9fbpk38TSosiVf0kdv2UuxHR2WnT//oLch9IdfxKAUQh9GxCVgc/kav13KJOqiQc+b4eQJ
jYKs9WB36k5+705CnuFOVFuAZ4YZ9O3oBT1DTlD+Anrtmi+tvidjbATK7oTYzGbT7rTZDJnKGVXN
yXB2TWaAbeXCWRfJS+1nFzxvlF8UyNO9IafuMZONekH/gYhZAyAA4ZxjQDKm8kK20BJX/hhPN3Db
zXt7AMPUR4Z7jOLxB0Wmft2WJeooOSKtn0K9KVehVYzfFlvgV4Ozf7kX1rLKYkLGeMnA7v1FMo2O
nEel96dMucOWvaAgMZ7j4Z/vxfsuyNsdx+vICwKuijvxUawioD1GHSXCCe/fg2w21nARN6reMb3u
vtjT3H/7RUww8Dai3lm0PO9/UTdEY+LUYXcKwQU0Exk/UbFpQmtLMk0+/MRHUZswghFOLXv/5KDR
kv2uQ7jn4VLz2itz+J7pxDE11S+SuuAHeLvCv7Q6KO2UtgSfZPm0jhebU/GAQnIzIMoAdLBW1slo
r2RypvfI2G5CJIWx/s1OHlN5Rt2GI58JzjrG0hxlyA6xWIOjRxSWYkAkyRPijSCS4zKtpmuaq2s/
5MDMfDq9nsSvsH+YZrxsyQ0k9G1unIUw4WrjokBZrMQWVmhgkgmnxHfXyi+92tyXw02btl9c3DeL
7Id3Cn6ZZaKy8OhlOx82wAEDrwQA3J2qODHwsZRbAad1m2blrySrpvWUGcnJJPQLG1RU7eJexndG
ll0kBKIw/o41WgihOFZtQRePJq3RD0/USltp/5IGfYs8tWe6K2V7nRL1SnhfVa+tdD6OCwC4jy1o
Hx0WN08ZL3nt0GB2HXn0K+nSEe1I+yKFaNM2eXlrZaI+EJcI3b0opx3jsvjw52f6rXr/dC1AaIFB
JiiGcd37By1LTb1OB9GfnM6DIRgm6IaEM53NNQJBu7Tkq69Glm8X/RFnJesp6kpG/9aoryIIOmsZ
CnRHBr4jpx3CtcbYa2Xo0l+XToq3jIVmP4Yd/+YhKwLbzr66mR8OtH+/lVjCOcOh52MHW97a3xZI
baAOJUavPxWETkCOACTSRb7Y9TXKhM5T5S73puwIl31E7D08usSnfHGm/ZddZ5kxYraDVo5D5sPz
pEpb6pmZDSfNG1nlfC09ahlcCs/BLvfn+/WvH8W2arL+LAfXZd347deWdtw0HXzGE2YcczXak0FH
K9Of40HGX7wmH8rXv68sRbWLQhLQFsrF95+lG73XOUPdnfJaJ2TPK4iKTAvrWklSnrkYKFzj2Vu7
qs1OJKzUQWO23dbRKhotceNcTkMltgRwdBdtXnxpzP+8Gr+5pIAoUWcs8+z3344h4aw6z2hOUUsy
XRcLtUI5QaOS5AgPAa01bFwQAWt6LE9hg56ewI9w75RKbUtI+TuiG+e9phE5ls9Sv4icyfziXn2u
giDZLYxdXFli4RO9/4Z2GMXCnKwar2Nf3YCWroKYae4Z8ULlzp3i7ACSSJwMq/8KcLXcmXcvNeoN
RsukvFEygC9YTm+/PSVNpBuDC8T0OGUdBoMpg9I/kF3652fx86dQ4C3IPibEywH6QwVUS7+WzZja
R9K0xq1eoB1L3fIrksyn+/zGMkfkxDRwWa4/vFxMycWcw1I/FpOxs+q23Q8z+lUK2WajKWf79pv+
e9b4HxiKv93eT2cN3Ovx8L1Mvr+DNy5/5u/zhin+Wpgb0BYXXzFjIFamv88bpv4XQ0QfKAdjPV28
Wcn/OW844i+bxwOlC00WmLQGD+KSchL/n/9xrL9Yq+mAcQZd/obzn5w3Pox9FzCDY1P60dlE4StY
g98/8Hbo5HlUO/XGdcPa39SA8KuVXtrmd3i5fbapCjk95nUs79px/EYUC7C/Gfjzlqj33AgmI3a7
Teb0xVF2aVHThSqg11iV5mmUJFFfBkPSSP+qjNKpO46joU2bthPjw2+X/F+OLwx837+5vK78BOo9
YbnChIvx4Yd4bMLurOGxFeTn+vs5auJh582xPZ81qsVF4WZ58pIQsXZ0C735ldA5JFO1UYQ0JDVW
fuAviYUD3pkZbUhg//c94UdXIO4KJNUVxsQRxUy66ceov9GjPnFWHHNEchidyVti0AqT8FzPy6O9
5oqx2XdmT64y6b8aJnEVRfCnmyp/CgeCUqGkk+/mkbYdA9tJlUmWtCoe7CkZXfTjek6S5ty0RHhU
fQ7JByRbAHZgfAM247dXeoVTucXrDHJpBO24monkdIJSeYsNc5KogwvNMpjCIeVwaeBo02Kdp2sc
Wz1War/OMHd1rvTqbReFYLMybvJpdHvvWnh5wrDYRQQQpEYCSoGij25PXwijQ7wdaQRWepwViTuc
vDM0omG9MzpzXkSvef3iJW5z1sywJtKWaUmWpmV7yB3ZPqdu2uK1TSOLi6Q1DWye2CiJjLX8ed+0
Q/TszKq/knFvAWNipCA3hefJC292B2OFM57xkKnNmggMZgXwIopwJGJ4ijgpiRAuZZFIyyOeopxf
wr5lzlRQqb8SGOJDyKpydWfkg9TWRN2bvyKzwe8So58L+klLL4wYnR4m/NI8NUrgQCnyijdA8Y0L
K2r1de2merFydDXfZVZkqRuXyHsUvwQ+W9sRvdYlS7nfw46bsdJXljTZO5vEOVENGGAtwgrzggfa
O9oare08lJXp/UxUOJFfrNGvXaddiYesKnk+10ZbkvUZR8SpAuE2xoa7F09R4JfteDmTKt1v0MGl
hHamEpq1pjG52I105dtj06bzq6ohrDOWZa9b60SBdlueRD0HpU/a9sqWKv6u6iLGIUSP/3kSveDv
EdhdMSMjXSGIjBogj0oBeJm93AFKpoOqZRPDBHdUDF+tMAdOOTPBq7ZETzUarPYpP/D8Td2KysYh
HnPJqssTrUrX+RyqRyrpVqG38oYrvzE4FGmy7x9DEhhuDGuc1Z1ldulTmleuwLQ3qm92IzGexppG
JmRdtoO5dspSYG7XRhACjHrrV60ZjJ8D8Y8AUuJy2hd1Ba6E/Pf8tXSm/rxws+pOoJHNyJLAq7+Q
clcoKYCBA975UcQkazuFzRmM8GlInZ4HAtHzOqLwpvBu6htudqzx9Kmq7n9S0NUMaYepm3m/NdkR
Mp4KwoD1OmwD1y2NH9OQSmOndY335A+cLfcxoroE8VfNocf3JVLeLhrdoO8yYjhAy1bu2nBCFa0H
LVwIVtKwyOhuayZcTdeMLFKG5r7C0TbSg+R6b7wYjhORsS5qYupMgmL1tiW7UWPtLtexbgJx66qm
g82B8SQMWjvvfqBb6R6dMoKRZ+V6CEmjbLIdubSLyMpCw7OReQQHaAlVu+upwlH9CDUMm3KOZh5E
FWsjkdDu9CMLzaoM6JoHKdV2dF1ZZDGjRe5cLBQEj5X0OVRaBdJuMeSmGg/NZvba/jFjaeX4bCZ2
v4ppM3AidsAvoViWyjrqblEEhPj6Z8QvKdJlRJg9JpPSJpAkOVYHNAU4Iushj25in/yHNZngY8SJ
0KNe83WCKyDJ9CEm18YPk9WYhKQ3V5Y1gF4QYwcDQBiJcRWFhg2qsUjoq9DkLaqtyGqMreUgbXe7
5MslW5+QzguiSpt+r7V2yBXCK0nCj59Rqvltrr6bZhvfeVYH36fMM/FiDr49ggPOpTwJFvTiRSTx
vI55x8XKm0NEVFDAGLLnKLjmM4aqJIh3oLFssLXldIyU6RUb5enj98zLjPNk7GtIAaGyfy72HygO
HoyZKfRZsiryaXSmp7156yeiP6omn+7jycrppnVdeV0R63vpxiRimOHYvbZeZf5Qshxb3Cscx1a8
vTQYwq4j46XzF6VCrFm8/n3YizbIWbgHNqw4uiQ8mq2iUg5eWMHTtcqaMDJOXt1338llz9ygHHxM
eZ41JRaDxpoYvKR3+/vEdkHZjYRO8rBL15n2oabNOv+qZGi23iT7b02sp8NqarEyEECZJWMAtANp
pOM446aUHh7hhkkettsmt++ScOKfzoteemf9MFnAang/rgR9MRiDkUZwa6Mmb1ovvFYLwzdpl2BK
xxIkruowYg4JrC/JKAtVBPj8K9X2/d1Y6CBcy16FV1MLGB2HQ5yba6MpWy/4b3ncT4cXcr6WZvj/
H3F+m1fye/axOuaP/FMdm39hFkDQrQvOyaCu+Tv/dOOXuvntpE7xvAxbqPj+qY5t/y90tcuRxjQt
zmoOf+if6th2/2IgvRjUwFnzZ/T/CG2+9Cc/1JUm/xqPSQHGJOE5n87yXYfAPs9rmDItBd7zslzj
6iLyXg80aczIiM3W6IhaEwmSf8vJX7yUmF1kqxtXku2umAFjHfRDo1sTH+rt5tBKv03klx1CZTbP
leoH+ECG/xRRzDwQMcabpM93To31pHCmYdONdXFHaevslPTJYMKL+Cvv6/Qo7Sx+Uq6cF+DJpiSg
+FR4s7bXYekEbivLnyYFJQK7UT7UssNl0jjadVj32qkmjBt0lNs1W8dVxd7UJ2CPjWjP7L780eoP
kt+QRd/I3yUhyf6p0vLKz65i+6EOw+K6mmUTOFYhDzNbhhiU/VITlHprs35fKn0AJ9pWWOrd2nB+
RJM0b7A+EJeUxuKpnPSs3AjPLJDL+GzYqRLXaR6Jgy8XhJiOIRizUH9Woy5H5kbE/agxsx1Sb8/E
mRe9zsUWvKwIAKQ3e6Wc8MlHlX4R2kx7kYF1xYi1xfb0bTFhjdJNb74o5/R+IFY1AX4b5TKg4TGe
rKZWx8JU87aSSMgGO4pPg9OFuxAQhOicn0bmDBj0jfGqdJ3xXFpFeSI+eBG9aojn7OTKs2pj01s6
x/g6TK9V5j+YCezasSU0cSg6fkKOrElEhOhUIZKu2ujORFHU7Nn2C2cscUhah5h4Ud5pjoZxN65b
QL3w5ZmflKfRxBLvWGn0qOYSeZRw2nUjOnGfJs4zSc/OFYZfuoeNa52qKK7xvSV0qpFL1yuv7Ozd
VDY/wxTVrpoKa88WDL4thmRkoeT+PhQPDCgJK3bS9lpogJcUp4O19PvX2jdh5eb1YFwWUwgFVlT9
+cj3Cqi4uo0oZ/04jw76hcru8xsvKgdYLbLYu1lU7uSM95IINe5HP/YPhnLVwyi5cLCS9Eerm+8d
PZfLnh8dZdk1Z+Siyi2gZ1BPebWu60Vc3pg6rV4ERrXTsrOYo6nOQlUx8Ldi+1ttKdAKpKtv4rbW
z0kuHgMQOPNOVo0Z2JNYeulec845D+1S36RIwbV0fC7Ncdo7nAMuq9K185Ukvnoj++lR54+s5zGJ
cNlbCJ47S7eRuIL4yxODPGcyxi5bfxS4fKmnH0p7ntZZqyZqxmIipMuMSXQ03bPBx5asofoP2iQJ
74s64olOu+loMt7bZqRF/+wJjl/1tTFvmjYy7u3Iag8hBmdEUo5XnrV5bRwMvbW2UZo9K5eZe0l6
z7rIGz3Io/RmxAyFCQzm+QtPz3d/gWx18zhAoYAoYXUYTdOphMChyHvrCH7cxfbIX+lVtB1n8W32
4hRa24SyjwKLk5UJFqeQTXMs3MhHX5+xq7oN/vN5FkglbJcVKNMc5Hlzd1kSV3tbJIk8092KbJoq
w3aTSHlk7lccQ9OGlaoM/06kqjlycoIFxRmUy6RNnBBDUzsMygTJVS1zCjXY3zEXUtVYWAwJE2QK
YHQ1KXd5c/TM2rzVEtME1mSfzLk6p5OdPBOOBQsge9YIZQxqor8uXFurT3EcxQcti27niXj4WohL
IpCYFrgtNl5eacrXkTJSyWGTdxknucbrN+0E/1DTFDrnquIOVio7hYyPwQrY7g87Y6A3MnPQkSy7
tyVaWljoenQMKS6DdAB30LARndrCt3knengzamL1rWqpHyahX0VG+iMx97atdcHkQh4Z7G8RMAiB
llIstaGVuduxbn4wZFg8x7E6TTGENOLc4b+V5ILfmH02X1qLhknV1iHTVEBTqQ58ie5b7yMwRxjA
grg1wq2sVXtoc5OzUacetcxJAx3GXuKQ7ayHjkPH1gNCkFI4IScywMNZZiaxLZvlYRAOUYJ9ae79
ubu1veRyMsRCX5Q0ia2suBgyTV6pIYke9bCvg8HUvnXN3K/GyPGuhgI0WitKuHDhU+kg/zRVv28n
0z9TNrgF2zvTHbO/ded0a8QZglblHty+2faRph9dn78Kp2iqAz0SySaiU7KNlHY2Wv6rlaZXjgl3
pm00YhbG6LvuR+DdDWVcpElTnzGDbTZuQdXatt78k54IVWPHe5qKGg56TBdFUPdpmd6T4hjCiCws
AHTNVL+Snvkc1zIKbK0w7zSSqbb6QgrtR/UrsYFrowaM99IO8/1sas5zIhLv1NUcmzXhQhtq7CMi
Zi+oQtnkq4G1Cga+c1axlR9SD+JUNGcNBfNwPk7tdOYWPjWCcc1LtjVErDLQIRk2zfnC8LL0csgR
pCFkNILKlLhSZlVmKyrubutJL9+NkgP1VtQxwWl5Fb/6MpT3jmHV+9xWigwzKKaVyr/h0LF2kR65
B9Ep6yDi9lXGOTrXmGAy/GqVdwtX2l6XKMnXXZNER42Q0l3Xux18NjfKNqFGokYzO/ZF5A/1FYYg
Rt09g7SJTtSNQ4b9TuF+PhvmPjynQyO2TTPUh3nKq2NsQMHTEs6zo+powLSpdq/LmKN7xQRhmlJ2
u35OBrT4iT3f+1GCWtvz6u4XQoeZg/LUmJuWah7Kfzdz2gQA4mq9feajd2OMqvUPKXOcq1TCUUKj
ql7K2qoymKV2dEz1HLJQmqEH1Xqy+eTJxUa8tQuxdwZdh3ynNwe9n+qtaw4bO41vnboCha1sLixb
9iHXLcLBrV4GQ8eBLtRLqNBcfBdelBCBbmnh5ZhOzr6hyNrEmuntSZ2PvnXaTKnnHWAi0yecjgJA
ZWZrW9HoW91aSGc4UTPO3VkyHJq03Ld+ehwwDqybmcVbaVa8ZW567tTA2KPJOqtkDYGEc+vGyi2k
tEN+qjz8a01X7rJhxGQT1kCXhHs9hIKIzEJxkI2mn5quHULaJTNAMH2crqb+mCARNCpMPYBF3DR6
HrPOCpyxOtfJofMi2IGdNh17BxlkxYO8G5z20cjmc/nGz+bMLfS2W00K0X7LubHov/v0gdZaJrWd
2QHpBArp6vm+0OxDPs3lBg3rpvH9nzFYj02c8hDzjmyTgroPUoW/i5lXD5n60Wjf+rqEWmbGxnju
sZVtrJl87dafbqbJufFCYOgjVxLXtkVoDEEwQ3YvibRbixwOTMzg1XOpuqLq6E15vUvKSx/7AGhU
Z9dF0Agm0mJpq/Wky006PLRIvrSGqRhp0S/SF8uqBS5mQiUeQSkntLcsiPMMf1Z4WRzgp+ZwXlB6
Y3ky0kDTyTgKIbq08mg1wLJ6rnOY9xYvDQtN7LI/5iTP1HQXV7UfzmtCUHd2ZNxlmrs3UrrsM+eJ
yzDuX2I1Hkfm45tsKkSg3Piht+n96MM3q6xuafq+yDZ6DZGLKWSVcZkBqZTtrk2oWKZsorHoJNch
mV3ruS5IjNfFggSl+B3kcJqmHvEikYI26sh4AJdJMzwJOkV9nXPzaSg63i3T1jUnAkmgnJWBin+M
LeDFtWE0D/MEwvV/yTuvHcexNOs+EQv0PAR+zIVEiTIhKby7ISIiI+m9O+TTz2JWTyEzejoLdTfA
D3QX0CZTjjz8zN5rRxhVrJAHpg77smRYXhrZQ1Eid2DU8hg6+iGR3iA5UyfyBG9kSNyFFu673iwP
GlGuF/QOi8SdoxP0jVu9K51xP8wFmI0ImYDC3SwodiqwY5Psd01T3+MEBLvUCdiysQVzK0vOhVU0
B0UrrN0UhWaC0lh3nys69BWkD/17NifWayZBDMITjiZCRRN12T90mzpkMsHmg9y96pxyKdJf4I4g
gjVeFUz9SGytneZzYPS8DRFArsuaK10HPmfUzrxBzQpiIS6U89jEldfZ2juf7pApyikf8JxAdxgu
6pCKh07YA29GqmensQIKo1lsakjz65S/FrhTY63SvG+fyFFBo+gOl1zD0xgR4OsPXa0cFYvZMgGU
+al2Q/tBpAyZKV4qXy9BjXbV7WRI3rbLYYfPAZVEmxA+quP9SLq3xYmVucIb+Qln1Z6uxMjwb0Kq
ZOrnMogJDaghiYRFfABo709D8jI1XXlJOoxyZToc0mI5nVgYbAGwb7pRnGP078fWHOptxFDkRF1i
48fBFoR2Yct9d5qc/jVVkW2Zcj61LiB5SbTMfkiybtfOY7Lva3HNY0BfKTPIgxFUTlbW8skkU5Qy
evws+kTS8YTqysT5OIykgeQN5KaRnE/K/kb6ZWScori97eos2dJJEpEbVib3SfycEWrSzXkbwlZt
gsugdjY8OLY4AUcq/k+z3URK957Fsb0m5pfPlRmIee1w20rio7IcrHfKce7a3wfNvdPL9JYnolfE
sF+4T/fCZgaO2059yJaRYp+b3MfZNAGVxcQQm25AXifvs3IbRmmEAOcjwFynyN70EHiiHk0K4Emb
IkJ0BITFmFdZV/kFnTxBqHCEC8tXi+BQpEuMiTbkm1BUIXraKn/CdbhxCEY9tJblWWlf8SSGwOok
zqOuhfE6c61DCtO8ztyrSAfw0LuG3FcaojRn5mCdI4WMMjva4BM4ZcLZcIBB/VIiAIGZxZ4jcF4C
rj6eN3Z2amArbYZY/+j0/pHi6NLnanDtzPONbsVHhn4vqOJMXFVUQDlhO0IEAZXJAvnW1CcSgwQb
g4LaXGBTrRusWWlTPpYulF4ZRerJsFkjUfRmPmVn9Ums8XRoDXCCsdlPNHVZTn9v9d96FgBcxbLC
u9e6mdhPhQIGmoHnyXJaTEY1k2n4wuzKkmpyALfPut/YZLDTEaXZQU/y4FmZB+NpntoJMUOsHOMk
Gdch5lAvCfvFzRjO/hTlLmzruXrQe+6xIG8N8L+2BG+rOhSZ06CB/EymeC3d3HrKkTiY296Nn6Ok
YzAwc0qvFmlFzj+n6WzX2C9KNbPvq7z/6GWb7+GW5jCyAbWnldDhoFMeF8qA1CvUw7UO+OJKiWE7
F33neE5XkhysBuxb01Ldc+rF9wX4CkTrqnJ2YU/BLO0ccuYDsz13ho6TTajK2xik3U3fucW6Mzvr
u5LT96XzpJ0I0pX3dRtCZQwza4WIeSYUg5uUwWdSP8WYD3ZQYNM9N+Nw4YbSzbU+EdZiVxq7CWbZ
wR2bCAVqECPkjV0V9S24h+S1b8l91efG2lmRnnCVtcpt6dbzUdAOrPWWvr6pCmtj5CbenRQu1GLB
9UXSKh4+omzraA4JaVU1RzeunlE8NnYKgFUrj5nSynVrtPY7Cw/nqPUt8/+kXPhFbFPWZjvwonPL
jTgYRrbp65nHuCzMPN5UYgqMlSIqyW+sy+3oGqQc9aM4pqmEppoPI5m1igOINpJOv+5w7l5EtORb
O0JRVkXQDmTpWfaLPeXqqQkJBZ4GC0NrndaHNHQVr8m1dk/8h8PzKA22wtSTB9sM32rmdzfSmd4s
hQlgaTqKX7tRs7eC0PAyl/H0GHFcpTWDc35CcwNInuqv9OywxzaUn3IqFC8mhgbv7b5kazN081rH
TZbb8zbFBttZ0T0ClW4lCK+rZE/Ocu+IA4U+uDmHQMBYqUnAqqrKj4oe+DWpFy9F3a+TApucWuTt
SgkNKkvmacp10UadS/A7dENFbeNdo5juR6mWME37BlZ4j1ayK/XetxsizjYYA/QHMXXWXeHMn4mC
KbNwBmz5RQiAXmWYNDChWY+yCa+VgBEDT3tI47lodrUjB9KWx/rG1CvnidMle3IHK74Po8A5q6qM
/FJvjdugDzkDMk1heIkWej/HGuBCIMxslBTegSxICMrHYLwjlZiKjjWmgiU009kaWXGSnzVZGU+k
6GonKWoShOLQpAMrg0Tdm0WtXdh+js7GDKf0Ki37xlknJrFDjjOV16Eqy1uTqQ1jAQAQLyPB6DBd
Yyt8JgSGwafJkXAXsU/HayYUVWPMZIT6xmDde8yIrfhTDvSPpDO/DTb9JQL1PwalLq/3UVbkukOf
+z8Sv2siKP7Pu4GrXn7m73z74a/aGf7Qn9sB+w8ejSbKlEUDA1/H+Es7YzHmZyqP9p59rbOIZ/7a
DljqHxrutIXBs3Bx9IVy+j/bARdZDesGseg2EaKjEvkSdPq74FOiMb8sBzR2D2wGFl0PhjyWGPzv
P8nFpsqKyI4JzZXedt3K6OWEaxH8uVtmzUddVS6xKkzXoyTXblgBMMmtFQMEeZJ7kcbdPqQzO88A
KUjcCN2HOyMeOSBRgc8d8eUjjQpzdRzE3Vuc22+VEzyWjfkyo9COaqoaYcXf0ULfqxO2eDsCV4eQ
mJFHY1R4ZK66yHIPzhTeOor4Zpr4sVuzqvdyBiJXRZHDFJ71sq5noF1cfK41gI1auuNLpwHIlnMU
38kxntZVyPJtDlXn1GkcubY9FbRSPEKHXO8JdIaWK6sWa3fRzlsRaqoXlbl54Rng7gJ7hAfccBSH
UZt4bYeCz5geRBG8hhTSB+SfN1FgZMszWEF0aA21n1hTeugVNhRp7JCb0GuvyKhuEBZLn7X1B9DF
7OB2WbLKeU5JDQ5nJBsmJYbYFiXIxng0/LhD88FAp95ywASrkailrTpjQeXHATzMQgRVTwiHMLdU
PpJ4GztCtwdseV5iR91BSmbTbSdeq7ZhluE0+nupJhKBfONYO1PPm2OUzC3W+hLkxOg8FEy0edrn
0ymbOoW9kApQlfnaWlMgU0zZDCJCuRrjVuMJ39TnsZxYHYgE/dE0jZ6rF7dMaS0GuW6LEIsyQ4/1
U4YjgDfaMIaIKeNqyoy1VTWPxqTDN0V/wz+WDZJbPxjJhC8+pFRVe+vR7st7dcCCJCw5e1nEDqjq
um2qTSdrhBiKQKQ/6wHYW4brYs03Xa0g+FHiKtMuDqi4zADffKQNYAUpkE29vgOexgSuHU6dyfym
LIAEq6DtoY5jRAUqbi3vIBHZW0BuGcCPK6vuzFXCSn1d19F5HoLMawP9XZ1CMsfqhG+vgtNgqi+9
bcBtYSqs5VFOc2scM8ae5GtgeSlc7b0ZqCUzHNRKWDzMDJzSRQClSwX4ofWUMRncdoEtt5Ml4G0N
BGiVODTWjU59mht9cz9W6k4YkbMi+OpbOFr0e8X4ZLcm0ueSmUnUInPOKFk2btO/IBi7ryIZ3FlK
DcM5TIyNEUW+IJfYm0z9oLdix4YSRUxQ2dRTDthPPiWc1xLJm5tBumwr2e4ZHxHphvefXTvIW2I4
WXk7BLRBuFg3HRP0gciKoTP2aiLEzp0Mv7KKhO2Vnj+pXfPe2WpKXk/Ze+XyI4SRMW5tBW99PIhX
tQ8/xFA/sJdC0sz0xxMZVADIpTZontn1NYTEFFK8z2zIzhWmk/Vs8kWXrXNMSUPYo3Obr2QUVgfE
6WggSFXyEqtkECIj0k60mD0926yI6QpFFCZSzU6faGmzbWymbDjb8c6wkpc4HjcdwndPMLcEQbZE
wkWkBg4aiiDORt03W2QupSVAwuU13mloJxD7le5sNfTa4KpxgAs2kszydlbcY92AJIMGTaXHEql5
Ozmtde8UhcAdO0LJRnyI75rT39O06ci+Zk9XDPhAwUiUZBGu2rRFe0iZxsr5qBNI6ydKrK2LN3Oc
5S07wH1gVAyxMqfxIGLjyJlVB4tHd3bD6b0JRujK3WyLtRUE36IwhqJc8e/YeXBd9PkIB7n8wgC6
eD8/9IDohyAHCpxyi5ahvSqT2tgGQf2UjS7LszHaFakLRKFW32fGe37m2MjtsyTYBmhPsqaTq1Lp
p2PiQHoYWfRy+/B+NIRKuyB2PtOmZ5OZMQYSxgD8X34rEUH9mSU8tuXeCGOHYhLI+T/XLdyXOf/6
f7/UFz8em39VG//1H4uSn2uS//I/y/Nb/tl+/at++Zv/j1Qu9m9VDae3rPtV8Lv8//9lMDSJV7c5
CkyTbhBUKpKCf0kaTCoTyhZkqhrVB1ywv4oWw/5DhdqFnX7BxKhgPv8qWgzrD4EXEawgTjaqHuA/
/6Bo4aV+LVpwfOBhxO0FIpdYPvLffy1a1DHMlTDl4LQMTm6GBPoIAdwK1oXd3xQoHeLprTOMay17
m6Nr0T/0pY8/bmVP0Q1beN9IKkZzVyT+btr2jm6U42SHZMAw9Z3B4hAxwyaEhdwknAIko2k3M+Hg
tvU8Vyebxm556bG616XfEXc0HJXqg8Wbq2y0aRc+2PJGzXyn4YrECeSs4SvvsaasjGpFg7IKysAr
y92MYZkJmU1qVRY1h5L/yslUDzWuyHNwIVQTDGjj5jPLweASUq621xWBVp35aZbXLN/AvTd3Q5Fg
9f4+jxbek+epYpSd1+/sLy6dyg4D356Zcv6Eu8YyTozltjGjYJk/i/SdynMdl+Haie0Ve/OVHdue
BsB/dDfNZKC4/NAr/AvWnRrofjS8SYNENsbeMsB3OFE2GGO5y4NHdyi2WhVu8zI6Illm+oM4VGp7
pRz4ErvtqA3bMoTqqcRe6lQ7igZPk9/lCKwmWi25CzEqSdg4kqjLlz48gmFjdcvKdQFWN2dkbmuD
gyfAvTgGHzwncsA4lr7L1E9t/hDzveK+aSCWusbYaDkphNO7hfavC+NraB73vQCp4uysJtw0sHzV
JW/NeWaqhQYTulM1bhQTsKbVnQIKqkzzA5LayfhsWaq7RbZm/+UPYX+RgHxis2ZYILepoa37yGAY
WTN7BsBXwcNnSAsDdtVyoEMCUbNxE5EDNyrIsXiiR/VbQVyDwiZ/jBG0HschOsRR61OBgRBKGLXE
xwq2wlzeGUQAJ98KkzEZtVXhjJ4JPlFAdm5eVRl7eglHxqL5TBqw6Ta/r+FLhtC2lW3gCax/UGD4
q4ywZYHmK6XqSbfwaSev7Hw4OhTkBduzqoj9WVyqzlobziaM0anohEDbj8PwwvIf9fApQy3fR7wH
7oTlFUPrVeupOJdVfvGSThpfE1eqsU/iD0S1mwqA3cCwt+ZuExXRYWRmDmqzmgkrnQI2aCyUWp4r
JrmBRcRuDXEMwvL1rEkv7pDNGR95SrpLzjZbFhOTu3DdLfZyqa0owz0cS0QSXNsNH1y9GrS7KpWX
PPB+6uH+Fy2+gzfhZxPNnweMhUt+6cxM1aE1+7krAiCqu1FHt6Fn33HgOW3+kI78lkG+tUfstNch
UH1X0by5EVdmnewnJ99oQ7SpZrlVghGWQ7CVLDQGMjYGHqaheU0k8ha9F3/Mwfj4XsjbmRAr4XWf
TKTWMX8GWoIGK98k6Eott2OCoD8lu2c4ltEtGV6lQ4wFCv2JEsxcBrbGKxEnusEgWn10lXKjczfb
SK4HwT3OY3YGZvgtQoeSFMrRhvqZl8gG9kn0ZhD6QELOQIUw3jPaRHq15E3bdBGXNrrN0apY0v/9
l/qDqfKTM+nfvtSlFf2p1eydKU8RHNGHZQ9qlwIoT7ylxJolBITidSKloVCf2dPOwtemZjPV+d/8
rj+Sp7++BZN2EhkcQ3+eUr++hWJAZD62ab+C1cgwhLVNtGYJGrbXRHEn9jsJfjlNFctxqwGFs7b0
W9PeF8pz7exlsEnLC0eFqj+q8RV3vUJWmnUMhZ+5UN7ilWrvKtBbSn/5/Tf3pUdfvjhkhVR5BJ7i
z//BGPnpi9O4YthoZIgD3PceXF1PjMDsXE3p/DffzxfX2r9eaHFTE64ClfDrLxT2Wa+OObkq+lrP
KMXJvyKVzY/FLqz/7rWcf/tYGkWCykQA5xBG3K+e6kUpzKIy6le1ciUK+9YJtH3cjrswL3eDTeIf
TlrYEoTQG89jhZzNMnzN2qfEUuXAwcZT5rBHKZgQp1PyIBAUa6CwwgXxl9F6hIoX8pyPFmWtmgP5
Ku8SjNSj8Rhx89Ikf1Ma6mu21W5W7+OB8KrlNId7X4Xnsf3Q2Hx21nQ9ax5W0pNEWSgvpnpTEydt
6M0qnG4adAz4Jz0WMZOF6NFwWdijxXFSQkNIXkTwos4uRujqFfvsvlRJ1yAnxURtOY6LwDHb6eFj
RoneRzX5SaGnRIA1kKXP33PlOkzbQ0PL1joM8UDSB9LrhjNdg14i14RmFmv0ujwQRd3ArLtXs30M
S8zqCFJF0z5xqldbunVyC1oE5JwYL2yet2P1pFiPy2PYaVLfmp4i1mNGzXooB+bNpHIw7yps2YsM
b1JPo2QZMn3T1KsUfps9j2ityZOhH86+TSI/qPmGOeNh6odV6n4X2jeHr8BAW0oC7Fi89XjUI+fi
aLdJfsFLwKQ37VjxaBxVS8rZU5gOnlr/eALk5RMkPq8W1lolU61XSL3Sr6CnGYTWKJgy8hJBnwDK
F03+bEyeHZE5wt1qUrR1gom39ABJcXpiJbBHZu9Xtany0elFwKHVs7Fn73Yvss6PQpgUjM49Ex5c
5pg7SbJa2zHvKHcTH95gEYaUCxVszyX1oRPHpmbacUbYohlrN95FjU/C+ToJNPycH0lE6AwFj8F9
smiiQp59fUMg4VUWul5pRhuT2oyXKyJEn425T4YAGf5j6syH0aYZ9wuDGa1FBit6GfuRGe5m6Oud
Y1+zjeYod3bLI9UYGRgR5LSEEiD12bH/X6PqAFJ+tuJvQR/cyHQTsDnRks7n0tuq6TbXn4VGN2nx
x/pwB4zVR+60HqzjICgep+hgJe7eImtmFDaBqpj+0bA0AZTU9nbWrbvMeBis4WSY4BId+6Ch0Awf
RMRiRhirFpBeG22YmHjYIrDEw7c0fKFcRwHcov6m7j+QrFF9sTdd0rvUAyslb8DdMMJ3J0Wb7Ss1
TOLp+fd+tKlH7A1qf/LE0fFX414DtKZX30t1Z3e3VYMq0MDSw6QMb8kISz5NBcPFZ/wWXKsJmwti
mkt9H7nXlH+j+JwJtxURdZ3LgppHpPZYi0tvYVmfd2j+6bt5iOcuD2rl3oqfenmvEsSpYJh1x4jJ
PaDCAYdG0TGIAf+rbJwKF2r7oZT8XuYz2r915EbeNI6HKAjvlpJyZALTu8Umb4eVGQ3bqPooWlI6
qp1OrTmlF8bF265/UePogTk9igp1bdfhhvrOaHdKwEKaheTj4PCkbCK0NN/1ilLTYihG4KCioTmA
pFJsF7LkhLCytOgtcptlhsOlep0x1TDkkrzKoqNYif7J0U8hx2w7PAWavTJjrkssVZ0JFxNxwYIN
m/TnUj20yqayuOdRF0blHlACQc3d1tCvtV0aoTUyN3r0WJMcCgcAXUr66GKvG1nWiNjaLK1Er2UX
xwkh2U1btJB+nSNRLLqNsdBMexN0AvviDGMLAc1q0F5qDQK2LXdgw1aZvTcYMkqGhrbNbdy8hs20
ZdSy59dC8vjYJw+kPhfUSkpC4r2deQCh9rgqiAp5bIFSzCU5eHeZ/GbR9tRlv5O4OfkWFAUiwDQf
YBWxiEQ0EzU3Sntbp/M+0Kl52Ynajbm24x3BMIyHmIUyGsTSspoNuRHEY6Ax0yIsV9m9Oh4jMmLn
bD+IY628aSNRt7yVroR1o1ynDHYc+hWGfhs8NGulZO9jtSvT+kDkzQqI21ZtPIOrtVPXk6w2Oi+H
pn3LhYRYocEpVax7nkMpnS1DKpbqrEGdJ2u6y01kSS1wepKaEvFNw7fHkdcH2pGG3A/jCO8Q4Spr
513Mh8HdjSY7XAvxg34MuodU3fUjUuEGsuBuUF9GMnrT7qqOG1qwYm+ZF8Xypb5Ox5tGIZF2F6p+
FaClvzLkHYiqOthlVAVCu3IAl+ldvobLBT4Z45jy2crngN6L2sdl+dimOmfBsUqtVWL7Y/06Eyu4
vE6endHSvSq4kQarfgXosA4AlyeP2GTIU585XnQkDveNE14xUPYGLlpXJeIRtQjD+nUvL6k1MVvq
1w58vqlyzgr9dzfW25l5WTOUryLepQORb7JGtZHgBNqa9LCwvlR5r5X70j4P6cvgvGp69qARoGdq
33ODMnDeVvBCpwhjneQ6nbcR4NhZpTGJdG9+lSzAU6Iy4ZXSEEXx3iCXRQk2uOxWPdM3M/cm1UIp
wAGechKxX3RvZn6wZCaDWSOb0+SpzaUqe4iptK6MN5PBkxoPGZ17tOm2dUBc5RCyVTk0HKZW5ecd
oYbaw+yaN3ppbaSIuFnISWuGrSTTsyLfvOaoH8thC1BgFVUw5q76vl6h0EEtXF1pGQB7pIroUsQY
bVznmeb+bAjmJPVDID8VZTq3BnIxILS6bjIWT7+rmILrDtp4RMbHhqkEP8yLgsqgc91NwQTbyuS6
U4uTmwerYFlZpD35qLTz9wjv1zkbfwmKFJHEtuSyrmzCpiVCKD6/mOiPIoR8JhlhIGbKOvT7IrmP
S/Rr5fKQSw8zc1cXmHE+kFQsFUwOK6VAt+GSeItWgu9HnbEDcrGTHLWSfLsGn9DCFlnPBbli1caO
og0SPi8brBVoGrLu2Km6COeIdM2TQwdQN60mLyVlegKdb5So93n4grdJTYoT6LnotnJVnhXuZfIw
mGJ+r9mZwIxHxBZ4lnONwa+yMf4aKRnufBZjjcLGD03Fcxj5pLrl5yw7RGmt5ny+Muj4lSD5HMif
GwaBkqry2W7tzBbGjCrI7KVKIVoxieWDUalebO60Kd+yo/AqwlxttTqZYemVAYFyATjp/lFCG+0J
wiM5J58R8ZHPZifynKWUnWl+qrpLnlJ+5HD3lq5VFm+oYM7sMPd6k5Ltg2MsBdqT999ajszBzg79
oO1D9EXCHGlXm7Wsr+cJuV2ebBN73sMaOkRsARD5QD/9ZjjRlj3Iui40hi6vrB22OpyYlN+xzCwv
QHQ55Ro2SapPviMQQ+tB2XIYdyrsEGL1GPuGJFGZ9ksu7vrOXA8hj7/imavZDNbapPom238kK16q
gDIMIy8LXlvcbZGS78yJVrmcwaw+Nvq8LQx+7/KBfBuaAr1q2ZBZWzMDDjxsm+otzBy/GBYJ5HPY
sJIztWOdgN99ztPF6zn443QyZIlot80uyticR6Pdz13tx/roM4SzzOyA9sTLi/j2R1f3j3bm/1/O
pZdG8D9v1M+fXfTZZG/Ft/aXlfryp/6cTjt/QKXBT8/G3AFUTwv5P9Np4w/UkEAllmYZAx18ib+m
0zAn8F2qhGcyvWbn8jOOQv1jgeXp7mLIA3RB9M4/mU5/mR3hNWdBLxxXILDjr1O/oFE0MbcSxx0T
lqqmUWotZr4d01gk0kFNUm7aYUNPzbbbtA4LucRkl05OZcNMc8TYrauS8HJ4CgcBjfFlTmTxVEuZ
kW7eKSLbYpxnQxMizr032Qru3Qp8cEHLsv3pW/9fZmDL2/xpVLJ8DMKALIbrAClA134ZlajmJGpD
NIJOdja2ZAqyosVQwtg37BDkZXl9W0oz2o2Km+7VGbjp71/fWF7g394A8OaFfvfDRPnrrGYywZk3
OGJXbZAlV02ipqdujOliu7pLVkFg9NiPwyE4wKtUdjCmJi8KlbsMo9qebJnNMCOZWagMvMv2Mg9p
fdFd2aLcql2/Em2zNyBymJuyRZUWFZXyAMgTBIBpuy9J387myWw0IIK4a37k1wSHP7/qfB7+5qNq
y77iy0ddwB8MeOAyMnn5Mm4k9UQdyHMPVn2cEhDQJu65larVbue5cu1tVM7yPAoX2Q6yMEFYViUp
wFIzMNaZcGFJD2P25iDsbhDMGy6C9mXFSB1r9ZZCu5Rwxf3+19EWdcqX92wLxpWESAikLT8YlD9P
80bDHDKtw4vfoTw+a5r87NJqZpZumBt3seTk5RgcOlfe6dKcd04+0qKHnfU+5QODAEMWmVcidWAX
ENU+ioSsOsep2x/Zyo4PCDfER4ixr9uUc4OAY2ry+sFEes3Q2x0PuLX7rWEX6rUA3pAEhenzM9Zb
JUfYXFQt8/A4rd9T2TUn4iiap1Q3pu+l4QJk1fLs4MQuQchBpZ8rpSV2Ff3UBn0YSocmbY/svZ2L
mApcMWAe70C0ud/KYH5oUgG2vq+LpxLC0qPiZLbXk2GEORKrF7xGdxMAFLluowLCXhyXBU/FXB54
StvnaqraUzkXxaXR62jdBKg9jUYPrixtlmvXTW/xwbbnoItHoDUOeY3YdllOG0qSYtMI9rWEBLeU
FMnKGabx5DjMzXQ2A2E7x2eZtJchc7eysdhQY9N3e/VFr+qIwRE6VI9qinFGgbt8Y8Igv9EAExTU
BoPtS2mFXi5FQpsYVp49xCqw+ZJ7m1SiaVU3zCREWj0J3HZbJnPdde3AS0Dqf0BnqG0bmf8dvv1L
TBJUn2XciYcLoAabRjriX+/+yg5jWVpIDHACjs3KliiRrLJFWsNWqvnes8nfTZ2mYIiMJwy7aXOa
bOepU3SF7Vk6NBMjcAVSvWYOiWcbIdZTt4x3w3L3607eehPGqL9Jlv0ScvLjXYP8ZZgJ3tw2ccX8
+q4xMBuOUzKCzytF9UhiZTjBsp5DfXJh4c0PDniXTy0YRj8LNQOr2ETeQxYHL7+/Pb8eKHx7vAtD
WCQsokP4ioqThlJGID5ZBcihvnfRBXqJU8de1E/aVm9q+96stG7z+xf9t2NMY/cr8JcDyoT7BGv+
10+vanaoK/2osKDTo2ETDWP9bDpN+NGT/tLD+A6L0bcSSrU0BfwdqFbOlE32ffAy1JO56iLXfMGa
214pkI0woWjiaNfSY29Je/f7NwsZ48sBRsgUFYELQe7HfH2pL34+wBpwGAXbUDgtbDDXaFMvvPn3
aKqYDqe6E/huJDytqSfExLHFAnmwj5jAwnItM1qxtkWLQW/yVpnsY604a86pPjm0/WRpK1ameaMZ
NO+FoezAx8SHYejwhVrFkzHVkJU1jN5x0QZ3tq3ne7vOVR99zUOjhIw7ZxFMPpBlzQvCStw1QcQM
cQy1Vcu8AT5K5/RnofIf1pC59JXWKqbvhhkyGJ1ew2SUJyFJrOZ66J9w0g3A5BmIEUFKskwfqMEq
DNCuzOocvcauMx1KUkl9MBbNpnXDYJuGKf4kYDLWVhlr+46EHXWnIKPx08W0YMUwNlyVdGvSk8wX
iyYJUU7GXz4nmk0uicJiqy4JvDGndLwqFParpCYwyx715tqy6vamU4rhmxmiNuI4Az1boUOhix7m
Qx71qL2TSncwsirSc2SNj8IiCaZNRr/SjerZDljNh5DVYZn28bWCQu0QBgUNI8XfHstNQCT5kOGn
IfNHT1EMt3YzY0m2Bz9nk3zJUc5xZqshI1nc2CCFKscqd6xFzPe2trVNF9oQhpSerbWVGOTw9EYV
+wh7xlWDMAFTlNLuZCumjYjTmPzSgk5DC0tMNvTAQp2TfR7G/XmKR9sTcSCvkk5gy4i7bR5Yzyjm
DexX0aMdJpiIG5cQoyE+CawOqzrX55U6Fu05U6zyypzbzsfy7r7nPG38wq6X2R9Up8yTYYVRekCD
PFulOHWiecC9yPSw7MRFDOwdhrTITs5QpOtAqyyfGdm12iqvEYiD26nBI6IQET2uqoGJSVRnNjpO
gKtao/uJNgMhSILnMDXKm3G0xSWzFxQYtdADkj3tkTJa35eoyo5qmO4N48fOLurQWaXTfV5nyjrM
quqWDJv0KAuwJkCGngp6akBR5njd2NV0TexsfFAKYe6YwAb3WSkgkQOBrfpOOB4AFYxoQ49lJRpE
wRWGqDCJ4QqHrexe+Q3Hu8zqXgO6ZKSUUr8eBkhVFoLKA48557lOiVRJdBtXoc2KOCfZxzP67HNS
SLbOy15C7ZIGXpykyPTDTJgN5mUZrO2E6XRTR59gARjOgJCJtzJlMFoN2n1QYK6Iw7k+9SrV6bbR
S+Wm44a5GUFpvBdleELaKyEWNeUHtZgawyJYriBhi4Nh5iwUIwsbomh6xOL6XVKF5iHXW7VeZQZN
sw6KbDPHZcLYr6JRz3vQMxk/wLlQIvNN49B/UmziT0mr1B9ENleXqtXLZ0pVPDPoJ69aHENUxhiB
Ep+xAFCcMRuLTdHGEcKNGvvkqks0FlipG2E66WyUiEkSfzZOY+ReF+XFKcZvs4pLc9xnIbNFrrH6
nZHah1MXiDEbHcYmpHp0K7BWtTScUBSgK4+zeL60emMdIU0AI3bmJyO2v5fc8UwRWp9Ho4utQs/X
GlYVPevzde5K1wsyzfZ71zHfhtjelS5bFRXlI65UN3UeHXfRg8BDw1c0zPH4iO21NtAzMGmkOddq
JC1pdxnRrH1M6OT/m70z2ZFbybLtrzzUuFgwksZuUBN3p3v0nULthJAUEmnsaez59bWo+16V3CMQ
jqzxu5kJJHAhsXGjNefsvXYIAR9ZSTtmFaG3w3Lo44YaFEyMMKi76CJIZ+yabAXuksQVfHnZiEGu
GcoP2DxxG7h1qw45ewf21wLl2tIXePBSlMJmpyjVzRN8rJjib12Vt4ZysnrrI7pEsTnlL8oljLvV
S/HZL7FeYxKRP/po7j8kvcHED5U2ag2iqwY53pK2ri/4oM27LKgDjGEBv8yA8MWl34h49mrAJLKN
M68ncw9XDbIkOenoANAIuw/rf/V1bube3gG50lcm81i6FdIy+ALWb7+uawIlczURlCuKe5VnVkp5
34yCcIhsaw4VmLjpo6Kruq9xW3S7CX8xtT1bmC9jTzH9fkhbhR1svVI6pu4togeE4tH6Gcy+H18V
zVr07PsV/cwyQlyXVq5bvfQBxaGKO74bKrjfuEtsdMWxK5YbNuoz0scmCFuEyRTzHBbgFCP0AXzG
9DCWM7yRBjjYIZ0W887zax+NxaovcZh8+wLuCH2OPzSTymIijnTihDV8ChiAmmyy/TioZtyJnD3K
daX6nPHaFbxdkanDqBC8TJi9b1jHg09cPG+eRJak6Y9owhjyIN3G6rf4BueMXbBZoxHVkUD3bfp1
v6mSonshxwedetGadwA+MIust4osUtK97TAnWqP5XItCA5vNgVv3DGMTPga2Ef5YYLIYc3jT/g57
q03iy+LfmEXZIrZcnx7oWBAWABuesA+DifHhOXyslgXkixXPbIHsapgeOoe3ZXSeOzxNRmHeJUsF
yYXtpPyeNhVDw5xmD+mz4UTmPuVASbM5G9WB8CH+IlHm+qKddHDjOG28W7Akfa0jUpkI/8Fm5Ald
f8VR0zVbXfn1k1UHHqqUPCarNBhSBmyVyEvoODxIWy78Gi0gng6koUe/tYUQF/FzYmRF1Dc95JoT
UZ+DpgjnZNQXurWc+4p9Il1LM4AfUZYBBqpJICP3HCP4BHKbVzdl6bKptdW+yMoL4IbPSQOzk1Bf
dhST8z2PTPHZJBR5Rt87TfUeA/zwkFIS+b34RnorcUPuHSv2NlUdMECTCVVvcVXriD45zGhYnsFi
hDAeEKp6cqzCzO3yfaCw7bTDPO8TUT4KvcjvObKFW2fWl6NRQqrDkf4YNBMNMGMZ75I+GdAGDIuJ
QdeLnu0801MoUwcxYGciMeA0dQXSbL6At5bde6gOH/vckrdLILpdlVM9xXmtr3Bcq3AMgvWk1q75
aOwk9r4XeT/MtkFCbBOpctG0eX1tdjPswkjlL623pqZbhywRQXpjzz47lbovLsBD0SObq+m2iDqB
ABwSBxzOVZrudtpU+7Kp+69Ll69blZqm1liZrCBRRtlfFY1Ju9MGkqAbQDu+gc/Y8jAPbMtqyWnA
JtHMCmqra6thmcb9Z16muUSy5Nam5m2bkEEx/prRhZhK9NmtMf2SCNJ3MrfMSw1j6MoELfiUSm25
9NSm5IIAnvhWZnzZ23yYP4Fe+cwe84OXxKgrsG0bTa2vYdubh7zvnqTtUe3HtEjxR/+IK8r2nUed
PWHE39cTGymM3MajMc7s0hGtH+bFeExGgQYj4SxpuM5MayLquRYLfWc5033cDf11VaXVfVssE3nQ
qf/NTkrroegC0k3HzL5PY78MJU660CSmeTvOOr5t8yy6c2nnPJZJk36kBv+5rqDt2K1f3dll/90Y
IgrUTo2H10hqrM+pUjtsFYq89PZTXDXu134ygm0rY/2iFeqDZfFbxkEHM3VxkUFb2pcHy6jJr0Ew
SEe/e+ySUiDlqJCgJKbtEQ9nSX59+0WVzkdwR7dLl2AVzXX47/RjqzGFC7ZxWv+Ow0scVqNEWtL5
H0u2nWoW9yJbLXETJzbb1D9aOux+7/y0MvMz5M5604j6SUf9h8xIn5ME8R+QNCsRH/+cxP5/Hfx5
rn/957/9rPqy0/PTr5hyz3FFm1P7O3XwSo/f51d/4J8S+BrzQn4PnHUwwlRKpPx/JXD5H64kPJnq
s+Xwb8j6+e8SuMcf8myWb0JfPY/DDH/o/7rKHO8/gDuDchY0I/GckYX1L5TAj6sPVASRZJsWFXVB
D5jE15OTdQRjFyYcLRprysRPsIv1g1s5QOcMazVId0VX3KwmrTNlVG7/r4rkelk8TlRQPeCmq3nu
pIq62N4sLL24zDZG+ZGtjntIrLK9/OtXePinKvt/yr54qFTZtf/5b38ipf6nWPvPZfCiwsLGSgJM
YS2c/6XGC8reaKAvOLs5KvrPZiuND85s6HtcwmDSqLVYz3Y3osJtROdzICo6+QHYXUvTu2kLLCmJ
YKdQNFTf4Vy5wbJh71a1oe6t+Kf484ZczUSxy6eps7atYvFAH6miYlOKAq4mPqwOvpCuFiQmaMr2
HlLi54xKBSfuvEMSZVoDuK8KU/aycaZeZkAbcrifgx2b0Vop7F+EUgVC4rGChOaoyvyeJkv6HPQJ
PhaO2ll8Pbbl+CHRCZy8JlHiU+fjDNp0JkXbjedWbQCDaMxYs1ynGKCaedkHO09Hc2NGVJz5lUXA
S4bpWSDqyRLvYpEmwsUgyehwQ1qV22ae2jwshsxetqbK48u5qVUVmiCg7iAiJy0+GAepcxF3sdz+
e0lgBudE7bK9a+RDmSlqH0UzVtfZMpF9Q7+QN6VEqtKdsFGvnVEsrsP25If3qdHzeQhyCUnNOP7h
BzHDiVU0Wxu7ssM+MpAkO7rZNZITtkKbc2akrcD10wvyAfn0P9bhJk+/owSab+ZlvbXjlFdC+Uyr
3EN+MaEzdiDh4H+3LKxiizSegqGDghuzh0sOHTidZNvbki55A19W7koEkl/gFCQ/7CX2UoSq/The
4FY1f2czjIc9dqx8rzGir0g2WIdD6yOOCBK2UCVAVtjcE1iueCj+hJlGq46dZBPUX7nRBPh/yCbJ
KanT9PYWTpx2sIZs22ZlfGoHXGSYEoIA23jT6ausgB20dby5j1ioYoU6pEKy+f5H+sZPFawZUBQ/
qRSKP9/w39/obEIaomuB/3pYwiQnz1Tlk7G3RNFdqDowz6TKn0Do/0wK2HEx+dqcUzHRn0wKJqc0
hwqYuYsj2/uBTBFps8PuxAjq8a7lWIR/DRJe6AMfe+Y8FCO+poVG/SioP8U2WCEvcyjgoJMDyGOi
b4fSLUa4E2befLGjxUuwnVUCyRx/itZdeWZw/1HbHo9u/L/0cYgGczx07/bx6I5LDwAiZE863RW6
wDZuEceVOfvPfhoC4HzdHD3kqhjc0FEC0W20LDRIFPW1lkML9Bi0jSiudigiydoDq4aho6pWa3Fc
J/S2yqZF/OJQ0bl2Y+mPOPAjdFY0Z6z7Qk1EMHZ+ixxoTg1KUe+Ph3XqP3k406RNRWIXbQWiT48f
zm0lqQAabULNo9/iSytDuJjlxZKV51IlT0Jp1qHge6y9Ft4oCuKvArORf3iaGqbBmUgYKOmyaUFK
lHkgxJ2Wium2N6bxxUns+luzKHXtuxAR4Pau4PT3n/r1Ouyv/WdcWYQt/NMn/3ulqoYFYbBtINpo
zCaMOXxREjbWOZPjEOJ/qbZdTarT+1f9swAev+w1gIS2scSejpLwpHXTlXHWFF6H5HWYdb7tCrm2
6Loae0xkgG8T6ZhlO4dz+LbyMowHoP4Dveko191gK67Vtrd6I9ulfruYCJFyMHV6jUhCURI79zYc
SZ8IbEJmN71RZtENnRALppAVsYlG+RJ/HpqSWQ6MeHptk4tgEyOfFVytN4f73s/gAuUtq9aVrmz1
2UmYhuCFLOkSQkUBhW55MJ7h4RqG2Ey44T55pl9Wl9IwKAzmiyfUYzr36gJtKpW+kfSJyzgmpX5T
pGici9rBUMOMuhzaoEQ06/bBJJFn9fA033/Vr6Y5k04L+5hVagBhWJ5stLpkiQlsTPLQKobgl4IQ
etEsprqe0iRC+ivPdeXevh6kf/wTPlFQ7C3/HlATy4IFPCYPVYvhy9PQ7jZuExiIiTtyxgD0NGcG
06sPl04WKgrXxPXgee6pmGKerNjlOJxT1ZsKPteEMFmIqdeGzMbn91/mSfOOD3e91gpCQAFCV+h0
/1iYOURO9iGhOU7jzdQp+9DLdK42Wd93n+tgEP1OGQ7FfNIiPiyJi/ivS6DKb9TQW7/P3M2r3Sx3
A6aKVR/Sg0sf5/hdd4lLd1rXeci3anaXOae7O1wQVKadIbupY6PaVikJyZPfExvt6Paj5bh+uHTA
J+3ZjG8qrZpDGYEFO3Nnxy6Rf94T8po1bhV3qPNn2/LX4mqsqH9q61loA6jPDm1WmY++ObPnUwBX
kGZkcw36fGR92I6NAiJXm3nxDQidiggiDxZ3G82RqUNguV66bSjbP4hE1f4FXRjwozQPcigls2fo
w/u3/sZo4ud14WYgaVnPT8fvNJqaJbVHhVvHmPHqoNS95hsWT8JoqjPr6etlAHeLy8uRaIDoBAcn
13K71rXEhAklt9r2I6rf8iKVcfF9put158su/pa4i3tZF/2yH1rL/6HKSp7pR7/xva7nQwYRPxd7
yJNdyeLJCfMZMsGUFZcmhpDVc+8W6cFxW4x3S0y6zJmd10nj/s/o4KEttshMEwHf7fE7ToXdZAZl
wF2uEppOXVussnwhySoo4Wd9LO2iu4+jPAdh6xj9NkAmhQ1zTUNcc0MmazMGg+cSWtVUSP3zudnP
vcUqVds41+FmLhwcakHJpSww2L0/QE48av/cPQdhtt2O65IrYx/f/ZoYv8443q6CST1t1FJR4nQj
TV1rjFxc84uuPYi5cJcHTJlqRV8Jm/Djgrv5SS3HKPaeGG3UzsFoDWduz1tf3tHSig7HAybk8ZfC
brbWAf7XpyfJOFW6HjysMdkSXY1ar6i2Ohrv4QwpPLyMxgdHlnAaBzEa12PvS3Sai53pw5T66KiT
0VCr7S1ob6Z0wDMKraTQO2pEODwN0uGBd3a6viMCRbXbkYidX8Zkgt+sDRtnTWctqDnprJtDKJBM
rvELVO4/wkiepl3fJ8kzXPIaVx1XGL6OqDiSW7W4HBJA+GZ3MIzH5x6cwk9ZkG+CoioRm4Z9PPZd
YF5q09eFbe1zEeTLpq2NjAUXtwog32D5EFnD9Ku0ubFbh9qq3A2e0TFehpTeMw3XBs2AxnewDhX9
ILMuQj7nDU9t2iTETy/OcEFeBcfXJYqLr6o23JfMntpfJj03EQqRkDcChC7/nlBsrZBDlyxtmGVh
b4LOzxnMJK9jlaLjbBy8KJm+xCqTT67s++zMZ/TGl7uqBwUfECUexz35oePYxilr1dCNHdHeqghh
mrM6fbOkLaEyj9b/YrpidV1TClaxHXPX8cjq6iEt1VwYWHMc/YHOJob6mn41dHJrv2g5sI2fPXvP
EbT96SBA2Cdm45xZWtb56GR4u6t0hF4oD86u5vgm2M3IFOyksaOMIPd5XeiNLgfn0ppstTPn4GWa
VfJkthiRmzZJzryDV9tlyg/rQstGgMXNNk/euU87gygRP9rpEdpLahJ1FBEX+LND/EFNfr60YQKf
maH5Mt54ZmSniAv4D//nZL50tAElyODFE5TUDVtLogSstn3Z0LXQS86RiaNVD+GOLu4AgpUW2KYQ
Uj8PaYHQw58izwWRL4zrzE8Tur0VW7RdARdJhuScyWeDFgCZX8skflRZTppAiZOuBUm3FusXqZkD
7CQVKNKKLMCDD2rxgperrG3kBOopw4KebK00KI1tU/jwlYNcoM6my9iU+LwJu9w0idk+mw4Fp02Z
T/79GBvtx6rxJZrArnjscp0+tAglyA31Sdyh/zzhs691FT2SvVEnB89YlheH2TPfOs6Y3UnikH70
uT2noZlNiY3KLmUnPXY5DPgxSq1VNrTkt+YoWNcQYYCNW6OtrZ2E1Io+LliWACxnMn4DdQQpD66f
+AZbJEVfb2UdRZukGn+IJupxEczaB9ZbTvgc2xTtSufW/dPSmlmzBXqAzjWDxLSxmlZ9q2mGmhxR
a7RzPXTIW0zvPvClNMOz76ETuq9aqECo9sWiV5j+2gfKyZhBE4XgYINawMA52bkmlpohQhjj9nZ+
41da97h1POOLilTyAqi/yACgCvcum8v6izOMcNoTUXW/xDAVctMjiLugN+n8NjOseAj+ZPEwJ537
se7JhtGyB3VkeOOnObCLegOkFJp1mmTlxIQ9Sh9MjDHi4a+N+PNsWrgY0gEh77ZFZAyliFIX5UpV
6c8JCql2rzrTdbYdXTOS6VXpP6eli2t7SWvjVjoIQDfmwq5rp6oK21CRBtmV685CXECTTO8zzxkr
rHCleSl9LCUbJ1trlfE4xv339xfw1/MmPmLXYweynsHRiB/PIL6isoWH3tuBiQX7UEdgQ/tqvnMS
DCgiGMfw/eu9/npXBTo6WM5hFAXtk+sVCYb21ihYkIvaZc6wlweH5faxXbOA37/U60cT66ELXR/1
+YCy4PGjFUOeORUMR9SN2v+k/Dy780k+2MYaUST1ueDMEvT60WgvUH5E/k0/gY3+8fXMwSbxxGlR
nqFB3vqFLq/KmJDBonTP5Xy+tVlmnWPPCHEB4ZB1MglaKjayChvqrotoOOEPDJzbcvKNyzEl5dZT
nfy4yLjNDuWoxmt2tS05JX0Tn3nkN1YAJO+8XEGThDPnySJoV9JZZDoEtIsnBJutNscltDKjpWgD
6ToKza4vbRBIczz8Ly4NbcemgmgTABmcbNWx+plo03S0S+asIFzR7fcttb/LCWXK1VLMzQXpZdmZ
89AbJzkfeS1QAUHV8tV5yNDt6FRTzpCaLHs8ECSIZzvFcpBugsZhMQhq7d4XQx8ApujUmbXvjQHN
eOZZuQFu4s/K+Ndm1qpcE2VxhU0fTelPpYltQZTab/0qRUtA+HD99f0viPPH68WWzpSgkkD+he2f
bquQ4UJBXRoAPDjp1N7Ui/geZ32LtEQver4Ygnnyd2BU4nIXTD4CCjNB+v44aBstViArCnfZDAcM
qV71nZgxr92iIkIW7Yt1AiftgjUwm5e42Oa4ORROUAhEXqTTH8TDcE5AK13f5jbL1E75HcZldvtV
ONIEjjcVDl69B0vrfhGetcqGfcJzyN9MSVRK2SQTVJCSJhgvVfa5wibX75gBA5sGc5fOm7HG0bGZ
0zWQxqMiE7rSp8waqKiDZm7PoIn7OGdmHlO004ZZgdgvRup0inIPFuU5SleW8vhtLF2f/lmUA9zh
8TseKGG9g2NZffdQybd71+rNYme0uaM3KPFZ3qY4w1rW4KtYEbH+quCfm/sySQhZDpQfpVuobVmP
78synhF21XD5yilttkXTRTQS+sT4zgrSVZsaBjr6tWnBkahhXHSbWmjXoImRdL+qcXCetG2mv9nI
qmozNnEcf1Cp6NLdmET1b39WkbfN27wHHlPZ4we3U5kRohKZcWa3pmzwv5E+sCm6BLdnWhfKAK8/
6vimHoV4LKKg7ndG1LcXIzVCShWUCjkO6izJD8vgtb8CZSJIE9UkPpe0TChfyhl0ZsXu4ipqbLLo
bFSqkOOWyKJn19h183nKm/EnM08KTDcjv3KL0LC+tGv2LBys0GIi2rErDQ2QKAdmHRA7maQxfxBV
VeT39pyQj0IP0Y13BJfwtxQq0vKG/s9CzE6cti78hziyMPsTjb1BAAN2n2QVqq20H8EpVJbimZ24
Gb6NRV6UiEFRBgHE670vkwKlDQvBCFjz2YKDa0aw5WxNQnQfB1ujinBHY/qhSNtGSWOY00+ip5yf
RF/hwayh2v5mc+Z4Vz5i0QpYSO+pixxpWHOlKPMYG5fU0N/2spAEkVJ9uHEs5OFblF/s9HUZIdUt
Fzl/BXk4XdeOKBXgdBshFlKj9DNQafnTXCL0/2ljMBMpd1pDRppK9xeWapxuj9YZVIgHfM5ELOMs
MKrmwQgbB47VDhE22krEonG3pd1ZLcjLTMMBzRCN7U5DlYTfkZXlM3eSVztLkTMChG+ZbPKLOqmu
dUrlHMJjhw3x/fno9XJjYjqjJcGR3hcyOFlh5xRdUO6j91O6pDzSdPg+tzV91hh+xpxetnGVHLKq
PbfcvjUL2mgDqKlSx5N/nFd/TbxYIp3Jn9fSFDsounWJB6Z7kDDrO0z8hkOzwGtWilkxEKgjKwr1
7z/4G1uLAK9d8KfEyQ7jpDbmdSLtDBSqIOud8soZKvM2jhZidYPk2/tXeuMVE8tn+6ypHCcJ6zje
xHR118beJP0darP14AF7NTRJdnkxnEUfnBrx4zDHzpnF/PXzsQvFVmTSACIA2zt5PoJLKyl6zyMN
Ezg2S8NM6WCqHhefNNn3H/D1Es6l1q2TDAD4UtY8fsB5Igq1GShYWYuobjMXAopVUu3pOhvJGWG+
/ICJ239p0/zMavrGQ9rskaTr4MT0CAA/vjLqR5KhCJyBfkOMkaiQ1JNV7X9aeKFnPhRTvlq3UTOx
QwwsmnerquT4Wk45xKKXRIIYXR4DJ5uVICaki2d61Hn3y9OpVESneO6y1ZyTd2wrojHkvrtk6y+1
oUmviYdqOydStpdZUuoz5443XgY1T8vxaaDagrF9fIMewVuDg2ZvN2bpeGuRPXNR5ka3k0Fzrr/2
xpCW+DF9icqG/eLpkE5Sh+TYRUY7T0NsswCK7JA9V5umQchcdhYkOq1IdHl/nL2eM0yce6uzVnIE
oad+/IAz6arLDHN9Z9Pvig+Fb1HPzrF5c5425IRbxACvQIeNWdbqxKOnharPjPW3XjLHH3pMjIbg
1YaRZkEBM11EO0Kji98lxZSvpBigeyhoFD6+/7xvvGUa4bblOQHnOz7k4+cFQWFLl6AKSChz0+4J
QG7mTcJkTfiXJMRcIYT7RFZvc2ZT/MZ1KS8zV7n4TPk/65fw19xcx45sptnyd0SBEJ3iivR3xdEH
rGAR8xvHY3dQRAT+64c91iHBGXZtj5vsj48vO7mR4Tb0T1k0HdOHaMSwZa8FHRlsdXdGLfHGnMUT
UmxjywqM7Q+T/K9nLIVntDUfSphSWMf3L3y0J9LzwyGeYUrNnby0HYS5GzfQhgrf/2HfGEQenlVI
55w71grK8ZN62ZCYCDCSMJ79+EM5tP0l1X1xa+Rold+/1Bu/Jcd01jmJidFmpjy+VOb7Gfon1Drm
MlfmjS1rAziTzzmyoJAMIIgUF/TCEEXev+7rR7R4PIfqMQoEcEXrv//r/TZoz32iTWlktrb32xNN
9Vn4fnqJ79C5eP9Sryfm40udPKI94sUeLXqmCmMHaMYiNSjvIL4681msf89xZRgMLcQ+3idVcTqj
x49EmbIHRj5nYVom5Y0Pd+W+pON1Y5SkV3iIzPbvP9eJl3GtAVumi7hPCF/ajnWqGOk5aUFjznJC
ChtEslVaBHghyKWXdegtsr6LlB4/NEESTHu/6rtHbP31Z5pr+kAo7oBLzjCNdF9SM0oQjKUlkX0j
+I56ztNLXBi0b9+/Y+v1aENuwfrIUd5BmOiczBwceVD7+kjYk4HQp7tKx/nHZMRDdN9QZ6M5G8GS
xgkmgy4kbiz53XsFGS6GLvC/D0FeZoeYfJcvAgFPB9CI/Oyt1VTeN7I86XfYGWZFKHbJN2G1zeOE
ViiFTwmpk0i6YvhYLMB6d0UhfUTj0oFKN6hgJkXMwgN+ZjF6Y4BTxHZ9fiOADgjkjkeD6RU2ZyEI
LnKCOZZZhX83+dn3KJLW8/tv9Y2dB0Ke1UsbkBgigtP9FZRzr/BI5ASeXo37EeMH8NfBf4B6b99R
y14eKtGMTz1HpjtZIWPJHBW1nO9q0v8yswTlUMKgJ7aIZs779/bGDw5oAuIyW0wkgqfUgKXGIFUr
xQ9u6vKgE6hFQb0mPw3pcm927DyVQyrp+xf9Izo8+RIlHGd6kAHbP8SQx+/eV8OcYsYmLGWYEZcH
+IpulciXBuD/iO0rK81Gbm1c/OTdEXXmPTtx3L5Yom+ClbA75VsdjJRQohk5+gY5mwefzlbFoejd
ODi8f7uvty0crlaCNft/gWDFOrlbz4wJT6LGgWEiDWU3F0BVmymHIwSDzr8il3jYmGVvt6Esg/SO
s2Hw6/1beGOK5BaoK6LF5r9/RthfszFLvJ/5Zoxmc0mKvSZM6RcmvuXz+1d5Y4L02HgiQlzPk/Yf
8ulfV2nwTcluiZKwihfCIfLRNMIlIzvb8/rOYOPAaf/9K77+NFaJmy+pp/loc+CFHL/bYq6tqtGg
30Q/VzEn5zp/dhavuUUhHe1xoJsPCeqggzPXYEoouIFMiglNxnLn6Q9jEosbUjSzgzLpY71/b69+
dvillDORSNLMBGJnH99ak/ZiaLTrhMBYKB317P2/LCW+jVC0dmMeqqnBws1GI/49YUeNoA+66Ffe
v4lX3yc3gVTY8gXbqoDD7vFNzHFnFEU1AJEgCggZXLFcIqdGrNMRAlsMBITE6ZCG71/UfuPR8cWz
eCFjoKx6qs7prHjEbp5Ga/pnSx1NStDB7FuJJsYJDjw1KF2CbuM8sp+sLEp+obZsf7pJMf4YiV2g
2mb7ze+ZhBWmd5vgJADrPgWv1Vv83apELdC2LS6E6i4ff3sjEnnm+1yTmJVGw+M4SP3IJlYhFU/n
EYtXgbJ5i8ndP/hqwkeZT/b0w3GJrAjbLjYf8kHk3nYB6r5cDjIFMkcACATLzHVKCNZ5lDywUyaS
Nvci2z2zf3njNwIIhCaIr3Ddkp7+RtIYCEXQOlReWu/KudD3HbCIPYwDgr26ZM+JOjg3MF7NCGxk
qD2bNv8z19XlZGC0k0M6cN2GjZm0FxVVY1xTk4eu5P2x8Lqtsu6YLDfgrMh/WMOOL9SPLi5Qc+Hp
fNu87em7bA1YHweZahk2fgmzNGixpyUaQ4HTT6ARJ/PT+zfx1htmA0x9ny+ASfDkYZGI2Y3vQfPU
plBrRuEcMh+M22kmwjVzZXOBpDgpzjz6qyMGX56gNUfNgKmf/sHxk5vohBBtTm04la19WS6YUQph
KJKEozxMsC8cZt1+12Urrv7Vx111ZQg26ELC3jhdHhOjsco+M0lw5Of4SpD4sM2wT9ubOUiLZRe1
8CvxahvyzLr8av7ngdcBxYTMP8FpVUAv2NQd+FJhAcHmbiJ06jAQZXA5dIV5PRZp/+P953ytllwv
yP6D1+tS/zlVS2hpRF2xqDZUQSbmnU4LyG9FGjWraML/7RGKDJVOF94WL2QDgNXr5rtmnOjOK0uL
/swP/tqWs96PSwVMUOcj52odh38tgJVBpBJrSgthda5KtdORtsFoNkUfgw82gKkni0ZBg/XRwQ+c
gLvYOmUhLeKTmghsJpWha6EBR1wBvrLJ6m7JhtlgD41cttRubmyYOYHfAuWhm20ZS/JrydETXSH2
Tu9HdorfDInUny22ZVB7yjXk4Zhq7q6ZBNvhrCIs+qbtl/Sr0aPEAEHtDcPOj9r2Y2aNMxwCKbip
vFfufdLn0TPDxv5i21NG0MUILkIY2UTCUbsMwPWkWYFVjAmDbiskhoea7IUvOC6cu2UsgGeatK/I
QRcrnahBrxliybDBFzZ5Nb1EmhphOCLlPVj0JkgvRTdM1y/NmkA96wALvJcrECWlGpOK+BagJZfs
jkl2UO1UXNocDz6WI3lBqwlosS9wFSAOGuxu9aQOvXdBQxd+euQU8+850LoJZaOQz70/CNe95tFe
lN/c5QjABE5tEM3O8W9ex3STRlVXoTbm4QLRkocDPl0IFZRn4TbuG18YFT4K9Rw/aYiJkyMofn+s
vbFVwD0SfvdlMGT5NfdLENwDLJgWmKDh/eCICgm1n9T0ld2RbX0oWyMn6qjOxc/UaacBvWNeCeKd
B/3btLrI2PnCWObrPoqBtFJQ9S71qk0kpldMsK/LskBMrlNYHyjPh2fsoTAbtTu7cpeCXWOh7LLy
Q5oLO9kCnKMkOE0cS3dgHKePQesSpLAq8P0HXSN5DyfHhfIQIfjRu0bY2HR6D/fO0Ld1vx0EBizS
xZKc7MU2RwAlx96BqaHJ0b3gwBuQgpE1L7kqQVZlVg92O0fu+GjOs/AAGVlEOYydRH7oBL3xoWIm
EKEXJ9UNfc4YdR+QjebKa5ai28IEKHHpMu6cbewU1bfM6FCZ9Z1b4SOCA+NundH1LoIKyts+m+hE
M+c4MdvaxAR5h8pQbjX91nE346p2d27BuXAfwb2U4UJAHMXhciwviJ2LIUoUnfmivKQpvsh4sJ3d
1AnKwpSTxaU7uD2inslJ4Z66NIM2GRz2F7YztRXCoIpvh7zzP48dlSr+TlPJOyn5dbcSFQ68f+nM
0eMcNzVI6i7zVohH0H1Ffy8Heji2+tVaWeN/mLKomw7JnLYuUp6R4KW81xJvFX0w5wq4TEQ4fMwd
7XXSkknTx5A7nhnabXavh258zGPPzMM5wt6w61JCaskuqOW+TdU47GYoQONtYMbZp4koJXlAqlA7
O9dw4byPGpQEe0Dim0UkgdlaGdW5jZm71M0DYtOXzSzmNgUSUECviuqZbOaWf5yDDmhFHYI6W/DW
Ea+S7Qol9W96jqm/x4aJpR7op/NdZVMwUfk2aXFGib3cxZG3PLWNEF80Io4WrEJMFMVokUbrGFUa
75ypbZ8zc8JcZGY9N9USxMmckXnzHfKW+IeLe2LlmEUFBZh2iF9ib0gDWlXIrzZ4oFWwka7ZVY9t
nOv80e7dxdo46YCWutOZvUvzcf4Cq8B5fn/aeWMmWA0u2FuQxbDHto6nHbvRrARW24dUGMenkZCZ
yzkqX3wMd4/UEM5pjN7Yy6ylvLVJSKuHxfb4crHTlHOe2MQURhZ4B7ocKzXLaDLqD1kfIqpp9vg9
88sSxdqZ6InXuzeHYk2AKtJbC5kENx2tqrPVTYJxU4Rw6xIKXclCmhgh2bAHUB51k/UlT2EL/Mvv
l3MyVWhune3Mad6F03AOGZqpCg2/QHdX1U6YoaCETjtZn5JmdA7vX++Nh+R67MOxWrCcBCe/Z9/L
qS+hKYWkwy6H2rU587gzJJm07S69aHAp7hXntDdvbaCAJNmIX+jgIf052ZwbpoBr0lEhMjpoHiF7
u/H3TAKsgxVwBEQTj2V2NdcLFR0U5l3+0feSsrlA9+V+aTMJFO/9t/DGqObESKUkWCW4HOqPf+pW
FG45u0qHnhEknxpYFxugCUiyVLuEuprOfUVvLN5rCQmfOM1LWmYnwzprBzKyPdmHVl2lT02DIALx
TXCD4kad+YFfV3PpzK1tdpoNbLuxbh8/m/ovzs5rx20kSsNPRIA53IoSpY5uh3a6IRyZY7GYnn4/
9u6FRQkiZjEXA4wHLpGsOnXCH+rYGQyZDgfKV+MEKiG/q/l/9yFp/KG3iu6QN4kSdAgjMY+I8r2B
sNBHwh8eEqmDg1ZV2lPQ2PqAgR6iNHsbPcpA1TvL3d/+CldqNmtBPoMq0h3mMG/8in/yWGmr9Dul
iXyeEPlneHQIW+TlhGBfMjs7pFSGbw0UchziDeujxxD0lMmw23phl10EC4dZPg0waGZg680Ahd+z
SydB3t9EVvpodnZUfCoiYAmILVeq2DfZ1HyMNSHtfZ+kmgprOytepTFrXyKuzYUkXdTPA4DtX2md
qPdzag4OSP+c5hQ+kP0XENHhRzPU5o3gfOUwA2GnEgDKTgNo3QirkigpbTGjG+qNzoMEyYo0U9I/
4PlcH1Iw/ffznBUbXZelnFwlorSGqYaosy2GSquzo0TAI92OYZazqJ2g4dV+rrC93Wy5LWfiYh2a
/BT0hodJzypmgJtIkXZYoF2VRAUlHd3yG6I60bMrBhOcrTO1p6KpuyCPzQb1bRL0x1ALy//HO2Ya
DI6JmOkyTjs/Tl5BiWshiXRoPKAN5oDWUjvH7Z4OZfqIg+5vjZt7I9e/DE8Ud4zXaW3RPaG7d74m
IA0PiUPWTPAiu8tlPP1MoCu7PtUeCuAY8D5snMTlbzx/2dS1hF1ow3QRVXcVNNLctmWhzlzzY4Kc
ozk15jFGbUnueaXxi4bU3ULs1YHoVZ2FCy1Cw9pzQ6f5u5JJ7c/Gz7n89hA0KLm5ERcW8zow0EUo
UN7rh4MbxTE0MkKEMSAEpwwuAC2BTEBZqv1TmmG3ik5CAnnJjL7d/hGXPHeYpqQiOKK5jNe8NbLF
8/pWTIo1HKRmCA27MwD+uL6X3sPk2dkAPQorQWwqBH45NH3a9808TcWumlzzvRNZ+rTTOzSbd2rb
tt9wu20QpNFqdB5H+hbfJiWEGG/3WXuXod01oNaaJRm1bqxvyXhczjGIsYz1PHrtDAZgVJ3vJ4RR
0yTqGyzrCgoiJJbFqcAjNiW/WkwlJ20kxLbpXUbX8lBhvGqAXQSLv4MvRa9TRU6j7pLqzhF1gY+f
Wh/U3qhPt9/3ZRi2wTosE8glrJjr8UXdjeh5oCJ2sMjdGfHkkOTLCmgbsNkPMAXGl76U6l0B/vGg
I8+1cc6vLk9rUNUd+nfam4TqP3cRfbJ0BBKGl0ncY+/apwYq5ZMjnfCxcCq8rkXLaBuMa27ho2KO
oEGBn4bKRhL6NmxdnUSyUCZ9mIgy2li/htnCFJj/2h+4hWr3CeGxNH5MNJTn3oFGhYYUMR17CWnm
fquVOFaeLX3oKzKXwrv3yq7MTnZsGEgyVANymZmJOuYh12YEWJqpGVEX1KhqMeYrPawPGLHqd0YI
AAH2YWw08L4T5UdppLS0S7UhI0WXrwBuG1Y0trVBgXRdZK6JQXHMVxglKN+ptTDDHHJp4f8Ny3yf
Rk100mdHhEGJpnnnO16U3rV5ieYqmyf0dlUWz+K+72zxw+3G+jP60OaHyI6z7HUIzeyuoTxodvZE
WuzquVkfJ9czH53eLj2fvra6AZy7zM7A18BHUik9AEmsM6YegTo7R6bwIO0peSxNSre8EmxyvSqD
25v8rV5afV4yYQYlC6iHS2W5Xf/ZZgM+z2qvLoAtT2/MeKdqlKL7GsgWbqmpqbeHmO5G8awpUUMB
HqGzA+lxnJ1fmmgb9Q7XVxF/Yisysrj9065cOswMIWaRNtK6XreRgSfKRggks+WcKCjdhuUeVkLz
c+jFF4Ritvz3ruSpDkM1c4G40bRGgOX8TfRNqMquXHpMkQEnGQm5hA0bDqqTAlnvcxngEVsZ92HX
1cXe4z5o931R5VowDqIvDh4UkR6bFOzVyLJsqOn1bEAVy1rRv/ThGL70IL7N/e23dLlXHNJE7kpG
gfTbzVUbzvGQuYWvmTFmCJkXpZ3sA9kOw0Mt4tD+74uxFEFJB5XhkoCcvyLB3RJNOlZemtY4996M
UaTrFNVDxFhtY6kruTiXHEnwEgBp+9mrtM5rqdxgYs2Hyor7x1nTFuc8VcNexI7qXceyuNkCAOHS
jGC84ucFWPL//KuxlY7+VC//ew7OBKd4oPPTQbMesNQycqdScpeE95/T4YSezmTcmw8W2fUvQCTO
p9GrkPFo49o5KKBze8DfVuVs3D1vR/xsYYNOJ1AbUHDQuWFMnC8co3bUhw2qGO0Is+xeRqr63Io5
y56sYlRr7KrQfjzGtGO+pXFvfCsxI/5kaRk0Hcxv3T8MeOOXOiOVCywkjDFBKsBj7lJZN/jUt4mQ
ux4ZWeDqIYFcgd4NMbkRUYgUyIQF0TQXWDrLygSdbocI05lK536t2imSe5Rcm/k+wafnQzsmyJa6
tqzB5/DL/th07vvdGPay39GcRJ5Y4LTxenvPX+6NpTJCZIR6GZKFvZ43QLoaIci55qGPKVrbCM8D
tKfqVnsQaZyEB6OYypPqQgPTBrO+TxOpxg8mgJyvt3/IRb3DV+IDMYaHEO5468MHAjM29SiZD0tb
ECPrqqjv2k5oiFoOUnNQ/1Xw9ekVdE1uL7xs/vX2AB+uw0TmTXAOzrfHVFohlbupHkZ9iMv7MdRb
rjWYM4D6pZW91rGNeTGoWG0AYj5OG899EXR4biBuIDOZ31qU9+fLZxG09DgTFJ55zoXrWiOkxBRB
cZdO2H9+UhpgnHUOAzy/C4quGQGMKtsZVz46kLu4ZRaOnC12x3E72I+TSVUyebBYEFSOjrfXfgPj
r14zsFtk9NBkole0nnEkiUpBF9XaAeUkiKWQQzD/VLAsfaxCrXT3I+Pjco9hoXXKk77Ay2Ioad4i
gJPGJy4anMOpYtTxrg8jqHMqaqp7GvyIAcejiW8WWnPmR4WfjygtEnBIuTppGBSOhml0p1YIBbvV
oNf+3FX1u1mfrO9JGUPUz7Qm+luHfeb5De8F/EdbiK1DduUjmyYoE3XB4C6W8+cf2Rq02pChpR08
Vw71vapo2u/RcOL2GVNqJhtIYlVREFrO/LNH0xVpJ4jzGLqqmHEf2mZyjoVoTTxsK6ZC2FwgX9aW
OZ2t2x/pyhlcoLMqgHIcEMAOnv9MiPJlOBnLsEDgGr1DfWBeNHJcd3yiOWsPxwgKXYye7xwmG6fw
Mnni2NsWCjm8H8e01VXzchidkijd6ajWlMrsT1PivvZ9N/2V2iLnnCX0wF2T5j0QIeeZZq6ofau3
s2+Iro4+dN9k47RciYxwWWAjOCAPAOmpq8DgGlGVuio71mCY+KEq++lu5qZAubZMvROFY3WPx4m9
n8s6e+/1MwZ7gixv45tcwpMAvsJuAQ+5NBmtNcpYgyXLy5jUQwbIV7mvVWQXfSBUfb1nkh7+qh1U
SHzTAqrfl62VneIOBOpOhXiIMn4Ydy+ENBQhjAbuuN8yHzY3fuJFdmlQ26G6aRiQG5yLxr4u7cQt
Ksc8aGh1PldQcnyOrfZB4mX3mud1/vP2Nr2yHhKLi9cVWRoJ5uo0QcCXoDp74+A2JlaGmDmFD6mi
ZN+cqEfe1Snpbm084uUlAWyXhtXyHQwQF/r5yRgqK4mjMTMPrdRCXwgvWcyYM+TtjAmyRppODCPT
cA5cOA3zf20ZETD5KgBBlvreXs8RmkzWFtak5qGWUCU7SPA/BDV0TmaRY5o1JjqGwLdf8WXAgghP
U4GJiQMH/SKBn73BMJsIt0aGXvdwkmSJ0nOrPLR2YmYbhdOV70mL01qUIRfYwxvb9Z/MMKt0BvNj
sVhDSvrSAnPkPs+jpykpfgMIqTdg++vlcLThpl/YF3xHtKSWb/3Pcp4TjZpMmihILQPFyUEL72GE
YGCjDaF1H4Nq29o967j6tiLSdXASliseVdqzFTFTIHpamO4Ssu1H2PEdSgRN9V5F8QVaul75wpVb
kFE67fy1/165y7I2A34GM0g5Ajg/X7bXy9AZEX0+oJ6pP5PFenWAI8D4VZOA4Ha11xm/TTVU0K6q
sZE4oPCn3XuMgTu8ykJvIcNo6gt6HxD5elsYKkPtKrvDujZ+jyDvSBlfGlbtT2KKPjSxUX60wQcg
y6lm8veABuIQhFW0UEjLWPzoElV+KcYO5VzVmm1nR+yUkY/EhpoDYUwghFR0IZ9nt2r+zEXulPjX
xpgrgzHB0zcd5b1eNg4iFX0Sf48TAAUMT+seC15RObXvTQM9+kppSR1cEaU7V6nnxU/TgoHhKqL/
EQHob5eBedTvl2yDvwrY+x92iQz9Yia59pOK0ftUQTrzY7Or/mRxC2olJYo2WElPY3pAZp8Hb1sl
NPfglJQXrB+y+BBOTvo4WX00+8jzd3eeyrc+pJnpobukGOkvCgS0Mko2WrgbPbt9Dcn6qkPY6IiV
atak4VY/tPTtBmlkT4qaQO2A94tfsZLrkHETUYAmFKjwIw4uFDE/o/6Tzr5Ew5wqwTQUrNxpVT62
/Nn7sIhQkvX0XokwHC2XbK9IsEan3DDezwPghKCv6v6PLVySsTE1xdeKeeyfrq+oXih6XfBsXVR9
1YsW02NjmJoHWJVhvgergqa3nWrxX4oKDWvY0a51X8rRm4CUh4jJTdiI1iiThKghpQAJvjhS1aJT
WqrpKdSdAW1MDRTbjiyjBkHaqov0HHYBAJmqqit9bvlxwgw1j++ZjEQGqzEy3CHrgt/7xEQcsEfP
bAauL+5r2GZ7zBZTXXYRfraYN6G8pSDj7pU91iho7U6/ZzWElz7AZ8d8tEjyJwlUGwkxOf9Nw9D6
jR+xm/tQKGi5Qagf90TGPn6ki5t9T62Mk6sVgz35kuLY3uloZPyqJuRDD5PeO49N5aU/eXHwji0l
IS7fjsUXLV5E/OiaukyS4UNwCa1aBXIZYKSDVwSQ9UeAMpMtwLHGPdVK0utosqsQmpkJWnb9F6m2
MeYqmopfED4iZ2+KoXhJmgTW71RX7qnG50DH3sadkRTpS13Z+LWXsQ7MGrXwUkxR76+H0FYmisQI
6zpgAKj5VQNGNwES+kPmyZc+Nr/ykOqn2y/ojdV1HugI4+g9oYhAz4kC5zzQVS5yBbLGO0O1JZow
RhVWpzFr1OpQp4IivY0XqwadUq84mFg2gUNTinHal3onLF9MetPu0AjOP4E1KVEfGzo7fGc3WMoN
4Uh4dJnsggd0cvc1ASNc7O1Ra2rqDJsJogsU7SUBId49GRM2jcowVu1eIH4yf5BVbCTv9NiYYPiY
DmjROIFiUygjCmxqmCF/YkZ/IhlZXyygOQl0PG+c7jM9r3/MjKOQXY06OvSO29HYVfuY+Y2bRuVz
oozdTxwcIyWgsUCjX0217hNAcBNzJV7xBztf+hWehtPVXShK5wuX/dDfWwCc0KRg/PpNDj0dNCcd
kifPBNXIcSzKv20cqzSSkXFGATeayr1oyoq+IUyfYwFwSAEfNsd08Zxc4jXcAO7xOcX91xo3k2Ef
G5ls73CkljF4+BxJh6jx8tduRiHjiBsUJMdOC4utGv5y02GxR57M3J++Ohfo+QawJnMqBya1y6RQ
DWYNqaBKMBK3Oj3zW7SVcMIx2/+YI3G98hqWWekyXgZqcL6oKaCl6WgBBqpR1UdXMFnAWXCCDKCO
327v8GUDn29wNCrp4DIxJHNBBfd8qTaKsjyKVWDcTYtJSm1a/aNS283z7WUuX6PJWBKVXch2S7Nu
lVi7DItmO++iwADFoB2UKAvfgXjAOcXOwc70U5O8azW8u28veyVPgcJPDUHRCdx/XXaiX6Mwu0ni
oOujEi/BWTuhMmU804gRz3oYW1sR9QJky6dDWt9xLSC2zCHXHDPHaKYyMg2slEAviJ9yHrtvdN9q
/OASJfUe3CaKT4VRLkZziD58RTMHWriqodjhd00Y5p8dYQNoLBjePGcl1NKThd5J4yOF5Vl7PRJK
7YtO016xh9E7XzBP/JUAuKiCsh6BPU1AEBCvSiDu78IE9d/dVGbGg8LRwGGonKd3tIfNdueFulEG
7mSpj3FW47o9YVSCNx5cLQXcY1EG5P4zHthF2FdgGEGwcf2qmu0baW68SkWnYoZaLr/Y2TSiVN4o
jrJnllgzMFT7rmMMGGX6IUdevfHTqa4/Smua5XFEKmwOoN1raOZMtfazrpw2RtFIJ0tKp9QBYhga
idijiIl/X5qWDqlAhGZLm4Fl22UiRiu8rvTyOdSisd+rhBH0O0psPw+MPobpyIXp/W49JiM4vzEF
8efIy35Nal4+5bWnytPtXXZBLOQafZOJ4CalF0Open6InMYaMdzps2A2Yt3yiRgYBbi2gi6/hSxJ
bmHYha0gETXGEEbMUvE9mYWDj6EbcrB2O6gzLzDp/pSlMcEtrgfE6Ok7FF0yfTRC03nw3HaiFaVW
yX6cZkwz28jwUZsq/dY2cTaPrHLaIz4PW6eSwe3ne0OEnAcJbkFmCgBrGHlRJ54/X1vMhtv1XhoY
qY6oYBbpBhWGaopdaDeAJ/uxcVDK6fMT8dLAbnG0rVfcI+byqMf2aPgNoP/vXY7Jw2NvtHrxPC5X
Aqgt0nwqsr6ynuCEZq3PxiPXMSZkjRdjQqiTfK+edFoNy+qd10fdE/YI07B3a5zc/GJEk51zrTh/
ujZXXgqvtX8bdoE25e1XcBlIUBVFXYcgSbsEz+XzNzBC63Qw5soCa6zK+2lG2i2N6CCXqo1ZaltE
GzfAZVhmvYXhDmNhMShdxUvcitu+r5ss0Is41lA10krx5OX5vBEg19U4O5ewSIuaxegArfWqLS0a
0Ki30qBHPekpddoKZdFWvJtafdrffoVXlmI6bSyIESZFkEXPXyHQVtpz1pgHAhDnEXFFEO/Cdl/o
wygbFJOLljCPBe1iaeTQ82cgvnp9IWZgTuEmSYCtp6wfSmnjSMX033se+pG5i01MpbDowNu7qbSp
4vKkRuVItSb4mbOdnjzuwPw5TN0ZIqTVGS9elkuisAQKt2entPF91zX4lLWKFt2Zdm/97XVswXau
JtEAoo8jPzeWuRBbi5nJzsRAuvNVS7SvUyUMG5IXjc/HUNibrhiXe9Xm4LwNZUFrMgA8f9GNUoG3
rbsiQF1/LP1+8KT3MXQU5UHJWypwxe0Ha+PjvlX85yFiAYuA92USCFpkDXhKilxTxTCUQapkHs7u
naUfRSqsh0Iq6j3UaOtUYP+zQ1ZM/jGVCHPEFvsp3zNK6+Sh47azUPV8assZi0+6rxR7XpGDjNZU
We50YUQbQfsyI4HwioQq6Z1DarDOsWLMP+y5xy6eb+cch85AMqor93VjMRJ22uKhc+JuI5BeHgEP
cYjFPEJb/llXMGHtZgUpbhvAw2jTHXKF1mvp4N2OG3u58XzLnXP+QSBUQjoCCeYStNfihCacQWSD
RPXmkH4gozx4VR5A2rfItgrvuYrUyYeKoX77j8ecOTBPhqWCpZFbrSUdJpuoVY9DE7ST+0p/IaWr
b2ZmMPVG8+H2UhcbnaWY9lqOjVo5gXZ1yhV3hCY2ath/IQn4xyiEeaSZVPxk9k93xonmLbzbGmAG
rAtZOeZMOmoVHoXh+ckyCcluK6o66FD//BiHhVigyBACa9EMx8LSFrWduOPPuTDuGTmWAeJp7kZ0
uxgf8DMsUmgcNACaUcCvhilF3tcoE8RtEKeJ8ivVehcrN8U+TBYEL3pkg/lgVqliwCB0851UgUNN
bllvHPnLt8+kj3MD9M9lirCGh00Me/CHnGWg5tr0JFtv3vPy3DusEAeVX4E488YlfLGl2c4UBYty
Azcim/v89Ws9rJgwSUQQYtt0ynUam5Bl0mMRjfOT5RX4q0i0rRnR5RviGhcHl5U1BqlAfegBgD4+
X7mXhtnOKGUFiS0zDYacLu8ri+KaBCgNNx7zIjIti8HO5uzwpWnrni/GmVUm+MMicIVh/ABeoJ2E
UKt9Y+rD3oOReTdCjd5Y9OoTAuRE6g6ADZne+aJtbzAixxsrcGng7FUdNn5Te/opr7Pu7vaxvbYU
t5PHrIT2Ijjd86XKDO3HSMdL2FBjeydl/wPpvf6LKZzo5fZKV7YoWxP1LWQmSd7WmijQUPKiHnSS
yFhx7qdh7N7De/8Zp7HbgdKj8XF7vcsNCjZpuQSJuAYqpauABD9YgcPZAW3AxvmXE2ax78yha+9c
i9HvTh8Lo4WZ1qIjP1nux9uLXz4sRF6IbypJz6Jbt8qvYpwxOxCHpKha7h5jjv1n9OiLe4VI8QIl
8v+xHKdeg0q7AL/W2BcKIWy2tCIPZjGbT7hwT7uxYXZlRU72bUBb4HD78S5PBe0APiMguLeUdbVr
lowOx0WbxxPwbGxpj/dqKcN9I2W904SmPJSjsQWlWj7Y2SWKMB6FzwIeAQgAteh8qxZkHyOwQ+5N
OdlBVIzFbhoUSLNtU/t04yzqOEakwqzyR7vuo41nvjwpLM9mYjq4qMit/dRqZ/Lc2hQ56CA9e6fU
LpogbLC9xxBlI5pfe72IllDk2dToQOvOnzRqHX2gb5cHw6j1j2VG/RXmBXqqceH+RC1pAEi5KaB8
MZoHwAcYgPSLeSvz8DVyCxCOMyuYDAd2NFTvo0Uz+zgXTEEAQ+l31mzgp4BoKQMMFMWekjyVu7rw
rJ8uNkc4hKfqj9ub7PIAg2Wj2buIx8EhWKwh/x3gAeeKSon8Z+AVavVSTpBPpUFJoJkFYlSuiA+O
MJS9V7Xuf/7USxMBlWw4C2xxb7W9Y6XEAh4rkECts+xzL+joWnol75LE3XIMuuBVIUjGRwYUxCz/
bV+dP6XV4dFHQelgOeV4JwsBn2dmR/PLItR9ynvLaHdpJd1gSA1IIlYIzSnT8s85zqqvt9/3Rczi
l7AHvEUihaRmfaMj/+PUhdU7oMXB4lT6+Ikpd/J+EhH+VYVpbVzjF5/Xg8C28BKBoJAvrnEXeVoa
Q2TYIx5xY/MBhMbj1Gvm12zIihOqBOGLWcn2p3R05fRfnxN8MS0UnXqMKa21/LB/BsO8bHyS0lkN
GllZwN8ohEzknN85WfQjK/UtlOzla4XcA4KBlIXwxRE7Xy5B7lWv0loLOlTkdotf/BF7DsZSA0Oe
XtbKr9uPd5mR0s2EQMxNgBw6GKxVnEy8Up1sZdYClQbMi+kN6TsZ2cmxismHd1PeN7vQs6mT06z4
OsXF6AvVRK3v9s+44F4sNlAmWAbwG0sBsg7XUa1YBb6MaiDwGixfBQrQ9rNap9pXaCFA0LzBioc9
FVdnIsRcugHOTFP9yCCwI0/Ojfmz7nDoD01oaPNOadTB8nGNaQBcTxBudqJs7M4vEefFYx2djGRX
YiFc4bSQov1++2Eu9yoNYuAPMACXEdRaLxMNmC63xKAFFfjyCdSS47xOQLzeZYodngwlTw8Jwlr7
3B63UCFLpvDvrYezCKxzcmzGAWBT1rzDDsSAxK1q9rPB0P2ocu37tO6rDbDE+sZZVlnE4/hioJAu
PhbGT7rZxursl5o+/0qd5Hs52vlzl3jKE81mhrVxu6X9c3Hh/O+iTDvhQsHVXevXD64JBaE3Zz8i
j2+YQ4DKrUK32Y9mpH/SWhTT8hoGpA8oLPlYdWCVZ28qn82yao9t0jcbgeHqSyB5IvPmzkUl6vyk
mqOd4baeqOAkSuKs8+aHy/uawEm4yEoUvXFsALFsnJS3/uHqEzOlQ+adbJVa9k3K4Z+AZBVhW5Vh
N/sKvpK70Ci8o9Jm3qfSrKLfaQNkI60RNxC9Oh5h+pYMAJvoLtepLxEdmp6BfDWBF4IcNp0SU/Ww
B5lVdPnXMcJAI8rdeON+vPCd4suBluOEE5a5ntduYWklRlTeweu1Zuc82rjG7yLU+dBKUyJIJnbr
wL/IPRVZhngIWjOz99i5OgdHT5VPgCdJaLp0q9F4QUdYftWCKQRBR9ghAJ5/P02paBpF+gIT7Ibv
ei56PFim3vs8zJV7XyWhou6RXtWifaxIWokmyi7KrqhVeTfS92SkQqGO3ZKqqO8UBAY/13ZivNAa
TPpdaQH3CG5HlXVGufxejjZVHuUzufsqUPdAfcquzyZgdIl4QfE7uZe4o+yljfv57aUuLoW3tWBk
oQSwkBHWTmFDbpOl5UBD0N3rPumKU35SFMBXUd7Ln02kmjugWSnbu04Ok+KIYJb2liDu+iZcfgOF
5gJTWlKMNXHGjgSBq0N9tzLm34qWMPBr8Ub2W7C/36wyU7ceeulBrA7WklXR+lruIDgB5xuipXKG
8kzsNGbJeF9Msa/QVjgx98SpC5sizBOqzLnjyOnHAsDtLhvHqdnVRji8v/0Brjz7onO2kOIA211k
Ab2H1GQVNbNfMHjhibt5H6Vmea+qYkLUcjY2Sog3ktn62TWmFRTacCGYg54/u4KIWMh6s98hcnSn
D2Cqn61qFMz7IYLKnStCUIa5IkjwZSlT24+Arv+QFjTCnYmrEXJXRtoiNBIq088+VdBDKWWMuKhj
zMpxJNwoRwRB2u8YYJvvo3ws2DRR3d1ZdmcNG6H52usDN8jmpZFJbF4lUdEkPAsloAlkRansxGBn
z5PriN0ABt6fs9D8jyNytipIAybkcBnJoNY5YiOx4kGhfPIbJ/shvUENcLW0AEI0BeJ7OUEib+a7
21vkIhzQfyEdtZlakn2jFXT+xZo5AheGTA9egqb70M8FDEA3i1CU0becWC9uumWppSlsMZWh3lul
wE00D3OouCylC+UR344BOfJygrhm2YisVfZhrkS38U6vPh/F1KK+uHiXLX/+zzUXYh5tGplX7gGy
ND8YTcd70arI4y5S57df5UXSxPMhlLegTcG48xnPl2pTtv+IOtbeqezqa4rOrG8ngOK2bu6r6wD5
Rxeas8344nydGmcfxHPhbhZhON/TDKHv4vFi99mchJ+MMCt9VFDq73Zf9O9ibQK5hj2aX9oF+ihh
51i/uqY3gwxllo03cHFgMGGHDwWSmf4BV/Uql2n1ZtBDdOXpHhreR4q+8QDVZYLqOSG1htLRRjv+
yscFSOzaGAKZzBXXvJ4e8yU7qQASNZXjoAikgUPDg8ePZm/r4157NDbt2+NxRNdRPUvSCdAU5wQ/
bsDoKZhNEcW131UiP9aTpmy8ymuPRn2+iH9AZQfcfv6R9VDNcgvewl4ylvwYF7jWlU7dPEjH3Wr8
rltcXA0WIis8Exh7ZsCrprrLgF41kVDZQ0NCDHVAOB7V8dH4yWExHgUuLM+oWPVK0ChWelCzrtvf
PjjrQmf5ATwmIY/RIeC+VWCoOjV0whJbdNtpxidwHcq7si2a02La+TxPY3I/IOsWMw4ci+D20pfp
27I2KfDShuI4rYWDqGWrTrPhrA5pV1UH25Rpf4SvgVk2mXd4alRqr3s6EQx2Y3SenGNoFgM2y8Bv
zb/ZXDaBo6G6/9TMufnaTLRmd2JW4u8RkovomEK52biVroTRs1+8+lxRUSpRS22/x1RGfHTsqb+D
W5bCejUBDCIx/bE3Sc1vv6drizJo4qBRMrApl+PxTxi1HfyuqIWrfe+Fyd+pbdHe0jL0dgoxvAPP
I4MIxMLh9qIX9JRlY7AtGSsTVKHJrOIJag60ApWi2seN5sXfEg9BVl8VXZg+WCWaoGBRAXPt67Y3
7/JYZN/FbHXJAZL7OL4M6OUjLNk1ePgZUwnO3IUc9vH2T7y2dXkfpDpU/5zS1ceo8hRUW0x+0w+F
E+DcNx7cHr1BjfH3314CjVcbswjcOt+y4b0WkABGLCqOixSRtboFtDRRzXzKa5zBjA79QhWVGT6E
9dmlE44XbPPjPz/pYqDO93dRVrnAiTQYeeUxYOi9yBp9L1wzxT+wCn3sN9VDMca/K9VIv6LGuOUQ
cOVBmWig8kMbYtEZWUVCNHaS1KIZuy8iPPY0syvuZJ7Jva4o5jHSzC3h9CvXq81NvqQL8HH453yr
D47ZhFUY8WJJ+PRAulYZ36G3sqmdsnyhs2QZwiTpOQU4IyqApauFauRhQndgKhsaC9J1nlL72MtQ
PA6tGNCtGZVjo9SZH8YMVHdDKbsne5Rw/8uosHd0KuLdoOnp+9vf+cpJBxCxlIj8iy29Kl/SyUNS
T2rIGgL+f5Z6l/kK0NhT2YbiAzhf47FNq9fba1575WQDMLiWMQvX3eqVz1mul3ih4Gkryn0e5faT
o8TNRj/tYiMB4qYSRahgCShUwOerpLWpDQVSpb6M0vRZ0/YpWlHpAknWe01uBIYriyE/g7YfeEg+
8VsH/p+AmaS0BRUmO3zWMvGBhWMvG1ZQUUep3kvgSRt36LX1iECL3D+ELrpq5w/n1LrQ1d5x/Qqj
dnCkvXdkLmo/qW7Z+E0ybCIeL3YvwKqFmccGBosP3ul8wZkBhaOPOgvqCnQeJY+dX/Ncj9FBYCaL
FfHQVvHemmvUm/UIebAYFobua/AMvAP9aPpLld4aBwVjWiDAxLLASmRcBri6xn9HIJ0eXmRRc2gM
RK13dVJnj0OS1P0Rd1Th7ZTIqbdUNi72Ps9EIYQoCJhrzVxPBwxE+MuyLlzftRTIbzqQfeR6YBoe
yqnWjxqyloFhbWrrXeR6LEvyQ4eCkRMBchXhckPariLBcGiTIUBAjjaWZl1pAKfQB2+j4Ls4a8ti
SOpZ5B/ghdfhrZhUBMQtFjMX57KTmzp4WIhyjLaUta8thBwIDUYsxbjHV5d3rVC8N0rh+X0JztXs
7OFDVVnF59uh49q+Z5KzmEMTR3mN59twsCtDzacJILHudB+0AR+2SuaVPyOodtc1aF/dXu/Kt4Is
CcOP7jGxal0vt7HsYZ8VcLrKjH6jLEX12CF9rO0qvWp/3l7syn4kfvDu3vakt9bxGGAAJSk2XehJ
auJJM6a/szGkO7PO5J1X5sVjzpbdSC+vvNBFCR1fUGA9FHKrWDwhkEZxY3l+5fYQ5kYM4zPArr6C
U+fPude3oMWXDXnmnSAWmP8y7lhYoedfcLQyDDlo+vozClKQYooC2wuK80YWJHgZEvhRjmNL1zIQ
GFungZk7e0d7aPsTUohbouhXH59kbvk5BO41CgYBo7CSehwusA15LPoK0tzS2C1i5yu5fBLc/sIX
+SMPv+RwNH4oPmg0nT+8g+NHPsdEUaUMLf2ePNt5zryhf0yR0/g5m7N6aoTh4lKiSWNj7Wu7C4Kl
ibnsku6sc1cTwZSud8DgpyEWyRb6y49NAguvLFrxURbp8AEj4XGL0P02gjtLe3hkGKPsMEDUTNpX
0U4wQcAZLQ/9so2s6QFJmkx+gzqEwLaslFFUPtzZCZ0A18vfuwLYuT/0WvdLmQXOu8JUnBFSIRTN
o+sgvOXrY+h+CEN9aP2E6qc8JjHj7Z3XRV3jY8LiFXveLRy/Jhxj/edcqPGntO9K2utASHrf7G3k
dk1UgQ61XaEEDKDDKx8yZWzzXTpDLAw63RXJe0TP+lOZqNWwa0VRvNqhhfr3ZLhhvjEYu3omSLEX
FT9qCm6j820xqWEiqnREtaqdbDQzUGv8a4dVcd8A5d0LfS6+o2+Dppf06jttTsUurb3hY64wmtnl
0VRvmYVcORZgBuBrk16gKHKB9ZHulEox6n4SlvLL3Az2ciWm/UOKsPEisRxFG72di64E3a3/AzGT
isJsPn8FTVk31eClut+NwvTlbI8+gHHtOBVALXe90tFlTusGjiZJSEt/L4FXe/twXnloSg6yYLJz
rJ/XRukZ0tJtHzW6X/BWTrURTSwp/oez8+px21j7+CciwF5uSUra1RZ7XWPfEEkcs/fOT39+s+/F
u6IIEWsEyTmAkYxmOOUp/5LJzgFJ6v65z2doNbeHvH5egMZjxsKxozsJNOJy1iX+KzSXK80rk3J5
HPU6d/G/yOCM9nuV3+vZAYyn1MwgeL1duSGokdqT2dDozJKRvEou5qPVJ/8kdhIfVCV5rwAWFyr0
e+46TD91YtTVNW9Ko6zF/O0BG0VdYRqiU2Vn5bdZoeD9/kUUsen/gWPxJrxcxHlQm7CsTNXDRMdJ
3amM+3/6vjCtI20qSIy3R7veqCSJCJvQAOS5oKO9Gs2aY/KKSCNoTKmgl0n2j9k7WDikiSKfljhy
Wr9LJTjCSlqV/6jZKO09WtehluAnophOAwH7z3X+5DS61Yf6CNy3auSHJVu0z2yafmeiWxtGmAEC
O4bAYajiz9+kNKOBm2mVQTpKphJdKnMOND/V4C8XVJ2+Lg6X7u2VvYIpiT0jBBU00aeEA7MaUW5q
9LLiHPZQ5djlUZnU/tD1LZZUiL9/BL4AZTQz09yr86H+HtDoIO0ogh9hVqsfb/+WrYMJQxqRFHp1
pHOr7dvO3VBPI6TTzoywYizz6C7uTPkkLBd21nljKAXNJgoCkEBZ8FUqN82aJllQUrwgUbIPemJ/
JhMPHttw+nJ7Tq/+I5dPMXmOqH2SN0IzXYt/4OaGuVLS6J41NcUnSm3Vl4D4pyIimGPki4BCfwSc
oM+HtA7byZ3ixsKevIW25EZmi0VTZBX9Iezr0nQNE26fp9Sw9N9/noWxKlEiBXGV5uLlxrNVSW6z
ATQ7jdUaP3IgCke0J/IR5Qi19HcWRbyt60Vhz9HFoBouoJeXoyUGmihd22tejiOJhg5EpfQLBk/K
En2y01mHM5GEzY8pc+gBoOEz/pfbNCQXnX/Pk/WxDPeOgfjg61/ERkDKD8g7JaPVL6J/1ch5k8g4
5kXZAQEF7VePycYRayTp3w7uZQvBIscWAjREjNdFIR/npWt3FkY8PatfAaCfq5twHcjDWrYlKhah
QRniyzEOEBEn0sh75ImS2g0dKY4IO4bsB13ZfKeDt7VLRSQEag+AKNTVVSQQo+wpBVYue0GRjWdZ
75KHLJGbr0YXzmeqoHhp5VPpRfVCCJhJofpzkOXyLpvi4VQ0bfYZpE/5cyzl7GyURvLf7f2ycfei
i8/upNxBWrgGMNo6Aqh5mcqeWWEipSFDjgZJY0Y7+q7XWAqh+glKhVwXAiYn73JbznZQ1nOIs1hV
qyYqfiNIiaaD1eGGU1XDn9enLxWZmyr0JeQPyQKlDwnYcCc03XgEaEhB8BJapKIefPkzRlMfLCtu
ZIKxPPqipnH9XVfj+BtiDebDBF51Z/Nv7TreG4SfeHZ4ZlevqyL8lCsb6xEDsvSHwrbCQz9m+Vl1
xuq+0xpwW/Q5729/080tB4ONQwdWE+Ug8avePnXMplrImDyTJ+9v0Qc7V2M2fwGKXZwKe8lipAqC
4Ldpzs1fOX0BHVC/MG8hP5ef9XAyZ7cL5RyUgN29jHmJwdLtn7j1HUCwwRGhdw9GQWzLN7+wXGg3
8XZgciTJ4bGfK+cjDDk09xCYqF8sfWl29vnWgGw+Ol8gxLkbVylJnDr9iJOp4g1qGeInW8/xSwpj
T0Oy0oxrTx0GNGhuT3LrbIFAFFQRk7zjtXn3ZpJSa8mVXs+KJ8/68hmruW94Zo4/bg+y8dwSAv//
IKvrJS0iu5roe3lzA4XKh9C2oKXnhEWOMmY3/ckyApDF6o1OK9XGy+8WLA2vfoE5FcqzWn4gCezH
A/t/RpOwpr3WRnu6+9clBlHHgbYGewCu1ppMJC26IhVVTDQcq/l91eOpOKWtcezx4rnH3OgXJY/q
XIDvvnv/wsLXgL5EgQNMhFj4N1/P6ZIltVqEWkAEQwDVcELt0mZ4hkDX7myUzTlyDniWhJnkWmcz
ASQhmdz8XuuEU/NDyZVgfJwSDKVpLBcaOljISB1DDUMqT1Wm8L1u0gSqxAuwF4CYAfNeVyGTMs7G
yCZZVVG7OoYz+i+NvBQfa2QdDrdX9bopylgwUrBwQ9YLH/TVjVjRKyuxaFK9xTSn6cEcknH6gGLb
GHqowLDIeJQDZi7ktJGe0klH+7xpC5LYbFYlEP6a9E+gz0p3srqo/xbJjb6nt7h1VSAITMeWfjqZ
++qqAMQUY54c4PEUQierlBivkCVqHzEs+gXdbdkJELaeCEHtQl5EFvHR6kh1PZATY6KEheg1PMdc
+zbg4nYX9Fl2ssfa8qGAdzt7eys1oUZI24MPQZ7prOZYWEasDQpXU7E0ffHdTqforDdOPR0Aplbg
PhOU0+dhkXq3jwtJO49tOhauFAFTdMmUo/IP9gWJKCBLMnqy3zX7C+CBUrL7ZC+SplI6yaGhdEfg
zXX6F4Bmyzk2tdVmh67SlvEUhTEEOKL6hOUZMv2vRMnVgdwcfLQrT3j8AHtXwr3Nu3Ghcw/wiuDP
At1nzVvtVCknW25lyng1bhFxoGKMbc/H20dEXCyrSJX/OhKjqBrg7r52tqWt2g/YuGPkSTJxP5WL
8S3v+xc5qaXTe0fiYmUHiO4/FlDrV9hxgqbpwspEN2DMT3FoI0FEofzvpB6Kz7eHut7lDEVPis8o
Rly/hREABq3VWtPLLR58O5bkI5sJKwYJ+sEsKeNxMuZpZyU3BwUZKPp8AOjWKgr1oluQJHGZ41nq
KGCYFOKpAdhHBwXrxzjXp3unlvdkSa/vDwIX6hggyXglueIuH44MexpNrS287WL4p7zBiEFNsnFC
aSw/WSWOeLeXdiO2hohKp18ABBXR2bkcEE2csU+p73jNPC9fo7yiyQ7YK/sM37g9gCAOnhSU/Q5J
o2pPwWTNX9py3nsur7grAjtIPVxY8ogi4DrPifCOHNGiM4mwKsVKUfARejhhMg2IEsDsrl1F7bRz
2FvTz66M1A/ZIjSDjAAekasmZv1bLk37p1EkVfdk5GP9HeUEBDUjY5pLtx2k6Vdd27VzdDLdPse6
0WhnKCbS19urKRbr8vQxDSqmLCeg2atOtBLNeqeh6ONZSj3KJzNXYhv/P7WkJh/htwfSe5qOPVdY
ekh7LS69khqFfn/7V1zfNJQL6D1S2kAYGdGWy0/aqGYrBxocQTVpIE4aSfzSIvexE3dc3zQiH4bT
LsBzlCdWoyxYTFbSYuuePI1K+akeqkzydWHeXC2k0TuPzuZoVMHIuoQqjLHapriX9mloOrrn4FXa
nOkcjcnToqLD5llmix7h7SXcGo4iFGIHyLUKOavLJURpTJC6cA5Zutj+adpJceiDKP6rVHc9JDa+
FsrdwoUZqjb36Krk1eEkJwwtLJLoJvpXQSDsWxXGO3HCxrUi5MEJutkY9NlX1wrgYxtUJYMsciVp
uC+U6ZGiXgTBZ2oW8z5HTeLn7SXculkuxhSB69sYWAUIYg+FhSMHHCpQDdEBcaLp2EG2/0RlM/y8
zIqd4Dg5TqdkiuSHoZ3G77d/xcaHvPgRq31jBM2iDzMnckaU8pDiMou1etUg2xfuSbFvDYXgPf1T
4AxkpquhwA62OTVF24O/0qgozyzBWVpqLihpWvZqA+I/trppwD8DvyPiETnianErmoaVk1XgJqQh
005VlGkfdaNdtJOj5HXqO7GKgqzZpct4p5ojhFpgtUH+7pYNlTkFGDJ5MXgKfbWt5CDUG/rS7N20
NX9B9Mz/JmmfBjfR1HEvI97awxwQ0m8wu9RFVoMNtO0LqBQMliE8OCxa8ayMRL1RKreeas/9Dl92
63visMdYpKU8S6sl1sM4TgYlsYCmWJLio2pgj64Sy3EABHAo/769UV+LWOsvatFlpMBFvgp65PK4
IJYGOL/niJKu8099HPvOq7u4B6OVZerneIln3eW+wmoHNk1xGhqN0ksBADPrhuhFCsbBv/2btlYA
x0fiSIgL8LzEF3lzghdU2MIInV9IPHr/NQ+bwatopkPLNpTT7aG2bkHkiFhqdrPurOlSNuL8cUYN
1IuTsfmZUFU/VyioRTv3uljE1SJT9hftVbJIcLWrRQ6sGd/KAmRMZBh4bmOZLP9C0Rcxy07SNLeR
cvlngt/3zlu5cVoB4AFbIEUTNbXVc6KX2pwTBtjeWOl2gWhEVB8j4kr9iBveErrzbOIio8pV+KVr
pgwT77GzlJ0fsRVkcV04MPbgYgsi9uXnrJep7JHdcrwqSCzEuQdJWfzGAjbsVv0ifYqkPI+9ybRC
bJtBpoTI3BvL6BtxF3+Rx2X5b86y8gcYWxawNxW8oPXeskIXR16t9Wy5hWBmzUl1L9XRCGxFq7Dj
TRognu8/mgYBq5DgEVaY666IFMdaO9RC+WfSHJ/2P14Pmbz8MpNa2Sk+X58BvEMYCcgGLU7iqctF
a0dtKoegi3w6A92jFaNCg3RrxlMSFTub8/qCYyibmw2yvAVBcbU5lc5KqzlsQA4OfX1KTSHWbGvF
KZ1xLwapsQeCuT5zVFFFsE21FFjoGoAjkVPhj5RIXuGg1hhiVu/afbIHcrpeQOG1KQxsSROR8RC/
4s0lUi9xkbUdJBEJVVdKxSkvPiWqZ63qnHdvC4aiCgAPX6RQa4CaMw02NmgTjdESREtT9T0gFqFQ
Ymvl8fZ9tTkrMRDLB1ZjDc8PBg0DcWeG5hSYwTHLy9pDLE8+qBXSZreHut4WKNq95r2wnuiDaJcL
mPTQKpMolTxVzVDUSxxjPsRSMINYsj7ksv779nBXstiknTJAYYJF6utQi1bXhIyQKuplwPyWlOvE
pa2CUnIX4MeKhwAClWi8y51oC0bQfyGvNU7vdp0h/7ARgsbdxNLmznXaxqghPyX9+Dziea2e0EHD
DcddyhrLmZ2ffN0lpAtA4kVjXvQK1wX6gECypyEieVNQmp/NZpo+p2U8uXWPISE/bfBDxyrvzEQ7
q4ixPoUxgsm3f8P1FS8oAmgQ8X6Rxq4RZdFsjDrVJVRPRxNjylIg1KNaPSZNXlIGq9R7i2v3gMxv
8pi1kKluD7/RtmF8SkvMn/gIZPLlLrEizOyBgSLSn9oCAgY7x0uQxf+lahKWD2hGt24eJuWPaFaa
T5G+xEfKusMvPAUaUO5afzLQpD2W2TAEh8TBSO/2D7x+efl9gG1QkCNvvOpkvpbkEtmS6OE59kFP
g5S8QIkwB4r6E2ITs6+0ebMzqAjRLp97emcKksR8Fo7QumOXxW2DWTgS7WRZxvegKkvep2bw1crq
/Fk2l/s+jmcvkYZoB3C/dT8I7QrUFWlUEbJefo4aMjB4zQy5WEVB2SBRLd/JA/usGcVe8WRjKNGY
JlBFd0vsvsuhpEiNi1lnZSE5E6tZYwpUayrHyR/LJt/bZxtHjcGI0GBh4mnjrPYZDs0xf/NohKo1
2z/iqux82pS9L/eznBwyNQt/o5rjBMdRR5sKRrjhuNFU7Ek2bc1aCBHCZmD23PaXs3aUJcXZDJ4p
NnRx6DnKpOAGGQXWQ2sb+en25t0ajM1LKwkRG7L01WBlaylB3+eh72S9hZWfjE+OO+CvChoPYes9
1MPWcOIq4ywLfOq6pTKUqlyXDWyN2hmBwkhZ+VcuA8lFpKL7/v6ZcWcQ3FN2I8ZZJTmUcPvQAfji
STo5a6Zb+V3SxlhwTKi+/8FQtP+E1pVAGKuXXyxoxwqFKy3wwilxsJpYtNBrkyH/T0rMvTdzawXp
v+BVj9ARiyj+/E3QAam9yzGFDTxdD4feLyCUNydklbFFzO28e3+iRKUWJDMCbYDQ2CeXw6VazQcb
pcBTMU57iswx9coMzwMiYy3cWcat91kFiCrwepSoYA1dDhariPL0bRx4iU4l44H3sPsWGKb0WauU
4vcSpHWLYk+tP5OqWlTK0ZjFwE2xKxRtlunfHr30gBswnDBwIJjAJMbU0g89xhe/bn/wzV8quMk2
Qlvc+vrq2GCnNkcokIhjk1foGGQ2XGwpqLpDUlv6JyK4XnHDJao+VLUczf6MCuNB6pXBjYO2fzZi
lC1jTJ+5obEtPOD9uNxZlDH2AAUbbzfHmr+AzSH7syYshS0qZ8VsEMyFlnRondR6hP/gIJYxagfK
n7qPliD+zvXQGm7WQhq5vVAbER78W4TXOPCs1JoGEMb56OgJgL6izftj00sDyHeexWCanqGNvFeP
iwAPNCrPElw/uIXrPKMxZuq2DlcnFsVnFa0oD1NwQqQ2G0/K9H5REDGcGAhfAMZdP8L5IqvtKOM8
mHRdfGyonx3gPET3zoRhSq2lVYH1itF/WYas+h5aTnEftYN53wyLtZMfiGO4CgcAVSIKTHkcxN8V
rhrtgB79acnTBnU5C79bFGr19u7219zYTST53NuEzhzUtUYBsY/khIEa+T22iXfpEoUfpWR0kKLM
Ky8HKHjs+NHu3KEYFiv9e41i+LrIcBLxiLeKFvnqeig0qbe1GdCNVqnKMUf8H0tpBUW5JtJ9ozZk
10ZyZCcs2Lhv4W7R736FqTHtyzupUyah6kPqWiuBdQAdmvr401mHYNy//zYiEMQIqHyCUeS0rEtF
DZe4w0mMfGVpltgD+2F+0+txOje6HB1UJ50e9SleXGSKKQuMKbSGLoz39B42ZkzGb5I62wSWlEAv
Zxy3To1inxn68TIqp64koKRwkv3TE6jt3fgiw1vtW12oagBhodcvr9WsYyygLDr6EZy4rLyv6CN/
aUypOxVxmt0NeVv/laWdIx7WAmtyCLz3elPBFMmM4O++hhI9ddBNdhKejUsLLovAOYifRDHtcgEa
QA66lgCgkJz4t9aCLtHCyD6Y+ZCcSqeddu7IrfUmvyEzpSQLK2QVUC+1DgKyUjGAmApavyNWSNzP
NSSYiNboH8yNkifIK+q+NGdWg1FTbRGP7xmsbGUy18l5dLLEvi8L+LVeo3XLzoBb6RvVERDmBj0u
7qbVdgJWI+UGih7+qEXKaeg062TBavUDIzhhcvIBDKwpTIWy+5AAxK0w+vzQNoPit8iynRMNrcoh
rBDvG/Uft6+zrYUnj4G0RE+TkHT1iCcYl852qsV+KZf2MVnM7w2abH7bB+HOJxZzXG9z9IqJ1nC6
AsAujsGboI2qorxYBpcINekPZtTl/3QY61JQKLtHp1DMF8OC7e9YUvbx3VOkgUEFDJoPX319lgPJ
1IMgKEJfKpDFm6YFpf42hnWvDX8QKYKiB6RCc1aQo1erCezI6buqDv1yKJaTgTn7gxlBXErbYk88
YOO1oz6lcTRf237r6v0coMafi1nZoRI8aVGoPZXlEr0/NUKvW0gmUn4BGLuaEOygKKuNOfSLeAgx
v2l6pz4kI/bzbSzvdQk27hyOJZ+fFaRLsA59taEDpRMTuVC5Nh6dfOBFm4spduPaGRo/kPRuZ/dv
jUjMIAxiBXN+TRlOiylXC41rfq7L4GRVS+1DZ/wdmVr4AG5oj/axNRxJH6oawmkGt+DLI9CE8jLU
lhH6bV1Lflcr+oF7qHOjJbK/pq0d/8HXE1kEqgfQoSA9XI63IOYTtKUe+uZIlJsGVGDMGcd6rIX+
IKkFhYnpqUwgSMq+2ihFjYfhoAtboLpa/DgoG8/KY+Ml4HF6fzTCHnm1suXKgtJ7OStr6aBcFVqG
fLG6uGHQS3dyiP9DhHXP++s8lJcYTLjIgLVYDVXHsWMVi57581i3HzQ1N88Yvo+PySKNO2/ExkVM
W8AkqYUOwNu0eiLy2s7B1sepr0YVugFphwSTXjdF7abDMO0sofjdq7tYMC6EPS78gyukpTb09mLR
GPNTQ66/gWqpH9pwV99EvKNXo6BfRVUbYZUrHh6gJhpScZP6LQTP05zY2GXUyFmNi40hH6xy12oU
lFjTKf8cNdZ7DdIIlSH/CQqb2PvK2pet5nNWTjKm/mxG4wnU6ksfxPkXBEC7+3JKgp29cq3iifoA
VXXdYjgSvjUAeqIXkWlKnfhp3hBcmF2gUxs2g9GfAid/6qgn3kldYR16Pa4/gCEsPrcA8B7DQtdj
r8xr7W/dGON/b79+G5+aah6+TgAlKOitXz+lUJ1Gy8vEX+JBBpMoQS+J0j0qy8bjzjaiuw2MHpGJ
dcsumAmieixL+NQz8FCg+9juqSQl6FssqXmaRst8MEciGnuy6r1C8MbZoY7GZUBqRDV4HVrACJmB
SKSZn2Vz8l9hSeFjONbmObaLnYLa1jxpmYO6opCAJMnqmlN7ayj40CAwisY8k5ek98QC8oGavXYY
0et/DIwuOREE6He3v+PG28H7S99GodwCAE2swZvwqW8juTIS5kgfM/7dGUZ7GGdtwGPYqNu7Ph/3
EGBbU6XiTHmHGUCmF3/+ZsAuWkx4RyCc014ejvR9B7dNYuhxUYajYlLbL8GwVK6K1vXLH0wVjppC
VAqcaY15J9mJUeJhkXVEIlxkrMevrT3/nOVpOtmFY93fHm5r91A2oAtMbi24BKuJzkB+9GRCHmAw
ir+mxgg9ys1YY0Wd+vv2UFsfUbh1E2qICGetIloVyAUWi5z56liYcMwK5e+iy/KPg0IHVTMzZwel
dX34qbJRnoFYRUGfB+xyanGzNO2QSlivxkvq4axTPrfDsqfueb2Al6Oswgyc7NKizFAjaNRM+ToU
BbU1peg+TiMtg/cuIFcMKDdeFD4U6fLlhBSpmdsoWwRsNLI+o9T6U1pK884Btf6QFcMeXvf6BRPd
ehovZG+AhNelQ300lDqVw8K3hVFGSZLauikktWd5WhqUX/Atdo1R5G4TdrQ8Z2nc7MQF11uGn+BQ
G6CPD7DyFYf35hhWAZY/MoJAPgg3u/XVQq++GFPbnwPNkU4ZCjXvFmjEIkeIZojeC5SPdZQ6FDp9
FpsRZbpph7SKldNiRw4NKH1PCmFr5zAY5qw0voFgiMm/mVyrVw31nbrwEZ/p6DPTr3iCedf0bhYY
zg7WY+swoHYgkhmEtkmcLgcDCdbZoTMiiKhDeKUfVLjYPsd7YYB4Ai6jHjEjEcdxe9G2W52GFClF
tHtQ+4rrVqc2ZQ5uZg4m7elF9RNtco7zrGaHSu3mkx0FdPsDNfjv9jG5vrt5BejjAWCgUHmluyRb
aWSXtpr7Qzk4rjaSSRVAQe4xpU+8QJ/mezb97MtzPuwUYbe2q1DEJrgi6QDCc7nI+MYvVlBxF3Sp
PT8byfw7M9Qhd5EZNT2MT8bD7ZmKlGm92uggCIkdHn/AdZfjJRkY5VBmPNlafo3KovduWYzF4xR1
locQc+X2URftUEW3lldgUF7N7qAtrwYtESepsy4ufEenK9QGhFNIIiC4khvpU98r6SmNnfibIvXh
++u/FqIBQmcYVShRjr2cbxFXHS0ihGGlqo88TSra5znCG6hDKcrPCqP0TDOZd9LkDU4QjzGddroh
bCnqoZejSoVdmYODSCbFWRSTCkfKdC/OTO0nV0TYHUIAJMW9hHJo5zZWgJUQjrwNeORBiK22o7oH
bhLbaPXZgYNglCYYygD+1stAENgnMlp+i9Eobp1ayxlZfbSr1C74fXuHbU7e0en9IdQA82YN4Taq
sDV0fE38LDVHv0rytHIjhAsql0iWB9WIh8dyjJbvIM6JwkgYh5fZCPtTrSeOt/NjNm4X0dvh5XPo
PuA5evkl5rTLKaOhZZ1bEQKK3ZL/GMSvmJQgvrMxtCfqtvN7AwUSv3TU9NiY+h6rZOMiFRkO8GSK
XCJuuvwNShcgWS7xG0ALjBgiDLgxt+Xd+2eKfxIDvXq4Il13OQq3ZS4FKWl+SPAnP9WRMT7p9uyg
W9CkrDNxclS6BoFo8yiZcfQtyJJmRHpFJ8+8/Vs2wgBazcLPg4WHC7Fa9CmRZoyiw9RflLY696Nq
36VKPp6LEoiYpAXaueyGzEPpof86wVXeuW6uNzvIRBrCNEQIASjnXK7EHOtKXQ3IWS1zDhYaS0Bv
0qTIHXqp8W/P9Po6fSWV0HnBIQrlOfHnbx/krK+mGIdbDySfA5NXqb4NVTr7QT3l9xKuLd/1yZSz
9+9q6jkoYECEJmXn/14O25WNMmHa4OCX0ql3LdweP4WQ/gR5a/TxVuVqW0z1M/yKu3m0ywdlavOd
33D1jVlYU7TVeDkBg7yKe72ZuZS1bdZpyujNSgysLI0BhaIHUGbwpQbJchV7MT5F5Rx3FOqbqThQ
fs3u37n6/Aba1LQuSUNIaFcfepSAV6hge5AgMMJzOnflydLr5BAlkvUy9pnjOvOumerVi/06KH1Z
xA+EzOAq/WmVtguHqkLIUCortE6i/i6o9P7Qzvl3KQyG0+05XpdJxHhCaQdaIaiKdQgPQ3vQkHYe
EdbMnW9lZlbnxonac7Uss6+hBnXXOeZ4JmCwPjZ9Erzgg2rc9Z3TP5aTrP2sw242dj7+1YMu6okA
62jRi7hlDYrkOklRW2yEablkH4uyUt0oLDpPb7LJNZx09FILUTJ1wIb19nJcnW0xMvIPr/UZgvXV
zjdw/XR6EAJelznhoW7qxoc+n3iz1exhGDcnKQq0wpNHjHl5yHI6xDrmeoNnmY30jPyi7ELmVe6a
PKmOo+NIx0atG1em27sTE2+OzJAinyfKXwvPOOZSSE7FJG1jgLbXTLXyVIAa+2dWl/JUKnbzgoll
E+CzLms7Uf/WAotvC0aBfi5vyeWs1bbqGrNkbOKXofHKWNP+7eeE7nWpO+lep+/q/iQp5YHAKQzS
DuDE1QlGWmEq2gkmhZ1X+WkZIoCYMca6n8exHU+lltcv1txjknl7F20OS2xC5kGb/kpOEw15zWmm
dIBCmy+nQBvNO7WYMHNNlvjgvBq15HGzs3U3virCjugAg0YAhrW+McFfk0iaiBi2aZNgt9z0Pi7y
mltDy4JVMAS/NGsM77slGY63p7vxTaGRoGf7qtQCL/zym9IiVwYYBOjYFnJxD+M//WBrY/afUinq
ztbduB2p5fIewl4RHaLVoUnnWuuIdgePEBBtmgHbJWw2qvYx6zX9qSjD5uvtuW19SuRyKfwS3wpg
6+XcVDVED6etB9wwI/0QJnN2n2kOehpy0RziJkAxcIqL9zK92LavaAdKYNwQ6zuZ+9hWgPEPILGi
6RggM3ceqzZ8gPEd/cG3oxMLSweNWZo3qwqOzHKaHMTBa5BBPcVJIz/ZY5N7sd0HP24v5etaXWQJ
YlrQyUwqtbRK11XprjUwd7DCwZMSpf/QS2kCapY3xfAgtTqRi7Bi3BxnXelNt5ac4IcTDumnTHeC
0U3CpIeBVqfQUAJNnX1ENrOPmqRKhleMcmSdu6y1HF/KAv0vh5D8KSmy8GeN5j8OgB1dBnemDPxu
MBn1WIJQThx8Tx6q1XWmpG0lR4PDVdon+mOvde2pdYb00CpO+wAsfK9r/2pRsVpDIaksNoU46Wus
panM4aLVhJwNaAobaxC84/+jaJYZbpIFY3heujH9YbGSy91Q5Hn+ktRzNvoUTxHV7K0g/mgPQe64
hlog7UEJtpu/T9k0oWNhIGXsLv0yfM4GZdyJmjdOLjgSwaHk/HITr1aKNmxmRoE0eSRscM5xogt/
Nb1R40wZO1HoouURWzuJwlVmxNdhX1OjJ1ckZhe/6U0QqeA31oytgmVaNVcvoeP806mlurOttwbB
ypWKvFAQoNZyOUjeLrHStSohQ5T1blToJmSYIj3cPjwb9xBVT/BtIBkANa2BZktV2bHcScSiyrDc
8UmHe33phHpAON8tORrmaeQ4O0/KxsWu0cChHCjcekkHLqeW6HPn5AtxWNo0xe9hXqLlGEiWRr8B
BbidoG9rhoDo0LZhnxD9rqo48rC0WhIS8VdVjG1aPuvVS4fw3PcG6Ud0L5LmaDeh+XJ7XTdeTerJ
YNppKKMYukZ7Je2ojCV0Em8q5a7zwsKMX5IZ+ccBc14kzjIjfZT1NH7KulHa+aZbywuKD/gihF4q
fKvtCVovVgqHy0N0BQ99M8vhiZ5HuwhCoDTuPCpb+5QNKlj24Piv6BmF7ExglqLJs4rC/ME3V1VX
Tsy9iuPWpITzLMwY4L2wsy/3zOI4dWPQj/dww5sxW67ah2GqtDNiG0g63v54W2MJ2XeLHi+1zXWT
fuJ1lucemHNPjcs3oolwp1Xk5jFJm/YPzoJQl+fhItax1tIdBZKR4BoxIGgU1MMDtoc30+k9z7KS
7JyEjS9FOsalTfdWYC9Xx64flxEdUk6CJiNA3lZ68JAWTbWzHzYuZAqIOILApxOwO/Er3lyOml50
Wj6P7L46opMxVopF99DoctcYorI+z5lp7gT/17U7nPrAAxOhomBILXz1CFA6qXmS7AGdtSqWDpxu
+T8oU/oTOk7zb7z8wFcoSVuBsnCmXPbTOMxPci21Kmy4ErGpd+8fkf1CNBE3K4Hl5RJEeQjQqki4
uimjuMk0W2AD+vI0ooeyM/WNrQpyi5ePpIvC+JqUnIyTmlDnGLD0Lc2T0Xbm175ONKhyabYz1MaV
ZlCl0+lsctiBXFzOyqTs1jc9lkRA+PWj0+e/OsUYnyVLnT4YSyrf2TW+BWjsah/fvZx0qIVgCJaC
Qs7jcuC4YxkDjTkaxhw9h1mlEU7EY5W5cq7NOyIbWwtKPiMU5Xk0UCa8HKy3oCX3M1ILhdWmX9ME
8rMsacYjMN3k/va8Nk6K0LUjaKUsAz5tNZReG2YlY0gAR1Man+dWUY+v6NGWHe5rzbiHS9t4CRnP
Eg0rhGFBg15OLXXU1qkUA43boh+OIRUyVxrqr6YSaXdW5kz3hbzruyVO3iqu5Frj2xEuYZq4Bp6a
koyAaTz03mzoae6G9AhbV58d8zlE06NyS23Iv2f8u6YbVnX5RbXTcs+3ceOTUm0DOsJJgdRpiY39
5kbqnUCBusc6h0aa/xvpUvpplp35ybS7eC9w31pjil70OOmtIv+0WmOzMew41CPyOgzM73ttMg5Q
pIanBFduX4jNAejO9vTCtxb57aCrjdQpibKEJglQZRY4hi3WfJ8tISzjKLVwLU/iB8ksfuUkv0Lt
7Q9eMBqh9FvpXCNMc5XKprLRRmJ0xH10vxyV6gjdXsIptmiPt0/M1peE9UFXgqyZp2X1JRs9DKkl
sbpTNMx3SkHelcFC8bvEVHaGeiXQrHeuUNOiZw1H4CrgwPOnaDrUBz1rMNvD0lTJwyKpyUOjROnP
0kK7wHWSuv5U96pnJP1dX+Vm7eZ6E8NhyIyTCN6JoBfzF04IS0LO3Rt/Rz2aqrfXRHzc9e+EiicY
R4LPaa7ePntaVBMYN9p3cyH9sqZoUl1cgetPbQX9G+0R5fPtATc+AmwJriw+BEuzDiPAjBddmnCc
YKZhVWln7VNOTfloNeHy/Q+GgtskoEm0ZNYGBtpIva8Z5B7F6kb6pBUpOKh0zrm36kHbSSQ3njce
F5D7rCIB0jrlpl1Q54Ux915toz8taTQcW875l75IJBQxi+quAkzpNhMGfbdnuRGXMTJRmVDhoX65
isvUuaXgbUy9l2mmdIf9qek5EAh29sm1lBOgCGoKAu7hCNavuLreXIN1Raax6GxoKVfzs9mkHy2r
Hg+jHUoHPZSCT+PgJO4kw3cKKx2pR6vY827a3DrCo0qoa4oK6uVPcGZNb1kIXgOZU6uHtu5LNiku
uMHZv72om0OJGj+SGhC411ZYbShDk0psdqkz23e4CaRoeKbKkVvl3eAEsbC06WERCQHtNZLGlsMs
WmgKek5lBYd4oFzURWp4CqOu9zryZ6TFyz0qzTUv83VUgNGIGwqHydWuWSJTzqNC670BLfXjklvp
AdnB5dlGje6O5rE1H6tSr4+pnWjYK5ZZCRg3GB4DORuPmpqMp0EaUeazwj46ZOA4/AJ0wZ6w7MZ7
KAJz0XHifzhYl1+8buwwCTOFU9WGw4c+nhOeidI5wwtMPiPE6Pgmnca7299+4z2ky0dCRQTHeVqj
RXR0EoBSsc2afhru4Zs0P/7H2Xksy40kS/SL0gxabIESV9/mpeYG1hQDrTW+/p3k27BQsIKxp6dX
nGFWJlJEeHi4p8kyPyvLkpyHPk9NTwv64ClpkBEQUa/t+YhvzZpTJlnrOjjn+p2akg5YJyLq0cXk
nLPWmR6bkBwvNOL+UAu8NhZNZDucnK1rRO4DlArApNiLl0sdd1qrlcDz/mCWznOIX4nXh+OeW8jW
uaLmDlokbxLwyctRJkOrEA7nsjLquj2qVVH8qPP2V5DU3U4ieS2mJVlcZBtUPKRCy5qA0AfsGRrz
er9qA8dDXFK8VkX3xbK64kUTYUHt0tAOSihmtF4LOPtK2eIKXxtPRZpHX2/vqc15S46gBMqov6xC
j3IYoyHV5PNgBt1J78R3VGeHDxRAyp1axMbm4QkyUdoAaYWEvDoyRZtqxOZB56duqYReW/TivtCS
1vDQMF9e46bU32FysUcm25igZNGDAeJxgxjOaoJL4vZDudS9PwHPfVOD2vEms7Nep3za7X7fmiKa
8jBWwZsRLVjFLBGy/gH3MJlPrxinqoqmj4iZAExoo9XLJlf7YNdFG3hj13YYX6F8eEpju76Hf16c
XaOcJ88pksQ4Dkbv3rsxFahDKEpxHM16+g9bHnodbXOSW0/mLmfzx8NZZWpTxaOLGXIECJu5UXzI
kiB5soZmrzdq6yMY3BegXL+L9PLP/xhqEnPZi7piYWqa5uKpCr5HfRU/WnZp72yzjetC5rgyImBT
X8lvNXEs8pDhqJqwYm5r5Uc16LQPt4/NRnQK1UEqDENmh74n//yPCdXziDNmj5F0p2gzYr9j7j5l
0Oa/VlPnvCQibf53e8CtFST5kh1mBE10Fl8OaMxmM86lzulBF+7OMLoPqhB43cTtnhTb5tRACOnn
wd4ZkGU1UpRVdT0yEvpqBIc0r/lxGKBXlCnTfZ8U0c6rtoVyyehQxsEgBjg7XA44R0ao2TVrSYUl
gPCoRJ8nFCwfdGPAuaGBWnPE2UH5ovSm/pT2gXgRvL53Q1r3yt8jXMT+BKuyvYh0bPVZ23psBjwd
0TYcm/o1C3L9UONkH3lWn+z5GW99UQduNrE5PRkI8l9OG9K8TkrLOld5GOU+2gPmQ1sinOjpIp3e
bm+frZsJjADMHtIKfPcVyDWJJhMLxSu/RAjqa5z26ZcaUsq7kp6t7jBay1x4GlW4nddl6zC6Kgrw
EjagA3P1aQ275W82jc7PpwAf2S4NTqIvldPtyW3ERdKUDeoL06M6sDobetzbVtwwSuJ24yEYE8Wj
nY9G5Dk3fRpM06egy+KnscSdOjCHPRxme3gKE2TvlBnX0b8IJxEg7cVdkNMZXUxmRdPbrB/1pevu
F7tbHjpT787u5ArqtEawc36uPy2kTk4NgTokuyshk2ac6qQzoBOk6rJ8nYbMOQao9SWHcnJBhvPA
HoU3lLaycwVe71+yHf4LHExUBp/3cv8WjlWWRRSNPiY7QDRzrvzTWs1rY3JUb3/f3xHRJRZAwZBT
SYIFkxCk73KoWWSTnrTgI1jWNuZxRMXiHzXGbtWL5ib9qjSWdg40W3yblqR4pYypPbhxEj1KDPxL
pQ7iCelb532hBHtSe1uLT+kB+VHSMYmPXf4yOCSFntpBD1QS0O3TKhguNdg9lzhQtREGkY7pxe2y
x/i63nIcZqBVSbXjBlkb0HaYW9sGnl++66Z57ZWLM0NSb632K5xD1fKRWUjO+lAN36IFrcxTqi+Y
Ud3+KtfvBL8BuSkAMm7LqwLZkreVTTfc4EflUJ9bJRte4rCrPmkUrj9Qp/lrGQ8JcvL/oz0P3h0t
+JdLvdhRqTkxMO+YAzthcJQeogZnM5gt1s6R2tjazAh+B6wvdtuaodOjlmw3GX93xnPs19EQwmdx
LKSair0Gmc2hEEej757cDoT+clYi6QqrNoCCFDd6KR3pqJS7avFoaf2uHeHmWFxT8IHQIyZ0uRxL
G+wsLCpSa5AStXmczLFy78oUU3vFLeZPf7096MyVHaWQoKnXrk5GFLmxMrgMVtV4IASR8ZLoSxAf
otHOD+o8pnstyNdvDWp6wFkEmfh08hhczo5XINYxIwbYhMDxQpcjDO+Km+D2tDYOvNzwUk+Aqibk
jMtRjCYVZjeRTsyIAk+HyEH3wquiOr2bJ9v9EFuNdkyqoNwr92/OzoLTQHxCzH4F9oeaNWNkzUUT
CGf03biMz3A4lD2a5dYe4YoFsuNSg+8of8cfga3S044DcgzAozewaFtIvDmyH34M9Ha4vZSbQ8m/
DU1PGf+thkqrLEhGqlK+XimhT5SkPuTD8MPoC2cHA93ACNGqo0pCws1JI2C/nJVAH0KCiFwWTlv7
jdGWP8ticQ5ZbaT35SKsJ6Mz3sJhVL8ncbx8xhlprxlv6wMSpHAmUL3gfl7NFlVss3NR6vMjuqj8
0FqWE0rdyc6abjwMlPioINhor1GYWh1xHNHysslyGJxztPAMjMH9YM75US+d/rmr3Razvg4cFtXu
c627ew5DW58U5iilYTjowNureE+vGj0yB4o1/RInp0mk9QFdAEqr1tQd/373QNyENC9jD56gy0/a
RpNw8qLEhLpITL+t5+QwmNj9TUb91y2F/O1EH9SBaEPnPlt9urCj8lwrkP5QXW+/K0NbfXSjJL+P
oIbt7NSNBWR30PRmYOtCu9LqesnnzijEUlFnIws5GHlUH8Vkj14+tu7fv9+orFkE56iPcqettsqo
BAPyKKCJysILEGvdgL621L91wNtCv0oxkbn9yTaQL9n2g1oJgmsQG9d8hiY3s0GR72qRYGvm5dlS
mv/0YhzVY9lO9Q+rM+IO8nhfmLT9Jfa7OrdV2ivbwH6dUmxDjqFVqP2/Oz9r42hCVqUDz5V98RQr
LrdSMpmhsBxuh6yY6pMYrbQ+9d2IKxuXRvXLMqGT+DQgRtqnNhqt5xRLpt5Psqh4MRIcDp4mM7Ip
Dma58r7Tp7TaCUc2DrXETRCFp8ZBPLI6VQjlTKYSJ6AnkKEPFgCRjy68cXTr9DWucVnkmVLvhrnu
AcB1Y6fAsrUlNc3AsgnkV4die7k6pW2SkVtMuIrwnoWHLh7jUP2u9Ja6g/RujaRLpgt0K1oK3NU5
S9wsFDVJGnsPu/iyBPaEdRP55jKNO/fkxjMuk0WWVfbuQoi4nJROtBUh9EQwGdXzY9WEM2Fs40C9
iPXwXGszzts1KPrtnSb/1lUeg/uOwePKg0fOsIqJbEDVlga3ATWyePRHbcq+WmZZ7BBaNrYLo9iS
E8jFSIPG5dywJ1KTwYDQomKQe8iXTnuM2lT/100S+yQ6IzohWmUdYjfUvFJpjbfbk/zNAVzPUnW5
WWBjSBxutWHiwTUymuoHvxtwwL7TAhpyfH0OgplGOzUK/KCmMeZo95UwjkFUdpOH60T7K6Gzl37b
XvlWF1F9LvEgOg1BEN2PKL9+bEUaW8cwHY32pI+RJrw4i1rwoZFr9BiXrVWdZtAw+gjNbMwebFMU
x0wP3XJnftfZKCGE5LhLuAE4ZQ03pLh9dRaRETZm7qe4Gs5uYMkCrkxHXeFSmcoxiZpn2pFymFiq
vOrQy/+Sx9a7okP/zuze3V7yq90sdxSqar/7/AmmVq9GYg5pTMkQKCmczccONajUU2pHeQzBnU52
59BKTcC3p7EhP+TFh/49LCUwohnA9bU0aGXjQ5bxcPjh7Lrk5m57MlqIrksw2xBC03bn/bi6H34f
HMgkjAVNYn1oc2CrCi1zAOvads9VPYx3WdDnfudo006YvzUU7WpSQMQh5l6TP0huE4jpFCukdfOh
M42GZKKf8Z5W91jX8vZeryJUAOp6JICSBHp5XPtCM9s4H2jXcpqgpFWrM/7NUzX4TFNme8ArE1XF
JJle+nkxdqKNzaFRP5UUF6gI69K5bo5lohgjH3CxInRvNcNzqmQ4O9MYPk1Sujqvm8xrp+qv/Yj4
lDTY8y+oL/Ne3VGpaDE5aWEQJzTOeV2mLWiDW+MxyJo9aeetXarBDKU/EwUhes8v1zfVGzMx3bnD
9bLNPIDE+TC5SHDmppkdlsHSdup7m+MB6VqMRhC+rqiBRPKRKQP4iiKUY57Aba8NAyMcB6tNinx7
7fyb45ERspb0iHAfXc6PiCuZxiWWFu/p+Nb1tXugK7K8b6wQgkkz7zmBXFfo+Xa6DSsHZg75zHpB
NVHWwOE5EVCHusZJEZjSnCJBT5Ov97b5midW7hx01+55d1wRvpaK0Y3/KFG/sP5JNI5e0eqF4zlp
72CBUNCqyR9q7+m/N/86I5E/FrH736a+5MOr1SH3nFR0Kqib8Nwf3clJXoKYrJnENvty+xa+zjIZ
C+IQCTrq3iSaq5McjnGRL5WgciIU8YUzW31JjcW4s/tZ/d41BR2wat5Q9eISeDOEs/xSlaZ3duK1
rf1AUs1uAH5BNGeV6wYzfQgJsum+kgXLIY3i+dnoNOuzEsTxl8pRsk+3p701Hv4ssJOlhxAqWpf7
D+nGjGa2Bvi71/vXKUg7tO6XocX1JkjSQxdXezSEqzCKdebCollQB3EF6rwcsQ7TSrWbmhuzLcUH
2iDVd1EU7ERRW9NC2RSOJ19UFq0vB8GvZVlGu+r80Z2th7bO3yctFDQzFSQA06Dd3V7FrQfnz+Hk
z/kDd1FV+KSKU3Y+yv35IYo114+QdT20bWIdbw+1OTMAD8lW0qlerqIFp88HO6cA7QunmZ/AJJV3
JeH4l4p4rvTEzBXs/f2IoAFSgYILEbrM5eSUwLUC8vjOd5x6vHOdrvXAKCyvCE3rqEEr3DkC161z
7BDEFYn84IyQ4a6mSD+baU46b2o0THp0NLtWf6eB6VgnqtzNezFWXYJ1Wj3FR0yZ5/hIhBPantkU
3UdM62bbQ3dCzfyIArx5z/VBx3yhaUPklVll6V6sZOo/SdRChDIzLb1P8HozvEHPk5+jgYewNyBd
qe18t60tAk7GHYaevxRjv1zFlg9jlSar6NoLttHAuadOT5WzS7l5J1HZ2iJgtkA5CiqLoBGXQ9lO
UdmFSUmrmNL52Ay5+R2ALPVHyxSoAGt7Ge7W1GRjD5Vt7hEywMvxImXRYzVYGE8D3CxEr/sdMiFn
wwj29uLWUAivQJ5DAY8e59VQapgZgI6UeO0siNFnHuunZJ5phGmLeCef3QivABXIJWlqhlS6rqQP
prAGY456v8fg/FeAmn3pVcY8+JYi6ge4l/lxrJTyMJp9He4cuY1pkrNDiNeplnD2Vndk0zppXFYF
mIGWV55Vm91dCk3Ss9UxPd0+3ZtDSZYgvHCKUWuPF1udG70uCDbiOPzf0JX6Sav6gXLUmOyMJL/N
KlSmixnXGipfyGKu4cUqjWjHVnhgw0KUx0R2/htmtWcKsDUfk3sDGJXX7CrN4P516cxmPp2JdqkX
1c34pe60cSDXrLLvf794PGPUbWGdQY5afafZbRUTy7jeR+Mu9kU/tg8Z/ggviHurH28PJf+qq9WT
3YncIfQjrNukJywTrSQDXlFdbCI1rXTP+jL0pzQdTR/9aRVoevxrlFFKEwMxEo+ASJBKXZ5sJHyb
peoZFG5L8NTzDCB8O2qnOaDPdIB4tpO4bU2SlI1chr0v85rL8bSIJhcbmSm/t7r6OBr9+IYbuHHH
drIL+qia8j5Gf3cnkdq4L6U6N3cKD5wsTl6OukxGawLE8d7UjX3MitG5dxGeweIZRT2IqMPx9qfc
2qJUTihC8XwDC652TZrEYYmsdOuX/VIcU7tX7kox/oDIvVdQ2FhPOrYpuOJiBAa4bniXVYautUXL
OwerOQoq7XNqZIi/l4pCq4CtNALLz04zvt2e4cbdKbVvZf8Qo1Nqu1xRLtOgbmSMNzX6dHASYXrq
lJXPZW4s0jxA95LSjCjg5PVO/nYt8YLaKWmpfIaAeK4cDRrMcdymx+DUarryLaUFugZxGMbXbgCB
xgVF9+1EyU9J35UHbWm6d607InaPfvSPalaaYyiS8j9gLVxJ/Cw0AeRzslqPSp/03ixJmKG/jEdh
1tp9qOuBV7jdfG+FpnK+vf7XrCy5Ci7/EETRpLCOEvXGicCcwQZUAUzvt6IkQEq1PHbuxNAvb+pc
tMapT9zwAXy2VA+jSIfEN6q5+d/gDMQOt3/Qxpbn93CqUa+VIYL88z8D5Dp2Qk3h90RTT/hYFSbO
r9pXoIr/EB9LzQBK5NJcFs7B5Ug6bG6wlgTAANGK6LzUZJfebOsdlE4zj14SV8/2aO8bFwhVSUAD
GuOJj9fFa1vNzYomudanUbY+DT3eQ7PUXs55qN6WDGG026u5OR5vqCzE8Gyvmx4R3rTC2dFa355K
61vXTZXfiUyj4BFSU5jyv1biZzdJkUPgaMRBrli4ThfVfdaZLRIvRuAZY6v4OljPWevEfxmKy9zF
h0V2LqyfObHYWWTWaktnkk4JNKnj52l2fxruGL79/SISHiMYzyMHzi0X+Y8tqQVLNjbYoyMyYEV3
ZotwI27UX4TV4irVkQvcHm7rBHARyp50iJnwOC6Hi9FtnFvyCn8Kzd6ju8b1jTLuPGvchec2Ai0+
lWQ4EAAhB7Q6An3jmvQzRwDKjtFi9xyrd6i7Nzs37dYmlGRLGF2wp3hhLidULTGeeCoVP63Q9Nda
YF+iQSjz7KpUPKq6xU48vnmnET/CBYfjL3tTLwd0Y7NNModTRjNLwR0CKBiXnXsUjRoflnTsT3Pn
iAMtb4XUWLG8Xsvbc9jYxs4v2Zq5bMlCso2iMry9yx/SOQ3dEhrvt+oUqV8veJNrld14E1WpQ12j
jn1762x9T+wvOHosNK5nq+8ZU+jt4pjvWWehekpD2/Qb17X+uT3K1gaVdDRMAdGkIOi7nFVMbqE6
Xdr5Df7nR+Cwn5UT1m8VLI+d9duKDmQxFCtRaXm45pUCKzajrhNvWehP+zHm9l+DsSmfgDtywKd4
eXRTxGSIHcL3t+e4uZIceq5Oydpa12KtKUVcuAOniYZc/VyUcQWXgz6Y26PI77EK1UmFZYsP+QdS
G6t4shtgOVkVEA3dBOKO2n/8NdaLCnnIcTrqY4siAIJPd0o+KL469fFO8LX5ISXX7v+HX+vEN9UY
W7nLJHO9sqh8T+Y/iDc0Pm1u8d3tmW5+SYtSC6E6QlW/BXz+uENVLRKaKtiZDbnDoVRD5cweRavS
SQhugkX3qbY1p85Z9vpwNs8gcySOlnbC67RVJHG/MH+8wUWYQFCblYMRKaYfEeH5c00b/n+YqRwN
PqG8v1eZSWLWsi+L8co8yl7cKA/O8yBbP508m9Jj0BriLVn67m1RnXLn6fhNYVhvKAI5CJsA9tCg
5Bf/Y5mtroO04ITAi5Ra5vux1gcVvbol/QTzQdHuyUBtBNc0Ef0zJn1k8U5n6TEbogApCTyBLL9L
asWl0QEypBekblt60zQpo9fWtiaOs9Eqn51kGBt82Qfd2Fm7rQ1pgUFK3iIi4usmHjFreptgMOqj
3t8ficjVyJuUBWGzCl38v+5WIVj5c7TVbTmXiVokmtyTyG+dpixVKDPHefwQL7axh0dtbUPSf5Qn
sFjEWmr1CI7w3trRBW3QunrxycLyOwV9VN/J5vLktlW0c0lvXS18UTpjeNx5DFc7IVzyJJ8FRVsI
0uJRRyNS8QxrnhW6Oeeh8mtU8MZDr/bRpyQznR/TbNDTevsobF2itNhJ9BnKPF32l7sxjaNIWGkD
MJZFyuNSNeZ7y8r3+leviQh8R9I4SeClGYue98thNL5eErQOTQ9ltKTnGP/Tn2EzooIv2PnI/lrB
h7zAJwnt5Sw/xGoW/bIDp44pFmF0CUIYUkYZpyl/FoUedAf0c4fZG4W+9J7T5Mu3qq+63Hf0vLK9
pBUBqmKWOUWeJtS8eolbTaWTPKuL7DA6Xf3XzBz2BjVUsA6gI3TSVwGhXVdpk8vOyKnPrdfBCSpa
dZX01HXKznu7cf541mWfGEVbWp7kB/3j+qiXGr+dClQlrU3DQ9DCvCPECjwtgRV9e29cCxRIpifu
n3wzMLGrZmrURAlkHDJ/N0iSwreriu7dBXmUb3GiiXcUVxPbCxPkV+/pF+rN911VWuxhMxxzLzYt
TA2WOVGfHUCwxkuUqo+fmrYZ37UzS3mqQhyhd3LTDZBERgSQnGXZjT6Fy+VZYAXPbQLQa8AZOMWz
WR0doRW+tWjtz7mMqtir8tIyd27FrXgWZQTQPFnDl/SPy3ErO7PqOCLVbvTMeBHtaB6ob0S5VwKL
0CaMKDSd/eOQ+k5KS/wwC9ezGqc8csT3zEE2tgjJpAZUA/Am7aEvfwv89m6xF7f2kYXQv8fRoB3V
2oHv2g5zuveWbiw43eEQ9ni7aVxcU4wcAeSgOgNvaVAXT07a6f7QDuGJlA+Zy0zLv+Fl3u985Y0Z
MigYN/cJEeC6sIrFE9ouzQKFdqyRJ+977d7oFQV77+4/lHqkgzJIAM814L18NP48b6i7aa3TtH5r
DPnRqSihDtmkHdFG3cNVtpZSnmooyRBQrsiti+NMZp6R5Q0aghDwXjK/pWnpbFVQhCu0Bh9tI9qL
vbaWUi4h2QL5My2Nl/NbRscKNUzJ0IGsVd9Iku5kdDZcgLjtdgLMzaEI8PgPr8FVP2g2KrE5xEXr
R7kWnUO30M+dW42Hoi/26H1bBACqqvSn0A5DI8KaZh7HSknlH+ihiDlpKW3CPvWf6DhpMyY2GbqS
Zl9iMB1X08F1qZArY9rupA6/JS1XoR6oB/S732Jl8EUv19awK6UaEGH1pd56fSr5rB8AKsKPS1PZ
CPynDvdklYosvHPagd7GSamqysu7LnO4sezw0VYnan1Afdb9WDSE5Q1aXx9vX/MbYQ+O5ASiv2v5
oKyXv3KI6hJZEK3xHZSUqedEy1Hv9Y9to2YPgWuGOwD9xi6gSw5DE5A9YoI1tbRUZkgrFvgT7JwM
R++gpMsyCJ+qalH2HjC5wKsPINviEAKRbeBYyl9OjWBvCPQJlKGqp8A66rPdHyhy6wh9DXVxNxXY
sXtqEGBorc/inOCHnHuWMMXpr5eYtjkZI9D1gOnGaiNU4Dd2PAGvKMOMITEO94dIi+ej6fbNY1nU
4afb422uMXw52YKjUJZYXVqVQoIwLSTluttbUMqwAATm6B4GIIG/jkfIZVydewvFBu6PVdBcTrOq
dZaOiVGYuXeYiuDzpUbKKa+7PYPj61nJoRhE6guC1aw2aos5PNbNVuP3SjGdTLqDPWUI+lMW7PaC
XZ8JoHZIIFQdeUmhql1unLm2UyMoQ4knLiiZG0N0TxE8Oi6WVnuUBer72x/sNxR6uVNZQCkiStAk
izxy7n88M4iv2iUVMuYGmK/7xeCY5WkQpOLewBl5TQoD+jX2tikBjNkZj2VquHgHGE7YIjE/kjro
Iw4aXmAXeXpEKUp/SPJg+Jk4uXYKgrhLD800qU+sHU6GFXrM/4QoeETH2xPZuHhBKXm84FVT2ie/
vpxIUIrZUlLR+KlhjL8A8PP7Ep27+yKn58yzRdcd00m45xob33vXCZTPwO1NuHPyt76fdBWRvc5s
lXX3eIymU1pHKZeMsLSjCG1xUtrePA+BpuFnv2u4sBH/ITMBrgepkYYfgq7LabtNpOtC3mr4iJvP
xTSCJuhdIu6qDLPKLDlFljE+pdx8fhdO9qFj36rmrvzRdQjBz0B4T4NuztzX/RPGjHtq3/HE6qEx
Yi5j9+cpiwbEqlsid5DHu9RI9mD+jcUm2oSKDQBI3WQtC1ORGE1Zaza+2zh0/djl/BTocfsyumna
0/o9oC58e5ddQ1WINcKvpIWWI3MVtIy2UpSBdE6rMwEXoFZmPxs1ZM1r6l6xECY+daNysAet/nB7
ZBk7r86p1KbB1ITaiUpYePmdgQOnaqwA4OZoMvyqKJNnZ9kXYtgchp4q/iGtQBTmcpi6b9MlmNzG
V4waWYnAmst7p51nrwu0tPU6hNGio0Da8BjOwK5JLJIPYx6rB8VNo3edM2TlqQmi6LREurNzV219
bvpxJVwO6ZTyzuVvEy06lVrM2VqSUvugG7S/NKOdnuwQlstBDcD4DrcXfWtXS4UnmkNQXMJb8XLE
OrAUUDJGFEpXHPPIMPyoc+zXzk3RnxM83ybo2M6gW9P8c9BVSm/W5ZJbSkS5vU8tihNJfXAFkYNh
BdrrEEx/rQ7HisowjFKnNB9dJ/aKMiZjmOIsYc3ufA+5rPHqoBFHTIoWr7en8QhoaZyxft5zAL+a
KXUI2m9AgcBCic1XM61ie7Yo8NMLI2K7vTOMJkQEQ1pgIO6XKem5WKZwz75F7uCLg0ReSkBEEkeX
JPSvFa4eLFGSzVTP/J7u6vys9Xr7ZDaB+lhYarCnCnd1nORgtMBIdQ+w19+B+h+v69ymXaWVJRlw
uGiveT9pJ7cu7A+3t+nVrcQoNMMj4CMR9OvSjkIHEwEdBJtxiN7FFQUCqJYVCLa9eMQRNEiCYB7a
ct5rSb4mSjA09yAIHimqiRjd5QmRQpJlKYDI5sZR/+21MvpFVGvNCKFCDSAU06XhtB7/xLp7+YTm
Ueh64VS5L0HSmPOxyjDLhAoeNG+3l+Tq5MrfxYsAuAhtibW//F22k6uT6NC0apLO1f26CtSTPQ7x
IRyI2Zq2MoFCVFwSbg+78b3RRqaWSQ8BaeA6mrIl89mVVHMrD9LPReFEKlihsUt/3pgeuIcsOoOc
QlKTJ+uPfUX0WTdsBsaZlOScGZGTeqozxbo/1rPzEdyYpE6Ifvh+e34bO01WhDX6b/Azo6XwctwU
wUHaVBh3CSnSFm3TnZy4NLwyUpeju6guXleO4YFJ7lHMr1cW0V7SNlAKGYGvC8X1BAWKtwel28Tu
n9VAzO/ruGt38J3rG4ngkUgffg0BxVU03EfJzMTJ3tskdP2kHYw73PH+XZZuuIsmcN7by3n9GWGL
sVkgcaFzDVv/cjlxCHV73aCcH9PHnPkY67SnVOvCu0Q3g7fAHLWHRiTV3ybCkqMGGvLbCpB9unpH
82ogMzXhcy3osZ3CMp8OZa7HfpxO1c55uL5sGYobSXKWyIPX1MbOGMwkduDR9Mh8f4/KKfg5JZn6
mgD/fv4Paym7L35DkMRKl2sp1GhkqSlYmoho2x9zLQyjoxXGJCuFko42xL8sPuPHU+xZGm5OkgBU
1lJQn19X9Wah1w3wL4dRqYNzZRnpo5Pn9lkHnN3ZMNfnj8QQvh9nHoYhAf/lJFFNM4XQAHbo6nfO
lUHT39ltluGs67Xzyw6V0vHm2bSfjSKydirC1xkW+4YmNblRFUoAa1IUkQge94IzFzaNlnq5o3Qp
daO+RuE/rJbPsWGN+SlchuaD6RTL/1zIKggIZ/2kvr/9rTcuA0BRCRsSO8ir9nIZRBCl4xRQR03z
NscWh8ZSX80KR99Z7q1x0BOh/U9mGVe27KEKkxReNnvKyJvHUBP1adbiPennrUvnz1Hkr/jjMgfB
T4YK3RyIWH1Kxy4Ot04bQAcvu6o7ofE9/Lq9fNdN+JL5DnPhN7BMVUe/HLEEABQFopo+JWjtAx6Y
RnQIMs1+KSiyfx24gx8AbFQkc51Rv0d2pHvKXD1+y4Mif7AjnSa6279ocwlQO8C5gdSGG3H1gxBy
iFNJ5ijTrP1kiTJ7mFNb/Vo7uX1wsIzeg7y3ziwxkISq4DehPHI5oNl3edMtAGNBKuK7kWr2Iajm
9ChllXbSls2hJOgISYXb6aoy1NnLaDlQxGr6wk6LXWT3EA26Q6KO5t3tZdy6Hih20nYILgYGvToX
Vi76pAudFqDKzuyD6ST9ry4K+g5VaUPKxeKWrDSxcqLZIjnfHntjmr87ObkjSNLg7F6u6CI7KAo0
PvwBtcrnfq6Vd+Fo0zlK48zp9lBo626cTHArQgGCT9KzNbBptHhi1A2ceRvLpuZRTKmDUXJNzRYn
GL18ayLBNEMr0pZzo/b9B1rgJ1BspxGdZ0R2Gp9UqLTvRWqJf+d5Ct6XTRBYHtoEuXqYlaAeD61T
q66Hm+Y8n2fVDIdDnNmxcq56s/pZN7pRnZqm735YRTFNXrM0VuS1Q9y+mxWa0/zYqoyfTj2lP9Vu
Sso7vICMzKvbavoHW5m+9EDSZJCe6NkPYnr1U+E0jUWNoHK+jK09tOd5KZMv0ke3hG1stBadq0H6
Fhs6cWuj4UuFzXwbJR7twspzmwxudQfkSlMVIScsjERZmp/D0FjZS2YBRMEmJTsnasXZy8XkOjhM
WdxYZ3w5UU/Rcao9Re7ixHeBG7jk9k5hDwe0LYvIn8u5zY7UUYrlIEo1nk4IhGR3bpWNwGqVcHQv
z+c6fNcMYfkFumz4b9EU/Re8OM0SskZetbR9or53MIbFfMaKFvtMun2HF7AhVRxE0PeTL1xtUh+D
JK8Mj0si+VGYXSSeHTtS3+CT1ZhvxXbwXm0qAs0eiSUUKaMM8nmrFHbyNmACkxydATqfl5nF/Jk2
gCj2NK3rZ/4ndfJpmZZBJyNCmdVEdwSkbIja52IRuHssasFv6k01mGR3VfzLLewQ6zR690PfmNKp
fa062gFRAENB6xQinAXWKGLtReD9Ej+g8Fa8xLYdMNPITR9CU+TmKXfY/j4PlPGlHJLo35FG2C8Q
EF1czFH2V6gHJPM550HVj7FqUhvIpgQVucAIyYKzIqFOUGBH+Gwoxjwew9KuEYeM1anwwqjBYxVS
7Zyfu0rHrasIg89DvqgmVAPEcQ7NqCbGye5LN6Mxp6jSZ2QJVEgP+RA91KoCcY1ZqKewMyPjQRgT
EDcEISP1Wj2PKs8ZkGG5MwdbEYeubzV8VcGCHkQUOL+QSMLlqopAi1jQzh3vaStJMMUJFftfY3Rr
82QFtP94Ga5JjqepSGO/9VORzufYzSbnvphNNTmgVlmaZz0I+MuEmOaH0YhNgWBEUr5ztLp8xRO5
6rxMadqnJIj0t3GMFfTV+3z8ZlmU+n1thAl8xo0rSyHkdZb5oDpBoENNIsXEmh4a/2lpnUXFpMds
YbHFDtPM7GHK7hULOdVHYu1C92wcRN5MEQr0IpWwK0/Z3NSInfR18KO37Dm9M+qg+1EGWvF5MrFq
gO0+GgBj+A2Xpzmc1f9FiZU8zcoUcxVZUT14xmQ39NPboWF7Rd2479tQsF3LuQZLY43Tu4m9SMOl
1WfvgrBC0noiJXiYUAy2zzgGk0kWpVb8r02ob0AHHzr0BzCcTT3R1+29bWe66TUE3sUpA44Cr4my
vL8bMzs4uNDzjWMaOYF2DzehTOWhGH4AE+u9N4LXvblYaziHocnH+9B0xo/NIGDdzkYafLUmtsqh
wMm1uR/CKfpFuj1/NY3aqg9Dro+8lLM5IenPl1YOleOK3P8/jq5sO05dC34RawFifGXowWM8xE7y
wopPEkBISEKg6etv9X09x7G7Gbb2rqpdxaqjft0LY9c+HadlvEZTsA6WmBF8jNJVqrEnlY2TjuRH
HBroMbL4shCQ3P2+LYNqhMBadGs9rLf7LVkjJHGGOCA9eJBj1elYrHGzrROFOj4WB32apgNe73o+
vOn8snJzmQfqhvt6FXa7m2Ns+zdTiVzEdtydMVdRRQzpULsGoucdHCsukXdSNeUUR+7XNI+OvWPC
zf4klZ0QMiKnTTxCwZACSl+C2MKLxsexfUU8ADH4zjv+kChSujNSzMfqHhcfBvWFh/I8amvF6P7s
K0fm+yFEZugVjOLEn4KYgv8YJ7aiJnqvohE52EUFz4dzkW91+VXMo66+xsTv6QzY1Wwebp6wxy0/
0yWHtWZj83BEbyrLaf3Xo12UXbX4dYvO8TS4JGpyP4AAbVySamxZRbJapMee7WZ93Ip4KZYzLPT1
9BsWyTFrdhKq8CdKjFE5gk0KqS7DmMOn+36oatSsNpnrPX7f3ZG4D8gSB1iHJSKxT/BNnPc/y5FO
6WeUUc3uI5wqpIUX4zj82wgS5Y+TrG4KnjPmI09foJxN7aNzk88U5oIaQutG8yQStNuAOIq/cx3S
dYUf+i6ONzidz+J+cVaVoPaqgPzuje/jD7i25bHE4xMf4xO1SmYI9xudeBiB2ENgc/Bck/cqhd8t
gPjsMBCRWiLpa8QKvYy9SBdCcV6pfagkfBkgP33DdYtJBzlSqp8r8Jdj1AQNd0vY1YRszHyL8TIX
5pMRLD71NF4rL1sHQNrNjR8rO1z2Ytmnp53XRv7lc7i5RFqCR/8pU9bnpwTvBoQ4Mfxv4XgTA7Gh
f0GZ6HHrDEEk93XCBD126VDwJ5O6fb9siNcToOozI+8rAYfZsak5/HpIWygphmdYAUpYDCZl8FnV
rNLWsPKhU3aAp8sE2x+z4GX9OLGyHBvPDz1A+EM8DKMapJXWxTvXM24KtGmRXZZmd/Uhz26pqbss
/MjSi6hynV0X4XJsiMeipidZQB7XZOzWzIqIsLUN/DjiEUED9Tj9qcpgxicJjWPahJzDgW5UxmdN
fBxwjdLRBH4xJd4/65sNRxcGhsZUMiIQDpVaiRQLONTy0+EEyVpl4XilEGK6z3WHOEEOfnyZkxgb
1ivyPVYkO91OyTBMHaLHYCafJwd7hgIcJs3hSOjHtEP53Qqz59GZQNH4XK/FSJpURPXRGZPun3FI
dtMw7AIiqyMe7RUcHeyk16104KxmJM9081KQZ8+c/gE234b2yKJkazALDe5ulXXhO6y0HNB5zCqd
e3hewNqoKHcG/dmQ4udjy8YvnsNipZW1GdeLzwN7QNQopx1xUtzvURJPjwN2AHwfzDA9G9Q9XDhI
ar/nN2nd1IR0KSocWOD/2n1VDGxEiX/bcnqgOShpCZWZmYCptnSDIR8MgBBD0ayx1vEvuWgOOm6v
N9mgVaxUUw+lJCck6Zn6XMEAI2+sXmXVlbtAZd6kgg+1Sg6N4IH48Pu75LtV53nmwX6hdUyzBgwf
o3+nyFIoRhCVYM+DxjqYexrtRJZTGIMNUWPr1aof1cr2uDwFxGen8Hob8q1XurCsV8lYR1+J2eKf
csP+fgrTe+Wvsd1s1RTQX+O9mulc9jGS6qPGY52Hg/ep0v1+1Tm9xEM+r3cGuW1Vk8Ad7XhJYhvH
6L9zL7sxHtbQF5jotnu/O+/Ozql0R2NbHhyPOt2zDjl5CNBNeA1wtuAuYIkmMRZmyXkVrsh3mkJX
izVPejNv6MsaTNPb+IRinCxPqS2m5WXe12R99gL+QD0lYhPYn6rcGwz7BnaBUq+8zopNspXDLMM5
mwGyPdS4j+eMhRzPRoaut4eZqFteROEJ6SepqjtNo/C3lJA5OnXrS1c2r09LzrdPhmgu3ZQqRoui
HAgHCHUtL5qKzBCjloGwL7w1+1eOHYy4SVWQxYMMuzx6EfPiX1Edo+5JYRW/I4so/xmT6akbUTwf
xAaLt24sFsi2ORpc3ia5YHPnVM3fLMrEa6bVjgVHSAdxTvN5HZ6QV0C2Rh8LnF7gAZxOHdxN0lcn
ZyoatMfiW+A43a56SnHSypWG4Q7n8AYnw2lFF7tv4819rPT4EFU+KfdYI2DscZE3E6lti8zSoKQq
0U6RWhF+MXP9q5J8eUEtrwJI7pV/uGUBqIc3YXobZI5fehRYyWwdFL3ozEzkt97SGRZhZkTMYF/s
Hn9ewzH5gpUDWzaglrFrtyz1unabjjCOwZutbrXKGVah3RC/TDPNKdqqBJl1e6XF/ehMzD8Bz+nf
w6AEVIcmkdsd3snyHB2QHv0sJjZO4Ls5pQ2yQ4YPY6hRDUR2QXf1yLa4QYM3/9oLtZ8iVa+ySQ0U
7++hqHh40JmM5hYo8L7fMXfIL0PqgA+MpUGIXslU2cueoQpwKurjpMrNsLtiLsN12XC3XsVQTQ+J
QWXs/ZaG5A6v5rBegXYI3mQKmSIP9ghKn6sMFMJpUSuiHqJ6LhQah92Qfi+RdP9Dp3ZZfyQ2LtYG
Vmwr/bA8Kuo2CiKjzUJXBYuSldQDJE5q/z1GDPoOTD50zlpuD1m2rkZ/B/w6RYMLM4k0nAxltrqb
NrIsLZdTvP2AqaavmrGchx8pais8N9hovmd0n37GS7CfVcjUh/Ll+uS5DL9Bb1F2rVA6XDMbPMld
ynPDz4OY1u/ltA+AQGdcvBV+P/vv6CiJbcgGibctVPWhpqI2l3HX9Vc17EGf83Ew2Wu90SzvlU+z
/4YocUVX0zWvrijjKKn5jE51CwtLHvJSiIepQFPV4KCooHJVMn41HAP7BfY3CXma7Lbri0X8OYpM
OYj1kelwLBebSZp85+GQ27clQb/7IM3szpQ7KiEYMNEd7qT7LwvKyHMWCbt+42hMyUN2ZMe/CdLM
rdsYVoKbrLp5kS2V0KI9BEUG3p5D+PI4zQxL5wnsEpPnIa2iBQ5zefUnjl39zpArt18BZsxpYylb
48cDwVFXOy/V0OVRVpmz0WRAK7bn7MzJasfLLOL5W2S4dffFmu72oqtkOE2AZPaH1dL8WphE5O1o
0xDfc1wdxI3f3PZgfZ+sV5CvBb2OKyHvZFQMzQXZFyjqt4p8JnFAoNouANw20Q4k8bb1w4ARaJIu
+OsQojbYysZQIRBo+uOwg6IIpsEzSmU8pL1KE/kK3ShZW5yZ0b3a1EY7WxKEJmQKf7iBncf2N+XR
gK5t2OcMemg2H2ht9+xn7tzCr+km4VU0FBu5w4oHLVuD2Zd8c/qoTltaVsM5DzxlzbYFuvcGIYu2
MRwPU4cKiuKG/s/9l2TTvHZCmShuqrGa/wq6+bE/isLdzRY+bq5hyUiAHSOy1T0wMYityY4dUBGZ
5xwHiqCrOMUekoozhrwdzpNVFCYrmmRF4hDidyrxlObR4i7ITQGSFsPuHcUEa1nbLVuZ3aeB5vee
8jJuYmDVyQsVWoUTQK80PxlQ65/E1alvFYVt5ykGUjDepXTdQwftLYxIhnSmf9cBlvgNDAOj5IzX
Ok3OBj0Kv7gMTrDXbAx+vqfe3RJrsI+VNWyHWTJmwGiq2gr3SF0Umcrz4QkWKFF1EqxWwDkpP43D
MakWKv4kPMJc0+z9Wov0+Ngj9Il9wMfp0bNif32EhkK0RpJlAv6GQQfvaD3mMDOLgZ1o/GnVzFFZ
vo3JsJbNPI18akZxAGmpplFh3WhZh6hNYYP/PEfIsG8WrGtvz9nky8sSM7p1wK2Sbyji7AdEDlPW
pC5bv6Yo43fVkUKEG/E5Xq7Sok+EWWNui44uIXul2Jn6hU97S5NYkE9/psAofsIChLxzvH3mzFKl
WA9fnPxzrf2sGkLs9rhnOJz+2T3OvsPgOtE9lPj06RhNFTCRFMB+AKH5X1j0yZAYalw6tZam8fwQ
bbhYzWSEvUpBtIA1Zpq8HHSJo8u0IYLtIQcbcHRweC7uV2yfLJ1Y51qeoGcjrxWPthq645RuTVFE
w4ah7//3Ntg6+gOUTsq3UCVSP5cZki17dWSj7bNMV6w7tkS/5SgSf4NBp9rCVIznV8K0+R5vcDnv
JZTvdV/huElQ/Svz4LCbiCcf78l5cTWLvot1Ob5CWlrR7Wwi6pRklt3WtbLwvCup2dVg03FvcH6S
D57kYewqfkzDhfhseAmpcHid4gg9so1i1QkzwUQJLqHY0pn0hK0CsrvRNUfYFcFtHXHbjiGUz1A0
AzvE47OnDVMQsnQe8sqLNTCraVIJuXzv1jjeumzB0gq6sWOFe8Mi/G8Dwa1s6cDs0sylmAEb8n16
hTH9sMCECw30BQ7EwHGWXC8vu8RS2wlo7fa+5QukZRAj7luLPSbwm/O0VX8w27hrGWF+bIAlyDOf
U2AP9c7E8bXXqdInoWMi79d83KLfAZmB/+pt3odWsyl7GDYm/1QAhpeeept9P45hvoZ0GFmPliGf
m9xOyJmtACH+IwvAs346Nphfb0pbuFOsA9j4Bnd/OV43kbpw2rHAZLqASnHN0EyzHpuF2Xs9CAfC
bor0R01W9+oKHD3MAydq1bgl78JPJrvjTrIX5+0QvxZoCo5TFFuQmx67AtsZjKd+ZthOYA1K6/oc
BQyPfaa29VqBBExbF9BDPuaOh7OFCSDmhJAw3qcT3T9TaJ/1Ffas7EkyPaxNOea7OSeRZpfKiXS+
4zcBCYacnAuAXUygdcIZgc3owfI/HmC6B+S88bQ1O0E7bweLdStehH3ofFq5zwphraxZqpJ8i4p5
wjzoqvhRIYZy78u0dr/RmzLaxjtGt65Ej89aWBq5H7Ie8m9wNqT8PC5l9n2rMoB1pihoQPaDrwED
i4r+Psx8u9VpyPsicuvPG+0xtTKsNMO24BFe1oxjhIOHBax3QzxMptFhVN+w4orUUm7LAy+C5OWp
stlgn0yh6hFSirD3gR6FfjqqCB3TWKnlEW2Nnzs9z6npXFnYpKkBnb+LEWFmH4taOC4TYpH0W4wB
7CeMX6vQSoL05Sfp5+MhgyFMjrcBy+UUJU9mpFmQl/GPCdBsZ+83+YSNsSKADUCsxjOZCzxwAJtl
Q1N6a6ZHq8R5XLXu0cpBbpcSjuDbFM7dbzsUZet9Ps7DReNEeRNhTR9EeosvS6tDQCHM6yG8RPWU
YiUHsU6NA54J46E4kunjeET5F8DBXF4xx+ePQYlivNigsGaJ7S/yCzL55WtAxQKKjR23B5+wWTRo
uPQHIzOLwOFE9rGwIsKrj2AOOA17lZE249Wsu2oYY4rNCo73E69qbfsywncB8OrKB1+NZdYnMBuH
uBm5yc9JngOf8PXBFHQKuoobIE5Z1KRTFd7llqOzUN5DRzBEBHyMjuwAc/ssJO2YSDk2QD3w8mDS
AgaKnhOmvyVBHAvaBxAZ15x6GQNDDSm9AKQ2bzijo6RbPOSqfTEFMz8Uica549C3qScglJ4+GFFj
/IHvcCqvPBkn0uU09c8DDfwXVSVWZUyOGFVSIQrxKdMUlw3edHPULnJn4dFxwj9Njg7sg/Fi/83M
nOevjBCNUME9P5KHComwd95ls+ktkmLwRg1kzoClrsUfttRj0oA0E9PjJGP7uGsNHkVv9fEjHeeS
AoGEmR5S4EPZbFgwuZcF4NqO88k9iYGa420z+1z1MJDY1iYjowRzgziau9EtE/te+zo9bre1gF+/
teInKRWfrgaTcNQTOPi/K+cMnljE+9RfZAMYh3ylePywllWfWEbFh545fAMbeAq6oTuEO0RXODLI
i+KudPesWtYXjwfU3xEph+8Vcu6y91XwUrUTKGj3s5B0u4PrIAQwISY8avmWOuBzZquRLYmav6Nf
wldBRWGw4sfmSFRfBsDE0WXVEYke2QwNwuMNSvxdUFI4WEQUaEuM1Gno/BpvtrMmN76PIkp+kWPX
UZNE9aqbwRk1n5QFm9aFjGwfgHTq6LIvfvtKVtAZT5Lw7U+xx/R5Z4Zgcw/S1rTdU4/FziVxVrbl
XKsXEPHY1CrHqb56OIel70s+g0xKCCy1OthblPWnA4u2XIAoO/NQzYV+Yxys2ZfOjoO2MtkFCn3B
fccwBXjMfxjAGxNckd+nNd6ny2gQ+f0wB5lLwI5YLLx6OHSzdz1N29ygiVETCJ4AOFVjwKvbZTJk
xlUsPcDsYnmyuc3Wl9ru4h/SwzOkYkHghWrKx2i77OAJ5QVppfhCOPc1Lg1kZPkF8pPSt2LL54uP
hkx0NdytbhTSMNyD8skxD8xr/QgLnWKG3qymsEKolfpHMkwcHVk1Ul+LcBThtoUiXrCI454VZZtr
JQwPB5ygEqkXBSgqoN8oqkc3ViK93JRf8P+X5TF/A+UKvzKQ5sN/MSZ2mHTwMgK7uxdbaKsi2Z5m
RHVuzZTM4TfoX1CECA7NhwZupOhUoCdFz3ozoLwXhRHkouVCP4uqRuXgNIz/aS4G3mPmxg9bCHth
hIvdvNDIA+j5ifJq+BMKvv3NZoVm2y7JjD59zV8yuD2qJwXTlOOkJYl6tJPRdFKzWveX3Fh5SdDf
BaCPLBfNNGFiOgF7z+UZ36VMAX1x/0YMlNKvCvO3Ohtno4+a7R5mQ0bVyRle3kpeF3jE62aJJ/et
AutC+z0NAkrrefAWXiUBIwvQpD1GwFmCOhi0TvwP4p0CmVivDsNpxbAM4BAt7tpQuvj1mFz5+1BT
Qtvw/+djxRII6xyE1eDAg00W+JOn9Y94C1MCJkOz/9ZkgB20iARWOyceF2dTaTp3+JX0bVSRSt7q
FUEjjU0106d6U0TDTKj0QHgOAhphQQ5bcQJdllHA/DEWIyxkWqHJxSDXO9BPcEVElpjbTpWcs7hb
RjH6xwG2m8+BeEhxUJzif6su2QOD2Ps4s5giPW4pXNFTlJQbFMkVg2YFr/lUY9mqlZtNKbzJCCAs
eezVw5JXMroSmQjaIxJolY8YPcejwbyPQZ7wYunA5jl5Vy8V6OcUoym46io1ojc4BAAgjxGAOfjK
/d4IWcD6Vusu+2lNFSaVI5W8WY10P+G6oHHuOcLOkH2OAeWVZ/Olnkeq7zLwm7gOye2BZdKNXTGi
9brmUN/OLSkt8DEtBjgWAUeBCwE8xdYM3mppIeCJMdWuWcRUI08NBxSUJCTgpY9WbP70TB3ySS0z
+EhoS6aqwWAif6J/pr7BoM6KJinRknUr9Kiv64ys23tqS0xBkc6R5wALbnLCEg7furCWlj7kuZK8
r8ehAoCSu/G+rqPFP0QIgXwQ2mIjattTUHiZm7DBr0d1iAuOqfi7SHn8N089Iiqmm0IVSI7gSAJn
yYLnLRrc0v7fX6vXI9GnwSzr+tOtDE28WfL4Se8jh/7drVi3zdItAb4aeb01Ffa2fVMiTuYKpxAw
C5nNWdZAszm9LXPGktN+DOCy0N4c96Cy7XTWSQbaLiQjfnrU0OFcHUS8EcT12S6bAAfoDQynN68j
yCjdMj4e+A+DARdPAqwQPS/pfELPbOGNGyPrrsGcZa+1X/KyBc22qJtnR3g1C0T93YiNoOrCJmxg
XGd4Qn0o8JN3NuxetAJc/YiW6bDs5OUaRQ3DMHELtUjkdw5c5WMNPsBCzd4kCqYq2N4Ns4YFEbbI
qbqLQFC/KbRN2XdMg1p+y4hT5V/g7hNkAuUM8oYDEHIds1MCjAdaRHS9oxVfy7FpiT1bjZ017LMM
14FTOMdpv2TzlSRO+w46TtRqsOaD/1dEAT9oMAS9QanB0K8THUgD8U+M0UjV9WmuprxEPeU+vTAm
lzc6qvnXeIBHhleLGCFYSGoTsNm50r/gNBIQDAFc3Ixy7ip98kHuaQesAEII9OOQLYKrKuDrWe/1
/eo3BOOVCAGBQorn0BQZIeUXJgW0AqEq2X8CvJlp3AwUqk94YsK9XxbSe+S7Gyy6pKrLIXqXV8wa
h+7ZiM2CDlmExV2a3dQHZkItbyG/8Djh8smBKZf5GrdMZGF7Fh7mEMDGkDPXCInSphg0BxdzCNTr
aivWb1DzqOwlTnGffhUysHA5UMurRsdmKt5oJdMSm2YUFLaDW8v0BN4DtQ7MMkC4VGdpjVVfGK01
I2AuvK0FWwGz8MQCeWPkA8wRjn6+03H7KCzK/ifLZoYR9Hbm43wnvj3qXb9D6j8s/c0Sa+pwmeWn
skd5PM5rnNIrUBaw/vz/XyXEFctwg9HrvIwzgdjAyUA/vfSTahbusHNXy5HCc3eeKcESdpBX59Dy
3KTWS9WmaoC1i4bxyo8MUAaeLIhDeOsQ+7GeEp7hqCrxP38rm+cWqHoVvxfCzX9iP9Gxgegk/hK6
LKb7YVPImQN5V+ynxEv5bjfP/1aSbaGHqxO1D/LgR41cs0rBJ5RMsOUNB5yB75JEj/94pKuphXc0
jByxzBi/YgaC/nwH3j3i2mPIMmkFJRbNkx3nt0ZJb1cEndgelnDjfwekUe87lPQWX4AmRVdlCjDk
lmVR2m31OtpfstTiDVH1NURKQY/shHzqFLqCaS46LmBPDxcRpWBKFCcb9ANB1TvC87IwzQ+alalr
6AKvrY6MGuC9AjT5ECAEgLLIu/yfKg1sfmG9rr4jx22DOclW+TdeyCRpcPYQMNcL7BQfgkRJ7Mqw
FwgpBTw8PKpNA+LXykVlL+FoaX8dZo2z1tDtiB9Bvyeqz1ZYt/VpNLDnSq+pA1LFcIoN+gjmpbBR
UXTb5q26oy5Cy7AtW/ZYDOTwPayu9qkLjtZxj/Im42aqcmTRKNA1vajkFrp9gsTths/6h7XSSXEy
3iQZVqGU9P0a0aIAz+fZR2QgDwREcOCaLxYKwJdhLmsU7EMW9wP6hLeBZBB8kRqyVQOcBgsngyrs
qa638hltiPgJwotsT5Ve6GWPU2cvQuFXwxyDLU9JJgw8zJSUz9G6lP+KwNAlgHCt1hN4+Ox5Q+v7
E2SByBvsx0BgAyNwGIUq6cqqyScIIK5DBoQpGmFp/XchU/ANhToE7KiVbunQZUL6ogMoEMl1NvdK
rSaGYyzcvPJ4pBUIjxgjUwPdDXrQWEL63SPoFuc1knR2dKIMZE2/5nyEAgx0/qvCslHe7pboP4NH
GbunO+QZ3ZCwxHTyNklilKUHGuthnJ8P7fj2Pi/Q+z1ESOB7v4lKQ1NlPlwKoMr6J8ZZ/QWqlpOn
nQ2Od1DNDHkfoXN9CAI8apvYKDzM2rmsgR6izpsJ+P7xAGOo7W3Kc2SJ4UlGCfJ7jvKHSF75JEKB
qFLoLzxrjPX8V8GPfLnDeZZ/2eGYnzwMdN5rrQq4jfscanfIJZbv8Pc3Q5vFQFyhZIqrb8D4s/1x
KnDwNHKbanj1HYX5E+YMkDwcesZwYem0PPqYzlBJgcsHsLFpyCEqxao7NOlk6qYEDEjni5G/W4NA
7BMU0Vv8TCeDyoNZcvuzekef+TZEeCRXVPt2H9hySnYksoBABBL76Ve+68ZEyHKGHn7wT8IGu/2X
i+Cej5SY6ozmfkj6fdhNDQ1jVP8KcskxEMLvH6gSVEXJfyWBVrBfDBHnW1YG9tM4mdD62bqeWpQi
q+8pGd0O9gA2d60pZvIso/z4jWPXemTGEOH6dE/E50jDAv2Rhr/nZa1jN97J5dBgPBWvnxJ5FFnr
hwrUMozAWHoZ6339jtmbg5J28/iMIqDKboLG90v6kv4kZgQYfwPHPjOupnc6CFK2IzAjfGd49+Bh
XJbqNFTImejLEI/fWTwJuEXukBxBPcSGESI5gYI6Oq1eQX3UzWARHAwlqSYAnzRUrWgfqukHO2am
+6Wq5fswDygKUAzk3yCOhZArwfd74Tqvc5SKkfLm2FSmHw8ejT8BsCJ0N55nAWPRWqLMFuOi70gW
nG+dmOHqCMM89xeoHhY3YdkfWHtQENw9LNFgHpuoot5us0gZvy4HEynkai6ZYJwe8adQL+THgf2K
9M5Uib3D0JbiTMOpYs5pFkh4WQB+/aaVd1ErjxJTBcbMsTjNhyk/Ahyj6ZObQzpigmXrz9xH5dG7
ApcENXYOmEpmLeK+9OUO4Gdi9LjQoxZYoR3JeAUWTdfTmhT0viBQHoMTZzhSmfdA+UNg6e/IZXV0
Hhkb8XVqlT5SgMwRnlK7yS5MFcHf8Wn6w2vCijN0/faSYgi4jfub+lbZKJ16ned4MiuIsH7CJQ6w
qB3JCuk4m17nrRzHVh1H/h8vSiiOOKL5vid8Td7mJTIRVHIFzH1sjWjZVpVoPU4R3/OfpdnZf/Oc
mA94ZGD7vBC4vOjTogAEi9amOfIy/DOQmhzntFARprb1IA8MmsEfM1R86mRB45RQd9xoZ5ByB3YZ
kZ0tIfBG1zavmfQtxFkj2uJVsvt9KO3abjql37OBJL61cJOJzoHfKH9k/5gXDm0UuJOhZB9Q8GQC
aoQEFyqdixyUMeaIb3O+j4hynWv728QU1QYOTtXDEENhebLeVrYBVjv+HJYjhoo2yhO4TRHGfRNR
MO9oHmErJcdZ0h4YKf/BIWSENGtPGPKGMgHHGX3z1bkAINWo8olOgRrS8WXAYw1x+RwBqNDbWkHS
khUrPK4Pkl6mI4nXi0py91yA0qDtDrFP2cA7xdEGRjPbdrMTKU0z5h6kS5wBeP1WLkP0CrkURBmj
3ul3Y8DRrY3B1HoHp4Rlhb7KzhA9Y6EbIxNaRRBHkczOsLLOfLdvZa3wC0fI6aB/EKEREBHvzbQN
8gTwfwNhWPspwyxhRvOrhgfVfzQbyr/QA5X3ZMsBJCcWfT10OnNRd1V9THs/Epem5xLX4L2s5zTr
IYI7rgfccvYnJG0t/1kVTfETxBi5udPCseN5SmT1Ar5TrK00W/qNWniQ3RmR8F8rRN+QXGUxsuN4
ZI8nBBgWtlkOMj9AZLIrBMDz6AMM4QTdMYTqbSoLnBSp5exFyKj8snDOrf+D2JDsJwrVeQY+09JH
COYBPsojq/8IUwFWIlCW9RtWShH9kS5ibiuzZ9Fl8YYG6Fd9WO/yfXDuzHXCebdBXZg9gAwZvh0V
+P+T21YJGJ6MQ3xymoLcj5RaEFtAZsBBmFrfYuhf2QmDRXHa/BS70y2LBBsiQVYGirUDxOIC0m3t
XQUpyKtRx/84Oq/uRnktDP8i1qKXW9ztJE6ZtLlhTb4kgAQIhKi//jw+t6dMEhukvd86f+a9Gq9D
GOftfsiGDoIg1F2Gk9CGTZeB74MEjJanCRB0g0s+If1L7T5RhP1XnD5vU+NL/UWsO/fcUnfC2q7I
2uS9Fy9N9xzU5TSndsuwgHB/lE46yHnYhh1L7q0Ap3TS0MBok/6N7mKPvTaCiWmD6iGPb+2eiOLs
PW0pLj6IwSyXvBk56kmEQBqmVZ1/lxijQ4Zu4JkLz4W3a6aGsxACtnXRHXdc4YS/Vwup20H3Nbkx
nqNMTdrfhBjWAX3icSi4NTrZvTrGBdZhUYVdnG5eA6TknakPVNYpecxovH7O6d6Vd9ovh4aZWkwX
NC7t20KI+mWpcs8BsCo51uwOSySU1DLNztb3ptjZWW0S+ffxMNnNwTjD1BxbVdrLtjFMwiBNAMGp
QysSFzbuuWMXIOPGYOxJhFnKkV8sRT7mIu1M/c4p0b4gxS/oWUVpWVyCyoITKqJC8CTE3nxfN+S4
7RCiNTu7DJVi3Y1bfpVq1p9+v6D3acdanRK3hVXmiYAPn/g2+qe+zRFi6spv75OW2yLNraUIU4Sj
OrvGo1MiGMoWP3ksEmpudnKgl+A+GtmFNpR3JN7JVHndMG6E1bgt5pBtVCJeuoNuVurABjs8BYOP
Pi33MVynTha7+sSx1RtWNaV+4ghgC9G9MRzkaxI3mwA1U7YPKDRCd1LZyjkNoBO0PsScJCNNYH90
WcnvKIIn21GWxssbdf3wYQGze5yGLHwpKsx82SukZjTStYIsK+mM1atbFlOxr6VnO+QscrnurKIN
IKa7ceKmaXLa4UPRxm8rygkG8iQsQD/EjLR/QjfAPqEQ5pbIc4HMsgH+v4htuV3GrA42U7CMV1Ie
2nmHO73Um3UdFgiC0TTVfQN51KZl4gq1lSu1sOnK5z7zXstl3kK+osUwVmgdRk61cd9TlFPsi9W/
aQzmKXvw57EFnbbaIks7exrfibjWT5PShrWRotNy0yK9D6AsMcqkQS3LeePJoV5PE08zYG69ZB8B
P/LR8yLzUvd0Re0aPggYw2hEaKyrSLdnD6TkHiRrIFPUvyUsuFwdVz2tUuzjoo2I8V/KGQsO6ke9
yWfbFtubjx/alFPzK8I04O3C1kySIGdXsI4PM305saJ0Ni19hXg28TkUEBl2GSv2iCiqQ4MzEDdT
ixdrLCN9GrLAvmvcIQZac3Ay9ugewQ4C5YUXO8KEhbdhEs90tvcwbFHTX2Y5RrzUoFRfMrNVuAeA
5r/LJJfqBnDCvBjmjiz1TFJeARSCeFfOgSevUdAOL1Pj2fO78IrcPRmqJ5OvZgznU9V72oKszwr7
e4Ep0w+NJhJri/rdJ/LekZU5ZO4sDy5iffHj0E8V/tqtPasUYQABqcLtHRrD485+pBIBoK5d++Bl
1V5dv4WsyRo4ttS3R329PTLtUgO9Wzo+8Ft6yxEnxHCuvDoPj6FXuYhso7XeOSBi8w6Xbl3BPZHP
eMqxOc38PRq2PQO0+8jzhrPFQln/2+S+/U3mIOIj8nnDa4aHCah9yXEwCqCm5DBMwNqbgQwaA01b
DcjIbeG/g545etcSpz5Dw47Bd2Ja7CTIJlFPOwiiP03b2n8zrZPwXlfjOrxPXHQfXCNrsvVDYus2
qDnyFlKnDr9wxgDT6inQ5cPIxprvhNNVy4bKbyvma5HT0W+hi1BEFTLcNl0H7tH0rf2iCzjOA78M
SkgWlva9QhLcb0Fz3X7n0sYkdiwC1U+PXVH8WmHWfMsGBcdB9JFntorC4OeghG0TemX/94BNAgPV
XCxvNo81hcElFc6bJFnXq0Dmu5x5u7v2rZwjRFzpNKrxLzBJZw4+BPnMguobqggx9pjXashd8Wza
gEz9IQjR1vtrUv/Lat+58/QERCQjBtdtHZMMn+UTaLKz2M5yQYJYrRuxVsOziRqMHtyd07nxx4Zw
fqtGIgljyLuqE58T2Rsqzh49mPCxCKsZKbuVx/e9p0x8e2AMTI8drkJuck8nxUctllykjJC0McDe
OOQLlXwbZEHllxJJoT6ZMerQsvchC0EWN8yhlGVpxuS2Xqat5eNQSePB0QsTi8dswS/hPs6wS+Yw
lvb8h5dLj0chjLAPORffEaYMIZXpjHtPzKmzfI3QB9mODxmhqE86NVqnYWjvEkmwydaJ2IdOM1ZD
H8UPtbbprGYXtZhw1vWf8SkhvLpUXGWHEZbOv2vnOt5XYnSdvUtU6veEW/0eqAkx9gwCtAvEjenh
47UhjaPp/0exGAuwZjX8GjteX6VGypo6eihffPKupq1d9fpqLf6iDk1YAf811lSTxhvkYHTeyotO
izd6gS1d9GreSMcPmq8m6jswSKfLfgFZJOYStxvlvutxjGxkyUPGhCPzj6KyIdGYWadkUzcreIuI
wJ03uUKwcp4WcKKh7kFpZ0fY0AwtuDx7oairo4DL8h61Na1XTBa4yyYTLpeKHZ0r2TYFt3ZvFyZd
cVkzrfk1ZsoSNDF8mEdMHrjtOBDizrWfEUbM1dbhdo7ux1Y33WmhwRJrmc8juWO/mq/MpEKmogQ3
ZrHGjQj2S84xGq7EG7bob21/S3Jb5G6lycc/sWBkPjuyYFHyJiu7tNyXJ9sLh/e2z+DkPFpH8PGL
GgGaiTkp9pnl2u+TZkRLa9ENLwGuvEec8OAnzZhVn5YZsz82EDI43GKk2nSdzr/B9timpCGG5NVm
JvjP9kBXge6Y5KFcq+WxW5eRh15ijjnEdmOHW8nd9ATsEgBvD9h3D3GcBa+LJxrrNRFexjhcR/G7
Uu36oZgbUVmsJVPXGMyEdtgNAcvWaCMt1E7dP1Q8qNUuyrFAspdNYXmX5/0CZ8TvBChBYekZlCSw
9/4Q28NrFdRRfrIrk9++n7rAMlLMHgMskx2kSOBR4txF5QtgZFYeSZUoPrHH2DM4XKPhDwMsS3vO
iKa5NrUdPNCdU6IfJarwTy0b64Ovplk2yOTqV3XjdDfKy6OfkZrkX6VtxvvBa71ga9ZYV99DY0Rw
O0HdSUEat/ardinhO6NtXpsX+Pcg5+QxMdiNIJ7qW/NmwtRlYcf4KwqHQU3a7oY4shFB1mLRGD/G
Ul6yaPTmZ6S33nnQpDUSHIey4Ng0rdUd3R4gnuk1Hvw9KEKJYnxCMQSVKhIYae1/GduruGdIyyLS
rZjMIwFIuDwFtvQ/fWnb/3l9vpz73JGAmhXcORLBdX7E+ts+IVfLFbAG+TJPfuF3r6VyrbehrrS3
GZg7rk5vW9mx7S3rHo1nZl7dBt/dlqDS8UjvPSC2VY/imSnR6/j68tFNMXjbl7hTEbLchCcodUGf
iAwIZvsY1UOkDl6ZL93BX7px3uViQB4atyYQjwk9peWnpxKdXAEG5vFea4bLbTuHh8QizcMM7l9/
Fe4LtI7dM3P3S3AoMtstjz3GBnUju9xfSjUyMNRWmCfgMVkcETWWV7msY/EI+BAXabmG0w/5/hxP
BW712UqJ6SuHvV86kQKna8p102cRN3TT4A7btH7pR4dlBmg6BnUQtbtq8fxDbShL3xc5fRqfLtGR
BSFZQsM5C7Rj4FtAAdthiXF5o3BgRdwukyrkqWqH7oejO/+zesYad04loKpar8cnI2hn/rWYwi/I
5pfpoiK23o1fToS8Dc7q7Sa3DeS2q2MR71ciIHFTzCD2leRzpTGFGzgIlnqE5q0djK5O5ngnnOrl
OxqSWGKyjOEKGYCy7o+1WM0Xng3onxZglGCAZWg9jCIan2eplLpUeeeQ0mQoNDxMPV7tN9K6JwMV
BoYNd6/KkCE+8BmUqwV5UO3TnoLgzvyXg57PrOyNRF+OaRl43LUQJ+IxQJLbOS6/ip7jck8xQRug
vB6THKzMxqfFODp8QCxWfz0uAYcHjIUaEbLI90FHLO5NIRD9gYYoHmZMOUXaVJ2vDnHQIr4dw9WD
+o5b/85hMv91m2hx9msMv5B2BMX817PeFyfIOfnjlgGqxHwcxy8OkXZGY88Yuscmp/6VThnF+Fw4
dFI8bq5OlxVD7LZiL8TJEzQZxLKfRH+xydbkgpR17MAk1eorivBMa/DWaCMY+C5ZbmIq0bSv/2MU
QEOmJj9ISLloVHPyUEo8N5TU81JW8xyAU0r1Ow52/OkPWB4IRoLUdfOZ9z6xfG7Gtu/b+KAXG0lr
HjbzF7S26I6I58IH/Oflcl0N0pMjyzwEI6Hz64CL0tjf+M4Ax/Ap5OfaxkuCENKpqs1ceLOzw8CK
KTMyYXxxQN+qfbUmWA1JIEDj5zux+9OuTvQ+6HZ4gKcFIm/iZnw1vMc1b3lYXzDDIHZrBlxSovbg
LOxFltep93x7v/S5z1GSa5T2BeLusxVw42xpC9NXEsLbr7h0/N+l7eRlXfADQJf5CkYP0+MvxW7e
H4+9FLaU2iNrX0aG8i05gjK6XrPW23Eg/xu9Yo74hl+Q3RbJxPrIW63/Q/FI/H/fwEQdpdOGRwYA
ghQaZeFGsvoGHSJpkWJbdJ4bfCasUcNW5EHjbvwmKZajZ1Z3PE2VbM5NYJfFJreayD/Cfat6kxM1
SHyEstf+I6ANwzkhJ4d3J92gRryEYK5HCsKDn05RM9+x5ZXJ2WFF6u9HJMhPavbrkCSCuuQ+j5lt
d7FNJF8qxLjce9MNgnHElETbqfd9/hErauTfcsXHcgAY5zGPpWPpZzKJfLXxM5FcCsu6AW5ZKK4B
fYo/NiISm/97GV3sIs7/sgkkaxpNWRWeiGprqktbgWY/O2Vnladm1eW6zVD0I3BtGgeICJtLJEQr
H7WchJMC06i/dZJAO/lNA4s4OTQQ7kzujMVW4jZ/wASKXZG10sesHU7zHR5LuPeIwcNNW7cekKQO
EcGUvaz9ees6swy4NCkr3bT9MN65WV9+u7Hx1WdUzM6/GV6oEVu77rJmh/eoeIiBt6rDpJYEVR8F
CMnGcFBfEWN47n+8T3V2qQvlPnBOFhzOKpjMneJAwNBY8fc5dxXQmneWBFGJUwAneJ0KM/6LUCN9
2+ySz4ZsRX83r6L/iPsyH3eFb5rpuUHwvS2w3eLa72hdbOIhSs6UZeZHW9UTrGeui13pkhW8jVBU
53sv8+P6BObadLRuJ5y+/P56Ztya5OuQ9La5VrIUl4hnZ4G36sAaspHai8MACExgVCWrjYOiHk8e
gfBvznQTPqJET16bGB9vGk5R9zcfC//GQQtKx1RIDd4mgUUuUz+Q+T/VQMmgngD7pE8DumLLpTK/
KBHyfpUCO2Zqca7pUyay8SNgXn3MnUoxPfju9B04evozC8o3GDIHb59g0fordNnXW8Rj1tFuevkv
1oaFXHqNSWGzXDLUkS572wISe9xnflmoLeXN9geKJ/XPCkR/4YnouBELET3XbWlnF5figwuxJrN3
ymPSuPcoZ7FEEhM0PJOG3K5bjHsYUlryRLIL2xOSm6iG8E8XiIc+1W44eOxBKviElEuKo8NjzxUo
o/oNGKkf73LkedU+pGh0JO7Rbn4Z3AOPooLEtbmlXFLncTvE/lGzAWGj6zuFJcSdc3cjxE2tpkrh
1Hekz43TXibGg8FtKvVUw0ICDTkiRtY/Z8F63whGaOaZIfROTecmiqnFldl+CQAqdlPkuHsyu2L2
YjgIxHFZ3W0kdl9aO6VZcHkurnWaJgaU3WSgp1IbfARFAYUVBE2Mk2LbIilJX8x4E4S7LrcNSdJ9
hJwqwwaGPlNcKZWFy/LErImimUaa0moaOvfkcq/ctRW5LymRc/rvNPXVn6xvlvpcLc1y7WU2PDAH
Q1Z6vrsgm+z97i5DN4rF2sp6hnDPGq4uTn8XX1UwXvpGJesb7v/1IbJNW7D6uyinGWY1gNsaYyTn
lXieI4KQ9la4kgXMpxJHRLxwCp1FzG1/CExdTXsLqpHLFiGd2JFjUF/p/OWl5erzn9mV/eaYtaSa
kMHVNR+6yqLL6nDcpwy29Vvnifp+JHZZbfMqM3u2sBgjGyDPiUEXBZNUiiR92svifcAYHrLgqhDa
Ooq69btVPqqJdg26rSmz7IFAE5PfARUGhdjo2k74s7rxzZJ5cG4xefOpQqEd5mrxx12PiHBIFXAp
wHwZufW3O1EwcBkEhrcxtUp/Vu8VESv/1Z2HeswyzuziaSfyfhr9YE4b5aloz0jH8CMIEZAp2YQd
dJlc0CVC0Dv5rh4z+6Kc8GYVwugnENRbHjKEm+pxI2dk53jgXB+U1pA0mOp2XoJtdINhAGb8DP8c
PvU17VAimQdrQStybWUUfrWm9dDoMyDo3erPif3ODdfG55nivRXqnMM3LWalsYfNoYUeIhDrOZTw
MU1qTaOx9m3HRLg1dscJ3qDp3Nh4+/NNgnwR+zB342Yu4/EBvDzhxeqY6/Za4lO9JZjP3gU5FeXi
gAMdksNS6O8sHEz+inK06PcBz1G2MaojXSiG3cLcLweN8xYDYfE4ZG77jIxoxA/LLhhvyOpI/vOn
IZanSBXjdz0vxf0QjyGhPm0dXC0vCNx/khwk1NEFSpW0hd0YtrehnaWgkBgP9biEE4kB081FtuTh
U2hTBcClbrUAoe7Q90+1xD3PD2uwjcXhXPa7uOz85+xmhWXitv16xw7r407ukWbgYCqU/YS4Amnc
aOfq4eY7Os01Ug+glRqEo9YF9qYuKbue1buJygNjE74GL1xewpZ81L9LjgNsHJO4flyUXzSnIit0
8zNZoP4pFgrIfQVP3R/R50b36NkNzFjn4m1IgNWAgbKEN79GOvgE+89go92B3J+QQJ53HeEeSb0l
WP6AhftPetDzVwkL+hlma+s9eFKshNmwAQPOtE3NFBBVv06eLz82HE6WmnXoXyS/0A0Vgf3dygJ3
IrtYaX/0KspcL6WiJebVFPy1I5RZWycQpUYFiPaZk6BviTveCCIzYCRAMnZOTnlQgWjX7HEO2ed8
DZ1SHTgzdHHmKLk1wiFiDncuOkJuTdtbv9AUjeuWAuY4PksJBLnxfT1fupr7ayddmXeEU7nKewmr
rtDnuMmGfwrmAy8UgSpvN0drSZRCOT9wIjJvRSWX814XNbCz7tnWSdtAZ7FDbVXUfwur5cwdbKGT
k+gn56lYiF08Orw3eZovcnywhmQZNgnRCywZQc/k33d6GDfs9VhH4QQmrJsO4cNo/VXz4xREDqZ1
IgOz8xq6qojyzvGF8ZdkwF9umN8ZRF+fEYQGpEBZkDzum6hItjlZKeVGSDE/KhoD3q16Wfs/xuMJ
4SnljUcV2tbDKwu8GN6jEGk6FtjVvFrE9LwD9dy8+12hHrNc8tdAkw53JHN0lOhQVdamSWOCF3IJ
ySCYSrFyK7Dco4fEeBBvEmHH18QxGgP4jNp3hDcoVX/nR16MUsPJzaOXRaHeO2RUvFNGGf7j4/aC
o5+tNgt7j291b2s5h0cktuLs0D6qNl4fOIBmgAMEQxnUvpuVmnkIcNbe+D6pZtbhUcX8s0sYLvGl
U8t0p/K8689TmUUwaDExMRtApBhoBOQBCyz/CRARHL3a4wPAJTTSPVVusIAMuLikvU5bJliiO4rF
5W1bxjzzt7IvEOgOOkcCAJTKyNoSm4xWgLw0ZzfjBzqgtujCnYWVj6EAlM/eYrB063RtfMzknnLt
p67PcGJzRKod3tfC2gwDGoVN2a+ri48oFvo4TSHni6hULv6r2a0MmTtUzqbjMrWfxbIm6oi2zw9T
23T5nzIc89cREzzcZZCYYJeXjf4HVMXnFRey/+wr24YdwlQSpfiI9B20PKyA0QtBXK43F/EBb2H3
nxyIqSbMI16ydCgbfB8ZTtFlP6hxelrpmM1Su0GxS+ZJLV9IlVmdA/HsGNKykK/hXGWjO1Wca/Yt
3pj0uQpdkhWcY9zB7bmsIiIIGqb5/sDWLl6WnuN9k6NhM/wDQMm7CCv/tK8aQlfSuCQMbusVSfYy
1LZwro6qwxNqgKHckLOT70lgltVxaQpTXhDdcaH1KFntc0KorUphzgz+jIT8QERJ4QE2Uus7h4A1
ZxPrUf3pJz/542Ci9veaF+dmelfWYWjLLj/weN5O+cHSnNJDK/ewugPqodmN3vuwRmbYzxYCptHn
nUwG1z9M3YBeoyrdOj6Mqh/C7YSldH+ja/G5YD+9IZQ+UCgGR7vdz2aKny2tEH2UfmOqbYJW/3Mh
uSvaVmiFn1GiwzZlOI6RolPdqNOhdYOaQJQCDfOsNZ4eC6YkQWSKLYvxq2RRmwMUhNiLZnLZbmLC
onM6kRri2L5H7tTXWa1kDSBAcrvrxM96cFb8EzvCM6ycn1v1xwXLlHUBovXCzYwLfUKaK4NThkF1
2FZNAWDKyTElKe61/5/BXVw+1sIF+Oxgp1IHrjG7TMvQ2PuhcslEIB/H83/6yI8f4s7oCTqe9Bw0
c6JvnRT3cmRvyiwZnvjyxgoyo1FfCT3AHy2CnugceZmwj05iLwljs+s2d948rCFvW+D+xd4VvXHD
S2c3oPhk2y2d5MvRlvNCOADbb68mcI4aZa/GuPiddP3qbmriZIbzmuVOfgDETn7asG2Lk+PZOcHn
gPDWZvKGdt11FBDNd4ROeOWWgYo5uFajfl915heptmKFgdkqHAQsccDMLtFgjCcnrA2vT1LV895T
mAi2bQ66vwsDUj3I26N4F/Y/s6IXkhowX4Q56tv9CrQIqBfM/skBAm4hYnyC1wKyFM8Djd/Bhrwx
cg7muZ8p9bP9mCMEweKT6Gbhw0cP4NwFMuGLF2NsJw+WV3QrYIwI7nOt+R8JK9mrF1pNecRN5n5B
FhHMyXg2EcM5uO5uAXtzNmHc9wqeK8A8LEdJ3lyBT4a73B4pnArGWwY1wmEGvgi9d5MSAdz8+ti7
1DkKmM02oubq39H2Fd1S/Ap8mrxXCUs/+SPDK8MW35KisHHd+kvkiE+7C/sZ0VpLIEperPWjl1AJ
eZiZgnnCwQXqZzI6FVjl6oMlSI6FD6tCc35EHtuTJ1lHAIq0jzTosBs3zPAaRzZf+uTwUV8rDTVx
YjChOZ1tapZnRDv2rTF6lESPBlUR4+uNCU7AlA39t9YdNzmHxbpeompo8IrUaxU/YJ01zQMAdPgZ
dVByfyxSYOLdAm7HD7SQdRFssbZYo7xKrIcQhypY2VDm3VeC7PFcY95a7pC52evBm/ANH8ZY6/EK
n5pdBxXKL7sxffmMCBzdIs/gAkSJ05gtovOoMbGHMYj+ekD+4oxjrhTbvs6ZKCRfoMLg6SIF63pl
rHPhZvabXKjvPMphFn9sZYg4GJWasBHIHJ9QHJfVhQ9mfEx6pcod14+qv0TPzLPrrXLtDkNQLvfo
yYkeXxwdfhQSeeHM+81rm+u+QAIb5fO1uakrQaDiZ5t4Kuy+rif2HWj/BOUCgfDc5CHiC3wEcriT
iTdHe9uqm8NqswHh0bU7Iin4Ni6O047dhjy0JNyNwh/j/UiWKnr9gLR+bBdiaE6TF+tP0j9bKAoP
/urYzCRD7qaexeYoCIXYLSIx6poEpvkIylW+x0QGsgM52fJnWYVQd+6MnG7HWBO7u9xFv7zN5zXP
tiZeUGEWBDLxbuRotUCWHZgiFkH4/Tl2kRHWlFUXxAetl5kAoeGgklz6Gz4/OeLtzWceVqWb58oS
k/WKvJj23UTQ1XYX0YmZ7VAfFwmcmc2S5ExTUx3Z4aS+762uf7Rnrx13o5nGEpWCKIKdQ/zlh0SZ
Ve6jPjHDAXKloNw2YeGaWxeVByRJzUW4WmLcDUnX3nmean1yZKK1OvTZ7PIWB6h42Tusevhnkhn1
VRuQAYgFPYkPK3LGImWfcNknV6f2CH+URr3P3EnIPRzL1CkGoQb2DEx+xmXli5rYi2hoUySt3vzI
POi2GzIhAXJjqYKzKxB4n0atpvLU8l0AEyB9be9Qgk7TbkXFdC/jMQ+uk5GJvJ/mcoaMlv18QD5a
fk+WFdmUdgm+NMdd3RPoGWFPbtjcXvDeCn6bYuzmB7jfSO/7qu6T82zhBIQ8mDCBQ62ZfOcQ90kQ
Vu/bb5YKBpCQNTRc/9EC2ENujsA2GpYxboWgvnnULKqJYtPY5AWusJEgb27uXPs2ySdyysIo2LXk
fHMkGKauvdOCGZFYRDDf6lnTN2qN4Fcqjf86rgW2Y0+p5R7fW/HNFNLWN9u72SbTjP7vdpZvWX1m
WNlizp+VFuC7iDdABG1tewKSrdE/5JWVXyxZEEgZ894hAgMo7nCL9ZRvoz4baOUw1fBSToq9zhRe
9iQ7R31PBv8xSQ4YC3fS6al+LeoVUMOJHTLhI9DOhCwHl5itmEODiwh7w1tRdyo+Z7ka3tZmXV8I
0SB/gWn8B7OU4vCJ6DcmhKFPjl6PeouwnnX5Y8suuIkZFhSBIU/XU+8V4kilVv7I2gQBFRqM8+cq
6NmTbqljakM8GDEKvnYskcZmdKJTa6T+HroJi6SrsdWTR9vhXYpBH5ajjRuhfWsrQmj3t4Kwf4Gc
zXBueHcPuJUzc5lNI39BFHsbcRm9ZwEyDUP8KB6U32TELQWSh9KX9zdn8B7j2ut2hNKpJNVeVh8S
keTURNUAIedZiMqB9FtdcNsApwKqmVY+kFWWVw+E1HAUq1Ey5YYekO+2q1gZb0vsmJ1jG2JxZ7tr
pHa2TsisDRp8dKlPnCz6TNzt5kHxpv31dWK+u0hldwT/2KiaJ4MepG8755Yjz2bDbB/KdbfGhfNE
DjTSJ51U7RPqCCjunq/52BMFBoHPjvjXRv8ut8h4CXYmOZb49TVrHbmzpBf+8mVpZ9OQwV2c/HJ2
QWtaYhA3WVDJ4MJVN+QH8oj84oCLkq+A/+V4jEVTcTMFXtTfZUiie2j5JeMR7Jv4vWBG0cfcJsba
aRrrJ7AzuR7XZijd/SyGVd3cNPUTilewWH+yzD+bhCAPmYZZf+uamL174lu0ty9G2/xHkH3xwz4z
P5RIG5/8SWH7ayqnfZOx471y6CUP5VCbjwSf5LDLrSTGIl/7uLUm9z1nkHwL1nWa0pwcBMOatgra
zcnBPklUTSjiStvnOrcX028lewau9jhG9W/agVjmzM+Ca4XM3uIIFcN/7Muwl9VUOv9KNJp/x8GL
Pu12pC/CEYQdsWznwUvlDgijFB2+XFMynC7kY4XepgKYUPYnlFidnZTK42lXA3v5G4F5We9BuayX
NSvXv66ttd5SUB18ApPzmFNKxKZE8Kx+XMgxIMKAwBaob+RIVz8HCE8ZYlxGpcYpH6wOPWaamFxN
u8QKK5AzuKBtr8t4gFCHgUCu6k4//iKqR8p9M1TOXGEkVWV+j3Auo3F5E0TTLO7I4rRfzchcYI1V
RpHsOANd2jE82xREjbXJEi8JH+I1cUjd7AP7M8Tn8IR6pyg2EjkqBaQNLfJkYWXDEUYEG3/TWfE7
TaqRs7WYAfeAmWQRDdVI2AglT3Oxb7jx0A2gxdvgjtJihycMHDOoiWJ7Rm5v45UjTQT3WTvAXM83
KqKB5MVqUeEvmlbXMYcCWcEtEaCv2LlKOOC0D+AGSQ5DPHYmvtA9eBS4dtc+EgQ+IM+x3EPlzPQr
ZQCQHurwNqzfhpDoLDTN/OwnHfa36Nya32jptPnOSwJ0IO4mpz0zS6k7MRmHgI15an+W0LLvXDAa
oHwI8ntPuu2wj5cEZbXkhfXugAlXsQ28NuHU9bixH5wFycRurUur3rfVEL+zG1DLZmviFlOIJe7S
clmJ8OuENoTFMAFO+zpeGbszL1b6xi3n5TaYcDRsfeHeaF4ryF6XcKl+TcOU/hs4zHt7kkid4VJ3
BNykhPyRkT92sIipL1YV7hpqIyc4BqCTtCj94HUqWgXfELtg+6IrsZDDB7XfS7jWM+mMsp+2JWbX
MSWNrAvooXfDnxqN30Uvvf17ExblqTOyE3D6gD6kA+mCN88Rkn0iYZfkxanzUT5OVjwUl7JvQ4x8
mPh5HTWm104pgS1K5+ZQU/tKoKifVOyf1rp+lUA6hN8p7exVHhofSCf20QcagpTvs44cnZT29r46
TlEAooUfzdZpZqzgpSQu+NuEZCIT4ZJMV5noLN8EXs8Jm5X/4+xMduXGtTX9Khd3fISiRLUXVTWI
UHS7sbfTvSdC2mmr73s9fX1yTRwKIYSdBzk6BjaDFLm4uNbfcH6PRgBU4ZhUxmjsRlnkb1DbpX+v
oM+CfuwgPpu1rL83yJCDqNFIQ0+22YmfEW5GyRtu2/wNZCasu2tPqO1BqTwBUDqBoMgE/Ij6Jyrd
D3bfRB+QP6EfhWRe9bHQSww6oQN1P1DoKvNdh0Hjz0rPheciO0EjA8Uz+6VJzIDsgGiLll2pR78c
jiDqv1oX0XXSe/OpJwGGoxS01o8UCdsOvSm0c3YJT0FrhwoTQSBLRN/DuK/g0zm0XR+mknSDp9dA
ZoA2j/mPWQPxrqOq8vZa4nF75LKynkGfQ3ABieR8BlMenLUqRI2nSnuoyJGBIPeB7wEkBMHyBsDO
YFtzmy0AbaHKMs7eirTQfuRgAoqLg2BkikZ5Lf7B2UOR+9HPJJTRzGyikwCt/ka3h7Q5OZo3dfuk
ord5GHHSESdQd+Mb0x5aaCuDrw5uGhvF34nvh189gIwfddMZEHobKg7TP7gZivSE9lNb78xU+AKw
Tdu+C/GL8M5RFcfhBawDOTUgu+Zi67mKiBTw8c9DFtqfbaT1yV+6bgD2knaoTKtT93eYSrL1qalB
7yU6T04AkcaHydYtipnIckFDNLBaoQfTxMFbRVGNj4qTwAVWYj2Z3TypcbcoGJhgJdLKBE9MyWlO
A/B3zt8bzURQLAqYdnQ7664+ml1mfG39woRerk3ygzkBKMQxwReHiD41SA20NTR6zzqvU85QYKA3
CtHCBY5sQbos4AfuBA3R8KCOFmUmvUPyduenhFY3oAZ26NFnaok2dOr3nQXo+w04kAa9MppAKFsL
SBBauGcspzyIto+TDz5KIx4y1wPNR7CTTndAbxfegWfGA+04zx7TMxdy6LuUQ/TkLCVoukOhdfI7
2r9VeC5EABg7sBr5hJp9F7stCH6iu44fBJtNkV/Uyjc/eLxt7YNM1SkBogS9zZUWWA4X1A5pKgzG
/GnALuVTCh7ie5tXSkbrz9Y/pvXYoZIB95ryhF+oX9CeT/6yu2pk+qC8nh2kKCp8lB/jZHwohTmb
6FCE/5URW0cQb3lgI6bYFdTckcDGV8Oyh49p1w5fygmwu2JHMRDkeuoeq3Cgxix1EaKFC777YwIO
T3sc8CCAF0aONcsKQLM64clUvaidxgbpgdR9GAuZY1eYs0pghqAvI9LYg6dCWxwKhgmSUzkCMEJX
qsEE8T3yc772zTBrauY91l9vAqL4D131tfFoRohTPyuwS6gVj44dEV5ReKcYmEr7RU8C6ActBI7y
MGkBtMooGOXo+kAwL9wobYIgaQ5yulZ04682NVpusoTLqYBD2u5CrVRi8kmzejC70HHcKAsskhQU
YuTBGpru22SN8pMajJnm1nRl8ejqSptt7WNo57LSI9XjDFKNBHaUPo6GkIIii+M1X4Me+vYT+cr4
AH9Za46VpKbvExKg2NO+Rw8cOm/+AvaTJyqt2+Bjh1coiO/Wl5FLO8imMO9R83B5UsVfFPQ+yj2S
laN1LOjxfsmC2hwQn1GGh/+UPEx4DdFlshKDW0bkCHV0VYmI+X/KwOn7MktworFlKp4qfES+SzWI
qAKngt5J58FNQJq7lD/8BtIpNDTga+gU9P5fhUFHB1eXiHJflqLRQBlGNABdWnQBv1Eab+2Xsgqy
9plWtkYOn1e+90FtBzG5WjjpF7hGYQrTpgyy3X+cXsoxI7dzwdZEj/QVHHTD2erx8T9qQcWioEDo
BpZn/kOvrvmYySicEyhgWAJm8uf/TBNkRtFJ2L9mrXmktQKwogK6lVpIkZrH/0CebBxheckhN7VA
7gWX54OIMeE5R2CYxw1bqBU/I232VeOvWAKhitlz6A9nLFX4iLvIotmDSRpRmjIAuRyHvhnkeWj9
5GkCY/dt9OLxYlM4cP/7v/7X//3fP4b/8X/mL//fEvS/sjZ9yUMqX//nv9cshnR63yTzui4cdeF1
2JPTWMQ6nj6wO4AuIUlLOc95vD/Kmm0SUnk6oEYQJo69sAD0o7HCMojXk6LRXEWF8ZfSNtUb3hnD
w/2RZg+tK+NT4gSoc11I3j4GC3q9mH0U+DmaWljKVkr42E+tduIy7fe6gi+Ekcq/K7NH4ByDjcfa
aH/cH3yexmLw+Ruqlo7Vq0lX+nrwMuj8GB4+3hFZFV0KEeJXiVTHsfYbGIJ6F6DBEyeH+4PerC1d
Pzp/DCcA1GnO4gtOY9E3gQHqbarb4pOQCGNnRam8RQ4/fK2nIhNzDF3aEn0f/MsWn5Fm2dDgbwDB
rCjqY2Y5mQtVtXEHD1el185KV6mpqIalo0xoioXJl+5pXYEGPmKTlvm+cqLkeZDlLz3t0jevH4i3
pI4LvcoyioUpW6KaBsAm1ALQya13AxWBtxpR9UgPHHbm/bFuDOCYjG5jAungs2dD1b3eHzBsMVxJ
HX1voTaKlvSo7WKZ07AAJbzDEKN77eGex3Pmz0Vc0eDKXY8XFY2P0BnjVaDxT2g+Kge9ndJ3r54V
vp6aQ5NCUNrQF58qLf2J29wm4cSObO/lkXOEMIoybiMQP5G9ueGLeLvhkda24PY6mkVHaHnEVQUe
bCrA4CWirfeaYdLMLZEn0nt7+vTqqcGu1Az2u8Ua6osP1s2lgTTEbmLKEvNjVLQ0HKxC/9UgUHgC
rxq8Nk5aOs7nYPkoD3DAtHnqf1wFCn4AXJCg6BTEeM+Tn5ORA6Hac3tv+TGurCLbAgs7JJp02DGL
r4bGQTMTFxCcQQf0jKELJ4DqzB7uWrthMLk+FEq0838OO/96VpoHMwUO0XyW9XKnaKG4eAAIKyXS
NwLUygGTxAxiIVBbov/iexUaIMMhYCoVOAYYujywe3+IToHRo7g2ldHroxTjOUI3TcNhKRexF6+P
PukctmKGC/Jp6KXv6niGnZo6+nV/J66uoeZIpEZsYXFhX68hJH+8cyyI4XFFW35qfe9Q5RjUR4Nf
/ZtJSeiUgiU0DbkYyiel19VwIEr1Gjp5KAVcDA/aBcIP1oZr5O1tjb8zsp701QAo4ml7PSug5IBu
PCSF0cLJADP3qOYcffJxGvLYhf7qqwq4XqMpdEEmcMkPoyN58P6LpbWF7eiqbUt7adCe83jPqgGd
B81TSjyQYJtTrKzOwu6jjYD8+29dZwjwlwUmFqag+6upi/RE+GmT0xCT+2zKgi9KRQdn1wxYGxWg
zN6KIIlfwqrSH2mO1U+Y4Ym3XLnTgVa7fQGKY/0c46L7CSw7s3nfg82iux+fo1CluKtAf9m4sOaT
ee/nLr6PogBTjU1b7mP6FX4W0IH1BqwPMLo4INcu9unYhGgNIxRy/5v8zjvvjaxd7wyUUaC49Ixc
I94I4AFludR+a1I425eq2T06MySAIsEvr5LVkwjT4Fy23savWDt0BH++lzkHLnv+9z/CMeQhPZKg
e2D6oS3phWiM18D9L4iElxtDzYfqZr4IKHDCgQGb5uLQUXKJWqh7+t5rvhlgNE80ZTLauujIFogI
3V/dtcHkbCwK0gP6g7bIeZwibvRZ/5a2Y+ar+1zViyfFiqqT0Q8JtXgd1tnG/NS1tbSpFJCRaKal
Ld2MHTjWZBF4cCLgUqPtixcBCGyvuFik65cRty/AKJp5RC6wfym4Kehw4QlwoDQSfVQ0x3wcQX2X
LvwZcSwplp/ur8l8NSw+AKRiFfkUm1ofV8j1t87m5c+R0AIVB7HSLsHb67TeDvdHWVkFriWHhJYL
ShNisa29aaD7iuzBvh4Fkro6AimWoe3g3o/H+yOthFbCt8rFrrHi0lzs3aSXHWg7cj+6Q9VlCjLv
UtDd2VNGmVsQZnbqajVAC9JRnnAOqV4fVEmoiXUmNW+i6mKLpQPMz7APjL2j5Mq7xhRwK8RY5E9Q
rpMv96e6sp0NLI51XgpsLHX5gAYhCQe4ZCyAwrMLgMSnljodaOqphFiG9dnG2q58RZObkU+IQbdB
N+96r2Cig5inQUkf0Fr9UPYx2n9FYz9Vmu1sDDX/qcW2ZChH1UhreDkvLZxx6akxBvK4jBOLFlBS
hy0SpWGACDimaodeF9ozzljKRoRYnaGt2aYB5sYw1Pm0/BH5AHFWEepMKKJBujhS5wRFUqCJDqsj
P7/669GZQI+cM2xbyI1eD2UqaMlDLyXJnTzxXi+LiL4BuOMzrMrYAYfXldpGMFqdnWPyquTOVy17
MTtDNioxkA0jfL8pDwqiYs8omxiRG0Itf/1zhVXkE5q2qUky4Ov5NTycUINjKVFWMUEakedY+HUf
qgJ45/2lXJsXkct2NB07WEsu5hUjo52DPzb2EM4MDIZQH1YSPGpbwIcbG2Ttgp5PAI8HSjpwPRfT
gqsvzLZlWpg8Wf6+sPPOACZg5WeE9RU0jAMkh5PeyXreaWP/s6rK7oKXT/UwtSrJ+etnbnKX0Twn
qBrGItzUCa5QVo9OJqa71rmFAXUcnPpj20OK/RcjOQ56WOB7uC3mYPTHyeD1hkEpv4BsUcNQAHoY
UkcauFcc8TbWeO3sW/P7DFc1+r724rKohwqIVg2cogDue0GPkS4b7lVuRQ/nAeFo5QI10f4Xx5H3
BfxbIjc1Cnk9P99C53FEOBtEceLDtAWGkQam+nXU03MxOd7Gi3d1jrSPLJ0UCz3LxYfL4TjY2ohu
kxfm7Tsr1KM9HjzTGUWN+AmWIJYTaBW+/plI7JYztEolrTMXc5yQoANfh3R7AlZVPcykUXCCjaW9
cRj7uxEG4df7u2ZtmrZlszfZoSbR7npVUULTvQEdj705GvXHYUJovMqBs0Y4kn7qAzt5antl/Of+
oGvhgLoyiqIOzzndWIQDUWVWqfcoJUCFGdx8VMa9mSgQBOgWn149FHVPajJUBeci0GJFcdmemWb0
DqD/qm5AtfKJsnJ8TEqv27gRV2ZFmRyak7B4M5LjXC9lC30JUlaNUqwjxDEGWUkvJDGRv7Z/3Z/U
/JcWdy80PzYl+RPVGLH4aIPwvDou1HovgZW8qTCtHuB6Znh03h9n3uM340gewVDlBFNahFLbKrM4
QtoWvEvlnDkr+ckcahPfcYng1GRaH2UHZqHgOsQEwYq/3x9+jljL4S1hAiyhUWZSFLpeULvKWsO3
JCdeGP17yxPTX6C6kSy1u+xYjpmyUXFdOQsWXqdUyKlxSXsZQVuwiVYQ01K0Jx/mUZpbP3NR+/uQ
9j4CJrM9JRDIv149SWI28i9SSiF4SFxPEuljRPvBau87B3G6HJWItybd6SN6kGia8KLc+Ka/V22x
qlyK7E9bGpxBaxG8naQfaZPWCKu1cfzdCFLrxxzivwsLSifcqQp9djUYAihME6QP0Fz+h5QKpOne
n/jtahuW6ZBRSLIsnMUXxwUyB/JNIYVSYSraO0wTk1+0JHBAhYDwiFSCYe1GCDb67v6wt5vKsDim
zB9aCKIN8yn+45o00RcObUyV8C/EcSzOZikTbCYv8Fl+sgnDjVmuDqfac4/JUR0uzevhkCxUoS4B
cpo1AD+A49EvVQIvflAGSNlBjszcq+c3ryg+X5DgVeZ4PaBtzqrEeV9D/1FoS0Yybd5PrW5eIsPr
MdDMm40ZrnxHDN0Y0+IeIW1dXJSy7MIUlyWon05an0NZoF6PtYOreF58DgLFu0yKor29P8s58lxv
Ymr6xHOeOLzieF5dz5ICbU4biaOKpwfopmrAZDAm47HUovjHDMryn6ip8Q+AZLRxfm6j/DyySWbA
e9wEfnU9so6y0FiVBhcm+qUHWs/WpZK29oTOT77RMlzZO1RwVUlVjlIuQfB6KMXToiLQdSAOBZqN
1TBOB7jVgJ2n4n3u4eR9f01XZ8YXpK4Euk43FrdKnFqBMoVAT6A4Z8ecDBKYv6cckc5JNhZx7fOp
FHgc06HtJKzFJo20AY5HOuvHTBAAu0rxDzq6Oyh8y080frUTgkazTcKgbGR1c1C53jfkVwxpO6SR
rOhis8b9iDNRWjVQQKgvKbgUHUMKHxtH4vbD8f6gfMy+JNTcnMFORZME4nezr+sISR1IAS4iNMUR
pU4Uh3CG2VhOdd4Jy2lZ8+OMzpNGdrw4DpUoEEluZEPTqdTfRAkvyCDKMDXTZRni2uJVJ1HUkAVM
kZ7LMkWqNHSaQ9P5ElmPvnwWiKp9vL+dbr+xiX6fRimPzjM3yGI7gbz2oeDxjes0QR2iI8h+8eNm
OKETZH5uGpiY52iAXeiC4wZkeX/0lU/g8M4k6+N/8DYWYd6xzAFebkljv56++cgf03jBZHqE0kQI
PN4f7DZPIgqptGk5N4bUlu3n2RQXQUTcKQTQ7jOGXIjsWFN/9lIscymsWZfcTxGTbJsmOhhAEV5f
D7Y4RIzPrzARZF+cp4QSqUDgqd3bcfQPD6L6GYd2DyHZWH93f6q3B4iRSMigkHJ3M9/rmNSWWPPF
BngbbchgHJdBcwppd25s6JVRyMB4YM6pAT2JxdcrFQcZbeGxoJMD7RfznwdFQyr1/lxuA541lyDn
2UBvYbtczyVHsxYl6QF51lnOawxkdzHV6Ivsp+n0L0YyyfAkLzuqZotMtkO0DPZKj7ErYGT8TH3r
IUV8GL0PmVzuD7WyF6md8whRUamms778QIGNLY05a8fg+1jDkmiNoz5o/bOqUa/fpbKOP6QjvL3a
6srPdW++vpKM+hyQIQ2Agkmnc3HuEeilvpMCo8K8MHuiHT4d8h5dylgM+uH+XNc+4G/QgvP78y0b
gmjAdK3Vaj1yPCU0qRgyGdz36AW1w63OxLxs1xEWd1xmNANZBILSix1pe5hUqSNsy1JO8j16d8Xn
QjG1z5oCvnfXNbbjpnmWv/q6YlSQazwoVWpny4+JXM8wJL7e7QeglI8YKxWu2jvGvzgHGNxRB5zx
BDRyr89BP2IMLXQk2mEcogs6SbRa5VTt8fJ7fZGKqfCeJH7QWKUieD2UqsFYBmQN7MnCssRCpPWA
E56x8yVyLK/fHHMtZQYR0AE3FmdOq2pMgTrZ7UuvHk+TgzJ2QKP4mHTD9/sjrUUrGnFcMzO8iub0
9aTMRqbOlOC2UVZFe2kqXsiZDdL//ihrm50LVRpwa1HFNBbRqpAepb8I7mVpYxuCKj9S0JVRnqcm
7zYuz5uhmARZNS9hTL5AmCyypAmdpdps8XYVRmedsEcZz2XfUmOAhXS4P6ubczUPxcqZFEnJdPXF
zaVg5A2vCLmjOEv9M/BnHwmiJnjBk63+6nQ6lNQIx458Y4Yrw5pkudgL0UXgmllGSVrZ7IMCL0yu
ALLq5gu2ieopSWPtJ5Krdo4IlFG+9pzxYPhz0MXmN5DCSf1gmNCyyyGnaRjsoMrRHMew7873l3Xl
C9LJc5ihBEIjbqBIIU8gDc2EfYHw5gOIZZQ5LfzcAIDrG+fsJs+bZwV0knYtawlg4nr3e4BLQjnE
szFnMmDNhrSrLhHgAb6gnIpOM7+Rh8XvB6veOHY3N91i4MXWQdMFWL0eTPumUfsj70DUi0IDqqY6
RcUDauuBi5IXDHzMh59oLKcbB3J1D3EZcPDpoFCZvp44IntTUzlYnYgAE6pdKJC1dP0gyZ48JAIi
KBolyiAjEhcbV/z6wNJAd4ouGhnn9cCVpSLBitMWXb64+4TqR/m3hg3RCSqM5ZbCmk4xJpCvP6hz
j5xqINcfQLDFaveF4qiZl8+zBcS/p2RVp09tk2X9j6nLlJcuqCOFCm5e/bi/lW+iK7AiXsFUbymg
SOB117M180kvRxRw9sgvKBNskhZUPI7F1ofXj0PSKUk3HcCky94b14VW2hX8aZMy1OyoM1beYxDA
W9n4fGsTIrRSueDIYcC4mFDYTJaeeLGYNZExb83xX5jqbqs/uxIBrD9HWRzLIEajHeEPsUcOpDlZ
poeKe+DMKkTWq0sifCGSdXokkDNp0CyuC3SkyrQLNEA3Zq59DZRRfae1Ft0u8ETu/Y+0svUtklpc
682597zE0WGUYztZ4ok9im+o7aFZiSp4P16qTthnH2fdXYc4+8YHW4lw5CumSftARXzTXGQSwgos
BZMtFYm5tPpB5eVvFBGnNz0x4REKfuYa0+wt51iIyt+f7tpHNOcKF9UE6v3LrYLZnd+kMbukTc3x
BC0dI8YIlp+G1s7G5bS2K8nagb1RGTFvwLIOvZ7KN5AIoQCen3KRl65FUWEjZs5R4iqNZqtQLATC
Z8FetJedQ0tH8rOccHEDXj2iHmmVl9nv9ljOdpd9OWobDbW1BZwrIjO40+J1vIjRzoBlHDZf2r4y
svSQB+14xPlrPMFr3KqDrg5lEUAE6brBc/I6TokSJhTNJm1fQko8EC0RJsSgDN1Jawsiu7qK3H7U
FSkN0qq4HioOQeunVqLtazwxL5AY9EuBe8rDAHPxbW9I/3R/G66dOj4ZkVEjU6O9dT0ezglR05hM
TcrqZwxd8Rw2sOZiHHLdBsMIzKunfGPMtTny5PldNqemsoQMFADe/Wwg7I9OI/aTWsaRO5Z9msGh
x4cREers6f4sbzsjbE6Hqw30DMEFvuz1NI3cxBBgdAjMkdOGuyT8LXk9OOoxRj4Z4TpUw4hz9jEM
DNTo4BuqRy8X0Mzu/5C1eMO8ecID+6JJs4insaXiExWE4N8iW3tRMGQRYDTM/kQ5rf+R5Y0BdQlZ
+q6u5BYc7nZszj8BFiM/yvnUkq7XoFB8c+hGD7uuPCrdVteHGJ28neYc4SbVbqkH/aFJa+Vwf8q3
0YdhDZW9rM+YrOVDF8I+da35YsdbXT9YY+Q9x2jfne+PcntE5wFAe/OS5qYQy8nF9jRiJDeApfUM
Ao+PmRZyL8ehKD+/eiRLJwrMb2pytGUygS86RbrB0mAnSu3gxFNw6m2nPKlTb25M6vZw0kifgbu2
CRjjBmTmm6GhZHUINN9BVl1mOerhQkGWKrO9I4BYBamBeguodHs66TsDCuW9y2OUNsj1NmktyNyt
AYgP7mZ41ku8bSts5s5DA/O2DsERv3Y953ISz3neifSaluuZdXFc4z+FTFYwtXB9h4rIkPPweErB
12xsxtszcD3YvI3+aBEWrRf0/YwgsqoGIWq7RivCb6UrJqPHqhfevpUT4lNcvTfqPSshSAP2hZgC
2PM50VlE2lwYjeHT+6TjHlnP2Bh2eyXQv2SKgVtRgewpwqTYxw5ImJYVjsdGqnUbYfD205pcmBCq
ZnYJAWDeb3/MPg8dO2iEOrpjpTgPSj/6pzGxvHOclhMKQ+NWSnd7KBmPPjQ0FgakAnM9XoKEIxJA
zoiTjuY8U3EeMEMLpOvr7Vax4fbDWoIgo6maybMYIsb1UKjJDBNaGb1rFFWHqmFXNx9DB812tW3i
FsrwYHzDeKV69HFj39hUt8vK2HxUkM06lZUlxSoZVfRUh7x3bazCn3sYNOeMgiy6V1p9CoTabmTK
t8s65400gkl/bDCM8nquOOYMihlaPYaIJcHbiYYdchoYnYrqy/2z+bvleZ3UWTPAlauT1trc87oe
Kgkqh4q9P7pYxyLT2KfgiXaVjlUqUD/ZfurQzHoxUdp5Cyp3ROs/ojmymwWi8SjAYHfXJ6m50Tu9
vVAsjQAsSJrnq2yJAkQ8qhXAiFFR8QSmg8j5BHvZZ+Ov+3Ofr+LF1OFxGXOiQgngJg7CE8d1S9VR
V/BrFISguos9oJ8yPKn4joJNkwAcYErZLnKdjdylI7p593/Cyoem6DKPTrEOMYh50/9xXnXHQzs2
ttnUhoifSBGas6gM8QBgXm48hFaHop8GBYeYD/L3eqg6kmQhtdq72qQ0eKFlgarvg7pG8dmSfbvx
+FkJhhSLeXBJkHDze28xs6DjSwgkS1BC6pVs32oqfGk0dR4klNV916jw1uUYnmAJ22/qqfJf/End
4nuufWForHSIbGDcMIKWc0ZDUFPzAX8hVX0aNYlPTEjlLksn9Apxg0XpUlPcJIHfTxbTfrj/dVeH
51wRPAz28/LBqye1F8QEDldVYwMNSpWGctxBi7YjY0AvEXw8IOsWlYcCm1jFejXe2uYb0FieSUHz
63DxDRoTaEc7VIPrd2nxvcCx8CS91tj1bdluHNmVCMnFw16GE0pVZElq8dXWbrSpH5BJiZHSwEH5
3A+AvJG6CVG90ZrT/aVd280Aj+jc0slUSZ6uv2yEKWasW2yvsnOGDyYDuDAcm8eoCLeQHGvRaC6O
zOkSWK/lTm5agXFkCNYxloWWX4LMRm4JIzSMB+7PaQ61i3hEjYJ7G84rDNsl5dVKxq7wc264vJT2
I+aoxsHLkSHK22Z63xiIXiO35RzuD7qykFzccz1mRlZov9EJf0QgdE6t3o8R1DP9osdEDK8gt5Cz
SVBVI/61ERZ+I+KWc6THDtwIFsnMP7j+biPA4zQTI5bNoI97Fb3zzMHwb8qEdZzKTp0OvRc2ObrL
6fgdUQYDbXnkVhH8LWc5mp4Kab9rRIQcaIyrxRvw2c14oieq+se+RUp+QmvjWyssDGaRbuMbYRtj
Tu8U1Ve8nVH5nX1AqX1oHiItzJ+ZuJ+gzKy9mjPKXpHkO6RHDkwHbVF2yoK8SiyjRZQPVcz3Iu8f
/B65RTy0rIdEx0rh1V8ROhyvTUCyBgWT+Sv/8RUR9uvqJEl0nrit88VuLP8pR6Dgq9S6aSPNXdkw
MOhtGKOACaCPLIaq+xKdpaDV3VKm9ntkYtLHRhjZ2RwQOrw/q5UDMTeyqMqYJCc32WxbB/DJWoai
ET48klzbrtpMwUOU0KCDd6k9aZgfbcxvJZKRXNLnZCVpoemLLycnrbI8JMncNDOzd6EVXrCxIAmr
epDxTbOFMVyb45/DLQ5ElsxPauoa7oTflXNubB/BNTFhlrhzaq6qjg4pTjR6IQ73F3ftOyKRiWYA
r09KpIscM0Q6FblBirz9OIivMdWaL6Xwy49JnE4v94ea75nFoafDwgtBB1YFqmcxx1pF9cSnReeW
4yQOFBEx827lL0x2MPEaFG2fYwDzq6xpUNwfeGVxGdgCusnHVCHlXB8LI0JHq/Nq1Y0bCx2eXlM+
gJr6lbeiezM04CrNUc021nVl/zgUfqj40ncnxi0m29sF0skWY3ZeZXNRIFDynAICjHa1hktTNtrW
8f4sV74kNHExA0botlCgvZ5ljSyY004ImPZoIX1VRVO/GfUIC19aeRvvy7UFnUncfE2COGWu66GU
BHpYiuQDsqONQB20qXq7eWc1mUUfpNG0vVbZ9ktfwBZ6/RyhNkqJBhOZlDGv+h8BLiwp/UiSSLfy
PCyEGlRSP5SJUiGv5qTVRjKztqBsVgqKc7ZMJLgerLK0Jg5prrtZ5tmfZT7mGEuEmEaYdjhu5Ihr
Z8OYr0MQ+oBFloibGPu+BgsY1bUcr6rxgVO7xy6xDdS6eIhSjpkjAU0v7YAqQLsBml9JUB0AP+Qa
VIcZfZEgElunqKx0rA2MQukuo5X4Z8tDa35fjj44sSbR9L9ST5of0s5of2U19an733Vt+lQqZxQ9
nUl+yPVS4wtqGX1dSteMU2Tak9qIhpOeJ8bfSVyJi4Hp+CEA+efWI4+0jcHXpk+9BrTTzCi9wS9I
bWiH3OwlYmFBlhxGS/olYpda+T52gNLquRc/YhhgujxXuwNU+C2819pG43mLAsOsKsRlej37mK57
paA6BKJTZgjhNmIXFo5+VpDn+BdBAobwjJ4nP7hJ0AM1jgILvXI37QP0HAO7PaV4vF7SAqeT+990
LQIyBKAnHvBklovjo/mZisxZJF386qW/7ymf/Mx6IMk7vF36xw675tcPidQC54caI7hktGmuF9I3
8gKtsGoiLvXdSwtn8oBvJ+Y1/L/D34WHbtn9Od4GQhtdK9QlZp2kWeLnekAExisTocDJTVQt+gJe
A5UrT1F3scDOKcUvcYcM87ARfX/fHdcXKWRjSRdnFnugNLI4LYMm8ICOuxEFUF/k7tAN6mOvG97f
Pazy94k3Bk+NX6OIPRaZeW7SqH+OcTw+jZ0j/rm/ALdblyyQtIGePnS3m75qh8opIhEKlT/MAD4I
aMTfM/CCz0VWZp/vD3V7TMkCZzATVyqvomX6oEl6w1EVTW6L2vZhSDXnEOBXeyjS2vjgeG16EH1Y
7bhdrXOdDt7h/vC323lOQokQdFjJlZawcx+mtEk5DFUMRBQzVBtiJPIiUA0kZ1pVPnWdU2186JXd
pcoZOUEZDBS6vbjtbFjSHYaFo6vOtIwuMauDbBXngE3L9B0PpPIUa9a7+9O8jcQoOFOlt7llyTSX
pWNMytShLZEorOow/Jik2kvt2flfRELlrPYBmqM8/l2bZHgjXKztJIIfWGFQ2LxBF5P1U0w7nSAW
WK+if9QMmv+oJGD74yb2Ny72W6y9bZO5AK3A74edtCys1k1bJb2BwYUEFAqgto9QmI8xErQrL3/D
5ul3CRazbqT1w8VS/fGvkLzrA3KreKE2SfyslZZ/vr/wax+bpiXVemBYZACLQ427WISZAaEknCAb
YApqA0bHuMnfe9hbYK6E0PAlcwx03+4PvPbFSaWo1sCXA0GtXcewKMfMKxr6ya2Lon/CMEj7hFtr
crFrmf4zDpU45ggeHNVY7zf299qRInyBENd4H1Pivh5ZzdHH8kp0k6n3N2+GWs2Zq6p8RhereagC
39uIIGtbjEPMmTLA4tL5uh4vBajbWyH2lNBH2+OAKvWe1A+jiMHONy6G+WstQjSxitWk4068WlZ0
8xQj3tkhE4ncoXlHg0JHcL7pP77601Gvmd9U1KXIhxdnpkQEcLTraMS9Mx3KPX6F1qXMEMxRlbg4
IrlJFakOG9xFYXkoG/tmZcOSqcH+JUfmabXEAVPOLbuaapU7+VOBe1ZZXoyi1960WJM9Ui5vd4M6
5K+PwqQT3O0zWIm9s/iEBi1/IwyzWUG1xtNV17HcwBf6KDrjox2H2un+Av/GCyy/I2hd8hdkDwxu
3estI1Gz1WLMHV0apfEe8ef4gFXleJx6w3xXyDb/pqL87I54phwGgSvioaqEecJDM/4QtgW69ShK
6nun5FG08dNWdjPtdqItVXzc2JcFSVI5+ph1M7pmbmkvsaNMF6try/dA37LvPq5wBzEipxr3VfCl
4NX4I8LyRyAaqedHHC/Dw4R/wFNDLDqLOOo3dsdK5Z/iCX2r+RWsU/1fxDMI4cVkyW5weyOvkdYp
+j5xQ2R2vtZCKtbRUvBJfTBRyfjRg/3397mfiSe0mVEi2FiplTjDCVQFjTuasoCIrj9iGlEcDnLq
/0aHSyXuerF/bFF4fpw77dMBNRf5MGK3djbxSEbw3Ml+tONYhIccrTK3tJTsGVysfgqtIn2Kqx4T
vjZWjI2tvZLfEAVJpNCknJsF87//+bbtSgu+lxjcyMsHSvSTHj5qY54+clc635B2R143R+2dpczG
Yiea0ft0f6FWTvRMHqBZANpeEpGvf4GBWB+OkYLDFRpY+/nYZT/ga9B9NBOb5k3XILx9wK3Pfv09
AOOKIWfaIsCVxT0QNaXW0bHHq09pC+xGK2yifwaVVKBQa8AfMHq3Uu3y6snSH1d16Fag2OTy0Wt4
KuZYYS9cHIeq4puvjME5outZnmy8AsKdX+MW9YDTzfjqyiLVRMI2lROCGMftepUBIerYImVUhqq4
KPHBcXBqkXGZwGL2lOmMY73Mt4LFHBcXcQyU2azkSo+etGdxyUP/1KBMx+jX5yaqd6rXx1gMtsWj
043fJRikYyTal8GJu9OAzsqeBnD7/v6C38YryhMQ7LjnQZ0gh3c9b11GUx9QqXVBmmmfKRYZsOkM
BJzqDC3v+2OtRB9wLYI0dkZh0NxdHPnA4b0jJg7LpPV1/pgSoDJXJoH1VW+runpOp3G0j45ejTq+
8JAc97WHBjeeNWm+Ree+zQUAg1i/CV3kt+hiXk+8DyXSJpAxsGYnrOzqUg1OE5Y5G6f3NspdDzP/
+x/xo+kLuCW2bF3gbbaPM6ndPtYFzgZ4etR/O1GnH+8v8tqAHFgqR+AGaIgt9lQTma0xpHGHFx2U
STvHMQgrU0hUOCDuPOA2Gxny2jqCmJ8/JwUF1OyuJ4jJpgogoe5c2VX+cz7V2QfNGLau/NswTKkC
tQyJdBNZorpYRjBzTp+lbYeVQFkfIWPG5s7BguaFTlX1MhmO91LGinzOCz91zU7oL/dXdeWYMDbZ
DQmqMeNNrmdJaSPQ+4jxg7TOXLy3cBpv6vp5nMbycH+o28yfqpcE8kEgInNash8Qs261CRKNi61T
jEVKESmfo1SzHnxVxdqbdjxOIJnm/eRlEG9V3W5F++aaG6Uh9IfoV920A0oFqwFfa5hoiLnFHkcQ
79Hq6/gxE41ZInyEYu1vS8UvAV7Je08v2k9N2f5Ig0Z+qMMpOcRFMCAw2FlP9Iiav+4vzto+gIwL
ZHbml8I2v/4OeTDoWAqlHa3stqCijcjQX4qZB6dRKaTEN9q20LvreiSMIineI+pubCSfa/udPACV
VIIYz6TFL/DsTPcqh1/QGziw7oL/x9yZLceNZGf4VSb6Hm3sS4THFwBq4S6SoijxJkNSU9i3xI6n
9wd1j91VLLMsXzkmJqK7KSoLWYmTZ/kXUQDYTd32TPf31GsMxxPoP3xT+PRH4SnDWm/QcZkLFUUd
nppKzXCaxIR13nnL0mwHxsYX72/tyQejcWb/5Gi8ndonrYmTQMmLzMX8rE66uDVsipT3Vzn1IiEQ
ggYTQQOGz1G4gM5dVlVMPCzzTt10inDCpBgwB6uUX8fv0LQAFU/HBK05yvfDsyKSmGgbOwhmDG66
q8bRC+1YjTci8uozudKpp0I4iB4JrSgWPToUfaVVeWJ4fQiiFKXXvu82eqxjbB7H5zoypw6GQ1xf
RRZ1GlDHG9h10q0t4vuMwdmVrnZpiPF3idlzaq8uF+MvA/3JCsB6rTgVwPfH9ySDjbLu8SMKBSQi
tL4LuZNTE4UaNm7b98/GicinqyTZYCwoUEgCD78wAFBGSj9tCDvHRXJWLF4QlUoKeGRo93rkUSQo
JnDNMRNnXuoTFSXKRIQ8sEhr/+lYsDrWwTcxBupDU4nbpzKbnSTElNPxtQRg3r6pPe0LMtM4YKt4
qM1BPNJOpQo1y9VgHVMqTnOPWxk32D6qISOG72/NiQO24lfpcNLVXXVLDremmt26ZZg2hiZOB7ul
yb/U2AOhF26fCbAnosDBQkdxpxWU8GMMmnIBNzCFqIhgWWJ0Vnum2/e2qqEEhdtI2gAOionE4QP1
GHCPvcIx1pdF3XnDIKl8NWUjTZQEXbVUbxX0BM8seup2g0tpMxmgnoJyd3TCdMYCvdFiVNqndlwF
izJjBGygGRq4Y6l/U+pCRcdC7YwwpdIcsXoxzPvSqOuHuplRpCZy9BlZlIiuUsrOHW/M9Pz+N31q
Y0DRr1M3Iop5LMCTYUdomzXKKamm2B9zTFk3RtIrmyjzaK2kkxNipm2ficqnFl1xgExV6d+8UeRE
VR//VUcMocth3qdx9ZIDc9p02JNeYB6G36uA/vn+g64x8bD4YTLBLWARXjRC9NFJE2m7wLZRyDS8
qPxiV8PnDIHMXVJ35bXSDeIi0RyksmZZXWUie31/8RPTGrJjXkfwj6sPyjG5tnZH0Wn2er9CKWjD
opXVbTI7kefP1WztkqrLg0Ko43ZKtHrcyxy40NiWgF0Zop9jOJ2I6WsNxrwGyOuKyTx8GfC5zKMh
1/jOiza/IMROt2Okf+0cOV/aU9Pu3n/4U3EWbQ6sX9YMDwjU0XIZzolKg/fEsljdD5x+4C93RW1t
rLHBlx0H0+QqQiLudrFq78x1cupRXfo+jLQZGJGlHK69GGpaYandhVozezsvVnGKttA58T1PFhvZ
jGcmJ+uzHJ8ytIC5TNarBebP4XpZUcea17Meqem0yQs8jxVbVtvMcvozNcKpbYVMS9sXGDz/cJRv
pOUyZwVmqmHi6GOyaV0LHzqaodh3te2eQqV7RfUZD1Ng2vrz+1/piRd45TGuoF5Aim99WvSoyoqI
tftSsbe90q0OZNgH37j81yYwy7S7nOzG3by/7Il3GPAOQ0+Cx9pBOPo2Y6vJebUlDNgosct9pqoj
lmUKPYREKNPD5Bhjsxt0xXicwbKjq9Ca5yqWE7sOGoQmsL0O5ZDxPvyCbcz83EURbai4Xbb15vzR
qQfsrRe936q1V18gvh+HLZf3mbfoxMkCF7FCXInyaAQdNb1F4khv7PIuVNLEfcGb1tzls14zpCrP
SRnqJx8SmiwpAIrC0J4OH7JUF1csKr474+RY3yQGxpdMpvSdHPLhYun6OIwjOw4cLSk/9Vgi2pAh
gGksqokHUuaKIfKhJ4wXwzQZYRkBRySwlqg7gzxvPze1EeOZVNp3o1gSA8H1ZXgpYHOP7OcyXvZ5
0gSECcv1aUrhupfazT6ek3PeGiefEt3EtfkHi/UYl+m6MZa27djhR6VUH5VpvMxRZZuhmOrSZ7Y+
K/hWTssNPdfmTPFzIiyBXqL0ITQBXT4+yDruhrF02i7ssKv6QuR8bIwqagG/gk6wYv3p/ffmRJZF
B2zldqzx/o3kSN+kbkwe2YV2W1NFw1fsdb8oz+mnnDqiAIh4LnhsqKUdHVGnacVQxkoXqk2PwUaZ
FQkGcnU7X9Yu7p7vP9OpWACkdr3FUPhkSn14RnF9Ta18WKjsFHN+kq4py/ulE1DK+7E1bkb6UTOW
R92AtyXV9WbMsOh7/yOcIMyAu0BIgcklAuM0NQ8/g4LXwjAYGvxKzWomhP1RjkUvom7Ftb2U4F1k
ZMhPqISYxY0Tz/pqCT5EKIZ02vesnrNXLSnG7+9/qBOhmRyXcRCJO1jH4wAVt17e5AYuxkAtx+si
xb566KxuW0TlvElkq8c+ajrnhMtOrAqfeEUveeRWzKMOdyLWMw/vSaUJh7q1nz04ZngONsJ8VGvd
nH2GJt5VFvfVrz8sc2MgqzSwDO7co+tWunIAt4ou9pC6ahtksIWus4oBTuDhhLJBWxqoBjfVmdf3
1NOucoDAnmkPciUdPq2hJlpsiwW/8tLynq1GnygkTJFCC5BRvVW7st/aUzSdWfZn2/EouwB1Qg61
zlqxaTyqYtRSk5mrK6DyM96tG0Nr8aQfDC//NtNDf0g9aWR+Ds17389maftaxkQhFGPa6CDdY4xm
XaRxQw3Vb1QZoS2gYdZhTeYvlRK9vn8OTwSDn7XjOvzmqznOhDQri8faGxG6kqWOA7GZe8n8wTZQ
5iiwbezluYBwakHCOGNGCmtC69HNDIKtpqmOspbq1GD9SaPzK5nXyWXRIYgQvP90J04ALxd9ivUI
cOSPTkA/ua0bc92HQqTWcyvtp6peihsXR+FwaoZ6mzTRuQzgxKWBzh2Z3s/uNwf+8NTNDCrNrHaa
cK4U7GHSvHXwE1dz9GftZnxuvPH/0AaHkgyNfC0U1lbA4Yq4I5tL1xWSRlY8ZvAn0qXbx+7EEDdL
PPTSFk2Jb5zIHIvLcWlMJfVLqetf39/rE18sLG8Esplzrzn10V4nTB9EIZsm1AoAxrMjDV+JHOJY
jKHd9v21Tu0xcjwMwdE/IcU7OkReTkOA17kJ41QOD5GWz0+ZOhQ+S7u7cqnjM528E+cI6iQ+ESgu
kQYcq9A6Jq0OMChUhLnW3CP3h1PopKbxhLxll941tSDDc4fhHPnmREawKtZANCSRRofs6PY0ci21
9JbRWAL6ZhOjCRFqLsXx+7t54ptDWpL2NbMFAznTo/CcqF7ieFndhnnWV1DMzfkyxfU9iL2s+fWN
ZPLFEIGcal3z6IGWau6Kwei70CutpvGjDGBXVkXuAzvwCqfI2cJwiDa//Hwe1o7QtJgvonp29HwA
ptVKd1FiFqVcPgwzLrdIhSpgAbX0TOw/cTCRCFmVsv682o+WcrMMOf+mJoXru/jHWBRyo6Wqeg0F
yHkoK/0cGfjUekwbKO/WLILO+eGr3+ellEhed2EzmU634WJNlz177F2RUumPU9tb5+LbW0IYwwfI
ZxCPYUsxIj16RoiRST7MA006PUfuYHQQediO9MGL1E8GrUrDplWNJy1xluxCG2jqbqO56XbRoJJo
mo0qDMS6Kkv/Jq3JkbtItdJXV1hy3hZoWJIPjDIt7hfex1UwwhAforaM/oi7usMOTvEq8JuL+5xX
blEEnij1aOfmDALPpI1v3nneBG5wkETgzOk+H0VVSreptxLJY4J7uU+5osLJkKqf1+ayT63hO/vw
9P5BfbskhHzaEqu6G1yUY0WUeAEBmZWVFTZp6w5XgJIo38wc73qfHoFctkpGmnPZA+U5lxm+iTRM
T5m9ULpygzBIO4rebYrL3TxHVtimaExsotXpPhEcgF99F9d1CKTUAwza8cA4PLCtK/BQaLChQdlk
nP0ZKfFgVHLjep7c4tv72/nm5WAtGC8gElcyr3csroJOR+n06LOHqSHEzjVq57OUxodeicWmKnqu
wV9eb800wQBTL6q0ag+fTXcKiakle0hDqVB6v7GF9yOOkwHz7Zwj/OgZJboH7y/6pjxeMbiM9pk+
g5B90+nAqFpqmEOxqBqhja6mbbjUaRFKmfThDFwnsPAautMj45xDzHokDtJcVoaJsvLROHAoBx8+
boXDcN8mqR22caM8DRFAtX2KdEagR/VZM8qfqdrxanyXyJmSWnE+jza31ftcxQ8e2omHLqvfdrF5
3WBQPvpkHem96kJy9IUe6ZTnjY7MtRWnyp1WWe4DZjLFD70pkD5gxcII4cgsK8iz7OOLLJWkvR7W
YTdqFmvIVIh4uuxTSFO+3qnAJR3RVamvKgjxBXx/6YtdZfOX97/Ft51nBh6qDdyHvtkKLTuqUc3Y
ImHDIy2so0S9hiqgj743WUXFx5Sp9MfJ7a0NpV191VsSrUxntmTqK1PidPiSGE6xf/8Tve0urZ9o
pcLTzaJUPR6qq60ZS9qTFbJhZjJu+FKzdpsY0aJsUGHUGXgsCzVJ2YJM8PGHz19N6h3kISPs84Il
Ve02kHi1S18FA1/6NqLcVbhMqqluE2gIWZC0afqhbNQczXTDnr/Q77Zqv0OtPttUmJx8nHUHFaw8
M3HHwKC5u0iW0UuwGbA0yD0Q9b+//8xvTzTCHUiow19FkoVO9OGJnvMGxtVc1iHsPzuYKz3fy6ID
77CM5yZdb2MTDCTGOZRCjPLfcFYbCS8kQpEk1F3Zf4kH04bAZWsY86Dt56sUg2fixMkTxpSLGmFN
FRBkOXw4POmiYkXBhnqXjhtueDCyucw2JEZwOodShkrjqn6cLtZmAcCxL2chgtipkj8BX/924DXf
/vSe/17Vs0zQez/61/+4q1/Lx06+vnY3X+t/X3/1v/7o4S/+x03yXVZt9aM7/lMHv8Tf/9f64dfu
68G/bMou6eb7/lXOD68YTnc/F4heq/VP/m9/+I/Xn3/Lx7l+/edv36u+7Na/LUqq8re/fnTxxz9/
Y9P+duDWv/+vH95+Lfi9D1X+tfzjzS+8fm27f/6mm7+vEBtw/fC9jLVT8ts/xtf1Jxo/QVWW4McM
aOVVE/rKSnbxP3+zzN9d/uRPQAPXKhX1b/9oERfgR6b3Oy5ToDIwQqPY5g/99q8H53PMEWrkR//+
j7IvPlSw+FvWXDtD/x1+gYyvs1HAy0hSrLjcY4QGKqeaVMngsJCol2WD6L7abVMtKoVfRorj+IXT
ytyvM9v7sDSxvTGyzJh2eg+99JfKlZ8fZb3vgCozu1nHDIcHGfnLsWkp+oM+l/MmQixp00v5MLvR
Odmtw3jwdqWjFLCtIqUuI5Q2S09rd4060HDW4/ghxVYy+NtJ+GvD/77Ba2g52l8UffFoZ+BHRnw8
ecwdbc7aQlODCNbNbhnaMZiwYw09zGY3WGb0UMdaYInkj1eK64kz98+pJ/378kd7upg9QBEazrzv
cXJnoGEUFlE/PDhGN50JRIeR789NZfCGOiTgG6qCo4u8mloprIqT5CmZew0VrSLquZmiQxHwNOTT
2lgq2/d39zCx/nNN+qxr14niDCX0wyNjoexuWjGPl1Kgxb7SKFxoihIHbdUqt0qm6j6j7OXMFfrT
i+f4SyURJClcR3/MVg+XnSNcs7IeZUFkw6pnV+v76yiGwLtph9EW28qY8BSWTglJ2kILN0RcKFcv
5Czd4QXefWHvrYj6ZFOotmxCpE/JWqyqdMuQSyJWb3ACy5AYmfE1+uBQoThnDuWpU7HKvtK0hTL5
M7r9HaYKy6sagGxpgWNm+uxj0pftwWGOk29wkZw5gijZvX0H8G5lqzjiKzn+6FuaFxMBUcRxggq5
u8FvUQfyiCtJcl+5ZcyYqY9rEQ5mruQBk3Dn2qGnO/hdbdU01xZhO36kVIgp1lNLxqBRMV5rimk7
4eh0TgOCuTS6/QCqvQwb2ZlonS/d9JEhpKb57Hn1NEzOVDwtiZnEgRf1RRKkQC1cn97ZMOyFqJsf
OjxNhtOaW34oYxhDoaWV9JdDJ4HbMxuuQsJYQ9nbK6gJVEzcaDOGap+UyQdZOWh51o07IjIgGy0P
lDJbXkooBPm2SE3dupFuD5jA6SLlUVqD+a0vrLjeCqNcqMwykdiYYI9jqIo6YYKxKO53LVLLkqpa
k3hMYFf8oK30Uen0Fhh1jdTc5/9djyx33PUbXR/BbUy9ln3u1Mb70BuF6DB0Musnaj3VuRmHobq3
ssYqdnPVV8T1fHGevA4BloC6X79zZNt8YZusCDExvf+Dxrszb3szSnCGX0Qu/NaJrNfRjJGiGbVB
wLnM8/a7bc7Oc1L09mf6NJPmV3VqX9ZWt3xv9RQ5X5w7jc9WVi63Mh2jVzLM8X6oIPZj+C6yl8xw
KzeU5bK4fhsB0OmySY8xgaitTzNw1MofKnt+TGVZ9UG9VOojNlhRtKHeHB7drHYfFmdgo/JBn0d/
St3ORN0hX/a1VeUlCr9F3/ujupba0LQ6lw6p03jI9zhR5bMpzne7nES6WzIl+dGlK9mEkTYCYKLB
km/MMw/gxKw6w50VtfplkyZj7RdcAQ/clE6+sfVEd3q/cjxz+TQhMTrsbGUy7cuYdrF5mbiDLlp/
KcYh3cGWTp9KIXUncCMgrX6Zjtngo7won1pMtQ3fAfZT71eZSuvCRKy42jpDa8e+ybyy80WSWr3h
lxXT2ZjJe5vot+CkF5ovWhsJ35TkiBtZNNN9pKolurZcMI1fE8iMQEM7ACrcVOXfjThLpg3IYsof
GaPg43vz0L3UY9I3W0VRFnRSB8ea93O7WLwqppPSoOmc7sngAkMvHbUwI1i6AfEyrMEyZ0OC037F
CzLSrhsQE/5YZ6XpD0s65hjy6cotZnTC2utxM5awVyMbNvRSSzss9VpHkHXol2nrIkBmh40hOAoA
YkF3+CkA7fLKGi0rfaoakii/UwZUaEp7abzdDKN6vhH0qZQbXYLrf55cAyhEWTdWs8VUdZpeRRun
00U0xvzPd5zR7gOqjyn/hvaaCylszFEuMgGbf2ptEQ93eqdn8R3TcwupF16UKzOa45aWSdSr9zWA
6WdL7YTrL/ZcyZ2iRgqmIklZxkHFYXWCDnp0HKD6KbtbjoD3rNZzbV+YsyKgwCu1TANdE95y0cbY
Hwe9tyQPiy2mPDSc2HwsNT02fQAlBoJotafeDHqrRD6cXEZGXTK3qV81ntLv7Si35s2gqUQQgmZl
ac8WxOEPDmro3zSrX4bPoqgpIpEXFqJ5qWxbLl1QjT1ywzexPjQU1LomreJKGKJx9pWd2IMTDENn
lxVelI1eaz4jL8e8KzL8FazQU9s8yjcySujeXwilUNGOAgnyMe+tnlJ7WhxuwNIya9+Ibaxy9D4r
it1o1hzCXmfKH4o06t1gxNPrY4MWTrwvUm2q/Vx1hy7o+csM33Sm7Hm21EX42ozrcKB0vW1vaS5H
u0pMWXFjtnWm79u5a6vH3poppcu0tD9lvT18tIfSu1Y0Gd8gfb5Af8w04fiLZUZXIO2nbZzZMfpa
WEROasu+LkP91FaGeDTjaaj8qBmscFw0u/fzqSi/ijjHaHhsNH9G9PChjev2CfFrOpXeTC94dIdP
Qpnxi4oiESLAuZF6221GlCnzuJlu0zT/WpkC/EUjII6XiMuFbSfRw2pzIEOxN2xNfXR8RUR6GHcK
glqRLHKQ9cOg+lavqVdobWyazM02at34y5h+iVI7Ck0jp6Tr487a0/BKtor0vM9Z7yk+hMJ7ycQ5
2Se1dU1rRNwkC0R8VC221hBHNBxU+0qRsFOmahm2BCAYgL2IgmVeHsXshG7prD6vyTzGfq3am9Qr
so2B6sbgtLvZc1CbNAeLs+FGuW/GA82DLI+3iNDshdM8I0teEYrqyf3aok+zdaq82FN39ReZFPkX
b9Kn/ViZw67oCFzTZLk7D5mTGTjLMm9qc/peetVzlglq9CrezEbDFaDX2U9gS711rCm9SaeyZqht
tFdZWxsq4EnxYo6mBm8QTInfu474RjpzURoKgqul/t0dAVEHSqG9NNmiBN2ccJu3abbrC6nGfpWO
ql+L6hkXDvtZtEv90SDqBeSX7r0CKmRTID7CyLb/kca1jSp5fNW2zffJETIcmvy+Kq0Lj/7ITtHT
Z8B4H0aEQrFB4ZbO1r3KcoRQowx5l0XOvRcIVUpfy8vhQsSQu7HbuGwT7aOeG2ZQVlodeFB5tyPT
mn1qCutyzpi3lUljBIkCuqcnNyh8YCDqZ5EYnQyFjOadVurGbQpjofJRd0pDqY90JeWg5/6QNS9m
2cSPpT4gyQ3mtbHQ70F4auNE9Yfcnu1t14DCJIv9uEL5b8fE4sbRm/IO+6FLbO72Ra3XgdtW32II
xqknLnW5KCi7ae2F21XLZRU5d4mJsY7Xt9cxbIZAOJ4SWOUaVlA6mVNQxsV1DUblB5mi+81ZsLXH
8odmBIbXAZCq5SpdbGx/vF7HIAMcP9EA8r1ZKhiAVCP3MdfpdYxGuz/nptigRnpRJ8vyaI3GHQYe
r2rP73TlrO+tNg2GSv0xlgDkqI3vakXtgqF0AahhhVsrxXfhpjI0Fxc9BcO8i8do+DxZrXJhLvF9
Rq2b+U2KC4uuJ0qo1kp1v+A/5mtyKkN7ybdG68htUTph74ILd9pm09uT5Zf9EkwjStGJ0m3IBkG2
WqMeVrk7bCBN31emjLaxU7xE7YBoW6ldZm49BoqKCkwMBNYT7o2wcr9z6q+mN1DAKO2jMqQXHU4l
bRR/xh/549wj0DU08qqG4R7WcfS1SLnf6EJofteI2yJXNnZSN5uybeKrWqM0EmQ9PcCXtiEFb8bK
DZxGU3cxTbjAELkb1mmlUpaaSuC1On94iEyxi9LUWPc+sT9XswO0aJ5/0NdLwhj+d9sXS5DIb3Vh
WD526UgD2UlQ1XXOyzm/IKrfM9vsN4viddeGOxNv5+rGJCEefYK96+dLND65U5LYm25W5K6UK1lZ
tccxGKsGakAxSaXkuHsdWarXASfpyB0/R1aEmHpsxvM3vW9o5U7dTNhrROqiISGTPUOA5T6xRfQI
b6J8jkdbF75jJQ27VkSI0ehG7Gb+MOrqq9PF2uKndg/sjalW2gR5YitrG7ToSp+rlK0vkaoIyU/s
8kKLW931LcVa+s9e4yzJTsXiyLuAad3dpsMszK0mzOpDpspaYJrlGXsU3+NLnRsYpIew166o1KcL
Ncu9vTJhlRwgAp5ycmC2O77pxca3SLPzPLCgwiabFLeAH2xj7nBFlCpd+dn7Q86uNvhS9OboZwhh
0DwFBhBvwdM5L14/mehVlbM1XNTAcm9bOjxso6KKj6laDKvokKM/uHOC+YehaOmt2s1tFkrHcL9q
Y6lxEdCB0jnUVpsEwKozWpeJlYpNLfUGhoCndnAGXEHmq1sLbE2BNE0bDl6tfqLsfawLfJ4Dj9ZN
4qtjkyMaWcbp4ENt5p8Hc/A0H3JQ/KMWGh3nvjUjmMetUjNNrBq18bHNSi40Y6heIsOYN6Ml9E+d
Z3X6Nu2V9nn0HCBW01yyS44Oz94fPaj4Qe1G9nWSG50K6XSQ/Oe4lJx0ri6H2q4vPtnOnHxKooKD
quml81FzJ64xwKRu4scgxHNIEEK+tHWbsldzsazY1r4JarRnPsRz45mbCGFz7gZm3CzudPmLkzYu
jimlVu81PZ/xLtPN5lXQ5H4pxnK4By4zvgBMbS7yvp6xCq3Kxtg4uWc9d1J0SZCXDWZDaG90JNuL
MwX1SKPM11PP7tCl7bVvQ5x4z6bwiEe5FaXE3UyJ0E6Zpf3U4qBHIs/BRLXLyMcH02mqP7KhKAhL
USPyoJ+a+bpHqEgNzEUOlCu9aTWbLDHGYasaMIApk2fzRS2E9dGwi7r1K6B/VZAMVi189KglLape
GYlc05zXvIvl+Ifdl3hJLuXK5+/sQXswc6e7j4RVJJctqzzkI9mBX4xCGXam1WXcl6OdB13c9pAt
DHf5Jgqrup8VODTYfUT5J1HpzfchV5e7jHF/tb5mtcVhiJqPAGA7Kl87Rjy+6TwPoKYy5noY9e2S
ksvgqB50yxIZ6Hxa5ouNXtzMg+vJd6XFRYUrVxQmc2yrZRQUd8mPEkbVfW8AVvLNzmnbkBxh+ewu
VdNyzzhAu9pumMtdq9f509QKDXpQWZR/KH1vpkRi2TwM+USBCse5qn2XUBtt8rxU/2gEo+QAlfDR
CVo9ss3NiLYcrsMztrn+soxzFyzWPF8nmAuNYY0/75d8cKWG5ZZSV/jjCLH4gzu1Ga7BylT5RZa7
qyLdTFVlCckcJR6RE0YVzjVw4tO5L+IxjZzA0HPrwSiW1PUVUvynfGY07Guti/XbgjG5hqkBVtb7
2FbLZqMwT7sY+mGOtjO+jKC5O1u7KKw5Qh05TrtpuwCD6XbZoHvzDXalHehFW08/KZVXOL6TmvG9
Q96q+Yo1ympjMU+pwwb/pwwYfFFGdCAkpZEis+XVNdoe4HGFOTEJ5KA8uLE6ub6KfknM7SGdbItu
2PhkK9KuglWDTyHDLpt7bUGY209GGqn7VQm12KmRkd/LbsI4YZlaVWywhBsSDpZO43jIsIf1YbES
zwV3OPXasF0Kb0L/rLbdZ5HQpQwYf9DeiHIBcLzVRPb1/cbkkbwRnUm0FPARhj9MZ3Lt/R62CO3K
tNE6K+IwLyf1AWpFeoHiLhy3hRtipxj97Pid4YFX7dx1tksBXd3WkxJtNazHP+pt1ty00RL/mnPQ
n58LmjhaJbT9VkjA4edKPKvNsgzGmm7MX4Yk7UnQUVqo+ijZkJCpH97fhzdNYXC5IGZoges/FTjX
TuTfCPFZ1Ei7n+wkxIk2C3UxI7lA92EPVegH2svG7v3l1l09aMyyHOrxtCCBPQG1OJqFmTpdfQBr
SYg2rWi/NhXCn5+A3lYbEwv1+cUZFS372gxo4kCGsc90Ok+0VenMkB7TZjEdEKqHD1uqRUWbkbHC
TBD3Xe4Rf+5sdQdeYTwzK3mzr2ACwT0jwYkIJyLDRxOMwU6zpV+XmuS8bJvCyEIjxVtD6+xxj5v6
r0Gtfjba14dilI0VLj6PR9+jA2VMtWqa+7ojudIZpV/x3hOJFWU68x2+2UWQcSuqF9CTvnpOHS1l
GKMj4zhnqci1A0clqwHmOwXGoln/h4nl/ziHPJhdvjvX/H85sWT88m//GgSemFjKro++5oczS37l
z5mlYv+OnBHTQJg+q9w6oOd/DS0VQ/sddBiDA6AavGQqJ++voaWpr5NODggi2zpj9lVD5q+hpaH+
voI7MIBmzImiHcIj//psf83Q3htaru/Rf7/lrMBgHQjDKliGL62mHqHdSZ/yxVRTJ4jazLllsJ3c
D61otu4QATcuk4p5JXhwvymz5Ebt7fjxb3v11+f5+0zvJzXl4AMABWT+6jHjB5nxRql9BMtRxrS7
Az6p8qS0aMV1vW6yajldDDRgfczRyM/Nrk1urUJxqFBo0WC5NZBmVnRYrybLrj8Vs/1FJDUZSTMZ
40c9Sodlp9QwoLeydDblZJ8jAx7Ne9d3mNuIAR37xthMO5bWaGhbMhGmerTteSr2M1h6e9smNXXE
TGP0MxibPt96k8LErhOLnlwwzdKyq3nSW3FmDPVT9PlwH1fUDwCuVQgQTuhRFGvmuYU8bYyoTiN+
t/GGnizHnPsMVWotTr/Rzbe2UClxHxVoYSNF1A6D2CPI0Km7qcYL/rLiMp+3uoIpS5Arappv8jGi
N4xJTdJCmB/Hc4bIh3cMOwiZES4xYlZcomswPIzySua1ORjlKZgsi74E1EnN3ttVbuMqhBNCRcM1
QgxAixJvDLNYJaF7//gd0dfXT0DM57VEoBB2M7Hy8BPQVs9sDbAHOTOCFH48LGUUFJOHlZyRD7SL
m8pL40tVmIPyoTBnz6QD1FdT1Pl9ZYuHTM/HdtMxb2Ocr+UUwkraJN2nX/+YHDdYIYg8Miw6Flly
vcROVLHgPq962UR56/aPqqyybd2rahSoetPhBan3lb5PF0WPb+tlitPdFNXUHLq6NNMG+RMNZFjZ
uB1sQmPUz2gUGYfwh3UrVzQ/HCa0NxhSHAsiccx1KMd6FXiVFck7eNA1Vphxt3YR59FeQqueQfkN
HlptzlxArrTdnK6tAut1X/Y1tVQ0pu7lUon+W4tOwJbOZzZeNVb+LW1SpfLtKZMPldU1bgBQc1DC
kjvTDKUyCnUzSy8y6RulxXDHyEFYO/D7tngCkj4+ObSBLF/t19rE7gs3OpNDHPGneHg6kSSo4MEo
5gGFHWVLzpLr5dw7jGiitE4DVA6j3i9Ulax5VIuIUYNocEccRzPdjLOuPsfuYFxL+BxMaysqLKhU
qe6c+VjM74/iO4oaiAuSapjA8snojnLnBo9xempzxkCryp0LrRqbC7wlpjT0aAuV31K9oLR3RFL2
V3nRXZQJ7hKbdIRWNXfuBwRpcTrRhmm8cOp8YqShbNtUyk+92o8fZ8P7DEjduMhFMjLwLXotXvnQ
zqaVcrr2upLatIQA4OjlXaIBoEAXoCsvpVt0O0OV/8ncmS3XbaR5/lXmBdKBfbkFDs7KnSIl8gZB
mRT2HUgk8PTzAz3VZcnVdvTNREdUuFwuizwEkZlf/tccYZWnfWlk/U4mOUkcbvlUJqtzs6DMBCZZ
ljwSiGFBb+YqjLs5gj0kIccaH1sMsvu+XH7IzoERaetXpfULYzFs52UW/RDj4rW0o9Gn5Y5Bq7rg
sOKTCE3b192ITJHXJX0vemj0QHZ8Xl5V14sGbSsyE1lnX+OIHfbEFCUMatN0XpR6WBFdHhLcCMe1
Ve0jNvhHAG49wMOhHUuVr9eWKtHse3FdYFPr2kOrHO9NYPYNiV5Lr+Mq03dGHzuv7OXnwewtEtId
/7g0WnK0a6M+qw50XCZuAaA/ImsNwShktSsTw/7aOTDMhSsekev7OFDH+lTqlKHpo1btq8ztqSIg
39wd5/mhbYwnP+6KWwOfDWEc3IgXAWbXE0MisvpqQZH0raen4BXjGbLQSsuhxbR8XLWzPWMOPvtO
MX0Qntu9V2MV2mqIuHYWh6FU5R2WYRV1Xlw9tun4mhm+2tNp9WEqoxsiv1N0WqhiAMpcNGerKenz
7zS3Um6uoDptMJk4/zGMg/vecQe4863J+dqr2Psg7LoeQ1BLGThjKm4solkO7XDN3GFY1XRyUEke
yT5E9K7VF80eAAvBnriD8nuINgMQwLhr+rtcpfDypPDcz+M4n5K1j09mU1XNYUa8fSNx2QUEQffA
iD40s5ybkzl4zo6Yx/pgSCd9Nhcg23o1L3kSzxE1l9Y5KVLhUSZWWodJpvUJB2R5XJdWsuvbSCPa
Tv4ui6Sf+KXV/Rv5J/13YzYNXtDZWvdeZtSP9gjcMgItODC7DQrPlVSfN7+GdJhSgf17RLXgEXT2
FcUYwmRRZaBX6OC35jKhUbHp5PMdxYZA8AiHvKCbSioLnMKaclZSUQ/7Qjluf0oHlR2mHBc9Go1v
ibDNRw+ILBJy6b6zsRbH2TK6V5zD5V0ngYk9jUuWvuSEKTgZ8fwVSoqCDfZLl6MaU4vrAJV4WMK1
1UBtK4zCeLIzOQdpn7CXO4ol68MRnqpuKq6WoluvE5A0JCVaERppdl3aCL791PKPte1oF1PSGJyh
dT0QaPK91dbpSTd4Y4kqNNR5zpx+L0mDDavKKs9lPN9B/L+MkyX3SvP6E4hoSh8iU3K0Gvr80qxF
du9L9Jj+XOj3HuqKB3gBcTLkXO8WB/ipr1z/SEhL/0UBZeBUcgvryFR1x//KnnOtzo+FK20Z1FK4
JxjU5Evpuuq7BBT8Ni4AHBRf4OCosOXdLNT6HPVi5C8qRdbXx0v/rjfFkAHm5PXLWCzyuAgYIx7S
coxR8RfBWMYg12bdl0/Fqu7NMq9uKcVbvvtrMqJuHb9Xlv3hdx05XK0p0gtuivIRy1hxMxm5/KFo
GWH2NfPmSliJfyCOIj0O3uocKZ7n12cWM7VrUG91GHPOPVXD+t5n2fTNoh3tgSS7Gfei6Z0JI1Nh
um4PQfEcfydTnbjVqkrDAqWkv3NrvYpUDriW2PGwnR7Wckj0NIkIRDSBZkWmgpVi6y6iqKN+NgrP
vC3sdA1s6quuTOoFjrqWFmcjbt/0MZb3KAjyM4ChOkA5u3vHFsVNrxzyzucecLHuh+e4buOrcu6N
0+LlCwoQOd515VDcDiPfbebfTiJpZkGxyX97qZaIBpbykAyohJjA5q9ZUY83RU+rw8EhDc7ex+VA
5PZSZN2th1ojyPqZLJrKTpIPjbgUCSnLvo8B9cYZuEjMzuhHghmK//b3ai0/UCHK68qr6yjDRHA3
5bIKU/Re4eDkORT38ow0grbtZoyDZlDON/TM/h5wGbyu6FCrTHFMLe6g5SYZ2BRicLGS90lvFNcw
yOmDPhv9KaeRocGXV4LVQVNlJ5RD2nPHxewqboRD5xGnXhqnMGZ8a+NQIhGKejtzj5TAid8RWn5k
fmOc4szwzszOiwocyV/cmB2NzJ25x0qW5dD8TNR91zZRAXO+V71nfGmVLlaINutdDKZ/5aXVhERm
nORtNhn7jdvNRTs9DVWtH2ypOV9aTEn7UbXTaS0a49X1q/3gkegTpuOqfxB7wuu/GPVdbCX9gSFU
vaipXW8gJ6abzE4QMSXZcHLarRyua6mcr8tWXcxsXW7RE3dHOXabJkU3AnYA80LEWYLkrP0qV98/
k7CHdgw3VXPVxhbZJ2kJzeNlxSUruXWtvCcHpFH12apNeayUFEUYl3iDM8P4aB1rhv2by7217S2e
rIgZ65T3hcBkB4M7AVqHWRn6vvKs5pGVXV5WJHAo9PsiCT0m8MCKzSXoxGpFS2OL59FetJuMmp8X
ZVbuEX5AzyJ8NH64xAqsWBbcxDqIsC9a3PTPXaKZ38Ss2OVdM58/sBO7d069wrMOFY4+S41NErKa
3wxpPVZeBrfKIaTc0X+MC9W/TrJMHiXw4I95bYoPMpXS+yyLi70zCufoDVCPASIdrNAt5G4I2KtO
jjPC77fp++isODkKm9D9WMOFlmH5bfq0uB6335lhkRgL78JZVWRtdsyJggqKnCViLlr32GTNwM3C
YrpQBK8fcrXqIQQjXhBTZsm9YRCtwcIqsneqkoyLgSOTmztOl99bLYMDM+VoReMcL8+zbMU94o90
3gm0XJBX/mJ/Q45hhxU5fY/StFE+NNli81S899TAXLNDfckOYMF2BIqitTu7aQeu2oj1zwv6jVuB
bgKlU52CTLOwyp3vs+r3k6I7opJF80BiFs03vra8T41Nco6qlt7Yw2K6L0YyZ26g6aDYAeOf92Sh
c6GyxPTzmOhgvqWJjWTc+6JS6gw3kHvPKEzrvV5OPicm8CKrncxVi5yWtq+sGQ+a74OYI21Ngl6h
MrqXWbssJm8o5vVjlyDQDGJkQc4REnO54+0okitc5cm8zzvH8XczbXL23kBHVIUJxszjNIz+k55O
1bthju1Rctn7kXS4mZktqvFaTWtyV616gcV2mqDh0QtO7Dv+tPkTHIiZqa6vU3dq6jDV/XdCKSmm
yU3JyJO43Qsnb3pFx5N21LLcT8JcUWh5mDQrXnbaMHJuQGI5h1hkLaeYiXs49/VO0Cw6WWExMt/s
OHmal6pLXBXpbh0/Ob03kCTjrWsb1kZJMppcdZd3Xzgddkdflu/jbHpPZYe+WM09X3jamGq+ZiPe
Yo6tMmTEbApCIt3kS6Gs+I04F0IjF1NUBxQwqglL5JxPc1bM9QFc1X2pi74YQiXMcTzo/uL3u4yx
vA+1LHUJjUXfgSaIidB5dZB/ID90Ry0NtWYobsSUwoQvwq7hjxFOensHIuZBMWwzkxDIhkxEELu0
mzuok6DNjPSqbKS4kY1NFMl2XJfhMmfzfC7i2nvSO1PZiCF9W79AdLUiJGbbz19rNLpXLOVanDVN
TOOB8WBaDznBB2Qb8G1oKEr7vrzM6TrmIVpWCremPtaevaFAlAARB59cJoL31agRJjO7d3YTYkMl
AY58aUSOFBC52cXUKvcZBQpJh0LxG428drLnvdsR7hjUc5X2xBKOPlM59qN7q9Wzm4VY88jxSUOk
P1RDq9gWxDnbiFeuBVEBL2mvhNrFk2dGFMk5D82qzomTOndYVo1za+TizUh1fGGjtfLA8jIfyJ5p
HRE0yAYPEqb3EdaNo6FyCFLRe8v/2m6Mvdc4XRU1aukv05SYb4rN+6YpW/nDB4u0WEaiQfRojWx5
aW8NQV5V3DknlDntoXDGadyKuGFzSepfCNDPgcr2ypJtHYpB1AJlh10N0d/jMp9R3n9G3VzyvblU
YPPFqQ2S+wtN0cGVDTLWh8DtWgQ6a8rtJ0tQ+xQ5taR+lcPKlWg2UJoSnPcmc2K8wnHGlMERbfhj
6JZjMt42VMhaEc7FpApMHToFlt5AhLJm4/QyGap0QlHM1UVbEgTsYypnWGVefytwBCrLUGpdeZ5p
ShQ4iC1/4aY2Eaagpas/Bt2IjGWbFwo7zDBZ/qNrasM2fnoIJLYT8UiEDYFOm338ZwytqzO30bhD
k72RJ79bml8Rrh4Pzccyo6Djo8yhZrb6Pbp+Bn4O9CIonFUfw9Eu9GsEU/mtXmYWb21mqX9Ig/0L
SIsrmZDELQ8Q1b1t/frhNJTkY9sx9Q1Vlz8lMZnSQa+tPjLlqqvk1ZwQcVpapKZH45pTYemW9ECE
wuq4m/392/Iz0bTBi9BMmAQ3uyCo96/+oKQ1DIQbWwQDafy7TvaXCnlJlDjmuF+L/J8C+H8mf/74
dibmRIfcKxigX2NLrJpEqCzTqiBerLdRqPZ5dIY1bEbH/weG9j9+J6pFtt5aXMuu8fMLUCWNyJtk
qcBN/DTMFl87d1U6h2SpWafPZ/j/jGk/ERj/5Xb71Rj3pan4z69et584pv+WifpfyC+Rb/Sn9+gv
/NLjW/1/rt/oYGr+zDB9/qE/GCbd+M2GF+e9It/MdAiT+xfBxP+DJ45Mag1VBujf5lj/F8Fk/rZl
78C94OZEULShtf9yxZm/8W7iAAKTN8jTpLrnf0AwfSKM/94diHnhvghXRTEAPlnyOX4hJsYcWMuZ
LTtw3YWbBjDBwd+uKDYg9q7Bl3AwUjNiXcpbwcVN77KTlY9EDxnFlzI3oqmeH+2slsQcpN1V39jP
ZpXZgVktUyS8oaQ1i1DdXpr9yQElCBAzljuSShsEymjYXBF/lMaMEJy6rbB1mFiV5v5w2wwBi18d
Pb/+6iZk7UjlcW+a9EfpaEeBlJNB3+gDpD9Hzx5e2mQ61d0ryp85gBmudsKK6Q80bv//vt8/rYLD
R7O5Kodfl8r/ykXAe/Hfk6yP7Vv2k42UqN1/MazWb2jkef2hEUHhocB4lf9whQrd+23LlIZ13Up9
/ihm/vcC2N5tAhb8zb3NhvxfC8Bwf8Ngqm3NKjCiZAc6/5MF8IvDjX2Yw5HsEkxu1tas92vnzoxd
KUm7rCatU1b9ZgUlSpMSFscMJ6IJDmtSDDj95kXvA1eSqLFTzpYGl5A22kfjFJdYKlXFPzFi2+8j
q6wQsgPqeX2E2tm1wmbpYy5zyHkwQ9KE6D386Vn/B5JW52f/9Yw3YTpJUHLho7dz7BeerF20gSuW
/DGxFcl7vqlsw4EUR/pGRs6ZwOXukQYOqqxIF+Z6hTJoPWB+sj5i3yiTl7im4PTg9JU5hY1H3udX
bh2rvhuMGmFPsQDI6xLH3NvEroXSukMoGfbm0jih3bqAVbK0J2evZ6vRP7abASQHyGruWKi6ecA2
4sgIqaY94AvdDFZqxYoaGA7O+bBm1iQFpRSuHeUOAfRZhVI5zPS2u4Mr870wNQRqGq3Lexlg4lFj
sOboQXeoz8RT6iy0wyVVFveH0bPrHyYyPXMMEG91N5medS+eAYl4ofAUQI4BeQjRWvlVgJ4R7kLG
ecslbUJ7GGWDa5S7thEUn/JFrtCaW0ZU1vPyMFM8GwemapcXYcAG7NQgJ5D+jnzSPVEqvgMDQRxI
VBZ59gWmuWVwoDH6kAIdm0Hj9TxH1Gw1kZ2j6tQrf1owH7dKzl9Sv3HEPbh8O+1xlmpZqKWN9pBX
nW5fc3+vlr05DnPBDc3fOE8UAC+jphtTKOSAIhSZeP/OkR67j2ldo2LWbLtdjx6NwyrMZzW/cKcu
y33qLXqCtTBJV2xzelfsPTKQAes7PUmYZnUfCeyopzAMcpy4krruDaBIZz64ayczPC0ZP8WYG+1L
Q++Wfyrm2LifGYzJXMJCf243WWKE5C1V+8VfeivkLq26mzElajqI58Fadl7ic5OAH9QQiToOLbfc
g9aza3RYYiqt9L5NA8KKnZTbSWHaU/o1rV2sLSXhDFZkx3M9nEQyqDmQeV11L3NW5T8a4iaToKmt
RH9v7F7doXVe83CSDfkS3MOsN71DKXDmVJ3jfcyV2QtHZMFLNAxT3u161lQaaVCj6RMGivk7zRyE
QjSGNrKSylWjKa+I2zG0qQI2biFr+WKJ0vliFuDLgvsSNAEDC9BtteWmkLABhoXf6dIQdKyFnTV7
+r72fao9/A6wo3NnKR5La/Sskyd0FtuoewjWYUH4otOilymJdkrdKUMr6I35YymSki8B8vNc8iVa
Dmn1qhpUoEc0XyuYJxUECpRqNJu0ercgyVea6xljuXqKrfY3D1o79f1nGqocZdGQBVK0W33VvnB7
HY1biriJv//jdV2NLra/TWiJcSmKgq3hj5eun9PK33topEgWGta6vkqLjZE0nbJA1jt4by5VFeTj
ZKLjpZeJ/c3ouUCeaqpGjCBZXDNs7Xy455mAF2fpYr2IMS6ubFS1t44+iy4o89T6rsRsjUEdN+95
UUIWmkZ+oaevj+Rg2KcJ53Po1O1Y7hLPkMekqn8kSEV3KxNNsndEVdy4pUEKmFWAL+whliYwtHg0
uQpp9hzVeax9VVKf2PppocjXnACP1nNvGlern3yJvp7jIGle51LzL+WSYQVcRM3kPBWTASgek1HT
NOUzXlb/1Nlzc21jzZuDKmnzO5OLDQ48OnKOia557kbRpE+lsh+9VEH3NRSRYPjQ6Lm694x5mhAO
ztTV9ombGzyfwd1w9816DRjPg25KP9kNsZGtZPElmRHQGNPtWt1dHgryjpA5AkndOXrVXOley+/A
FNMX0lG7rWsIX42rwFMx5+J4G5H4J3afPSxtWiieobfcrvXUXSVzQ5qGrWN8LMenwh3zm8XABpHP
Pd7vpoHLsWORhxQd1OIkqyb+qor8cVr75DR2U3/FT19SKTxNLwq/ISNcFp8KCJ+wLafm0Ba8unJs
zWHzGtfn1WJBZzIdZ1JgPB0/hd9i3/Q9Vm6uSwjltUhLdrMy/YENpHpkx64S7Eu+Uwd5S3mWRicu
/8Ct0tvZ7/wimruu3+NfxfhQWlgnwb2BBsK8q/Kr1YdJDWlim3730hIeb6WeUex83EBvzbrxJlVt
vOKTasDYhdt9pxQGBoSk1+WRwAYH+0PSiaCEyS927jKO6P4tRuAmcZybtSyLkwYkemAnma6quXBh
o6zkbFhedyzpKn9FYg1hM1Hzsu/wVplBQmb4d45G6LqiG0F1m3w8wpD3u00OizEGh5Nxzhhf3GNZ
bRILSclfAfNcyHfRKOvDSeWPWFv766Rskt3INPW0YMF/8bTCfRXkJ2YUyrTfYfqxkVEfG4e9FntI
eVyp4/QcbL4VZauXHFWEf9FK2T1Y1hLvuM+obEcOdPuxUO3+w8uH7o4dfiPPWXs3yG3H33V9dB+n
lGCHftZFiYZipRuntogr7UujxGtjePetsbhvFdTBfS6cDEYlriL6xdevhT7bl9FD9tt4bXztlQU+
am3VvwKVFntjGMZ7wr58MHYy0wCVm13l0BvzMiKGYP9w/X64qYx0/bICM3N1IA2acWzoW3ksCOf3
XxAiAGEZFACkUV7oNXb6DJUBJLpcrnHuOS9k/bDYjVX6wUpH2hwJSzf6zTZf/vDGGW42n9vh2esd
zn62A6+kJ2hdOU/itQnSDI8GBno5hcZocRhD0m1IklOb7n7OcqX2nAbFV9AvieeM7OmLZdfS3bWa
Xx6g18ENO/jMOmw6iu3vl8YbjoRg2h9VnjTnNWVzD8j5UU5IclC5HlL0Bmm4GktWRUR3TdbWeamP
3hMek2VAlj+hEghKt2GbS3Lb+2Z0fGjQQzunHtpWjnWMIRLKnRgkSBhDULFrLBbXTtfr1t+hVxcf
iClSbT9jZwFdLxdfwnEbxN76atzPuL7XMG1l5nPctezdunB9vC6TUWmMJWTitnYzZbuCVvmJW57h
iIfZzfDLNBIbeuRxbmKTcPRSf20yS3+dTHdRd5NPmne1WFZ7sDNGIc4ADVdoPcsujXqMq9Odw6SU
XekxAj3W/2KM58SefMVvYjSLKz/3h2/ZYrX3nMiePJP21Ei8D2ZLvhQFNuzDfdu+T8tolwcNB7tx
AK+e8Jwrk+OjpKPrCOVTJYdcUodupb7bhiT0AXrNsw06SlgLUyvBu45+X3ZWqQcZ1R539uyigNwy
tw6TWfgXes19LzIY8AYC62cN0SH3DjaTzLkscWtrYVao/GjGSf5gTIpz1Wot+wfD0Y2DP7jjGRqd
e9bNQaH6IdkZr3HrD4pXMhPVXsQqv9Bpbl6wm7bWQZviqQhLtKHWpaGDuo8E9mKMdWJGupwyZ7xg
ksbCba1zd1NwhtohgvB7K06rfKdNmg+oB7MvAyVNRbikYBQLtphrE3PZwmIvubpF3GcY1hFhp299
nYyPhLNyLK9DX1z3+uR8JLqLEkekSxjbTFsQ0464KcqqffX1BAomR+LMb6ObHDwZVjtXqChkDsq4
1EiOBgKYsP6tmbME6WDzktYEIEgSC/DNIFqaN60OErnuYLiJYQbTaosrtABet1snW+hnLj6jA74/
Zc++zOn2Svza+zZXfbLLbGsheCzNvOfO1NKKD83eEwKxtadcpubZaD0PCypdvVPYOzUfMzUb49lr
8/rKrxXPfzGBQUMXy+WVI7f7XaJN1pM5Fs2LBfx9KBCMvFqZyTCvl416N0a9u/c68tX4idPYOk3C
MU/4VYf5pJVaXYT2NGmv8YATOJg/LwFpqSsDRUbxjAjJAwv2127dyxXn4nHEz4uJRFgpYZ+Q1TaB
FPEP056zi5ZpCnmN6+Ee88Yrf6gJI+4ExqtdlZqrucMkTesL09+AlsAw168pAYzPk75MgNnOtD66
sncHAJrKvJQbN2iY8A0IdJV3N3u8YUFdWjruVDYLW+9NI8TMPBx7I+kfGb9lgHIWehdO5Qh/zIUw
bVDS8eCLa6JTG3z/oo9a101PKQSnvTGd2sZ5suhmhFNeIoOi1yp+yRs/mm5MqfDgTC38dx+9VVk/
JmmLh8rP+lcqVf3HZImTyOV8RTImqs1wu5Gz2idPy/L9iD/J23bjcdGE123YpGtKLwABRN2h6xf3
Re8bUxJOry0B6Q/Yg2cd76XTeN1yC+BPnEHajHuvcHEf+RszXX6S1ObGV0vDqs/LxmFzWKIh5k7p
weOMYfxJezuautOYPA6EY3/NMPM+6cJwLkYP05xhbTiulToyvS23W/DvN/uTYq+6Ob3ozbCaEcNJ
f3A2bp5aCTzTvO1FclCWmk4Y0YZ9isz6SZW6e6DMxX/uNHPfVLZEfWGgCYg3ecBauu/Np2KgiFON
JUoC9sXbtAWjhNoMSXYgW9nfdAhZo4wTp88HZuDk3REdYphUNyOPTbXe+ZuuAdl5j8XMdbImHG34
xJBSiPSBXbJEczFV0dxSCr+FiQqLs37TVJibvGJeciy0GSzlNCT5DmqB0Ra/blhx8Qu7XPZ3FaXK
EWpoeT2j4kBz5e/lMopT75jlxcqFcZSxEyJ6rCwIelF9eHlrRhnO41v/UzNif+pH8k8tSbrJSqxm
GO6JfygObquLc09wSkmWLICjmFzoNG4hmh30Y0fOTumvWMkojwyneCiJ0PGa/EzUhbyHFn9bk1ad
GS/GY7E4/VU5QSZ6pmfdGnTYPMuKnJFIeX22QaSm+3XO1XJIP1U41IqPYY8YeN6bJfE7Bu/nKW77
zDyqeva/W+j1H+pBG/nlmzHqFsSP40Wfy5gI2k/l0LiJiMpNTuTqTDXskz5+1L7NisO8yZDc2Spv
h7Ztp7Pt2PJucAWLiJIvtnux5v078ki0ThRqIHuqRvNrP3IntMjXrQ/FJpWKixqKMmfqYPWSsCZo
HuOCwmu8MpP3VqKRmpBNj5ZXiRPDOPquVLPj0GwT7O6Sa1PUmnVqRcMm9Opi48XqOv1S500WokEZ
93Y35xB7Qrxq4LhI9RCR6XmOhyYWyQlNy0QQvGgjZhTOVnh7GXibKK1bUu4GOob2I95c/UmNLvwy
+4JdRM7IZ1Z0zX5tvTqGl0L/DRzlF3cJ5P2rndQOXc/F0HxZVPylH2Dsyk+N3dwLFg4qMrR3fS0r
QO5PYR4q5PkOAl3EtxiHvVD20n+utbIn3UWbD8uQFOteJbOF1XWkoLhTefnAPLju9U+5oLspB4tN
Qzh9ygkbhIVqHot+N5lrtGSiPMhNhcjkiSDR27SJSnZtNFSQphyA3feJyvS71EaY18ey4Qq2zsa1
8SmAFKCFJ8jC+dRwSbqvpNy7LgG61Mgv5XcoxxZzPNGS2LOrC5lCCyxtnB71TX+JzCA9EkPB8cew
PoW1M3kfPWKFIbRh4uzd6C4TMwDGw/GgNu2nu8rpW4dD89hMBHrcLX2x7JtNNOpw3yJiQUVeUZV3
1ZKeJn7awyQmFrq3iU+tTx3q+qlJTVxvmKNuE6yuZHt+Q0J806JejohrcUJlutm3jMbth77PEauu
hQGApmUvPqkWR5FM4IXoZpsYGUkOVLYg8SJ3BBhDMG1zT24CMTvVFeE5xYnrZH0wN5Eu4kt9V2zC
XfzLu7FBe7kbnVgq0k7s+gTWQ7HMYCynKbXEA+1E/AybRLhwzQd9Ew0D+iUhdrl+36NUv46tcblC
ZyLSyFhHFDL+YJJTsHok2yFlnLIbrff1l3hispuHBrUmxdzNxW+kAptD5OymJjMcsme9UvO+M8rs
2aAlgcEqxqjn2/lZ+Wl/XWwiagM19YqaISR7693dhNb2MLCCiBKpbwmDDqxZDc+jVafZlfDq8Xmw
bHHuam988T5l37aJwusuZ45Qr7XtoT2W7qSVuzGe8mnHfcgB7pqzBMt/W9E+h+wFj+ldtlaAqdCo
M+U6Wjd8oYqGCdBEmLUGy4YExVamdYfUlACXnZkwpfpjo4kgw3XytHTWBDmaknyQkPl5EXgBQYgz
NAYL6fxfOHF7uXfqjFmKiJLEhglPgAckl5Fqp7cI3C7j2MTprkkZqgLCCeiUspWuSDojMITo7bFn
myEMnEsXv1MP8ImUMvkPGX7/CTEne5Es0a2XGxLgZ1K0I6xmJkr+A+58OXvVpNlH0ttIKFgapJ5W
M8XEjMb9cuMWov3294D9r64uwjG3onoHZ+rWZbIxgn+2inqOHDq9Wd+8ZqivM9+cDsmikxkC6LrL
9G46NmY5PYi4sKqQEABt//ff/q+Uh4fshE9AEiYH11/aFlLXToVyQJJXTU/TiG5AFwDRz7Ll9xiB
q/zSkqVHkCJSAaB6NPnf85wMrn3vgm5Gc0/+X8jM3+W0FmeqOMWTWMoL3FtsHOgUqsTOKoZO3TWr
jsIRzbIp/iGE/y/GIGghPrcNq0RtsQ23+vMjFKmjA2Yj0yJiqnAOaZ+Cg+M+xScqJehcNBa0CjMq
FXA6KZF8DO6lvlE11C89W8MW17T2gq44/ZO1IU/RKf/BEfyfPiSqBkrmKR40dD7nzx+SOIeJRomu
DBzCsOQhNmn0vSCw4HNxcN+P6Zx9+MUIV4PHlYf8ySL5pGv1kdElhhOleZIB9+ASXYAP7dX/h0Xw
F1sabiW6T+kxwOJl0ZP4iy8GYDtt0XRnmPpKXz78segGYyDSR2/BqG7YN+xh72Tg9Tu36RfnlKhh
LW98tHyKsKdlxD03qILxoexqXpdBmbwpcaf05VIR4zMnwTiPjvcP0fafzTf/5q1teHSMYVsDroPC
ELfuL87INrfX0k+RfhlkMVhHs1hK77XE0yEjsbCw3ypcHeVuFqlVXCeGkRBN1CDwuEkWapUvtmsm
9rEsW8L9etTv5R4KbEh2sz1YqKR7pNJtvrFBIAHo2PHkGM+2TbQVPv/SIQOBSCVr3zE3kzRXcdVg
lu68g/CailQDlsAPbkz5A9IPsNasgzPBW+GJtzZFh3c/D6nzxVcmYQYo4drmH1bHL/0G28OxKG7D
6YUrn7/71W24QkxUZN4kKEZTld6IzONqM40ETIYZM1MT1XZjmddDP3KhQslnLJfVd5LijG2Dv7e4
tN2C/g9oAWoo2rDWbcL62ESL/KI5i2ftK0ezBelKljHsOgJCqaiuEv6oobwm6wK31rAEev2Ue2+t
UxXrCdQl/wbAry1f/n43+3kzxbmDroltxNpeBo1t6ZdXOJ2R61hFjOyfqtOICToJyfwrT5VWtWcn
68EDNHIVkaCPNE0LH/Hb33+AT6v9v19FPgEPmV4wW8OiaztYfn9e5muq7KXOEW6taTY0eyfRLYbI
1QNT+IPS4TG71smPrfRbJhriaMu033ZWPTF+t1MbDVzZ2pmF80jDH2GUYJX7ypyn1zrnEAxN7jUn
lNFxF5Gdax3sqUAQ0XHZzYLaXkUlg8qIRWRbAJWHf/jhfn28MOx4aFFobSY6Dzvmzz+cTVKMFjvj
OzeT7hqkpS5DbLN8ehAC/5pb5BQHGS3V59gt0jfKL4ATXbcv4ggbYmz+X/LOrFlOI2vXv4gvSGZu
q6CmPQ+SJd8QkiUxjwkk5K8/D3LHd7xLDu3oOJen3Rdut+2iKMhcudb7Pm+swmYUu9b0woeVzmg0
r0Xxgqd0XJkpCfclnNbiBr4Ka4qZuE0BZcUC5E3gorjLF1LPaQnTNg9WuyijDt59Ry/PlTF88+HZ
STgMvSMDu6KMo4jhLGpu1leHPyfF7mplqYzWryBqfoM+xVzNZurBGaKVW+8MVUKzD2g9zQeesfau
mlP0Mm5L35WanGPN2NvZEv/+J7ga7m8XhHcYlfsGekAt5l+VC7Xj5BQRMKU2Pa5zbtGqvhRF2MCK
nUTSk+nhrR/mfoZq4uJgyWPlrkFyG+IqyOk2jUikFYPqYidSN/wBhrYY4wIg771vl7Y4TF1Z/xhy
l1Gl2/X13TQ3ffViqmDhfLUNOFlous9WJ91Xd6Jfj2nMpHv3868iCepo1psYcvZrOudzlBpBWR0k
zEQsF2OPynGWHN9c2ZY2EX14WKK1FrLbQ8AGxZdoO8+B2S0bTWVu6NZVFOUZ/0rlrPuaVWTEw9jy
L6t+TiCt2rHTE6EY/QmvNX4Nxv4cJN1kIhAD7hYHhTJpl9guqr6NGr8OnXOzFtuoHUfULUQf8UGG
Kx1ht+XsgxB08LEM1+Ed2QzA6wEZV2FsjxAfmQpi+cDn463GbhUT46afP+z/12K5DSDwG53Q/KX6
+mX49kYqt/0jf0vlbBupnCBmL8ATuxXGLDb/Acib/wNkxKS3R0hIsIkY/1cqF5j/Q6ompSzltOdt
dsz/VQr5aI/szcEOeX5DO/y/sBhIKEIih0KOugMR7XaFb1dC8B+cPqUp4tWXiliOAL2cbyA73rVL
HQa3ou/T4EDPC6dGm5vVeGvMtfD/+McN+zexD9/0H3Levy8jCBH7BA6eBby5by+j8VzBA1xzGZhw
8c8sixOe2wC44A7DV/InAypcIgV+4E9T71kLGmycCyhrUIqfpq5PHkg+YztKUm7d3slSefHw2dKb
Xfu54B90mvTxnWve9uD/u0NukWoovACls1NvsJifNuh/sHGKQoei8Vraizj4Yfc16zFPgMi1ntnd
ELviUq4n2bMEZxQbU+GxeWPVL3pH3KSzJ7FLwG3d+VnC+O6dS9vUz9eXxrWZG48fm+Z1BTyZ3Dph
0Pl0lahv/NVbduGaFvHC+fcgR/0Ec4P+PTVxpA0hTrlmZlqJiar+91fy9kD69z2iaQdQDo+6y3b7
9nctmVyvoqe15iDywdJXJ833lQbWowvqnYI6yPGkaOzQeJ7fw1NcP1Pb78PxhAMAB1KkpVenqSHJ
OaklPr+PZ2uTadCCpD8nQeZQwubC8Iokhvluj0jh91/6arP9+a3J8xAuBesGS7ku4+VmnFABzV2E
FrBHDfQKO4gDAa7JwocYxTThbDaB2g1qcp4VspjdyuDsyS+T8F3axPYGv30WCK6FEY4qm50c8MXb
n8DTweBqC/GX1RkjrFLfAJtZCJtdrKV+hcA2MmO5DIWFeUd7S/WlQ7dj772uT9/RbF+dzLYb43Gq
QTmJqmX7H1evOb3HRielDOOgd2iVMnjpD4zDkzt6+NgQoMsln3OOdPtUddV9jhHow4wv/nV2zUPF
JKtHUbt2nwdnMW6XInejNcSL2hNc+86C9Otz+3NdJC+aAtgjpe7tTcMP7ZL3o3BmrhnIbrq+7r73
6OYAT7izqqS6dybHeUFTn57+24cHGTQCUI/7RBdDeFePbdvrZB44pRwCDTdAWN0Km5qpF0MoozM/
57W0/hBTpX+UYbacljbIbpin5IcyQGf0+2v5qbB88+xwBVtTxd4QIPx3W2f+scRNRVqYy5puM3+y
5dBzLB6vKnkD2e2ICuu5qcNmvVis0A96hT9xDrFkTICuF/y8NLj1E6wVO7+BmSHmP0SSEpaQuuAc
Bl10uNAnumq2uYpbnOLpGrdWvYxHRn5UL45fVeG+XBcIAb//Vlf2DJ5C4F7sMbydHABQmF4tSkVF
EysXJRgQdxxP86Smk2g4AoAYz6O5b+0DJeQKltoq/lqgT5CtsBAx8vur2D7k7a2lFCcinD/YmfiT
t7eWJTnNvXaZDpbXLXonxx6v8GwW4i4c/Q/N1mn//Qf+y4/J5optyEKC7FE2XH2iPQ1LJ9ZwOizO
qj6bnAEO+E2dV8usmiDqqVD3HV7p21633W3IXP9CcwbZpDX6TxSr33DIMyrSoC8gDRUfuxZrNDOX
m0ysSE6zWtYnlzhVRjfEYzmQjvEne7bh//X773HV6Nt+Pr4H9h+qKhaSX7AntmE7a1Am82GUOBGi
wTHH2Gsnid887W9aMbsnQJtQDeBSnjqdAroF7PYC2vBpdYbuEGZgUvDVe88O217swvfd9cwcHpKS
MWrHCvrOfmBtd/btb03DlTVvW/s8DtXXrxHkW2MdB4Uydch/wHgsYFar6cFdq/VpM1mf6DCE58m1
6mffUH9xNghvrVYWkUx7L4/R8Bm3ZMpjUQm88cFq6b6Phl0Tdpro9Q+NaAo1RLM8oCL+4KdGCcQq
uTPsglY0ShVmZ8Y83y9Cl+/UQL8+xNtrJFgi2GctfpC3D7E14oQsGjEfkslcb2VpTJjl5/aBSm49
J7ZTvPMM//p5BJBQx9EDsj04WFf7B+kJNhRbdzlw1m4+2aPxjaIjp1kzqK9mmo//nXtqe9QoRjcr
CfsAphXn6vOQXdUIJSZ1yKXrfID9UH439OLfuC6sikD17jsL7lVz9ecH0pKgf++hoQGSdnVDaUU1
QWqm66HDdLJHSMTssm/rF9ymPVzC2b+n9ee89JMxx47yBYXw1LiIY1pTPE7kk7zao4Pbb1y8d/al
ty2T/1wZ3gR6v5RyvFhvf2p0n6Eh82Q5hJVdHpM1FB/TJGsQFHjT/TIGYVwT0Pt9HPGa2Vbznuvx
3z4+cBirgYJwePevFq+2r53Mku160Ga5fDCNTvzJIOJoOIQaI5Ab7Wgxxm+BdLtLVhj+O19evHWb
/f3teRoccKAcuahe3n77IBgbGzumOsiWmmWHoMB9HZwO1jSo9ikqtHwNZ5z1I1mPecbxfNgiR+zV
RaqGWBZVzNQxEPeKCusts8YPv18Tf7k7LidIiAGbt4SD5jUGy6umXGHItQ8epcBpQL/50KYtVmGr
7z8p1wagX/fPjD7sQ1NJ8+X3n/5rvQtHjz/YU03QT7yib+9OLvtW24wVD0U+WMazQe7GB0VjUd0X
krcqqoaWLkS6eN0YS4ajBQ3bdjgJAUqUzBc5/telPxfkh5xx2OlsvtXVBaVQy8yaCBPWCeBXzLsB
vSVmi2WdceFnX4y3k9H8xyaIu4lQuse/1/N/YgX/5UeAxrW1SjGx8TBcDUZq7SRLaAvnUKaSIPki
nMWP0cWSstaef3RmVf/l03lG/VTw11rD6t4pKbZOwtt9xuW7wgKzQqjAdMm3qvYf5dqycdKz2UOX
CTMCGAjGhYK+scqbM/iv/jK0ZlGfV2JiGG7yt9xmxtyqR3sUs4waWEzbw5vU7Tu9viveIm8P14Uh
KeRMtP0s7tXPwdQdAZk1ESINnwTUOW5Xdx/6iAkR3886iwPMFsseAotuoqb1aht/ukT0Nuejdwa+
MCPTma1gPYVMGMNDU66cHuzZMNGd6sx9yXNVIBbJJ50cpbLqctcwDFTv3d9fVgEXmTa9D8i2IiDk
7ur+Di0x4x3a1MNUyiKBhBKsEJKKnpZDNmcMlpMmJTAysyUe+iQkqrdtG9/cI9ZA8bGu4zoemV3L
B4E4Hfc+1KgOBvjav2eP/vVRxAJpA4Zj58IcdX3+91tv3IAt/sGg+ROV1eqex8n8g9l9eGfla3UK
erF+dbv2uBKAdPj9cvDLJk2BQ4HmmcxPiHS7zr4m1CFLyjz3D6GyjWdoivOjl4XmbSk4PJhD0r9j
t/5ZPr0pr/hA1mW2BteyHNKQ3j72NBikJzL0yZnfAHUyyDesOPNGRuGYt8wnnTZOHJeEr4HUBJw6
ZlwuZXu2KhYi3xjr+1b7ZYRJRt7YNbnc9Zr3RtxUdEPqVAefMr8jEmmV1FdrPu5/f7euSNPby2Gx
1Tt0SKgzXL7E26snL64gPCIHEccTfm+TBPMqGqJR2lSkH+uFM28FvQUUXb6ih1zRLYmU8BpYcNBS
YLqgWPLKtHmnZhXbs/z2ptpUP/xn89jTdd5+5X+sJQMtk7bTtj7gF6uAq7PvgaEBrfQh9xyiVhYn
M9uzWpmo7h3gZW1cT4N3O2rbv4yQEJFiEfSV7zAiDWDtrDQ5EL68qhvVh8ig7SGf3dvOQq/xzv38
twvHdslCSw4dF3914TwJFpElxkqHn3CGXY85sYnLyQsfG99LPjdjP6LpJbyF9qE9BSIuhFB/TrJB
Q8tWbWOcMWYk6bmER7XD6+efpmRBVLaYW8UtxeRuXkTDfO/Cf129N9omKXs+iwtAx6v9Q3WjjxxS
6AOqORJJUluMX9wygFNgp08NmUvQ/QLjT2eQxlNqZfI1aKtir8yluS9GXux37uO/XM52NMXjig2T
9N2rimu0Z04d1PwHzydHPk3seTdZS35pPVfeJdLraqIs/EvQqvDSGuNyXwld3/EnZ99a03dAn78W
YC7zK94ORAfcIfd6R1+rFt0VY3im9u2xshO0S4xC1TMa4mRrQ1g3dloOB7ATpDR7w/RhId4hmhw5
x3pCKQZAUj8yHq5IR5mrd8r2f1mBOAEFjLSgPYQsQlcrkNU0qT+Y6JsRviG5amlfA9oHDfxoLEMG
McYGBfOHsRrj0bUMZR4CY7WXP5GTUgBVdW1gHF/8VtzRP6OXnAAX9qIgCcwVBofO6ou2GpsMar8f
mSi5SdYeKp1TZuacWt671f/ywyM/2apJmiMsAFdfhjSbkrHkjK+vCWE2ZdbAMdQLDkuRGslucKW+
w7NWn9Wcvhrck0dUVt7JDhN5xK3rvrM+Wr9uumxkP3n8cE/4OlfPocevlxF3IQ6ZV+szwLzmvhn5
NSJByBjYMFvE40okUIM0KE6WdaSjJM3HoF6aQ9bPJu4T1cO/YK3gZJISAIKdcDBRabvVXuc1Wg7U
bMar786ErtRZ8Wdv9QdE3+NX9MTF56r2vY/vvFv2L4srR1iLbyMQ+8DJ2H6Cfy6uRbka5eCFB4sX
7CETpX3nDWSzh01VfplJttqlJdJKy8wRVptJ+D1P1Vd+iC7Scs2eR7N8L1L3X7YhemI0zFnhts7Y
dY+iIL3YKpm3HFIaRbeDJ7vbnOd1R1tZR9Ys1iORNtOnkF3pnnVhjRaKuJ0xCA8/2+A9aBN1+e9v
0/bLvt2CuKQA3QenGzpk1yvQLO1+MYWPc3N1vT/Wos6BtLntHTX9HGdGa3xw5Pv56r8+b7R8kTcx
F2NyQEnx9rcp3WKeoO85PDwpmEh0JCf0Af6xkDX6oayubxBMtJ/yoShuOml6P5RdfslcqM47DwXK
sQzG4c6owpL0SpvwQ0t69wbyzl2pBdYbzLLy2NaziI3CqM4a/uBrO1vFKxvNLUDAwX/nLoqfTYN/
3keHn3V7kVF0BPA4rrvuZQWUmC3RxKLWD+HeXjRg5NFy/dcitNYlgkm1ZdoxkUgjFuGOLILJCs9L
PUpcGitHzh0e2F7vNPqN7mNjtWkaWU2B7x7DuGndr6ZtkF6FMXv4cxHVEs+MI46awbfczwXurKhs
vFe3zNZPCdh1Ri9N+bFdTAL7pmze91h+G1LOxdjFU1hRvRd2j7Uv4TUB/EV9PFG7OeqxJB+V/nPm
q3zvZc7yp9tALd0B4RR0NYmcu9hSpiqe21lAB63Leh94oPMiRyxGGDWDiwmy95yqOieOqe6RQhnD
fnXt5IlbhxG2KIby+4Dwp0BXumDGRwuRzjczVU5ysgh/BuVljVLyBY2pPFMhlE80coYfsP4UCaV8
uahWq64ixgMq2JMlq2Oc1P09QXuFia2AsMI9AEXcT5MKc5K8fLeH07sYFWcFezVupmTsPyWJQ9A9
UDv4f9pQGJzbxAyb/QRK7b4AI0cWJTLo4STdfj4jeAOtSDgpqt4k9Z2YQGz7IZSrYV5Ey4wtLnWV
eVGWBr0ZZX1tJkeFQksc7VJWz9w8lsMB7KoG056ae97GcoxE6/nfauRviO1//17/0oDngeRMbrlU
FZBiOKG8fcW63iNVhiU9rkUuLoVZNgfDH3hfALHc2bqu2t26VN1BsIlfnNYuz5wfxfmdq9gK6zev
BUvK1mzbBt8cm52rest0Bg3SXCfxWnTjuSqT9NIUrhlXQX6fTqo526n3EkiCrGbW5pt6GVDTEolH
qBo81HRcPfpAufz++8u6Pj3xtbkqahyUzMwmzO1o94+toetZ/XudYphaa/W9Kpduv0z+8DhPafWJ
jKX28PvP+6V2YYXjpMYGawFT4lO32/TPDyyhCnvD7MdBuIS3hUrKC5mK1WegodY+d3vejdRp7nHK
pWepyUoF8TVvxyyBW8QrBXK/ucj0R28d6mfoPsWLSwAVYc++d2fWE2sEmY3+LgSCuXNMKcz3niaY
Pr/8khw2vZ+SIrYK9sy3XyF0FrdDv0W8mZi0F7eOPwTnvuoJqwoI0oBYtmbZJYE1Lo9mZeuXnucv
3fmTNnH2uELdAY+W6liqRbeRmDnU7uFctJ9zWShio/z6PGZNiYsbo8uXFM8h4YRNXoLrCQg2jnKz
Gz8ODbrxBJraMfEVgZC9lAPosbLNlqesRkAId2FCeqM7v/mUeVqx8I0S8jPNO7REKcxKcKkqHWXc
FktSxTOcB31Og6oZH8ME0u++qAP3sp2vw8gyB+HGzZC28xkTbv2164q8OxSVVeo44STxFTVRU50W
WZAt4xFn20UVnhm583KhnUuhEwuOZDCst7qkNYbjgN+Lpt3wjQWiGl9pwgxfs6Hx+CWnNOM4lYHy
vTSQEZDtzoz1CNSz3XsSrDpeBDNHlEH8hfrikLpmHZylKGqWNE+o4+RtAyaULk16ZjaHpt9jbOvE
1ZhDOi37sJp2HWLYHJsOSUu7ucoDdRJdXjUXUtac9Q5PFOE4jdLdUZkqubMslvbV7PR2r63npA0p
iFbQ5oTTJZXzFwtQ8Oi6Ibq6EbxHZC+NQXQTZwhcl7V9oi/Wvzj22BinpAUMs7cLt3TxJVfyQRl1
R1qNW0oIKqHpFFFWmtbnIDfCR0lGF+YhiMtmzFYUDizDUr82WFOx9Vdu9YgSch4o2uf5DnvUOOxz
ICfE9nqN3GDtbrEjZRi9Oepyj3wEvIzWgf83DHduRmN4BzxbVy/+AB6YOt/PLguOwqMvhrR5yfEs
17FeKtm/kvEyyUffb5v52DtsTNBhM+NbWXB2PadYX/p41dLxYi9p+g9GChbtEPZNY+zb2hokZqax
wlEyO3TJxjwfboh9XNu4Wh3P5zxfZggkWhnCAc+9UPWPEFfhydv5CkOioLt0iyS2NCM/KaEZu2RQ
H2sO+qQ8DE4wHruiUPMtmnXB/1mW00BXL22TA5K1oDi0uqueG7bZObLJqY1caKnNIzYRb8NuTqTI
mwuAdXikPLqWmvz0rgGzXsSJXvJn/HM5HvYpSJZbS9q6ezF058Hg4t1U53zAaLWzyGgzjgsGEkJc
gslnPLaUGyxh9ZMx5gWHLTra3VIdtUX47RG/5BwpGvr199LtSHg0lZk5l7qbPYYp/P39CXToZtDK
jcneW3kPX2PLdXLAgXXltFc0ZPUDjx7e7BqRH9jerBoOKfR7uNMQKm6FBGBxqsnxZFHn1MIhT4V/
AisiL7XGAh5lsPRv+SFJAeSOLWdcOIa7S4I8fMELKvxHFpR5jRCeLinMnG0Uo5iCvlYKnHNVBqRM
pOnkE+su2DfvOuGWJP2mlLIH4QyJjvSakZu8pg5gsqSXXbWHZyDgMzpr+FLjfROXpl7dF0Jv1Dd3
mAjF61tEhOSFB7Y8WIo83FONnYgkXrqPctcPevjsEK8HXB+0aA/BpBMNBlqAFju2U/AsoxkKLMJW
MU2xwr/9sSQa4rvyTfujUw5Njw/fHTe0D7KAm75qiPibahW4cbo2sA3KCRTQHiMyeCbbr4uvSWuq
Mdawvj96jHuHI+INeMflQqRCNKeGExyrFnBGLKp0xIzGE0MwNXzS8cnP+KIHxC5UjItV5jIu/GW5
ga9R/VWIwKjjMWzdAqmDq50nc+zGi8JOgy7K0UIxbRukd5c5RYZDq0TFY00568SGYW13DNaHMe5d
j9Bjmfpyl5KpzQvk1SqM0nmEm+9Wwfhk9tP4QUtCI/eSnLviLuwLicCWfgHJCbZ0fnB33eam5oBl
kcWdOR+NFWctuYCOvlVKyu+2PUjazXoOqtj2x9E8E0dUUQRDKPWe0cIaSYRBSFnHZeHVPy5UxHNc
VEv6YRo63IIBUzv77KXJcjYIuCbXeerbF0kfQAC7Gev1bskNOfFQul6Jo1SoeZfiuS2B+4wUaYEp
4ctDqtQxqSibOXTOcBDQQxpJPxiCJYNv1LpRWRp9espHk+hjPLqBGTlNwAOcydS52LgJmotBdUoW
ZT1w7xtNeOiKElZhLDGt1xJ1cv4C+5etfKpUOFywVukRlWw5UrGN02sXVt0N4+f0aS15R+PVK8Rj
mdXep3n02+VYmuY63a2tXF58m7h2nIr4xR9gVigPTrVPdl8pHZbYDGwsodI9tHjmebnyI1yPGbXf
BtfZ695EmVEAlL9knl8r9ujc+iObpg19r8McXni3EP3RutX4rGY/0Xs41irYocKrBhb9RfixWOwO
bIgYl/YAwDr8nhUB9yWwelqU9Ic7iRfQ0TmBIIJ/izu23XmZ3eVGz7OaomBbvXaDTtkFRyoCC13j
YCMRrnOab+FE73tVSOqiUvWEQRZgQ9rDyF/CBTs7kEDCoSAF2mp6XBIqqz6uHTEAN4q+93oeAr9a
96VVqxqnCP66fKyodYLKIRU78TTqD2OqIIhAQRl3Prf1vkRcCOawti2KH0qsm9UnVoI6EM5GpCsN
E2IAiHED9kIz+oRrtdx2XcBsVlfDdOhy0koJnKfBfAEyzkbYMAmhKshpeNlSe8/IjsZ577kwil7r
KlPmfc3YLLuZ0sn7inYt7Bh5W2O2A1rcFPQi0qFG5tyPX7LRwV3sTjafxilff8ZU73fxPIfDvA9a
LUE4EXM57m1bV5CTln59LlZPjzHM3OXbtPjmF19UTylvC9fVQxYA7axpME2EMx09MqKmndma9lOy
aswQW5cbSR8TKHFnFKab77CcGHdWY9Av90Oc9nxGaNYngtprYiScFhBUjsc+qvt5TQClBsFl9GEm
nIqm4t6Yok4/5HRfd/Q3y+mkHJmlZEk2SA4sulr1XnQt9PRiRNVypieznNs2tcZnTaq6sfN173z3
cciIAzWfYT5pY/DbPe+7l+C/yMYnWL3jFrMpeVIpKaiOGp1RDkuZFCEndZ22+6wfId/rzhkjZKp1
gxxfiPnUYKqbD6wanoyHasaA4oc47/f+TEvulCgCg/cw95ynHo/UsOP6jdPoqn7a9yzk2J2V2rhU
ndNFiYsf7wyzG3gbBjyDgWAwGqdpCPT4hcanedeSj4BGnaElrsxAy/YxrUm6PyJpzxhrCrs0d9IV
GEXsLoeeQ/0THnLQaEAAq3ykASFl5h4Jc/Xq2GAsWpz5guRntVNhnRGgJfquV6vKHpxgdgdkfcIw
j+VqiR80nWx1WbrKNIBZdUY8V05N1vq4MKCsZdh8xE06kiAFE6/mHc3tLyWnDuDnBhqCaFwqPdwr
Y6WybDsn7U948wZC0HrhtxEve+vHLSiBOp329lqDnMm8rPqS4m/6UIUBaZOWN3lEsDgklZGHJFnT
maPJdOcROP25LJw0eOy6phgOWL1Yh0B7ZPMp7ycv/WQyKiPXRzXZw0jEZH/DCk4fxs+s5V4FdVhe
bOV0qNsYEeq9v+BtP5Q6Fe4uTPWkbguHF/XW1rQ5HlTn5NU5r+HmxBaThses76kwsm6ABg6VrGWu
nQeZus3Cyclu+hxSPXJo9E3HVk4gfixJ+HrfAmWOctuun3nkUbTkSGLRXOFx4xCW9057EC1eS2Fx
0Ixmd/X82PE7dYsNkkMEe7AQd6ky54TuCxHXI2E8bkw+Lwi1pMIdUQR1d04aAZMVeiuwFdMs3efe
7q32lDkIxmIOLIk4ZYCNmh3jlVRvKGsbUtkISBAvoleq/VoX+quZl9gqVJ6lF/SmwLKXruAWGj1b
tqqngKAgFE49aKXGMOKcEXCMVyun3hnT/nvqbAyCpTKUfQ8ZygZNpOuvNuF4XryoLkAoNbZFtm+M
uv++DNRv5zbfIGIuNEAO+v0yQ/Un0LWLDSNJa/j/mN12DZl67SHwfXfnyF46+7lMJAyRZtTTpdSb
LtatneF1extIlauxx+wLlXYfmVf2L4InOo9c3RXkKhaLslmbg8UEscNRbGcGeSF3pYBPAuXOHo9j
S6B7PGYoA5UQ6Q9FIHt50099CXHctu3LWPm1F5tO1+UXowgVnnC8RU7kBChAMFXOVgTyrkGxNhrT
Y6rwqR6wnjRfRCFLkpVysh9vWHvHJ8VRguj4ona/9Y0SRkrMj22+QHCub/IxbU70uRsI9viKGUDa
JjR9V5N+sVB57+pqWA5pW6jgNRzR+kWB7phXSJOjQkxHX7Y/vGWVDSxEAUUzNzrgGeSS6dc5Jfjt
zEQpuSUSfvD2hSUIxcqQwcqDED3n2SHNqyD2ismfgSJpvzjkKc9DlARN9mXyu97dB2IYwmghdQK5
qMWXrv0AGE8SWM63nPjzj5NTz96GzVte6Ntlz0Pfmn/xVJREGlEhNTsMPp0+U8qP2X3agTSPBpeA
AkkS+MlZ/coGx2Js4QVr1q6R4yu5PCXUFmZkWSD0wYNm+DJd0QvriOUBCF5JAeffZrjNglu/6bkc
YMdzuM+hwITR4DMT2XuWAoZO3oIvH+waaNCe7aCYqTxW4UYLbbtnB03XgnNbB6wTeZ/AhwulldSP
VEHlbeMExnSbEalwCqnjrDscwf5E9QzT5tFQsOEBYxnwCqzcUs+9mdMwsJ1UrseWrcX/wJSnGeIQ
NSLGjNQIx9hOl95+6MrVPS7FBCLEBLaan3hjws82OtA4QU7OJkDRos+hVUJcbS0j9PY96NP0Q4ZB
drcRXztKzNq/ZEA6SZDo29TZD+uWL015LdqLkw25D9xQhyxPDPJIo8a+SluYLpANzcm5ly3JWPsi
R5m0bwtbq4MjwwwEfmZ+UaMfGPuJSueC8shUoFHbCoIlk+xbbJQuwQIqFysJZVblPYdENcUQzhRq
lc5i1Xf9To43rgkZ46g72wNKaQ8GucZC3SRQsWDstpMAZ9pUW9cXFaXn432ZySDXKWGSkBP8nEDi
oQyAslW0nmGOFWtfnru1DCtcbqFJmzxsIL62eZI8EUdnBIckU+55UP4wRkWSzH9mmv7CoWfgv8L1
gFj7kLUwgV7DfjLCeyIcoKXSqvbptaO/ZpcM1OchbNisqLGoGiDI+lGTTSnnmrSaSaTs/KR5DAwK
5vNQNIl19lenAma/4q/d9UJm/WnR25JpYF5rqD44L5+DcsKOvPNqaX5cOMqu8aiofOJZdJ0+dJDt
1I7MpuQLwScsg0vNcYqRA8L7yAiSAtoklNUTo2cLroCGXoV7ha7ZjeHmtvnATfa/ZtCOk72XJAUB
dH23APxfMHxEtdbirxo8EeI9c9XzU9IleYZ5GDLWqahy9+gDIyvOelHbGVGO1aVwmpIUduYmBPNo
sXzKVaiG/YLBj22QcKF0H2Y8rPtOZOFewUjLoglCih3lvjP8ob0sJ4PI5ivvFtmzNLRux9l1Qlib
HQY0cmxN7jKN9+OE/3uPrgbEh9Ua+d3izwrSUpAF/dkfOA0/NJVZflzasvhiz6Vb76y+yNKTVXjB
vMeI7PXnWeZWCnVMZZ8YTUGWsb2ZjweA/qpJlmauwKF7uXDQmRjgwYSIm6W17YhGVXYhoYeMy3wi
Hnff9D1JnsCOCXyB6ljc4dRJbgAo+d2tWQ+c25N+7pyLy77xeWRgmu9wgjtfQxp+aVwXZGvdOTZN
kYPV5ekKeoETPrSsUtOsozu53ACOdfRTR3INOea4fq29pCEP5swvhhseTMV6bHiz/9mWQ/1JrBkD
yYZX1HnIjUK7+2RcJ3UWadveEZNXBx8HrNIIPbxsuFRN2UHfpJKFwzxLWoGel5L3uaARhVQ4d1hf
FtlW32ff87FGOUHxg3N92xy7rtTJvbusjGCbVtlfZzLgAS64IrjPQv61Oy7NCo6QF7mePM1K8k4J
mntCAegMRzpHpJ745IdHaBCUeSe0GawRPwp1uO0b9hP0E58MIpWG39HCwXVIVV2Ypw1XKY/z7FeP
WecCP1xoGFccDNVEvaunkONTM98MtbZod/lZxn62hgkpQWLtYULxjaA/tRuPNOkZqu+YfMsW76lf
f0doo89BNYmv9AaRsVRJgAUNGzLcRA2kroDa8QkidmlxagKp+QhDwfpcDIuXRR56xi5aJkmy1ZTU
48IBH28HtZYh5SUzpZNHnSd/0OpW/lNo5wu00kAZw7PN5uTFA/KQ5jBoH9g91lsbVL5kDn8xJw2L
gFI3gAVoBHV2ZzcK1C1RJakRGTknnB2/tTq7CfsXpIagQ18+aqq3hcP6i1zpZ1yCsV/qS5f15h2A
4PxFgXWiDAjWguNOu/F2CKc9DsB64ZvmARXm6lYGvcNuXpLISUtOkZxqsse082tr15GFNexoY/h3
hAzk/4ezM9uNW9my7a9c1DsL7Bugqh6SzFa9bDX2C+FGZk8Gm2CQ/Po76HOAslKGdPd9OMDxtiVm
sgmuWGvOMdsT42kXUJml1+paBJ3XXeve7DibUs4jWxqA08M3kp5gK8y+6vZNilK8FLr2tXLtAi4n
AoM9FWI90BER4gpt6hwcY2SpORWDRmwMfL+yifoSRBaP/jDaa8/C80Oae4uzb5Fbezcg9nDhDEsz
A47xptl9oocpqm1rgUsDVFO17YFvnAtgN77Zb2N8VuOpLTUHV3Vs6ctpMA2ZHbKycIOjl48kLiaE
L9KCyHpfu8z6sSt2jlIKwh8r2nIxQqF+sYQzUmnjVG2pJCpp7rW5MYmYgzhQmjeiTfUjdSWo2wFG
+o2iajIOqjI9BOxGQA0e0Prsv7Y9yplrVVqqPE3EaD3bRe59Rw1spmFaD6m+d8vW+BxbXXI3QnEn
u6XTe7YMXZHPF5g8h3rfJ5YTdh3v9E2rC8Rbc9ukegjdVs6XDtXe06K7vJtUYuVm1DuNz3TZXfiG
LGt2Edn0zb7AIPSfvHpaJfIxHaioYkMINc/o521BNfy9Kar0u97I5GsMdXE++MT8osFxq+wnLT55
tJU0vB1Eg5lbM2iXYpMGufyEXQgUBwWfm4WKK0PLNzWBZDENgoIbJ3of2q3THc3c8J7aQl9+Flk3
dMcesqhC64HVfsfzLNx9ktEhj4xxsKZDWxTKu2iCtftJY1ilVyAVx2ab8q38fT12+gtNVjt+9tq8
cb8yu53jS3aPdrUJckMau6KGjHYv0CRZbPS8aXxxTeCnkZklgRUZyka4mnMnWrdLu1RdWFgZfXCK
ud7eEcZWXvXFyPyP8XDxrQlS5EbOnNZROdkegYDKJ9ZrsToLKr1j7DkZHKY1Yrb4JuFl1JsiwKCQ
x3MPcpqLU16nnqua3cJM+us44ay4xSkEU07zxsK7oJSUkcs7Z9sBldN2LX02RehGG8fuwUnH6qcw
eyclBIP8w59zM0gEPqqaQVR0yaiHyKXY1891RXYkbYAiuEppXN0Ri+sKZmToPcKAMcgTcLdsviQi
UQaHiVor4hXFG0HRabO/V9ywjz3BgWKrY7c/BDmkmVMmB8b7VraiOpPSlmaExV4vf00OWd4hOJZK
7Ehkc5eLnDSadAnpj9sxYqVOHbKGYVmkkL3/ZDedz9FsmBoBUzP7KaERIBZlqBX1T2tiQHa9YPLL
eYgDccgyKCiXdWchWZpaGvYENxVNEFZlpQuQYEP/ua/B+G8qEHxEC6TC97cNUBaSaLOYCHOZToAB
iQDlFo59q5J7DfbeuDHiUeGKRS3tbfWqtU5aBb4+zOBAaBsW7C5yoBsRuFdBFw11VJNelDeMv2Et
8nQ9q25JTXaciRU/MH9rblCLDM4mld1QXMhREDdVoefO9uVQBDfYxtx4sySuSSjXkHRyy38gSgvX
8A8fK1MA12yyDwXJbk+qZeEC7LUURIFpUxyz7TJZ1Ogtk6kALK24T1JmzvAXYuuolQpGP8ZRyw1l
byXX2VB1+W6c+0HtbUYipLbFRk1qMeBflwfMpztH7KLoj/E4QTguCam2wt4t0LkomUmkv/bsuhG9
Qy1nTIQkPmqYA8tocTt6c6MxAXsk1Spjp9FVzR1uR6PawXMbvW+T4fafW5a+586AHbPFQdiSh5gN
1lVqOlDdS39aHue09Y0TeuC0YKRAPAxKWEvXtpbw0v7oS5FW0QDmzDg42dL8oM3AuSLveH2cAGQT
ymxmQu2rqvT3fcpkLoTwVwb7AR0z26kmSwBo9PH02Fde8yPuHcU8laGlB8zSiw8KfXEX1mzySFzw
vQ6SpfLtCzh+C5NYjX4ZAaMaGWfCg+az52mXUHgdgc+uHx33hZ1QO60ZA43DjqNU/gkDFhKSuMmZ
t4FebehJ5wlSmMmQ+Zapkr+2RU3jphTc8iHqTRbKzCWltVs3QFew2qCRC2UkKSWqmHdpGZO0OvFP
7qrKGMsQ8l+RHkkMTi91D676pZMF3csERqzdjGOplScqt5K2BXb8XcFKLHfEe/j5oRrp39BZY4wa
pYtS9U3q6eiUGr6nuyeo1LV3PsHSe2YIWXfJ+JA+YT3H5q88KSw+j7dy7cvOirMdsBjkC5ZdgaDM
SGAcNppF/zrstDnWIzjOFlzL2acRA9TaYk8FtWDbyokzXk1OfOonoSfbvnX1r8QKCYC3s5rGwz+W
cuBaJkYCjAJiR+gRr3UQSaGzZzNksCXNvtn39FSiYXTkSdeyEf9gk/wEezMxqTZgG9P4MHZTA7Gd
Osw6za5P5oZazJNcFvdQNB0hJuOQPgieWQr4JPli6KWztfuGmJGKlNuH9z/9uW6blw0mOz44+Csk
Ke6ZiKOs5tIdmZZATodRXppmdkw9L2CsMxL23pcMUWpiHpuA4d0HEhLvXI+JIXhVWjq2wXSY/392
bIZUi28XDXxix+xvpINELR5sw4QVHOjlzuWNRchnzvQ73/exr+Koc93Z3Veesqwd5gYQDplZuXCE
Ra07KN19WvvsspHIKUDWLDsU2dkFL7rkrleV+px7plqujSyH9Uu9qgqKeIGAeTKAvjDPcKuEQo8W
HdE7Yux26Rj7/sZk+MOAhSGNs+3iqRLX0MzTJ4jQq0e7XbLjpI3Iw+d2UA8Z5myLIJrhp4WcKaSh
Wz8hgpW3DDo6QEb5RL5BOjpoT/rBI3wAaSm5ICm5jFsukpvdUaIs7bc0j10/0oGpqQ0uhvzbMi1m
M28otrX6maYzzvAV40hesNMUP6ulRp9uzJZ+K8cY2Qvj23y8T5NuXPaGjeyKFTpuvjqTj+O4b5T2
FeUK6nI9SYG/gwAnvFjnwaahbRUx0bhj237JXZgWHynu3+iG1stO5JK5AiJWW+Pr58Wm10v33cPe
WWrDjjXW3xTYkY4mp39rDaURKXA637ug+DK6bfZix5W3q5PlCoof4+bKHm9Uxmd+/0F4I8Vd70Zy
y4AA2KBF0OC//lgpPROT1uG0Q4QirnmZ6Y9Bmg97GzgLONG23xPuwHzRDzpgaDK2Hh1XQdRCtBsS
9wcr3VSV9YFc7lyMy4fi0eAcmbDBdNAirz/UYIpW6pj0d1opklMXwLplp9Dmx5RFcaPYdB4dFDcf
uRDWJ++VSA8AAyYO1Gm4YQE0nkkFXW+gcLIZZvWCpnbW9VSehd1do6VHToLfmQkau+dPWltmp9Ye
n/g1kEb9ejkkrqeDQDWCW6fQ++3SFdRK71+qv3068B5rDC3GehBbr0+KgRi6YApq7FhhbyC49v0m
K6r2SpilHD8Qwr9xWVLtESXp4umCCge74EwInzJkTi2ZsGhrg/1d9q2d4L6d++0w6mDOZ2q1NmvM
bWaL+ape45z8UnhMp+Nl+0+/tge2CLsnqkndA1Px+msPROUpWycOKc7UcF+wdafdlAVB6LdL/vP9
Y719LfgmQkjiwQj59NFGvj4WzUmJuiJddpYn2Jh7yEM39UhywYZQcJ+Fp0ifpc+OX1IMfHDsN1pM
FPrBesYRRuLc984ubz/5MVMn7nlJUui9qhgA+OZYgQXsy34LG5NU7fe/rWme3+946elom1iucD3o
54+ZIVMQe8IAwivzkisI4ChlUdKb7WBV1PRWJsejTFx9RPxXtEDMa6PZ08Bii8+WSD/Wvk1FUuuy
+S3pHpxbXSuIJyZynTZlQTnAXcMkgPhDasWIMHu2fJk9dP0JGVmpfeQmOT+HYEwNZhLk0aD55qY5
07MOxcRd1KZs4JE6f2e/s9Tw/bBPs/zXF23iqC+t36KyrGbWtMpLaxRjAd2MbjXI8vp1NtIa6QaT
ZH4lpWZ9nbwk/4At+bcPuRYe+BX5H1rv1zcZr/qpqhhz72XTeMZuLjM5P+iN5hFaNkxGf8L8Jodv
71/rNw80p4Zb1CRGEBKOj/vi9VGRL+mdDfFnLwgeO9L5EVRmtnNPjRZvFwbmVxbc50M3MzzZqHrd
MCoInweG0R/Z/X6bk/9cZ13iWvkMLhtTfALYLV5/lkQzs0Zn/LSPDR15XYM68AL6vHnlwHX2LoVr
VtnFwp6vuOaJiI09Drzcg22PTDIqPKYYmwBXPPkMmR6MlwheGWKgIeuMi1HAaw1nEPfo6rqeZVwr
euea+Uq57FzL79ujMlnONqSt6enB7AWYvwwBx8ZdetrGYjKz7qpC5OCdCpt17pQbhRlfOgsNtqhX
9Hc2i63gI2R05kzmDBYUYDaga5yNYo91ifi+f3ZAycxfkiXX85umq2noTv28XAhyX9wLy+5s69oc
EDKR06C7lwm3WhnaMsWP10AHR8UhR/fBw+MdRyqoHHWLtC2dQtqXOCM6jLD7D26P86XA5XWrr4YN
LP2UxOer7AyWkn7jpMObZ4YFYyAgP5S+JzazRPcgWlkt3r+wdXR/xPiUWhqCwNJXYRBnsrwgVV6h
+Wn1bvygFDh/67EOm0RQu8GKgkA+f1afYPPUga8l834hOiEahkRgTC14WpPVqfrBAsKL9GxJBL6B
FwXACFsb6g/v7L3XADqsendI9ijXvHYVgBnNTdy0xa/K0sS8tTBFIOXKUYfdSXIhHwPpZ/5J0iBM
buYRQ8q+kImjf018yX57chAb3dF/S6+DClldmAQJyO8CTZLxpdHqcvrcpllbblvK5GkrRN/pW4es
KCtylE6538+wkK7ihn47RpbfJ7wBAna96HEyhpKzn2+9SQFEjgulmQk/Rub0owRSOx/63i6XB89A
/r1RrW0x1wNoYhyCIqj3toalLVrHo8+BEfsvEMXpoiSGB8guoStHYVcPs7aF01Z9NavE2OuGG7un
0phR4WLSionkK/AtYbSHaELtb/U3SLg7h/E5tdWeiRioyj6dpcs8KpFEelraGD/0DO33Ln33MnTm
qvkxWfpY79AgdeSYpKL9HHQmhpS21eQv0VTeRiyBKn/w1qDjU8H6rp4Z05gtMeGZQWBBlsch5ZDV
PRHlnhwTtk/V0ZbOeG81wuW1FsdNfLS8ePppsbKyxDdY5EOrkPKzb9WBOiqmh1bElLp/Xl9WwaZF
YZqGTq5ILG3s1Ic/7ZfWL6M0SfdpsmF+qVFRfrLKovN+FoWPHF1LWxfevSRAI8fZTSbIJuuNnCEE
N8vlTEOyIM1MTe7G8/GWbpHblC0CrFjubK+qma92E31Fhj/sYpD+SC00/UyHnlZUBEzOFhFXfApH
t3iNcsbxr/h5snfZsC6hbsj6iz/RB954RPbSz3JF/JUX5NKsZVuq5ftmIhwUtK/hHJIpn81HzLM4
js1lIOzJ6LKjN2qLv0XX5+OjZlzHeiZz4R9KaEdV5KR+/zLlI3PHykjYR7bQHLQNAjjmDgjXBnXR
8gJKCX2AurXR2P82B/oSXn2RSpGQueTM7Ykeu4chK/PSadNYafZ9yOtcYDVWMOAMI6uqsOiMhunF
uHhLyJrNZUhrx0ZKTPabGTG+TG7NDPE7fR0yByPNUnm/1SpnFqHl9tUnELj0cY16yi78sbCxD7Su
87LkpFYy8NDJKlJNPN+Qp8qQt2FZ9W/okSOESRbtdmq87hu7fzdYO1Mzd0DVf7eLxTF3lFHsdTwc
56Gw7akMZ7sSHgPidAR5NBpBaNYV5ZNKYzPZ5p2VnVyjMIptPYzI7bSq/hy4+XyskRH8RFPSHt3C
zxgLmwUYbGHBSznWFlcQgEmJ5hKfjC8ijX3sEuZ2M/sbJoXWZWY6AW/psUYIPDi9QKmDP5biG7bC
aSQt8pF2rCTNbhDTvW6UHkzLShiXSDq1LpoHr60vaVzCi/QWz4vvlbmkwUU+9gScoWzhJvW7xfwC
s5qOWp9hINzQUON018gW8ZQZiT5FHWXstHWLaWJ4BamuY+YdF7daWabzYZ5obSFky80BkRedDiw8
+BQI/YsHzoazZAiNgoRVKFjlPF5s95e1yGa1hXpJ0AuRgfUdqv322aZJ5m2axXHus3Fyu9Dyk+Zi
Wd3zG50SwYq8Au3Ipp0KRYoMKZcn3x/tqMYK8FxRk9bhTNrkEtUiT6bjmPvlMz0tfQrpvtgJOXBV
XZExQ+YFVkUi7maTloASJmwZo86+lAWGl0NQtdkXTIxYaOIgUYRolYt4THJ0gUDbvImVj2lizV1R
cm/z6/0HUumzhIFQnD81HZgheGfOVG4XlD+7BUZ9u/WqgshdWtl6TABeni2oLc18vhvsqgu2cena
t7VIGHHUdtrc97HrmFGn16s8ZEErHa6znAFed2Bk9O9N+4coqNu3Y7V44mjYw/Ks3JQyhBg0Eveg
eblPJYJ85CZIlvKIFj6uRHMgDzEdFQP8ZhZzEgIYNndzTCs0NKbA2Wr8hyb0hIcgN9Wd9oebOtRI
EwEfVoRo3rtTxcTyU6dD/LWqmNWHEkQRyw+09Bvkbg4ekzlfHhbIXtVmsjvzE3UbiGp3pBNxhBS2
6tkD/Erh4nRNRAB6qdG+MjVzM+m2VpPMo3vlBbOm6TGfmJayjk9Tek9KVPGzUwtZcnrTpge3hsDJ
gqVJkhmn2HCeDOYqQOY7KEEn+Asavko34XXEdO3JKGpc+iN6vmbLqNON9JlRD+kGk3jqRGqOUefX
qNJZppg22zAJ4XvMgb3ctrWe7LQA4VK4LHqWHeaBUmmDkNvQd5qwKjanTAHMfTli81PW5Lu71B5S
l+xUg0jmtDebFxxvPYKYUnCe0xZNBHKb0vWRJHpbLEynuYO/gLtS4gxbzGxae9hN+8NnCKvT8jUt
FbrzRKLl6Fqx/Vn0vjWht5ajcTuZi+8+xC63Xoj3l5caKCd6W8EYg5R3EGBEeR4n92aOmQcH+Djt
O6qHnoUcq9YalZdzRgZan54gRfK2ZO53HfQIgCJOrfxqzYUWl5si0UZvl7FK8DPKCGDgJVq57bwJ
b6g+mXrP27QlhWckySe7SCvbeDDUHFRH2vb4v2jXDz8KdFo13os21u98nZwqTwL2iRAjpWQE8O6s
NwRYPw1ORsZpWiNm2xleittj9gFhoW8tVodHUDE8K5PkvmBV/oH2O884iZbt7lWPhwP5bp3t5myS
j16qxz8cYwmmQ8wl3aZFJb4VbBSXXZtVzYuX+Ij8Op7MKhSk8WhYFpqKqBa8xTWLU0EvTKnM01F7
8O7Ch+EMSzhi7IQOrtrpwmPLwzTYWEZ10MgHysOBzS+7YYBe12YJrucBXG/M7FabWm83yMb9NBR5
RdKunbOOla7V8/NkWz54y6xIHMqD5XJsCvicwIDqI1G8NpmS4Fv33VAnqFobx70UMSzJUPcxPOzi
xcYzOWU+Vj9/MpE+a/mQg+YVw7zcYeYTQAf7ziZiNptswneLambO7gY5eSSAFH9OXdL6mzkTpr3P
p8LruM97mvqL7qHtHHzugyARn4wqNxPkaLJ/GMVcLlSMjh1W5tohgnefZmEyC8bhVT5M6M5ondVk
qbVTu+NO4QlKLLZ8hBrM4yXjnPYbgCucB8akj86NxlBZhX42G9cLgjqWnsUQU1TXRpZe1kMtuw1Z
nvFXh1jkl5blxNmMKneai3oezVvMcAx4MD8PhUu0jlVPUS7aKT/5GajPqKhYrC/hYgixIk5zseV9
kNlbUxl2fM1Dv/jo5sZpGwwsWlcaM/grQ8y1cyEFxfyd3SRkGxkpMM+TX3ORonUrjYwk9ccqtHSU
ZTsz7xySePRljoJCt9Hh5I3/rCVTqrM4IYHY1IBh/EOaFCkO4DlbNMoNYECEK6DurTce45rgOo3Z
R0SGaSx+OKmiXW4Kx50aotRi6W+pqokoo0CPyQlNG4nvH/SDEeUm6oYteklyeceppFBMdMwqz8QH
I/8ox6Y1eG1pmhX1pj1cgZTWqhNJH9m3RZcmbWDZZj9il2sd4q6Rw2VjIJO9aCurdG9AHrnjr96J
x3FbIOMfj3W+2HdantnOnoqqZ9VH4TbJzYz2o9pS2gRfjNSuD1Oa6f6G32LjceqB3txmfeozghjN
Wt8SJ8q/zjUNd5vt5ENymdlJkN+XriJK1WX1Go/KL5P0s4cZc7VDCivZZkWuVzfZgp7kqoIWW+5w
hyTq2RgTwXa8n/20RgMN+scr03jcM8RrkvsSPDb2gHa0DMnQx+3nnUs6bY7EcCp9RrOpsQZe9wHx
wS6R1Aohv6Zu4bN2tLTKvLlLhh4ZO8HYrQotxeyK1Gf6pU92ajd3qB/xui8p0gDKy6x61uckCz5K
zHjbQ6LSR8di+J5rBVA0XndQ6iRzkAckco9UrbkGAvFVYOBTG2bGeiSy6SM479o4+7NjAzmEOQEc
ER9gB8Sts854wOa7VPMs9/lcjI89iQMhb4L8XqWD3DGtiGUY1OoZzoy8ot79yDf+t8PTAAAuRuuI
TuXZ15W+S4eZqDvyoxXyJdloIC562+4elJ32j4HRJ7/KoUE51WT9pWZpv95vj5wff53Y0B9BzM2J
oD+7dk/+sK3TPp27DrPUnnZN429wcNGFoR47In8atlA82u3iN+OqxkNTT23ZRu9/gPO2xNoFYT5D
sWPQlSbG4vUHEFQTOpD3GVwYanIk18lJy4T+FPDVL31Xjl8c3sUfdN7foBPWo9IKAhfmMq6kzH99
1ARrnkkyHqh5rXhkYpOdRkWSiIlWNYv0HJNDkvv+RW4A1yiRfd+Dlqg+6P+8OfVQ8JzfmAIQxqQO
rX//x6n3fYVZmCuzTylDG0Ibgbpd6EqOKgSA2C4XLeSo+j5t7e5nFST6DUiVod+9f/p/N47/vP8p
qoCagC5gDuvSJDs7E3BZ6sYwkInnszPb7KPWmFe9E2r52TmtGu+RrZhe2NFOcVaP3PDLpBLPdiWw
puFqyHujvCptZWq3RR00/S81iBITcOZ6yUVie8VyoASYx80YDBBgRrGUhKYLb2LxTtEj2anLgqt1
s9wWLbKYUBuMUr9YJh9B7dSmjdoJW3fjQw7MqnrAfmE3z+jEffPazyXGCyeNZXKgBywAX7jgqQ6l
J5UdFqQQyp1sArvEQo7jkLAyu9YVhmGneWLwPhtbKc3qJ9ZR4lBVh3wwFIDDPtN+N9juQE0pLwqS
k50PuuRvBpMkteDSX3n+sHEc73d81R8XXkdEO3uFwlkG1jmaUMbs4oYQR6c1s8ccIcilQ1rwSRIX
tWmorm+gyRNMKNbZuZyzsNFFc3j/NjDe3AcMwhjA+ZAvCXukOXC2EAyLqBMNDt0u6H04TwqnmXYa
6tzQHoe5ggvgxyPOSHSUbZhYwVJvpUdldN3RL+MZqWGFPk4kVHRHZG2zvke9Y7Qbe6Tp8RNvdf/o
Y5tPDnNMw2irao34aWIeUHtOk/MspOO71K5e+6T1XUkUYo4CuASU2+6SSl/ig21iLdjI1lxDy80a
cQacDBQvVTxTG5JTX2/LLBboBmUxehfYNVR9ovvh2HfKyiexK23osp/8wU3aI2UnSd5B16Q2uXWW
0jaDlvuXBfxDO2KS6jyZ7dKVCH3bqaNZLuP6izA84jHmwZbsdAF4dLuGYDbcXljh2CIT9kOdOQwO
mgvDHPLbmULVO7H9YeANeHrJt/OUd/LGNbuaDmLddvd2LnReqMhz5qMLCMh9lAbcrETLLcRT6DPc
h4QL9ajGxvrWa44UF/1E+2VLKqWdIoE143RXL4xXUEj36HJTs1mWXYm8LLtWQ6fYIPeL/9ke7dkJ
C5Es9z0PFpnyQETcKKc2SHdVrNFV85xKZeznZICHOMengJiBYRhzwmC8dsY8aCIwDXTM4UN2W67C
Ekd4DOdi1zu+/CbKhCzwAeTKaTISRLEyzfudnEj7Dani+AqpTF0UTApeJwIBu98EcWVo2x6sfHYz
5iBuTo1ecZuTluuOoZeIRv2Ad4p6f8MNAJsZ2uqwBoNPSL8vky5Y969Gr3GsxC336Ff9+VYUvS42
meb1z2zJKISRvqCE6wsznW6SPmjde0M25Qkxk4Fy3HdJ+CW1We4RPTXGLjaKJN3X2mQ4FzgB+dIZ
kLiMWNYqfsbqDgM9KHy7A8kAjarqjPjFTgf8UOWsEIwpqI2nvpy8/jRrHVImza3VY1X00tvQCdbl
B2+x81IJwCF1r7OG36zhKdaZlgDiudDTbEmgawHHS6agu1s6Ul4oZ5ZjzY32D+e46/GoE1aoF9fD
8M5eWBSjUo4mx7MqzfoEv/jHjM8lDVGcfE+dTn1/f016M8TleGSm+QHBEegWYLC+fkF6WiBKIDG4
4TwH44zXTTdpEuw6fJBf8gqyDFCrkWzJYGw2QaZsYzME5rRn1u5/Md3kW+HpNRtk147U4oGYhR2d
+2EdqyyOApRyIfVQc1mIsb5MsUXjN83sp/e/w/nYff0KfAOTFEWP/6+frarsz+JUFlD3kgnsC24D
Y+fhi4pcb6HnmpgA0XTagJcSW8L+/UOfRc8x9yYgBFE9+DVe7LDYzqaxTSPRRcrY3dUZlhvkiwWA
3F7VOMhi3ZHBdW2O+ImQGyN17d0ErYem8uV5GlpHRuYABTykaITs1LPHxqhnSfPAJhNvA/it5Ydb
utxr7kJjAqcnm5gQf0+Q7nxHImZOyOa+EpkXgM2h//RRROube58hAOcW1QhLkGGdly1aPcZJ3YwC
d/KcRy79nl9JDs/VMDCaokTX8g/qVGsdx/1ZKK3pLyvEHhUaFSM18+u7MYE1CH4oafdq1ul6xwlx
MySdQ6nDecmLwO5UduHRjqj2ZtK55iansLIiHECW3OpDVswkx+oYTKBzBMx13K56rPvSHlAgZJgG
2I/hQ/ZSC5PRwrD6Uavk9JCYbZYckRLRrM+aNCzZFevEmzkVe1Y7H44FGo4fgt3hVq3TY1bf/vH3
jfSPoshuxEv9aeheXoarb+K/1h/90QhCpEiK/p//evWnq+xH12AKHc7/1asf6v/n919DBI++Dd9e
/YGxAWOmO/nSzfcvvSz/dYB//8v/17/8Py+/f8vnWbz893/8aGQ9rL8tyZr6dbwYu713EsnUy8+X
tz/wrzwy0/5PyjhEBwYVk+lQn/yRR8YjZzBxZmdJYJONIKFuuiH97/9wg//UiWFEMWWzaWHmS7Xd
g4TkrxyHPDI0dOwJGFb7q+r095n9X2g654wz/b9//hOifr7urB8AuRebG7a1uv4bS/xHiSlLK2X8
F9ihJlZToJDeXVl4fWSnC88wL65fJl6Hba+TA7H54xzd/uuJ+PPQ64bhz+dkPTQrHhssdGZorc42
1MxT26AvhBN6HTwuRsPiKsNLF/lAbU7/P4eiz0sGJduj810c9WxqmEuNiVjZbVQVEySGVrSQGNEn
v38ortmbbxVQHBP9yD6V3drrp99IGIhazCZQokM0UtLBSUz40gcM7r9dNnoe9srLZJsRnG2GYcMl
eSyIrBCLGxwGa44ReeriRDpFy1TD50U39R2BWDKnd/7+N1x/9/l1Q/KMOG7ljnPbvv6GlNZumec4
slsNiSsunK4mag1QHkotcFe0h8NYYZp9/6h/u1vgg+L5o71vvGEYBqUSqqMZFUJLmUljnaewlVkN
qLLoj+8far1EZ1/QpHZxSdim0WP9XuD/eCb8waDxipssbFeRH6oaRAguXqc7tyumyDbhaDEPj7eY
raarWPTWB+XaX24hbpx1PUAjvQq5Xp/gOkvhI5VcXPie+YXZBIMbcjEH54PjnL8aeQA5juNRbSD5
w4/z+jjUmVOQ5Dk6ABAyRzEgjtB8t78Uddph2079w/vn9S+X0ES8qPMQ2qTEnccS+BrIUNLa2XLr
hnVwEyQZ80zqKDOEj5CXfz2UT0+ENzFcR/+s4i1tIr+EXzl0jdsfZSe8feKXwx2BMh+BfP92s1gc
CNwrLg4u2OuTiG0t6HGocBLZyG3hwxuwUpGKXOFZ7z9XE7KgUDkifdTRVl/CR66i98/qXx5HOjMG
TUnXWUWbZ1fR02oj18zUgRJiap+DWGahB9j8iA93esDB7KP+CMoPLuVf1h/uUISGtCUo9oOzNaCZ
ZpoMJue3gciyack+CSvfcqhelXYqsFntZRc4OyGz7tf7X/dvV5ZMSZYAw+Odap6trxVDGzmUvo3W
wFzYQksHWVThRH4baB+c2b9+SQpiKjnEgoytX19ao8dvzhvQDgeXHZ6B1vY4uZPxXfSje1XRYLlF
NR9gfhM2FK1//DVZfSwCsEkPo+V8dlvhRcsTXTBQYjReHnozI5sKh+dKQEk/uJZvdJGsA8DH14Rv
h36Ye77e9SgUC0PnWEmH2yFowUMiGZA7XqUESMzlJXHAJrPE1v1kVQ2jh9z7qaFo+GDZfdNr/f05
OM8IQlkdmE++Pt/0+kfcAHyO1EJSwK71YfTqYAsbhoayoKufpw6yiiD/mhOvs9Ok/vL+Sf/LgkiJ
BvzR9HHuv9E+Y3AEbUDeU9gznCLgyCkukEilzCZhm+OeSv/5Ow0PDtBtfS0QCf5+/YVFvYBecehB
woBpdzqujAiuRbZNdO0j78Vflil0wTyvnvO74Fsfqz/eacuodboTV3YI0gGVgzf65sY2ZvXJVbI7
xpXjHlpvFC+eUOVNN8Kte//U/uWxJbcMKqMF6gIx+9n9zFhS72sNfkfiyCqUtubC9k2x+hIYu3//
UH/5qiQyURcHq8iWMvr1VxViGGsd3mmISFq/mW0rA5s5ik2u0n5H/8lE74I5DCgkgiLUe9v3D/+X
t/efh3fPVg3Q3lrSzOhWerSgEU9xsWv7uflgbXp9q/6u1BG8GKvUweNPztmto7uzEiTgAEwo0b9Y
eKGePC+xogY5zTamp/2RLJST9r810b+PZ61jEHa0nNWz4wmguBB/A7FFZtJHQderCOsVl1Nl34IU
kPn7J/H1Nfx9OB++EPt2uiHow89eajrxJTpwu2Grg3xHflUkOxKJvxXCjncg0I0LsCYNPkCZwPFM
7Q9WxNev1H8fnbcbgw6XjdY5m1+Tht5n64YbpejAajRbm8J0+5PUyS/MSmVsO6e3bt//yn876LpJ
5M5FE//GbmLIRJtNI+/gWxH2UNaq3Oq9nW8DAB6/PGDjd94i1QeX9fUr7vc3RdGP7YE3qU777KxO
ivMy98EkdFutdZYNjQPnkIkZZMn/5ezMduS2tTX8RAI0D7clqaq63e3Z28ON4DiJ5nnW05+PzsHe
LZVQQgdIggBBzCJFLi6u9Q/1YlE1Q9YRAJvan8Ol0g4WeWcHO5xOWYF5Be5aFT/tRUTqAx73OT6f
ft5RYeuQ9XvqKjgt8mApPmV1+eH++u5NlTqXyAdF39gU5/bFeBZF4URVEe4F14f0F2SMRwupPODu
pvmUlVkNVkVDQ6NKO/Ugzu9OFbol7zXyUapR66EBn+ZWEPFpZ2tM3iAUBXm76yYBUbaA3E1HS/u7
B7M5rewkwQLBu4WgvwmB8qCa9FD0xq8qDUGkHPoiKKAF5iF9sS+lZda2i0oSCtCL7kR/RYXtvE9w
OXnQcCmDiD1aRwnjJsn4Z6dRC6bKIEhF1DzWa5BKtK/A0TTg/sYvnC/77KCI5YWJgWIOGlOnqVHN
pyTUYMrLDTIG46idoW0fmUWvL6J/fgfFaQzSRL2Y7HX9O6wY/AWEjtbHbiBl5Hl5TMcQdxOzjA8O
1/om+Gco2HRUdkxdJqnYfHbJKeRoHJLOz0PLedZRGLoMQdV9u7+v9zYXPm+aJspE4hmynpDCTRfN
Ztn5TqPkSE042RmdJeWL3Ju9N8lF8rrU9P+nhd+eSZyiwrm1t+iCqLZiue78qcmKM5ruEwJdGhBy
DRnC18/NJDmiNM5blc28nluthcWc9HwsgOK1X8lWcV1A5COz3KOHNXf1+f54e5vDpOBGm4QykbP1
dWyFB0AJhtqvm2E895bRXSuh2EYD7cjqdC8ckfWZQEpM9oe6ibz6JFM9iSLMNEuBmDOW4nNJa+5d
poeq0JVDKQRNZdRUpuCIfr3xGvvnC+KbCJESg1zqR5uzuFRAamYTtS07N+2H1lkQvIjRVp2toTsD
jOo/x3Mb/JpjhPGibHHw9AmpPEtdiTpeBPb+HRoyrZtPQATfmJlK+1mXouBBVxBgNzNrtg9O0k46
wCMMOqvJbuBEbWJ3oLZBrTrQJ0aEwZ4x+nuCMaGg1Ino5hRO/Ts5lrSfcTtDoigm53p/V+yEU3pU
FLwsOBDkr9ttkRnJTCEzIHZFKVJOEb0Sf6ixLPdiCcV90Hlg8k8U3J2fVSOZXtv3XXuy9cS+OFnR
fEmMRfvP/d90uyJcnry7RUZPuvA73L64zfSqqofOSis/sBGksqLePkWJ1T0uKFH/qOVZ+5Kqmf0h
b9r5w1zF5vf7w9/uXnF3mywJtVuSh02SO+iVNgLioOBhWEhK1ylcVMhLF7Xtpce6LO3rkiGfqsxN
cXBEN69EsXlp4xC9gSAJ3ubWbw4/2sDSe4mhHcu8VthjXbiwZO1SV2H1tyUt5kNrjuGbyQmqyNcG
U32nYC3/5f4C3EYKiKoycZ0OioFV2ibqRlagLGWBgj+UKMvTM5We4qQk76y5nB/+zVCEUEcwY7Xt
7uMUl2UXMBSaOt0fjdSgENU2kPA4jebBQdv7rlhnk3bTEFAsa3PQxjQ1tESDGAlJrl3QEhrxadc6
OAiwRZdfC+D6U10jbUSG5jRHgWlvU3NdEoFphEJfVdfhfoJqgrZihCBRGqlvAjOyoRiGKA1pObKk
akA3raGlltqw3vRCOYDb3F6koOt4bFBv+X2ZbjIDaGG11alZ5Se9XSAQOiDLskSmCg1TLq9Klr4+
LYTobNLMYaXpTWwfqsOM6pStI4SfYEZ2xQMTRcF2MvBeRSfzTRwqIF3vb6XbN8ZvarVtiUiKEsPm
8wao3tDTBroxUFxCjzKJnrH5sqjTtQgNIiQE+ipN/8WJReeCa05nXN50m+tmKKvEhjlUoufcBRct
M9LnSWvD82QARACtYj1iUSnEH0JscZOyS9+aXTT+eX/qOweWm462LKVa2ghbXntrq4XThl3pN/qg
/DErQ36BR5Gfkc5qDmLDzkbifqYDRIOL0uFv0/EXsXmRFbFNG/wZ4EH+1apO8YhO53RCVAmppzZZ
6oPPuhcTRY7Ju0bUeMBirg9Om2ERNts4QlADHgysvbogp+ybfg4MKZhPcqYPP2piaeXH1IAurWEG
naeFgZX5r15lTVSZ7H/was7mDPFfBikz4tondmPfkTkNPbBJV9D8qqkt3h9sZzczVaQZDLQRZK6i
9awXG5VTsAu1n86d8dznObpq5mhckbf8QPAP/UGK5YNcQJyQ9cuKLi56EBYmHDQtt+RYw0DdO0bl
2QckobwfBwOECFJfv+7PbCcMU9ZhDPEsp8a9mVmCnm9szKDhkT7SAB5pKbr9cesuFukYgGv+2ymZ
oM9cFjtK/sX2Jf0lQtB9Evoj62UtNLNBHdUi39aCFsXmeHAH5HAmiFiTcjGjEozI/enufEiyCNHJ
pNbODt5OtxusEtmnChXPHGuiDp8SO7LG71kV/Cm3gyCSDZL6+q3K0QQRJQQIDFnfXDbZAKEjR17L
r6x4eshTx37bjUvxscLL6Nv9+e0EBHanonK1sE9Z2/WKalWrVBJEEtpDRepWNYJqRZBLb5TYhqtl
lsVBxrBzj+qWo4AZ1smWUARbj8e3sgAlI5mhJlEFdZKDwWN0tjBHwpauM8vxqVGakoumCyZ/mWfr
oJa1/wNsXjWUDNlHmwkbA+Jqk8EPQF22+NEEWf+kQo+Evt3nTxWIvBNqROGpL6zyW9KoX1+/3DZQ
BgMBcY1EZTN60mcJ6GhcA8kwEOUI7Do6tSCM3GFQp0cCfn65P+DtA0H0NUE/CSAD/2Jv4q+VU2Ez
jMxBEz21rhiVJaDsJsWTpelzkWD/MkQ9fusL/grAw5P/zOiVY0LoYC4r2cOBO+5NiOLH0NNFWUvG
HBe6wPrry3iS9I7eOV5cj91zgwmWN9uBfr4/571ReCYKLyIAwbyZ16ME+G3O6YhQlWYhKwHDaoFP
0hz1pgz+lFW4VVWyXtBUdIRpxG/vk5I5giNUUQ7GSsDFiDF/UBpIHljKhtf7E7odCuQbFRQuEjA3
2JqvJwTdjdBmypBMnbD4PnIyvthza7ljHZsH9cCdocj2dHq1ZNoyMJH1UA5On5TcZtWrg3CZUaVE
7/KkJSHEgqnU5+Qg0on9vl5EPhEqb2QjcHvpU6+HMxoYBKAeNa+ZzT+kPBh8Y5yrMx6ENEDyUTpY
yJvDz0iCLUGOSQmFCLQeTknnUFusSaXrEkVeXJj12yQpunfyaAzPMiInjwB/kEUI2mi5Dk0j6UfH
UYywmTDQFItA7RjgQgWualXqrcrKiIVq6ECAbd1QCYRzSjDpX6PBRtsZ7wbtKzBvCNAlrjApYKBk
JimelDw6aWkDp/v+3hIX2M0P4kmloK1F8XN714wVYq1KlmPhh2HJD7vCCgkgXv1eDbOPM4LQn0CR
dH/hIXPk5rzz6UlFQeA6kAgoEm4CEzoerdTV9KGyMp4fUQSGiC2HHRq/qJeAczcPYs9tmZeQjwIR
FCUVS01aCuuld5A27Kcev1vKaBRMGgW0jJsvDacX6xyMllED53k5BSMU45keD2qbhZ5JLlya5u9B
Vqnu3V/7ncPGLwIJotG5Qq5xc65nBe5GQYT21HlOHsoa349Knh2fU94dDHWbhws4Ddc8n5nyO/ff
evbY/ipNKMTHNbpzfoIwgj+W6fBmHvTiDDUnOmHUUPjLMqJPPsCORau3PQguO5+c7BRLBEegs26+
wIDFIfZAGuxqS6kfykBB8jtAIR3x6Mof0Zo+iC47x11ww3RHyOeJXHw957jN4PCk0DQ1IO4QrKP6
WZFq6bG1C+kvpUWMytclp/4AUGRCFZHU9si3emfGgBZEukNFmvLcppSaBDHVVGzDPGpi6aMqdzDn
g3b5UkAF/2ssHaj197fUznE2eXJQo6Aeo8A+XE8Zwe0UHfhA8VJJHqPHNNSiR6DuqYFytVE3Lo0g
uz4VZY7bfK8H/VEFfmfJeXpwg4AwRtlgK4MXJQYoATuSkd5YkrOMHTH0mCYzLxXKqHgYGlbzKavU
4FKrw+KiWPkv7koSDJ0Fh5N3uwB6ljQgE5vFG8ce/DI20adSgU+Ov8Lo3V/rndxKB7stC8wYsQX9
o/ViT+EAg7eydQTxsV/10mrR/JG9/2RHTXAKk9T63qJ849mRZF/TzMl0cizFeDs3Fpxko4sOJBJv
Pz5XmkbdEUYF2cK29DlT5kOpuDY8RECRl4/NCRcQvUEPb8keC9wO0YFuhgu16aOluE25qExR7uUi
p4sGO2G9EilKFsbkTJjG4ABwxQNoeMSAUT/Ayt6eJlIgATsWuwsOxyaGxTOtbTyDDI9jhVZFWKuX
pI50D49wHUl9AshB1LwN0AxHygq7kLYLdlHraUlRC9oZ72dMNtPcK4Jp8TWtjU986ep8fzPtDkWj
jEKfZUJm3azgmPW2hL+v6XEZK67d25wbDFageVtHYXF3Gck+CEiOBmpiM6slbGJJiQLDQ0DkaeqT
8BxrmeYPsOPcKkah4f7M9nal4PdYPLcQCtuSDmRVGhdT4XWn4qLxGUAwTHAQ1W6ntsnHakE4MVe0
4FKaKI/cH3l3oha1LiFNxut9s6YL3dRCG0bWNMZ9dqjwPJ2grD8XXZtd6ZccdWN2x6MfI0Mu+k3t
WG8XxUa7KKQO5iGiMl4tc8w/O6HBuy4Ligczro7ITLfBlsKaOOygeqBPbLUK0abAZCFlvBGpERgb
wj1uNpqnccn1c+ik5knq0eqyUa196CBhHWzZvenS+KTMRbynRrI5jt1U5VqasbxqNSMyEhjaBUhT
SFEeR49lCo/64+JzrVNVWLKyCRUIoi/om82+reYx1cOhMb00SJrnjB72J6k1NXLHLvC0trPOoRke
5ce7g/KUg+eAiicli/U3xdaTqrBdmh6IS/3RCZHcieDV+RWyztdZGuDSVJ16sLJ7H9biWcmbnZcf
xLj1oMqUaE49FobXItXduD32MucWTIp+UqLB/BtOaD4gKxangGPiAuG4xoo+v/7sAAAUGE9egjf9
7S6ax6VDrd6Tgw7S9KQNKFJiPlhJS+f1fXf0MtrbTNSheJVxjVAM37wEncnOspzSoiep2vxLzhPl
DNqz/K6ArNdgP5bpH/cnuBNwKXsJ3j41Ashl4ge9KIWnmYx8XY/Z0dgib9ZHc3zGaKf1Udf7dX+k
nalRKtCot1P24SLZ7NukS9GHKRfLq4BZo27xE7Zc7MdxkrtJbR5173dGA3MN4pqsBNDWb+b2i3mV
KW4JC/KXntxr1LE0ShJWryleneKn06LyfZB03I5HBIIiA05f1A2cTYqLtliUm1Ic+tOMZ5nFBe2O
aIW4Ocbf7oQWyUES8JsRsw4DJmgdOrzk9jxltrq4UPNtNE94LDTFrP5CA8r+hSVo/iEfB/ktroH6
jxyd9PdRlIQPcYVZIc7wUPrkPB6faEXINBoKYcEQ2F9JYHnv3v/a4mtufx6vG9Q40Pux+RLrfeVo
Ej3xIgo8U83MKyezctU5Gx/uj7K36pwUndjPRU6+vx6lLYcJLsYceHEyohrblkgE5tbn3HLaBwwg
DnbwbRCkJccFg7aCpYAZEr/mxZ7S6P2RObbCxaodXBVoOcqiJXYBYTGdI8NCIj0qjnCktweUkhB5
A19ZmAFskRW6lrRJZC6hr8sZ7j5LHrlJGupn0oxXt2tI7ciaSVFAwolC23p+5eAsWLK3vIuzaHrs
Qss66SYGybhpw9Ye5frNUjpHN8vO/NB7UAg/kCMEIHg9aDJFE103MwZmZ4BtkfMeyKrVf8q7rjvo
H+8NRW8RNi1rCUhkM1Sd28KZTI0oqCva31Vg1sXJhCvAUdCn9HJ/a+4dUIMbmnF4CfIvmxPAy8/E
PaqIfeyVyr8qc2jejePSZ+5Aj+oi51rFRa3PkTvZavNL7osSf3OEKVEmhY/adVw1zqj3X+YQn6Ma
fI1//wf+zjg3R9SgGAKIllOKSuHmB5ZZpgUh+rR4wc5I3DUKcpCxWknvktiQExftawj4U66+X0a1
ehtAin1u8SG61DUqyPhsze8c5EjBV4BJnVA8wcKmQBZBlaLiu2rARUZNS6OXWUvTQXDZ6G4AMeF1
R2iHDEEpnQbY5iRWOqiePOgiv5eLT2UlZw+4jkWCJoWVrAUEKMrbDpHbSkUgOu0uEpcq5ITefpsh
S4OREY3W+6t5E4mIdXAJ6QXSSeefmwRJYMTwEV907KOs6CEs0hY5WzR23qco3H3E5TI/v35AjgsX
AI0rUdhZn5ugK1BhniTdpQSvX9Wo1R6rXp08KyvKh2qIjvbzzeGB68Yw4HMpnpnE2/V4Vr30uoEV
mavHwuAWugrwBPAIy2hP3v2p3TyVRMNPjAIdAXmCLd2dpFdKBgPs+jDiEXZqqRL9jQutgTxBh99d
msoIXkqjV5ROezD0ziwdJHyItvwGrvFNCJR4jLV5Ves4nKNfBk0r89DyhdOi9/3H+7O8yW4ZgfNH
GRB1FYSrxG3z8jbpElR5GggXZjwuvhTUFhWKYPKq3MI+wka1DQeY8mOkIoyB5ecRsPy2EMz4FjL+
PCTYskDL1+NHjAhuKGF8KD1eG8h9jKLhkFwry0QvpKJ/Hnuco6A9x8qofEZIen5Oraq+hmkwuvcX
Qwy2ikXixwDqgVJJYYO29vrHVKAgFCuE/RKqDq4NSLR4RVu0rz+kghdrWzZqZLQeNxFPrqNBDaxS
d8HyD2dU+Sp8+3qAgNWAz3upHT0Nd2fFW02wONlTWyLuDEEEJdBed/HPUlFwDounHtnmg7W7SUvE
2vFoECA3IuI29VTGHJjIiAk2MTf4UytJurTYLP5IaZpILmB5/f0s29YBwXkn4AG/5YVPZQFe2NbG
ICH5U/Bk1txY6cxvrVrkKDiZlXxe9FpJ/E5rjmpD+yNyWKjtUczewuwatR5QiBeWesMynnK9TH05
rLNTjjU7UjT4kb92T2pci7zFKCID1t+2NjFtxJe1YDy1VyVU1ezugXajcRDHb78eo9BjBKnikHdt
iTQISIQR5WnIUEuYvlMbO/G1xpnfjlWfAdycJSy8S7k1DnCEt4tJ0oXbqM5JIACZm6PAK4gz3XMU
dOiE1z5okqsuj7aPDq/8xsAF7GCatzGd8XQqNEiMcXH/tlt4Ee3ouudO1TqApju98HVrKh56By1Z
DBHJkAJqpqVht6cy14+IbTuBjqGFeIv4lOD1NrFlDnVpBEetuYaaokzaYSCN1aLqN62VezOY5FOo
YCiFRsfoGTnykpIpaR9lrIYOws/t5aLJHApSXYgfZNmbiNsNYJ7MhCAnKUPqB3WN4I7SWWgYzUdZ
9d7nZV9Rlie7Q8BhM1QbhwjtB6hGhH1neFalTW6jzNIVXwHsDlvsAO+fld3xDNZWMI7Fw3Qdv9tM
U0Ywo2wnNpYfSjkLiFXvU89XhSHbzgfP372lBDjCyTTAJN0Y0fTmaPJcQMQhteX+pMhJ5s2om/q9
oh4152+DOJo0IoZTbMfWaJvZxZj8mlrBUI0V9r5DYudphX2EsNpbQLALFBBJaakOiwm/OB/hOIdR
UOMoOcLxPQW4eZ8ifQ7cJkj+sAZLOYhte1EHABL4KhpELKL4OS+Gw+sTewpLgdjatjUZVqLgIlVI
sD2xvWlhdrutUhwZeNxmPJTxmBunAKoIXan1oEjU0vy1Oh3XTBy9TlLi9O+neeqvsoViJu24qcE3
vc7/o6dS9Til8vTt/i7dC0IQh0kxuC9hb4tVeTFr1FxmJwUD5s4xtsGZ3EOKR0r2okiO85n3bsVj
pnA8dGnHD/dH3vu81GpJcLgu0R/afF5taovSRL7XxYGqPrd6V59iXOkvTtjhGI/bhHd/vN8s+3VC
BRhHh35AJ4VbzN4kskVmyKkphxzI1hmjkxoWJmzJsLf/HG0evp6KXTFWKVJg5p6phYZ8mvO4eCtP
Q/lNCQo8IXRU1/STNhVK6JdTZfGoihGVPU19OQwnJ8pGBJBB5n1tY1P5Gxv1sMMgXc3bK4h//JXk
uqiokphm8pdmddPP1JyKBpttvChPRrL0BZ4ZQ3UAb9jZYoIbBKaNuEDatdnXXRnRv14giNcT/KAo
Nc2T5mSdL+SP0DHvUdt3zNpFbg8Jr644wg3dvqlJiCjP6wZaPRyu7TF2tNapDKxlkX2R4++zhqz6
KTcb+deYof/q9ugGfuoUQKmI8KcsBwYB6udamfE0XbpY/4bVY0ibPGpqZCK7PnhvxH2NmTrl7emE
4QWJN2gujE1DWi9wj6J8PEpIdkIrrWEwT7/FDXgarA8JAodYRKCl6FqSPnmKM2efxgn/IB7ks39/
l+4NZdAxBpVAzw/czXooLeurSuFAsm+AXfLpaNUo7cKtkXUH9dmdgCe4Qf8danMhFrqIdlgCuIbR
48CkVtm3RTyNTrwCo+wEonW64sS9nO/PcHdYw4JAxttZJb9bz1DXQ+RUYmZo1ybm6Lre6oI52eOf
Ild99c1xYskP9MY+GHdnZemeUugSasQUJDbjYoRSTBG/x5UbLce7NK5B7dr1U6DKv+7PcHckRLN4
yhC9iTXrGWZ52XbTnPJijqwCQPBknR29blScy8z6x/2xdq5ibsb/jbXJMiZk4oqwJ1eO2kz+NKCF
8wONbfMgdu7OCH0oaiokjXgLrmeko548ZmqFsocS1qC4a+djX6rFY1wGR1ypvaFw8qO3BRsB9sVm
V8alY6YBiEJXq3QIWg10B6A66VXt8+igVL6zE8kraITQwuOZuAWdDjkOTGoU8JqZG0BPaFmcJRuF
akQTw0ua1MrHecqN76//YGDbxMagqcUbeL2UMUYaVjnwwbI5Zy/GAzReFdT8/VH2VpHnNQkFVC8+
2uaDUT7tTRwahKBDo34Pm+KvCtOTj2ad/ou9zlRIUhCfosK1+VyaNQBQHSbNLaMhfi6NmltEDcPK
W5ZAOvhee5MinYZKRyzm/bIZqxKKEZkzam6kjp1nyMDuup6iZjnPRyRe8UdtcgWVZBpZFw3eN/2a
9VeKZmVEH5rYqLTJhBk9yqlWF7wa6UgtT3B2YVqzSmz69ShVYdj4vczcK13zB1lf7aM/uZwxzp3d
wRyC6/1NsTspURslbxfPzs2kTMmZ9Qp/MzemVPpUYKcXuQFWQ7J3f5y9cwWD/7/jiO/4IqcUN46q
SYyjjfC0kPGsTqpe96B/nAVJDCd7zDjbB7XDnXSShw/PaFoLfLrfvYcXg8JqQSkXMzNXayGanoKg
jb8O8dyd68iynrPOLquDkvvecvI+odqD3jUp/CaxwmCwTXqZrd8YVfHQLdXPIpTVg1fd/iBsEsFu
gfy/ubVm7ClG1Wyp8ORD9+jUCVB9NZ3c138xQTCTKZtRt7ppc2HaksedqrkAmeInlGcQMs7ixitm
DFOkwH4zOsHf94e8nRiVFpXiDvhHEzkhkba++F6J0qkV3jKam/E+8ByjMj8qg2Z/vj/K7fNG1HOQ
UIWcKUosmzjY5oMaRRBtYZFY2QXPseWNmsT2W+y8KhdV6PpUojvhFmVypF98ewgYGZFMCsoEK5hj
6/mhFlGNwMr5cHaRv9ckLf4KqLl/U3Z186DpQeEbE6Dm+9O9PQQUkkTlUWBoIWKJRX+xqFQ32yzi
8EG/GsVTxrDh0VmSpxvdt4Jb9PxvhgPOCUPod91sPZwShyaqPWK4Uth8ObHjYnyeehM2QTicHOHF
9mZHtHSg6mH2zGlYD9fh4tCYC0c8HXrYVsDyPDNKI2Rh4/RL2ufSQT13b4uKaCJ4kSQiW2R0jKGI
jMyGRkHQDF06muNVjmz9oAW7t1HAY1CY+l242ZbAkgYxPCiIIE2cNn7Lw3e8oFScuPIyYmYd17YH
de7Iy3VnanSREBRBoJ8dukUDA6N0OgjZfDkpHN9kahb5zkCUub8/bi9ssF88PUE5Y3DIFNcfTK8t
M+8yRunzGaCtVUSnWDfbdwh+pa9+zJDniBIK/y/V1G0vbqQQNZg5B11N8EGVNGSb7QjbAWepSlfR
i96djPCImryzIU3a9KJbxRa5aQAW9RLrVcFFh7b8d+TV7UeaWsVXSUJ03w7y9CD/ESFjnZQIvixI
C3pU9Di3KF5k7GnaLjNaYPY8vteTETO/DiQoyjChm9XV6Eo5rkBTGOUfbezhvdd+TcgR5A4yPRoo
rMYmW8lwTJSd2QKaj/HjD9sM5Bp3pz73l3IOjwzub7cOg4miBR/UhH69edfk4zLJ/YIZj12nDRrw
s/7ULLN54ZWqXO7P65YBgQKNjvo7FHrKp8g0rLdpIVkqbplz7kUj7h4x7mpYk6mZ72BI8SbspvTJ
mNBAmiIDYrA0PemD3by//xtuzyPj0q0StxTaMVvgASgaydQWtHDQ4p0e5Fip/DBeooN4vTuKuGtJ
OEn/9E1ixmucPZrZuTeqfXeNyXJBVlD7uz+X21MhEhWoNKK4x6zU9XJqXTNJaUERTWspd2vxMjyo
3RA+xuY45ydsQtuDD7g3LWIYNWkIQ7fo71BvEUoGTuAttdZ87JTUfB4quz3InvemZYEJAb+iCn3L
zeLliYW+7RIV4OVS/RpNSABkS4njmDzlp04Jj8a7vRdYwRfjid/z4i6fS3rKMFMKz5ql5ww81FeE
WedrbJT4hi72j86JnIOM9maKUIrpfQkAHeW6G46IHBR9lYeovU5qo5+GpHfcUbeaqy6Q50pcHsH2
bw4540EJoAploxp6I6eGj/vSdsnATpEiDDqaisaPBryBX9kdBK+NYQD4GDEW/uW/Nwnc6U0mOBEe
S4R8c69thtlx9XEKv7GXpnfW0g9I12HgRtMNB485x3+lrhztpxwnKlLKqZw8dUukflmwaXnK5gRJ
3DTLqSNNA31lvch/ovrB78/z8iuP+vaqmM38gQr2gGSbVmMyXDYHid7uyhGzaMBww9ItXW+OokLm
eeI4eXE+mU+jbPW+MfDYsdtWOtgUN/tQLBzDAMgQKqNbHEI/Wdo08vTGnHj+YYx28XMM8vlSJF0E
ar5uk8HVs/hI+W5vVIEQA5TG3zckQCxTySm1CTM2SZl9Z5kq+A+GdApQzDnnnSQD01ePnLP2VpVi
CQRk1BsB+20i14Llc1CbUuZlBjpkTaLOXosAJ3XC4gjIvTsUDR+wZmgJ8r5bf8BxaWcrBCHgdSDC
8HkyajeNx8CLqHy/Nh7zAVHUQ+AdjIAoPK2HQuhy1Ecb78huzO2LRVfNG3A/9CWsAM+akwf/uR//
b+9TMSCwRR0KApIQW/SFNFFqU4GueMoUJs1J0UtHGGFmj30jlU84NrdvpAn7ZyVJyz9jbMN9S07K
gxt1ZwMxCtAPeGs0HrYCLk4OerAs8A1Ci8HymljD5GfSq5OBFMZbJ3Dqk5nrxcGgO1+V0ElOSFmd
i2+LbmnzDrIi3skeGoaxHyBF9HlRrJbWC0iJ+6u8OxT1KUSH4XeQl62/al3wuJxHhgobOby0bRae
B1vt37ZGk70+2IDYEaqigu5006RHfXDQtUJiqKF2TmWw2GcJQSW3LJqjcsdNikv2I7TsgPUKq64t
kSvMEwFTClKEYHLHk8PUuFRolbvG4Di/TKOe/AFfymsjEAuISh09i/YWFWC2kOriKUFhYrOoZEQ4
vYaZh2tgdhp6CeXWCtNgpQr6g8LOzl0LzBTgg+gQEAQ2EXyxkgjv0D7zFm2QYZA11acsQKmqDJri
qmDbebm/X/bOA4VTsj8TaAull/XUtJ4iCdbfmZeGavWYW0btl5VanNH9WdxUwQE5iZL6IPSISaxe
LOJzvhh0c+nGc74MDSqa3hRo+Kz2eTZ/gtRtXsoitXB30aKzk1pYrE26mn6/P+HdsSlngb3g7gc2
uZ6wrUxzh6ETz5Wp094shdydyAxBTLZa5DZF/xNbNeWxn8wj4N7eJqJyLORwUWwFb7Ie2JmLwpbi
OPPkbsETjrfvl0SmgEC4OoKF7g5Ftvb7mhSyTeuhqGxlRSUXGZQC5cOSY/ZbDhaE5V4ODqoUeyPh
WAp1BPoREhCbSbFokw5bL/XA1uH63S6SP05F5ieT1Zxf/+F4i0F7J9kDkbg5GQV1wcSUCTdIhBYP
c5409cnJ8o913UgXrYKxzCUp0QRopi/3R967uahF0m9heEs4hq7XE9gpAoWjQaRbJMVTnUQ7143c
Ptj4+rl9M83RyYrtrwPWjc0JCzuMp6ixHaSqeyeVZjkMK8ICt/Zm/nMQp6JuknqdnjgPvRqh1acX
kVtnxU/FRi+bVs6RrNvNE4qDKpAmQhiQd+i2K1XFao777syYMfTPSW/7D+j+2AcFtb0jCSkF6SJR
x4DzuV7eLg/nKWoxzWqQlnlX6HxPe56CM7flDyswqsWtO6t6O5vIWRws6t7FImwf4M0BlrS2KOax
GJAxavLM0we1qVy9i0d/atPwahhp8zXpKvun7WD1fGrsfHYxFpSPnBn2Ar5g4IPDQN6DrGQz+T6t
I8RHcQzjknN5PoMNifrEG2WqN0mhHxH+906suEHJ3gFUU9lfjxdnphJ2EuMZiZG59uwsnlKbyTly
muzgxO5NDfoPj36qQxzbzVBJgytgXGqkPU6snpzSNqHyB+01M4vZH9tFP9hHt1MjvgoRT7pmVBe3
rXxTb5QFH8jUG6bxY9hgdN7JJJoZKJ5XJ3RAMCjJiFhEb2Sbj2RC5AtDx9TLk6q/jDKHHaj8cM6b
QT/YobeiAQLuwV90o8U1vY17TlvoFINzMlYpnr6rbTpgMdrHCE+hXL98mmnq/TlO2eS2Th/TFDf6
D0NZmCcVtY5zPo7lQTS8jUP8GKGTSkiEfbmVqstkydK7JSUOS3H2uSyMMXUzo9Wv5ki56hTkVfsl
7HFWPUgadselwoLSsA3WYNvm7dUwb7ohST10UH9NkhT7QA+sp96gFM5re/by3tA+3Y/8ezsKNgdV
AiECeAO2x75XEzbjqaePSgZXcEyxMhzl51nDT+NfDMWthlYeUYB30vpcLmMf8ofymRvQjWfDjhdO
TG1iZNIc+U/dnkt8oIl34sYW4P5NyGnbqDN6naFGXS1PQwrXvauj2cOLWL6CN1MfXj81cWuBsAEW
CnRzPbUmNnu1yGpOS2G8wya+dLnLi7PdRcvBSHsz46HA7hBgzZv7ai5izZZGZpaZsdAmgraw1Hl4
muK4/YTneXEAoru9HwVEhKwZQgavyu1H09U5lKzSwoxRqevzYEntu9pu1ANI5N4uBPYi5P4Fl33b
oFfUkhp/XiUe0qbDicqH6Rspra6emOPf/1R7E3o5lPgpL6qLRax3RdQxlF2myru0C5ILAt7DvzjK
vKNoRILnh7G+ycEnrkIlxPwG0bB0euMUnf0cNEiLGsMU/GHRkXSr7rAvv7M3hM2IUF8hbnGc11ML
2yKXue5jjy7an0FA6SZfNAsPDPhnM5ye16/kb41tIKU8+pGXWQ8XoEpll4iboANQt+c2Mqf3cKRe
53smype8J0QhjGyfZsV2AzaOmuuYpcden1dDA1A4KN26qZIfUyRNb4GXHnUkdvYivATqCmSinLRt
LQwFPpsRNbEXp8aFAma4ZhShqZwcyo7sDcWFR2GBeia33yZM9b1cTbQ/8KbX4uoUBjizDKHSEYsp
HN3f9nuXrKhjwqgiVyHb3byYtCiF7U3Q9bIxkE9Ylyi/lADv9FMQC3WVDD80G3MCL5oc+RKimuSi
gJJdir4o3DE3+5/3f8/e1AUsQWab8rTatp50uOajITUxouxS/E5ZsuCZoIdGkRwe4R93rlWLFind
SlqVUEQ3x6LF/MrMlyr28ErJTppVN+e06sFaR3EzIFGkBH6ZOsv1tRPk9gEcANwI5QEUzdanI1Jp
49lyCumqiR1fnfoGk2sCgpHEycET9fbca1CLgYfBfacTvPV4ANJvVXIax14+jdkpbuvBB7CGV0sJ
q99R0Na9P7XbEAp6T1RWKfYxye07DaYwKLEOQf0Fqbiv1HpzH96gdLk/yu0OQTrJ4q3E4aDFvIV0
9OmEFTEnz5u6UfPyOqnRymqx2MH85aDSvzchuKw8zNCsuhVtHwvE5gpFCj0ydgnQG0zlkTK/d39C
4jSva0KMQFUY/w92Ibt5vSPQHKUtOESTVyBJ9UFunORsGuhONbwNLyn/28kKpeJDW8/26zcIlzjV
RbIh0XLaPFNgnluTg3Osxw2MlUvn9OdWa+e/iiXBLaJI54O9v7MhyYYEu0F0UCAdrGeK6VLQGh3j
BU0+A6EqMzeX+/DBUev5YmZweg8+4O0R5/FApkf/VREqMZsaX1Z16AvlZMh41QeXCtIuIqeL6gZx
YzzSrNIftbhPDpKWvUHhqBLDeNkjMiY28ItMYkg1MvNpmjyY84Wvpr3lWy0eV4rZS0+mGpYfYrzN
DhKLnVMBOPh/g4qlfzGorDZgJABA0Ak1A7esF/sNTajRbbos/Hh/v+7OjzQdkX9Oxg0puUuzZhwq
9ivmuPMfijJim2HHUnGO1Vny2pytVJTWq9ljvAMhInLkqUUj8br5lDqiQuUUZZOXGrBU6LrN3oQm
+SM56P+Rdh67ciNBFv0iAvRmy2JVPSP75HtDtKX3ZNJ8/ZzUYkZkEUU8DdCtjQBlJTMyMsyNez3q
e5b7ejfDeoRoiAnIRH5zivWweIhmlVOQOnNzItTpzyYMlKfRSZ2DN3jHAZDa/SQCpO/FW7Q+uzBU
OlEN9RR09G6eF/gWzm1oMGSUpqmmPcCFo1xDTS3fVsYYHqy94+Jo78luGGUYiiIbu8n0KR0abxl5
78ZPHUpK76fGTD/ft5gd40RHmclj+JmINbblEKImrUTDdQyG2JD0ikNy5XmvgyyZm4O8ZMc4Gfaj
ZykdGzQEm3DGS7Jsrjy8p1vSnW8zsVCRVMunwqLfl9dph9C6yA8W3dkfpAeU8KQf1Xhw1wc4q8pC
aSYZA9ubPD8uczWAa717SJ2x8+9/Snke68eCSW7GxBlQp/wC08J6KdvqQs0bGffHIpM/FIBwJ5MR
qReqeEWQUvg/qCztrgdqEyQO4COqH+v1ZhAX9dgSD5mz5T4V+ZS8jfOoZt54ioq/Gm8oDha8NUg2
SG9W8rSRNG87Tp0bN+OkLSLQWjRSokb0z0k39Qcv0c4qMM9JgJGkBIIiY72tOF4yQ2+UIcBgGW0G
BvGEPlF54JR3Ph5FG0YZgeJglduC0SKMbtB4VQMRG6NBRD2KazhG2TelHZLnRWvDgyrAzrbkmJRk
iqA+xTu73lZljVVCU3cIvMpUr7UjlHN8PGR/e8cIW2lEQEsu19kilRdXzxrPXoagt7rkQ9T24ZPS
zgmeedQoJw/OB6hN2oMT2/uWMFAQpkDmJFPL9daSRBmIV6wBTFPh/gXvb36K0ml6iGdot1MxHVHf
3N5pMjDqjpKkk/GALVSz8xpmvupCoANVIJQTJ81Ta2IwVG+PYLw7p0Z/BWQT9TZGMbfTw/OQekvX
l5h8KZqnJjW0axaTktz3HDsb4hYDB5PczuxpY/KLlSqtq7GhKczzD3ra9ufUrFAXjI/IVW9XAi8C
3pqBemAy5tZn0KyKnT6tiEVctX1vdqr12SuKRWc4sfHig239HBtfe0RW+3lKECXjgjevJ3RbIkE0
bwqGJK4EXOClhOgviev48FqQXi10WR6GqJjF1SKmgf1nTiwYpMpUJYWtVSv3Q5SJ/+4XxepOmddX
X8Zxnv9W3C75PMem+Ju41QOo18CE9jBTYjb8fNSNJbh/QLfXihlACgxQZUjOjC1KRDDYkBlR0gdJ
RL3Gj6ei+pLRNooYk3MNH5J1hrC88eBe3VIfEJJTHWKoAIJWTH7zeHl43K6I6z4QDHh9m8JFgfVY
WIt2rodh7q/JMNoXU2rsXtqR4XN7Do3/FKetbX/JYtM7cGG39xzabXJHCeGAY32r1z3FUd6NdBjg
Hu+S545M+TxHOfpVIuufs8SJDt6bvfXoSYMaoTWOzcrL+UvgbCL1nmlpT/BVWPqpgBv37DXM3sZg
J/0B/ayDN+H2slPmRo+crAQHc/OgdoK2Sl4RVyZO0oB1aLmBZXYULe+tIl0lHVt67rjq9a4QAAWm
DRgzEGXqXSskcC+0pNoDi7296JKWSJIa8mATj2yCA7G0WhUhLxtEupucqbu1H82wyXyVO/hqdIhc
ihiVYXAawVsMQToDZs+9hvAfeTHfWorxj8JBjJWQfHqwwyr6ev8y7m0Nmgrol+C7lMzo6w9Yw73G
JBNxcW1O7qmFlDz19bKCv8yw879fv5YMRDA/iveUbNZrdUo9YDCQVc2dGT/z+oVnik/ZW6HM5ZHK
1I6TwSCIVaV2E4HCZl/tNJV4gojkTR3UB2XyHB+2u8qvASE9NrM1nXTS9PP9DcoNrF00ZCbExtBR
8y4ALF9vMNSayetV6aKnZgCsmMSfimwcpJiA+2mGMeyxDoVz6Wahfb+/svyXtyvD3AyuCKAfTd+N
hU5e5C1LzjEODUVV2NagHsH/j+5f99fZMxeiY7i65EgaZHnrHbq54wxQdJF2LFSIC/qIfl67NXqx
9XTwMfccFkRDrMPbSm66WYoGwjwqcwi1GZfPT2GVu9Qp9AWp2z7b2Sh+3N/ZztkRSsITI6M9A/zg
emfLlCVoxcrktLQ0dEJBaA6JVze+WBbtYe7RI47jwfOFsRwRre3Yqgy8SDu49ux4E/KBztD0os2I
I6IlY07SyJEmSMAKGHqvfKdFWPqTU0/X+xveOcrVqpvva+TRvCwjhQYD8h9kCvP5WYui6VR7wxGh
y/4GZflZUoZiNutvy6aVRp1xapMaJZfJtGegLBU1jYE3GM308dnNtCN9C/mPbq6EbCpAViyJt60t
TtIJqwkiDg0WwEyFIDpqo3fhuLwej82TSidSRlRkCFtK0nwaVQhkE545L/re56nzki9OeGmNQT8a
O/05ObjdEfU9it0EUAgiys/8yxMOcUG49BUIGbtzi/dWnA+PIgpNoMNJ9U6bJuWffm77QO+c7gk+
6OrFGLN+OeEcspfFsvDsfW5bCGzY/0SxGZ6INLr/6LVSfc2tGWm4aDjqNu7dKibpSNFofCPytamE
htG4VHnNy6nHiySYgho8bwFXVoCMAnicq3M0lMuZvr5y8JDe2hwlZlyiijum87G1udHurT5zHGis
1DqZ/cbN6o9qqTajT8E++aAts6s9Doz7RAcL394ryjFygomSKEoQWxSDEAaQkZnibz/b9mXpG++Z
7D73FxGGr3aRLCXn+CB1pou0Jay2ezW0pwmflc5KyQyvI+pAaUf7vaVUTednnXFEW7S7OZknAg4B
HLOlIVeVpoWyZeBZ7a0xSBLPvhTIaPiJ3moP9/3TremwOfqqMPcAKcd4NtYeDnpqwoMUFL1jXnp9
yf7NlNJ9j2Bvd64Fw35WzyCoqmZHEP3bl4eV8VQ05yieUDtZr2xERtPYHnd6rpfp5GVT+KYqeOni
cITkoMzq9tP9re4uiNgSrWsqXkBW1wsSujazl8hY2XWaZ4cRPj+v0upUtJN+iRPAwffXk2/Z2pG4
cInSwaJJITPYzaeNTA2hlxp/XCCD/pS0xvjkaTDwzCg/BfAz5Z8qwBzXStSLby7tn69e3XRkPd3g
B9Ah2SSykZ43Az1B8j/bpK8cJRRtfaNw8WFe258y5jsujJiVb9Nk6M+a3hyh1naMePUDtu/t2Cha
MTp90Dc08WiPgCHpC/Gms6ajQafbR4iggtYVvxdAK93n9clOWuZ4hVcOAXrXXQAdpHlSXYhb73/R
vQ3h7biQVBLhit0a7Dhadi2aIWhsWvbhjKOZwwEl+NR7tYAGRQiq6LQmCFck2fp6Qwl/WWvmMARq
hmRqqJmZX47wFNZzoZ5i5ZBFam9rjBISOLAzYr5NWCbKdqqtWh0CK4vKB1fBkcZ9tbytQWqe7n9F
becaypob3Bz0ARGl2tqFIbugrT6A+WNkmeiLHrafzYrzFy0tb/HRArYuqC7P5XXWGfM/x3DvvHeH
2CrotA0wDIGW0IYzFebqUzaH9hunStIYCgJrPqJ93v0uUsEREj6DGrn8+19iAfpuVIPyfgj0pG8f
BgE91dTGn5Mo9w6c007hhDgRqTAIBsAEUqpeLzUJN/Iajc+iVnV3absKkTqFkm7dpvW5aeNPKfNS
V2RzJu6u6p5cb+mfGNlqD85n53j4HQQR1NtICLZvTzMzhjtAVBdUQ+6hsposlg9xm30itTWYV4yc
Vyc7vHM2H5hsgNB121WNUYOrizQagylOhkfHFdQrhaDoZoXKwd52PDKDA+DPcRfkjdt2h1pUgPLm
UQSlbaBEwIzY45IWaYDUSB8wWghEplfFQ7PES2AUyRHycseaqHNTjWNtmdVtLH+wGaVNKpduSxKp
T25u/FUgvvNVtIeXbMchks4BguSWUQnewrEbKFpKNQmhcS5r4zz0Wf15CZvkgBRgdz8AzSkyo59E
R3htslaTmzG5qQhgkVqe0mUcz3GeaBRNlfrg5HbCFGo1UGEw7wLIexuDNY5XFnRgRGDZcfFlWLry
KQ8940XTM90XNdJUZaJNftGbr69KAfKmlEJdSgNq521cgKNgUSDORVDkjRYwckOs21TpeY574yBg
2PUBks2PXhxwHjz/+oNCbgzfkkXnr+295qJqRXQtyrQ6T1n8qa+s7IOw9P4NvqgIhL1k/uC51XUg
Nzr42ns+gLCaAXNmlcFKbnyRNrhu41b5GFQz7Hh+vnT0m1Qtn77FpQlgOp6hSr//LOwkEqChmR9m
ipLerrG5G+as2/mS0tT1mj6h4y8MhKls59mdkdmZUCA7KSF8UfcX3bsm8mBphEO3SuK8/t4zo4SD
bg18b/InP7cn5cWYq/TD/VX2rgmRtTQgQjEmyderOKmRWGaLCp7RR9Y5DEXlL3PWvJv06mjCfPcr
Yjc8IxSOADasl/KiOR1Q9hIBCscQKGohI7bJIKozXJD/9lMhvuSqeVQC2Nsf7xVICizG5e1aL2oW
mjXYVTUGEHNMGOXQVYE62Pq7IbeOHuS9DVLoVrFO2WXY9u3ydgn1MZ5xOZqI3Ufb6pPkpYFB2vpi
TPKViirYci19zI86Q3t3AvQpZQFcGq/HJsYcl9k0e4gWglqFnz4iiA9q0Q2XIdHGM5jCI4aOo/U2
8XuohZNRp6yX1H0aqI2Iz3nTVhd19txLJIwjVrG9U7RQlpedcpC9W/IKySckhrkSgQKG7RuSeyhk
D6E5nFEFTw66JEdrbczUmBj/z3RgAEBQ9PM4W95TOVMPq+b4CKO/uxTFYlrLkFTRQlwbZ9QbDQyR
AACMurC+9EOfnGJRqGcQsa+f4aPDC2KDtpvMqbcliUx4yljp2GaltN4Vdjv3qregADyux+W+S9lz
XPDhIJAosW80Fta74gFyS0sXImCQytTOJd9TyCmEI6+8Z4RkA1g79EyArzeuK84SSu2mS1Bq2slH
U8ltugpW+lQ7ZtTBIrwc3e+945LCrcxCkrsy8LTemItIPIQ1EYBZIrSLag/mpSnRYwunQT+ofOwu
JfENCLbuDIrQ2Y1KfQkJdNW5PGeIhn7GMAZqAlZ6sNTecYHOpUVCkZTMcfMZ29DV0QBOROCFonss
ye0+KcqhWsHuhsCS2zyjdH23YCUYuhY3hkYoqJiiuKZ2gQCWLYbKT6o6O3jT9vwwKLP/XWtzTr1R
GW7qAGCAbSC/MsrkPjvK5P7Z5wx2KmrsBCmjZb9h9fTrYFkAXk69UwaJv2RjeVr3zZDioihtVP8W
WssEV9S74UFUsPsdf47hysFm4DbrZaw8T4dyxOiZcE7TRy2PzKc46rr2qmZgTO/f5N3FmMOSWA2J
Qd48Ky0Qryqaa3IC0Zmhb9RW/DT3rUKqp+Hl/d9YDUAA/JRwFCHJvd6aBoGVKrL0JwylemeHI+og
k/EU5YfcXXv74tshqwPmSY4ErFcKtdTRFGbswA7lUaAuYfuIJMiXWFTKAex4LzUg9yCFJEtHxGcT
fthL09plwheskbr6pkwwCziVnknm6+Qs+l71y0nJT8uUf7v/MfcqGcg0wkINf4tUHt1cgsj2lKwY
ybLg0V6e7RGR78qaq2s6CBjeB8W65oU5fWhqkXyHPyl8biFHXE6wdWfnKq66q51Gxh9qOBT2m9yO
y38HQ8z/3f+Ru+cgewP4cKhCtsYM/3idah7vn6eO1qc0HkHX5kr0jyfSI/WSvceCHg0oCwCTshex
PnKrZDC1cXiUytCDoBb/cLG7GYZ/HewDql5HQ9V7W5PQFiJdkAlATtfr9aWW8JRMPO3ZDJtYaaff
TMmBXvXu7ySBTBTSQpO5J5SX66W4ujGtSrZmNymSDMhAtd+g1Bb2KamRE/kNnyCfChc6IMa7tulX
JQUGmcIg9NPS8AESgv6h1BPjhLBhfL5vHntnBgpO5l2gVsCbrjcmhBNH5kiVWMgGfqSjYT2VJnW0
IsoQ1vZE/sf9BfcOjcomVQPgWiQMG38nzKZ3jSQdYC8zlcco1yGELkW8cEn78OCR2nt2oZ6D5YDC
gUxN1psjmXeq2WStSpjiJcvsXglIB4VzcF4768iOK6NjjDDSk9q8S47ezWUBWW1gjUb8aBVzc87D
pvhx/8vtrgImABgOedZNp5WJnkIgPEwtsui66iKqWH+MEn30rv+/dTa2TgUHZCJPYAA0a/Jnd6qB
bsXJQf/uVi4CBAA0aD9tnIbuNt+wTC8RGkKwQa0b8fxk59Wk+VWd45ZEk2ff1T6p/hznqh0ejCrX
SEaGmGl7E1TJn+ha6cZZna3uUVMjJQ4Kes6DXya5g3vTnf6PttQ0xVeNOPnUJ2WuB2FdUlxoNQhN
34k2K6UbnA3hi7A0ltPAHG1GmSE1H92OVOLcVtnyuZ3z9ogkeufCyXE/WGJISKiabUo8oz0CHTOR
8o1cF9qAIpk/GXYlHswqLaHpn4/mm/ashnAQu/kJJ992ErKwNL0aPogActy08MdRbX2nr+uj9Hgn
IKQ0x2QtoTQFsW3lQe+aIhW1SrenbRlE00H9E62pQVUX2nVpSzj8SIsOTHXHmcipChrQFCDJ7zYv
wEJncTF6PqYKp8fDmE7ZS8d6PvMB5utDeMrhnmz8wIhAFLr2JUNOVQUV7B5zzSwKYEX2zaAvfBDL
7J2WbAFIXk45zSet55cIt1Z0oStRSdOuUZXvIEvH1B+pjgf3r/heoVGGLbTuJZ83j+h6HcvrM7PT
3R4G6mRQA9udog8iR9X8VJaJ/XfTjczCNG0XjW/Htuw/Id4+/5XatqKdTS1D5+T+79k7R8I3yjqo
HTGHsLkUIBbrFNgoLsegdrVEmv4AIva/UuuPwNF7K8EHB3hLzlYwI7feeDOqkxouKKS7VMR+CI1u
FxSz2eSHCI0eBNt7V0KeJTkEpTGmi9drZVOU5Z2hdIHWKY72Vo8cBzCjSJXqZEJtm714qeLmPuR/
01/3v+eek6GEipeho8JjsQlM5y5vOw2V2yC2VKRG5j5Hcgd9nveaF9knJtPn3zhAGqIM2To0RxmX
X281thTXVBRBGJHrma84igO1Msz+ta3XB7a7uzcCTDnATzVuS7qQo3ltZqPVB1Vv9o/IONmn0IrF
Vdj18GhJDuT733LXYgDywgQHcoBWx3prLVVhIlt8jNmJ8DmuFAMJHU97MmLtqMmxtzUazFIcnSIS
cJr1UgKuol7AHMAIcWddBzGnp7h2kovThf1XhfUP4paf92qDUGCil1qBLBkQUcof9Iu7IfobYTll
CqKgyXMqxOB6fj9Nz/VULpE/Ft30pVzM+W9DaXhYadzGL7aRlUcXZe8T//ozNpeS+lxnRtThA8Fn
gRmfwU34gi3YUOLoN14M3B1Il5+0CVsMSBwbAlkcZmggbBtOiVlqoDjT7tK0k3m+bzh7vhwqYHn/
pPDX9qXX1DGFI40MOJ6V7JTp+viG0qv6/f4qPz3W9gwRAaYqQkFFIqI2Z+iabTcp08AUbOXY53TU
5ouRuE0A6p9RY9sd31hGWr2JS/B5VTGZj0YW9VcGTdvCp/w19Zc2GxxmGii6XMF+V5/L0LIee/Ln
g3j8J/r95rdakl4e9k8MffNe67AoltCNDYyWtf2/WeSIa7eUmkq/pzcZqO3QTC4ypxNXXc/az+Dz
ve+xaWQXtHnTP5Pa0Ar0Kd2uDtp6LA/Oa88KaWKSTmocF0nl+kOWNbxBGjVwoKmtk5yaMXQfwGxa
f3SM2x44lZ2aBQsAQqKjAP3Dlk69oqbZReHMxXMMEuSpiM4ZWiWnJQGaA2HSPz3z2Q/1lBx5z51N
Mu4ErBiCAgbjbm58Wy0LARwFXdFG1blvJi66lRLUBZoxudmBh9nZJ8zRjHvjYWjbbmdRTfheR+Ey
i5SGrunbA+TqpTk6/tjU5Vtgv/olydQf+jR2B+nF7j4lxRt1eF77LVbH6SrmR3PGkyhTjiBNrOLc
QG15VYV7RMGw50WpwksMNckZBOfyt/ziRUsml2ZDa7jopZE8NPOg+6VTD76XInWs9K5z0sJu/Bgp
uBhlTJAeMOZXyzqxMi1Mpn4hfyOB2HryEARU3NP6Qoyufl7cvnmj07n2y+Gw3be/X1I2EBtSlmKr
w+u4aQMqnzKsWDTlvVVG1gszYO6TN6KeosZt5i/L7AQFVPK+Y8zO2U3DoydjJ7Yiqvrf37BFvLoM
cJCOQCdf6137fVJpSttojnyC76B8GqfE+9ilRfb6HIDYlOY094Y8Z3tru9CLlaIAPiI6MfowbujP
IWHrwSo7UYAcbaBlRTFBariszSmCpBUAMatoqDp8juK0Sk+N2TvvlnFWz2FMpebAG+28VMz+yrYq
tS3Z71+vqKpJN4Sdysc043nxC69VK1+PPfPf+2/V3qX8dZ1NfMPIYNyAW6BAaNX1ZZyK8NzUIG/G
YmwOWMB2t6SD8kHMhORwG5DmWrREqjVwH2BFDFIkFE7MXB9VIPesEP5V2GUwRURGNgUm24C9sk45
qsEkzI/0UMa+5nQe5rYJYnztQzHbR8NYu18RJh/Jccaf2zaPa1ewdQ4/K7pV+aTOEFr3FlJkiCjE
B+571xRl4QDcM+SV2/xaW4BN9D19K7uCC71ETVnzFxf/xsBdHkRl1336DQuRFEUG8ygA/jeWOLrw
SEcTMZPRGAXMssI8pcXUvxjIZz7+zlLEZyQsQJC3I1navLjKLHtyWof8XTzPVdC4qXt2KuNocHvv
xBCwgmmd/ylVy1fylwfCbGGS1xTprJqq+To0S/QHkh7Wm7HUws/3d7Vn9zKSlzPiEJRsH1zy+N4Z
RtlOUlP3MyPU+VcF7oIDu9jdEGUwslrI4cjb1xvqVYVRk54XjyqeckHdo/HHrK0fxlIND3zTngky
XQKKGa4H+Bs3FhGhUjJpLg95nQ/RBa515SFv0+zzYgztBZqu8MBx7F1pYAJsSnLY8BnXW2sZRY9Q
KyBBMKcmqAfVex9H0+S7VD3OSWzEaPUu4V/3T23ve3JeVENBIRGxbOJiO1XqekIjJYiKzP3MmP+I
QPhQP4cjjOr3l9qLyH5ZapuVkDtnTVZTalHduJguSZwo7/LKUWrfHmPv5PRW8XZySuCRuDsvuL/4
3mHybkJlSuxAyXxjN0udJmatgNOW2kFvyTbf51arBqo+L28TPT7SYd+7DIC6mDKQlR7w7euz1FFL
hBV2BBZuqgwLmdZ0UTr19bROiKyR3snZMjzlNvzrQ0HoPip9MESx9qi5NaI22SGt055dYo+Smo4y
BFCy9V7iEA4ntL+wy2WYwejM8znNKRn3raVfjMxA1SOGmvr+ee1+QIBrdEqAPQGaXS+a6YWeRh1l
QqB72bXukaFgJOSouba3Ci4Ys6ckCepjYxUhBCCGneQ0NqaiBkaAvszch8X5/l727hjhKpwloM9J
laVt/uKEp4UZXEtg+Ckcnd+StJx8hnrmyHcy+3cCKjmmxqQoL4t2A4yFfD8fbAoaTu1al9SqCiZr
3KOpr73bRCyKZzQYYyYAWe9Iqrqn8aAyIKT0PUzrpgwErOJaF1nx6DhVdHB796rGRAEgZiRYgTU3
7xjtPBXgBROUyCaD0UwW75orif3GVJb4PIbA+I2lti7Nkip+n9klanVmeF30+UhLfm/ndJqlvAcU
cbSQ1jvvRzHquTOOAW2l4R/DzNNTAdQF9TNkKLQoNX+83nbgM5NKIigcMw+wXm9ykNgYetYr9b56
cMy4Ottm3X4TxjweYKr3LgOdUQmdgEHhVkU9CWfXG5lri6fWu0Rel30ZEVG9vn5DkFARZUEcSCC5
2ZCW57GhTYxC1aGu+KWWRsGsuESvivcbs2yM5jDLhuVI8pOND6naMQZ5B79Xavehn1ph5TdaKD7n
8zgfdE92fCQtBPrmwHag8dwW3LusozzmSSqx2LIvRtqV/pzX4wWWtJZxBsc90ZY9oinceVCltCfp
E6z9UpZgbRsiHJLc1foR8gUl/UNPXeOhasVwMro2+2822oVJ0eSjFw7GgaXsODTaeiAN6W6T+m87
6TXwB7p5zAcKJdEvdO7/6URrPahpdBCd3JgkxSI5/CindUw5qrfeoS0QTU+SmKJbnHenuQMoUNF0
fblvkjd3Wq7C68bBAU2iGbReJc6akup9zipiGJ9skDXvSqRCLgSHL7FQXs1xLpeDkIEZdOyF9G29
XJQbYytq6mtV7LpXRR3aQBFmijirZrz2stE4JDSAhAoHwpuwDUNmOphh1ddB403Dk+kVS9DNafEM
29ZRYC7/qVWBlaWI/WlUQswrtWTWu1L7qHCKqG6AOYxSS6K2fKe1s8tcKt5DCMLXh72leawpfvuj
N72ay08uT04ICSrDZBQY18sX0HtVSQf4p4Dw6EylrHmpCzlbSigWtGVD46udj4KUm3sgF6VZKvH7
PAXbPddqi6xYETWB1Ds6dUykXyoFbU8jCaPLfRvdXYqcG0AbhXDMZ70/e+HJ7SyjDpzFWa5dquNb
bIL1unXmg8f2xpexK4IHuCYplUtRnvVSUr/KBtxRB6oXyZa9EXY/9LgcJj+qTeVjZfTWR8Yy4i/3
d7hz1wEdSbyAzCJBxq6Xbfgp7RhpdTBpFXQFsyC6iKr+N76j3BbJDs83cOn1KiPSvKS+2Ekp+vJq
WIoeuImr+f0Yeeff2JDECODCKJFuRW2j2VE8M2RDuurUL0bBJaWaZkM3dH+dPdOg3gSGk8cO3vTt
lnpK3XFu1hB8JcXZbdL/psEDmCK8o77S3kpyOA/SPjZELX/98eAZ9hTKJFVga4v74AJa8ZvUU9+I
1Kpf+8RghPSvOCNwDxI0ul4qwkiU0aEyYtXJiJTzqF7dZeIt7cz88f7323H/NEQYeMcomJHZTlpi
AomAxLwMosoeGr+bczV9qxPjPWa0MJNT7bj1j9cvSXMAxJekAL7pzyMQZyRsEA3UbkzOjI+aftpN
i6+hnX0tXfeoSb53pX9dbxMpTHnIYQrkQa1BM09V3SundNLnR3cIDfga4vhaN9kR05E8ou2LQCkD
49d48W5kSkqea6tTmzLQlbI8UxNXTzkVlec2X1qITvX6TQQjxcmYbP3g5t1ulzlSKR9C+sgUvLPZ
rpNYrV23eLASqrHHPFqMYOyZ+RBR3n9Ss7F5dHSuyv0zvb0ccniVEgMpMnN0W/I7Twe40ggIGvjT
oA9RKk8TeYSvwxDxaieGtfIf5QxIllhufTmGisgMW6bRmk/W105Msz9ZYfGpaJ364HL8JLlfnyJE
oMyW0LcDZMEo8nqt1LJzZWFnIDKXPkFqonNTv1Sq7Ec+lRUTgQgFn5quiPrTMGndW+DmPLYZo2c6
b1WU/LDDDFIF1wQae+D4bl8MkmrCQhwFoy/u9uI2omqKzLT5DIqRfkopzp1UpFa+3D/XW/dApwls
BMTWlAjglFp/APQi+zx2CWxSVWdaPFEsn+6x93nI6u/62LsH7cO9TbEgeTqVAmDT0sx+KRYss92a
DRXOwLV789IyAt68R5vcPuI23NuWHKBl1hMSk5vqJvXtcsFwGoaPG4jH+jjPfHCmkV96XfSuG5Sj
iv4tvyFTPCTxcHSDDcJ0N1YLrZNKyQ2rddM4epyiqXpnVnP1YGNe59m0lMzXJ115y/SI+dmZQ6YI
IdPq3oaDN/zIbK8LwsyrvqWlaz93feQ+911q/2cWlfWlbmITNd00eslrLaF91RyCcW69Gb8eAV1Z
nIXmYTsB4oSkzIaZtMzh9qXjK16mfmwWPX8yEN985zm9+qa0ZuP7rCneQXK5d1QAFyQ6jeAPmte1
Sczwb02uMAite/O/YYq8d97SlOfENb+24H+Pqop7ywE5YvyWjqMEMK+XM8rEC9U26YIZpaJ/SsWa
HgZUMOCCMFx/KMyj4s6O4/xJaubgNQlitiX9pLTNshdKC1GHLt7Ffav5VE/Nx9odj0iHdx4GlpJZ
HhkAudfmcqlm3KsZYjlBZ7ViubjNUJ9LlRzhKQIc/pQbnRt0UZIcVPZ3bAd4DVVMvCg1zW0XRhup
ONCt7YI0j8Ivncmk3pVBvW56tozZramfdtmPpE37q1aDELzcd2DyvDYenAiTGrFsAPEubIqcZRfm
blfpbaCOw/A9HUzI1N1ietNqYwzj2mB8hZOgRCNCH5OXucyO1t/bPXMLQPMos9Jbk/b2i0fzuiVk
8Lrrgjaas+81ehu+EyfxY+Mo0clN0uXzXA/jQ105Rx2HHcuSquuko3x6XuZNSsEAoaX109AFtas4
QWOP0QddjeJnIAv5x/sfeXcpqjE0sWWFcgvh6ZmMpm9SQQFTomBcLJHpD8D3TkUCxvv+Ujv3k1qP
5JtxZUl02xqtBo0Zfdg3gkFFjua6KO3Y8yJbQDy1fi7OnR4fJbr3lwRAtT5CNzVQY4LiE+Vkh+6o
7YYJ2aBlK6dkUeY3orOm187pwpT3f5sEjbBesXHsOVWUsAWsvixBZLd0hfp5eWNlxpFT2N2cvJt0
fX8yX62XGpVOS0Izg6g1E8a3xBvyN4uoFaSp5wSEVO7ZH+4f4N6FQFiEYjZJKJ5os7c6tmt1SSAx
jfUh8cOqrB49kfyb6En7gRHo+cnpLO8dLAhH0z07sQWlCpCkUp+D7tQmLobjoOuMpG2DcMhsRgqL
9gS51uuzRKbSqMBINJBspW+c7NwUg2GTZgeRWv9Zlfny1tC0kHHNuT/f/5A7lw71PlqlVLig59gW
QLuurpZIkEbZIQqTcPM1wTiiFQHt7RHqZ8eJEv2wLXp5jCRve/bmrOkdqMoiaA1j6E6TljbP7cD4
H8RASvfkwqT1NRZj+VSaZfYmHQDY3d/rLfZJtqhYnwIXGTGXf22mi+sIp5TYBP7xCUnf8R8hqOI1
SmVeW4NCjRbb7jki/vHL3vauROtHQoY7N4VxSlJWghB+ww2tWKrOU58g3W4WY36xU3N8PzYe8OTp
nBRe/nB/xzvW+rNqybA5VwVs5HrD0KF3U5ixYcgr4ue8suMvYuiSg1V2LiOr/Cw6qRaJ9uaNyAct
dgg52BMSwj+Emtm+ZxTNW8+p6+cM4YMXYpaaqG858jt7JkVIx7w5zgDqq21YN7lzPLYqRYBIsx7i
tnaDMqWVFCXp+NAlnUJPTdODaTGqi+NO+df7n3fvMBk1ppkl+2kUMNefV0+zPKxNagKpZiy4HOd7
Q1hxgcn2P1WJ9YNcbe+q0u7B3wFWJIzdHCZIHjMuE5zCgtlMftWV3ZNeZsm7har/wVW5PVK67qxC
x0Un7toOx1au16aigY7NG8P5Y2xb4alASsMHtWddoW6vgygJmYAK+SH3v6l2u02ZUZHWm5AFgTvd
nGkTRt0QR3UXOFaE0F8WW8lZH5QWR4sOeO6rs24+OMtonR1FuM1Zdebs2okyzC5ZFZu+2jdt6it2
YcAQqDDzI8yx//PgR8pvvQ4Iwf1SoEAInYoh4dH65F07SqtkhEi0naL5WV/kSzRklT/0UwkBltu/
WewXWvqBF5lj7KuTbT0kRvtqCBsJBjgeKI7kDDqtkPXPgFrCrqNogP6qMuzHXhE/og4pr1mY+UWD
BvWchstRrfTW6BnVltMikp+KQRz597/EotGiV0kUdkw5oUiTnpVlEpqfw6OpXkGvwwjp9e2cXu9/
8FujIPY1adMB66Frts3fAJU5Rj6Qag8okJxoPkanSdjh+y7NrYPqwU/EwvpsHZJTE3fJA0wnZHO2
w8yV8AqoqEKlN1EyasJi8bvQ8HRfq+PxqU9gJb+iD9lUvjGChTmJ0p7+WlpFGGfPSCF3URfLfesO
bVucFGcQP0a9RZlCcWf3K2y49XxBfDjq/a5Uu/eVyNH0u/+5bs+Is7H4YBBJyM7mJkoB2VuFeYpR
DmmunszRdk6gopT/oirO/4eyK1mOG9eyX8QITuCwJTNT8yxZsjcI27IBAiAJgAQI4uv75Ft1uV60
o3cVYZWoTGK499wzQC7px9f/+3n/5fWgO0EJAZALuMuf3RmSk/Hra2kPtShZBT9M3T5FWB6+WrLh
a/vLw/59OIG0hl4QMxwcvPiPf65ALYUgu62Rcq7S2dzJvKDk6yY35NfDQmNs7sF6IVuXII93PSQq
QfIkGZ2gpxpzc3FS29moerdKv+eYHy7dPFc575p05ndsHICQO88p4JIk3hdu9IhfaHX7ZjRU3B1w
NIQw0K2pH0Wc+Gt0UeddWsOA/kQF4Q81bdzt1iQpO8wz6qHOKI4xslQF7BLBIFzmI1hGBOnFFNy+
fkscIUgvR+zfpYfya++D3vbhFPkkEPcIAS27HqVyRSdnmJf3rQopNGHwg2tvkO/CBMKyB+FPa2Ia
d+NR4fEPC74nkgvyleXwHmzhfVuwlD4WQWb6Ei5lyMSYMmVrgGJV8y1qmCD9v/srkCAAtYBtDbQK
84d/viEQTHOeV8CtWT20HUMue088G2Gf3LZHtfP6+Jclgd/3zy0LBRKchP9DiDhLFv75PASmVNkC
ejcIw4p/LKXRxxXGS4/TBmf5//tR/95a6E3Ro8JHCQ0AOuJ/Pgo5AMxA5GkO+WbGC9pk/KbekceJ
3nG/gezkbw34f2Zc//xsGORhVeHgO980f2I7xboX4D6BwbtTgjTTPbfxPRducBcS/8PtVBT0xwIn
XnZABUvZo9rncuxnADOxryva0re5Cdsbruph7iSmv/SmtDb7nLWxpsPlYt7dWorHIczAUfjAYnMP
y2c0+saz7WpMBOzj0G3lobeyMmm35kPL4WrXki/1UrAPgpztV5PZiXakGok+jkwF1kUnyBfLRzf3
IMXon1OxjS+pmJKvqwdDDp4SW/OFA38cOzuw5QqTWxUPw+TsExNJ+gtcc9h465aK2NX7hIL9/Dbe
c1e6LzB+q67VIvNfu0dkyaEq4/AD9Z3Vxywg46XTCtG9D5E3I6YjwtRP3KvlCyKKInD0hC5jrxdI
y29GmTVvEQI7dj8tPCXdiHWqX6LjG3+saVGuMDhYRFSHnKUTeaQjfMT7FmUXNh78Aq5V04YvxcrJ
2ieF8R+JHYcFyiw77KcZWwAenLAPgi8DoirlwYFMNgLVoPJJyXPsdJlRd7/Bpynt3AT3ui7zwEhP
M7CJV5cItK8TckPWvqLlLjoH2c9NdO28PboQkyNjmIL9ZX3/eZSfjdNRyWJKjr0LkcYf63vDNgMb
GKSvUFl9na2tuoUyRNS93fEPf3nY+Rz432v7/LAaVy2KF0hfQI3852ZaV+gldkcyBKCmqg/K1aeG
ur+RfP5FfTtPNs65fbiZzgAeKf75GIzfSwM1X9pnYuLJcWpYuAHSRI+E4dztbN6GF8qIu6m8WWCe
q5py61STJqLPpsz8jdmKbNfzE//5wVG2ISkF3+bZI/xPbiYcBPMh7DXyJyaUda+1U4kHX4y0Fj7l
1UDeN4aM23Ipz1LAzMBGgW1kipdwUhGwOJ1MWEElyBPkvevV6i8B0e8F+FIbB4mCTRs/5K2Vdbdo
Z8UlRWwDkC29pnkPQslKnzQRsjjOSz7yjoaBZkc5VkjdWCC4OGacukfrF4afVvx85LRq6ZqtmdkJ
RMXoe8RJ7lPniK9/b+lgpou28IM6iqTNnnBS1NNRraF9sPkSvo2UlbEzAyXDhZnZ+kEGrR8bZ9rv
vkywxTld8KVvrFpCz6u5/G60B6lzMIu7pwqK+o4tReZerZfxleY6+SpnVt3XMBVLoUqzbOszwmBa
akYtb5O2hQ2dVBPywUuTzzeC8+Bvy9Q1H7M15Y5EGjteLTwurJeRm/SU2iZ8xeBvvdptECCESJq9
urJZSZe4GVaPks0PGCLN4hBYRDycaRpJO+eauehZXos7SMGxujBM218hhq+vER2A8g7+0pihjDN1
TYfQJCQ6rBC0uAu0VnDglGqPN0yNEyjjCETpa3jufMN+wF+Ygwxw7VJHGPS0I2KHtErm7WRYuUOY
1gTxUkEfkx28JAY9GUdsY2drK/WB+pE/sglVy7NrjP3GRQo3aIZEwjdM+KamCzTfvk6wmkxAhwzT
Z5ousbqcYV0ce5mMzUcYmE1Q8SxM9qA/kA+AtfuLV2tzzxvkwPZ7srY/I/74l2A1AhzgwVF9XedM
jH2alO1bGiLlx6XiVB/2KWY1aEM0h03vUGjkGWyMrv1eU/bgsonnfVihIuqQXMwEODlFGLqx2tvl
yzw2y6dPVLofwYjX9+CXYehQDBm5HaPJ5aF1Ziw6ayD+BTExSZNDu8ziZMcEflEWXhDFCbPF+nNa
1f4LTXyNX21yV6xXqiEQZ0eVud9oKiZ75E2IbwSqlf2tLhgiTBHGniz9MNktud12S0xf80aIgx/q
6gn+LcOLgxqS3BCJb69D/3yWzdllgA3pVA3jBfYRe7aFb5AnNtm4CtyJq7+FN/PYXhNWzlvvh1CF
41lrx7ttFWo6TqbCX86n3RdX0xKmD8ThLqEzdZ1ccLEiQQA+NfzHECZ6P2+NUYg+0ukHAa217sai
YE9uQ9oyxA55ecCGQFuYbGR5LBOi8r7ie/HLW1WvXemg1OkC3Fruc95YLFHp1QuDFDm/gNGUupGe
NuS2ziiIkWwvdXqFpIyS9ELIgYiOTfWU9wQRs7dFaxC+lIQc+zVI8TzRM7wWZAyvFAlqFKReVulu
pHLzfRvAuwpFrg3qkKxEQM4MTdl9hYaIXVI/6Aeo8qvvetpq260RcS79Oa3KnuBl43xXWCyq61IU
8pElJUNZXjhdvy+S5RfjNqCJImwsej5UzD04mqvhKUfAr+kXYWcFa1qMcDu0RllzSFYfnusit80B
DjTNCktXHV5qDB6mfi04BSmHNWruKoSa+y4LYlCnxE4cgqaG8nizlJtV12Msxc+Eom29UoLN+xGB
Pzw9mQb+pT2IzHV7oPjKYteEwJAWtSfbM/JPz8rdcpD38CYHkySHp425huS00sOFoHrm3cxiO955
VrHfmFTU9RFE/r04JaWDsUCt9vR72DDV7eBospGDzWTxiY4btdC8i+IiOsCO/dnI8BGOJCPtjaYr
ODn1VoPinQsFpLEka3qdJHPLsBVjsfUiQqZzl2PZafxr0z5rntcPvs7Kb2xot+Eyar1Vj5ADO3Uy
c8vH06RM+rRLEvezd+X0UG8c7wTpQBwxKYOKWNa50lciJ+P39Gwv0yOh1D2Vfmz4BdJsp3C9+zC5
LpnH7Esc7YqjOQ/82sPik2Bekc8fwOxKD3Opafsid5ibd1us1xUhcAiK3myB7TJDg2JOYymbJ28z
xLeEbK3JAUTi2ByVAzGnUwMJePgyNb9tcMSCe2CmL9iWqe+Q+5Koqy2n6U9RRqOvoxuzJ6RqFO4o
lrm6lnDY0xdaqaXBlzTbZ1pVqB5Tm1fxabOC3SQoUVFZULwWtsBL+6pmWr0mQ5IuuBCX8fsQ/Jx3
2uj0B/S1Q95Ruq93lmKZH7YAf69rmFotM5j/JRlOhLftZRV8hGAJabW2W1SKsBy+rb7tNYg/BzdB
P3IAL86WNy23KyzlhQ4GDC8jz/BYu38z/swHb7N1fQc/YH1QPNtxV1oLf0fpaKqv50zjxkTS2PAV
VWaJ4Pmsnee+9iArX2+D50NfIg9cozrIkmuUqQQyKqz6qC4QwTdLCHYHV8IfcJ/hME+ELhEBvRZf
rDU4C4fohk/wdlneJaZU7Mq4Yc+7ufBqeqRmgR5wjj43d6KBvclbROk93M6YqPAO05XYIvhyEmfy
C88eZMzGtquKkbrjjm3te+YzVaAzWBvoeFXcbVf5HcMft+XzEVS0uADtWJb9kpZi5wdVz+OXVAlB
O2lm/bAksv7uyhE/JipG4AcU7P6gBdQRPWM4qU56aEXbgUcg3odE6CdMlMv16GVWhxP8VLcckTVy
FT0uJwrT+1pDLDJXWy56tOL2pDTbAUKwnKedbwJWh13IdqczEz1YPCHbbrMsoFM8y0/KnmhDnxHa
Ddg8Y5o+J0nmpp6BUfM9MNEWB29SCh94neI17am195mZ0/piG+xgrzWBeOJ9GAZUcrVw5H0RabL2
yLasP5oI9OOQEwXvqDp3FD5tg2J38HqnTQcQ2W13hJeu7iJ+KyiCM/CLds0T1YU5LwB8sCEp94Ob
mw3Xik4Fmnekd+IetfjkPRvz8FC7XSD2i6bVIxqr5mrJ3Zb0E572ifRSBttjBoeOpVCFOpUix040
AyKgLyRz+XBKgZy3HdWW/gSFAGJflHApf6mlXoqjrgr9LrJajZ0ofXbbVj7itYxZ8YUDYIC9WSKT
S1gSJc3B5b4sLnCWm9v6bJLQmT1LfwEwIMinDA6lwNbQgwkKZVNaUE4vQ7MNaS8M4bbXZCPiAO+K
7BMKheT8NliGpZsV8iBp0bgTPF2m52ImDBmie77rrmgHE7scivVvUMTi3pBLCXZ0ppB+gFtimnk/
M9FsNwUOKHHTeBFm7OUFXBNY6NXXcQQTu9s3Y+kJW9KafqzWeFdOS04PjWNq7waQ5HCv1qUFsAGC
2dYr7zS/cJApO+gwDGblYiHIEWau8ZdDnmT1KZun/J1MgIEvYPiDTWBCmj6hPRrksc6mpr3lEpmM
XUrVdqcKIuWVynBZdboY4D5LMTV5SRebrUfuYvodmWs2PVGWW3sh1Gbe6zRglIQegj2SDY1UbziM
4DrSbhrBqsuOkcGaImiJVVNzjcq6gBgdUOl4AeAqqQ4GE9MUZu0F9u7Ecd+cMK9JeFedzdoQ8IPM
bDRzc4VsRZMvXYmeA2gV8hAsijyIUHpEayyvtCX4fhZYDH0sDA4/WJx8b/rU8QYF5US+ySVfTa+Q
EoTDCMsaVzngk1sbDLzTlnQBSSvHsCoBSlGbvZP5utxNQUnfmbGO4OhVi9J9Y7Fu+yoqUpxKBgSh
o6QFYxzvHsItPJn5Tm/a/VjEUE04esb2i6hck6GCtCUdOuTmVOKCVhsIf5js6AZlGPI4Owla8xsK
5xKFWln5pjMbK37qCf5hXY78qOXUJEaL12YKLSYacESrO0J88FDwaUD7Y1uro6sLuRxncAtJByK6
1v0IGQ+Os7ZF/IiNybhcqGEor2MRBD4G/Kayi5HIseyLWSC2KBaTjD2UiSHri8n5RxL5Bpc58C1+
GcYqhY5gqG/tbJCckk/NVOMKhCXVI8Ux/tWRFTeIwLqMnYxVvMXJgLK6mC1KEyT85r8myemTHSfz
scQxGW8L6fcE7nIkHDdewLrmrFihvWhr+Zb6fTe9p1teYarUtDeC7eQJbyQreos24ATNRV4fh8mH
L0zs4LlIMNayvvS0EH0grL7JYbhSYXOl+o5sOy53OzTTAC0bJqMHulWlQrGlk4Owidv7drHV74pE
0t4QvfIvHMEjePvOhw/nMJ06yDWxn3PZAtbKfFlfZXPp875ZiuIxFNk+AfEz6jbIdAGZU3L9Ws4M
ZaZnAq95WxGe1FcGGfSdLfJx7aeg6U1uYETXbxCYFoch8FH1nhn+4uEjbMB3taC8DO3g+I3mbqPI
ram2uQOuub7YOZB49Asv52t4y5NfvB5KeRhWjXa8yjZWX+4Qgs2HZajWrbOyTd7ilNu5JwAM54t8
1O5U5W5sOjJVkNHiJ4CKjSk6gcWPs+ti7YPAtmv1cMDyLH/g6qPfeSJgHmWDdogPx3k+Iuydrp/E
rC6/q8eolmPRrtWvgCkJkkOjVuikUZh2ixSDOGytAOImkQykcW2P+JFYIJbsM0ti/tMZhmWcCnE2
JoAGYMGEZNh/7XTg10yslYY9CWxgeg9M7N0mJeiVSIMfsdHSKcHBuLjyDSaRze862wlyLbK14Qfh
w1LfbmO5Pk2u4l9h1lapw+DTRXYAbpd4HZG19wtZAOtVg4qrRfJoqn5mqUw33L8DMAVnG/eS621g
l2sKsd1lQ4sNGzAN0+9xyzdxlCjMJIDQqfgIk/LfXS3mpEfESaoBwowtQBi12XB51rrpjuhYmo74
0pveNa5+SizBlASO0SWIsBRmdri56XyrUFfhcJltfgEVC9JYJ8OKuoMH0fBbIVKAd1AJwJd7Avv8
c0Ww0Q8nFi7RRslJHUCachLtjMBdhOWP/LmwnTseHrg3B1RlSgBXdOZ+q2mJt4EgPGBCtc8xTsBX
vp1S48lHqj2GBFUr/NoVw1zPncA5Mx1tSMlvU1XoJ/xwHnnCcwF9txhAa8b6wt89Tsv2BcITNvQM
BdRLEnSyojAIyaXBgKbpoHmzuJy9w3RWwrSiK+iGTNsFJf4XM5oC0e3Bu89kYuZemYH9HOVM38M+
DN8cqmVg1XCBfjMZ7Jp7OrH4tiPDHJ+vTKBkVWWzdwV8Q1ifK3ADa/RmQ5cNLL+zO3ociE0h2zzu
IWMXHpnLz3af1+e9GQC3LHoREs20wbVoAUC7Q8JxQ/Rw9tavTY2I1a5kc3jCeQ0MQYRk+66Tcv5t
9DZryJWG2vY+lnLqIqz7nmDoVbxQR+UVugH3m8S1eObYQb+CnkHcU4BOZrT8KaDblhcV5EEmrbaO
wkO36VL0oMi1L/fmzaAz9B0H3PA9y5aZH8BqqcXR6ArlN/yOF0xWSLSPwHF2hdp6Fb7HUGayTwQt
6HBdtBHaAJGPxVfLq+nR5bn/3kot/a3ZVbNhNLnVpEtNxfTtYHkzHdF+ww87tNt8GBbTzlcSo4PP
AVD/TYssyOkappL1E7zKzgZzGDvqHtZfzXJE/TLex6D9E5Ve/IDKfLuB9x3lfbny4m1YZbt30zQB
QHYY5d7VS5wZ0psqWAeDwCWXbnETeR/H4ChO0ApHzrZX/mFvFdD/rEwme4mjWJ/WcuRJV+UUh3nA
fYYRWTonaT/izH6KGa5tKJtXYJNgxhF4OqXZDKBUsOk5q6zbr4FulC8R1TKmfh6N8zFkSFbqGCD4
CMRRhSs/AjPt1ZAuWD42AYw/jojA64Tdp6znTdKq474WYeytU/A9y0Gye1C2gOMXa1vZ3JcYIf5W
SMR9mw0aXuzFcyXNd9lcMTpuAiVbarYn7AaAQ4jLcfcLE5OFF3W1jb1q4ZPbS2mLN1LOmF6syIo4
z1+SKbs1vFivOYAM2m0Wct2L3bJojnSYaoWWOgsYem5R/9z2MLyBlDubA/z4mDhQTpAksFhXojDA
HP033bZwuxsfP5XEmXqXztmGHQrt93qBUthfkzjny+VuVHJZ7SlzGAxVjp7GrW2niwX1y/c2BPSy
hY75SdPCjIexNOIJObLJQ1nr8mXBLHXonKnqJyiWx69m2JLhOMma6G5JcvzKsCOXvK+In9AabiUF
FBB2XB0WfSPpCxzk8sBXeuYaL+s5VXLa128oasU7dw0uxpommmH/N5hjgfrrLoGNRAeNa4ENIqVA
t1XvqYYNYzrBIEMaFAotGX7SwpOlWz0IWvAVC0xhIpMvYwfN+hw6UOnzN5Qn1XOpQr30TjXhms06
aztdk+RK+X0tb7bKbFfejW64VHvO38YIIOmWw+fRnBgsegfU+h4tSllo8jWiceFHAqAb14MAYHW5
1g1t+x2j/zfYARFxgvpsJgendsNPGOKyJzCmFHJVMoBTes7aC3Dn3VdiQn1nQyIxZJN5egVyv5gx
YbLYCHJs5W2Gedba5V4Oj0me4W63zi/iOK0T/c7A/9Od8RYHI5KcoQlrVCzHLkU59UJ3n6GMVJNc
j5Wny3tUEziwVuPU6GC5aN8gXEx+CiyAnyuYDbzHzIJ+lDIXD8uKCqKPmykwH4epy4WLFhgfH/Tk
jr5iC1IP/aiu1eQSdsrSJblucPBVRziklNNh8TWdLuWi4thXCE8YOz1UuHiWhWS3Zbm6+gh3AtRe
6IIhYc7rgZ9am7O559ZkVxFAPeYLs3EXApMx0jkeULpWo98agOxmnYCfVSUuapy2qDYY2H0tjp8d
w+JW3NV2blEekZh/juBk/JhLGL/2MlMZaoIVjhYtG3BoOzjH9xi/LXXXztQ+bGMcsgN2xljDxWNH
1F/Zur28qDKVMjQRPL6vBdnSXu7VXBzWBJgPqonMib6eQ/k+K3C6bzjil/LOgmhytyd7m/WmHbMH
H89tJg4fwm/ANZ1fKaJBzqSSPHsmKKSXDiM1jHVHJa/9uejpYTqWvNQGRiIwyhL5g0K3Mz3RfIyf
I0gPzdVcTu6tGQb2WJnmNDCdLpchybgF2m5z4ALlLkvQDdr2bm337QMji0ZfQiM13qAhMp+JYjgZ
bMjxf8gxyR/jFpcWtaVfwRVFO/CgcRUhqaqJwG4pigiAOnWp0HLKgh/PDbc/MC2bAw5W1gK82Zy5
nEH2AnqkFcwvdmTCq1urCo7DstzE/V7S8NXg2n4u8HIGcLnW/PfccFS9Z7e827Vo53CBzzg/lEJo
lLEiUCDlBf4tHRCe1cGKGPSvqFqFdrTGMu8QdVFCFzt6cALxYp+KjQLbB7RPvlWhRgWRWzr8BDcC
dk8rnD9FV8Oio73DgBegXzOVAKiQb0PSw44VSnB8qwSCJvBM7AOf2Jh2cwXPMCS/Vys7zpNZX8sW
mWE3DoON5bgryOfQDldQ5+oqaiSGIBn7O9gkUp/2BD32Md0ELpvcchYvWoDub5BHF2fYmKBz2T1G
Tpc7UCvXrYuElozbjIFjxOqx7KRoGmBACe4OXA8Vm45lnGAqiKIvU6chSlAhj2nj2tR0hdl2cvLF
Oib3I7BnBNtqqVb9S3Nr+X1gzYbsgmWQKHiQY1nsOEWHXOZHpUICAopnoHTaezdgPL331VIY92ac
MfECBYxmSSdoAW5TG0DehDFdzpOXfA1lAzf6XIIi1bGxwjl4rE02ieeCVcbTLoW9qIKF6G6K1xLh
u9O9mZKQAojBpVNeLmkFWRViNXNU2VOaJO8pH7fxSoTN1Of/bxzmGw6/CvdSZT6i1Eqa2My/EDCa
o7TB2A/PWHULJUPn5oRsaPPjlmaXJMh8uzMlQHRMDLSffsPI2se5xzgZjdjJ6orR37SNNfKjS7Go
m2VCPO67RPLK+tlkuDvv02amVR9gPB++YNxi09fRV6iFetpWY/Z1TjRJq5NSmBFe0sx7DJWXIjbx
MwnzmdCDco5/n0CdlRd4jMU0kZ3juHdciQgn+CjKJMXmzmqWAy+TsBSGQX5jywVWTzMICkBgMFGB
y4PEtwPxxOJqculJdMnLSPIZlYbbNMGwhHq7g+K8pgZbioB30fyoTFHVP1zVyHq9GDAnZbwrQyX0
AgRqKMcP3eCW+WzRutJjaEIx3IRhUOsD2Q3MsXvo3mD5zetA65tgIdm4GArvx9sUHXp50SBhYzsq
QOfxqdL4++cubTAqgIU/Evw+2cCCeq14moRvdA+4NjAr2dtLi/WNj1Zlsr0ALO78VbZ6XJk8zTFK
Aby22es9cTB1rpZa+stl3JAlsk5q2HBVukXcgxDFzWneajdf25hGcfRkLOQ3OHtQgz53aewRqGeZ
XlpQTWInpj1mhyLZxxqzDIAt/U7KqfmQ2DHP8AQU4XbZCbqZmOJ+Pa5hhS0C/J73r44F/suGmNmr
CoeAPIRS0q8Js3PascRvb3DZZPkppK18HuaxcB3U8wohS7j+yiNczOT8jS2S1ui1ijZcMo0f6nFv
7PSKYbt8OmIEOaTgOu8XIGZmbxAgAWMiwOzbzrXA4TqIapJHTFKZOshGxG+7qedn6KGz171haY2G
aRmOi+HDhCECasSOG8htO4xQ+N2E3vuxgXsHiMzlMpKOVpR/Wxe2ZL0ndvXdqPX+MeZx31DI+jQ9
ZC43P3eYkn9sTobrBMW+Ai1mrq7cAsN7NGnVMSmwLxByKa8KIQw4A2u8xRjIq+PMfHkzY/dsXcwd
xjd6pwjoLYdN3qoaIZkb2ga0kYXWY+d5rpERgME4JvMAgX6MMQuvetY14NNa+elgFOjth8gx+X0W
OBFf08QuwKThYYpwCFLzHXONAiQElVUgfXB8u6+DISBNy9nbD/COmmcqx0ye2ETr+nlG8ve7QaAl
CDtlIJ/t7OUOMIYs+4HuZJx6sgV5tKwNZ28HWcOpGaZhqt8CUnBvlzXbYNehzHjl041fbiAzz3cE
UqYBLTXB9d3aCVgG7OQwr4HZJLCfLU/5LUTrRPXaUcGAPS/I78XFP2HwaWhddobU9pthuJuOYR/B
5xBo3XEbyxbJty7S/RKwFisPS7OM/AZsqmREsuEwquNAo3uLoAksR7SR+4+xyvhPGNk3TbdxEm5G
GD/5027M8M2uG+jKDeficdXlgNFl3szgLe5xxZRlze0N+iW0r7Dhb+/O8gbWZ2PF1x5MH8xhMFzF
tHf1E5IP9Ijc1Q6BowsuK6/KpDM0ri+cozPukMUF8/walY49lGEPj6sovMZXEkjacZxAsWO2Vjjx
shaEK+YXHOdtC2v1iwyQ5jsG+2A+eAlT6h7LEsC1iIO+YQEl1tFDuuNxuJ1DCUkczFdpivI1bQNV
HY59rJt82df8NtHWDl2KSdAHY0ul0OMtoHTPixXNCYdRw08IU+Unl+rE9TWGV9lJZe3yRBYWz9w/
kt/NzFaPsNaBzes44xDvkiib/ciHfX8cQM19KQZjxhvbVjM/0tIL1huQDtYjJZQ1mPWgyDg1FlPx
M4QAWN8TxzSwzIyYU5aPYjw5XbbAf9AAAoRdg+/dnrlvE+7eslcZfHDeIbGY4sGk4L4Bd+M1O6a8
HeCSXhfLDSYp+/yRidgMx1gmzfd6XpqiN2YK/ojNDfcEMU4j8t3D0pZXJp3XOx+QctXDCQkoezOO
03U+J4CweYZO7oQCIf9iiLe/cIZiuCWH9AwWAdlO0X6GrOmtQBj0mxA2XgpQKRQw2ASjWdCD5Jvl
lrxmAcbENxnuu6c4ZhXqgf+bpPkvXhnY4rBVauB6lKKm+9P0aFLr7lBUAYfVwp7GwMmVF399yp9S
WJj8wu4IDuBwpmvhefQHEx5NiqnGODW91sCga4W3T+YM3CcJTkfYC9YPcCP/y0f7Fz/v/ND/0EGh
yASieP73/0W/dyzDTURhS10iZfgGPsnzy4yIgYsRI/z//6OQmgyyLtyjcKv8KdiCA0+mdqnrXmfg
FRTNsF6wSroLnpnpL14lf7Jqz37J55T2/4RCwInuD4Ye3/SEbeebngo9dZIiLUHW43CxC1F12sW/
iRj+ywI5E4aRSQ17MzAD/3h1cteRgkLSgj+w51cq+nDV4CD9yxf43z4VGM3QtOawP/3XAoGYfaxl
EG0PCh8CZzcwwAuayYP6H+bObLluJMuyv5IWz4UowDG3VebDBXAnijNFUnqBURSFeXaMX98LkZld
4hWNLNVTp6WFRZgkQgAcPpyz99qDSds3bc0P5JRvjA2NHHfBRh63BJ3612NDoBDvOhz+nms13xJD
zfxoRGOe9NVHeJC3nh9oRGhVTOyMxhOVKBa5pm6UxPWogLS3CALs85xt7wfP7xfD3josXHx6jAgL
vsKpT7c2W5PTIa9JkRTxq6wW56g2NL91FP1yaJzBS/M4vGmsSbuns9gHAo3M7W/PJXh80HwbrJk4
atZH8dMHx9HOxqbBQ+1apPNe4iJVQaWl67+bVaJh7lqHpEPljvRn/eRCIo1xchN4ikvXHowNEQPo
yUa1Fg/LWH+E7fx1qOhAIOlpIb1lnnRPPjgl1jpaJxzhlTibvtE/obk5w0R4xGiXfJQxfWrYWO9s
9epa+oqd5w5fP8I07bSQNgcFL1tzzmu7fGroUm/Z1TxT/So8/BWGn0XD+IGV59cJmuuuhA6+v1XS
fHJda3JahQ0934M5mNuauC6v6Q17W7h17SuRNXuqVmjb98fLmzdLYjFjBrExBpzXN4uYZDKajL6S
pJiBlx2pOxq/eTsROLiRRtYEQmtQkgL3/+3Pn9tdg0RWf62NA+j1lUujISComFwv1JfiPleK8mbW
c0qp4zQWl+/f5a8TABZeiMfr+sd6dAqOSfQurYfG5Vpl5OzUcW522kIf4f2rvDVKTU60WIv4/rVT
+gDH8pAyqs0EOpktjuGKvlVfFmcz+vgPVqC3xoopcH5hJrXXXtDrh7dkbtfYEJg8F7XWxSTn8MJA
+/NFg8egBktphOOGTUBqBu/f4lsPEv4dKWgkKmKjXR/BT9OLkqrUP3tOtssoiq+5iMzCz12pj/77
1zm1yq7fIMZKG0OnCXtMP1kbOkUj+2C2XKwEWAVBwPLFpVLz6Uhgn0TAQPhMb35vEUFejLrzu1GV
6+WZxk2bziVc1NPo934QtGdpLnshkGzPANa+SYVN4NyYwjZU5UcEvrdGDszGlcWqU7c/5WvGQDjS
GRur5/TqsCUD5jokNMgnH835YJH66EonDxaC6JLMDQ82siozyAuNwIc0C/2iqY3D++/wzUutGa0C
bAW4sZMPnHJWGLWh4XqGkhjfAFWQhK4n9X2dxB9llP+6dVmjtf/7UieLERsMq6fR5HpD7AKrFuSJ
RtTPAjK+TQSZZEu+f2uns6Yw2bisRAf1L8KzeXI9DjfA3PqsD0Zl1Ha4jyakWbO7zdbsAF2fhq0d
UcLR57z7YCY7fah/XRkwEJ7CddU99S6mosfTKEQfOF3m/Ciqyj1kdH8B42vVB9/gW5eCmKgyN0Mb
NI2TOcYCvJ/PUu0xzQ7ODyT1hoct4k4OrfLRMeH0/a13hV1s5QOvaQyn31ue961IIlSsij6d03HR
7ttibDc0J6yb3Mk/csWdzp5cbjXnQopBswjw8uTONNkTfOK4QzApCRpJy9mZf5km8FDQNK0q/h50
7z54c6dT2npRphP2ZcZ60HNPNqGJOTTSrlBmOjQ518ScbD+AIvnc4hXesuMwA4o81THuG+cpnqfx
9reHLFsa3iLHI517Pvnwh4gmWjsXMijmVu5ktq2qG72I+qsidsyAVmuFZKT66KbfGEM4813QZi7c
Q1xTr9eLoWczz0VkkLUpfRpLKIvHDtX6EbUJWoL3b/Gt17q68Q1nBeAymF5frOkRhrA3kxil9MRz
C2u8qNq4uwq1Od7KBrGZUlfqB69Ve2PsYpkC0wp+kHCPU1J5ntiRGmW1RIneigtB2Zaui2PJb7ms
3H0zjOOdHS/ZMZWduOaElz9QFNaDBsduQ/4NrbLQLRIqU9g1grAK9Y1GuPhHO+g3/5Yo1FaAIBrT
0yE/cUgnVTpFlKxi0Guks2wYJea+zZVu31pm/vz+u3hrtNtYXTCko11QT3d3mD3LQrfGPtBRRSto
EJU8DHQUTYhlpvKMLNXEx70UnmVJ3u1DmBfD9v2/wV/Uh59da+sHx97IIukeKDISitfDoaXIKdYE
oyCrreKMsluxtck/39tRkvl1Ny9e1UnzvFOXOjDzChk3bzho+j6jlYLA6f2/zluDk6gZh302sAjj
FMWDgD8KK0GLeRnj4qyY5Xw9qJgrlNj8ltWRTY9paj4Ym29dE+QDe18gsaxWJ8vUmKvqooyRDHAG
pZ4xi2FtRUn7Op2dIdvQvKOaUISG/cHK8eZ1CQtYSZXIEk4T0TS64EtMmY3wct2ifyDLFRzbk0NK
NyXGNquo8TbNGuODV/7mdYEbrrMcRu7TN17JeEp6s5SBKnJ9b6eZZSErlulZiOvbH6pZoymCmeyD
eWd9jKcDjU+LJQwgNgDH9Vv4aVM8Iu/thY7TA2Dm8DlJps4XvWV+fn8AvfFFEeyDbZwPGF7kKUcA
LWluSnfpAqut0sCFOnTAFoCIoot+YFsevE5MwmNroMPz7/XD+1d/49Hi1lQJ8DQ0VHun+w72CXOb
aTFDKU+ts9RCNe+QybRjh9oFshTwA5ruI2DOG5MWF6Wawq5gdbGfjF9WMkizLmtW39NDhpzC6jxT
VM/sMPFscxx+/xsFdSTWRZrUZfV0jXS6FbhsOTIw8lk566yuvY5R9lZbFW9k4qm5jLaza89Xv/9s
OfmzpePBCqKYX48fiWPCRE0vA6Vf5G6utGIvzVoNcNk6VwK9OgbBdr7+X1zUoLwhQKOse+fXF62L
LlFzk5XZyuLqbDKoe7eOqTxHdT3t1FJcEKw7Zx98KW9sB9gGMIQFz1FA4H990TlMbSs3QhlUYdFR
5Nb7W0nGZs760GJBff8O39ikE2yBm5pRy8VOD/2DREHYDyMbrhlvsY597GiOi36r0MfcSNzbng6j
eyuzpX18/8q/hI+y9NAIJUF2BWetkbev71MtF5b42UVPRKWA/sTcXDQ0IX9gwJi3ca0Tj6rXrfns
1GGNdx2NMmIORajHnODvz3RjECSKsYx9VE34Bd7/2731VbEu82FRpOQQcfISzGFUFWZu1kUHsZpD
Vjrmocg6pzOubsJo+F2y318Pg9o1FVj2ZGRlvH4Yc+xodtNwZIl7atamhF4gKE7uEiHF7y8AKx8Y
3ai50otPw3DoFeldjB8sCNGY79jy3pd85TsmGM4ubmteuqLIgt9/nATiwr0DoU/+zsmHhKWtshBx
94FZVNQKtLK/HJNyDtwQYYlB1tvN+9d7ayaGsee4Ops5hxSo14/TKVVyN+dyCAYjVPdT3Gt46Dv5
GfejBnu6CC+sqso+qhu8NWgAmZLjAvJypSa+vuqQxO4Y4SkIyt7UPcttUJblieIjDFRWJIH+wZt8
Y6bQUQgbOu+TMJDT69UOMzBt5zEw5yg7r82kfWiFMe+op2Vf3n+gb9walXJQcNwfJV9r/fWflm9z
oda5LOlIGxL5pe00NjZiCwOi0iP+BhW/fLAte+OCBi5rFnF6fSvb7/UFy8rAgYJZIsiaKNyW1vhS
GInYE5VWQz+q6g8G6BuPEpwmXF86vDAlTo9FNNJ7+r7qGHRMWgHKvmyHrsFAXW59BA//i+p2shVa
90EkoIH5opp8MvFZMdIxK5mmQKbxvDd1qAVNovTXaZ9qvjXKjuOnWl4lfaceuxp/jdm5y6U69tHX
BBL2N1zdBoQDvd0PayCLrZvhbRS2/YXDoe/IeEj3JSaWfRRl8iM82VsHBnwKHFIpOpq/hlwtmk6E
Jvq3wGy7ColQiBHLFJN5RkRd+VCh5GAXO0/Ro8t6fKiaBO4IUiHlRepVgikEIEDnvz8231jD6AbQ
JtPY69g0sF4PFVWpAKO2DBXNkgpio8JZ6UsDVBYUXbVmZPtFcTvMlZX+wQHurStTm6eQTS8CUtHp
NGP25MHH0RSkqv2dwAmDDfsiL3CUm4EmRf5gdUOyGTu3/2Cn+cZwpQVCX4kjG8NViNe3HOH+KmWt
TQFQ9Bh5mZVtyAjUA7MZPorhfmMqhbK9XodaOHyTk3vUZR7pLIcTzIZwFecbY7FDqTPRw50QN85L
u7cbMXxwg298/utMQwQFGwNVnNbQZ83s26zC2F7PEE5UFLFotcF17JdxKpkBQHvU3vvD6Jdnymhm
g2muvQnKeacnFFr/lTY5/czXl3QXnRaXO1EZ4w4p5e/2BQWXYsBCqGAX4/ySR1en+WClNhyMVXR5
xHuXbLLBQWdERfuDjcxbdwVpSucNOkBrTlf7Uqvn1LGUOcAKTIW+aI3eMxGtxMiUxjx4/xGuy/ir
mQ2IIIVJKOkUWBHennyJDjYZlLBgExLk0hcosGn1L0sFgOX967xxU8w9HHgEz4//ua+HvxYBPYga
fQ7yAQ6CgecL/ws5v5FbNU/vX+qX4b9yES22xszYHD3+Ylv+tPBZmQuCYC2YY1tt9rLv6qDDXenL
Xpm3lL7nB1XLx+37F33r/ijP6StOlpPAaRhWDCMPs6qG6Aj5GtwMkdyUMzU7WyKO/d9cSieCYL05
9kqvH6WF701DtbjqmyQptWaHagn+HJJ41/5nP+4/n6f/E71UV/8cCN0//ov/fq7qGcRXLE/+8x/n
yXNbddUP+V/rH/t/v+31H/rHZf1S3sr25UWeP9Wnv/PVH+Tn/+v6/pN8evUfWCDwBV33L+1889Lh
3PnrIvxN19/5P/3Fv7389VOArb/8/Y/nqi/l+tOipCr/+NcvHb7//Q/48T899fXn/+sXL54K/tzt
mMjlpc2fyu+//KmXp07+/Q9N/XNN6qLLSxuPCchgPhxf1l8x/yTIg8kIQQsjUaA6+eNvZdXK+O9/
GPafDuQrlYPpWrSmYvnH37qq/+uXzD85ywGjYjvDhLbqRv5996/e03+/t79BELqqklJ2f/+DbfPJ
h80pjXjYtUhNXZ4fd3Ic0pMuQgCKb0QYS/yYGW4GjiDF8agZKRsAtVE7z+WMyNiREfpOmNPaqNhX
RZOHh3hp1KCOXXVjaNQ23U7Wt7hxvtbsuQ4y7LXLYqrcswxHwieXTft5xHkLPBsa6PMyIQk3WSzj
fHDbwARFfagj18LeMHTDcUoWB5VPRL1HgWWAS0YbSQ9Q+l0fWlSTWym3+OyWL5PN1moaMKQe8IYQ
CDvo5pmWTrelWyXnE396p9stOuxyGFGyd1H7KOFjYE6W3RYf9nVOrXbjTiU8THAAjqcUcbTDR5gG
OfZhPzNIHdy0+D02bZyYu0boQMyLJJ+uUyAPm3Vh9ZidBHIBFNRgKOoj2JNxl0elvsUGPTyPOUyD
VjdegA4h6q8gGVSYqT2RuenRyot5Myo55Q+9Hc4pZw1HLSc4GOyjZh/GQdgFDmyA2/B8CZ2Z8i5+
VMtZ+UYzQfpa7WYb/DpM/VoyH6cOL+3G1ibly9JqyG/71N5LqeMiqqzG/RJpMjuCu6tvu14nidIY
ckiWWf5jgqS0z8phO4UUyLu4n/cDBshDXIWh7ZelvpOtWu4dxMWfxxbKVY8t9jzSF/usi83G3ACU
H/YVBkhMgklunuFG1by+bpdDjr35Qk9U4JJWUe3cSk1B4KarKVgvStiDBJsC3lxZOjMk4d40fzAh
W2dD2yM5DqvlehkM81qUiOCtusAfg/B65zRKu3PdrjsblgQfkZ5ZRzT8AJ3h1OztEe90xEv9LHJl
BJSAXpjegNg1wBY8HBOpb7KV8xtd0e4gN+TCN2A0CToRG8tcwk092Rj28Kwj/KfHXtS7Tmb2N/So
/C4WXB5drvr2ZD9wpm62I4sjIriww6DV2EdYP8Y5QRSmx0EIqI2dFL4d5gCScf0fCmcpDnHRyH3t
QmiyRndXDIN6TznFuTOsUG5HV9MUz1Vhc+VW7gSytwak0KnxWOV9jN5eifAoR6I8C90yTjdqh3eR
8zc2CKNLtcc4jxfkeMPwjHh79kJW1QYmnBB+V0/awelMFle1TOIdEuWQf5gyGEsbdjPw7RyKBQhp
dwb1paNoD/qq519n3uWwmS2hIacfqWub+fQVu7rq4febvpUiNu+waHzNFK1F6prrF8hdz3KM5LgG
NW2nK6Z2iQ8lDDoOt7sRz1dQ1SCYyoJHJKGhnjcNCRIl8ta9NbkxACFQLNOmM+PY3tRz3t83o7tk
m5BWKpLc/lGhbPhZDO2KUjPGbUf4rzpN1b4k4sAXSqtits8eK6dTg9Gwwwc+1f5Tmjr5dRFP93bo
2vveVPTAEutoRCqmX05GepMnCL5nOSVbJcmyq7DH52pk0oGENU79BVp8A2JrldJDKKsmu7fENO1h
ZPSXUh/sl2aKtbPZQTGEWrbTMfXKxEMWPsKZmlT5qTDUSQnGSBHnopcFgv1o7Bofh2x5QTZnii2m
MDHYZO2ughu0CfvlmzK283kM/v87VgH2lAbctV1dd7E3Gda07RwFPzzmqRctBCLj8vN2SjbLY5kX
45nIpIGcft7WefY5UwwTvPuYtpjklb4Yj06fDO5lUs0kdyhNnz00fOoXFZuX1MOfvlxXSnnuRK3h
604kDixlcbgRMATQ0CNRD3LbKO+mipjeg6pG5S4Os672UzEFrDfxJimUo7Cj0cccLjeEns+bvCE+
AJu/yAMnUe5RWFtnS1akd/QN0HuNzqdohGuH20/4lDF57lWc7iYr9GkQRp0/KG500I24/xSBQFpj
Go0dvgMIR9nwrDeSFatPi4MOHXqraeDOJii2eOvNzEP3ixMuJ8YYEypR6BAagwEIXEVBeEtX4dnK
2i95BxjKHR7tPL8wINxYiCexb0UpVIbSspIN6icMhtFU72VWP0G1mM+VuYo+mdo6SAh23Kv09YJe
lzoiqCnS9vXCTJku3QVlUf1RCbUoiHKjOGLkxpcLX+guS+z5K7trJwAqCakl63MEcEMHAm6pvoi8
eXSH+SIb3UsslOGmHdrvsm1a4q7pMjMxBswWI6dUe7pYqPGivUqGA1TlM2mL2JsN51rPNZQSyvit
HJXwQXZ17OtZmfhRuSws227pkc6X+onjAlfKYiKJgCRjzNJBjEWhiC5zZHt+Twj7dZ4nzqbrs089
vqrGM1mAK1itY7E3Ele9rQc7eyo4HqQbeNm2hwUpPJAW0ew6+F7Mdn3+MJNBeAQKsOwcC5oIFu6Q
FGu7euxx3htQ+ns4XDYmFU3U+jcOqPVWs8oE6bvUbRJdO/M7gGxx6eaFet3WsQ2pgL/qJZbQGUdp
dxROOh9HOwrvq2Ey07OkavKrKQyftXHMj23IImYBCohsjaI4nafdOC3VlloiVkG7tg9ulmAOlGb8
pZkTE0hRrUOzVKL6UJrhVAYgZg92w+rCvOzwD9PcMTBVP62waVA4sS6zWYUyFOVafR1Ni/1Uivxq
gAA+gG9QUYDHRVee84qxOEmouVfjMvf3eqY+dBVf1ORQPkrgHzio/fG0gxnaVi3EeI3Akc8iVKp9
1Axm7JVsPW0Ac+pKjmATsalpN/uIca3HOsE3EtV6Sw+wCc8tIG8XMUjLG8yx00HrssaPlWbx5sLB
NVjpGPjhqyrP/B1zY6OpnJq9YnDsi6gJtbMIR/0WHCUwdEN6wmxFAGQk/LTElr6LczxEGzBy2bTJ
3CL2eiwkW7ePd0pXl/tqKM4h62gbsohoRQBpqTxlwPMPag/FeNYbII8kThlcPllIxnlvfJXUgQlJ
c5RpU6Zahl3WAhEpVlZH6c4XVQhfaSEw5zi1WnuXwrtjCdFglw2aM3mjpjZXQ6PUcp+j5PUnPnZy
J1JLb7wERMdX7DIZwAFHGz0BTXMHKj+iR+4ot1k8MXFhEiRdfbTq+6VNmy8t7W31EyyG8CXXm167
jaFAQPCp7WVbUUoJvSWxv7bJsORQCBNDbEuQXMTkglw1rdT5bFTdj1ZXflTS0m9HN3R8B2MlRg3d
gckk6+LJ1WuJdzhPG3jR0r1oDbtnB1I49zB7lNTnV5UjMuyd5pCExLpb3RpG1+5sjgzbBuTqjZky
VBoHMxDR7V7ay3arYodz2GvRYaoKQfCHCc1H8sIvTcV6MNhLbjHygAuI7DhYpil9cYrF9h0yWQ79
zEpKDSrbg2uqA95Eswd3t3wuJxp2Q/G1MQTBxyGoUZtCGVuI7FPpshMrFvz7xE9oxReb2IuNnSSf
DHO5xYGDR57wg6dUmhdpJturLs+iA/uU69ZotrlVX+BZeRGVS+OqvGlU94VInZtkMp71TOwUYGr7
sVrEJxjcd6MzHvLcvgo5UmO00g7wpDvqZcBSugagiRFbhzbC44tPkaKsLTKvNdnTj6qfGzE4iHz5
NqXh2o0fgXbbrkwhw8dWdzNPjYbWMalGqIh9VZADbEsTGkyWPNvsYK8FBZE7mg6UdWJpQRUSc3SN
wAP6qJqPXmWL3F8mvbgNCz3dLO4ECxDdyRHrfBSMOLIvXXOeKbO77cA2NwmtM4zIisWqF61wTGW8
HmGKzls3VxU/ttr0Jur5LauytdXmc3WslX3npsneqRdOC3HO6lqQ+HZQoly5spfKcjyOlMuFkRO2
BI4u4sgFNZCw0OoiptHl6QSHXhmrkdmuE4gNsCVIneW8uOvZ5UzJBKmlwydjI5Khe0XhZzMAEwh0
I2cWLup4n40hDpowpRRa8oLNhPmHtVdvzlIp4Ks50XReSIMMiOQRWDAPoisn5VDOOTuIwtq1YT95
YPuJ8sLPq13V4JSRmjo3+SJLv+wfS6AaLCb9bZEsamD3S7G39LDdOg4khci0j2Uhx2Os65Aw8IFf
x434lBsNxvl+AWsbNQ/YC/WbBpvyBlBk55fwH86tBsKDMTalZ6d5sSPkKzqYQgl3leouRDOSVWEn
jjiPtUlsm8IydkgcGmgQdnOdFgzvBULdap4c2VlM54OZXAMwgX8gR+Uw1kt+HpIKBWq2dNMAlmuR
bWUyFDeLnL73aaXtxx4kGcmJ+GtxHsXsuHul/GTy2YGW6TrTS5ByfLbFyCcbRe6NNo/ZQw9gSwQy
HCIjII6+u2sd0gQ4U7nG+gMK+1OUGPwjS6LrJBTl5E1WWQdz6y5+rDEjKItmeVG8OiKM8jGCWnSh
wWaNgLgo8G7LxOmw/StEEjgwcIuctxXm6hHPNBymYeHAiqwkc+ryCi6FzTEyja6gE7oYw8vixjQX
uY1bdfEarMNescZstIO2+OAOGHawPZrvWESrB1Oa+biRE/PQJqLEYFQJ/L3RDPX7qXG0XZVa2e3Q
zKoP8cbcyqXND8Bos/MkNe4YDGx+ejmrx0XpmiJo6xWgPynNgVzoJKD0WrE+p7zfuOn6DecPY72X
eKOE03SJ8Mi5bYFx95xSO+dx9a+fdaMjqXfU9XmPWNLD0D3fOYtJM6yflG/hMs8e8T3JD01aziMF
1/QAR2y6+4/KLBqwFI7YJKaGMzeB5BaDV9nD19O8xFafNCcdz/4D4NSSUugA36O7w15tyOaZ8aNe
1Kl1kSZ96NmWG7FbSK45dqYX2qT9S2PxWwW6u6rg/6c1t1e1uv9ZDW/3Uq3Vr+70R/3/WL4zaGr8
578LZL+U7z5n7VNSvrwq3a1/4p+lO0P9c1UIIJKlLEaYw9o3+GfpTog/yTtC1Ylw10DQqtKl+Vfp
zhR/8isayU+8NPV16c74k57HKqzHiYXwlp/377/Z/6B0d1qRp2LI2QUBLxEaBPuchpMXTMjIodvR
TzPhHiPCXI6Uyz4Slb55FRQF3CJ6AiTDr4vIdlI7RVIvo6+ECcoxlRV7P8li/vbTY//Xzb2qQ55U
IXkiJHVguqMYykfgnJT9ORXW9IpxBkPqgJYZqxXeg0jZu62dHO2+7D4rZbecVZmWftRG+SXDar02
5lMU9KqjotE46UcXIG6BylWwNyLOb9/yhjoKJEKIBO1GGcpiCeScoAoCjpxPvu240b3UWu1LSeEn
9NnDg/ZQej2fvEixRRQUrVqVF4ihY/MjAdGvb8NQEWGhfadHy5tfuws/tSxwSg+ZhUfC14BL3Qg6
stHBUoGO/Ka/htIybSxKz7xxGlmnDbO0E844QnCDSJVJdqg6beBLIYtmPHeq0Wp7WoTDkj7G8HaY
Ot8fC7/cJFpNjGfEJvN/As3XBuJPN9lLmWqNnjq+3cEgXeLZPuNM3/5mI4bP2UJAwmtHHoXv8+Qq
tJhSLLON5pOX0X0ZLA7ug6nX92ayPL5/P+tP+rl1xpXowaDLERhmqTGevDRzdusCn7DmJ43GsaK0
Qg6YA1VVSOPKWZ6Z1fz7TxAFOGpJcn0IFTVPOj9J3xu9wKjtmxz797E1jGwFKuU35YLrhEiStk1P
0KGtoZ18N+AejRaYj06UDSBkODfZlkIn598p0Q9Cbe71as6v3n+Wpz2702uezBMFNvrZWLimcJp1
CxkuvpY1z+ALrAfpZPqGaoP9m8ZEjHNMsXRIsIKozOknrU87muCbwG/gmkp4HNJFXpEgOB0zpWLj
ZaYjh0j6vGMYvH+vv44beskEjjA1MUApsrz+DggGwcbfSAEIuclvYHvETznRwhumXxv0gFVkHwhz
1oH4aqAyA/I/mq9IHiC7sqj9/OGhmsLA15imr0mnvtTcmuTAHho8IGAnVQ7v3x0+iBONBVJPkI9c
iHxqFefnqfFfq5p6hoM1+J1FbXzXd0taHmuodstDih+T4jQ3GW4j+LQ07CWV8I0IZ07XRNS6e7IG
Gu1pglQMhSLKsqFFUkO16Uja2KxsqVY3NhWNGSrJNNU0+pHuGuR5tWZoBSXNjWHHtKaNGD67Sd/3
/dqwGNpkhDhBSbT1Cvwi9WXbkRxwNg/gmI/jwknjwVkmmmAyyr1u0Q9uHrtaoBdkA20aQJdiT095
kt+MBH71Znbmsfo00nux9mjxXe2YWqHyrOHvUf2EDtgj3lrbPFCGXOTGNWN4FyayTWJWZQXLA2Ai
DOx5yBjtQ+sOu4TUsWUTFjVZR3pe99l5qrp9t6EERLJCpJjpFRGl4wCjVTjDlZIB7902wq4f6zlT
lC07UbPekuNhOJ8MG/76Jm9Vp/a0Vo0v13w6fU9cSXcfQuO2KbhEGVB+DtRz9MzsaExGUItIzLEX
hl3Do61HkY3dpl1s47NUSbYBgDcvPEJZUkuqZChWjJUjIm+hA3s/T3R8di4HGTKlqrzmFCcgh5yB
6XH2YuoB1xq0Uah46UZ47dZyVHfqrLlfqQzKvqZDNNAZUsexhVwG8s/Rbsnj0LRrozHTblfMcyF2
S2PIGrriUlVRAMZCjvtpcUEfki0zkBECcm6tFQIWu4M2P5UbCJk6nCLLicagktJSAl1Lc5T70L8y
JMhduRywL3HQ0NScfw9by0j9Ho4vNe601B5SMmUysMWZedZ1vPd4oy9K3X0K08S9o15WaXAtw14H
nzY0904I92kT0552vYm4o+zCrFNyBim4hIfQYAHc0P3I8dDL2rpt2xA0YaiDwz9jXmezUdTU4Pyy
7QStlbY0n9qyY8PUOE4BSrHWa+exkdJ4CUvIJl4xL4O2VZW8SDxRqA06qnRq7gepK3fU1qdsq+tK
CVCekhjEw2zArwIXGW5MESE489Zh84ORXyWUS+sBM0sXhvdZPzT1ZrL6FoKhBczZJ1qPzwIORXKs
FpNmxzTIGqyvBttMAT/Y+Aofkc5nRYFgZ5dVBFevbPkhmUILK+oEeCyoOM03ncwA9yJJKzAkhbBm
6sdORp5E2g+Q05YlBq4+jqH23VV6QhuN2pknhheGHviPoXw2gR+pnmPDBfUJ/+BjIJF0rnDP6pyX
eXfZvE9iEBqQ7ksFmJvu1DQFDLH0lzUbq9EnZ7w2UEDx3dwVWEiiGxbBNNnShiOviPWtuZhDd4hh
1soCpNSoPipDk146GlmVuz6ZYHhFsCOTA1FZ4wQMRxHOZzTT6pFPV/1CbW6OOLoq4rYET+N+zQTk
p20TG6YSe6sw2f1KXYB4IL1TQ3qEg1Yij6K+k3U0jGpAePGuGYyCIHR1bB80o2i7K93u2+4sISrn
dtAjMz6o0Ik5avcyhGi6Rl+rzdaZsS0fdJGrRFGUfZx+qnN2edtWzJ24aqLE7m5GuxJGA9qAlEyy
3Rsd+liZZO33NMvAOSlNkpZ7vs0yp6/WGc5LZFHA2ubsTUla60OiFPpZmWJPGcdFgXlWd+WN7SoW
xYiCtFPqEgRhtHZU7CiZql8TRzFKb9bQ4tNe6rJrOgmi9bWwzm7YRKv38WLIImic2vRdu2hTHzRs
c4RopH4hj2R6sWBx/ijZBeg7s23iy3pykvqqUIvmGx2s+qtZ6eO1yGq384yocT6rvTTv1Ra/48bG
vxbYkK+JD1Ns5ybNXeV77VbLYzfqMFlnjohpUEuzs49VOOGcZ/IcfJzMM2NJNUFKRnqU7sGpJ8Ve
rymwK6Wt++WSigUCeToO23buKqDsWezSx0xcageE8Dj5pnbC+lNGLMidnUXMWHj06TxSKjSCSI1H
CwCSWdyP6si0ShbQEu4kgoIOhrRJMopJwMDL6CaAv4TbKvdRk4krgMSKDlC3z+Fctbp4IejHLLei
ATl8TLFA7eE19dGmjyq+9lA6+b7KkrA9dDThnsbMAe8vMNA8dloOjr/AVi/9Op2ni96ol+u8S5TW
I/LXpq1gWuB960hXl6BQQySgWpmLitedVi8FMSNPOrbuBEh6R+GtoU7e+blpUBwdFph7u1xFggCR
OaUzheKhvRtVScaN1uvD0/pqn3P2KWywqMCThaNwpxvNSkY4M2bWn49kGzgkbk0G7aRSx1ORdtHV
yoeCzFbO8eNscv9UsdOupJI8qrEnprYRfpy1ZOhElKyvFmVpWl92mDD2A6BM9P+u0bCC20jryP9K
lG8EJY41wZ+VS4IXOYNWkM16+VUKuscXMxW53m8M1pA7lRxfBUPjkJ+XY69pQVwCUCzVVA/3dlcm
LzGl7dQrFZuujl6a9bNVIl8gTgLS0q7jif5IHWj3QMvmjLqiVRq8Ubo5AeaYKNxN9IFWION8GToj
PbTGdmmbuPOMxbsqrPxBEHwEUJm0hcE3w3HFTtPcW7xUsmX+v9Sd2W7lSnJFf8U/wAtOyeGV5Bk1
z1K9EJJKxZlMJpPj13sdtxu2G7DhfrOBRgN9+1ZpOGRmxI4da0cAhwSELDFLCJTWTGiSjz/mflHS
yWPY4dbnkJkQyiyzMBdgdRWQa3sDQFXXbfreYdO0mX53tgSquDgv22wZZF5gfGJursfu0zBaoC+C
/R6478qe1kgXC+FcniJVLrDrNNursFCPBC1teULvArcZiE83H4g0gDkrJcbTRAgbY2jFntDeIBRi
jHlD+jND9GbdKQtwV+RS8nwVHIqPAZdzmzRMyLdoCmZg0gqyP6hgqi+901vAsWmxzayiImDJeD+4
m6lPk6H9BrB75X7UwTQwC4DGhscgs1kOHdIVRl+6Qe6P+AZNsiyBlh0XphSQ+YhnO6UteeHxgmBA
dHKxSfN2zuBeJoWs+FQrrfNHn7rUSOYUdne82GqdEjJb5c5R7CfvSaeYvspgqihZGTeRQ+mVHr4Y
jREkTgsPHLybEyjFQI65YKRUld2WbAjMRw2Ntk4GAt0dqMfSOhWttKkhZQV87zKJ+qhz1yOAoGny
6Th7vn4ky6/VZ6CsCK3h7OavcroM+IhpAmZq2Llz18uxdQGCeJl39B3AtDvyNymAC2so3uYtnT4V
BP1g11pF4CcuK7p/0qaU4PCBxObxxDH9ZxJt+OTVYwivW3qwUgapXifHrF41W0CS04SUnigHHXbQ
4SAu3ic/bfjxPQ+377iqV4R4tpEWf5RfS8dIqy2m6WVQcguox6U8+p3mh1ayEF5ciQCYvz9nISYi
NwySjTgpruTKax9gpJUDxDaZ66iH4kTa2ETer1jM9twZ3uYR+22RTWJM0n8FpSOh9a0ZZMna2sJ5
ZwMBvUzrFbWpQN7APTLYhNO6DP5y3jSA0wm72/OIUzogwQIwDdxklvdutsoQXYK+hadiAwa3xhOA
sSJSlHGYPLU5zHEgJhmeV9DN085KPe+p9SFPHqQl2husSNu7osKDmbAw3MXPE1LQ2QjeyNEb8Gom
o+1buqZAbhtSSW/5OHvGnCXjaRjLuf3g6WH9lW+tYmwy1c2TnkrzybbX9oUbiEQLZ9bpDzF2PQNP
WHv3ITvHDYPCShk8ayQgBakm0jEkIv0VslDRgzRlKTimxF6+p7xpb11CQOg5+GDB9W3FMOymxcgp
gLNFjNSKOSExEP3ak4Q9RgMgOhuuoEfQKh3WYr+RiCYYwjB9yqiOAdLw7XftiZwYXp2UgvVh44RU
PBITyYBhWKRPqztyidRLnZF64Nr9rrBG+cfiHxfk9Sz9l+vZ0xR5uQPjuUxpCQAFY/zqhw2modah
fILKJ/d+l7rk2IwbFQjrqQ7575k2i5hUv/mDMRLxKmHbixsD/HubTMPcPTFtNzicZUGMk8swTgFE
dLPmnDrgLqKFo+hlkmX+FRC7tRwvW8R3LYPf/IojsvkYiAHuDnpegqc65RoDDNuNv7SCthQZ2ewc
5mEBHeN2XfpKUstSnciXbd5C8+JR1Glp6cjUrnEt+5UztCnn8LFu6F4T0iUIMqewxSA0UU9TNVVs
KJDnlzFcmz1Y+VwxAi+EqjPr3Rvy4SRqn+M+l6rT8OTx9u5WmsWfUtFpRaZN47pbMoCLuxI65HDc
APdQ0xh9DSZB6g63Da1sNOFhWyJvccn4sPylMeONie+BnI8c9CvG6SIGSePnB8UwKWUcajkY6wDJ
RmIOxAd1i2snFtljd10KrAj/CrZE0t0II49sKoErPEHMjsohLduomK0hfcB1RtQmVrP5Y8Kd8lzR
LNWcrGV7OyrL62+RBUMOGAVBmuPBbqio8CHJ3UiLWvKxDYQ+ab2NC7JQ1/8qCJ0Z+MmIyOOY1OwD
TOWsVSzGoHkmzct9NkfTEFGgA+cprzK2yCxGm3CoAopGuvMhJC59HYtPsP8e7vSw3nC5hLRnQRNw
pI+CJz0q0lAzoiJG84+3iJxPjpCYPWO76lcviumH4dPS7oGPcjXxeRjisAwFvOvpAgqPOlFhgpi1
SeBNyTDrjqxYYi+g/69h1LkjKNqUphUgrb3azf7yk/6Q+zLlcV7iCbBE1+VnOE/m7hIt68Q1/UUV
k5xR/hTGjNTYtJTAESjzDdJq5lZe7IOOVpE9r/W1o10MOGPtXAOC9424MeUFXM2C6adtNcb1pBb9
MWVmcXFncZyQZFHqR+bawr1kjuXlfrKt0kwAINT8Itesa/eelukX5QE5aRT7BJGkhsf3UUJ1ZyFe
8T5EHsCXW9+v/CdDtMbL6Nf9J1DWjZvdKbLnsbl0M6SujORgqNR7WiiichAXBZ6Wpq1D5xBOIX8P
xQGqxUpT8tse3PwdjrN8SX27QM+vi1Qfs8oOCMUeNkte+qeB2NHA2/SJJpXyUtmk4VA2UXUc5Kyb
Z/CcVROXjRBHCCluj20lJLTX1Jm+gmgwklkBzYGhBEHa9moW85ETdQOyjnnOiDOMS4+zV/XWrtA1
lLi1Ff1jVc1El9SuQ/pnLwCxRNm2ZVvij25XRmufUYAaZEo8tGBbw5imjaTpVHMO74ygK8jnNCaR
HUYxyDso//ZHqC+zdlsaFI+cy6RlBeOIvCTRUK7HZu2MA6DcEf+Bm1tEn7otbFsSdF11JHC8CD7J
GRM2VFp206Jl7ty3SXWdxJkw4/7BRZNj63FEebeMgeh3iFhbvetDveRJ3zThqVh16CWKKNQRC/Uy
vWq/RKpx9WR9jtSnrMpDm8ijUfJsnltSD7LjBCh2wNRtVPtx4cGLye4IPRzRDRT/hhRX/g0ifGji
HajFi8xELEAAOCehyEDftY6Rf/ZbxZdpq6kJr9QQdsaR3CWSJ7rQ48Fyp5GvMK8S4n7e5p44OunG
rxZPYNtEjgp1sacjHG4KHLrNaQ4x+uJoa7jjdKllGGlSynDv9P287VWh8aO4mQjspAkxTmd8fNO+
dHuMVt7As7JjAymQ7yZiVblv2pyTeTEWMmIWQta9+LKKDJUWBPfBKgfPi7z+EnGoZGoHiQ0O+4U3
eBN7Bwf9Q94RMnFUtFAe5thUhZES0iTfASzxT2V1zjvNxrpyVOjt29WeOLMGvlhce5n3LtzVf1Ol
rb6BMGPmn9w8JGhymcUP6jG+C+1mBV53qpV178/2+Hv2Fyj2FOr9R9h6FvZCCdAJIFHwwq3V+Vi7
eU4P0zR1D8w4TP8Glrl80YQ8YgRjmn1fY/F5R9dIof0buaaQ7odhTAZryHu8dJd73wDv1wFHJigh
ErIAEBzQXXxvqUSSgQNNQpskly1Ol24ViU3gjtxPQeZ+OaWZPg0BvpO48VNT3GzB0NX7EqrNL99Z
SSK3NEnanAuTMx8rkpOK+6FAKyTpKFdd4viDbx8LjQ8s8jhmgZg5shXJlrYl8y3e33t7s3kjxsqT
fwCbjtPR8bBcRVypRLpPXV7kcWluU/NiVGX3svbMclhc0HCtlXbxuQFKbRMtaEKPk699qOgz6wx4
jkp53S2EPkXuPIWX6AUmDOh+kiAUT7BZh85m+9ejW5ONauOvSpPMwJt+8YsXD8pDOY/cMcN1ra20
+szr1B73Ey/hijFZgLxYpBe8mU24ZLFhE7EJKT+b+MIdISFRMTTe3boFgXusXZQPHqI8ewsNxJ14
XDusJ2h6SG4DmYW/mTUoK6k5DS5gZemqpO3q8qOAQU6BOZRkdeFKwM7Z2SCTjxzN03uAxSPDXSZa
6m8T6QmGi0itqIaWmEYi7eVb13fdD3va1lPZBjrdeWM+82FechxGe+hfODEnmEG+0HTyNU7YkgOa
nOeh+rJXp6MQIMEgO6wNbc/OJfXkPSUFvoxHUr+GGBryeCP6wMQmWYW9t5uri3RidKLg72NoufJ9
uWl6EkjAqF1NZ2THAkgudljDyd4dp+3vQ9CLKkYSSMnHbYn7w/RT3odLabvIdq19zEjCC/euNTW3
WKqbYV8aVhpGJF4EL345r7zFg9MH8YB6hf1f13aw77x0yHdI9xsVDaGbwZ6uKr3OzRaApsgyPZzL
RnbvKTIrkUCpnf8xw8yu961t4Htfwlo+u8xc+dBIy/6VapG28cYvodtLpD+iGOaabVynC/HibGXw
PYfOdAk8ypo3E4dKmsjJql6KqVPNzrJb5kUDa7N+rAvDf5mWqufW53xY9rVjVd8MmxGRSpYfjFip
WmzXXUVWME+M3f5q15UwA1GYTv81SXdLd7r3EZo5KcPsviNfoz51szH/OGLUvy3iB6uIm0aNZ5Kk
6BUGYzbCPVZd6851/Im8JGvGkE/GUbUkfR8KGh1UixvFOUFaFBiro+/inL52uZ9ZwcOwHF+SV07O
PE6aw0MBInWyoIeKnaLbGl7QvpVmQWJoSkDHXelJ8Qio3f42kcLQkxbf+MqHjk7JFdi6DhDYNBKH
5cs/AxH2RsIoILsl2IzGSwyOfWSoXcuz3XvBVbaOPQGJUl6yCZFuf0KSFTifRhISDUD6adwMNdZn
FhGqL0zr5cL71LWo+2PHQIclaQF7g2BBH9yQwzG7UiISKqh1HUT0bQElIP4qfYQU5J8Nr+5/l8LM
C85RZgecmnOBfSngU9oT+iLauEUy7yl5U6u4WtHP7GTa/OID3zkPCx3b3BFNOvAWs4ui71xhr78W
zw1p9ZyQ15dSFCMYKv5lQYBhrYHgs6rnXNruj91uBWh2OSxAqhxrghvvzIqLoGN7qmet49HJR6qL
1N3IejLguCN5ZDwWscPBgY2eceZKzKu3lSembOJudvTEUthMiCChXSiLsHsCFAIMfJu9o3aQIgL/
7gR8K/mcxea4hc9z02RpbKcI95FHzehdSU8VpC2FJMSc9BCIWxgB5r11ebYpsbhwk15LC0mWOBq+
EEPhmdGQFNfzQkhK1LViM+4co7FxLjpe2kZztfJG16qzzZ1lBLy1jiIN95DnjClxLKcpxxN79vNO
DjXSeNihyURd0CniQUs0jWvW5BELtc31eFOhixpJh/q2JY03tR8NS7lGzF6WVbB45KgH6hGjI7zK
pfryiZF6gQEmcmz+Arg+3xJ7NxZvSncYWBKo72eb9K1dgJdTxD5isBmtqUQASWuknT2mj8FFwJKZ
F5eZKtM44APOosuLQmSBgfmIFZptZOgxI3nF/KnwTxiuUP60z25bpDrln1jyolOf6E1vLBJX7CTF
Y8TpJVc1xI09OfWBiAmugSm8BOJU0htPOreNO7STBkWNFJ4sVmTzdnHYF/mPu6lmuMTQEXgaKPrq
PZ0nBlQTwq4VWywCdJFWan3mvW2MneXixT2OG6fCXvpmelfUjntrdk73NTEM2GDCmASYumUl6ezS
heiFeqMUii3wS10ieOdStkiYSe3DVBorZ9yaPoo6DdkJI4rvcoqXnRP5mUPrak6hyQKGs/h7Shm6
aJMYVuNMGexbh3YqzPzZRNDW34VJObaXzkpOo9FgBEff4atWd51sPXWg2Eek71A9m6sZWAambdvF
oI6tv3NZUKIt28t5UFeBzqc37kxtMxBgYYeEa88kJrbs6/LIgtV4B1Lv4rHlR+8fTQhEFHOcW6yy
ZP70jiUAFXljDMamoV0HFmGJZVUQjs0t7e5JpfCD3cYW3J5yf7Fiz6wbdiVaQz/iWip+DV1RIMvW
yLVR3w8zp3lBtQo6s3lqNKlRWF7W7MbNXMjKlLO5sR+YCuT7xmq9ih2gNhwjDND07qQ5kVO50MKx
FFiGQOyawCaw+ZKczM5T3qTefgFg/GH4/mAm3UisMfL+5H0oyZIHk4PC1KyOdiH55WWj1YmvXH+E
hKVfTf3AfJYI6fJPuHbV+1LgqyPWrh6/QzFK9ZsuBjPWnrhx4X50nFbNJXsDAbknyRBPJ7txIVfE
RlxFlnj1Ysk4LDu1ntHGgFgqb2SAmPottGwyMsnE8Bf2zRibM00k6LUIpj94msEP9INCeGUXJkuf
GUXkmp5qVp/sjHF+GKy8ZpFdptiAicJho4leMzDiPkw3QR5p6R4zA9I/SnJYBDtTYV7aldyUT21Q
Uv+iOo0nAIQtgQNmWb9u+Ti0CZ60biD4I/cduGlWX8Q9F8T2tBaWsxzcPOC1T1OCIBJ3M8wVzd6T
+blTzCIT9lezHO3Wy+tEGb1Z7at6dIyTnEV4H1DsNTufDTiPmKG8TAVuY+CbRG1mlFifYQid7lUS
rAbDw8vxjmMsQDilTrcl7XsaNHdFX47Yl33ejYtMXZPqHKoUxXXaLlxSNbQOOYJk9RAZ6nhcK6Lt
jG1vFTPMdSQNbz7P87jgsmiqcJ9KLjPmRC77w2AfaRoWErryuDYIsbeZEW7jif9qmScHhPipNhKI
IvziVgtz/SVE93JMs3Rw5tcl2SgiKIyOpmNoDtCaYUEkpTf81lxTTwZ+ZHpCw1mn2MoXSejG6ooT
PGjt7wzdj+iLbbo0CemTUiHkmqwvOIMFgKqqEPJZolyYoYpWBfOVISbOtzkktvdgjUUZni2G3Dcb
cSRkwPoEjLQ9qZixVzV9eLDLBp6F248ZfuAcdCx9ZIn8PsJ2PYCS9vjL3arbXiQO7fKYd56TJ6PV
hwrRmedyOfVV7X2zNxt+W72et4hlR3sOUd6Mzruhd2DNi01LhKdQmn7zItD48/usWmr5h7QzdaiG
uWxu55oRwGlCL8UVvjAT2GnXz++QmAa9Q0cxssgy0Osygr3rsX1daV8BvSzb4GOhJuT7MbWX+RI0
PpGYyW1OFFahsA8Qv0nWTKxHwWT3suZlX4NroJTf0LfMg8NEMb9bVOGGu9z1e/lucym2944R9gYb
Ylg/YqQLVECn8Pq/+cL+KX/z/868/P8OQCD+RwDB66cuvj/bf4kLvf4XG/Plj/07gcD+y4VZGGJg
C1yX6EmMZn+zMVv8P9S8eLBge/jeBRj5dwCB9Rd2N+BtOBcxMzsXANXfAQSX/ws7Dv8+NQFOzeCf
cjFfDMT/yXRm4wtDNACyA4jA9zBN/1fTmcYDkc1kdEeXXVE1PhTuQ6oR//oI4PjQHlfz4C9PJhnz
4fGO8KnHsLiD17ZLczsRThUZ6Pvg24idY8NZPbfYDjFxri/5/GJut3l/P+o+KakK2qhcDl4ar8GD
131fVtqWa5+iwXr6N2PbP/Uo4rPnP//oj//fWe3/L7roL0T2/95F//SjvgrgK38DavwbNePyB/72
9NnOX6bJo4XFFlglGGRsjP/+9AV/BRYjOh5L7LdIZ//x9Hl/XbhEvo/13gMr5+NU/PvTZ/+FeZ7A
Icv2LaIMeJj/CQ89Rsp/cBvbpJZgyw2g+Yf0QeY/8uQYmBShn6keJ1U5nYu8MnasXIqz4Wfdp9NZ
45sNTYfdH2aAel1+cW8bcW6TIRngg7rGj+B+IXVslB5FcKrzNX/Ly23bi3Fzr7kBWKziNPTJdOqG
g6zxZF0Jn7Y9xNCIMZC1kplb6MGoC3EKN23c0hSoR2OY+1v0ljliCXW8NymYYVmM8nXYjCxu57zc
zWKkEaW53ZEtOexUaBsvpe7dy5JgdtIW5sVoLlBlNnPpHxCN3CeXmSp7+FX51fkBRNG8mE8OfIPj
Ihv9MK/zdrUgJx65n22WOq1t1w1bs8fnUV13w3xjC/M+Y/8/W/zH2gJCutnWU4p5Ng4APV5W5kd+
DU76GQY5WV0dO3lEa0dugV+Qm/N3SmZyO2fFroBXQajeWRFXCnxc70s05Usq1dl26jsve5nhBhqi
Vsc8E/M9ZOtmz154FkZmNs9vrZrW67YN8DE5o/4JZulijKybo7XZeOwahr4s3q5fVpmbT+7Y9Cdj
dZ+7rZ0/qjTEgpa5AAisLMEceYvQIw7EARLB2nTc7tgsXuYWgpPvjUzFO2N6ztDS8I1JKKw2fq5z
3s9erKthfNUOQXHxnONayEj0uGPd9ZtFuZ1F1FPUcH5GNft/sREwnWt9nX6P+ZQfLvnpD46DyNwS
1XqQ6YhJQLrsY6ZuYnf63h80hjJ2+vPeieeVVBCslSeW4ZLF7ZNZ5PQO4/KaSbwD62LGWTV++U7x
KCqn2C1VdUMjI8/BWpqxbrZ8D5WkQ47arvS0XPVYzIyG0lWqr9ym3MrGrNq1zfQy2ZedhyEb82si
7RBMdS/5JgZLjYnd0nj55GIDCBxfWWmqrixGvldpwG+H9h7x3GtYrF0bZ2/SJCZZqZKyaHdz/9vu
WXClgSfC0M4WlqbPKa6EOBucYdcvzCeoGNm03vj15ml67sZ8t7RTdaPCeQRcCawDSeMQlA6lXoZq
DIDG3Xe9m9qUh36QTKzj3zP1iVwvOyAHXbJr1kNhsrAiiHGNSwFVXBlo9NMeMkbkUMBhqHMJvO6W
I+Ga/dmewh+lrBM6NTp9qa8YVS7R4qw4N7W/3OTTIncgT5hvedlumsuryaYz2kbBC+fkE0a46sqR
hXWe6Esjclf3QllDrJ3WORW077dDJ2+HKXAfFmAvbEH334OhXvxp7u6sQDy0NgNp9ArIExOpjoPl
bjvfNz4XqarrAeX6UZnsvpSrA3bERTMj3p4NW69mY9Rb6bSZtUa8COpz0653pfLAPVQro+FJGHGl
0+yOvQrQbmUOS6AxD+Tjza+j57j7kTTmp9EWNzow+F3lRtLK9uzjWahb5w+q4Em5eXHjZYv7WoF2
TWR9p4ewT4L1YqcMXDAC8/zdgp+Pst50XsXS9AkKbXFF5bd3CkZ+DLPfEQqAfahqS0yVE5OsEk8X
3aFdYZKDpbnY2gr/mrh3+eoyh49p5b7rvHxg0WC8LwY3ykP3hh3zy8DptfPtJiqykmcS5lCaF7/b
1f/0x/5WTFjwiJ0GQ1/XNXaJ9MhubHkWEgpGNnrqZNTV9NobTXNDyJkR5b5BBP3W+/sUP9e3A47o
urjEA6MfbX9U2VVJ69Q4g2svg9fuDwdGBRx3A8MerGYoMJAIjTMaVL0n1nhhnFHzPvUS3RJN7UCG
K3ogtHFmviGnYZjmJBLn/sWtPMfVlnk7s3G+ttn1onpO7Vi67XLIXDu4QnndrmiW88fV9+1fRecK
Riy5tm5xxqu7IS1AzVRkR/eSPdw6LPaZu93UFciXMGidqLW8/LdnVN7RmsLyPSNm8dZXg/oJAdH8
LHxs52oLH+CguTEmo+VLYGT+XGXVo/2mV/wgLILXiIxZn0FjQpaaemGdVJDVT41f/NbawhbU9U5i
aKt97fQ2PV7m8K/D2kAS8LYTC6EVqobdPhjdZBXxWob2gBvNezcWMUVt2Oy0XH6tfvuSNkgzc7kZ
LJrm6e3UV9+oLCyhFrqJe4PUYDOvGfuyM2B/yrwA5DMa9vBaBDmqZGtdbKdsuTt75CLMN3bb94/t
5tF3DXNtBIdhNdwTG+zGhzPJ9pryg4TrSrb+s2sagYgwVI0fPhPVY7iJ9l4TWHsKw6q7hvdjJINb
0jnZRWO3EcqMunbwG7LijJf7hXnSfD8V4PZ3Bb6tr9EM5iBK2yk9sp0iX1k8E88uMq+MGT5sGXHz
LRsMukuNz34sxsfJthUMiqB9tGU+PFGKBMzjWy+uvXGIBhTRKLUw0jCGcplviuWOBLvtBgVlPOdV
LQ8i3aqXzrVeUZx5xMamuwrl4pyLTS2f/D7o2zav737WDct9v+bjn4x/aU3qYnBefKCeE6MXmxMS
5zc2S+XcV+2hI24Qr1s7Pdoj8RwBqU4AyeCFpOFTWaLsl+Ztr9JHg1DVk9Ol8UhA0H4M6xePBe8/
hZo9vNVsqQ/roRa/g6BNDCwj2p0SBKkv00Zt8Kskzwu3BBmRrsiAXXodVCOSUTmfmLl8BhOZyswa
yBW1WZf4upSLV043hvdNNgAxWrZ0iIOcAUeKC5G1KoK3M8bCPL6MhsZD6POOMidK7FBPB2PLxItr
jTNZe7NzY9Ycx2a1ZPuWEEjs99vOMv3hYSot70XxOmFT00v/VPqOjdHfDe+h9g2fhRrZ0B65ZtIa
U9K4VR4enTI45QIDXuFQ/WVaQmYJZ+/H84evtfY3RN9x5pfTqIM0R/e3WJGAqb0GblCE7FFRpA29
dSXIBXzCf+nvixRzqlq8A7iD8eDn1pdfmq+ho8cELlJ724UK6ansOdUxJn+gwR9Nkr1s3kvBNnkW
dAc79Tklw3aJNts1X1nYtlXECnx2xSXU/kykLkXNhqSz2TI74OGdnaisy+x3P1SfvhGoO7uxdqVc
xLWDPPYoJJv6Lgnh9xZoz49eTdNVa0zdS+bVzt086uHo1WvLQg+ypJzx5va1Lr+nNkx3E4bOaAOO
8zITQUgp0PbBH6epMZfbovcONuZu3jTYB+xZ5FYdVd50t2Znsxq7pG0OYsb2D0TviOZI/pWR1/cZ
+SbnrbPVcRkYteMzzu7MYBqbXQGeYOczpkmsDH+T4IY9wQ97GDem42xmhrfzhjmoZ/cO0MdkdS/s
pg54lwnjNiORs7PHMV44rKNgyihN8pvpN43y17xWR8eA12ilT2F9XQS44wGNebwVeusPI95OVvKd
ID1BArX+VO4wHCURv36B/1plhXNVS+w3PQy2YwUZ4KSUHE/b6NtvfWA1MQvz4J0AA4Q1MzcPU1HT
DwHD8qLYjb6q15jeaGDfTKTX2ThUoCXMMgt3dpFaZ+UuIIbdzXXSyAfBw1vqGhRnoCnQ9i/POZQn
+UsthbGTgoDQou3eZ127PB9rMTcJD36WmCaWH6ooi7E30YOJPbTpVcOL1jIjVy4sLZE7O7W0A57J
eb7MlvD2P2NBX7cTOnCGOLe2AQ27cI5yQMqK6mHBECK38W1WUBf6wCnY2/DUCjukGM3nlrEv+3VD
cUFhlEy7kLrNlF+cGbxahIvv8vwyJ5WO/7x6Gb4QjOLV41I6zcEIUp8o6A1Vf3V7vIY4DvnkG2CX
kuRcuRboikNXrc/17A+x55TNHed/todxmO0GrciLw6F1l7LVgJAg1Kdd4iaNjLLq/tjGsH1WHXM7
nXkzqYD98zR0KkOaU3O8tRQaJAewAVNaZE+kvXNr5EcByfm6EdxJTqWaW1eN6ly2sn62aQM4mGjq
uECggzl8A3Odub/47YwnxhYYVKfaw01nzHspfXGdDuOHdEyR1IE2KsgahWDvbdpOY5Ny5LWm197h
R7OPcNBJ9YWfGGuShnadY0AR5HI+99rbDoy4zQT/hXE1GwFeAVZ79+MQmFfYIo0dDhPn1CJVH0vh
Gru8vOigqLvN+7BKcSplgHUoAJu1edaaSL9Zj/wjLlQTc657GObKevPmaasSGtZH/CBfWOm7CO8p
SvmMEVw3rGHpHiiTTZ/cZD1tUb6YHD1Y0+8YWjukTs3Mftk0upo8wmmeWLR7nJV7Zn9C7LRn3dMw
/BrD386SncB4HKZxxnjUFNS4FhsG5vzY0fHhFpvDc5hDQ1pStzjxfFQxLEb9zjf6kU6twA3fvRlz
EUaYbfWnV7k/c5lfTQxoYgYmkdWALAqcm6VfjKhMGfEMfv7HEZcVbxMfD3u1NAzhJHZ+2bwtgfSv
F3d8DQfD3uFGyqKwSW9UjdeH9r6+BfrYcgLVwXEjoTpN6IvFjZl7rIHwv9pKLC967fooZZwWdeCu
E3PxU6pDJ1raltkDVS9bkc61O7aHorXaq96uY0dV+2VrxZPaGmNvQEg89Jb4mNI8eOcgrI5zUf1y
vZbhd2fIgB+6sIxXOD/bTtqdOPDRd0lqD+Ko0+p5nugQOdoKyotQ0yvQ0OPMku0j6EfISxbImYpJ
l18fstAsy11vTv5lMTFlQccrD/zBfgff5qkot2+2mDREKWwxEJvGhDFIet9j7+DX7b86BUzOCLZg
eXLDcvwqJ8sEWwkOJOLV2Tly2WPrltFkLwZuwCl8tMOJrkilwU1PYxSM+qaomvpOoNqwE154+57Y
cAyG7k4IRUA6qnOyOHRHzrDCYIHVGAoKzF7fhn34XY4BoEkwpFEDnG0x7Cvyvu0EK2eYrEH/gv/g
SRkdI+8eVTu3hg92AecjTSXPq+DjIEKzjvrJm469i02nLbmQ5uw2JVv0PIl1u7OW+tfmmtMlf9w/
6okGlObFjMcGt3Rf3MIkzE4XE6ov+TvsoDgQ+8IW2coMAHHF3pWsRBWelUixUvCYFuZAzVefBuuz
0Kzds5L2q8TysmvnIi43nMyM2WA1oivt+PRYgDPgdgUToTFB0APTqrcHa2yfeqs/MTAiqp519MRh
JSjuXQuiWuZec99iyUyfKvvLsOfpwL7Auh8Q8r/wIo0RMhe5HP4vf5iuNOV6T674YVZcxtAYnrgr
hruxHuW58TtkCjw82Ti7VwzIt9O/UndeO5JbWZT9oSFAe0m+hmPY9JWmXojKqix67/n1s1gttDIi
YyIg9dMA3RCgknSD7ppz9l4bLtRaFa6Ht85dtWV9R2dxOdCISzp7WDcRugC3E7Nygl3m3kQbpd43
L2qjdTBaGkig9MCJXRcIUpcPCxFWL6QNNbdVhMICXM0rbp14nmahEwFJnBPkeIjYj69zlzD6YaQR
oyXVty4JV1oZ7rOk/JWDmYfAitzL47qcAczsNq0I0lXS8j6pzCd6a7R1SYhfMcPUTgpy4SamXoD6
Rlo3elFtOKJPDoRsWLgwleax7okVzVsU22E9LJtEvbfLwGQulZR3jm/vZJHDMOsS8LYxLlO1Ghe4
ed1JLEWDG/xgMqV2e55PB7LFexMUhjH3e7tAE5lmSMTkDdy7bJbRB8V0ACeGnriGA9SblbTSoyDw
FqEu5EOOCp2SePgNhOuNjJ1nbZWNzpdHicduS470YugX6Nh8Gt1Y/9AW1cYPT8OFGvnpY672P2qN
7hKaznIWpQn3COnwDPRFgQ6aKkZJ+7YQfUmrGQFUpUgPqii2XmFz3MRUidnaW3sxFT2chgFCEnav
dJHXEzYcs5j8prDw3OqJdZDZWAMzhAykFPNIjnZdmr4g6Q7XkpCDlTDKYK9YKKXgbHbMKDeqi09+
ek/SNS4ElovEtR1QPvdsPGRUZTbqaQ1SHcL0BV/6ljx3ppGMA2YzyfXZAv4GUWd9WIP/E7OTmLUo
uWYd3o8ZUxTaDhkaWlFoyHf5ONlPBU7RYOvx7frBaMu5GJtqPrhG/ZAgHbKD+BVMebEZ1YSelm/R
uFD2spTfQ4d0Sk0Svy2UHXrgOlE+vpUd24kAs6iFV0VDNk9TmTNPSW9Nf60N1ftu20hp4BohE433
eev/NFkUZw38BLZxofKqJNz4Ft+YiI35qLTtPZ21nQrAWM/xbJWR0czrXqNmEMxzv48XnpmmT3qU
+E6v9zvyUSwWjqFbjYP2gxbsFuXmXnG/my3vldYHH3GCu1ea3kC9pVhZ59jkc/booJHrndEIc1Fa
WrSD83fftzwuuyuXKNzYOiWJ49bjuPRN7E51FHocOdOl6q4CkTwFwt4oEUnjWcy5j1Z5jtsXdFM4
U+1B+4Zv4zeQDmXvD4oO9MXQVhKgsz08S2lvVd/lon2V9HphexPKoix+wZlqV3lVx/OGsyCw2jBZ
+F1u+wgs03fWWbrYMD47DQBnhCMK5mK+8Os+XZTFR6mrS2SyNxShsXXFP5uqf1VDg5hn4EtQtHxt
HZZeeAg6f9wrhWo8jR6TOyhN3hb9RcKKkiGMWdvtoUnGZl3k3s+IVIzlUMj9vhuqftGEPcpUzWXb
Us1ss90rgbyj+15wih5waqDcGnNxkyTiAGB5afvRyN1Djmh36rhSDSG/BfQarF4lkjJ3q7U2JMiI
P6psiXFqVvR3tNKWnVI6avR7GJ8b+Y3848kDxsEqxgynRR/IMVdWDrc+x4F/J8YqXjTgqlCoTbzd
2H+pwljaePR1eR/3KJKVJ1nSoW5rUvzLBxuySFJsyiZk33vKmdoCHgOuMrmMKeFL8BkIi9h3fFmB
lD6aoXtTS6JzWjRLB4I98znysW+dyw7d8He+5zH3NxI5Ob1Enqnivqp6gu4nrJbZKPk7PQrjA7e/
X0mNsQb5yA/N/PSptHtmKkRHr430atjtSh36JdsqAUEraedQISb3l1I+6gnFtM5St54ybiK+RIct
yU94rUs38nZyqSIVbX+lbnZDmpAL96D6he6C9IeincWxvJMyzwFHyR0jrzbB3Uhk91KanK8hbi/Y
r+NWjIaFNS9GbWPKTtPDwYQk2yzxz+ovGGrZFlhYzPUu6eaInkpoAvJ4IO3QWvdula84TsVstPPq
Xm2haAR0DLCOxASqIath6bb0j8qI5wPVFaXvf2omP8eEtPAW8bFzAAnnY/c4eMZaBLyESABiDObR
RiEEumbFRQoyC8y3HAgJy9HKbESz9Tp/OIx0ilbIQKE0ImkPzLk8UFGhLI6gkvNd0tw1uCIHO3ws
G2QmZeol30EZ7UJXovbVPWCRLpDqdazKZfUtZdcUDOyby7Jo51CszW0Pp2KRWgAm8QX+7GNdzAVb
iUGuJAdSnrErBSsVRbBypw/p0uuaYSYyCgiFyYdgF/quoDCrseqBJURtMgp8IwXxQAjd086YiVEd
mlnTmnA5KP/lh34sy10ktyN1k45JpaU6R2JXdaBA+huJVjmX3IKJV2HntxxRn9/W4IGXsS9JyHVZ
JtHaeesBWztgnPHJRB66rqWkWEuSAvc7V9j36IrVLXof8J4oM/tQFW2DcwHl0ypMDfQ2YBzA8iqh
+Q3VPGHtDRYN0K9o6cxQJPOxEL6/SCBWHVwlY2JiDfKWMgYZJxw4OiuQCNGbKvZdSO39XZIL9PWt
VUlzOZuMaoiAUG5l8g89a/ZSItDlpcEGb4L/ohqgYFqbab7tC3TgehFu1N4GmtszxKC0jzXr8gcP
t1i2qYUBzrRazGP4w16kuJJ/+extsHy7sf+RoevmNElFDKtIPsdnEv00Kl3e+zHUuhIqv4NFv3vN
zL5/jqg9z2O0eWTF5fHWFxT30SsZlEMD7U0lDuVASchwwpKNZsNEeOvawbdkrN19H9npvV+p4r2V
q6Kc2ZwTFoYt5Qu0q/5zDSoXYgXsk5u0SKJDXBPMq/QwNEPFCA5D1+SvjTna2w413orqVMWuNq4X
ECjUQ9qX5SIZ0x9eUd7pAf0D5JvBrDIKaeNXoXnDC9GsFJt+Ag9Mzh4nxdCuCRLjTc0GKAq+4XXP
ParYbZPoCnUmPHxDjoSeWmQnb0EA6DsjUsbHPmQ/ImKlZ9+R1gNLLSxkM2Y/HGeecJDy4uozS+ul
0/vyV2tgfUA8mK3gxw7LDiLiClYWNF2tYVnsUIl6ifKgR1a2UdW8ek1VY9jjdsl2WTC6v0qV0gk1
oNRTBHXEUuetTlJcGhSy9QCyQD5W32pJwRBSSd74qwmyZCYFiutQKtV2Wf8MeEL6Yfa1y8lI1Gug
H8195eneAnINPbk0iB2oACH2VrvcVW7Vs4SxuUA+NH08BaiIOEHH3LIvYo9XqO5d4LbdWlYVfad4
WHWH3kjZIZjxz5wbsB2hjK8pMcB0MNuspj8ZRQ8lJ/zl/9H5kMvEono7hq05S1obZP1YGdQ1R2+p
eZ61iCXPZ4rRy38hCboo9vn/V46BhuH/rcaYfcTB+HGkxuCf/48YQ7JM0khoyAtbqFPaxwQj+48a
Q7JsaIfGX9BCiF78yV9iIMXiX9JRcCiqRk4cPvX/yjEU0kjwYGmAEFFj2CCe/oEagxE+SYEMsuT5
D5B5osK6IiPnFMTXYDlCJCRXTi35G8u3FkFacrwYV59ux91/tEWfWYPHDLG/hlFoFCCKMgxLOeF5
DSPHeHUkR5WNyS6r5VU8vLsapSX/LqaJe3mwSd7y9aIMtNoMpdm6fTJaxCUpnIUrBwjBjadYYh4U
3Ss2jHJuctKaY6WiYy+zJUDIXlr+XdhK3xU3wR8eHPLR3/Tlg44AY8VC945e5qmupOcrv/EYxPXX
HSFCDiYhN18xJ43MJ+Ke0mlI/uy+cly7D2aDYsy1XLNmOVm8C3aLj75SPBWKujY86SGPVHaxEtZ3
KWQ/Gtp7We03IHyqWW4Qo+EXABzp2Vx5aOqxTuw/v5F3TCFNW8jkSJ8w7SDjZPRZioo0F5gTbjHM
lKZcEeAUsjyrW0nPXql+Y0JF6TqG/cHzCULRCtOBwbwufTo2stS8+WXxncPm4+hBJM/GfoYCW11e
vp3nnrhN0o8t86VBjEMK9flu4r7WcP9zNz02u06eDNUS/D3VYLArEfADCkpKNYtKdlQjNs3Lg0+P
6m853V+3CaOFLEDyIY+aftynRyljDBCRm1cORm8H1CDfkfR2eYjTz9SQ5YkGyvsMClqBEnw8hLCs
QPfpfjpU53cAwteBETlKJq7gBZXTJ/5nHA3/B+hVzUK7eDJOrcDUSf3KKe3yw4OmcgCoFFDb5qSD
BD52Iqqmi2CAdDMGHtvKsHy4fKWTMvLobk4/QSGKj+lPFqSeTX/+6W4aSUoERETQTISVco9st1uW
Sd6+W90wrOokK6WtV3fDS5BjiG5JdXjzIpzQVdxYe9mYjGYiiYOPluCNfGmbBKQaidZvaBB0a4WF
MafWIVXf+9I9uIV9g1cgORipaTtK1G5gBnN6JdVUJqqCFLkc7HsjbpucECRWTvDInnnbRtmqD0f3
W5bVCopjcpZkVcPnbOwlGXgM9C5j5Sq996TXsg5IKwS1jIt8prvZrQWya6kHIR2vaT9AUQ9uuuzv
OwKblvgEN5zVJ6Q/lHJhenO/jiSK53h2Mauxodf7dz2h5g2VhyBUOgkURsEjEArQ1vbesP0rH5Y2
fTmfX+7pcRiEmxsTkFawXhw/jixprLhN4N3HBck4auhH8ybE+8nUAHaF6JgueKj9qXiDWzpFUuU3
gMZKfYOMSv6gefLcNFpHnxJDU8abPdfHxHSqhDqL7CHpH1rvULXGzCs9JmQuWXrpS/4wL2nZlYXi
ffdAC82CsFmziBgL3CXjzJOt35dfu3Mf2JRWiMyRKyYI7/gyBxpcBuf2kgmkkr6hvq8P3lg9FU38
cXmg03n/z/1k6aZXy/9x3x0P1BEIVoKInzrScbROC5wKuIliyD6NzKwVN/ia2yp+o7ApX0GUnrtG
QdS4woeNP/Y0hVnWslLJaZITCJJFH7Q4Dz494zd3xGh3+SJPl3suUldlGcYv8ypKz5O7Oe0261h2
c2dMzTujQZyVx/ojjEOHRik72/zX5fHO3FShYhQDvSpbQIWnK/80Z+BUcNMukkuH0ri+rDRzq/Qj
hHBRL0i7PuikuNdxcuUiz9xOBjVlgK+WOj3N40GljKpOH3Slk2BXXdgi3OvUAGaIxK7FZ5+bloWq
8uDwLChQPE6mZYMWol1QVEZokH+AcPihmd3oUJafI5yie9/1G4QAvwu5Ik8miX5evrtnL1Sjx01U
rWqqp6+sKKzWLG3em1LDl2kYB+HXK5CLV+7nmZdGcHK10LkjT2e84/tpNzG1GTclgWlUqT6N6XNQ
wmOcIrE4CD7lCuKPyxd2EprOcvpHJm1MkmYDcb1x+t4o+K167DyQTm3jRYAX5XC48fFZzJDTPAwD
vAVJI7NYdB5qFLUM3ywiKzuSx1DodkitBmqLV37UmTV4QjBzUqDB93X3Khr6h6nn87BdouLNBq+U
NfzI7Z+0//GYjgRZ6XJzR6QwrIXaqq7s+s4+BqTDlA9kECBkHR59S6ZLp6rsbDTCXfiAnMZxk2Gv
ivQGCct7GA/e4vL1fnm7NHY2ZP4yW7Ab1vTp2/707XY6DnF6XqnjuZh0CQkYk3QusYJeHubLFMEw
xiQ3Z/6TmXhP3q4oUgFvtHEKgLamtKgCI3VRMj20FH/l1l9kxT+ebtlETZsYU1WFKgxx8nJRyCxE
jQTd6QyxsZR2UgwfJifz5Qub9kNHCzTD8B6TEKtyYZp8svX1cfuluA8zp0WY5tmGk/jI6StKhNCq
Lg/1dR76MxbuYLqguiJO+fd6JrqwNhnLRGotBMWO4YeaPusVGgMtrYhiIKxqQBOYW8qVsad9xtfL
/O/Qp0sKjUQ3DSheOUNM4GSQO60dY4xy801Hr28cYRM0vrltdWtz+aLP39+/Bz65vxXixTLp/MzR
XPtJKasVXelVU6Q3al9foV5//RSmR2nCnlYMsPinE20/GhHUZC9zpHSAt6Lce2U6z6zmCnP6yxc+
PUVyDAxWEp6jfPJiemqm4BfnipquwaX5Aq8UkYW29hH9RJL5j88UmkxwKqUMtvOWxbHi+AOXRYPL
Ma75DoZqK+R2m2Qt3Bgreh+JEMO8XtILpzXlFf5WmNfWzjP3lEENcg50KiaEMh2PHqELbrMk4/GN
yQT9G6JVaAoEDo2iX/kSv04xMvUaqiWqCrSZusDxUENeQWcqi8zx29HY5UTLrBJ83XPb6IJ1ZBTy
YqxG4G1jLR4vv6PT5HXycXwamRyM45HpETE3mFykWVkbRKaEuunO5SHOfAYsy9xGCkas0adP0UPK
Go/wgR1jqHepWFvajSbpCwP86+WBzrydsI8IogYGrOrmaWEkIZzJdzvmGDh5r2rxUA7Rr0yylpRL
d2Ylrnzd516Pye8kbE7WXzPnkVT18Kdi7lyWzMtarCAUoC28dvfOPCAbe7HKvhs7IKWU4wdUBvFI
CBKfnO2hBZSI0DH0+8v37ewQ9CKpCVLR4gs/HqIHki1DA8ucPhgOIsG3rdbW0/82xvSSfFqrPbVP
hW8zQYHnwuWbzuooWV4e4swDsVGUKrgj+auunnyvQle7vGul1Klt+Rl3wi9c3Wtf/ueHIY2qJ7ke
fLDkkZv2ye1qeyvpwbakTmqOz20SvrcavHp22v/qev4e5+SWmbqHfD+3U3xolkTLuKV1aj0ViXel
6Hn+8f89zvRZfXo0E0YRRD7XQ1n0Xja1e7gT9pU1+OwYBiWZqQYFn+zknjWDKIXtTuuT6S6B7a2L
8toW4/wQGBSpFJtMNieHKrDiVu8TfuoEtbQN63Tftvr68ht2ZiYj4ESYVCc0g2s5mSxl+iExUwFa
+zH+rbvNYUj896JK9qNd/PN52cbqKAgisTSFvx4/FKUE9sHjT52e/Qk8Vi6pba/kxpy7HDbrGmcG
4h5M9XQMO4tsEmpIa9DMG1tC2dha7UqnWyiH1pWzybmnM23+KEOSnoL95fh6BLplgyzpKRlCvh8r
EkqvzTDnPn+dI7Wp0/Mg7+Dk4WRKmQnPaHk4Q7Int+5n5kZ7bC/fL78D54axpreM3Tl5gfrJMLEZ
J5ZH0iCVbaCVGdGvyMoEzKXLw6hndq0sl3hqdcI2MN6efJVjBRPZjXkBGsW+zUDkqdBkkOLmebEw
c2MlheGCmPhFXRoboxJLxVPhlL5FRPKBhUOXls6jn8k47SHGmU6+3ajaTpTlC/bD27SDd5GNS8mM
1iXYBkW7aQ3jygJ5Zjk+uoKT3RvqCmLebS11YjRgavFe66oTytlB1cslOYbO5Rt2djRDNgjYogpg
nZ6ZPLuRAzPnZQ7KYCGPtxLIPQmgR5/9DuzmytM59xKw0/jvYCdTc9JT8rQCBkMdPGM9ACBlYux7
+TeXhIZl2hjiZzk5P6R+BECp5wb2BpI8F3ePTMqKvscFNc9QJV8e7fw1/T3ayRcKIcYL84zRxsxc
wepzDOnZV69Ma+cHMQF1qKAKaA0dTwNuaxYYfvXUscAASem9bGeLSWh1+VLOTWzs2P87yvSufFrR
YmjQFUCElFB1krntHfS/meX2S0X/Hy/n5BUn2SNoB42BWi0jHvZnrL5BCrzysp19swWFV2Jh6W2c
NolY61AIN8q0D6gcqfuN6tPJJHMhIXGQCvvKoevsvft7NPNkfkMEFjRVx2iejurasxcjNfQBnrzf
WFce07k1wZ5WUxlrmkLv7fgxiUJGniYGXgZQLG3WrRJwsJffhLPv26chTt6EqvEsGaEFb4KJ8q7b
WhkUWKx5l0c5e89ocrD5ZHGTT58QgJ3ATRteg244GL48D7xsmcuciq8Vjs8PBB+EpYd++Okx34MW
mgqTVbRGE92bAiER7EQ8jnry9E8vidoaPis2B+T9fClBpQAqZRAJbHLBmmpasamqeoUp7jbk4H15
qK8rHUOpdIqY4v50N45fgxYTJenhTKauZK6sYnjGEuz4ig/AEfO9tlerXRrWVwb9+mIwKDU2IcvU
SqngHg+KjzYWSTqyW4jGpWy+2Fl8k2CivnxpXz9dRjFYjwSFyqlEfTyKrTT+aCY8L4yyS1DwSy9M
liSGB61KVUFceWZnr4ljMxVRuihCUY9HA/oXGh6OCRQZuHvSHCdRt4RWu7x8UV8+W95wTvMWjV5a
QeJ0o41ly2OfZxROjNaLqJKXImz/6X2bhqAZw7aHs5xy+kF5IiQaaOwKxyt9fQWbOEVbWQ6rThle
PdnbNdKVAb8IP6Z6/qcRT6c9z/ZRqKUYMr0sd5eoKtvbvMxD5LXtj8pAbb8szTR09MwyFmZXrQ06
6I2I3vBJ3gDCX9shKR+uWf1oE/XgYVfnn9d6skmCj8t3/8tD5oeS60VDlQeM9uZkU0DCdyqnbUPk
uBQ+A3A+dMQbkaB7pSZwbZiTdylqGh+eY1s4oqL6JNXR3It7QrPk7trn/2VOO7kg7fitzeKSaI6e
CwrG8Weg4bBopdu4Ec81srbL9+5rFXoai68DRg0JgcSkHo/VmbLq6zE0zRCu3yxlK9UAiS8j5QZS
5UG24o0UxWs50KnqGN7D5dHPfTcQbaAmGbqh8b+Twfsg6OScVwxTurxMhdW+V0mfv/5vo5xMOdkU
5AL3rnAGq2UhUpYQ/K5sEaZdzVHNUJ7iKqdDFjMbmpmTdwMVa0GcnJY7ZdMfWLffwF4+KFV4Z/ru
o1wkJMuwMZpdvq6zzw4uFneOUQ2KpMe3DyK92o+5mTsuoR3UuXtvOQ4PKWoC8qbpOblBOJdFpaxD
DukbUguuzK5/2EInl43QjqlNhrBFv/9kyQj7we1VYBlOkivfsyJ+IZSEo18EVsBLvvVF9Kbnwe9a
jdNlHSnY4LNkcfke/CktnfwEtkkcCalxToXOk/c3C3i92P3nTmaUrkPU9kcwKg9t2ps4VSW0yT7p
14YZ3xddqW2TJOqculWXWPbNZU9pZoGGLbqvBtd3lCLdepUI8a+2ZHyRzaLlAsQvPJpNrA/zMvXz
eZmNNyQUeau6lR6r0q9QlHbP1N1hQfTGru/tyKnrKlugsY4cUwMypGCLgtotbeIiHV8b9LxLXgaX
nIsqxb0+PAhpxBwmKeCiVRgkOFF6YtWjR7A80Nkz/S6HeEqPwd/6lL8XbPNBJXfJIfVyKMMycFF1
xF1de099Cy0mj7RtX/YY6APNifwCvq1nhfNkFBgHpUhe6Ei69Fk6Vkss4vGqlYpHEQzqapA8sXFH
7dbvNQguGfAbP+rSN9JlABJl7q5Iyg7Iq4Sr1LL2+JPi1SBLyOZzKEmqongzvaqVbVRSnUMf9huZ
PVlH0Y2WDptAIv7Hq2w8qllp7Bo8c5vM01eX34cv24vpQ6S3z65ToVMin3zrRGtodiIPuUO422Q8
gFXhe/69XAV3WDMf+LeufITnBkTnwn6GHu8k0Tj+BtlH9RLW49xJMXHBhMKeDExw6SrR1hpb0Ep1
euUSvygJWZiB1qnkb+Ol0AnuOx5SL4EzRpXIqLnh/iyMIVpSJA8fMwBNM5zAP5qCPxRtZC9z27hP
kuQjz+o9Py09eGquz9zcjzeKHQKgC/rh1qjT9F2XVG3VKAL3mEUW7JW7dG6msNiEsUoTws2nejJB
DiQ7Djb1eqfKk71l5tuml+rtmJDZqeXVvLRMaQZMnAJOQSKTZD3qZddcmSvOLOAWHlRKdyg/0MWd
nHz0rtDMmpRUVhuseTHwjQ6mNtvRf3yK4wHRNGA+JJAWodfJnKRVed50WQ++Ikq+C7g56DyuFA+/
nBCmIRAyw+eld0xP/PgdQCRWNGHZZk7Uqc9VB/TYT9PnOPPXyOFIO2T3Izzt3qyM6sqjPLfUiWnJ
oStCKOuXRQfHk61hfnfCKthGFqkMuftkVMnd4Kd3RkZ2VBr+47LsdLUGL/Gk4piqzcdXG1klONla
4WojXEaDOz4S6LA0geavIKNeqQGfu7Xot2kuTSLzLyfKBvRL1ls2ZwVD3ElhE9HPTeaRBsjbzHaS
bj5qhXiEzHaljHruxlJCFZbKmZkN0clbY3SCWj2eZqdVZghsl7lK6lGcgX7JCWAxBnCoZRS9XJ4v
/5y3TtZPZBUG9UG4xwh+p4/mU2EoaqsEFovPqKNNipNU7WGREdtQGe8awA0QVYPA0Je8BzgxUPVh
+o92yiCwWYLWm0emXSzRsiYrrxvGuVdqJETVpmaQYsB0X4Y/dT1HgilVS0/qyHYSmjFXqvLRjIx3
km3fTLjWOEKUb1rUGDMquzejGUlOJeE9sjL/R67ByZpQRUg8rR3yOCyxeuQvQjvyl2VFrJFpluoK
Tq+0aINrPYc/HbIvtwcFI9odW5sino5vj4EpLLd7l0ZglbCZMiV9pk4HsLzCzjuCWSROyVzlrrwd
pt2BL6nFd3p5q6iKx0fZ1xd141dL+qEbY8zCpWIC2u6kQgdpoL8JC/9n6AWkCwh0Hpef7JmFiZov
pQoN9ZeGU+D4l9ewsvwIE6yTCeI1SPwbZ006Kouu6r29lfNUGwJ3r3w7Zw6NCvJ2pPiUaIXN1vB4
1DjuDYyXRuaUnV4TjdObcxIR/UXOuozyLJdXkG0SKvCSu8rjQJnrZGw5YYgf3na1b4ZlvPdd/dy0
MPA7ebwPc6FviQ8vML3b0pWV9MyqNG0SJkI9mnZbOf3kcOJ6hdlQe5WBr5Z1+KSl0J1x85XzQvb6
6W/zM2sAB+Qeo38vknWndsqVdenrhEOdjL0KLRSBQ+B0Ru3DIlfIxEwdaYh28SDfyGR9RtWwrIHX
pIO974jwonFw7Zj59fygMa/KFIUnXwdryDQjffr2DTg6hot50QF/AB9EsR3gXvD7amh83juxzY+8
pTO8ohjbrlzzl7X4ZOiTo0tRBYQWyUgF1BqOkNtvhgzZdt5eecJXhjltT1qtGvsktPMR4Hom+hJN
62SevSbzm3aVR7PEdDXKHwwwj/BLa9KTE9FoITey6/Vy4wIq28WKfq2bf/55ke81OZVUdoAnGz91
tBphTSK4KfRarfVHX+g3IvDfMZLeNR7ZCHgJdkVZrNXGWl6eTs4PzoIPVk5h36mdzCd53NYcBuhX
g9Tcpo1237jhryGqIe3nP4q62HjQ9uYTwXjINlfGnmaNL/f309gnFx5KEjhEj7GpxK8MO16WYjLI
cOgbBHGR7VOhh6+9JT2R3bm3FeOfTqXT49UVk1Y9ZVE6T8ffiZea/djhBHVa690fVLAV3q4rblXC
EEyyBC5f7HQtX67102AnNRFMzxIHaDN1EvzALV0GQSxZZ6iIheP/cajptf70/buEN5AFRkW7ksmQ
h23rMfsp0PLQQv+bizIUcMiCnoA4mWk0vckLofCBNLWpL3MhQHGRpMdRdhxu0Hu2/+bKJkkyYG7V
RgR4fGWEw0UGViKaHDYe2kCNYI1QQ1+5ZUJQXK/FV97Qsw/t03gnb4jZRW2jJjy0wMvvTKU7VCW8
Gquey2q9/he3kv3a1ATnaz+Vr4cD1eE4dFNHIU9ullv6jQ33rYyTju3hNQ/Tlz3p9OYj56Z4jcrX
On1uUKEgpdjTdQ06CAYBmK4UN41dL4mmhBCHDUzSvl2+wK+r8iSp5Fz7x7mkwkM8fnh6KUtyjW/c
gQw2zwYVdqXrv9cTldjLN5Ke7Au/AO4So+uszce4La8crs6sGkc/4OS7aPRc7+Se7x1C0zyIxVpH
GB5b3cPlCz2zavDKcIKjZE3z4M85/9PnFxck+gY9N7dSFH/L3ryYoWq+9mric/06o1AktNiXsRNU
/rhfP3/myCaYtiP2sEKVvgdkxDzoYSJW7AjmMdniFdHi90Ped8tBG34OOSHKLSW/BQwcjeKX/BhJ
xW8rywtyqNXWMQn5JmeB+lpc5I8RXZ6VOZbrgZ5UkWmHsFfvhxRIJ2F4/aZV/HbVBeRi+W3RwUKA
9cweX5qDd/5GfaraD5lnOzXl7hX6XLBLGNQnpyE5HKKOsnTeEBQF4VkG6ZNrUeBUbWL9zlrZW5ex
b+yzNli3qXTXNlqyixhpkYnRhkcib5VGI1251Xbgv+pVW9nN3ZhKy661o3VbKipiNa4+SsZfeR3p
N8TjvnrUtxY9VpvCgJFnJhNfQJe+aWEc73lI341Y9I8AxjUyoD34sFo+rnuvNGbj4JprkRP4phpx
sUFz10BJqEFgFeGuGft1loPytROJ40rcFPd+qFtOk5rurU40mIOwbsJFYm3TDU5NQqkXnk8/M3Dl
t7xqnjrJleBNqremq2wiJR+IAgSqvSqrnCRGfCZvPuPOA0Ot0PdopCV70nAYIrkjLX50733XaMnw
CcstHiULfY4sbQHbipkxFQ87P4o+pFEjqFwd8hu5ZOvZkAA7NF65JHfGWApCWveW4ZEcmuibUvaN
pS5qedOl3l6RNHo/SdxtAnink9L6kVDqH24CwCHsHiGwdNtAAePZEuA7r63oZ0q41U07lu8cs0cu
G54X9fOZrY+1o2kxZHg5W3dYupY6PlzWQNJuEFJZa1shLwFU4Roy4nySiM4FGB46iKGxwK2jQV9K
b6m8T3xDF0x50NfkWTeZ8TrkqAgIRAybHZ5ICFCW5q7isB6hNKsZLUE4nF0ZVN8UvIUzHNYt+JtE
dZTEEwtz1DNiUKp+nVBL9OZhUcI5y14zq4pXxBYD7LG67t6qW5fToUYYTOUecjHIL53kGVtP9aK7
EvajtMya0JxVdj8D5+7uhYXmFy5g9524ltBJufHVUsZ8pa3aVMjFuu0V6SD0IiopH8MUmcAgM1v1
Z6rp+atWG6v7hia7Y45txORM9FHcGj2p5mRFGGNOECmtio0k90ujqgDdZYCjbDV7NuV6rSRd9gMy
UrZxQ+OBc3T0TG9TJpMbgS+wJlH/8DWCeEIkeaQhD1X3Yfg+mYKx3rXF1laLziJDTQrnUdg8BYOy
NilYzNRk8hH0S7Dr8CFtGuR+LbbwgN5Mv1d2hUzqH7HIpMmZ5niLF7ucd560akqeyag1nJBBApcL
peHENssGWCXpaLdOrBQSU4rUdXvV837UcieWbs36mpDrqi3U0htv6xxXr+NZA65ujj03ZlKR2qOV
TTTLlQE+hJaM6koGt7owLK8c57la4Qz1vEJFg9l04Twve1MGjJjlt5KUtgczsdttBXNJWSlhky4T
IVWPwSApG0TOOiHHiR787DP3FtxVNR9bNGdZC8KqlV35XgLdos06WPDkk4t07wIEbrvqRvOhLrtF
+guuUG+AuyLPOi/sEfhLYFCTJOJUbJTK8Coa8WV3Az38IdKSeVVzgrapwuyiyO9mSQ5qv5D6uRzp
t1ET3uEQv+8UfeW7+Utehr/KISfj2JZ2BhxHC5iaidhDH3OQXMFEwjdBKjel8iKNI2UZGedbY4VU
kuN4O+BudMYq21kivh9lCLNWUKbLsSIslvPHKxLgagEqrF5FsvJiGqwYBRuf+eBpd1bFMQSyjuL0
fn1Hze4XgVuYg6qhW7Sdt1F8He5HJz+rMX/brs3fDNTMYxzEddHuiFP9ljb6otNe2nrEAF82L5VI
XnyZM3lroWUFY/nwf7k7kyW5jWxNv0rZ3UOG2YFFbwBEREYOZJJJUqI2sJRIYZ5n7O+T9Yv1h6Tq
VgYSN2CsNmvr7kVVWYmSPODD8ePn/APKdk8JKpdSliO/0hb3VoSslKTDNa0+9q3+hy6gYQ7mcPDn
iaZ0dBMwM8pkf5Aw8ZT9L/bi9olW2yHF39myugecQG+FlRuOYg+Ko1CL8qaKQqpZh/c+spt+m32P
eybQ/hLiKl+VNopCmLcp5hlzvb9w1QPG3TwEGKiHaCshwv9dTvPP/aAj8KUMt3OiLsVSsngTrm6s
PQlFuuP2xxCuO02RAZNKfqcFX5URayiUwH/tS/NBSwT6T0NcuUOCy6s239gmsWAM0vyjpHDSkzn7
ovUTLsHWYpz9nl6xa/atQStK+jPs/Z7oGqAchVN7pHyV9OaDnozFmTjjdJb1O2fq96THRVskh3ZU
8j8wYnWCMEN3qrYQy/xo4o4Gpsp6zorkoUX1q26V1I17tuNQSzdTqt+iyaPcaPwFvM2LxzhAYqjS
jdETcu0mBnriJCRebrexp09m6+rWfNKr5iPqZt+hsPS3Fb379jZthsAcT6HZR81vUzj20Qcj0/O6
+OAj4RMeoKajJRMl8y0VzL+up2FbL9tFT0RDvENYJH6rx4I/IkUrTVTKMB2+FxiR55hWFdZXdXg/
qfJ7Vc++BPpw01nR3pv6TY2O8jlbBKCXAaGHrtVlplvlI+D8nGdR09SuHVo36aJfKj0V6fDO9s1H
rZTOPu6wIA7Y5+Z3JTJup1p8QBj3bm6esQH00Ky5Ph1vk19AADoiGiBmcLZZqxZwHaZJGE8Zb2sV
WVvpHhSPg5jgTsf8bfLLwhPEdYP+NeWM5We8Sn7RgZdwbbeyU9DI6Abjvd5+smIUMndeglufA7BB
2IKuDyKLqykO8j6NWhsdi6zAP8YoPWUwHumy7jwZtj6H/JqmHJwUHkqrepaCfJ2WCuSc4zipXcug
WBdJxtP1pXm7XRSEvhGwob5KY2Jdr2sttB7Hds5OqA8eDLW4z2T7vp+qg4oGS67nf/zvDbf6Jmgi
g08CkZ2qYTpyNt5bquos2xEjDK8umq//xnAojtjsPgQ61l2zPCxkFWlahivR6bfsk2/MpxATiDRC
UIpL6vpwy6+/rLMovL1A85m06HgfrTbGZDch0lbIPw5z5oxK8GzM1YE6kyuMd9GEuuskbqRgD8T+
tlBwOeqqUNCZZTJPBWrwpMVuiZWt0qNe1USnJDN/RJf/Yz5eF/JSp+/Fu+fse7O2BPu/0OyLM7JU
Rv97galzk37/R/HXPx6e89cqU3//c38LTem/IF9B9U7Qi1PojKlUIf4WmtJ/oe1pIJADQ5iCPcoq
/6U0Zei/ULpb7hE495DgXtnO8UdsbLibxDydWrut/IzU1Gr3woIgOlNHQ7xqAR6scQ41Psnq3AaS
kyFhiQz281hD7QegT/etiIwPIohP1oiCSVGWe+VQY+lEvjo6y+AwXqHfLdAjZBvWsVuV7ExFc8mh
KBC5HSYN/Q2EuZrOrxmcm0pOkYkfzPaW91L/QaJfh9tEpJxSeWhuG4RYQ3wKkuZFH9d28R1P79qB
v0jX/rd+wiQqDMNKvmN2Va/UhIKhUYKGm5KNfw6DVIxg7mijZY3sH3h8t7/WshpNDs209iabIvVb
pPTYpReN1ofHqEdDUJcitThY6VSill1P974f2h+yKYt+b2c9LJxAQuoG36hh/AKX/2hKqfEsyejM
OTFuFdgaYfOAbWqFHXGtiuKvqVWMB8sYbP3HbfVTZ/b/TxtIQUqBfhiods4Ap4kO4bUz+j//M33O
v/2Do8r/NK+P6ea/6G+rPuUXchdLseh7UuXnKvnnmVVsjjO1zKXLRSnfXjSt/haHM+VfUIICWgCC
R7l0ijTsX+CAKVStZQ2mHpfFzxzZy9DPmaGMqi/jAxEWSNGtTo1eJ5US9Zhsq8VoO23XDTcNb2NU
n3osyc3x+Gq+Hn8cx9cqcVvDwcdhpuldY1K5umlas9ItJIxmOuVKeCgLOgn9YvXAnecfGp71P7Yu
t0DwvdgY7zIi/fi8pYFJg5/ZMtad8qQByV4ZKeZeEv81DEr7gHdZ9yin4+RNTYNkjF9M7dnGA4na
46zs1MUvM7Af49tAUnTABbAdUfK7SCiTjAhjYbjh4Qlsniu5kghHRnq6PquX6eTLKAsfHVKtAE/O
dl6NUgelouJx4qnlkHux2hRHLN5LN5Oj6cf9/TMTSmi12DI0pwn0y4S/ypDrsonBRk2oretWe9Pa
Enh5o7IdayrSGyUKFZe8F3OJQZoXmdti50tXrfwfn4qoARRXGFAckWXCX42vW/gNVgZynxVOM/iq
oRvz0eQnaU7ScdiQH8UKqEJ7N3bkqowfMkzmsXkqpq5ycqkKn0ZzQNM8SfTk8zwUYewGPW4IXtZJ
wSN2PtO3yO/En9iQR3t7UdlaJlAbcCiW2SPtv/ztsY1JdYZwqRdnpX0ww4yGPvhIqpmW9AhX2XJG
WXrwc1/hrolremwx7pWmnd80hYQ/gx1GN6qF/7eEhcT5+ha6LMf/mFfABgJcmAZKbJ3njpHV5qXv
z7CV0BwcKvC7QdfgGIVkS9SI2qsiLDTqSh13FDE2IgI1UaigwL15dlpkNK8XtNCjHGFhbUbGSXRH
0eJ2U/XDRAN1/Cb3zdP1z3yzBHwbygb4pWKQ+5YZjCjZYEvJqKNtNxjHXK3tR4yP0M1X+8K9PtSb
o78MBQyObsqCnlofSlw8mkppZt0reMTnvjW/B6af7XzP5eOLZWMQoIOLeiMMDPRhLmdv9kudYhBF
t7FdauNKWx1ivf5mo/XvipJy4jyLbicEvFmxZUxQWQvYDhqvtvz5qyMoKV0T9zXV7b7wh8chT6uH
Xkcw3E4o12Fw1Hy6PpGr1tvfH0n+jJIpSjvWmmOdJd2oVyAWvQi8ppOWeeLS7I488CuRh9zH16YP
xrvOrNqnjEN1k+WNdpCMPNkJ5ts/hM0DDI+mO0t7+eXoQWUYziyaGLM033RxU1Fbw2p+wCXMyZQy
u5U6qT0GTVo4szFW5xqg8qHruVSvT8nbZV/61VzdQG7ReVmfVrNEhA9pZwMQHn60Jt2zU6FjTqJj
U2JHckn5UQ32Qu+bELE0yRfxSxKlDSoWzjeIGIP99VQJK7nE8jHKXDT+cnXCQiHGd20AtBQsVim2
hTx3NhKUoQ4dtZB3sgkK+qYfIKmEAmGRqqrvbMCgHul8u7NhNmbHhvAE7Jmn0CKke7lMXaXnJgYD
std16UfTxKwl0PzsY1qaX6Fd1JFTpVa4M+abRGMRMyGbepkc5KBWB1E3I4i/FBC8Iqmqu76RJYco
G3kFUfWTHI5/wgTVDrYFdCvQESK5vh+UjbUBdE2kWZR3YX2trmVTLcIpbywmF0Yt04zvjgF/1xkz
XfeaVANukErKIbISG48iCA9tDMJtkjE9M03dOBhjox67Emn0euAih3/eHcARt45dYmB2/cduTpVY
CougZ0FWLsv3Kn5MU1FGC/XXizXVxrRGqt/NBSrsOHCUXlJE5yqw3IznMqninnDw5jzZbAvuGyQO
1hIqIrIjZWhYJtgQ3TtsbUKXTLC+LRH9dgIlSI4BF+Gn0Si1na9+e/OwQV6NvIqaTTl1alshxt8N
dXKwkJxzu7yPIVdPz9fnd2v7c8mBdESIBuzpKkpVhZEp1dzJHnhoeiB1SToxCusQ0NA/Gaoa3aKc
rO/swK1FfT3o6vPwZLTbXDBoZFFvVPRS3OR+/ucs649mKTBPSqaKHkFPiTgsfzaF4OyB+kagESIs
8hirs9d1osGkiPNe4AjsVYSWe9gK+TnJcSbO5cjYEWLZWkoK8rpJ1sLAxuqw0XU000oVC2UlF0sV
IDn5ifkH2qN7sKuNG4dPW16HKD4hDrxG1Et4iBQ11z9WjVnrRUmAN0TeVzxdKB7b09y5sCpQY7b6
3BslvC9juxOHXA7VnTleCSkulzC/hJI4ONql+mStFhhkeFbkoSp7tdXUDl5/hotBheXmeZICJS6t
91LXlxhjd/phzmW6aBPSFtHUhO+1pJCPutqOtwUv5fP13f5C0vhX3efHDwO/xbpTfabCtVr9cOog
F9iYG/Z0J7EAUjHSLT+o0wwkzp/RCJ2yAQssQBh4pPnuVNMoR6A183KqnYfrP2br6AHb1RcIFJtx
TShRoUOGytyDZxZKfyTZpotqltFNPEniQ5jZwXs/z/aaCVtHj1iM9BqwKPRu9Mt4CvszFKJXII3F
Ji8KvbduzGx6kFps4Qw5jQ746KZOV3cSfew2OV3/5Bc63Xr+6cED54ZTz/23mn8rAgCawsfzgiI3
zxToynsF+tVRH9DbkPDFOBhpP7r58kYLxFDftpo/vuNvmzFEsAdqaWV5RMvZPJuNXro4PMc7sWnr
vAqYiBxWwJL80ssJyhKzHsOgUzBpyBUXk/UIqnI8HhujtXeE95ZTsJ4M6qzgpRmMGLGKvQtPpEkT
zMRzJTG+I2AouyjRtG61yCZMtfV3Of2/fY6/vc9U4gKJGfVgUIVrVNpA9J8SUyiYq4Q+Rudy6cp1
Pp6BFOIVWSkPtpmDp1KCL9dXfZmyy+9k3CUzYEbBhq8fN3jEm9Vc8FCFARJ9xMGwoA+uWTt76+3O
ZhRE35HvAS/J6l0unFpJJR53hgIIwBCPaLAL19agvoSp3p79BLZAVYTZTWn436zRsnbC/Nu1XEYn
1yexI6dar2XXx6BRkAb2bCm0yVoNZPgTK/ic5iQHQRVLO7Wqt8EDhVTq9MhuLcn9WuZpUFBewqda
9bKCZLqqEPcyMEMly85iLzKw+5ybaE8qa2shqTwujwkKcm+YqlgU1Fm8DCrn+vAAyMvymiTdQ9q+
PYGEBhq48oJ65dZcZ+QGgN4GUJBn80Q4AAoQmKNMHVhNXFCv78ztoYS6kC0JwesbU8OWGuN2Pigs
48lT0JVHmktuvQ7GyfH6UFsbhBKUAdyVdBII+uX2bAJcjPR0wj9Ixpx6SJM/QDegnW8CTmtRPf/p
MLbEV5DelGmpN6+B9rPpz21v5JArY+yrmoonqGrHgaviD7cz1EbeocLAZ7lMuKIIVaxCpjoD79KM
XvXGvEuOg1/0h9CSSCkVC5WZIcNHDLYaduYIVQV20DtmSWO+DSV5T0pl96esQyqmGHbWgo8Cn9N5
vQXKLuD6PmqtPLlgb0avDQIAhxQDfrNIFLwyGwtXqWtjZ1K2zicsA0jlVFyoH602cc9VBhgnUTwx
qvENsABnVN/PoYXOP+bBWErme8dma4NxsS9UygWWsM7kpUBpy5aimVciaX9IYlM9NJoVe3IZPvkJ
dmzX9/PWB6JKDWGYmwRA3Wo/W1MyKpFPUO+mKDpr8ugfstTHALLLPxiJ1POgiPboPlsXGDk0xVA6
lguO4PIMRaaS5NSvlotkws8YZ91bVQ37U6Hp9QeaE0AelVA+oVC+x4fdnFwThtXS2F8aQJcjV6HW
gbyAbhyXKm5jXT2hwaLkXgel/cBi7p2prcAEn5EawMLM1tbV36EdYx3IrEJZvIkPWtYZxwiO4xH2
nboTA1/0hVbXMw8GMgKdaUV8ZPVtmi+rg5FHnBnEjR9KeDCtLEXg1iLby6qwhlZVYtCTn+1UsR+m
EsQGBlmfZauUyIrwkOaNY8HVHXQHAAQ+vQo2WbNRHrV5jGGbpf4JmpTp9Vr0WfYD7UY2QuWzKs3h
XQRu+Wi0uMTmsoW0eIEHc5Pa9AoaikWovQHJjUNxztS5vjMGa3Yngct8oCndTnjemHDkslWIuTDu
BTz4ywXu+1xN5pGthSpB4pkAKz9Q5SgOYRXMOyfnhaX9ZsL/Nda6IJdEmVwGocojpNGk+8yeOhxF
k5mKpVmdxxiDMBulwCNwW/3o+5oB8jvA/C5O0jNVRDyiK61Dfw+MSV/3+FFPYcfv7M2dKdnY80wJ
HAbY5qRMa1Kfn6p1Upa8lQb26a2Vzp9qbHe/tDTPiO/zvCcGsjkeZD56jJA99ZduzqtSD671UjIs
CZwNd/JDJg/tTePbQMS7TDvq1ZDsrMPmkgM+MCh78JVrDICEn43dolnhNbUSPMRTWroSReVD30Dr
uR4sX4LvesmJWwijkQgvGkiX20vS40GKlzJLVmftlzn08UkNZ036OBpASrFxDqPHZBTi0W7lj0My
9h4GbtGN5kv2uwiWwm+lMjphpX6Pu0Z5qEe7SUEPYJfjhngOs03asNFuy3K0saorQipjZXuwscDw
pNFuB5cn5rhI6Y90aXy/HAx3NP1edVoJuSy3qkrxBe84dXYrgPa3vlTBelWkDHA7vlnD42hH9a2d
5tlMn0nrnipBtcShYoqfFjm5fsznNHyfpmoqO2mgms9Gqo2xMxmagsCtUaTVScEP1ziGQsWCiVsK
3TljCrDFNETSfrX9NPlL6Qtgs2OHxEKlRzZKLJr1qzW0w0cjVrt3iKRNv6F70GP0Kav1sTS6QuVO
b9VfM149KQbVRt0RMMtGc5HqaH8Hdlo9yZOhHIdK5R9rlFTHklCUX+0pUj62HbmeM8z+gXrQjHiP
Mk6525oagMQsCJtvgdGBn6Be78sukDmOacPj41QGCIj+fDpPEYAoDF4R/N2b1gw5hOiqhlIjHRmM
c83fqrSLDvB1Fc8ykxz/20bbGXNr/0P45LgJLnAGuNyTwSI/khmMCap8OOfsXEdrwunQjBg5Xt//
m0MBtEEn9kXmZnVxG1XlQ7xpKbp1hJK8xPklzLvit3lmca4PtVFiUHk1gKmh6MabbG1hp4Zy3nUl
ejWNnQh4Ga1xJ2chjuSBfd8UonvfZjhKlLJVHe0JKaVam2xXp/B3O5EgukGUDocq1ebzMBvtyVc7
+3T9F25kTrwAgI0SKKmC2EscfBXnkP4dVZiDsucHWeFhSQznlMeWW7QtXth+Mtz3sdhJRzcqcqjQ
I+5PICevoCVzOejQ6eoo+gY2tobPFAYJcDlQBKq9MO/LP7M0NguYBnHyGWIBdqt6Ngaf+9gav0xT
5j8NVWrAKk+64hF4t5Lv/LoFibauEKBLSIkLdCu4yLWuSaa2bQWDHPPZOeoCt+nHNsEeqh6xCNVG
LM4GRfkt4TWvu5mqgYuQxjR+FyJhmMKrUaPfUC6o/zLMPLsPIhMgVNDo8rsZLXeIJqL5inWd/QEn
vwjzVRKVPyqpEZ/HMtK/ddpUmzufs3GR4c5DcYs4T/Rb8xsNixCUZyM1NkmguhpNvzdltxh/Yaxu
N4b68/tJxR7mRR2dd9QaBso1BKkmQxchb2T9gO1d5Qr09GiiheZjkojIUXOO9fVNvHGiF5tCAahf
oSJgL3/+ahPXs9VXiPXw2oA3Qb22gD0C2ARanV7tDLVRtOURRZkDNBQpOI26y7GEqIp+RhPLAxID
t2wKyoOPGo8jhlZxNEn1PVE0/sEeZl6amXU3DnJ+lKop/l00aDlf//CNMtPLi45Hnc5rd52lxM1g
176RkijmdkWMkUKnz/CoLiMkVWN5yO96C7qDGQ6RV8Ir2Rn+LS5kcX7CZoqZAAmBW+TlZAwiNlRU
FXgZ1Kb4lild9DTr+Es0cARPdmZoHxJMgJwwyerPlpV0T+Vc0rJqkTDRQnNw8CQfHSMyecU08rQT
fLd2Psf3BW4DnGG9FefRTn0MhVUPS2flVMrxg16PJ1Wywts0iKedC2zrtQ8iDugzLQ9WYh3U7KzG
a2SipjI2funRL1OdpJwRHZSzxk1CnRWgjuSIVnOwxPDyCo8PqpF7lkVL8rZK7gDqLIAx6i3AHVZL
ohplFui0EDx0aSPshVPViYZevfnpjbfIYHOr4eyN7dbqhWKKtFeadID6lZrKB6gNk1cGuHOjajAe
4ZDnHr7c9TnHZfvcVUO6c4Vv7HuqGXTgSUVAra6bxnSKwrSfGg0+KlU55PpmL5cL4cV+lhz1PjU8
W/TCjdPqUxkK6fH6x29t+6WyxNMMzTAoHas5xrZFyGgYo/frzya83dS86+Te9iZLyRCysyYYlalJ
OXK0QMmO6dEQcQr1lqdljCwRIOI08bTI+GiVQ7kzNRsXOk+IRaeG6jaJ1KqpEdk99MpAU71JlL0X
zqryWJOenLWGtlKipT10zHmvQrA1KF0UAJBsf0rAq6A4okzsT2bIpoPqWtco1KGNc4yEFt2k3Szu
pj03ohdT3vU2J80l5vE+AzO+GjHW7bAfS0a0B3irhp3HR1UeC2/I6uo+FKG2tBc76KNhdponqXf6
2B4/JXb9nNrx4EhGWe9M/Ea4gUoCauMFRU7V6zIWphn6kUUFIlobo/pJEmZ3kvryc1PW5knN0non
3mzceTyHXwQggIVBL7ocDh/hyMf5VPMiBe2uuDR4I3XkkqbdWXth/hKgvjQqsXDQdcoyCLAJ8FqX
YxmctzSwU82jfdzeRUZJzyRsMQgdldib+hBj8KEx3LiWqFZj9H4uQ3NPpm9ri5GRgdtkgoFerO74
KIBzm4OE92Y7rzj3qKvKs/icL0z2Woklt4yLP66f880hQSotuBQO1LruFSOwMY76SJCbw/Zdrgwp
aUwNsiSwCg9QC0TOdrD3nieb0YXIsgBFMdwErHo520WtR+jF+mykRPPP1WIVm4ydeVf503yyqkjB
+7WwDqwYIHq/ja3jDJDOCdq89tA6tw9yrJuHQROVKwkW6PqkbG1zbnsCHzc/IHT98te16WzpcFI1
+IcKaBAbq3dR+ghsUuE/6PFo/3z7nhQHSSkLIQ4utTU+ia3Q6NA9X1bBOisJdQEzVvC/RkPh5Gvl
98hMxtskyAL4z0Vz9uFJu2Vv5Q8IiA7IYAUO2eFwvj4NW8ePFgNcFhpDS+frchqMcujQP4qAYwJa
nH2U2cHOTV4rtHxnwrd2IfkdIFMBLuaNUFBgN1EUgdWDnRyIe6GnCTXeWZxafcy8qjXku0BDWeL6
520NCpKHXs2CzdLX93sMRDkK9Fb3JD1HyGIMTnNbJ/BzFRUYRfEJiNKn6yNuTSi4t0U9C2ahvi5K
jUqfxtD2dfIIkbpDhSZr11Q4ZDewuq4PtYE5I2OhrYeADi0Rut6XixfBGTeUetCoa8na72aA6AVS
xHddHHSuXXYEtsyODiFPzlMtUtUdKR7f5/kkHy2ja+/0GPE3APHluSSxPaAClwL6pTaN6NZO6N1K
dEgoQeAvhFau88tfGgdNkCRQ1T3cLARt8eA575QasYm6cv0+SW47Y+5RgA2VA+C4PV+IZR7Wlyxg
WUxiiP66WNeh80LPuwBRWXLJqT9ikwcYo5H7j2PXlKfFhedBzuJPpjVO/8bpQjkfiSrathpNw8vP
DgeKXYafMnBoUBSRLezVRmnweDi0/85QixoVb2PoAWtLN73QgtCv2OkN9q4uXg6Zk4bqdLCqrD1c
33cvvcc382lT3OWLrIW4svosK4XtMFJXLFBgfKeUXQc4vZkPtqT8EVp59TCGdnxbjdWfdNRUMhjU
P43ZHtHBV8EVdoj2SfLJbprEVXO46TFxV0lrDGF5zoMPSoe7gOviFJiZ7BQ41eFVWuk7X7EVGnDd
4b0JGwAr5dVHTLWUzkHc60vffTyGdQZ8Nter20pUtdsFDUapY70nC7wilb+kIIBUF5AUFcIFMXc5
dZo0dUneQP8vqi66S4hcTuaDGRlFAXmWhqqnpfqXLjODE87n6V1fFMrOWdyIUAQnQ3Ap8wPE2gw2
pNvlJ4KdghhHAyApK9+XlvgajVm0Q+be/loDjjWCW1hIrHX2qOzaY+yruqcEPdjbliZ9aYx/Jflg
Hc2kaE+iGzvEYyZe3qYkuaNtqzvnYqvQwdOeYgrZH46R681q6KC/ZZ91hsyRnAHiaK7wC8vpjWG4
YfdZLlKA0dHUE+m+QAPcySLDBu1n+7dZFGjH62dn++cse8560bJaX7hFNoVSlPBmDouhdLVWwO5Q
CskZ1BZBBPIAx+j7+aiRsR0Gaq7nVMMyq8Rmy0V1QN5ZoY0sCIzBIpTOHYK21rJXXlWcImX2pRaL
DC+Jre5uVghQ8JClB0PqEbMplB1w1tbWA4SytKKgBkBguByuCFPDCIKM65jOqWOpUoJ+uc2TkhrA
zkRvDkWbbem2oaW1zrObQEz5oNa6V6O64hRGSOg1+tIZK2lviy2/ehUOXyiC/xxqmeRXk5gP6UR/
iAMVF3boYFAlH9RmqHZSma2n4mJn8cJVRHdtbUAqLEwzrIFUbcqn9tmkEOSC+EmcBkjguelR15cU
JT/LAc5UljaNjo3x5peoA23ZtGl4srok3stAllf4m09n36DoSlSjqX756eFY41G+XHAm3SKAvyAH
Q62kZKDW1VE1s/rPyJ90B0Gl+WGAhnMO6yY8xUOrHq6fq62NTD0fMgZhhuO1+iHGBN+rLpZjFZcD
PbkqfuBFjas53GOukMTYS+eXQP3my3m2L6a7CpnlasBSM3yjGiEXlfKjrqWDY+Tj72gZG6duii36
DtmcOhXixIcoiKuHoQ7tYzQ2yZewHsKdY7X58TBzAIy8tCNWeWAZobg/Fw0bcIaVjELIfGrSqvKq
RuChHopuTyFy4+6kDUTjYyEQLC/py2VHC27RSa94xNah7OQDVnpNOSeuVBRfqQ7GXouu285e2zrQ
LwBsaPwc6TVxQJr6omyKXvNkLQhuszQfEIVH9ltE1d4t/XIvrRcXmhMRmtO6qEBcfp/Q52CQlBqQ
IVXggwzriJZwMx6IXzVS+gEyRwU1aoSqba+YyFfTLlNcIPDSsZbkyqOgHRzURBG3RluW5zyvULfX
IUBatIeOSZVLHk351Ol1Nb8ZQkzr1GDQ3GkxyUXCHKmZUbOOoSSq9ylUymMY5SpYFbFXZNtIjBeP
ENjXS5f0zZts1q087nSUtnHgiDyVUrOHg655qigwefhJU2ZOwulcd/Oe0O/WliUXh4qKZAnIsNUO
grZkW7WOEHZniebUlUXzGJhoeXVq7PM6keV/44ggZow2Ay1CmsGr8ZLeFJGqV8SHRkyuGo2moyIx
6BilrzhFpJk31+PR1sy+Hm91JLVSno0QODX0o2502r7WDrWEZlQRt+dGH5J3Xa2FdOOmPZHK5SW1
3roUF2T+gyYt4KrLrRsaMW0yGQAG+ODkL8vIrdt4IqO15mn4TLs2ecjYTW5UieA4xPYepmurUwwB
mrI94oRgote4ZKnGeTnh5eDNMXrxsl9EX5EK1W+L1B7PYW4NbtsgfooxpH9ECxx/W9gUz6inlbci
r+/tLsCSc2iEOwx1+q6PknxnZTZ/4cKy5a1E0Z9pupyhWInZ8xMWGbMOitDs82/aWPFQEkZzqhYA
fCmsAbf0OAOTNqpHq6X3ALlavm9Us3aGScQPQ1Vq7+TAbA49ifbT9b2z1YLBFpPnKq1Afuga56g0
UqUIRqW5IqFyOc6pfigyBCxmDWevupw9wB/Wr2mQ4DgnUQY2hZm+l/2w3rlVtzYThE8EFJGiWiSZ
LqfKSFqlHQ2YYbrCs70FKujiFKOfrdkPbs3ONE9dr3+dySCP0TTSPbw+EVsh//Xwq8QqC416CmxA
dOPY6J99qhQQWyhiOuSWn68P9QI2XJ8b+EEvsUGWASRefmrUx7JthAXArCRQvUGdskM3yBCudaM4
d7BXPgYWMppqOefkOfF0CuQ8PJcWt96Y+2jxFe23TI2fbJ6Tt2A1Dc9QRvEbeSFw3Vwy3tECmp6l
1AQyH5u+m+la46hIkN6H3ax8lfNUOSh5k5JECpIJA3Hy0e5B7agBIoF0R4+IJVjHKsfnz6AVfWt0
anXsUrU7YAs3uNen46W9tp4OtDOpGXNWUU5YrTxzoecKIqsel1X3AZXtyIO4J4AAB76LKIB235ed
uFWzqXqI+7k8WmE53M1RizKups/vCxH3B9pLhaNVQnhd2c1fqsFU3wddmZ80M8455vH0fU6A1Bq9
2GusbG0dSCDKkhNxk6/hgNSiBkXNLMVrfX467tP1Cbx1coKsWu9cLUu8eDNV9I4hZS8eQ2uktqFH
vdX1dNGmLEmO9HjQzI+77F1JJd8RY5d7aBV3O44Km99HhFCoACLkuiZmIFWQKXpHlwYPq+6o9Ub2
ZRjEswJcbOeJuDUSsItlTfWNN7ySCR5QEiPV9dCewazf+navPiZC28sJNkeiz00nFLAZwK3LIwjZ
pYKnS2DGArs8q1leHGBy+QdVDHsuhptDodlDZ4JKLbHtcqi5olwHkI410wvgd2aVHkVDChSFVrXz
UtjYHnB06LHChoAaZq6um2wyqHL6tEHqJmjPbaAFJwOrKxeIKtxrbHPcSdptdW18n0FviTLP4gn5
RkzC1hv020tb9czBwu4p0FPQWMbo6Km9V9rdqgbS3KGDB2YFpZy1WmGDyIjtT3RSertGnNsEVBmB
HTnIoWw+SJFWH0b44EdJqoff4zCvnNBatAqsMEE1lDtXSguKwHYAnBGpEI9b2zjOlWShuRjIHws1
VoFGa8X3Um2pTqRInNM3Ck5RU/5+PehtZQbgYWjN0f7UsdxYZvXVQ14p1egH0gLWUXETwblwSqkJ
7uu0Dm57vyQ77uLcEU0aH6tkmk7mKCf3epoVrl/i2SIPcevV2aA9NCj1OpJtFl+u/8SNUgNW0FSy
Qa8jDm6vsjsqWdjH+Tqw8gkItS7G+hbHIf/nj/yrUd4cRKuP4kEuOB1dEaIIHaaxq6MvcJOEWLxd
/6CNDIN9Q8N5UbJgx66e0elAta3lPQ/kwYD/LZL+1FRdCQZI2IfIVP0P5LPxRzvXyjN43GzncG6c
E7i99J0BPyw4g9WtL3e4j5no03pjjRl6V0Tx7ay3f0pD3Zyuf+jmSKTlaEbRb0NTarW3Wg0MyYLi
CYugeCo0MWAKGVI417S/XdV+Si3sffk9f2rr79/bh+fy/wF1vuWd8t9L87nP+fO359dyX8vf/7ck
n6H+gswEyQp5Ck11ro9/yntJwFX/S9DL0n7h7gXlQqii+sgp+o9/ICHchv/jP3TlF5Zk6Ztwx/AH
xs/oeb24A/0rH9DZS0iGwQTGuId+5xsWoVXOskQOFzwRNOd5+qMJw5yHbt/w0Gk/Z7TeTETkq3FI
JHy8OqXMF31cu2q9NA7KZjj2+CBMudOqfRw3+DPitqyf9YC2qXxqzVmLn1M08BGHREKnLYv3dq/X
gXqjyaViN2f0yo04e9ACP7Fynn3obqkfTExiImDbis4wZKdTOT9hxK03WF90aq28iwfb4kEa85rh
/wV9OCaR+/fPaqbGruKjHlMRSb1Ukuy6frImSVXJfauuwtGLzDWWJ6fO7UbHr9LHuCgWh3i2ZkV3
eMPI6Di/2gCPP+bzQsdsOTCvpllQQgaPrMCABcGIIAzL+TpYZ1MdlbluBb/C8V6Uecu56VFuXsDL
IneTvAqC3JG6wa/+QFAbGoobhTiOjkf4F130pY9MtBKdwYgspqTNFHjhXteqPllHwOLE07mX2mBB
ZWgzosOO1XaWjXix5WtMtolQISuADGIlUge6wKCVbhCIQh4B63dVFWCiOaT8rgBwG7+L0qAa2qcm
iDVQwXaV+Wp/m2EqkKBASGlPfNCGLMDWPZmUXnyri0QpPuvMI78up6bEv9CsC5mhYVL3WepMZgvp
2zWgpfKKlprEF08S0tBN44nqf3F2ZstxI0u2/SKYYQoMr5lkcpZEUWLVqRdYqfoU5jkQCODre0UC
dY+YaiNvt15opJhEIAYP9+3btyfSdh5Wb22m8AZUqvXFCW8ZTt1T2nRF918DdbDTfFol/Qihm/lT
EoZH+OSKv9/3uaXUY6SrhkkokTXiO79oC57WExbw2vCKbYYw9L32rZtK544FO3Oyzfjzacp57axw
Rf/j/TV/e1kgWIe/C5hPO01okKba/e2SD6WkJKGYh9fVG3Qa3sGso/f1vV3MKhBXfdYGMrt207Wk
xKmd2pVNTj/mWRbI2ici+EiN6C3Gw3C4r9C7gDxnOhDC63g7nFxk0o21Tr6P8NHZGrqgOVh2RTS2
0NWaHrFmqtSc1V32bLmI36hHnU9Nmn8QrF3UPpmBYP0C5DBINTM7lwLAK1mBYupgX4dtifbIJzVg
a4obCGx54D/HLEgSHGCgzxUJf0qy+pb6s16hRXCVL5GPjG+yTuaLmpd4zpBi64R0PhPCLZ71udYV
DY5aT05p+YSsvVc+QRR2guf3F/ctIshLAHRA/+I4k62Dg3fh/Zv8FCyQbvmuaY6RCWpioNPX1z4t
M+PlJvPG3lP3sdXAPm4P7z+aRM2lMQFuIUnvsrUIGWGLvF3KeiCYonQo/R7QsmtJvk2qLsP+JMeA
lmSwcyrz8BCQgA3utxRsu0fbGlXcPzWroMXEpw7wlBOBar85qYoGJyt9TcbWMfsitbIBxzBzwiL+
3E41+nQ3wUSlFF0OVNbyN4OhX0KXXrlraGBBtar4X3BAC9197Zq44BT72UCpEFKuk2UEnbgBOGRj
V9BV7LS4rTAHFzVFhrnoJeQvx143YXcWNUyMqB4jcyotKDh8SSwdsPggTz6/OShdyvGIlkg2hMeu
n8zZptqBJklHVCLMX1F9YP60LYuc99I+peRonnRZzQ+jpknN6+nGvHORx5x73Y4wh6995Eb87K8k
r6Z5eRg9nczdoQ0au/+BEW2Y4WZETZC6envM3O6K8jjKh50utxFTOgxxXdDZQxLDdfndks5OENL5
L4dKc9N0YUpBW1cis2j9CZ3ATHsVpj2Lp3tZ6e5fypEVP/SWhvn+zS4jWTiPFULmZXlLUrqlJvCw
WpwGDOyqJL86dzTfsRHxoisHe61I6eXsK2msWr2NEzxutl6abjT3aAsOg3yhu1DB75yWarZHQI0p
QEWA0ssEisk117nX/wgKabFM+59KZS6X4LPYLKqWaau/1rU9UiGTlgip3Yi80tL9BgvTLG6O+ERR
/SbVDPP8UIazUyT3JXGUGbCc4mB6oPJlxMY0sLCZ0vfPxttjCe/aIQUCTop1Qd4Ya/f2ZFAkQqFk
PVdPLIbF3oycLMAZsB0r78sHZekIg9EgN8zav//kCxjUPJqLkRIMcAcDhV7iAb3KU12oxHrM6tFs
rSpMaie4phKgg70o+4SpTcvcGWE2IX/Pbp2i3jbftbVxZvwkTJNvTlcU9Ues1bc3kRkamTYjvYHQ
MxzCy5sogIRMNJMACcOv4FHCKjNsFsthwRoNldv/oAlOqZ9zD94XbTmCAIToKDLb+FUfzJNZgv94
QmYwhC4kG1CkpY0yY3q7RAMKXxGA/PBYqpJkznGfExRVlf11SWXvT1eTI0P7z6oMzNXkeEPj/NlP
bUNb9rgnaBmObUpBW3ErVJV5HyVnLy4o/BskRKiwoMqcLBNu8cUIAZAqus+s/uNcR9Ga/eaJQXbl
XZ+UvvUS9ZST0pME/7b+nUozzcbW0Jzxj2SqZ4o1dejX83zdpLUKJ+N14K1SQtgKDmEVopH6x9LX
3nhHsYyDcwVtCVbDB+fg7WXPKwDsQfinhwnHAXjq4npCEVw5oopD6kQ3O+fQXIbKD2tIjMWO4NK9
RnRaKp/wO/CrnbUWTPX7S30Oh39eagjMppoRtBFYlso/M8qfEAopbDXjPy5PxdDSG+Wk+rGNhqcY
nZvkNdXaCuDyWguW+XndjPvur+YB7iXNpPo58T/JUCxdeUNVh93+3SUyLf/MLCf1C+8QjI6yreto
Qo8O93ax6Dh03aYRlhBANWXe2zGTmMUQKzccs0L7rFNf69mYWhvcJ7/Zb5421UqG3aGRHQcVLVl4
QseB28R8Lu/MPcSWQA70MM1cvpDZIzg55TGKWtzSqz7q3Ww+lvD0ocqmZRQtZGU6yxynoFom6yWF
dYwwP7Y6HBTpNTpORc2BW9PctqpcSu4oW8FvTHmDbJrqm9JrBRsEKRRzGitynfRkD0Wty+4KafdR
yvuhz/IZAa14yezX91fvgq/JHvLY+/QYEmRSyI5d+mngOXS56ZacDi5ZwaXSba9fBVU40+ktDOwk
4mqfq7i5EnRh5U1B+SQrUJY0ykVaavMyaK1kvrNXOv7EBwALc1O73ijKp/216zXX7Xdbuym9vvo+
ChKi6/8Xf/8P4dcFtYt3AcUgYsDhhCvL4b44Dx5RhJNM9kCrNbcTzV+EW5nXnPwaFPfHfq3uJ5X2
aubAcjtz729mO1Nhy2u9P6Yzj/M/pwMX0uAqgOJGOYVDfql+nwWJPa5rJF+pec5JzCA+FiOBtrvn
Vj9onhko2uNQgdwUDl/apjc7d/8VL89HeBMekvHWMxU7Jq70WndgU8s5HOYXNSSUQV1N1WA2V5y5
52UcEBC5ETUs1/6gS28Q/kvhaJGn+QF9x64VLxLkR65fbU3H6q+zLoQOHvtwXWxnPQi3o9vwg7fF
etsyIvmQ8oDtG3I0ZoFhDBrHzFGLCdGLqDDhhfCVxbkQea1wWYZF9KP1pXPIVnbBoRlVK7Pf9sDM
0SS1qoOVdmRmj70V2zPM+o6ufNnzvlJDiIimPGIJUlJ6TZFNbviYTtEw/mULa8bHdKRwCQc9Z506
68qCBTIGpLv8NImv69pZG31TC6fxghPUf+M5is5a3Q95R2Z3/bTSkWGskZPEVUdJkqDhwl/vyJ7h
PovyJQw4Q/apTtTCxeqS+uZg7ygGPdTqIj9KCuj6AselyBzx4C3eTACxtr2dfyTBeHHPAfoALQFB
IQzPkfgVk1jzzhX5kg/fyZnOvDzlHeZLNfbJGD/JTonuK3FC1BJaSHvU818xV0q33GgXN8r6a7Gl
DXYToyvgUW0zt6pH3y/h8qyva90gmXboh6TwwycL9Rta7qUFBvcD1a23CQvwK6haVFxReEXhKw7Y
xdxSbGCRWOrdF8gJfWodc6XXNC8OJTAMnl9DY7jeu3OtWc7dzbDgwLnf3j/Ib+9aMwLOsYMYDZV/
5jBf3HLrMDgIjPfzC4J2ZSh+o+umFsvJip2aLU/mqaS5VRYMMAmOILtmdcOwhvL2gUH5dRyoSgig
cNqkUzZ0ORNlT4+nAFLbS3d2410xmtiBk0+EepKJrVkWChNjcyA49TjCINQGonl/Oox39PNmZxro
iwBNBsVU/LjLzV6UkxyywBtZkNFq8WWJKi1vOuh2atzo70DSYqx8KHykLtIPULZfZoAH4+qSI2Mr
MAsX3j9c0KFsy7V7gbQaAFRiLEKcLpXEFl924+M1SPe0d16m1PKKepGo2g9mAJTncg64MCFjketk
e7KmF5tyrqJ2LOu4e2mzCVr2J287YBkd4gPTH0tizm+ish04bnu8XdcwQNVj1tJizz6UEAe84uRs
N29p2cAYdB/BM8mkMBeC34nzO21/mALDKANMrZaEFoFzpsUQoRXSWVJ/yy2Ljo2fZYIolnVth7Sq
dO8iyExl8OA2ysTEeFlB/0NYkYlxhxBK7XBVuX6aD0j1RWYXdzYS+cs9YF6lctzIBHzkRC6HErtD
viGHMiaXRMwezMZ1281/odh9P8ZhNfH4GM9IkT0qob08uSkd21wajgttmY6OGFERn1w1ru33hu6X
3DFOs3I77zdgaw+L8c9EX0r+r2yqmsH6rQAVfFhXg2gS5iUIJv1mCVGVnxrIDI5+Sirhch3JIuUd
T8KTwG+PQ1ev6DrLBV2PnJqmJFG46H7ZIZUKy4w4Du7bFCzyuBaB1X1nXlpu2jU3i33CNy0Zwiog
K/YneH4mvJ5pykxckK8yzJYjBj/n/1ZXGhdzbhF/AfNFxJih5NPqM7AqEiuIZRANUB4fhF6Md+Ru
qKrF6eI39w84HGs2SsOdi08KvGAmOKE/KX8aoCrHf6wzB59XSd9g3jZ1AhqZwyEwYEUz4y4AmyAM
wxcYcsYJGBscH4BkHVTcpxU0dx7giAQTeo1DYO5qR1toFxx9nbnDcFpz5io7eXWzpKI8NLVfVup3
Hbrlkj5MpKLkdKSVeJj01/nU4o/YMhZreSK1KOe/+yQ8A02OXJgjix6exUyrmzKxif8aJcH90OJh
jwdeXtCFMtyOxkr+APsk19LrpH1IsprmiY/1mg5UnyHwsPS2ukLnJcr+roGuXHVwCThjGgRWctXh
/RDHBmIoGn8N09s6aqp2pJBQ5diOV8u3V3qAWgXXknOoGttgAoMePXs6JWOdrg9BS2zafaqTRcfL
Cydmbdf+qk78JM7Qswpyg7RA01tzOiwQ1NZ3znae7FAaN7hOu1qoq0J5Le+Jm4Yg1NWSeyUPCtPB
YFo7ELevtxNkxj1qNnfK35zp/VZGKd5Y7jhcLKZkQ3veN9y/WE+KY5ByoEYLV4VWKxdGq696B7XF
Nvu63R+A23joHm+kn8WsTQjiB3PG2P0NPmjPwMH7Y/jl8oC3xrVB2E1rHSqRzBh/ihhpGtEWarDU
s+1OlX6mYWZQPkFIKtdXq/GA5U4NQAHX2vuPvWAFcGvwMMqDDB2bTDpJ1rfPLYKa1Eosh69ZniBG
T8vcOI8L0Hm303Rb9vWcjU9On42xfUQWuw/ba85iuYiHuEwoFPkeZ9YwpTT8XVnt67on0O9OTjrj
uN6OrvBY62ylgDI/YtUoH4X9XvXqa7qIgfxaX9hZMd+4Hf11nFOahaYcDkGN3qluckwXAqKVR+T+
UdmB/zbPyzVN3g8qkNGZA8UGuXr73k7Qz/SsrCZS1mvgDH8SIA/4efkwTqy31zoGLnCiecIgNPni
mjRb66/OcJVz3qJvUqc+PyPhYEBVxx5ZqA54kF9oacYdoj24UOdF66xwMvh4sf1h38oK+jjLydH+
TCHWQC7wEJQ25+uB4vqgpg5Qpvgvd0GCLnRxqtXYM9myscxt5HhWmfv/7kMr0OLBWXNGknadzoar
MScbMN/rbl7QmbatcvCjgzNzCyV0qXUd3dWHPrHjKX/WHeoa3S1gdKysU8jt69Ajkg7b1JUcBPcN
tU8HvSxmlTuZrOd3l7lj0+Qb4L35AEC8dGQJAOn7QYUXmksuFJUL56UYdQ4xZYqfSb0r1f0O+Awi
t2ZUytEKFZ8F650VSjAb2vU/BuYujx5JO5L9ZGVoNUM6+NJ9bGnkni5lHT2TCwUdonmFOeuLaQhJ
r2bQOd4fBx6b8P7Z+x+ea3g/yKohnEvB58V7U9MbAGGs/rPtU+P26qPdBegxu62xj6P2QKdAbwxS
9v5znYssCn05yMjG5o1NZdkv6FQFsVgP87o+K5qbDryjBJbLj7u7ioHK3Pa+rcF6LdRnB92JL31F
zJYfhiJbkBdpe78Ih7sWFpgDJ55WjNXvoOG00f6ohcqFdhPn1ADbLIvBmE0d3oV9irVNZyjfy551
Ek1EiVGZmY3gD8EY/YEPUKSwfYo6Gb4XaiS9cGzSRRd/Ef9N+Lp7KILoW7x2oFmSot8rj76s/Xw1
dKGZ6Pfn9i3gbIZLHASfi9lFUfcXGJ7meehGNbX4gkqnxpAEeWZ2kfa9he82xDmf+7i4Eu4EK/PG
HnKDT5Yu9Kzsg8H8ssFor4E+BFGi+YduylsbZ9wE2ZIWfkYqIucs2eh4cpY8MYJjXY0RknjPYzPn
6+v7k3DRe8rMAr0XiYZCwHU4upfGNU51SnDoY2nCHqC9GZTJFDaNBkk+UkBnMl1r204qMr5n1pbP
u8+Vjsha4Z3FY4I7MEco0sP9d/KVYe/Jo7rrA5RfIkebnJ2rlnTKPzlptsr1KtS1gasAK0uR//3+
S525hj+Hd6iDkkwza0szGQMcvJ3N2F+yVahCPe/Jw7hr4+Dz5PRLlF3n4Rp03a0i7wbxuCkh9ae3
VIOMsjsGdmVYIym1ZryNHJBwsw6KuKVq2cfAVV9BosPEOpJADDzraNNxgySj5+vYLU895LUK2B2W
dTndUQ8alN6NLy2c3++KsjpQ4M1ZcGfkz3Cy/czkCXYAd5gIhtEAW6miIY1G/4dUX4eL3VXeTWDl
iEocEqBj1VzTNpgSlPupV8DGtBlBOfzHvhzrQlvH6rBO9AYDgxsbaFGQAJ2WpuFBWlESjErnOYUK
woae3mFPe1balDpfTfAZKOTsrI475bHyWjO+HqB5mW+I8yIUPA5dGfmNdZeiDkohbVhqvOEjUH5O
mfv76/jLbQNziEwVOUgyMr/uzYAKw9VHd/FZNZ45oaYgq/9RZUnMOSVraeYwdKqE+o+8NCj0//bx
5lCQHEAO4MxffLuL8LXygox097xDmVQW2dwv5RQFPD8/szF8URrcGNUoFv2D559r2d9sYyNjhIq5
YWmQh7o8m5n0i8JZe0UdT2qiqqLCfwMj9dKpmI5iRt0ovmI4tMN66IEcWECaoJj0ghX3LUHFHptZ
7mxwwwmDzA93wJ/OOiZ9vbvzSxuzl5JRDDZVCU2qpgIlnPNT951V+5VJxw/pJGtxu4SqqdExtuVU
BFfSWUILzboowWrktBFustr6wEL+Yq4DsEBE6sDJYZQhWP12NXQVlO4Iz+jLbqIIR3yTeNh4VR7h
av+jpBJY3gVB47FbUB1q9DOqPwT372+MS4cUxjFleugoIWQAy/Ey6ZA4uhLpUulvdSOtVMBIr012
spwqTHUcsR/ff95FZsBn+Y0HQMG3IXTEQHhv3322RJC2yZR+y/wk97wjNdkEbAdnAb3CZWyzWP05
+2GdHOQokx6+FLauomu9DUYxHDIKCPny/qB+IeWRHGAKjD9IbuDXK2vUlVzats6+oZVuLMmCKA3X
Pe2VjSO+OWgzfAb93FkTc0IzQOMgred7hmvNL59Etszm5gWjYBqDVRBdjzlJJ/qhn6OqOkX08zUs
RrfoblYESd2vpNtgSh3pcmmYQZsD2uM7cwrHALXv552CsaeJg7pmS6AIjedxyEa1wBSraWzVHzpY
+OFjHzdIBBxTK+zE1Ui6laPdh6g7urfNRG+20vT3OuMcQ2z8WcevTXY8miwTbOoNvHt/Zi99AQ49
6WUyQQ4eAUX2F/HlJJ3cjskTvOyRZT2EUp3a3FbU8ZFnRBcTnSVz2t9/rs8u+o+5ESbNQ90xhFqA
asSlL30QlzQaBdGt/rJYdqxhwyZkX6pXkiN1+VGu66IeFHkI9AHJd1GMhY9r8OC3W9rXqxu1XKlf
sraF8WeaqinPptVl1w2k6jJf6fYWwU2DV5XCZv+kaecU4piIyXzpqqTlFxNsGCvm2YO2XjbAQTne
Yn7vzDURCbxDYaq6oViyyiiU/RG4k8fPCqwM0R5wpIkfJ+nHSfZAvcZUePdy9rQNWVvF5k9xNa4M
IwIet16ckcTMcHSKaVKvs5MXq75WxUoBL4VcQFvJId8GamWTebEQuWI+nKR2WH3KKkJ3966eB5DZ
q25dyQEdSmIYbR+09kbKC3aOSkNig2y0GNI4rr4320TMREV6+a3WJEX9o+vIyfY+QzJS+XJfF2MQ
TCcZa+H3D4Ee4dc8p8CdvAAiHJThwXYsM+YsH2tDWchiAqbm4PSIVurbxS7MRabw34P6llR159Pk
pgvIrh3RgDAtdzyhFaPO3KSfyseULB8Lthpwz77LcAPW5EtFzzinOLXKr5L1KHFbgVSzagYUfE5A
/IM/kioyQ8m9RpC/KYFJuJL2NSjXEmTrgIvVN8nX/RzHdhkAijblPGbdNdzu1fM+TbaMOn2kOTYi
SHde6ZBcvrGG1IxvBaWDMurEMOETHFppltzS5pWB7RBbPiBUs9oedavlRr8JjCPRihYe0raFLDwl
FsZtnJgGQ4lc/KW+akmODaa/r98zib5D9XJ7O050rLZuy2RJ+eGewNCD7djJfU5RXKhvyZ6T0blK
Jysc0ydbuZC76OKUgvnelEuupvBTZ/daZ9+yxK3H4dUNSsHT6VkvmY0unMS83JFFZGfe5V1v9nsV
+eb/lLfE/lEiT+887k4K5DRcpicti17cWijbpdep649B/rnos5IxIp/T8dH/lekgM0z5xFmLi26r
JJiMafkZEgv6xREFrVyp7gf/BxQyoZRsY+eju5et9dZMAQFgHLEfpMm5FUkEvH0W7wl3ky6NXxQ+
hz9crdBJLdqg1yLtm0PftBon1ZMBOP5xo87tHLtoY9MiQ48uHqgodTAmIRx0aR++WnAJo/T3OWGT
tgd03yzaOO3YbClHstG9vVR1chximNktJfO21YSHys9g4t3pbrRZR0Xqy2RSxt4QDXa2cmxn4INa
JFx4Oaafm2Xd+NWCP8HvZWqMAv/gJLl2+uvMh3ZRHzpywukNNfMl+UJyGTFBFhGKBxofJUvFx2pL
GeC4kqNB0Pccdl80FfnmQzuAIIIq57RqDK/J086dfKgQ96jpTrh9cHErSoKOieRs1Me+VyHd7CK5
Ush7JTxf0ulqdcK5+W13GFOvU3V30p6olT60FucL2uPGHsnc0oTGWzJkJ6u4UWKokGIdkuHz2pVQ
iw9RUnbQCZsiRsCdVdqAfvgveVs/DMbmZ/hti3FTd291XNPEyuXRqieD3mGl6zb9HAQSUdXs0MVK
kqbYPdWdwlcIZOH6LwVCA05/Wy6jydO4/WJyUYRT3pBcCQV2lt8ARix8fGciJpub3KMUwCLuOayd
D+p2OGZ4GDZZAjRmsgQq9UHadHD91+iAfTbX7ijWqr1rSlwlGuht0HnMlls8iPQWqfsPCm3eRkeg
UWTq6TwWQgU7Fy0aN+KnMzcYH7RM4/VTWrUmibohFnY14QNFvDzbeEfkQhhguC7vH/m3/jiPd4H/
2K4hYLxAnfriGCp4im3tR/qT2/gmZp561Jmyw+6Wc3Hk+jmlhQTDiBsYdoxmozT+/8AYF8W1jIY4
yQj5Un9IwA+r8u1kAPqGJRgkYtvSn5b6qZJsUgRj0GmkduQ41SNNlK5V17aclXiW+Os7YYqQylRr
7LuVZFMSFl9AgkhoHTI+x3GNk9JkwYpzhjMNz7nDyWJb/jm1EQy6rzuXaE8y5lz1QX2dckUsH4UC
QK2X5g8gEKNolPYNMH4ZC/iZpLQSiuvnJm3Jnl7j+ERNe8LpYdtfjxt5kmSqudPWitzZp/2yiNus
qyO6oHBX1vS060tRHDp7mqZHmQirOSWBKFhBjoumzsRTWXPwsiFbX0dYKHj24P0Aq1OVm9KAeaOH
mqypfg59OLrwgOLaPDWmcbIxBklhslUd7Wlr/zjSb0wt12oC0IYDPQ3mjwQT2uYZQn4Z94TvIvDy
Wvu0trOvkfIyyf8mCk3gXwCrkCqH928I9pCXPbZzPxcGG7NmG5wRkObMDyeOZ4yFjYn/jHmEX3Bo
gGGWR5SCqVl5iKiZxFWoVHVmoevUM+0SUp3k04F2FkRwp8ntDIxsixHWtT1nYEnPHkno8qWbqV+5
26IMXZeGspAbYo7Z2nCU1tM0IJVfX+/VQ6WEBZ4f4dWNZMs1y9A9bGFR59vm9YW2DP0jqocgb+/V
zH3XXg2qJmxtrTLKZo2QKXDZ9JCu0HTbw1jAghuOASJn5ZNvdws/Cyr0hRcS9WewdYfChx4FwPKW
ThJpEN4VQW9iJaldGycI4fUmoyaewtXbJk6ceLkvNublPuCQUl6GJYfIVMqMlDPwTNsuRzNx7pjQ
+bRuqmogQsraJfHh4JaT5R7aAhmZ6bOgij9VN9FsF5V7cvvMJzcxl75JreShRrXwlrJuM3lTEysc
wzIvNfKKIWUCuXVy82oxiZw2pKkuOu38n3uL/OIcp8+5mrt0uHOLNsjuMoqHcCG7dZp4AJtSM6U2
LUz4NDe+KS9YYgvOgOo4yzTzy+0ULY3XIegMwLv7S5GnGljXS5g0DMxpuRvd230yIeT46wBz0+lW
ecKkRxj4gTbZTMT+cdeexoGKfP7Tz4+08k7bz0k4QGmIK9dk0ihd7BiXjmqTbZXapDCOWgZh93XJ
ax0EV1uMHDaJ4b5wSbLF9m/aah35LGiKWXXpa0zqTl3a83SlY0Wpfeu40Sr1YVocemifTNNC+6UD
qy3x1oWLusVLEriGudFabd94DyJ1mox211uN3H4Y7bwJVXjo+tSxOjR4bHNe0m3BdOCbTbYBHXFH
2rG8HabKwOKHcdtrE+rSd/NSjCjbu9w+Kl3oG52evZHdS6jUbBJUjqTA46QqG4N0Io+Qi/44ZoWX
vJAfc2b7vieBsQTXVgdNo0XB7UzWEqh0NPKgJ02Bwqe2bYxJAmugK/ixDaap+VGdzcjMzsIecPd3
Wn/BEQuNWBN39JpED1WH16Jvwiyl2O6A/npW3neu5ffdVUUlmIo/ScJd9qRUwqxXEQU93IN5wx+t
pTe0sViwF0F9ImraoFDRW3p9tSWtkYIMFeBzKlAp6mDbu501564UxpO7IXtizBcGhSwmsvyG5r6Q
tmSN9zKhcpiM7bFKqh0pe+IdGcQ+e6u0Rl457Xp7ulu7MfoCA0WkRzU3ZjhO4ZvEwXz2M+sE6B0Y
MJwnBwczbHoXzjF9ZZKOEppEeSle4JA3SJ3BqS26lxBZJj5QIo6wNNflNKXhdP9PYgTwmXEnCI3y
TvSX7syB3nJffZIZw+ShtbGcaAyl4z/9coCy7bslMp4HGSw9nfSKcQyZVUdnCs3A437MZmtOLE8c
8nlYQTMPuhhyp/rS8WsgHgdnO8sqygMYfHmLxiGsMJJJIrzLdWRekAoXm7qUwSVItP+hnIYr3AGX
lj1VNvDTTsXI3D+2hc1NRJsL0JQUzjVt36a7XkwQaKNSG/ZJCeUdU5DytpiQDTgachV35UOAH943
X5J4NQard7qEEWlCc/5vd8f3nKAV2KVC5ka59IF8XWhZJe8y/HdWaB9Pvd1p7jkPrRPL77yv+3qh
PWJQJWcqfCJwAAfLGOydEV4jRebL01xnwI5PO0muSr3emMmNOae6zGzQuRlwc7+2cd9bNGTrIe3+
O51tfJ4EXbPyKVMePqI+I6PZkJoyi3kDuUYY7uxpzPN5kjH9fBcVaavmx7qe1qG47TQRNeVLYQDW
eBQU7s/zTZDRcFNAHspddkNqimJ/VCAP/Y8lXtsogSN7Pib7C8qIdCa7BplKdjslpMYsILrHCHcT
Q36EA+DFhcFX9+syqWbzZKhSPrO/W+x6mgNeeaNilFtOoO8ic4rc3LIZvgog1jZfaAdQcAmqrZDF
2XJ5VeWZ53S6MfDAtF2QQ9OaVYDkZfyXnRiRU5TAIUjXzNBhd2yiLzsDIYlGmRxYKqT5rg1wHDjm
BRz4nPqZ0VwDe6a63CzgeoamhzNcicyDSZ6vPn2V2HVhuFBE1U8eeaATHSkkxkFMs+Fl7t584dL0
Cc6mpvnNs7uRXmqtzVOKXpojWlUZbWXvUDBSnNTaF+bTAeSR9TXXyZiIuxGraet7F3YTfJ39vfdN
tE/GfrKF3xpCxbhlYCMd0ij2H2hmN8JxyDH0EDznEBZX6UyaCDfGgawdHjMXAt2dqyrm7zRvzl+D
MjEX9yKAZNsHLTsrrB7FUJfzRDFen8z/BuzHWF7R0Uri07qgCcEfPj/El93Qul4lnjde0+dNJiHl
EMLgaCmeP58SXB5gXgjxGKQEik7Ex5LJLI2bgun/MZrsYY+i4SD4oqJw5iHs6gFYxG+TRsZPc94X
BilrPDpqXA20CeNL7OeQ94DY/UT/6SnIu38YSi0v5kXaHNRBRAyRRCjDld5EgH0FTYi26oegcMvu
O6rgBhH0hsggguOqzc7dACociJFvdkgq3QDHbujMxT/luUFBpZ8YcPr9KO4ymiBjT5KJdAZBE9Hc
L8q11TA0jWy9T3SY7RCLq+jLg+KGVzI1PygUNTtndOe1zWEZqsIrHrZ99/4ofoklDbmJfHwA0saq
BBfwUWhnVuBbo/sUeTXbZT86ZcZuIOw4U7gKrYwH0mwHtt5y8NnmGb0/mLfwO6EkdACyGtQDIQfC
RXERShZQMvtRJOopE9pQzbXCy8LCnOOBdc7PR7GZTcnk+w/+ZS3Q0w2QI0VKD2VrMK63MawrTUur
2J+Qij1fuOEAcFc+7Mniye9hTuy+gMonCl/+nW5++/vDeJvdIpQn0RhAFw8gn9Pa+zLrqBbSzyFI
6WO4WnIgrzOim5/SoA+/Mjv8n6YcKbQQ/JBkQGgqls8qMj9BGQBRPXeeqB93PHg/If22/ymlzzmM
fQBP7SOh2UsQhbIvmt6i1ogyEb0LLvd/qXqTd5u7xzwrQla55nIL/vjn+VUIz+dLGI8GOE0cRZ30
7fuT/cvzYfTRs+KMXCDieyk61VRLJhcKQB92yuUMjcjcWW/Y4LUjyFvd9S7FsR8lmX8ZAMtMvhrG
KQxxm5K8t5suIDwLqOof7yFCmKjd8s+X2F7wmFrSeK6UBdY9lTFDPoa/vT8Bl6ctctjvJvFEHWD8
axFgqWefEpd0eSgoKFu/RdGEJFs20vWxPjLowRpPSNbY4wd1COdOhT8lu1yOF7VzMYlkjht77uK9
S+Epb63b4QHGctbTttHv2uWVVk3FerfnQmiL3Hq/SWcwSQnOjblOdmSbdtyFiS/7YuJiGEN4FusR
Ci4u9Wlwa+NN7skWQKNzyJ42NXsIgreNFVMe5YQ00fMNkRyo2iS03p/WS4sKr4eNDUcI6gQm9RIP
S0TS6dZ1igcZK4+0PYUXeUnPW0oby/56akolin845WIBhvgxQc5XtrnD4KN8sMiXJgVxdoypH5lR
gRde2ve5knHqyaV4CM/ZWPpHABpt1bybm/3+y//6OCwX6Jjp9E2dx2WGoMiFABhexT3KHCGOaIHc
WXblV4pCD+n3H2Oh4qJMiTnGkSdxykmOBJ2XLx85jonu41T29zt/qzjXQei07tbXaZwNlmVKyVX1
kC0Shv5xaAKEMT+5k1y76kTxVWIPD35Hmks97tHATtQWKaRDfJd4IGDRVYIXtyeGW2TCoPG3MMa/
iHWSVXII+Kt41mIhrQbjPlkMRNTNo0l0UdlpENoqqA34lCVgI5C7z3U44ZlOWW0ZejEpAxeFeW2y
EzIDyhZX0ZbwbpvZQHwFhA9Cnzap8EHz7RZqyr4FK1S1oYfXyiUqDk0nouywE5yyQeWrfaySHgiN
vmdkAO7yDdhSDS1twSvDxgwUYrJx+wc49zxkLwRv00bg9qORaF7JCCX8Q70ei8AEwLunmojVHLg2
iVZ8lyGpjGsuz1XklblXf9DONRhP0WD5qTzMgzUswc1YQ6iO74p+pZBtc35se5557wIMYvVOIqV0
78s2WTvGupvjYqtd2h3TPRhvtdesrzswT9xgKvrds0+1xV44ryYOO1OI7EbYS3GTUHWwOMeN8bBD
5ZEbm8kMe2VKoHassfURoIM8dg7ifqZJ7GXUPq3V/OcqYidBUSWC8OHeESZ0fwOIR8VhWBHB+FP6
cwFfXaRVLg8p0w0vvM54S2KPM/SaNI7LBFo08MLTIekyNKeOYxUH97XbzfFDPoXj9K1AJoESA+J3
scZXWykqbO6GwlU7qccavJGyQzoEFIPv44j3VBD+N2XntWO5kaXrV2nonn3ozWDUF9wufZZNSXVD
ZFZl0zPo3dOfL3ZE9RlpgJ45gAChqjK3IYMRa/3rN6/MrfPgMAJo+N1pJvmdYy3N0bu8TNuYgQiD
KhgpXEh4NXNMjjyNw0lUJYzqmL+iQxjLwvQuPYnmLNGGOi2qYoZ0q/f7rlCDyjdG5xk7V/RGR93k
6qmIrYBp3eYlE6ySt7pyZ2psCNal+9SbpDhnh26fyv3r0hNa+UKYp7W815BwcIzIij3zXlZeZ38B
u56m71SIlvsC6DxPzzjE1K2NOV9rbC+Bu6/G+IwqQLDve7srYdkSKd4AG6XYSco7Dgpn1R04qkVJ
n4ERfkVzQmx8uYT0gyxW2Gq+hVofF0zQkgBcbz9rsJ3dkL3gsteR388fg7AcDbAd1cGy88oCtle7
gC7gos1389/q0LWKj2pZT/7KI1teH9zZpIdNj/uMQas4zQStswzVMIDQ5WS/aQ3bmMvDrMalqkQv
EZuwMBUlp7DtwjOh0qCX3UnfTDx6cDyrJD6gCfl+US5pfzK72iP90K+yNEOA0ifzU1A66cKcXtNx
mjXjsNXfVC2xcPNh8ZsVWDGSD1J4sD9R3Yp61EvCwozfZq+XIRlq69LYmuN5jdz+rvyi8UpDMq86
Dn2ZtBaxLyrJ8i05qnhvhUrQSgHO6sa4IkRRGrBemUfYT090yTi6pOYLobCeAzal1ZRp2o2f29oO
SPdzvLmmRVYggkKAyMiRMMO07BU3EIcOeYX2FZos6D9XJkqPCqXabVPQzmt9S91NcggcARDw85Ll
0b1pr5txATn1jj3DYzb47bpMA1pZphmZJUGMzsq87NHLhb9juaI2yrxJQjbReiXXwYtLkZllcWgi
A0kvqQe4SL506mFb1Otd0YTe2bbwKzZZ3N04KbZEeDFSLMtkFajBsLo1P9f2ddcbuAps8gHURi6Z
2inh2fLxrLCXM14OWXkKFGMmMSUFj2vQXo2g3KaX8FG6SuR1nvzr4ab0PhrLdq6aeb09qM5tKiz5
CLpUQtxXX41eesaErMumG5KqSg9tm3NPo84ICvQuDaYH06ExeklpthiocL3VJo7GyqVKR0EpOcxZ
ePU++CmduaLb/1psV/72su0Dz/3clPLnHWX0oGGvRnEl0spkbekbZJqrZHHapJXv+adi2DD5ZPhz
PebcYKSmWfCL5pHUXhk4JV+hKjWC3XZHLo3ZTQFYHh3KDMCgUrn0jGpfaa0KesR5kgivcYJS4uHO
aSEuoM2gTgcw+71NJjnWrWxoAZQJ6k+WmvWu6t1V7ca8TjYOetZbUiqxjko2VO5uMjXskUiK5MAu
UORqOs7aeiyMcDMfOv8KZbVjG37rIcdnv5FfZjbxhK2E8U7acxgrBVdVzfJU16Bfy3ibA1HjBIub
Uk5KmSjjkYKcISzCbKIHXzR7PgIBM2Dxo6PAnCVJo6Z0zoYPsUIcXMVAHFxcsDDnaBd5ntCIu1V4
gEmdpM3RR1YyDafJNBH5n0bFO1TLNlL6Rl0J6OMezyB2gNu8syfoFVil7U10SDuBag1IsnaM/Vz1
Qt5f7hAfXG/IunDUCx2PFgmElJuck2n8s+k5uD/qDrHy6k1is2rsFxmIJWHTt9DYbSZF1xp3UkWV
nqHCsJbjvGhJ5ZaJZESuGBApnjuvsT0KLWzs5D7rFOPEgmH0lK2fR/DdUWDie+Vc98qVLbHp5kRc
WACLyG6dtM6OerbDkFVWla5+RepDXpETXfLI62yUHAo9e227ma4jVFMyk6OATzWAAfPkq/MosiMG
oQaULmb1andSxVOvykOmL3K30MhqqnBsLCGYLSlkVS9P4uokcaRbpHRTFaTKBGJQlS20MR8DuTmz
apupNRM/riSbvMeYoaj5Xgw2jFC6DajVjJ2+7MYL9cwVkp/WxeBFDoSZfmA2G9yGY9MJInbNxHff
anWzhQ9V8GUsUFuikMyY4X90fFMC2s6cpsP8JUnnxhNQSqWQEB9COW6lBZCAvpqYGUUuqaeegnxB
aOqKQT3X1Ea87FJNw967Ytzb4FUzs+kE+n52mAZXwmiaq1yoobRFecH974bK68QHc8mJcySmCWkP
E+USmhLI6XW31s8YrMe9n45hmO+Vf6vBCiNdxtI6pAheM+nBPl8Nhjgly+YwzmxGy2EzAUpBwRVp
wKk8OavnfRCYxsGWVtXIPnX90Lp6LVcCWMt7iyOZlaMvslaQcEIjZzrIcW62Pg1qRIeeqBmJhLH6
VbRHN6/Sofjj3/eTf8Uo8P/DCAUNAq6A6OT/KmzaPX8VedpURKS0cOvg0al6fpd47KbgQc0S/v96
Y4jetPDAM9gkeSCCf4XiqtIZu1Ds2V1RZV34ttEpBHA0W5TdKFw7Y62bU8NRwTb/798Ya4g/00wA
gy0ZQ2NhU05wL27bf8aFTMY1XI/ZPo9ethshx3XauPi/RFD6sGQZUUF2uCbk1JuHfYnWJD1hJZuJ
Z1t5ovgOVR49S9Bbxps1sZAxWbiaHmmLF02sAlODVhHXAYSu7Gji7GqMhyzbRf/YQ7XZzEMdZJlb
ILUxJVWUaKgpwOUV5TbdxIIZLc5wVMsbD193dbFiJCaZae7czmgSIkiPNgeK3JfetMZdVC0xEAfm
prs1X1rk4UOObHHw2kdB6VHWF4DGwX7F1xFq1Wnzaid4KffEQ5cTuMY0lKdk3mF53Hd2Qi132Sdk
kU9M2LaaopnpS1vFjVfmorhUW9Qkj5bs9OBSeJGx9EeGLm20PW39EDotCqpcdqo4G+wp1IgZn8nt
1hygy69HZ0lyozzp890bhnA1fts2pPDiMDg9hpgkMVXC+OIupkn6DV1Gv1XnEi23HVzykAxu87Rs
sPrQZu3jVqWnfB4GHMKuFKhauR5hRh8F35GOZ8UlpeztAIrKBj7/se/GZQ0pR6/+h7lyvFrgrRSI
w4wNdtJxXoegSw+js9E9HngameTf1kjwp/4Ls6AdNrXZRehfP9KNFHmH8l8E5oDL6tSWr1O2LuYb
FZcd3k5tb1npoST9asKDCkYWRDptmqgK9TzMJm5IXybTVj7MYSutABTpUDtJ6vPH4JZyNKleYd6F
1ESNZSsruBnu8DRQOS3eVMc2VcX8Q211adHgT5AF/gJf0N9w8OiPiyNIjOiL0Che/odHDOXon58x
cEeAR7YTTJYRlaJB/PMzBsu/YSDQerezyHJnjmEnpKL4YjEqx46wbrLkhjgTHKMAbURTRT1Za5Tz
wc1S4UB5XK01B4MZEUQcW6T+D8sytuBBk5V+qaoJo+PIrdPl0Q7qYThkq+vfmVyDiYeZPTot7yAw
gB2VhyoaB/M49fxbdqnt0hDPRYlR8p3R4uBwIfy0zTHZzufXZCi34ux4+QJx3rb6Tygnc3Hq2tGs
Dv0eeht8L99ebslSI9xcOElE4H2SBuMhH1dIBkdrLFfrPoqa9skIUBHFJrTdIJ7qbDkudCB73GRh
ewQRENFd6kGNxSW5CR7QGZJfvMAQCfmyZfC5Iu70cerdeYFi6tjfLD/K76rVG/wYZKJ46utoIv4x
t17WeiUsduxf/SzrXgzLLp8q11iteB9dpjkERYFUzFhXZPhBPgCRoPo5wqLf8+hQOH09mA+QaY0f
0Zw6F7x66uMGwe0EVyU9kHAT3vBdrZNpZOxBgp77i48OOx6Y5GA6Ee0P4564aRxVwfbVrNz9PIKB
EJNtVcPznHftBxIK+8cUAu253Ebv0xgaziWJTHESRStdeWhYSXgum4tJtXq0wAulGj14xEs6vWkx
5/pitp73x2aH2ddkGPuPGw56DylWGrfV0I9lzGSZ1KRcWJzRy37y18KFlLkX663pjNO9gKr5LOzB
Ou1LX5zKwrWx4JjbNIZ3uv1ow6X83E3u8qF2zfEOw43saQlMommMvuhOVd3v91Cjo884SFR3Vpp4
H0IYL25cYKIZwwAK700IDV8rb+q/Rli0XBidGQd68+TG66eW0wSg5wBEYRBrN4XujTv7zed2XBpx
kLyqs7PNxmtq5+IhEi1dNo3KZ9g2pFq0vXNZSN98tJ2UALB93t/LPhFvqZ8j598S4yjmsgcISaw3
CzeQm0Bs5Y2Te9vzbhvjo58SV2tl83ybETQQO8m+wRHKw+KQ98L9gEFsuJ6wl214F2IzDPql+7Z1
t7gIwz44h1WZ/BP2yAuxBNObxfF2YfYcxSXaUNjaHvthXppfXDbgk7GW4bOXBsGNs+cCq42BLwAU
6X0JKSBR2y1Ic44iFM3rVBdeTspLIR5YmpSmUbvwnNgNLG0MNmIzLK2HFE3665q7BnSpHho3Jfat
x3byUYgc1QkO6S/I0slf3+fiNWvKnOhku4ER5S0N3TkZXVGNrQnMj9lBurJUzRsbau3ENv8rYg6e
EjwDbn1M1kr3+2YE09lD5nJbTu3EnpHt5UfsdsaPJDs40BeG5jJhXB6HQJ+ffQbodpzUwiqJsMvn
jK4MzHYlKjithz+sYGyeMnqPk7FgQHlM5oCIlxQ46IRk5GUp8LZZJ/FbhjfNLUbi3+fBefHBmrFc
LtezMQXlYY8I66HYbo1bayRd7QF8qL7hi1XOAeeW9omKgoBAxmnJfOw6myM5M8AU4KC3bK8NvIaY
AYn5Ct1+PSyRt7zTKRt/GOlo04L0uUsshZlXP3wCkm6KzHDvxb513+CfG3clZTQPl7s+pq6z3E35
UODK6Hv1ETFs98fC2XFvbZ7/FcuV7mOddKZ7bLJyPPvb4r/Y1lD3xyQx+rtg9AJM0tGDvRtZnW1Q
ttsRSbCNNfwp84b8sVudCR18MrTHtvSCJo4ChErh7/h3hgd76DeMbrjCd9Nc20dTECiT7f7wSWBI
ciL6LcvPdM7mpxT0eY6bsE74QoK9BILGJxR8xkcLP5N34WxsP1HuPMC2K/KYC2/eLTjcn0Jnqr+g
swDZWffwNXFE+rXEdnCIBWPkPeYqtJ+tqPDOxWphhp0nfXVJRZh/cxEC3gTGlr25A1aibjIGiKgX
OhJ/t6t4TZqERxOVzhmzmu4ut/PmiC8HyItbJscib/MfYZt1h2oNw4896A2G/256U4X7ShM5jJAl
7fS+3uf2vsu3Jz74dzRQ9fdutxrEzjjeiNJh7+6c8QTlIue3mAvdle4YPUFEdU9b7vVnp1vSOvaW
vD0WnuE9uO3qx0FrfkOO796v5QqZv3LGyxJZksbEs3vM+7b6naizDMtlTwz4Y47RTevO/Rcf2wLM
V8oyfzJSwz5wCItPTb/ON35k7ASJ9u5l2bbkxuW9i2Mwu8anLJxnD9fEyKjOa1HmhLGkYVa8K8YU
yJRkiex5iLi03C0pM873ToI/igbc7hRq+SHH2Jkq0o7SHA6ublGUGFV12lqprGWRwyI9RD9pdlLJ
hkIPoaC2cCwzwCq41ph9nUacbKrosFbpsucvAQoY6tgC631+xFM2GBRXshFSMyQSz/upic12ggwb
07gyE1rzMe1+S7yoXol/uQ6cor2BTkDZD9P4Nmq8xv2u8T7gcmytDkONQ9txm+Z5f8QyLu1v+gRI
HUOLtN3amKfOb56KehrnKU4jbyxOE/EM2ckYeqc/GkZDE20kzRa+m9iHJXc4hVs1xNSSEs/AVn45
d4x8m4/u0iXF76OXirFF8TyI/BPGVIllAQaWlW3eM2hcPf+CYjLt8njCHg3jvgXf8u004qQcopLv
SlIWc5yUsnOyFBxcMXpdSXEdVqY8eqpWRBW068mi0jkqlCK6mqd0+95uESyLvB7fMc8rJ4yYIZl5
P3761thtWD4uzDTTu830ecTCQLSXpEwY7IL1lLv/SkEW5KepWCbjApeibD5oM/R6ZxwruB0p8yiF
zEft3oX0IBmXMchma/gnvl+S2mFui2wXVq+W7T9cOkRET6o0zok/BLrRkDZMLSj+MczjbvioXWc0
SzdKXPLYTonD4dc/UUuB0C6aoKrAemey97o47KFB4M4FU5CW91TDLGPHdehWYVISeMfy4orPa9IP
9EwOyjPrXKqrMJuRcgEFg2fq7/QIQJNpxWJLf83MXOQQUgljVB+hKW5KvDArcm+XNxLWoQuScKm5
XB0aAsVr1HML9WlKJ+TeNoqBpBErPU2YLTmtQQSQNJXcfMLVus2C2ZuNW+ZLTo5gPuDSiAvd99bb
z8ksevHPMfKDvrinL4ZeHM9MHc32bk9JPpgPNuT+FmYinqo85CoqoMF2dMBlLlMc2FAwioW6broS
Lk8CWA8ApYllYG3Z2zMsANw7S2j+F80EFF0oGfZdtgAx6rGbwoh8M+Sia1r4aNcZY+DUpjsYT2GO
69M7ZqQpydpBEjZewOrxJaR1na3K6XcW3tKsY5sVC4IaUDLuy45W+0I217RhGqvQvc611xWiQWDM
Nk46V8RyVuqN2bZ3aE2GKIEM48ahJoKDrUiNGrh0FPbfiFbOPfQo1lO36ScUyIAU0K5OxM4YZM4i
eUMTCpbKeyhKlxDWn0hXcKWbaXkEnYWEqvw1s9biUi9oaKh9krLfqAZxkuKjuDYcXqjWDeMnZquD
wdAFvYBcjp2cuL9tyvRo2gHpBSzRJUtrqVHv3K+4B0mrqRHOhpkd8oLOAQaxt4YTXk9XErWefWoi
t9/NMz3K6kaZ2cYVVizry4qVyPCmqfkiylGB6Gn+gEIr51MsQ7cNaKSvM/Ao36LtiFnUtn4r2BbM
LyZudC27c5QV9Rm5wDx/o2vLXxvpmLcwo42s8pOZVRP2eavTgw0PfVe4L9meFtVD7mNUeu7px/yP
ai8ZfabJDHGuWO6Y1kiiDA8hQBYzM/wXeqseOj3a0jqxWVGd6zmXV9SuRjYKLV7RMpT56kZP/hBL
smknOSNGjwlPmQF97aPjD6/e4D1PrfdtCVYr+k4qNShP6Y2y0e8VXUo/tFftlkKBhsSUTAJkVHL4
MLYIjz7Vm0jq19bG1WSKscJeNzPeXMwBc4KIJUau3QsUrwM7PvlxECXN+2WrQ1gYSdC4Lf3g1Qqi
jRaIBuoS9WXZ1hIgDreEtUD7uP6upnHWIFKulKt8Tvers5TCrNWJXULuYeNqyHXltLfDq+rJAVDh
L5fElJMKxaFRe7Q+5slSxXEhKjfnffDgCtRId3C5/aj1KLA9JbdCjR7sLZDmuBVmbvZ6TDFA976o
rQyTPcmW1hNYNescFIBi4qjESHtRArB6HOQPTld4PSErBSaRElCBe8mPaK2bfFLbGUOa6Vnr9fsa
PZ+IE8UpBPiRPHC1TIDN5PEjulZ+eWWrh3uvPH40+VI09ioA4Ge7XgmaUBuxz4iapx3ZhyRf4esv
hXv5jKaWYDycx7ldar2MatRT5IscmDtkHu0v/rzhy3q7boxYMBArcRqvqedFWfjBSU9aurWQnPjZ
r+ROADQoax41tdvaSMocGwbQooutSuTs9DqfQFk3/bRm2xI5S5xRRnCQLWq4r+6b1mjqm63I2gLj
Vl6361O53fhLIo/nvL4mNwQiuILQ16kXiriJHa/BF8jAWhWRQkTxe5Xr9VeBnruX89TfJHkzONMJ
nbmoqjvgz7DrL9ZAyBAz0MhfV0yu/JrFf8HwozRRIgSgOfNdWWeSST7jRoYaZmIKjgNBXDoVyowb
PYfZVVKA4/ZyhoB3uaxKkV05WXuomqodvw+VJXC1cHq3dvOjZ85bsJwta5OuISZuUlwZNbcVcyRJ
9j95WxTwcmJbUT5+9K9HjlEN8qBVSryUBlTS3K9e6JqnTkksXxUDI3kBEbzJCqC9TmASqG9cK1MZ
bKnDi8mMjyTGkRoJhlfK52cWexMgaEWMKdobOAT4z9wJzAD5aGQmsmzc0dylfqVm2FkdZ4OW8sio
m+ibJ/ydaU2PqZOtQXnUHr9aahqFaBHtrwX2CFUE1fP6JOtlrB7oJptHJ3lMc2Pd4aHg4iW6b4MF
f+ckMDaftyMjW5dvoSsdR93/vDYCZ3zDvfu6vK4UqTQVxKnflhH0lvrkB0POtTLdXu66WpeixV1K
spurqTs6Z8lZ0xew7AtJz/KWSpJSxNTLJ7RIMjnMyddAHrNtfzUOG4iC5BL2RoHmHfOqoYCThm0C
yyW7+vJNbrQgodGjeT371NQUhm1yyGurIbNW9GmPGGPAqgxBqLJH01yQFnd/brPjmrQuH8sSlwvn
SVD0kUnWFKQX4AvJEczvpaLeceggG3QCol/x15WlgZmkDJlGSHpcoobUwh4z7pHqCIOXFfmIcdhL
iEQgzjDhatJ9rmW0prNB3McZ/3Y2nDwYjj9NcMgg4r5YKtWno2jhg6koC3UizhHCae/e8MB/vKMW
wnhDLQekG772zL6KzS3t/rUsvauGTJW2gDDEgGsWoOi3gUWm10zf2nL4C4FE6tbHpMcJ9hJGCTOG
S47Py1Xw01COUZXJx0YRl8LKlA+Zvq64hconhYG2fAzXZJRPr7mwnXhxNCDNNMlzbJe6PqizDShd
zvc3wMjlFDjm3giock6BlZpeM7rzwLj22oAMGEfd6m0/Vw5amtiHR7IUT+g2acP5b7CODYIR5h+q
I03FIDlRY5FJNYw65PUzTQyX+u70xCSIKo+ezQqwUueMS1DynpXSS2/YhtIQ8eWlJkyHNtVq8K0Z
IoEaqYebI3ddPddzNyzqe6QQvCKizqvbFLoJeeToLRv2i9zbJxPbF2iDSuhTFUhVvaOyomKI7rYX
iD7OYt221+pbM9KM1iEF4D7LLXa+04TJCV9GXWi15CJYcVwj9Ve2oqIoHa+tNFQ/76Zi66X9IG++
6a7gTTGkY0qofUANiKRqkjp5YgU5qjdQvMnw422PYAvGJtYvTRunTLaA8YGcTHxK0HXzrdR9cMZQ
3nTFp+nDVFoMKEZvqkpufZBH9E68VaRkdfpPwAfyFmleEIRNeUBbg5eFmPqHbuohV1QPRTeQblKc
f7qKKtYA4my5XBsldMoU5bTHgJUKCq6gwfv9ZG6pjzy2KxCAJvkp6lqG2Jkvo/lFijaCY69c6uoc
8BWgAUZ5zafYd0mSGZxOXntzW6UEUF5MSZJQih+4a3KrjaDWc71TW8hOTGeHzVYgcRSMO6Recu8R
yuHIBryB6+A8rfJmbGzRvJgAweZVtH+p1gfqpnf3mNDzIZQ976QUVBOm2bymbNfkZ7nWMLpanKMF
U9Sj9AGEjDUmSzpA81DEXvovuBSYo8vNXxEiFGiTOiEI5sEDHQwI0uS44d7QjEpNmZas1QbLFqXc
1cprWW3JHlHFrj66iUSkynRVxkqXkYVAGabIjPCXqe47UA0WjH+FRhT3TQtjVRU1XBmptar0U7eV
9LtC7RRlMc0t2CjlTWLcWSqSAq8c+h/NxtDnAqO2K1qm1rq+dkbmrHJvu8It+olTteYKDYHvoSV4
moEAy0DSJVX5lGD90L1BbablD9jI5O1VcJeZt1eYTGk7tXWw2ZZzQ4FXDsY+4FGWTeUT8mNzXw6d
uUYWVY9sZ0TRS5KUKrWZKUiqh06ncfaw3aTVgomsHLqpPE1xnJBlrAWlWp5MCp/znELWxGViscwV
L46DfJNWkCn5Ai9aO6mVinAR5f6uWoFQ7fL6UsPdl8d5BorFXQ/8K4E8WJPMXh9D4ETfPfgqONCy
qeW9oxY+axaepiXqDQh3ZFmXKPxLNUDGCnHgEb92ixRqBs6LCPUhUg+2TDz7qTT8r/7MEKWuD50i
wsFtkZdocEo3wLIqn6BKNiecR6UW62cemCKv0IvJWl9TWWT6Gj/yk1uiOHA8pnSJajloCJMUvQ1r
AJyFcfKtrzwrDbm0aTEG9nm1V/Oc+YY8DzVnTC1k5T9JKMnIxUNUL+8JeCXtH3WiB03bMYZBC+d7
kt2Gx5rtW3yEhF9vz1WHGWwYK5bk3veSsKklJvp0VN7m2lNZG3HkHW2KdYI7t/fzndXW1CpnFFZY
R9yyF0qqod73gkVIXpt2H+iU7cRPLuW1Rkvx7eIp13iKoKmTZWU/y0dVt0qOv8iyQShTc71ZaYsC
za9vVOUmvFC6PGQ1eI+4tc1RahrJmHDCgYMUTVN7gbIgPxH+D5LSbnlhNq6oY5MSjEl/2iHKyXx7
1hRNJsvyC6X+tpr9BTvg0NqOYHTSirOyAofnUjFJfdn8c/mUaQIREqw6sDFutYP9Dt+Kh1jadCtC
t4IFNENQPURBAfRPU9q5sszoTV+KthFOylcN6obxzlFTa7uOrYyDergKO7RWCrx05+t6ey+Xgi5M
ZiX/3VUlpT2ipeRTvqYZTvzCoMoaTfk3CGwMmIiNBTaHByVFSHbcFOybxRsDSkfdS2oes6oPrGuL
P01Q2NJT1lnuWH5mu5OFOTaN8oKHJmarGFttDEYAQ8luDBNYHkHXQQe4ghZZhSCEHxyRi4FKKA2i
6pmF68oiui1JVBExFCu5uWvqs34oghRvlrcITJenT5NsE+X7Myg6Yt9kW8CTWToDeLkGIJQzguY0
R+uQTqc6HNGZMXe6lqIactZMb9RFEbcwU1VfqNTIiwIPG0X0w5VIgtkLjHnXPIilGbb5xcgAeeko
w8ay1rvdwgkef2q/rqb9sYVqvnpPSJSwE5FY6Z60Vfa+oqGPtnNQNnbxaSxh1/iXzPZnL0RWY6WT
eRkDXBhjDxR5mg6FP27dO1b8Yl6PqOb28olW26qOfkuy6/TbgJuSGx5tRBY40Hn77gSnNgEcuuxz
0PpHiUZZj0OBVcP93EGKyi5RRSf+YcvmyblttkZULw3L6J+ewVj3pfKnaD5jz7cz1yzqzQeOhzp1
J5Zu+t1su148ocRK6ksy8/lgUTmwiAXPHS4O3omwRfcC5pdNH9aetXWu7WQzL60wl/3eRul7LEVh
w+IWdkBdkLL9QjdxI7HFI0ls09FcVvhfzpAtd703+wKkhv7Oemj2plkQFbWFf0awHKHotvdF3Id5
tZv92R2icWRYEpLlkZ/dajEIhMmFMT0aGAlX2wE+KCzyOGcEuBqx1yRL6WAQYDZOwLTWwPflMO39
skF1CothJmADYpm7HkROOEAR5ySFwxnO2B/8o8lj4BB655reQwK11RaxkZVzEN2h/s9HP3Zmy1z3
48zManmuhF/3r8JrYLVEc+Yt9ygXJ3HG+89uSFWpzJuc2EvMIFFYPLdpGLS3HYin+xhVgzDuPYG3
0feQTbn93pq+X4CBIqbcvtU7fKfylE3r7M7xALW5BRkmkfDNrxZmTniW/ob0gfFVrHFsxahliUga
t8fBnY1gjf6es6oDR3zzdsorKataQdu0z74CDgMrTY0HmDG2/wGSDFcm7t1oEw6W1iWzKNyBGULl
W+25N6m0LdviGgUjCYtqWzYgsbCvasKxLpRVia+Y7zlygfm3EKSd5kCVSCKVMrSLcseyVRqDsnJV
DN6VIMvyUVFY1YsUan7J7jdzOKtXsaw94DsRw8BUR88yitpZQp4wnoNkOypirD5wFOSpRqQJav7r
3oxnAos1gL1tHia8B/kmARGreMvb++59TeauN8Pn1d0bIzyVo8XwIs8D2SLtFky/94FgCQF19VqI
/qtnk8XRanXsbgN8f/FlbMOkecvH0k9+LARzI8ozZ7P+OFajS/bjdbypvu2mcafrXylGd74tOQiz
V5mjzTBoqF4CTrLtJEAXpxDrHiNdnSP+chKfKJXYPb9WJSlf0obDQVRm3jx4U9GGl20doWYmpk16
zHNnTWmFtpRpNAb6k0c7MRC1Zy0DJQWKz2ffaZL994nCg5R5HyLlfECNBF5wcsYSNcKrXdmFZVzE
UOU4fnwKBl4+6G6g+ljRfJ/1E9ufgX5vy0SEf2aepwQwHbp2xtByrU2vPU1913cxpCnbQD5FtNZT
u0Yd5KdtSQtKAC8sz5gZ9GdvXLLqEo0b9CQ06EEEWTqzP5em0ZlPA6qe4+x1KyOjqvqjRDD5gt9n
eSPscPrO4TO2x2A3t1MSeQl6kS3jTasgG+8BETHJ7ed2eZ9zMLgb+jrxKQPFfKqL2bkLi3k+TUvE
gziCL7s/WpL4muNAyFJ/yeZq/d67UMricLeX/LAMU/vWpS05sBscoCNK4uBzj0D2Hm8r9wHveqeJ
96XItrPt1d2T763FGxTl7pndreIuF26GKU7tfM3a3rgJEvZ5VIrbfGNX1oL+lybb/Eb8A7ta1Yrx
N2r59G7g5ld9nIjJCY4pXM9bG/T7B2z/9Q6DrQzWRx+hkWAEwcUr28F+YwRReo82bV6DX+hSWIeM
gXYX930OQm75s39JAyq9OGes5d963p6XCCvCtIAMZg9ve1PDQEpt38EBg/kdPIqKoNDNRvxjF2b3
iNsy0+ImqOzyWNAgMbfrxG1Q586xsJzloUhS6/fQFMG3CUvc73lWTncwH53nZbVYZZGfnKPWNuEv
Ve6dvQxleBjB7dfYNpP+jjhM8QdnGyfDjFDmD8Nym3OW8tzR6n2dYHv/ntAPkay4FB8aM6rPoz1G
F88z17ODUe83u7azlyT3/IMXlfl5MfbkU1bA3QkWu2ISO9nrgdjV7qlxHbbU3MjmIwy7urs4dZD/
WIVhfR7CIVtP5Wz23+G+rsERZiMAoJsZcxu3ZcrOkuBMdOh6tHfENWDtVxll+xSOaz+czMmu6+Mc
NQ5EUzOfL0iTl9ciohc7NulgHmw3mSGGrO59gdneo8cZf7+nE7zBbPM+W01XnaciIa8bc99bLExS
OJHjsiS3cDen9MS+JD6H05Y+YOA1hKeWCu7jkubLD7sdU7q3OWQi7xTt0B/5Is5nRyZ4fTBXkgyY
RBeheWhxuXvkbRFKpsl+Jjyg/l4Z2AZ+KcKZ9Ep+4xzK+cA/c87M18Ywm+TGNGZ/+hptkJm8x3BZ
A1RstN975H/xQu7QWpLaPuOnfcEJFUIvoW8MUBHWGFNmT+A1IrGc074BBaPtG+v1GQ1OOT7aC7KF
W+g5rXULjlZab9uGdXFxCKMl9F5SuP3FFAcWTxt7iw1kPB5XoiDrZ9O065KDnwfSXOtjuRl+tDvI
zkjdKZ5zPIRhEo10NNSDd4SQcb5X/bYc6yaZgsfVLEwm0cI0zYdlSxntNjPayYu95fsHgd1FEJul
N3zIiwhdNc7Hdhb1EBShpMWFyYD9ZkPCJbCfZlZ0xB59RKQxpZ15yzKonA/FVHn7/5SAdDVh+C9m
BQQUIy8PXaxBIIJBx/+L/7thhE4P1z+7aZatDd1bYmFHP72LSJLDpRZDnykIL5R0vYVr1D5lQ9Uc
3HxzyKzzUbj19kN5HWKOJvli5TP+d9PSfvj3fOa/WnA6tgm2byHmBUUy/3uw4TbJxqWdncugVELK
fG/VobB9AcskNsO1rYwzS7PNgoL5XxiEn9dxbtv2IqoV677Ypnk0PvciN0R6wCIOO9W4dtlL6pOr
guO7rK4qFlpeGU0VT14PQSzO0I062amG+gcnXJUH3jXT+Po1/8/39T/Sd6Fjeod//Cd//i5akLM0
G//yx398ETX//af8nX/9zJ9/4x+P+fdeDHA3/u1PXd7F02v9Pvz1h/70yry7/nTH1/H1T384NTLY
/uP03m+f3rGaHq+fgu8hf/J/+49/e7++ypetff/1l+8EXI7y1dJcNL/of7r98esvEclE/0ozli+v
/01+/l9/ufTv70312vz466+8vw7jr78YlvV3HhXXJiERuNd05AqHTyn/KbD/znwAzwRk3IF0rUCJ
0oh+zH79JXT+DmoBYQVDZ6irNKi//G0QSDp+/cWL/o5pEQb5kU88Amvul59f/U+38P/d0r81U/1B
5M04/F/2zmM7bqRN07fSN4A6CHhsgTT0TiJV0gaHUlHwPmCvvp9gZv1DpqrFqdnNOV0LlSgpE0Ag
zGdew7O8x+EbwoVaqKvvQfLdEKdcl5rUDQpMNoG1HNoBCXZvVhuZHFJaeEYfm6C8lpI0Bb3nfvKi
84n2dftEJFw2N2+G7Xhrb2/lxEQJ9SGsHjAd4TZ0pPHJCd9zAlzbzkCOu+K6NWLHyLYoTyVYaMt0
0h5lSaZ4beZ1H6cbiIVUFvcxmoTZl5Ql8Fk5euAcKMuciNdDOWCPi6Dp3fdala7nv7/PX4aMrQ2N
ICRbLORroEW9v81x1t1ots3iWjP0Ig6UTvp8PXP8TV9qCxO2TSnSONtPnRF3AWJvyvUMonv9gbDI
P92Gi0yThYMRc+j0zZlLWy+zVxTXJUWY6ntnjmOyY6vI8oBWcu3uaMnPTrfpqrjxLzN9LORFjAin
9/33w3Hi0GEbKNc40MRslDUtm3s5GY8okxnp/eRflDkHsbhwaplLNt+h9PXLBt8o47NM4TgGKKUj
lUoWljfnmeFE9Noqfbn697eDAwCWDqjqEEOeypHMPtYtU2a6F4p3Xt0PnNRLUI8AjEFWzFAprB3Y
jDye4Xa79DIQxEZ/C8lFOEv5fd1n5vKB0JEagDdHGEAF+GsmHBfTx+mIhfZ+whTmkk4zqtnng9MX
NdKgMbCGfSZjG8BvH2duA939gBD0B4y/f9oS7bQ8+P3AGO/91LBtpKiGmw9Gaig4k3ieLC8J+7Yz
sAg/jxYfUuk3t6O92l3Zeo/WGLm9lkJ7MHTKDymF+2ytozCx/CaxgoV+voyCfKAn9JPOmq2H1QKj
aQknzGtrIxw1+BjL1piRybyMJb5/z8k8ez3YY1tAjBnhbefPwHRV0uv7gNyeo9HiVzk0sfQ2v39S
cTLgtPxhDwqo9L7FfoHi9PsBJyfF3HDU2h01Z7MLpr5GPczvASqgoh07cLo8az9gEPrdmwosaFeq
YaGDv5QyTq0zb1+0UovAsPIdsPRRgwnABAF6RRsAKA7+ibthMPzoA+EiId5PFO5bOZDYeFIJB9m+
0yVtQJXPRs0pdtbkIHdP5XUq08cDbtYG9+E+yBkmwV/SjKv8uZswVr2rTFQpvwJylJg2wLAmo/9g
NH+9KwMzFuHalI9MmNIn6xuYYqOZWD7uer2u4R/OfTEwGzSj9dJbA1ML52IYek0bQm3BbPWpqFd3
fFinAVHtrVvWgA92s4Vz6aff39gr9/TNuuJOBAxNGxk/3jap2cm6quDej66lR1sUvDtUGM3IQjXy
yozHfALDB/jUIm1GchbmG3Xe/LnSjYnS3UEFBx9K/ijDyYtfcz2/4XOzfdbQjZZXDRAp6wIUnAL/
0yrP5jPL7zP9L8fxWi7V9p6SLP79A53okannMQ0qiTrK9sgBng40reiUE1f36Qnz9bjeDHp9qUmo
AltYt11KfT4icQwHFxbDBzbtRKvvJx/iWyiBIUAghGDq/RJoR0Y3m5NfZvulAe/l3855r3iu/qSp
cmdmdXGthbPmT+P8Dcae5Y7nYBFXaC/LmlW3Tjs58uv0utCBKbNRJPDTmCdiSBSoZEiLevZCTZ9j
PTvTydzmYa/b+qA1Z0aOH9vTXM119tOE1VJ8jmmm2V+zlt5SFHC0OZ+gPziYrc2YJy5eKMohM6JP
ECDQyQwPjQBz4Qo1rXcYbrQW1syP/G2Z1R38PCeXfG2YW10Gxxb3NNXVmcpab3GlLoa28PcQtXI+
vixdzo6Urbm6NGjSlJ+8qo16it+uryaTkB7ktm3qQyB8ziArsvWhBKQ2sjmzYnZ4E/sgGg9xpjVM
FsKuypkfYPs400yBGPTXt6HsF/kFb7pFVBcWput82B0rft7OQJgiaHCjBow5jBHcQo6/KCrLwjnc
aHmMEiFrSJAy0fIeQ6Q8YuQ2GPaov2typ3duOgSv1J850I/tM68s/X49h/2xuvEOMsA6F7caKL3J
vNewVCMJPCKNG8cCptkGmmU3tno/ab44lxOKN1V3p4sRL66b492mLRNJ7NZ1dgsXAsyA3Xbg1D11
+nAdHDBi0dLZFobYK4pGdpDhesPqjLpa8MhMo4LaOEk6BwN2c7hiAt01+ibf4fBGj+ECwJzJxEO2
xWfoZxNhe3971DinP7sOG3/uJE88JuhMPLUrZd5nlPya7KcfH+T3j2u/nhSxOu9LFF42UdWqBXz8
qV7WkQFyKQvTtUOh1K+fMBUu7AevpwT9hEJKJ2+o4cQ/HeK5/hEGztQ8pyMJ+BUlkXJAnLRrh0hH
WQb89oCgs5/wLodcUxedE/RFTKSxK/fZau0WyhG2NzzW3C7qbSkP2/xZ4G5tPzpw2exdky7jtBlo
GA1PFD0zbrk43Hliceg+u6i0LihZZXk/NfeNgTqzv5eaLvooyIaVvG4jZtdjVchaV/u0JeOJB/a8
uHVufB9mp3luTFCztRDSGWT4C92qfFlcG7UfmQGlpK6nNE6eWV8uErGZNED4eervkM2DnLhNU116
OsSTcZ2vAEpImmk93M82A5lna+M+7hC0qXlxlumjRVtxsnyeFqQgnkQnsE9JZc0OFPSUkecZPu5a
m9/WGpkJGWasJTPdzKjz5GsIBXQqhwvDwBHA37ltCpxvo6MkOT7oBa0rTmvc5kEAoDnBWAMCYx5g
46v+mdUyeZpdYtm1aO48vDmZgnBa0DTfCQubKnObOtSxtZvC9SG+rDSkGKW0clzrjJIexdOta+eq
fYi+xWvbdpwrhrPX/Dz7eVhlphzVh0AU5qxbY/WzMf2kIE6aj0RVpTjeaENzn3aSLqwVthj10lMr
6tS2VqNm9TPrUJb9U2hR1575q2WN3wBf2vB4EmQI/LMM5fvooQLv2+Gm9Ko2UzSIDb7o84juUTDH
sVoXM65o2c+Y6I+6aJpLZ8TGtRzVaTfFHlosWBXm5j0NxC59aoxBz/ei7fBlRiSgQGoFJHa9ZJ/Y
AUf/AVjqyt+gRLVS+oFjb9RXUSuWvg2P72mFkMNGeAQmQW3iwD88MOVPF5qmnYrJvwbV35K0FVYz
/HCh9AxfujxOXaAg5kQ2R627mvXAa+tmrbZiaoZma0Fo0v6CfdNq1wKB3rzaket53T1tuCI7c2hT
J1ilaUNNhXxYtctcDvggbrwiM8sz1EQa/wYheUECAn4FalRXaNpEO61Jo/jJijuFiQCInvFWDkvC
jAAe/h2IMn6VoVF7NeL5Ef18GmPBmnRdnW+MpVPraJIDRNkWbAo/RHWsAnUU49VR6Y305y8lMuv5
My7uahrO1dDa53He28u4g/VY+g+ytQB5BcTLM++0yOyKKUG1U6FxSlvWdhFG8KzKgY1llc5uddy2
vjKHMU2vmLBVe97NiAUEQhTuinkAmBLvAlStx4Kme0OqDlcJbjXWO700OOZMziJN21S+1aPsczzY
CC7sedwnjdnH/UbanUjuihYsyPd17dV5fYyVLAEfrLo4nuV5kSk8fgU5RS2uZVGQB9a+CuuPx2+W
1CpQOB4SRmSjoxp2wlLh0iHwwl1AnVdwj1o+5kpHbeLlQF0kwvNDqLM4g5HEiqqmXp2fgOlTXlch
o0wNleWqpX889WrTSKMhJCmPUuPvBMvBvpwruM7c+Ro4+slwQ51RX+fA7jrJdYpqev1m+K4Mu08L
iq+M7UUJfFSepzGWWaETxMhyQmsLYe2C9xR2TsaSpSmZ9PHDokdr0T1mWtRqTjjped3uElHnMIg7
q59YlS0tLXZb6xCXUtSYeWC0yfwKagpr0DMvsoif60sp6c+J3QyOmg+gHaniAV3agovqUa9iiqMl
QO6Wat4Q1yhMYIrDi4YJn5G/5l+HKwBfryywSgsqJvq2TAt1gNoxho46BqpzE0c74J3qeCpbGzTG
I5BbrSmeum5Qm5WP7oaefUsMCAt50K4uhUKaashv1oiI2usyAbUdSsPr2BtHqaY5rTZlPdKjRsi8
qE0EX8XNUR1Gh1LAUxBRFwwkbiKOhWoACrTizmhh0GfPa9WC3r1F5DJnKNBasKHc0TGDTiNpMkmd
2I/+jRhfR6pK0FW5GZICDu23VHOUT+MxLBBpnsrvDbYtw+OimSaLEbKepIeJfSxOl1Yp1TaMFmiq
brqxVExoqrKWDJ3EAgx5k2YJx3461GiynEmU9ngdx9gjNbqafw/CRD0kBGsi4k9T1zrjQ+e1yKtf
jD6Vdjr3hfrCqEOfv760h6FmEVEC0mZCKxDFveFQBmHDAFqCLbkJ9AMJFL1S8zKlFcGtHb/CLQl2
sV1p6BKkN7bZK8zXkvQlS0Rrk5qvEXVqud6mNrO2G6/rw3zGpE29uphWmTqXDlU88JYOt2WWJnEA
fLzXy1HC4itzCjy4jSCHVGU/u56WorEhwkePTM0Q9ZhZ0cl+3UzZkBuXyMX1KRq+OgT/cquZmhvf
EPfX6ZM7al31p58ATX9x8RqNQtRvdEvuafc21Z/wz2j5oMSQ034DiFN2zXgmKIvzxGUBEpyFQ+S5
yfCvzL9kid52sMDKdKUwmRxQ2mkPp+sOkN+6fMHvzqQ1OeDT1MHv7nLEkjdjy5sxr+kPknYEuW/X
9PtQQdHGYcuExs76cY4XGsSP5dqVrROCbaXJvnHzaHb9oIVLPm/bOUbrNVio8uEIlxdMqDu+1+6M
IJF4zP8FVWCEq94mxhrRa5R97oorOXrIVjx4VFL1YufrAMPkrQUU2Bv2zUg3iM0uje17lF68Sp7l
fq+ur8dKBnHbarX6ySpEY51F+ZKX2rY0jKG8bfox1b2zuZVev1547iIrkyIKGGFUK3rgcFHYwrBr
xQ7YbbRwRlZZnZ3NdHq4t6StKCelgT8j+NMFpZmg6nd9RAVOTG+14yFLMz5Eh6j5uGU3qQGHbkNs
oxXsxI6j9njgLr6AGO1lS/bc942NNl8Z9djmbCXpUPkJNE6jI7ebF+DH4PDb/hfk/5HrAr5RuI4M
EAUR5XItgZ04ga2hi6fkLxq70UMPFp/0vnirYN44cOl7I7BikdLdtQcVriJZrdI283DIZYqOWYRG
tiw8gnn4J5UeW6iU9iX67QUKNoVKykhAeraMQ25qd5X6LqvXKVV1lc3qzXC9W+e7KILfgq1O5HOk
M1EIJtfX9CTzs9dzoeAzl6CQ1VlvLpRFTNr9KtM1UJThGEH4ZRzSjY9OTT3vDNqeWXpz3C6onFWc
CAPMajYKAr+IhlVYI0GVdFf4ldK2eyBPjEYBZwSWIehWgUcSZhLuqLZ23I5VjJkBU+YApn3NSmW/
ctnZk8k2IvktgmtWyA043deYNCrVsKxxq7IN4G+kWWbsqQ0PYLLLmYHiNU/oN4NSWTOqRlX4shKv
sXGXD1bW5WeO0ySLt/dpBSglEL1q701ptgbvemDY2DWYNfjT5gbnKpZDIv/7GEeWa2aPRAXidVwO
aQxg0Fi0QB6cvtqg/zQmYQydip2NniqzLFwTf+VTZk3l/cw4bMspcSsJ0iFwxryGkk2nmaqKWkE8
Yz8rD1seXH2feOZ4uB6R9jmWZ0UaVHg0g8I8qn02h8gnlfQPawAUugoVDC9Wm6o8hOtxVKp0sNa1
14RiQaLzrExMVWoQs+rU7b0hHTggvF6oQEtvjbWrt0Wq+cklkPdoMb4tmj9P695mgOdpwwzx/E+6
1co63lRos8cvyILI6BN8gzY/W9NEwzR2zLQRLSSf+VNaYG1bC3dmShSiO6NEl3svlAn0z22NzfW3
ZDJV8Rq7MT3bW3BJm3NjjKPlqYnycgpXZzXXfdxIc/1MaLW22r7HxXVOLxbKj2266fJ6zZ/mFuzS
VyMqBS6OYwLvZ4OeCMD5IBa4ezWwavOhfkjLdnWAmBVm6p2hfKahA+Cvy5JvZT1bz6hDzMa5Vsk2
+55JQ2zQqKzdPbhDv60uoLeOzvkqR238VJpiiHCnS9W67CuYtf5e0VninxFaLbG/weKoyjdWDCuI
nKXIG9V1ZsdCQKxsgMJtOCYxAr9WqVm018Usq4oaGSNH8Og6QNVh5ukCU5Wk7dfvx4zrGGUTBqio
51AkOOQrmokvENvckJBVxn5DAO/CE9FAvNQDXY8QA3GXSQl2TSXqMc9bbw7zH8Cs+jaMVdSqmpeV
ciNQahR+9ikds/z5kF/k0apCzWOce1wSrj2qsLpF5ZZZq6F1p3+lbADkZlxSeAiLpd77bjW9ZlrA
dQ3IKgdAAaYR4qsBnRZhZzkewxEVWqdZq3aLPl+77EpSIsuQNUIyrMHsSq/LC3dc0czYLPGstowj
9VwjQeDyvtXMLP68LiOVzEQ6qWTT5gKpBMwEodOC+uQN1wqRE7Fm8hSZrZ/sSwVbFwoOwt/mLQZt
aB3W81R8ZknBVQzoT3U6JkJ2V8vzyMIb5oYX2Ew3cV57K1JVurnqlE+cdtW3tMzm/sX0/aF/IZYY
su+Jh6bdE2AEnWnYd4vMvssMMDMgE9fCLIbzwumsAUykrvIp0GV5g4EyKMzlG2wtVf6aFbT7JctN
4ul91KN3S7KODSqvC4UBtX/XzagLZvlr8ci1oW8iy1LRlsqCHAUw1RBoZ50dtCNiIDZqU5sfUObq
nBtoiuokmIVR8aqOexgrzqM8kfSjSYSTgp2DApnbkZ8Fwu60orxDS7jlhTmHc2jQ8VAu4Hu+hvOd
bqpsI1pcxatHOY5Y1NYMFsWmYUlY6+bvQ1oVnRj2OldzIBc2ZRBnMgan2y+2Tr+JoqnXGFeoaqrJ
l7Z6zfFdDkTUUWD0pipotE7T4+YbOQK8VDi75jhkG3BcERNzPnZ8KAIXPjUPzKqcTQ1Y1PcDY/Dz
xt8shxpAqVdUTCAdk0Rr7cz6QT0dm5nQFyDczj05jvqXtUnRnac71jg3btoYDBtckHj6HFtiGD8f
z1S9al6LpxPdOQBuYMaW78iHAe7bmkk/qUGLl4GxnuiL8NiE3GqYomTW2Jk1nVVeI7q19E3IEahO
zU4Yi+TUNC2KwaGrGSWDoaed6GXQA7odqu3sm5HW84EBnuPlsR+V546KNChA5GwO3bGWRx2WyEFK
Vy37Y7IYj1FPSlEODiRLlVZ6M66F7QgajgW6OBgHtuboESYjfcN20vU2aMjAjXsqYmcpavK8FyFN
x5YBpVEvNoJ8zNT/Kq/mnijmtfBHmENJyavrkDLlEWLNUQF+iYsdyUptqh/AeSP5fZ2iBljKNlwO
FbUU0K95xbjXzU0hqfe9AOeNdWIvMa83VmJMeNJhEgOt6YP+9Glf2MRThvaMCQEMNJrxizG2ZmdY
iqRTtDsKZ7pwXDlV4R2o11v2ZIWc+YcAxUUZF0Dh0EoMEHZW2qkYzTjk6r9vspz2Bl0LqrpuYMTh
AjQAmfG+NwjyMV2G2hh3JYdpvtMM2TYXmlhj9GSS2LlBw9uk3Qeg3Nu33lDFH/WnTxw68FzxffqT
SKpiw6IaLu9vAE0uVNtAgeyE1gp5jZ50YQTlsth/WcakF9eJmfXyjtocfwwwXD4lsdrY+orpfS5L
MUxXbAVps9eBHyzZpgDH/XXti3n9oB2puqTv2msOHUhhAV3BHIjGtQIgvHEmcj2w3X20SGwXNcfb
iT5HHAxP076/rkpZfKpAPM1nv387v0waz+HleIJGI+qOzi+mQLIwZ8XVHHZDverezaivKUpiWa7Z
t2z607pjAOr40+gNVnvGER4V1y1dhj5AsoUyy0e9zxOQhUmzXLcwmfZtOrJgXE86yVjdTDlZRE8V
TvdvvZrK4nbgNCnP1xLJrz3UkPHeaaAvESC2InT8bLgvM7SQw8Rz169TmUfOiw/d6NrocfLdWg7l
1tCgGGsFGJObM2KILmJ5ZpxK7YMV+A83L4CjGYZvgx/CD+f9CxRLa01+3Xc7NEO98T6f5syNQpnO
Jm4MszSe1sVZ59uxQdjr5zRyTMNe8eyXD16pWlHv5xEawgYzHkcxj37/yW1Y0gLZzDrfpXC1LmZO
4/thwt47JMuHRRCk5NpiW5AKNVc4cmTxJV3XuKO9E83zvmy1yPqJanhP5PHBnZ0uRd4upEMMuAyd
RpRpnuwFynAsM3yHSqZhj8MF+PXJDeMCZ6MNBNam3Gi2XEzQAEk1wDZMVM/NxttvV2RW4X5GyjKa
47AkLPpUYNFh386Q7vJbZnbZf+B4/novJ6PIhoVfHaAvFx36k3sd0LZdXBqPu6Z3y0fpDqBRl6Ij
pU8EXbOLUogBn1KMzYZgjSY7NJ1FxGdGM7Tii7uYUPjLyCwpGJfTtEMmO9m5kxjmbRyJMrRo3Feq
TgYpRUar+0zbL50v5rIZHxC8bKllpt6gSqSjc5ECNUNFc4TQm137SM30XdDNcfvJNSEFkAZbXMGt
aj4lMnOVz79/bWq+nIyEZ9su//ELi/IEjxCDIuoaj0h/FuuS3uvI6HHyEhDZdyYvr8VYx06vFLH+
8f/hwrAmHbw3PEpiCmDzZkOUXh2X42gOO4nn9bTx7b4lv3PiZKeXVTtc4JGITF7RCylvf3/lf1jJ
ngt8B/0qG8SDoybymyu7lSEj5KEGqo6rPX9CI9P9QvezfFmJB/yviMnGxkbOTS42JUfxigYWPakP
lss/jDugIdwoHIzvdeCM72+ipphiad4kdyRYbb9rh1kA+bBFBiTYFvF032C3tsHuII4/OIn+6cpg
PGx1EumM/cmRKVp0sj2vkTtB+ugA347K6GfPmg7TfqIlHUgPQaFtgwXLR+fRL+AXhyVDS9GyOQF1
Ln7y0DmOy/Piw7REMlnfxE4/KxSi8KnhDOXep0QgNiv+jvUupvpW7MEMOVXIYRn1l0CtGZzfT4V/
Ggv0KHzgkRaSpqdvAVHFBjT01LMP1JV9hdlL81J4pX/VGmgEvozd7Fys3pwMH7z907jJc3xAVTpR
i+JnsQW9H4i1qfQGM9B+Z0Nd8zbLXHmfu8boP6PwBUoqpyZOOxt+8YpQqaNl298/9ik8hZPYx7CO
uIAFAODnF8HoVaSdsTa9Egou4NaRRY3bMXdTd2PR0wqFnusYIWVGg7ZD69nabT3jIAmAZJ0uTPah
21GiIRFEedv1Ac3M0dn9/hZ/fTNqeHBMsjwA6/RW3o/Q0HkDhPiEO0zTZd6QQ3jLn+sstHMfq/n+
T3Qj6W173th98Gr+aWwAzArg4OwP4IhPVqZVJu7gL2u3a8yp/TygRrdQgoFkEjr4BRSbyqrmL7kv
zR6lysK5HHynuiLtM+51EDwD5QaB9c2VjfbcszGMkffB4fUPUZ2vQjrujHgXlOjJ4YU18wo3Pmp3
Esb1D8DqGY2kBcO37YJjoBOiZpZ9TXnxD+YisvOC+vgYmuBU2g+G6teN1Fe5CDab4LDZwk9uxJC5
wtuX3S72nURjLpeI+6EwbmjnlUFha7NMMGvQcMpAV1zERpRsM0uPzYffTxWhjor3ZxgRJVAr0KBq
tpxuK36TLXbrg1AcnHotqbkN5rrNxoIGERisESwQTuXf63Yq3UDTx+grMgwgEhdgQNc5qkPZnjlf
PU4lPM2Ptjw1Bif35lqOjpQjEDSXTOn9PE7qcmhLe213RCOOuYVeU1zRPUPSUtfjS0ILeEkyqx61
2luaja1JuiIxbWy0DqfypUvbJT3sef9LPPiAeGC4nHT/M/Pg0/N3QqcDhUHxFF7/+ZF14Jh/kN1i
wAUCmhQA2sF/WAfqr2z+CNdhhb4lPf8P60C4fwA8NVxyHj7iCJN5e2QdqL8SgC11lq/r4prq/hva
wSlE1/bIR9ixyIBfZ5mtzt03EY3IGsddKYhsVulrewQkz8y28gNvmH5CWA366bNDxQsN+ukHXYNz
X6T6ubY2N7SW6Xau3VUBJuaaaGEHj8u6tuXX15H8V1Pu/47Icju+4IXVvfzX9XPT/9duqP56lhBI
/j/gtbD7/G56nT2nMn07v17//XF+ueIPh8SSs465gkHMf2aXa/1Bmgx1hUxFh+co2IKPnBZD/0Px
pDAlZdvzqb7w0v+eXd4fzAWXOWEJjgo8If7N7DrZ5W1la6xw3xiSetyEOAmXV69DPtVL3C0WQhOc
R/T/9ymR0nm9gL2C7OnX1+44ai9ECEpsA6GuD84ZdYU3e+jxDgiWLX7ro0/5fnobGYoy8IHdbYyS
4q5D1Qo2ZSXQTow+SA3YEX65kmMhI8Jy5lqn8aDddlpU6pOzJQHEYKRZ8ferivKD5/l1RBlTG3wy
G4aJK/TJuZkgcVMbg2VtgTvptx0yrH3Y1jV9okyXurUzykKetW2l3TgAQb+Mc40sy5vJd3cYvLf0
oJPwimejggHrBuYNuwYtwPdD6qMO4WYwTbZL1/bbBpTrNcajaDMAj9zPjqqh6JH2wWHIfvnL+DrQ
KoWhfOJ5n6dFFMC3UVvonb2lOo0zHm4lCTsRQliSfqXR+Ft/RpDrXHZiWsOEfpcLKd1eaLg3eX0b
S816RJhhggORo8FbNfgKBProtM9AVfyY0CMG24L4rHkJgJQ+fcPBvgTziotY4NOWBs6XQFAIl6WK
IRGyqOS+8xLrs+7V5bxP7dlwg87NUuuvLOmJxOlGVdMuElP0mJhp9icvK3tAxt367uVtPu5AwPgS
/JCwgEW3vvMQL376bUVexbnH8KgoH9GfKMzAV4oxZwgVOF+pdUfWjVn4yfCYW0uxt+psHWHM5oLi
NZ3GPtDhWn6hcJcC5JthjdxEcCI/xY5b9SEdreyRhuQgaDUVloWcZ0KoXneWs24rIxqeERITPxCU
1zdocE7mZQ2DfYYi6TtjuFq6dMJWH0UDJ3V0r70BhNoWIlmHXleGsFwwZIiY40tRFE1YMilMpYDY
ADZqcq3djHIeyo0hpUEzDI2QZCPrJj6vUP9tt2hHmEo4wS53qQewiE7gQk+hiAb7xkvS+XMM0NQP
CEVXP8Ak1Lty4WTgUiBS7wcmZHYeUnDuytBIhbVZfZHtgcXgMEFpbZlDh4Uy7KeiedFsX3xacwOD
AZoDkx8aoHp/tggZI6W6zBDUGc7xruoI+7J0gdSf1cCJgQQnmJF4c/sjklEZrlovzjptGt1tZMn0
vqAbceX3jv9nBwzyBZZAifKBpvtYpnqr+Sciae2+6Qu5d0neLxGmd8fLTPOtry1tMBBYZt0EaW9Y
F8AT3DVwZ9O4npE4jYJ1Ff79CFGh21ALUgI6uFrtaN6l5QZtlH4bIfsC8A2AD61rz5puZkGJDJTV
XImNXw9pGtiGljwhDJbcN2jpa9vUavzhLI48BwWjHksmLwP88lSODBq0/hTpIsgkStMApXaLPpSV
ResVEBqcZxoD9CTQ/XYIEw2iQljT7dz3M1yp0Fg8u90MERz0zTogpr7pk9qpz6ypiL9b9GGsoAI/
2gRG1NCbkqO0ArDe2Y/GrfMyNOUKkqlRaLaQLo9m3hJ4yChcKiij2xwozU1mVag1pWW0PiwoPH3F
V8r4QTs4xRyC0PwePpR3m+SZ69Doa+LHdnBVOjqJ/sWtverOT3WkOeKiz+6XVMh4m0V60W0MzAtw
ZLY1+8nS9PJbZ8zVTx+hYpC5bTF+61cv+i5ifYah5YtEBFiY4LmH/Fup47vg2HTT4XjrgeHrqRnq
bqwEeSBCCCAxArynrs8TWoZ1zjoRbubfOaOdyI0xVuILZRSTzLkaYNHHpV1THUwr4wZBJSzqHE9S
UczB8PL7Ft7GBlY7L4amjzCQrKgbC0kfYtJwTP31KxhIDdkXFJee0V+Yq8BIZI2kKJK6DhuZZpi7
ejRwJRsyrzM2KSou+IJT1sSLqOqBaXbaWsS3ZtNj3oTKNTmQQ/O73A+j2SBFOwE/CV2Dg2i/wnii
C8zaWclcaUjQKa2gqeGsbLC5jN78PA+d5iLk4zb6Vp8bnky6prYGxA1xvAUFbU6beZz05AIwQW6H
qCuY1WbKveoZCZXybmX2YsUMvgtaUVevt/QDK4GI0hj98Ac8OHcst+FrEWvgMTS7iFgRsNKC2XZh
ZHTwjLIQXxQRg/zQsagxsBRzNz79RH8z9ZX9GZqZdM8AsGUdwq7eWF9MA+pT4Zx3Dowv384C4A5e
GUZOn4sPTrXTfNzmSIPO5nBYmARc8I7en6UUEwbaDbG3LYYJ1WSrd33x3UrGnj1uRbLikmMYREeb
lXqP+JFOgXdZDc3etWwEH1WWVD75NlZydCi/9MRosVhkw6f1XA/VqGwAX7vV2sG+L/p7dHTsi2wt
mgfL5c39Poz4p6uRFiALTfEM0+iTWslaT2vt9Jm9hY+k3U1GCapx0pCfAaaOK7l8+f3lTklqDDXR
rGejNwBLl8Dp5HpA2FdgtZ21HZG8uE+8lDJ7gmjBHOodZrOBnVUmIqMJGgHbTFv06tHABSvayJFl
uJU+NpWb1nKgdci2t671oeqRIY7NOAq1sVqmaxPjNGfTFnhKhNZCG+ml4hx2g9fn+N986E3+LBwm
y/+cbl+/zOmP+l1CpD5wTIg85w/XwFDEgXxBbfY17znS/OHq/0FuQ6rk2Mw5Wk3/SYlMFACY9qpy
Z1NVBbL2f1Ii6w9mDc1HWmcCxrn7rxJuVXx8s8h0F+am+brs6egqjYr3Kx4KnUhhXrfXyQSeb9PC
ixS3udXmxg8c0wwIZhqda8gLhq3toqLL1qc3Y/UP4fspuZW5T4sNlSAHR0+f1cCTvs340wnpVVh4
41Xdt+CLjbFz/E9WTEX/fLH9pLmYF4oFd1HXzb0WZBmKnhdY6Ep2gJhQj6DM6TmvksPEfqdp8Tat
OC3FoTFp8lCqC6hTVf/lvshVbQmqSFwZkyz6jYdZbRx2qTch3oOm84jE3Arap59N0KE5EjWQTcyS
AL8Al5vdYX6RT/TPEs29wBAJVZvfj9tJ2qPSLUzdSIk5P2w1G94PGwaCDieSMeO7pS2DCoJ0PVxE
4pjIvgPMeewqcEHnC8QR64Nj4pdLsx0jeGvRcILdz//eX1pzyHJ8WD8XjiayeY9mIEDGvDGc2zpd
k3mvofvcbbE20LoPHlp985vZStpsIWfIk1NhEM4vBW2qjfQUzaq56EH/IJ0kS9p9hzeQ4K82738/
xq8FgTfX033aagqQgZ6DGuxT4jVq/pbRmPSfU3iLKPxh67Zcmo3m3WmzXjY/5xzewiVW3tzGaABq
CWbLrXClzZOhQ//cRjcPecHxMjZkice1Pfrp3VSNqX33wZ2q4+LNnVIxI8VXx4kPR5xfT1aRqIFv
arMhLldMJufzEThQdN4qX7AgbunpbxOnrF7qOhnQhO+A7mVT29tnrTXL9APKsLrUu1sxkRNA/oJ5
yeL+RQejIi+dC0dMl9hyjhJeRNkX1xMS33aw5mi0fU3hliTxB1PjpBJBDQr5Ap/oxYWlbFDGfD8p
KxhoDlx8SXNN2OMGRcQWf1cnZ1WUcrXbz6vdZXqgVRbTpD6sFg2Vp4ffv4iTsgu3wXtQ1VN0JihZ
eeo239QvgX8X/83eeSxHjqRb+lXuC6ANwqG2QOgIBoOayQ2MTJLQwqHhTz9fVNbMrUqb22W9ntlU
t5VIBgOA4xfnfIdEzYZYLUrrfAmHphao2qRf8WD8+x/1+8PAjyKHGPLotYbgWfzt6C7Z3oxdNUnM
splJ5KEFlmovymxWgWwYbf2jQOl3UgTlH8565nCsunGjw3r8+y/Xpc0c1QS8IBnWlnodU1p8IyQG
3mbFjO7W3HOwApF3qbD1M2edFeQBl4Ub2euokcut5faQT3Lh75dmKVYu9Qtatdo7Rsia1pNZTWEL
myRo2n48FKK0XphDTDupa8795NMazi2zMmvoz7MdJQ9X+2kjgsKPWJlcS9A0FwddQ8KifY1FAWwa
MeS3D83voxm6cRNrRgEnStlnzsaPkq3c1tYBbxlzA37ZhqaGwtrY0cyXxO9I0zu24BO2Hij4RwIK
vNu09omvjGtBbiMgFT1pyhMR23KFMQqCbFYVOV8KmZS8VJ8Yo7dg9sycOOwS5P5gZwcHIzdxqeXT
BIj2bpzMeU3yYLsaUT9viXN1dnFXJ+/N0H+7PdKiYAIbG/pTroIIgtuqxJq69f0ZwiCaPiTSNs5c
WpzmjEaYPo6lM5kejbHr8f0Ek603zwx8kPE7JG0GLabl9zYfzG202O6msqP6MYZYsFZ6VK14PRtw
L/BGB4tscRbgOb8hIe/SMfO/s70e46HTG3cenJb7sdbHb4ymc+hlto9tG2JKkC80oXeo/0Tg8klA
p8TXeaBNGkEC39Sz3mwosTUJKL48mfViH+amV6GdRP3WJkxgOzgNTpHKOtSJg7NASBwNtQQ3kvCv
VUPXM5fBl64dcVyrE+TR4THy8uRHNlZ0Wrwrs9scb9aD4UXWLeiR8bkUBnGfyYhOBfH2UToCTkXq
LX64+MJoA1l6xhYnBCF5RQlrr80Za68Q32c/c7jCptEVnbOig4sznMaazOzyQcYaN9d5hncyHOpo
+YnHwQ5npzOYzSwdevd4PpJn475iVUtnMFxltkvgYMRBn7r9rtZbvOR68QlnjtADr5u2GXl5QeIU
41m6GrO+ifQXF1TnAGeQpKo+5qLa1dNC/i6zJK7QKJS7KcwU7S4uVRDibh6YZjeGcGAJB8QnQINp
jGuWnVEZ4Md5YIZ1InG7CBe3/nTwCgQTwy6jWcoHvCYvi5HjivJAcoB/Af9uzPoPRlnb0S6tsI+H
5rTEIHNFSl5RPU5b9vnz2ipy/ERksq1Tk1BTQ4uYT00wf3AcoZ1FQqqu7hp/a5pZs0NkW4MlWboH
R0XlOZVpfMF8u5yy2JLrFtDUUWsccCGdO+KNV1M7yKD3DZ7LxhxHwtRdorQDdymakWzXZP6yMCPZ
YT3kPi7AubgxcPznRy+ZiuI1yaNC+5GOSxnxh3gTSeCLz1jwpvHxQX0aUWZ8S64cajcarXtgwraz
mirZ92cPCJHz4uNvjJ5RFJk6WjSVZulhdODCftOYjghczKVzHqC26J+th12RcnBo1WUUXjxvzdQj
PRqDrVFsfhUNlebQy16HJ6PYz4ngUwEfttYz/lA9DbV5EtCXu7FNN1dLWkKNmVBxdAP+yo2f1Way
n7oi8kJyu/kTRkvDaKctKUEmRgxMYZybwTvFla5E2M1Vmh/sha+gCmvgFe0JTaIYzy4nMbN6WXtX
iq7Rcq48D0nOLLmMWP4FFZZxFVpFGXdrwTnqhJDNJ3GymwJQLnMxqS5Cl5Sbpjap6EstPB83ZZOL
d7OlqDlA0VNPlc8tFocZKmnn/CcRXqaR/TpLg+8GYqw+hp0GdkqZdWPFUDEc/A5M9sAA1SV53sjb
o41l9NiIylLG+WFI0FJe+mr2nMfS8epibVj+5A8hd+doY0bxGi/gwkbY0yVlb/VVETnP/tzE5380
wRkle90nvjkLS81LJ9zTOlcoWbsVKXbtBuJtdeP0E8OoqpPWPcATrvdJ6tUinFBDPEYkGOHU+Pkx
bpakfYH6nkfOLk55HGqLhUI34ArLaiPYsFZb5mBjx7M/epa+rjzMRDgQiT0DMpSoDnqykevuJ9NK
LyEh2yChDKbjSPbs2oXh7G5JACcrPE1i8vHEKPJhazvW5AXk93j1yUYsCutwdoV49iHot18lGMRh
pXl6M3YrSpCMt+XEX+Yt7WfGQJswzzQ7mVWVD2898ZPIGyTh1JjiljGqxZco9auC3FKRDSEaIZmO
lcOw2uYO54iu9hySorvHAeUZcCQpKXd10sTpU9ObcEXGblF8Uwm5VGgS2qXiyIqGEkSBhOq2iKAD
5i3cYKKpIkS4WBLscZBC9LYCJFCNEhdfJGR9Rf0vVxsABIAhe9Skn7y4Mbm/WgoZtfB8OW5Zzsl9
3BZRFw6S/UNv2fObje3nyVhG/9BUCcPn1Gjw/hvOMyXjiwQOt+fXqzZTRX3O2BGTIcLMoyOiqUCx
pi9R0JR1f/GH+V2OOIOLVqTbiCn0jdaXEebyhfvMbLq9M0fagw5sA7hkw7sFPnKIprzmR876XcO5
soKZ7t6m7ogbM/WdFaAbdm9SGqxjWH8Hke8Oa6nGeoN62T+QYjSsSblX4EBmDhavnvOVYspT3AP6
LFaepgaTyC1s0oA0suKQeB5rmAFX7o1rx0W+Bw+h702QN7sULPHOMkbUKSUC+zSZng0ofW7g+CzN
/euEWC8FqWVzuxxEZsujieoz4JoUx7HirgYxSsZyUwMMr6rG/jDjptha4FmDYh5Yv5dDte8r8pvx
fMyBBxxi3yrI9FWXfQlVtvcytqugQ33CMh7/vTHXyX2d8cd1Ruw+ga02vLASXnNq9aoiSzJp3Nts
an2qBMuOeeEpI/TbHkKurQ3jE1CVFhMT7ireeeiDltDCx0BSZj8Z37A+vVO2COsZ2hQa7wIefNg1
4JIDX8/SDRHU/RhQ97dynSSR/cxaarE3rh+X3g/RQoM5j9OSdYHH4UtHZHcZJWDH/LmyvcoMmspr
KYaYbhP+THkA7agYmoeUl/WB7ZxJ1HEdHXNrMvfmXNRjOPrxuLUaz0CwYJvLLu/jRVu1NeLvIBvb
4TDHPTDAvq0vvY14IOC39wA/IDAK0D3kjxX2/Rkz1mi+pKblPbEgmw9JS2Byn0bWPrk2nSuxzN1e
lzOjhpZMnjU5diBnU2RSG91pGmcNKIYdxUBi9Gc/LP6zbUCvDR1StPVgwG+SBgx4/IrJOha7QHpJ
HRSsyghgniHLSnYuxarrsVDNs9sbm6Ed4gOBFX7QWBbvLWJ+/YS9VpsOoRia4bSkbfs2emn+YBR4
2VlQDOrFugLV0AYW2cYFr2cBBdZ0BHYQhqcQ2XaGVY/H/uARLfbU04zecaAX4I2x69y2c1Ts+mFq
VvOMmWHTTeOUruNMYp7SsIQw0NSdYeOXC2njFon1u8xPponvF3sOlubc1oJoyYqjucTa2kjU/A5l
yV3PbWo8jEPnh3AGqjDJ7XjTtbO9baO43nRRmT7mMD2BNWA0TaH4s0tqrRe+WklilWq6lVmnhru6
wn6xiCTkGyVddZT0TVvLGeKVxP2C9YsoufHsUx9eZKpPT07qEjA/ZdH0RBJ8D3Jb5uBn8/Kmqcob
DW7yz0n20Y1TSO8Wu2W/0efF3iEjBzNiTS7mrTQ+eL6XMWPKBai8PGtPSs+4xTqTITynhbZrgPXf
2gRuvHs0KiR7s+76ycNqlivdcqofRbo073iGpq0YvE+zosDk1xm8YU2OkSBQPZ5orlI/24mUdqxs
PZak+O++iCx2DqRJJTAjU2MLCFttl9Eg+qutuhuzL9o1q62Poc8nbzOjdEcfPxoPDiOh1ViWyY4B
VbOuFvvLnjUye7ryGLtDvJHEn9zpkak/sl+ODjpVLN4efzrjRxKkIZNGHzmqJwk5c1/tLurOWgYn
yNP6ZFuLHBuMaNy9rY8NMb6dvTbKVF8VHiYnTciT4bGErnPgNHKeOqhHuJG93CmIg4h4RmRl/ACL
om8aLJV7KFo6DogiZWHZ7aLIsajGxsa3NpZNRaX4QBuPJd9K6fnP1nITdmmav0YrUlLo9MuucqJi
tTgD7SiG7HVJ9K/cznDAfy4Tm37R5oe8g09sZ3V8NbvfO4XlftNj1Q8jfeQZX7XerfGF5dV68rTp
PhIUyCuvG5pbHCKVe7OUPF3Q9WLvmJC8yhLVZQk8BHgRbCvQyF27pJWtPbJ58L0tC6k022WVmxEv
7vXRG7WPsfJ6X6HqdMp73dLN16tiYlunDf57j4RPvjMjf/ZY8mNnYAeZV5F9D/qZLIDcL/Zpbf4Y
prG5nxKg1KWM2Eo3cjrAp4s5s13jGDkLfAvqhIdI98Ywq6EwpLNBSWdb3ot0WHh1VqHdppn5nPWG
uXOShQGVXiQOtu3iZkC6vfHa3j1KqBusOpryJ0cZpuNEm1/qgaC5kMTgYq+uOFX0vlhmIBBoa/Zv
83lu3eXEs10E1ij80ywTB4xK/kFrnN3ltCFA4qR5VwGxXYGVHnZzZTqbWI8pyrhPEgYQMt+XMF9Q
nxbpQ+Y345mcSb3Zjfpihsifyzchtea1kVKeBbi+kKAhuStSqb0z1OMQV0W14Y52851namrDyFph
1bYi47udBMoQ1y3WDckx64Kh7rrz25S1cN5a8Dpyt6PL42RcixqVa58mrF3z+iXp2/xi5kV77zhs
ZRML82lyXQiB28lvWB+rvQ4QZ9c042cq8rYPR9k5NdCVFNSPmzdoODIRgGyjQa14b3P/zYNcUw2/
w2NAopCyeA4y3bgglq8PMAoIw5Fmd7SE9G7m0RRn5lDWXTeSqRCo0jV3YxIdQXIJKJiqcEO6mgTc
eGZY2z7VpnmNhrd/SDKvuh3w2L77Rc8DmCr9O2GgQWUf0a5OAGdWzOGiB4Qc+rl2RtMMZ2rCUyXM
ftOmzaiHmKGdQxPpLtw+f9piNNiPemMQMqvp+M86uwy63lAioEXvvwbmuNduciSAcKy3RS1UoETm
vHW5br4rZjEInUlNXlHv84V5nbtpKVnXfAFfhfBfmjgHflYK/14oo4E85aakXZfFzpjwcBky77aT
bLN9LFoZxjHZsEHbGctJK9ioUkfb9otuyv7uyr1iJGLbfAT3SEtrP2ntMr87XVdtmE6WYj1braKL
cpsfZTwtF08u9hhoGrZvSDAkc6wYcg4BO/birVDF1P3ACIhFFenFuDGqnF+samvx0y/j+YuX5Rim
XNgTJoMM6A7KT/QAi3gYBERGBB96fSqwz3FiIuNuQsuLp1VaE9t4ZGQUxafI8SDR5EyOPnTiORFd
ctgNK9ou+wXR/fRU5FY7oTIAxaAhx8wMp5cnELrR0L/MjjFOEt+2GE1LkhtoeH1TWqs5JT1gpjSc
pxsWE8YL6cQolRrx0vKmvdHbvPxiVkLJ0UDLEpe8x9BRRzAXcC83IUptLTuMf/QwbcJk4Pwrcg7A
SiG2TGBIq3HU7PNqcCmTjtJMmcKbyLirG5l7KBLUEvF3FsIjMI2yiFOSJ0x327FA96D7ZzVgp17h
FxDjY+z34qboSUS4aSZyrt6GyjIJh5mmJVpHTuG5KzfV+2oLxOeK9lLkAYyPiywYIiYktvknHxCN
fb+YFmlLULLI1oAnSX6WIoHHSsS2+aN95uCO5p9a4uc9xt7IltFTC5nRIh5V8WE9qGzlV+p3vbon
zqNgqNcoFGgh/MKl3SrgEsnRU7HKjrFQo3uxtJ5MIugtABmZDZgJ/yMMIIJU+rEnOQxJIXHjvbek
Q7a7CrvPBRg+dVGZHSHvqkuLkWakaB6HxeoI963NzvUOWOrN+da0Ohr/HHq5eQQ3cUWAW6ASSjNY
uprxRCNhRJJPgIHsMimt0Te1SxLTZSQvINvLoVjKI6wr9kC6P2EHHzhp2FKNUTy/2HFWeSI0gOjV
aybmkdh6Rm/2W0pThgVxTkDjfknxhBLJ0l41ccJeyoPOeGFYCdcnymz6gwxKAHxDEzRSoe8bUiNg
Tw46TpOAGXO/fCvDaxWhnLHynG/Sw2HghPPQcT8ZRnJd59Q1X7yltfwVxAsAE1svTPrS3lFs9pxI
dOmpgDmUHUvD4mdXLqXtK4dxZl6ohbKWCtmQd+RHG+95gmNbBiXdWksPT0TBOo1pjXlyGpYF0bWW
0Z0F11w/Xge7rT1EiE8051t2mjE+/gneKUbvChfA73O9WexF2E7Q20ZN8VS6Ed1IE2GQTCJKzMfO
IFMcTdziNYGrpuxgdomLDiXKOKQMAnktWNeqrjcyakwyRLijs7WYzcoOtNhRxHdmGb9n0tU5g0Vl
Zkl1IOzGIF/E7Zc56OLJTqjj2OCEDrfGjlfg5J8Upa62vi5lxE2lOiGvIXHKvEtEh95nSiEvJRHG
eMZcnr/BLlX2G6krfmuGHf7RaAcSCkQxXidneczFxFoHbATtmJo3qeVMJYubrIqQxRh5EmIjorbi
4JvloRoF/5VwR9ej5mMfdIAJo7yDHYHH3FPxjKOC4njd2Ik/LmtrQcZ7MIvBL0MJbVXuo9bW8cLn
2qhOWlc4Y1CXTY8Icig9c+2rcarOUyfRWAAw1Y7cXJp/HlpR78EUue29yIy8efc7A4De4jr5lkF2
1hxoNc3lyNJmgHzaek61KyA16fcJuAAidebJVisf30Z2hpti+4wVjK66mUXlr6BcNdFGUexTw1a+
459ojCTqPz2fkaAxP84Odm+mDHeF3778Qor9Ipswpun9MJ9V3f0UWQ7O2hCj/FigOlzikktE/KrR
dp8+Adk5RWnN5R7itgR1Ztnmi1uUPG/wIGimTBU3nxaX+p0ZUW7tyB+pl42D7g8WDkFX1mrhYIjW
1yeMI9qjqd8BN+DW6LNi+fj1cKJ55R710LEQlARaNsmDFmyP2lWjAdIrcUwGg4D9VHcws9KeNgWF
ItloLZNElkJNZa7zrMuOgN0qwKmW1VerBDDHcnAWs0ULpke1RKxYFRAf0QjBP0DVl9FX9qnhjSQl
T4r5o1O7Kd6ZcnI3bu/nQwgXKjuOC+FLe1c3mm+306fk26ptQzF5NiMn44sTTHYkqjT3wFKkLF9F
O/DMp6a80pbb8sotimvEqk6oLH65i2mOHByNK4p8a6oy3k4mQNhVV4xkmQcw+GWxtXu3Xg507Kwu
rzBuGE0Zs538wGuATHB79DJwErbObbphNclkXbMbp9o0mb88y6VaTuaSs7BlEdFyfv7iZcx5Rd2d
tWR7kCbkOuXBVpmOlUqkV9h339Rm9Jy6iS23vmZ7msGgnEqbc7qMiHYTzMRu/TlN6o1HsAtvzr5P
re1cjOyzEnsG3Y0SM0cbVzallpcBGPyiOHSlh4Bu0r1spwCB2TsjKfpsT7vhP+F7RrTKE4woKfZ0
pJQAxNpkVapOfuhjStvdd6lhb7AkJ6+t9KJpJYgfJ7/1j3fEL93AXEJUWddpZjzYqVPHN3xJdn1X
iyViZIGyoH9ulqR3zr9OTFeaufE0tsBpMP7qqR0CpzUtBarYGpOt1g1cON/1UEGIBOAeJ7BOaoyp
ZpXtTS7lvhkTkYXLYPXdp9OCzFphH7yujZ2idbYLdRji5tYTK70quh+N4eoYDBdP4f1262Yy+zCZ
B4dKmYtMjtkSw07aVW7PbWEsRP1sNdAEzWUSrC+YfPazttWrdPZvNSafoP3qePDeCtuzixsx585P
xgxyOXVaL8Qq47U4PlIR2VCIqHzVJTJBQT0i55Q8vnM97kWmOSO2l1hX98Bd+IdIKJyBMQh3UrqP
tDYhvIok9yvhEKwaiWBA8uQX75Mi54WiAyUiOlAvlHbGO2s02wnEpb4DnnAdCGuDKWzU9FMXzVOY
jLF0fkZlG4NJBYZRn7zWLok65Jgy1EpDfK6SVT0TSqyvDJ+FwnSsAP40oF+9GrW7LK1yXDuAWM23
thztaRXh1OWhYjngsyJIfTQSgcHYnHq4dZNqfOjaYmzuaCaWdMs+1kZqjTxRhIj+y3LXRGX2I0cu
mnGLAoS9zrBnthw78rs848z8qZRrOr3eOsQsTRm2g0hWz3/WSLY+kJbqLTHwyQ6pMa8uFANuz1Nc
luoc6/n4aaQLJ4DmGFe8i0dR2by1ttmj6taBVd9cYd7zg9eQaLFK44H7rPIqLpqewRjcM7pomp1G
SG4bFvacDw9Kp6bZ6QVdz25UrvbMoqnbTZO+oGPHP5edotEGiBLGzrjMyEq0+Mt12X2+07Nq1WsM
teADZE0mf+oglugDpzlx3D5AwT5TA7CzTPQ86Ik9/QCfPSWvkz/L6B2tPvdGxHjT/2bBMsvd0hOr
tm+XLF0RB5srZtgJq4ijVWHWvuliCvk1oXud/rAwzyIF/frF7giH0PpTBUauOkcIk6BRwVrLX2z2
/Bz0OXRDJOFJQqbFBpUpaXh9TNH1mSQpElxoazVy1mqRrBSLrKOj6owk5nstL5ZEjsN+krD17cJH
ntJgsPJM3UGX4rVak0/ZfZTVQHRVKOIJhbViCzUcsRs39a5FY2dclyypOqm2N80z7HWvCjQYMgtJ
HxPtGeJ1re6XV2C6MmU6UtnTTSn7StyPBi/HHXhSzmZJh57fZKSGq8M4FhValUbvPaSZWr506T7t
otq/ZJEr3LOncOCzaqFicRiKNMb1qSdSYznSMwzDmoCWpX9xbS3FEZIN5dCt/2Q6DZPdMiskWD1C
od4zemmZnNZOXKxLNBVac2tpY2/4Nxocn+QKWaPQHdaKH5tW/yB2+00FeG3fbRgcLrkFmF+Rd/1d
2GFTU7fO2M7bsS4d66EXONtfqkzAbpqJzZu3vsHG/aIKrtCrX/gUz39oWf4jGen/ixFS5lXY+T9L
Sx/eQWb81yX9avEREiX1XzepHL6Kv8dQ/fFn/Kk2tR2sdEJc/fAsIXHroj/6U23KPxIkdTjoFg2G
B6iJ/rTfCfdfV+S6qwsPEzSn7H+bOwXiVURcGPfQqCJHdcz/xH7HopP76C/SMJzePME6wm7/qh5C
u/j3+0xoA41qxWs5wRu0c6f0hZ+5kV15clPWKwLwW5CphfGY0SehmxAyPB9VFXkbb8y2ScE/4elP
dnZWJkFvICiZGKChkliLyhsCTBNHUaoD7OTr2v1hqIu3qS2+RSNCFC/HwdEO8N2AwTIiDdI5+4Tz
sp988cwOBLlKNPdrc6gB1apn32j88Pp/spiBNoHUnM5z/FESKLVLXTWy9PPmYLTcD4WVo8x9jTEB
+ExJXuk611ncGcK44xc+W6J6S3VzV9u5vsqiiOKQWVyQIO+mWfLDAu3aCmGBulGLUjvghmBYKaTY
UvIJ0uzbA+kOgYcpYWzL16Ip3/y6XFdGdOh5ewXsFQ7L6G54P83rss8/dLv1t0hi4/VoVM2vj4WV
h6mHZCI1Vk1YZ/GTr93OjXVRysvXAGrfpsU5JzHc9a5PPyH1wmDjkyAnJK3RYVuU9vpzyWvgImTE
HloA6Zon8Jkmu77BzT5B3mC9yT/aMi6ZDguAhM1wFrXxUnYaGN3pbXSW567jyqW5MwdLmXxMyt0r
L2tCUkYasDVpE3YRmlpVrrOk7ddlVVw0X72oie/JJE44ACQU2MNwN/TNJdclTuCF3yf3Fc0U8khK
8GuyhIEsa+gP2FwWOclN6Xqv0IbCuhjGTTE6JOKkA/EtSg9n8YN6LnAn3vzELZAXWacfUTcvzC2K
Zh0Pprb2F0GpToYp6bRmzFhJ3Dk65jyHbW1qaGBbu5nxOERp+kKr34CNhV9uW/OBXNibniEutv1W
rPKrqmlhSxpUBDmDYB9xT4B5o5BfQs0f+jXlSPcIsHUGL2h167Zvs5CHGU+UzpKuEtEha3UyFmax
nSMMJamguixGK3DK/ry4jJRssm9CMqSh7CpudocFgdsY68kyyJr099fFrDCqN0WEAltOZ5NI42CI
/J4xxsXVufqJ7C8lkO442zAOf/vL6XX59aT/VVT9mzQUeJOP1hyzJqgHwFnGbypVp9JrEQ9uvPWK
hvFGbW+XzNkRJkKdKYp/Eiz+pon99dMAhFxfamjlf9fEjoNBe55E8db1QFg5sb9t3WGr1dUrIXIq
ys+TTcsILpMbsnv997/p77L2Xz+cQ9VBNmdTIv921FXMihgsmfEWGeiHZev1ytEW/GgzB9zEWfPH
hShZykfFyavKk4ag699/hN9k2n98Atg0HOlXAwF7it8OW+A1ULqNeJuP440wy1OcOHspy3ARxbqO
8n/4ut3fHLHXn0dYIe8L4GKMOn/PEass7EBIMuNtRIUR9C1ykOW5zW8ZBhPMTTYfk23/EUGjTxTv
9JwJ56ZvPkxJ2AGb/7xnPRelG7uv4Hwha6m1VTkcZTY+e7W3Gcx8ZzXyXPpyqz6BOFehhGrsLozp
4QUE1WDdVYvnURK6e9Sv79mEEi/ujni11pxGa91Lvhw5Q5cdire5wEfXWMaJsLwWf3AHdG3s15k0
QGUhrEqS6V1a/mNJ5AsNgdUi51VaOE7i05XtawaMNhC8wrbNYDDxEh0iVKj3RQzjn+iYZ1NyfHrm
c754j4nSnxcySoK09c4YDhjTesmhIlm2bq5LW93+5WT6/7XUP1AxbKrW/7mUYlNPQOd9+vP9r06d
63/zv4065r/QUHMsgbdwHaogzG9/lk6e+y+oGJxXFq2z5/536USGJ/8BWZ1UM4ANEHX8H5uO/S/G
fLjv6cZ8/hXca/9BGqdxPS3+UjjZDlYUMiWZx1317Yb9m/JaKxm4FYufb6YaowLdNncrOTDtAXXS
XIcIIeqVTArz3AL3WGuak6zYfmmBhaDkI2+75sdfvrv/y0H++/GGixpgH40/tSa2IYxsfz9cFJwc
kY+eu0YzYjwmnWftW6fzV4nRTJeKUJItCcj+qb4qTiWJGC8VAsM7VGfq8d9/EmAjv383vu8hfgND
ANYEOd1vknsQ5kXHWwv8uM/bDvE2qS6s//bVEhsoeP3PpC1mpOOg6EIP+N12nusOlShWaZhG+knZ
lXGxI1mFi7KsVzPS7K1s53KjWIsuqDY3Q9JDjU9Jy7rp3XjedAxTglbp99Luf0ZmF6/rYhxOzLK8
G+IdkjMiNv1A6mvPvtsqaXrbtL10w6zdu0ldnc3StY/YRdkAIcAFUgcr9duahbMt8yE6IrasUF47
LhO74kqqoknW6c5TrcQzbomfEF+Jt6rzNz6ItdPsZPkce/QsGKRU2HTCCok2vxdFcZz9WDwXvQNk
0Srn99wgfX1OzgUqCazz1k9Xy384mX6ekuZpIo1xw8zEwpWa3hBpWLxSmjG2aIzkLo4QxbkoWjjE
DRv1Vsw2kj3Teura7kZJBtvWFM2bPLG7p2qqwDD7Vben9iHRqTCsPRwqIp5msSBYN5ucrbd1C2hd
/EQRm65t8nsYnWU/GdrMTbB4mn4bDdp0NxkZR3VtRYkKTH1B1xnHAbuBBE7AmJtMfO2OOVzitOK9
mGRaHLh1T5qRpNGu9Q34Y+rkYPhmM6pjjHxubP3VIXmbnSP+kDLpnEBzyg9taQ9Wl3zjOXqrZYK3
u8BR5oNV38U9Y+axqVuyUjtntwxetZqd4idWeKR+Btsev572DM8Xgn7s/oY89X472GkTjIsghc2e
joyCkic0wTlBc71GhhxvrhGhW1JbHwCINx2Dyz2syXKF+xYFtWUWj65PZ5Mn8pQUCQOkZvnMythZ
N9OI+2DS2i0SXJ3gmeQLZs6O9cIruXwG0fRRjxQgh6+dI+mKcvsBcvTApgUsqka8lnIxDxeTe2up
mpeb5nkSaaSu42Zv7vFdm1OANiS0iMe7NMXCBGrwIn+DykpcYtTau0UN/hMlD5dUor9TjY5iXXZR
eohS3bitnXy+pIzsS2SxbsOip3MuFRLPU9VP7fVORgmxRpfAqGcwYQ2sIEnAafOZVB2vybXM2j1q
U5jPRWAOy3t6jXXXpLPV7Os9qHKhuQynalIuJrAA0dFB2Jvc1qODtzrFpO+kAaEi5tUysfgzjiys
QyjtYFDf6bU9q11LXkQNuG/m44iJCSHmhPwWveRsx/kr3die/vJRTxsbCUrMQjsasPz3BSh0GpFQ
2aSZzzbOREtMbHwzBfWZ5EXqZWr6QJMtrWJtvhMgZrxz4OWXFnwGIY2sqlAvACkPY6wSb6WItC8d
RNsd+yL9UWPbcWNFJbLAKHLlp1ZD/q/NXG40mncEqQsDUb1JyMiY0O7Os0kD3UVEP+j1PorSZOUW
vdpaU1Gii56TdIcfQr0sJQ/WNOvd05JisfD8cceEcNqZU+p+s4Qu55VuoC9AcyIfkormL2zH0jlO
bQPMXzXGdCa+LNmOvuvnASOhcZXa1YK0r65A9FsINRdutNZsJyK78JncV9xhnGncrpdytv8XdWey
HLeyZdl/qTmuoW8GlYOIQPQkg30zgVEihR7u6B34+lzB916VRN2k8tUgzcqu2e0oCRFoHH7O2Xtt
OMU5Yu/FPFD5r3tHy3ZYLqP8AT2H699l0Nx8ZlKofuaFnziNfAe/oaIFYXZGdJnadrYOgnbi0B2O
IhzcpDaSSuEgndODZQnn0n3w8HzdRV7FmCSyrwg+qU6+MzbQR+OMIWNuG0+TyUiwFjYOo6rpv+Pr
RLxItvwOf/9Ifg3ybdvoho1ARW7xxspGJn8O1uu+NZa+nto7S3r0n6uePnPdKsapQaT2fYSOcDGK
3rg7xyBFqCdJyaLnCBploTdKnWInfrFUhHGoYWbAOlFFxzr3inuAfxEOj7Q3rWVFaO73yXNu0yZw
PfawvjpB7VYnbhl18rokOIKsTwDSVwnD9LaVxl2A6PCOlqA6BX7h7MaoJXdmYMHAqwKwN6bVnPjN
uHX0oLyNp7K4JV/oxPM+7hLO/0UP0QQ5T6Q3F7HjxWHKAJp6VxsRKhYFUmJGCEVWIRKCebBRzcAN
PswlKqRhWFk1XQ3ksJ5/DDJrJ0eLgtgCondHpIT1zLzR6pd4Yo3uNtVqWsDGFK9jMRBCDcvbRcYk
/EZfWI0tL7zEdh/JrqvVwu3RhYKbL5daXBAFVHlOe4fLMx5WdY+YnH+rN2ODMgrCeXAchcyvEVRq
C49Ysv48T3eviX81eriv2jkjqK78MK7lfIX02WOPT71sgPEoQkDLxQ3qk9D0ZX4P4sKJt84kWAYG
1d2Vk3dU9mCtuQn1swgBfvw8lGFQ0CNa6cOI2Fcb+/5uYphwirNmvq4GARuHmeCGudF8LA2pPbSy
LDCK6BtQxR1PMPgCaEBjyLi7fi6QkKymSFjPZifGJYkUwVZEgHriPKnu2iarn+Nady+SUpenyccb
lGlNsHZju9+wLDNLM3juYt931xOvjZRGjEW6n81nx77TX1RRZrFqnUk/bpDfoOVhMKOPTRjPTXSY
c7+7pelUZAiDdfxZEqP3LiFbcwr7rB9pfXltvTB8Wz4HrSKfc6zv9Coj49LuuQ/PmUg8DD5AYJNX
nZaJBNUHm9QVeol6jcyl2E5jEt+7RjXM/FLTvbaw46ElRBTymM0wYZZuUTp7h9H2aiDAdomeBejM
5HY+ZBl6QBEv1KTZO8BHupXVWu1bR6zhKu/csPaafG2jXTo1s+2vR+m0aMWs6pp0JXmhw51+S2jJ
wQ06P4PmXHCzJJVLApCNPp3BB302XleHLCLbwMemtjWLmsyv2kB+nQzFnkGUfP5YIOI07Y8ZqM5n
dFj+quiC6FIazLHYwek8aVFepbvJ0BJ7yZ0lwoguiovc29bj/TxaPWwGUZh3TQegDme4eVf0LQJb
xmdSBasg863uNqKWfUsH9FNLFx/zhoujTjMqlfQ+kZMLyCRD07EFIcuzZsUlM1VgKQi0uwhDDTPC
ZO1Wpjp9vJaR7hUlWRR18IPRBcIk4bdvVasHvVhYsW3c5ZnOuTVGfDiLoGkM0m48YzjrtjsMQzOS
FrUu43g6NS1pLMjZx6eAwnWpkyNzSkq3DBbkuAZHx+rks8UY/yIKDJy+Nm7i08f/ZKfBDZk5Fn93
IwnlTBtH+ZxgiB5WOCH9dKllDl+AqS7rG3SskiGqdL8nTpn/QOaIR6qoznA0t7R3PiK3OByVoU44
QeWzn0/yidwH7k8cXbOxMjqXH7mDfCa2VT+Bv4g3EvoO4XCFXy+7vg6MRUsyqnZbogc4NGKYcTjp
LEwER/B/fbuPTwF49n+cfjJMgyvbqf9RqvyPFebnA30X6LzSOOna//ggCcbvYvXavf7yH2HVpd10
3b8308077YzuX5Xn+Vf+d3/4T/7FH2pu4+v5xVZUb33z2v5ccn/8ln/V3NZfuPmx8Dk+/2BaQW33
r5o7+ItiV9fxT30eWICc5Mmzbbhrtg3+4FyctqLvkv/9vwzzL0rAQOfPAtpgUZ/+W2X3p34lTSzq
ehe4wvnzQcD83ELzrR44heuu1TROIeZuNGiVc+j07NrSaBoVrgIuhU+XO5qW7SOLJJTluDR3g+I9
jTJrNVelRThBevN12ftBDf65I0A7wIKa4TDtAbXFDvDXAjz12pEZ9BBv5tGIns+hh9Q3ZR5XSx43
9EhjG6uQ12e580hMKI4sNhXAJvKfd+DwptsZN0BYW/SbNfg+FGmitZFLGWLLlg9ZS9cZRxyiSXrK
xNydk3ZQIpDzWprfUirGbtWLKHqnvA6ac6+eBSUCb3bUbLvZff1VP2zln76q6wKVRTpHb/G3XgO5
g1bJZCJaJzz+d6rqOzh2kUqQmhve1k379JY2/LzztVzbNFqfPpeO1AaUZwlDobLyUkxcZnaFB9HY
UMz4bzRyjGUfy/APn/Tc9fj0ScEVMdjhwvCPcwvpZ/d/4tcmo6U02WQjwXFZCZHfd4KwSbgtaGGM
VwObwHuVoPOZm8G+mgPp7zLiZEFSYbJdRr2p4OyL9AAlbvxDP/g3uhOhKwaq9ODcQjrTYz71bFxB
2eqrjCxp2Xa3oqsVKC3dX45GUW7LNB8e9Cm/olKM9i2z9KPTjsYfmsTg8D+fItuyApOaK+Bz4Ar/
9Egh9gxst4mttde6WnFR8UZHmVH6EqBy/hRTYKwm0hWXZ2ElOqTWZvctcuSb9zM+rFUOAeCQ17MZ
tt6oH7VzGHk9jktrQOPZxoO4AaMlISFpBB5i8eO96JgnK3XGjbKNdCmzl6ltjCUC4OxBOFNxrhXz
h5ZFd1l6w6YYESw02njHdklewFnOFza1w7BwjT69Sywiw5kkQEljVO69Zk5s0GnLzWIdacynluyN
q5Ub9ck9EZ3FRm/0I9bo2V9Qts/roGL2srDwd+1EE+QagL9OX2at4z/2UUoiLcW7xcdwbCgyuE/W
AVY30IF3HoEvq1azTGORa/b30S2LF9/I621ao7QjWMBd4YLSiaOalcezXBdjOBKcKRYygb2saYUB
hwOeWUrm8mrsmoipUMb7kWz49IFdzLSAJzNuZ1XWLwG9lEsNXuIhlv606cw+CknBTneowsQWa037
GvkM3kgZOvroH9Y1gIM9AaDiHHtIAxzvyK4EjaeqvET0WIO3JIhtI9zCvTEorVdy0Jj2uec5MDH3
R+ieyXvQAU8w/XrYGZq8xSZarMpmeKpMq1n7XjRudACMT14hZFgKN7hCitCs0nEAxza3QfDSjdEz
tc1pnnQ0pkPvWHeCvKglZdZditegWCXY/u8ymF4/4kJmyUFpAYGntMXoPRgG0niqgUEjOWEx5Zx7
lB7qMjaTli18Y5a3LiKm1VQZ7obgMgoi1d1OONrXuVezmQJIA23ELjrSVfs7/LfBKi6MqV9OWFMW
RSkYI6ZcRGWKZM0u09hFY5u+G+3kLNHwMJAZfXYvgsJZjM8FMvt3LWlHaqg2YU8lXlRiVEuXyG06
IPoYupkbbWw7+K5NXVhDxGTDNDZXxPJ8M+qzkSKQZKzDtltC1zvPe4fQ0RInLBDuh3NWtTAraCS2
yjwMs3aNHfe6QC1/ys8pcA0gkSLHkMrTGK3tPuregJSeHCOaMUAklyXsy3VSpP47U6vvqFSwTY1x
xQCdoPoME+qyD1KuGBa6pYnvmCiuCDCF2ZoHNURILpupvWSt0QPkZYn5PM7YhYWRu2sjEsM2nYl7
wVkCdTOxYxymI5hVTQbvvKrbRevEhOv1aBjllM/rPEu7OwJPAmSZtX2qLQen2WwgtimGFckEJYMX
gsuPTo3fYOFUqR7y1lAvZaWCbxaToR3dDfeJnbX9IivSdwBDpMeobHVr2RdEJpJDE6A4aOcbYQYz
LEu/3BT4vq/8uvqO1PExbltqfWAtR8pyklU8J1pDGbUfGmtubzGe7ueomPeiLKPrHEb7kexoaykC
d2vMQ7okOdtlNG+YGcmvmUaCdeaneC1B9fyA7ZS+oP+gBRoVZnlVsBHeBmDD1ufMLqK1s90kRqQG
GAI2XWMFKGEzJR/7iqIcCzCPW2HvkeH3P3RnHi+F3TShM8OeYwBISNQidvPsRPSwtiRb5imT07Eh
hmqXtCxjvkVMLL2aeg87aAhLRGGHc9womqfYxRPpe8zgRlUdCNDEtmWnz22QLfNGS2406WOQiuNi
Ow9FnyzKsdobXm2vPH8M7sZqdqjEpHHTUvoifWiR2bsg8BY6jRLUfyqBH488NU566JBe+ihsFwa/
oQ2tXJVDP1+jWC8XXTyQdGxXRgP1ngah8Lpmr6NPWyGxqzCZIvf2AhPDHd0ESrKuuK7TFiqAVya7
0qizpzED1KLnlf7jnFtPZk35LZ+D9ACQWhLPrTl3REOSkxAH5s4Ysx+BW9/2BWkRRtA/4T1hR5XE
2MoTMAUX8ZRVu7yifyPoFV3UHm0IsK3RVeaW1+XcMfEU/sIy3FteU8neshQdTGTwO8Lz1joohL3b
jMfMba88vD7hOFmXMqVw0VrhLPO0aXaexJSjSPTdInLzDgQx76OBqUpfIJP2R7kQ7sgYtWk67Xpw
cogs7hQtLZXSs2jSZB1l0bdqirxVQrsWjYZbbOOJVBY8QY9NHYtXo67lfWpmBUBWqsXAIpMi721n
k3omTurCzg6Va6ulZSfWlgzsmAfUNkMVDMnOTmrv2u78ZJXMsAvKgiah+dFE8hv7qi8z6uva5v7m
zTdstWoghIMd3/0UVLdZUnpviEYvmi697zMScFHOnuphkCGCwuzHZJc0NCgGL1Dd0dhUUJ29LgJg
OqjUeSe1sPiBJHa8rEmOWjWSWTMCReQ5pEyfVBbINswxV6Fhr3XMEp4mM2/XDhHkiyxG97yEh2n2
mCDV4B+HWPTNWuurFgBQOlQa/IYYI0M9TLod5tGgGZsOkjVYkB7hh3ULx7gBxptGyHk3MzCZFdwX
/ONO34EiLhwjKDZEGZbfK15OxUU9ZCOusNKqgST7eCfeSgufEG1VghSWOjeQ2FaBbLAMKeQ8t7Ly
yiNRqj3rU1AxVnAdICWdZwlwQYigJ+wmph7vILrW7toccWpd9wgs6cqk0L2W0mutAwRi48Kwx/gH
Aqogpb2TjLcmzhf7ktsc3CTK2U2rkuro0O65JEye82HSZ4IPQZMTEE+cDUf4BbiJZ9Anj7ZRGPc9
zpuNjUbyEq88i+7koPRJy+AVrJK1bTxhhVXmY2wk6KP1eGBlkocV+h0unB6DIs7Rtlh9Yof9PJFr
N7RkZi0by1Mb0qeUJLxxUNaqgTYjQnK744bIbm+E2tp12b2H1UE7lTbGkLl341OPCWo9TPCOWGX0
AyNT6wJ0lnEsRhE9e/RWm7DDmylX+PPEBBMgZW0Kmqy9iJW0C6TrMtprWBL3uenV+sq122onK3e8
xVFa782+b4BA6AOdxBT3akMH9RtngH1aX0XY6jCr3QjQOvskHdibzeXI7kkZ62iuhm+yJeWsnzV8
002UphgHIutRSN16Ya9thfyS+RusxZmAyxiLndCE905vM/GWXtrat1453jZR0FJ3VQ9l3RDQGaSP
KedtGSFEc83sEpzEYzsnPmhsXH9sRZMlcYMKuHx7M9SDdRTV1B3nkRyoPoWt1FV6ni1Mt65uIlZZ
7MLm7EuKWENU6KqHCMsjOrYMhVGzhBaFtr4TUKzKpIuwEHn9UB5lMSM6itA+bY28N7QLYE6teZ3O
AZLVOW3yN+R1/UJne/nWxFp9wBiMhcowyx2yXTA9NMbhrkJlmr2UvBdX3mkCgVZaxPVeDgHru0fC
njZk6Y59q4feS47zWSTYKwg2pNS6Vu2gGpR20oGmniobEFL1Oo5j+81ncPCU2IW7s726PbbIxN+K
LHtW+dDuhTGbxKALyWC1bZIXNxUUwHOTx9j7O/M1i4pyN5l1fNExct+m0XAf141zb7XNvB77+KKt
lHwyBjYHlWK3sHJlL17xprsRdXSh31fY9bHwusnYLdPGzbBsuthVFkz3sjdMFSe90LJLnl8wAMrM
MhJrkT6CsbGslWaAHyel22Fv4/o/kBe6q3Ls9oMcmBHn+p4mY5KFQaOsi5wtcojNo7sCtYdwTtpO
sbJpVoBgqQq4ZKr15RvDHw/Gib0SrSWIexekjYI1Hl+Cgvwq3e+urSjmt1S5P6x0jFePOX6ObKlV
PnQum4fGA5d+NQm5/ZitFR6v1AQ1zEJkTMZ8rPDLOA3Ko1837D59AqOtGNNsA8LZlto7A3J1leMK
5L3LKhdV3Q+s4apbSG/wg23v2p23arTOLZeq6sS2w6CShUUxMsT1przexDgk2520ZXvBOf9R6elU
LQMwCZZo9WVlaWGjkT7n03IfWyvZwVbpaAeX1yO+flKX/Me4rucl3Wk2k1bzGmNso2/N8+UMMrqD
WXgN19O4UKVX3fvmXJP26eTTU5zyVDKiJyCCPmK5dotCfWNFmTdDm6/6ibEX9SLHKwDRZ3IEz+9S
o7a9n+xiFuBVhG71TFfwaRwhEeDmh4QYuxrv1wA6dcFuZ5lmXvZQQPtdOjVbTjbf8FAF6AS2dPnB
bmJ9UXdqvEPrtitUd8RwWNxOaCUWZlGSiSvdc7+1ERWhAhBEEkWMxQLuP36jwtZQdKs8fRzL3ixR
EeooEBUDu0NiTyzyNat5MBnOpSIbChK5ssLWtOJn3jgJ/enB3DTkQAMjGvSVLVzvVe+bB1m43qWb
R9m3Mi/bQzkGY+jUecKWtd3FRXYLVT5/jpIBySlEj3gXNFb2vWOv/IhLYVyn7hg/sLHVDiLojaMs
h/EVfn9zhTWlhVeR8sLlk+XJTmJLwioPwX1ZM7L+ro8A7RfGJP112bjesNR5GezIXTSOoJbNFVNX
cYAwkL1/NHf+x7q3Pzdv/2PzLi5fy/f2/4c0mLNK+7/WVZ1eq9fyF00V5Mv/I6ry0JZ7KAOJyvMY
SJLg+n8bvNZfOrGVOoJwh/nCR+/3n4r04C+XLBFbR3RlY/t0zx3BfzZ4+fOQVPlBYFtotNCz/1sN
XvPckPu5YecGtOpgptLlDUx2m2fd1U+4zsrxgtaGpxhCJE3WgWMbt6Y30QiZ3RojujJphAzdbpjx
dS+jygxu8D64Fw639JE0hXxl9nSokIkMIYN9Z9N17MgWJQTKVdCn+oa885pwQIYnnqeqPzRGrc+2
DT49EBM64Yz26OhZ517bT5/eKFjjgiiwwoIg3lOZROkhCEoTH0o8pauucp5F1uqLCc8mtJC8SvaI
FeqFhUuFDpmdOhvwY9Ua4M96zjgJyibKs+7KfE8PDf22279grLwBB1o/ebqtwy+sgpeo8PB2ZRYj
cpO9NXiVSW1qKxkOSaBPq2juiBSFZRl2VSIu9aFMt0Jo7TrztGGNRctcY/PPDk1Z/jEl+PfL6Rp0
/k3HcWmKI3r99YQgMyljn4l92OMqos0RBPddMU8r4aeKrme0LrwG7iguenakw4Om8nw/GfL7Tw/A
34jjfr8s5jkW2dVxoYNn/nxZnEYvEW7lVug3pborZNoiS+trMtICtKVTauVPOKHB0fSEenx96M/d
VU/XMX4YZ63i+QN45xP00x0xYoB2ZVLPYc/tGDpO6V+rGAmWP9sR3bKq3n59vM/au38cj/0pzzGP
pX7++U/HSwjLxpXYzGHDaT6ITHeu2zhyV18f5ZOS2TkfxYaW7pP1abqm9+myFnZ6RvuUc2hGMzke
Mvk2q/Sls+WxLWmQdiTlfX3Az1eQA8K1NpmrMH3iTvo0XFFyTHzHyKfQREgH7iWHn9zXQA6N75gm
m0V5hr1kgvz1r4/7IYD/eT06Hxi5Ok0Ajo/j7NM3pfXTZZ3vq7Coq2Yh+yY0hXUXdfBScnY1e5OK
OHOye3/+kbj+LZugK9evjpFlvjGaeTLpItHTxSvw9ef6PNfgY1HaISH3bBA8KGR/vcyqiru2ioHC
Ejvgr3B62DsIBLhT5CT/sKj9JufkWD6TNs4+yTe8Nj4tyfmk9R1WNxWS3UNy6FzFAHSgnnkouijD
8xCOC6XZbLwSmU6XdiJICLEFkiubQqvwF8WY/uGp+pvbgYkQGweMVShXPkLrfrrL+9pOOFauwqx1
u3WbFSTD1K0ESDq/mtb0lPWoxGI49v/uxAYbuo6/g7+gSjNT+jQs4Q3Ilo5UoHBq8x8FMrmYiTcb
LjKwq5RueTYfx6oXeA0tlvEsbzwMtnX39vXVd20u7693pUGAlG+zMdUZr36+JH2BzAtl0BAS8Wq9
OTJ6zof0akRys4m87j0fe/duwAYRM4oI4puGPuK2KMAVm0FyrfnNLj8LhfohF1sgTYA8vJhucaWh
qUQy0CDkmMW1h1H5Ss6as4NuQ7JfhVAGQGX17OBi2AqsYS+dnGEX2wJScNL3LJ9VvaaZB+gZ40o5
EcwNe7+8FCMW/rpCxzrhdnDHytyRF/St0jxvb7CxeG07Q910peBD9jZbXEJ6K9N8qEdL3UwFgi5/
pEVluq1zWVPwLtKhEFclTJZNEpReiGcmW+kDBMpVPI7qoshrGwAzU9CFS6jLQY1Gfp97InM20uuw
on99OX6b4/GqNSwmZ8Q0soH6bZHQJuRpTs+GO66sOye27zmp34i0eenbnFgwGsPO3G5rzwrB4f3h
3fb7CwYCP6N6Rgc8oWT2/boSzHXm20CjhpBiwnnzmRXem0ZUbUtcDtjOVPj1dz3bEj/dehwP8yHc
cR13CQbEX14wZTpX/hmMjGI0jh56Q5oQwz1nhTAu+p4OppuuCpQeS7PQ1I07RuMjOqbsLikaD8ic
cIFUD9yImdIOXcmoD3xgijStqYkqgFjCapbrk7rRpwCqXnWmF3n8QbrT6htpCePSbhG/ff2dfl9N
cEVjj9FRTBLs8TlppnCmKWjGkaepYVrvySY9NUHqX/lSce+4SQRNAb0LnSo6Yl8f+vOLlBqfkStu
TtQWJCicYzx/fl1DbCXoVvl4BwaLxnKDU1sfix+a5z9gEJp37E/SPxzy8wXkkOfb9GM9x8vyMdz/
ae1EmgsjqvY6enIE+pqu/0Tz6gYDzZ8O9Pm0fhzovDlwHceAwv/pzqwk+llndrvQhkSC3tSZxSYS
Dna82rRXCsEYGgbf3Gdgy/+QePDbE3k+NnJ+tuBnr9lvFoSIPWcsJQa+POrEppS1DIG/5OD7Yi8k
JfBOVnAxSSRctcb8gDKv+MNZ/rsvfz7RFoGPvC0+n+UWkg+NaRyTwomewKO80gp+yiyU6zXdpxGK
Z1W5d1/fTJ/fCnxp7l9KOvYq53fT+TP9dGUBvZG9RV4UmvTW2aUphFk39+X910f5/f4Bl0qtZ7Da
BRhwzj//6Si9soGmeXRuwVUmK4ZzjGenrj2jgP4ZJ0zhjUrqb/btf3MZORZhU6iOzuadj5//dCzP
hXlTtw6gl8g+9LV3XxsOY9gKXbmuy8WckWqiTwy1jGJldu3j19/04yL9/Jp1A5+Q8MChWiZehYzS
X79qa884XCwO37Gda3Jx1FXz4undixX3WyMqMYzF8EKUu6JrdatrwcsIIIbFngDDFIhpHdPYR8qe
LnPv+evP9jdX4ZeP9unh6nDtAu3iozEZ25tVcArs7huXZvv1YX6zFX2cAk83qWJYns5+81+utquV
CFTMGUmRrW69rt34wnooLKTcZ5hCq2VogJILf8ScYebxhLAdy9/Xn+H325qrQOlIaU3XwvxcQqUZ
owXRK24CvxYhiFGS2aT1p8Lp83v044tC5Tkb4ZHinGV0P9/W0GqKcmQPAenIu48n764ruoeKYhxk
ZPj1F/p90fdpDZCgS1VMqvLnRT+zi0CvHUoJa5bNdo69p1SgUTcZu2wwrDiMDs3pDyfx774eqFsW
BybhNrvHX79e0JBSo7K2CW3Zw9bDOeAmzbfO9vZDYr19/f3+7rGFx4Q1D9EVhaL3aZdMwuBsRhOT
bSbaqEa0Wi2BzRAPNQm1TGQ2bughDoux859EjNK6lub/y33LjuycyuTbgD8/PR/9GGl63dVN2Lj2
RUDz4ZAy5lt30bxSU/8OfMACrgpoRRE5TFvrJh0a7Q/n/G8fHioU1n/UBryEPr3dGceK2kwqJvxK
PFmWfjMZJuTF7k4a8oHOz4l3F9kwzg87CYDkiNc/XIfz+vR5/bJtMCKkAJ79xp+uw1ASyEFXvQmH
dpggb2kEdOpiQ5M4oZir1q3dhjAn0WSR17JQBLNoUBCAy2mY7LsO7UU14diyvYydmZZvGfzo0LPh
NXz9QX+/OammqLOpMPmQhvXp5tT9yktmpIa8uOz7tLf8fQYx1/OhZs0D/oevj/b70smrhBbCB4/D
Q4D366OATNPtgaOhSHHa4S3P01vkPNaPQftT9+s3SaiLEfL83tJdzzEdmkC/HinLIoMsB1sPUQAx
jpBPM0Lq5VS1JxXT8Uph3S8o4qt1XZKgGptA5wJ93GJSWPU64hjAhki4aM+vqtx76Uif3HajzUSq
Ks0tRGD9jPW5bgauj13gamS22KxkN60GVO5LnCrknlb7r88en/r87Px8W1HusKuh38KeGU7N5+oz
MaIuxt/UhVGSVSmCH1QXhuOXO1PAnV1IiSRc4OB3F0OsPMaKKVRYt9TKq8gpqzflp+ljXME4HlWa
7ohJRFofORFbRKQNh0yK6cl3E2tnyuFH0SvjMkv89gBVrLj0R4OlsY4qx14MCWOqri/VsNbSSZzQ
tT1XhnGpe4WxNU1hH6RPlA96u/s5KF+tCjkZtlSxs9rWfGy80nuZRCCXUoiz7NFC9xE13lY6Zn3q
CtODUKoHN3gG5eVom62PurVnnMfIztppQdFsEz8z74TuCbEaNAbGdIi2zNKR1Xc6VO7IRfKiem9h
QWUeyO6d2qeEXON7NmZBmMPLbsJoEugB6gxSRyDYQIQSll6xKMtGHFOibq6UNvHfiLDEIULDChij
HeZXLe+1Vx4k464lwOHVUTVxvlqQ02cyWpORY2fIZ1UE2WpGEMQYrS/WqIcAE+NLuSK1ZLrGXyCW
g9Qi5CymR588A0edEG74mpi9wSDOQjgbL3xndkLJ/M9atXVVX5Lv13XrvK4IAZoydYGuV6wcYID1
OpMo0JaRpplA2qKOc+GO7V3ZwcxYjLEun5EeyXVblyJdGBb4RiM15AUmXGx8TVq9+FadHByihcAP
xmSwxi6+aixZ6Cs8EjbP8V0gROkoP9N9c0xifIh3SzwnIyAqIULej/twskS9B82XbU0YsG862a+n
aYJvNeVBuZiNEattqbL9ZJvphizukRnCnKFoxZrT6mA2ssnKyFswGJvrGixvAZGtGwJCla3W1/ZG
kTjvqpskCGxXJ4135pVGOHLHPnaTOhP8VGCKNXKUqLZ2U8Nbby3cs43EBOrBw2mdXVRgsAAxBioI
szxhSpvhzsY4aWGsqFPyQdIeMZ6b7pMs9rdFg9JNh23fLNMhGNJFPBbTfvam+NpzabPNjgyOuYXx
cM7SW4OJ6bF2ZLXpZKM/NIFVHVJXOsgZJ3ytjW6UoZ5W/V41eb2qAck85BkIY9X43kvau/V2rkB6
Lu0ZxqfKcQalfTXTEKqmi0gb1NI0tc4ntCIw9yMebTDHXmhMfr8inUbjIUNYn5lK7m3hBQ/TQNAT
Lit102h0xNCK+PVFMxUREcPFUg6TxxnpjMuuiuvlzIb3AmJ5qOp23Ivc8C6FgFCuYjBibtClmxYP
XLdoJMAy0ESOtu+msb503Ky55TF57klKQkCNslSjC77pGtPbBV0e7HU/1baz05HV5GjeXQp7PFRx
FDwp4hJvVGLO32XBxRxiePmSMv8mp4CEfi67FRFi/iVmPfeCsJ7houln75tJ3+J7UGlcOmB3T9LJ
zc3HNR3b3A0LddbwpAqZG2uxOBgySNTW63KoRWXD2j6lQ3cR2SPTKiapxp1BC+BmYqy/NVwzIDhC
rw++jKcrKI9hYLXq1JemuhHKSg+RysR6oHJfm140hZoJ3IiRPHnEWDoOSNzsfV5mr6OrAuLBokxb
6hrKn8J1rt2ypX0imyA0MQycUt5BpyrOoblTTOA8MmdtvurEbF0QEUX6TQUCnbD23AkEYus8RazZ
Wxdu6gztwi3G+0oj/UvM822Kau/Sy7h/OURDYQSazs2gdKyapsEz9NG36TpSTfcDBn9a6KkpRjBI
KIQLj9+LsEs+m32THdAJuG9IGKtlV4/iYHky3ZSIhwAPYdlYIF/R4+XIiXgSus1nNNRQXeKH3DZd
NOzrAj1C4sdXQ+A3a1Tn9d6mXrhM88K/1rIKncvU1zckn80vM0kdj+5kT9dVkNxWo9De3RlMb0FQ
+JJNsnFpTTrG7GwgQA+L9cmD1GdAMDH6CasrVtyeBGwcjVjwvCuZZY2BtrLyb9gtyf1c5ubaRWpM
P4mp1D36JpWGCuiyuSLFe1Dbqmria9TfihizLuhXnOHRYahhEMlOGUY8kU+u5WKskWVvEFN5a3Kh
gDyilbXUMq8HrKsw0deRrKprmbtorP3aFcsma+4LpUOGJO3pimgF8Z4ZwPrPCmYO3Q7nLDAVPVoa
+sBFoqF+HttBPGWUv4DjcbQh7FIOER9Bk8MNTrrg0Hn629yLM56hW3e5Qzz3UNeY5yPnAnlr9ngW
TG/SyMtQN4C1W/KWGU9Uv8OLl2v5a66T4yGkitdkyTlYy9UIUN5UZpuyimvzs2YPVb2yc5IBlvzx
5daJZ9YbvYAFZhXXzEfFD1LBSDRzvMpYcL7Ge1dZ0wlXCdueeFRk2Pwne2eyHLd2ZdFfcXgOBYCL
i2bgQWUHZiaZJMVGzQRBNQ993+Pra4FPdjGTfMySowY1sMNhDxQSEsDFbc7Ze208o7jtC7HTgqjE
25q1+86k6BIX7pRa/RqhsPHUO3pz6EBBPXieU0wQSpXgQNyS+Kmq4TekL9a138jqh1IkVDZb2IkP
A7ZolJyzMa7QBnY1cWFbD9Ok07jMpXooigjaddTqnCya4Z4TkYWWNk72LKnJl3bCFd115NY0WY2U
BhZXlft3cCz3VOhJUB8AwTq1vyfK99aUHWFIXelcKgMfa+erYsuxwhZrEzhW7mqNQpu76KmayiH7
iHhRdzGLN6uAEuPXIZrS8NGqpy9jaATqhkU6I1sAz/XSMTpeUJ3zdYKb3I2DvsMHDV9xqBAMmVTp
3WqSN3CqAKBaEnbFItBLVjlcnkzBhqhY2q2MQgHPBC9033uYn593QQ6h9G4XFHJLwBa5iENIAoM2
hDub33jFdqW+YSJNFlZjPaZy3sdUibMn3jdZqFF322t+uGHpjvZDM+3VNvVX0DHwoVP/laSau1ZL
ERjFm7bpguSi7ZuUCRStDo2JetHq1ifiG9d9QPGpVSyw3qP+h8eYupAymxYFOWZru7DWqdKamyJI
sXl6mT0TIj6bUatcJDXpnENfcEEZB488ofhbWgYZBllE3bFt+YfSKakH2842lt2wtlO9vm4M29y2
c5uzgvH5yTTTcFcnPjNQ5Y2PqpqQemrxqeRpju0DO67Ww5tCnJqBCssREA52vFWFcMs26pai7vM1
wEzSPMeV4Uf3fMzJMvanQ4yKEzdCEa/rUdw0JoCJuNSMW9vTsKrKAdAAqUPthmyK7DruixFnbVGn
m6oqgsOIoXQvqQjeVlGQuxPGvsM0kshI5WaYnww7WDhIblqxHe1Np16HQIuXDhPdLbhhiqW4gS+j
Oiw/9sSJXtpa+t3DyrlPElquK7M17cth/gO1aiKy6XEYk5rhE1eF5wxBJjmW9RBXyMHQXVtdSXBS
P0g6uH77wL+z7/i6dh3ltPlYrjVPfvo0WqHcqMTWrHJGLRaWkR0ZqBG3NBKDfbJHYFoLJK2viZdz
fI+kCIILER9rB8VgbMIOwMCgZxcecFwI6lDyPNhn/PX+uzCVbA0lYjwEMAJWks3gVgWp/aAAr55x
vePHLtTCrWhi9cZvvdLtdJVDDmmGCplhaj+kKyqiAGA1EiasSU+B0hjjg9mDjYmcPII1N4u+iLur
l1an4xyByCCvhA+9dYGeGj0rkbiccmg1LIAXlXuKIKS+OeOInq0iKmRatJMWjUtE0vHGCUgN80Xt
x8ueWGRUn2L6icuk6Fcp/nH+Hd/r2KeXjXkzeoFg6NhV/jWyEv+uU+Ji20RwdTa+19v+iiZbd1sX
dGaWZMchy0arfehI4NmAyAD+4o8e01ReTel9m0TKZSKMGes3mWwAck2hy0nXHX3NqjWmYuFJXr2a
GsPHuojk09ClfyhRSVQMvVe0aoNawSZXLSATaOBrVCmE8Lo9eaYIXgcgeJOINlqcRR/DBBaGBmj4
Cy7m7FPaKUiQZ791Pq/5WkBMhJqEPNQJgwrEfSu3V53OThDDH4ewuvCvVTNDCmdO4UWd6xnaA1ms
oYmVhyF1llknHczlKnLcWtou5BqMMRR7xmYa1wBzi43mKLa3rJvYW4OMtQhS8Zu1SaLl95HhtVJ9
S248W7E2MPGaWfM3Eh1WeqNyIwlldDkjFOgCEdM0RqWt4ykFCoJnRn3Kh9xcmZWt7byoKSh9IQMu
UGaAMmvsTT2hG49ClEplYq3qXrKpE0OAztPr0Wr7FVmivJy8N3elMx6o3WmPU6H8sLLIf+x6EX7r
QMRsptZPv7cKMW+1Gudk8TTZxz4hHayWeXBJbiVzuyHVFZ51sZBGDyyxzxztzjEQQi6LSS7A2vKT
apPWZAf3DlJ8sZCiyjAMITeulK687GwdyBF7uqaBj1YWcbmGHdXuVPQW7iAdb6dNInF9pSlWGq5X
UOPgPdlnglT0s37fMlmRz1txflFq5wpJyaQvA4jAmwyZwIVsnKFbsGOwKHjkHiEicek39/o4mcHC
zLW+X8RpUK7jPnErmnhXEAWIzhWgGzBXuJOo2N76gmjOXuTGth/aauGLkQgholY+GXoMC4gIOn3p
1QnjN8O6RE842yupw3pXkYgVEEVtBDtF1XJ1QRRocfASm/pMwXq66OyK3V0mOAhE9zCOva2nqf4q
oyRBBWK88+vQhPbp432zHZ+sj9xot57Quk0mUjwd+Co2scqU5ADVrxeqOhVLHlruUhmAE8befR1F
fezBarG8YkRiwhoV1Zp1WcXNoYXhuWDZIclOdN99SvF4Q7wvjo4lYExM2qcI9m58GPlLKiMGfpPE
XHaed+lYCM7Mpu43kxc5a6EQlDBVLNmG8nkgMQcV9M9Mm6W5xnyI63N91USTuR6mGW5gdKAZGxw3
LcGnvVdO913GXxZBRK7AzEbyNUj+KtUpzirLuouBCPR+SRlknPhinYh8BEvZ5CoWywIJdYC4hjzW
sHDLIe4v7YiWuG7govFmZhNQTrgdIlsRsRuvsRRbV5rAGwmy6RL0dbiOQ4aCDLRxbY8qYp9wuMoi
HGqTn3z0QDMsJBYHhljDfpesV1N94CU8NX70yIN6HGV80RsVBGsgOi2+oJIV2Vh3lV8QFI1z0kMx
Jxy2KNPoyEVrIWO2yW6/EeCwd5rOJmiaooXFTNkvSkPi/QoxxN7YUzXcEgoGHqvAlPIRcTK54n6k
H2xO9GTGmHKpatmniUJ5DvQG8yAI72bj1GBhR6Pxl17otW40OMZ3vieHuGqmfUx4+t6UQkeITbEI
+IjuZpnToNszb7yEwMhK68SnThP39oQ1tk/T4iAR9S1o434KUz1EcDvGNHQJUciqco636pwLssK0
ZegITmYwyNkJCUL/SH8lNlA4X/V6ekhqkvmIR+J3iGjOaol+UJyIl6UTPuiDQrifDLolSKMfrRdt
mO0YcgaHaxry+o3UO30dRo56BRbDvhV2ax/CAJCFVpByQ/M7PRD2vY05JR9mnUawyPo2YX1Iwkdv
HHOW71gemqDRrxI4Uwe1xFrclFCDe/HZ9jWsdRl7B0/T5ZU5VCkfV29emDIyPlvaMFxohCN0VMLJ
j6wLhIXN8M3plYKkS0gprcnRxZu0aYcwAsWLKaiWycEqNmZb1heGrqcHkqS9qyZInG9WjvUPYSWh
TeC+FKppCR2DaumXmcJKEahm+NBQ5EFsbw+e/l2CjMcdrJlo9Tkgi0OnGmyIfcAohdoGTxY1kX3J
N3Fr8Q72fl9m+0wVo72yJ6v+6ZhjwOWCaA4Bb5qLLBr9a8sq+gN8ePXHEEXKXVGJ+A+vSMfLAaLl
lzoV8cemUTs8sgRmHKySivzY46VvPJJMOyIIVzHFmrXwAwZP7suVINyBT1GvPvt6Pd5rcP/cAdvX
Qz0Z+S1vF9tz04YBSXtsfPxIjS6tCvA5tfhiDwzJS9acdzB4aKO5x/Hlcz5vjGUrhx5cZ5ATncWl
rwgEDtF8Ve02Kp/l+xG92RoezIjdgr5/1xwI2ACb3I3BTesp6R2W4uqiCiW7GjuGwrUuI91HNMP5
aPgYahmQAVghSENirZJP/hRSqEAyQdJfOvCaWrYM0R7uArp720q+ORXr1GT1YD8HKZ370gzkshRp
sSQv1HjMRuF/UtjakAzhrO24zLE46UJZ2WU5k24Glol0UpxlgZvrMawFZTRr8O+Y4z9S0VuqBkdi
avpsTe5iqo9s1OSmNAkWFFWE4NjGYMACZtukYmvBnJbGMGmd5GsDJX9V54OFbEb5Q8S0jQkZpMKd
CjwyrbGmrH0RII8hcC3LiA2GtYaIYeOUcfMYQoTj022/Vy3FmorwsRV57O0SBPHHIieSxvdw8ZUB
ec8xt04gtwQIqCm5G1hOvp4G6HZJFzfbgCr2SrLI/lQ9luhGpvrGmKT8OQ4aga8tzq6WjR4+cDYm
vdPtQyBXl7PCY0u9XoEBpctVRVBuvTDIkVziFUpAx7bDDsuPyHl0VPoowdZ3rQqDg/JVd1X4TBS6
6kG5aVtnrbZizkOVWcAu1+dgVNuYVcxaVRaoUkwG02DflpS1Lp8P3GOQ9Q9+kGmXxJd2K6OG76OO
eXBhR4lk2e3tfVibOxgVJJUKfTPaDTWrEm07geh6e6cZWup2xkiQUMSucIEAOnJFlzgXRt9ixBIA
c3BpWE9ZFMafK62pH6mrgSXqQ4DLq0gP8n3aDfUPjy7BHlqA2A7KTGNmx3NJZFBx4/hx5MK3gQiV
EfWWjcHj+w2XZyzwcbtl7hFzC6YFNZlG4nEXqUc+FQeqXq41IzKWQHZY7zTnIYupSSfFdQay8o4c
z/SBnstPlic2LaT4WfTiRSKfnvFFhJiZrlVy1E/U5AHjbL4jLswnQiYLqK9J58xvfkMzKpnnEQ0I
E4kiyoHj32xQYfJ6ESPPyCMD0B10rGAQAYeAIl6SfB5t6nnGge3+IxB8SDVNg32U1sZVYWf1YtJR
dbA5OkcuOW2IzqJopFYaGFiOg5p20hUWalb6k+WXa52SN9kqt/SjbiFdsRwRcLkyIKbAkgOk/v4r
fHYtnLxCJNl4JGbdHMj/+Xe91LHIiRHdhBj9cy3ZOTk+7pFs6QgrknVfROIJZfzDiGBoaVcROV0B
G3VJw2DRlHZ2k0xFgixBPlF6iK+QztmHPiT5yipHsZpmAFNKcDv6GHVuUlUazQSMXCuaHX9UqGsW
VLQtdmoF04Dq69+9qjx4GTA5DQ55FvSOm2JRWkoEpZcOdBwIBrgGLCAaO9MBHdC0U86x2zTvKccA
q+mm7ks1h8tUHvhTJarFCgV8wm4m/WJjPcBKGmmk5vDtLPj08r0x+ePP95/oq9Y6nB2JQwRUEc6C
19IcZ8yRhPToQQrS2FZ9NbqO6jgHKvExGY8m1aDStIL71lZCppv4R6iZMDQj2cdnmvyn6hQLKbCu
Q28RJi0c8vqOXy2GSLUIWzVfN6Mwb03Pt+lViP7m+X7/43W6H4uf//j797zNmgo4lh8eR2kgnENm
TQsd3wycKoPkyBcDZcZn/cJizeatf/x9yc69+Fk1efa3bZ2Qz/GSc/Xmv/WLe4U5Ax+TY2qSV/gc
x/EvW9T8R7ow0NTNH7DGJ/yvoA5N/SBwP6EbtZhWGALI8P/JvVI/sOHgOIoeT/Dt/yZu+lnk9GIG
OX0M9qwpejGDkBYPVak1om2b4hLkNKL9hJwGa2FcoIfDfXeIrZXer0ZC9KaHeeNMLaQiQn1tB0vp
7cCd8jkSxdAY6xwlx/eYFpq6dcyPZXljeofJcQsPFcGFNX2ywetZ0O9yUoE0Yia+l8atZlx6/n3n
bQN/5VtLcn41+RQGd3Z8UNqDVexKfV+bN7l9aUQ3Xb2HYtHtFbCG4XU9uMT+LBNvz3aI88ahonpr
cVCcmoNlUDcg3Tb+ZlG08z72zqMMr+nFgBVatMahmsYFjYgFh+giYeq7MbqtSSXY28t8bWb3g1zE
9FbLlULHt9pCidc7TkjkX2keRJz2YzreBeJ+UrdK/Embvnbx1gquvPqCaEoTnk7vEu9r9huzIObD
lc6lqRFJlDxSb9OZ+QZyiK+H0TXDjSGvgX5qAEiTfV1cDPAiSFHtbiAX194qCHbMikq+SepsoXYb
Ed1YJJ6LC6u7qKbPK2CWyrCb/5tvJgPH5W0b3xc4Vdm9pulVJg+VcVcS05xcRcRzy2UUrwN7Ta5Q
VkK65GxO7tmuUi4s8qTiq0Lb6Jylg+v/q1nm/yPp7r2J4L+q9htqqZ/P4L3tDzh0/3JAms4HFMnP
2juMen9+z78Qd5b6QUUsbJPTIwQC4pefuv7BZDcjEdoT38Au4sWnrkO/QxHPLOXMulu0Zv/k+/3S
uIIG/EvNqz5vjV586Sxns9CR6URHdWq90tcqNvAnKOAWoYlaeispUZscEfyLHgDdTEnp0y0VUuq0
ZPTtNGK7JlfikF4WyhTfh3XR7QiQS1Z+BVcH4jhmiaHUrmEHF+1Ksxy5q3IvPBDHan3Uezu7I1/d
zje6CYLq90fTVfi9yuv8j+bUV3tkvr3umLNbEpWunor6b5s2+/HE+To7/Tv/DwchSrW/duL+F6PP
b5+ec6IWT9W39sfRkOTv/lp9TO0Dzrb5Xc+OilkU+q/Vhz9ysONyAkDBh4h+TgL7ZcqFujgbb+HJ
0sQ25zbg/6w+5gekZ0J3EAxIRK3S/K0hOSviXg5Jm6gp9JzoRjE9wfbnl79cfFqdNlQRVSOnyNS6
C4e2Rnlhk4g3kwy/icIBTSK72Nv0qgYWBuL/uGj6sTQWcRdYW31wSjpKlQe4l8nPtgXhQbRKm+cM
o+lbrHuJ600AXhZ4cu0/k8z+8oN6dnce/XosYrikZjOk5Ik8byVfLJ2KClJ5zAk2DFo5PiEe0O9i
UzJvDw6IugBe4qPWUYPJEy8ErpLqKwiGm1Htse6hxzO2RA84IQhpWyOQjxmFGqFC38gPKPhz0DpY
mj3etI3oP4tKG+WinIRyQ79/2lggw9emlVTtIqIS/HmicKxe+0lGO1jNUGGZURRcenpGA3mcW6w9
TZVw0cx4hZpSxzm7yan0EcM35w+YjbxFnWy5E0Gi1nJsT8AOrgxNehQ5AmvRDqqCbRAryIuh/mte
+xunhJsc2G/9j7+fipznS6GNt/BvIVcgcuN4zIR5amgYlyEaWiNC4KxQd7Xi4Qty6NhbtWe5fpvd
/mfGOd0Rz17Hv55y5mnm6UdeHy19/I1fE410Phg6r5+DOQhVBixf8q+1jz9CpmzrZNWSyyjZB//P
RCM+sPJps70E/CrfEEvWP7e54gMWIprfkiwUaSM1/q2JZp5IXn6q/CimlxmKjMWYoXNyPs8ipyaL
wlCWkdQuaRT5zSqiVbWeYqKk15xGjWqteDoZuA5TSbisqRsohLbJqlmk1GR3QTPWf8ipa/UlKO3+
J/hAGKkVIVcAWawS6YjQ+h8zFm9R1YX5kMssuqrggwv3P0PxdCjqvL6/Hor3wc+/LZ4CWBRHo3H+
S79Go6XPCxiFLXZVGl7eebv1T9gwJysG23yqRg7OOGUm+7Xs6RbHMZN92K/T2PxHv0ajrn7gn9FY
8UhIpPpkid8Zjacn+9lhi+ucZXQOIWLwH89gsuoRXWiycOnE50spAMlklVlsXjyU/8U8+edVYGqw
uoM3PsUG+7JtDTGIwkVSvewaz1nQiU+XUEWJ4J1DypuMfIr3r/nmndEiV2dmB0ruEwX8lAeAjQyz
cFNDz9djRVCBohb16v2rzC/i6Gueb43GHnRbBPDUaU5KI62fN4Q914WbaykUOFJSDXOlBk6+ylUH
GY9PvxWAM5uoy5F4gJF+npLs0GkjAoGnI7elWg6z4Cj9Fuq9Qw5LBg7/LjIb0bp6QezqAgSZckmR
WNFvWuzO+qYlGzjaG+yxr1qcIdcFPc6Lum6Uq/dvbp4pT25Ox9phOVQ5AVGzPzoeHeCGHOrZXe7W
k2LcKLqO+cnIAvoHdqA/tGbrLcYelFUNnn5DSGB3YRhFtAGvyjZHKa3+zNN+ZbpRdZ3jDHOmA/MN
7+P8Nl5sc0wnD0LbKhH6KLa5MzR9+BIOCEQmNR8fR6RaNwr2A47bnbkYbBraijoYZ3yXrwcWq4oG
LoGTEOaH+YN++Rtkbnjwdq3Mtbyk/xSadXrVWeE5L9OrcQWNgWOaRlQvtVTz1IGohGqm+r2PoA0F
8dImdmsHuAjOQKhUZ57q6S5GnVE5QCeYbLiQMYN0Xt6QIRtdq4knd400K/dgZIZPeAFhBtuQndRh
UH5oftVFv/t9clXLwLoE3oYTgTj5PkfcbSPjxnf9WVmPTG5I0ELV6cX7Y/jVc2QXSD1a8DjnzYBz
MmJ8HVGW1milG+JkBZHXxOvE5utpktL+3Tt6vhSxtdgR2S2I+Tm/GJxe4cTGUPelqzQ1ZnDcnLVi
VX+WL/5ypz+Prpe7h/lsMtfwAM4wlfI/xxeJMh0aQlQUKFEdAK4gti70ZuiuUziDV0krfzPPUXI9
KtCkwOFNnGsCJ1NAyOJF93YoZ7XSjS7Cy8mIwAHSeE0H5TsCzWLx/gt79XlxQSxSUMPnYgMm3+Mb
9JgFpwwxKi0b01+m0KlXmaDB+e9cBb8aRkHCiU+tc1ab6amJ8trVwCvRiiEhW8Ps+u9chfvhfECh
Bbz78b1YYcMTBX5NekzprYn3+TZoVn3mIq/aBPMrYo54JoWYFGpPXpHXwB9lVHIvRBkjkenpRWoT
HoJJe0zpZV+iP4kvSn0KABa0IWo4TEI58voz88hbb87i7AWEHmM2deHju9WzLpG6x5tDD0ekbuKI
zQTA8cxeQnvji4Y/wdDQVGg58vR2sbyYdq1xu0CoipXdICKJgm6tg6oc0+4+KAs09EIsBC5APyy3
XqF9HVAV4UIjFjDX8P85aM9+fzxZTGQ8fypb6vM24cW3b5DhBeefeuUo2vt5974xyvHcNuqtB2zr
1CgQDtPaO7XaCTJpQH1wEbQfmasos/DeMPwz4+mt50sJxjbmWqDOuef4Nda1HecoGwrXqzL1oo2L
8B5ZT7kbais6MznP/9TJZDYv5CqwNU5rzye1lzPmyMvo2qot3C4nTgnNMhBVVWarAon7sh1g1YNh
GdeVCp/1/ff1+qPBjKkxf0LLYm+Dafj4Lj3T9+CM54Vr4gz4ErUy22WIg9yihfYs2J3tW6vPf6Jh
lFfw+JNdYhAWZHoyPDNyXk3o1FqFhXtVZYNFYeXkhygUa/MmRyun++UfqqogKxu7ZO01nljEbRef
+UhfLfbzkYFzLrfPvERP7/i+a8/26zRRMjcy0igml6z0kYcwfA/EAPQXcZrjuElpaT68/8BfjV2u
S6WOZcsmi0GbT0gvX3Ujzb6K+jZze05LV6bFV5s4vjyzOhrzjHo0oubLsA/nxDVT/F4xo4CBQAwd
gaW3SvNQ2vZI0SlpLwjIVPYjFsWljZ9qG6RB4DaKlRwsQkTXgLRtEqnS6QsPbtwadiqLZSJ7EwJU
Hw0QbXLn3mqNz6mRjLexwjLI2QUKrF7zkuKyxBqBQWFAbbcT6IzIqRvalQLi+FZYRrdG6xovsqRT
91k7BXvSz5oV6rtwLRoRLAOwJC4Mv2oTI8l202SID0U6matxYl777deAU5dKFadH/nO6eVWcmqwJ
xH9kIIzwbFS26IQdf3n/Iq+AYipnSo5DbLdoX2uckI5fdq+T/TDGQ+ZWXvLdL8LrwcQnGoYhVTit
I0+jy24CoUASm9a00eWi90w3aH201TF9vgy5McmpiB2dc7uLVzPO/Ms4NlMvBuvBse34lxF40WHP
mxj++tBuJ62qILsJZ6HrkbbsNJ8vQGcWgP1mn/nwXk2rJ1c+eSayJHSrhV3ipn3aI3CVPTQRvIFp
2Ob/zkvGlM0OEUgwuvnjm/S7Se/VFh6VXaEnzMwyQCgQyMX7b/mNLxq7/wzoYm/IpvTkUcaiEFjv
5i+6bjVXQKdbicl7/P2LoNwQ8A2eN70n04aqyDJU0f24lWaXqwkrzCLve+3Mu3lrVFCXAPSE9ojD
wsm7MUXlo0uOeDdsLpDCkwkTeL1cjZhWrlAum7vebzocvAogmN+/QZP9Er06vksaEMfvCjJB2CbZ
kLpBZoSPRqIijKt6efH+Vd5YZOa+3QwowgUBqeH4KlPtjVgnw9TV4e/vIVb2KKsB7eY+8vzKN4Kn
96/3xgPlhVF84YJyrh4cX08felSGZpS6SlcrrhRtuKg6X7hRTjZS06IT1DuLdSYbqzPPcz7/nCwA
Btttph7YXZzDTq7sJGQWEpSYuNOYVitJEvJyaqdqhU4rujN5qWvfyqoVUoNykRfFuaihNz6Ko8uf
fHotg6hQ2jpxyZ8clmmOgXAwq+HM7uWN1zmXuOmi8tZopp1cJUaSW3i15CqOIS8Gdp4XEYUmSAl6
u8HZ0JyZUF4/VCZLJhTExeyXSDo7fp2TMrCrJprZzfmzVRbln2kRSZJvInPptGhdyW02rhW0nUTH
dPb2dwcTtXq+TRrTTDZITY6vji9L7XJTLdyojK+Zo52V0VrKddnitkjARJCwXKsHLEFnZoVXTbUZ
x0PZa95SsJKhdDm+sCbK3g99L4frFzb1VZxW4ATQ+lnKfoBO+FPn9XICqZSyvh3aoL7iGEAkJCZ0
pFLEBzqfhmSyl601MG2YyIO/VLXWIWExDOWJvFOQFhphB9WiiWwY/2rbUAW1prH5qMYKYPqibTm2
6L6HNHwgKBtBhB3Vj5ls2i3y2vxr61u4+wu7KAoc87V9zTmHtAm4vF8gf9sB1v4++Brj8/j5/it5
PczhorJxpljEYQ9p+/GTwZ84RF4XFa5F3OWXmhUbMXmVf3n/Kq/3qkC4oGdLwUZuhiYfX4VsAgFX
B7aZQoHD8weUKQ6ZNCK7t0ecGgh9nTOzx+sCIx29+UjC9cSscjhZCUo1rAMbUIMLkbTF6t17u1Gl
l8j34e8c3QMSE/dY7NICYkVVke9WW0D1fve+5x/B8s0mZT6jnAz4dKjzWK89RL3OvDtPMMvu2nKy
t9rgoxVKLSLmVc+efrx/2bdungWQgT7LWtk6nJQrTNMLfFxCqduEVgzqIlcxXcDUN6wqWg09+R9h
ENlfAcPWiMvrbBOV0eS+/yNeTzU6wFeHmiRNurnLcfzOHSWoyFmfWDkyUdwnwgpnuXmztvqSrAI/
AI9BLT/aRwF5fEYcW2eu//ZDePEDTkYAQQVpV3oYH1tgRbdlM0W3A66Xddj1hKhLWeyBYlgbmuMJ
boyc0AhHN88Mw9ef1/FDOPm8vGZUAR8IzJdh+wTexv4ojak+s0a/dRGkgGQcUt3j/08m9aamvN3p
6jzKRHBTdwakHT0VZ3Yeb18F5dDzG2VgHb/PwI/7tkBcQLXcUFeNluo32IftM1/M66IQ+DSEiDRV
KcAgmD0ZNqJz6sqwS7ZRUVosUqMP7oZ6bFZ0EZSrRoaERrVDd4NZXF5l5FOwtRvin7aRgLQZFPMA
RyEmlghDMAb96Ez+4FvP4OWPO3kGrYkg39FqXqdNgINORtGtgpNk9f6XI3mSxzsfHgHaURhTFnWN
U+QT0TqibIkIdjOjSB6EKLPLqcRYFhm/JHT/+xr0/LBnnSrMS+pwp6V7r6jI+QbG5I5TSE55lWH9
tZxgXYTV18bKzp0BXu92ji93Mi0pOqsaiwuXUxOCpchvwnPqe1tT2NHWgcVz5kG+eT06PLPiiB3k
M5j4RS2vbrAvhVg/XBX64AOhJZqr1IG5ImqqoSqde7+9m+P+0NaybWUZoSdy/In0XmraRKWnLoJ1
XMk99M4YINPSsevR1b2++/3rCQQNXIxd1QwQPb5eRipz0I+0loIwm8geboO1LfMnvGP13prSfPP+
uHyucp8MTPSGaMQhlSJlR6d1VPpR/FyPvVyJXdY6EoKi+I+msJc+LsHcz64VNURMj0hJC+PLSCl3
uBVXFqlZlRZvlNy/zOn1reI2Ir0jW5HEuBEJtNMKPWqiBmde/TxNnP5UJNhYJzSUaPSmjn9q59F7
6Ao6iCR7YFal/CDENZ36YmmPjUM2JBai95/O/O2/uqLJeguTd1YSnUxcMKk16CNm7Aq16l1hKXOF
KoyXah1dAR43d741qZROzHOAxjcmJVp+NN9QxJjy1RGNvLEJFvYQu2PfyhXZZCXeLdKM3r+9ZxPM
yf0hNGUnNX9MBEac7GUUS53IwQpit4nBPCQ0tDZWFsD8ahzroq+mcIepbnpKmlCsHK1VsYAOzlYm
VbzC04nBMsHL/P5vemOiNFDezEIEmoKcn45fMlJraBpTFLsz2WRL2hU7HDXUViKxzzU537zUnBeN
sUnQ1jq5VJl0NsVd7j5ujNDN1IiDr9+kW4BNn96/qTdeJ/PVTILklij9nIyjVC9VA5FrxFnFS1e5
KCsgNnZ05tHNv/fkbaJcogPBoR570Wm1olZHY44fjVz8YrFrd5pzB9wDx7lHSCfWx+D+/bt64/k5
BgvNrAt91n8evyr66h3nQRG5jg/0iQbIsCFRbdzZbZaf+fTfvBR3Rt8D8TO9x+NLtUqeDqGOBj1I
u4lVBq76NAp9a7aRcaZK/TzCTh6jQwQc3UdGhiVfvaxay9u2c0KK8Fp/72DLWjpw6l1ZEH1YEW10
UamVCqVsDMBWAvfEAJVtCd7s98IOvNsgNIz1SEXsh7B8WS6UQf6sCPhdZQOWYnzSMVBk+geCrK+9
GWOXHzOvu44hlq4ksa1LkoeT35VFIKtD3zsfmem2m/b8fF+smq1qxmVNjKU70OxYmV1hLkbZxmem
y9cTNDXHmZGr0SlB4XkyzLXUI3WxA5iVl1O3yWVhrjtpty6o/dw1TQUnLYW2ze+OQnqNrM7zXdEY
e/atvLg1MQYNktIgdKm2xJsQfTmWP/Q6ltWdGe9vnD449bCN+7O/b59uygeiwdTAwkTYVrni9i0Z
p5po9F2bl4RzBjqWr5zMNdnTQejhPC1NvzqXB/J6KqE/gyCMJoxgbTuVnnQc7Ur0SKFbITnayDxp
1nIgZvr9h/rKPsknDa2B4i4zCobPU4Bu28JyBBgfuNC0NLYAeOfXVaR6K2XyBpq1GEsSFCKkdOXZ
NvAq/5rQzq++V0jSBDuxIISj2otxKt0zP2wu6xx/nSSW07BHD/qM1T3Zb2r0XvDB6fM7ULwtlK9h
WQ5+fSFxIC7GLBsOmd416zTqiH7QJ+tiKgi7maqQFMUahdT7P+f1vMSvQfTB4sncztnm+LuS5tAb
ZW4Grl+b8gscAXUDrEQnbQ2YwPuXer0XmR24CC8o3M4Fr5NPWMIOMUUjY8LN85SKaQ2+paVzNYL4
XZiZIcjShO5EAeRcqe2tcc/ZBasjdC0KberJM9dbMEGjKGNXjxxlPZBMuGACNai7dP1FMxWXxqhc
wU9NF2Mx6q4diOru/Zt/4zlzpiF53mYVZWt8cvNW38IBwZbPLhzHpaBHB9SJKG3oNvLMUvPGJKaz
0CBNhFlM+exkqRFhFJjj86qm6/VOIVNnl3YZpm/bBoIlMXe1ULXOfG9vfNVEC2HfpP+rsts8GUeW
mUG7iFlKR1gAQG+0akWT8ux+763HaM3tZerEJIacpiaJDDPvVBqRy8J3mIbIvh5TGw8exMJlocUN
rN+i6Vd45dnIq0q4NWuoTm1oANf3/JLGp61c0jqAKKkVj7//ii0EbtSVaP0xsx1/SoEgkNkeCK2e
EqyEtlFeRjYoBcSaxhmA8FsPm7VibkGjDlWt+c9frBhGrDWFmaTY8Ms5gtNMARdbRlsHZyaH1/sx
VHR0WPBzPotcTwYtmzEFPmLGVkwAsfYMUFZGWP+MdPWaeetc3sNb43bu9OH+gFFPQ+n4rmCNqoFE
S+RygvQ2MC/YM4cl0QhGWm4Ci9RWcGfGmXH71oB6zhZDNwCe8fSAFJFTXfaDw5Yzy0OoJ6a/MR12
t6IT5/qmz33pk5l/PhNATqDPwOVOSmKqE2pBr3oMEEW7C4BchFVzYAN66Ul9jcvnIpLllribDdBr
8JDWR7UsETDXBzusyeum6t5XB8MbHqyiu3h/7L7W4s5WJ4PiFkuPg/b1ZNKwrFgZ2exFbkLpk2Ru
bK7mUGiYZMN+Zaax3PRRVRwmqedbbtFft97UuRZIQOQ0/rkawhvnuvnnPKud2Cz/N2nntSQnErbp
G1oi8OYUKKraqdUtOzohNJoRLvGeq/8fFBsbKpotVrMnOpKUlUmaz7yGRsD1XqhbYqKs4Sylw1yd
EjQBHqa8+S76KnsftePrmCLJBRqcxgCwVS8zu+keoUn8AOquReaTxtjtBVoHfPPtDOhPaz8ayPLm
cGOqOMnqyMWDVCl0phynWfg4NdrHsnqHBAnd49gxv5RqPFzmpfoPQRMfhcIBzBN9RRVdr8eA+kAs
D3weZ8SdWlNqHYdh0zyITXYnaVGhAAGNt+UvXuVv90pYFkS/0swotE3ghNj1Z9meFZ9qtOEKjr2H
HCu+xKOev2sR/DxY41+zeLPIpJl0VhHqINq/nuWU5pHklANZpkD8W49f+gE9v9q8w3wK5Tf7VKOQ
YvCBzd551gpuIKdOn6kJfmxGFEqVMKhky+9aBfdwoBZJdq/a4r7Ts4cWTIpeYNaaVY9WNDwCXPRq
OXuRq/GnMVePhUqjS01OhhF9jMoJSnL0TsFtC4yMB2rGQd8zPaP24y2O+n6asi95Xf5Yo1arqQOS
43sguwGp3JNmcz7m7i6TwjN6hxDZ4oexWDMk+y5DLA+t8UtqDl6VhA9T5NxjUIdWcB8gT3yXS8r7
yszv5Dn6IWXjQzzqJ6mPn9VsVtHiKbkEUbXvYNCZ5ddO0i6DbZxDLDhDBY9Le6yR86s/3N73u/cj
8gFr2xnopbPZ95bWR/U4chDxYEB9TpvkIO/ihJ/hOB9vD7X3qpF8gVajjKe9YdZNibP0Tra+n5Ji
40o2o8rTiyOQ//4oOuNQYiCS2ISCdeakoNBkBGcip74f2UmuKanlf3ihV29YrAvoAQCFu97JiKEJ
VZhjetZ7VD6iUE59KZ/E3e0V2/k4HETE2PCmIKb81WH+7bxWk5GJgibueZX5AGmE9p2dFWGQVUcd
2Z1IgJHo0NPSwR9pi68zhkaPU52bYTbt5RFtTN1DLdG+00rMn5EHLg9yhZ2vRHwHgZuMmMRY20Qe
OaW+rseJ9Syowj/0Y5++m03kCG6v3/4o3JNUq9fOrHb9lSgi9LlMFHnO+yZ3kWo1kXDkzf0Po2Cc
Cgd5Dfy3e8EiSh3FunaFOdcPZuIMPvleflD12d0LK+OP0ImS61aXhxd7UbW4T899qkSB3uVIukTF
6udYRafbE/pVrNrc08DcVv0Ylg2k33bdMNcdJZxwz+nM9YDANnrFnm0l7XhB/DJ+Rk6zXE6JamUN
0l5xZ3gLReLxvtFzO3WbOFweLEnWkfqbtBL/GFnNvjSIJX/MFucfI1yWkzR1xucpMdHeyzBRRL1i
dsSTMgNwcOvKGvT73qhUbH7MuvsQyWOP64oyDuN5ms2UWN9SZuR0yex+WKBRgyxxoJ7Jke4U95z4
WnkJ1cZBwHDIh69mk6S9J5ocKczaGHCbwJq1Hr1CGUyEcMAXowhUqn/J5O1Ilpd6joQAvOKVu/sD
QIoxuVpOR6Gwyvy5qedALeCA4t/Yo7lW0k97P9rAMQAequJb1aGnyO+bp4sZLfzUzoH27bV2bn4V
lSy/diYmxq6N5cMXPBnbv9Et6Aov7mM8m3izs68cmTv+ZQFfXBj6SZOF0btOZaSd56iD+ZeWpdpq
V9mhvzGMWYaCqznGbp1Z2eTOllm+NKA/L32uVKnfLhiVs2b9ct9UafSpzhBKg79dv88xNzr1M4on
MNTVp3pU+kA25vziJFYi4wyqTo7bVArVTMusly9o7Ns0F0IpPjKu3ckL1uYVFkQ07SnpbGIfqVHC
upQNVJYNSsOVY//bI+nrIvP0Xm6q/r5sbf0gENq7GAi8La4eEI606a4vhiZGhCy3qalbXS75Uyst
pxgBzYOa5t6lyilCLIOiHw/S5pLro471pHt8Hsn1iGVUYzgvlTEFqhLOT8uo1MHtg7t3R1BCdUA6
QXIztp1VWR7lsTWYltZRDbOxtXdREM3OY25/uj3S3jfD3gaptdV0GCz49QIWQ75QrJqSMzYJXSBF
mv2K/QXl9Xwe0XxW5b9xfg0P7qW99YQMA6yGGjDh6/qjfnsORa9idYKvwLkYEWdnfw53Wj6VZxQs
f9Bfkw82yc5qUiQ2wLTwRoFC3kSrTdhbSmG2ZOGIontOZpR+VSX/LNCPDia2l50xFE2eX/oRsOiu
Z2arS9NmJQm/aTf5xxBPsLNsN4pfA6XxEr22XAUYwElr09gfw8h8aNSqPUULwWc0yEdslJ2Pe/Vr
1oX5bZ3tPK1xKqWXMU2jN5Rlh8q8nvtDhN9JnUn5nYNd5cEjurvY6ENRNAYUTIB4PWbXcU9aDee/
7YVz0o248vtqNoLFwlbn9t7d2UaYhhG4wbTB5s1Wr4fi2o9sXjdC3iVDzAm4dxCl6WqngdeX3FKj
vz3eDlnkl+/s/xlw85yOdtpPKgDhs7WA04vSCehRpFMlbJDPNop28OhxSndlWhRoFo2a1wnLQWF7
Ogi61kO5edYpmAO4oKREfW3rNjqi1GHiEMXe4kD7OG9WFKWLb4iWyqcUj+ZT1+r1WW4y6aJW/dFx
eiPSSMUefTDNoPJKEQIWx/W6A3vCCMTCVAhyakbTqTyVju3hXvnYmf2/i2We9DkJzKz5HI4pOlXa
IwGcx3bAqwarJqX8aqnhnTDzZ0sevEn0H9XemQ8O/c7LgAQK4AbwsSA3tyzMAWpUVK8dotFscfJO
C2yo+nI82O07ozgYvq6NKLBiUCOvlyID8i4XUkSPZLZHt+9VHOfsTDmYy87GW3nGXM/2yjTmXF0P
Iwvk6KuEtLmRgFCPtZOfzKzLMD6ewjv6wdajI6UoABciRPA7xnjAbORz3iY/b5+AtydubVSS9Fnc
jXRGNod7DPt2tsKaol+slo+Z0ZaXWtLUMylh+b2uNevy/zfe+nt+u8DkXkXaCYxHYM0pmv8pSK5p
yaJTHc8GZYCmPmC6/yKOX58snb4DtpgE5pD4thagqsOmoaGiB7Ci4tdKi5GND+UMEnRodzgXLABt
+3cIT1UfwWkgDVyhPv8xCVutc7Uy7LWgVtCtx/JgbjA+KAvtoYtbe/YXMJWtX0XmaJ/iAWcDb5lb
K/daDeMPFz0h5TWsOC6uaJMJDxNRpuqj3cx1TYG1x/0n7hsZB99+0r73jlF2GBn9UtYBi/yPU2Tj
dwjO+dfEKjsCXvAUpdvoaTP43dIud02sq5iWtQsl90IebeHhyCZMV5GkJZgnIb86dGRQCRJ1Z9/b
RZjll9AoawyaWKrHIelE70cYpJKlSMbiKkI3Kh/fJRRHjDoqBW4RWgVlLZ/MzMceXrxMmdUjRzkn
XzID84KTHIaT8CysKr/O4aC/4IxXIyZeTJN4oGW2+v6V/mgNrRII9KFylCUXnMgUtI+f+PXp49Dk
je5lc5GFXtbL2hHadgc7SMi6Yk5NSpq4lm5ud1USKbg8y0HBQL3LtF6TUJBvnNTFEC719Blpn6yc
Z4xS9NBV2sxy+V0Vhz5Jnu0aS6bEkVbRo7avEX04QqP9KnBvtuZqb0nbZhWOofpyfRbSqcEMorad
oLVabAEj2QPdiCxuYaCQbCkecfAr/EadhtkogcbLXKPC1A216GV+NWcQy2H7UFnFB3bm6Y+PKaRm
uknIa6zp5ibqsap6VkLeosDq4sdx0dDjbST5pUhK/YsicXxvD/fm+SNWpciF0BVypBSHNjFr1NVp
HNcLzhhYLmDCJ9veEqfDk61TCJxS7AmaEIOXTPlrqpbuIOh4E1OtgzNF+iz0rd+g5pYp1/ohbpMz
nP7YzbXovTkWn5UMC8uqr34a+vD+9mx3B6TtS6hs0CV/63S92PVY4Zo3DlV4FlnRfTBnqCvOTJ1V
rw1Et+3ujwsugPppDvLKs8hE6NvQSoIbFw/MUu5NIphR4C+CEcjBWr55TtZRiGF4SxAqhoF/vaWd
bII3EDG1OlKqu8iQKdtKIj7F7dyfxhBp9NtLuT6TV0doHY9CFUVrivTKlvRaTBguixgboNGw3tUl
rF+KSjY+fCiL0vi1vEGtjLVtcdS1eRMmbAbeXC01lhlYYJDwpHkiu/kSDUE4tEfI353l5GUm7Aa7
D/hri7GbTL0d1GQGsIAf2BmJRCvoFqzYTHmenjLjkPn3NiyBrEwkuFacV1zCFgYmRZGkpmEdn8NK
VS9mL7TXKpq0+ypip7Z2gi/P3IszEujooUZW6YcJ3tmpk0ofb3/YnfU1aH8S98LYoK+9CcOqKa1R
ho1iAuL5R2Fo0bvEwLnj9iBvLG5x/L0aZXMoEC0yGsmGMRxix+nChkk9VWr/pUoDO4fnw6UPc+fU
U5BGNCQo8flzOaeeRUfTdcLUwwwHT2rgAP6YyVgCrhSqOT7NCR2HhBd9kuWXsU3fdzlNEwCPblJb
jQv84YGiinlqu649OBB7OwbowdpLBOnBGbw+gHVfDaGlZvEZcTHdHUlhTpkpfwKWNvho6h2R8t6m
x+sKIqEPa43yhrLth09WLqVLZ0XneKj/sRKh+umsa+8zKOd+HhqvhjZnJzBj8SMXcEflKBTBbMKz
Glan5tufc+deXQXYAEDL6zVubJq8hWZ3JUz/6OxU2KBK2hihEtQuXqiOlD+EqQe2WI4KBDs30NoB
QHNgBa/BrrlecDLGKFc6NmrSdi8F/ikfnajPPyhgBD4qsV57RU9x2BWVFR7t3p35MjQlF84pHaKt
sCXFn0WZkwRdeqt8iJQldjP8L0DxCPrYFiXELksgp09fJwujljx8EZZ1p5n1D+oZ/9RIKGZjPVB7
H36acUY7VxDuScN3uh6XCMtrv236JygUKYJP9XfLKNtTnxfdKcK29faH2znsJgkdLxNTWfuf12vY
9yWKlg5rOBU4KzpWZwW4ZhgHNb/dUUgeV31akJnbMj1FziSBXRCd8foZfHa0Cr9wtg8O4O5HAfNG
SwgCBcdiM5cswzNyRP0IMMziIUeAf1UmlDsE/rDUW9ZMggrawVbYnRq8jVVlAvzLtrOWoZnrDJYW
nVvd+VF3inIyoiQ/iAnfVgkIpDnl6NVTFF57hddTK5tQT20gByg9pNWzXpuK2yqLfIqKuA+KSBM+
1ZTsBPxP+iRVdefVjZBPYDeTD4DTRm8cJp2KN1rUw9LpPt1AhRi2sRZcswvhTlnPnxK+UMF/2F7g
SxAsoIr9RpcxTZMk7CSZT9I7o2uqSBxhEvLzvwyCGCAB+Xrzbp6SKivDxq4ZRDbb7qylODeaTVEd
XHF7H5ooGcYFJRtKcZtRNHx4R3pafOgFgYpithqvX6OC23N5mzjxpVeozCr2A2VyG6HmfeboodVx
k0Zy+rkeF/1OyHSXMKpDgocajQ8+DOrECKp5qaYXdFwsEAJAKTOQ8JdxwkeuzBrQLEVRH1QQ9mIU
ivYyo6zcGvqr19tQjWjUR7DPA96S/jtoMhx5IH55cr7U97LRpiTSvC2QDHR8KgRUQ8wz07Rqj1Zp
HWgTfNI/gAS4epugybc+Db/VMpYFcdk+66RgzkvnGU+6xzqS7Msi53pgpFr+XFTjajMT/qQplf8M
9YgAYBmml8oolZfbn2xnYyDnR2RPx2QVnDSvf0vktGODEraE0Pxc+whsKW4cQq3501HWNirRNhCq
VfRx89i1pQLDYkH5yRTq5OJ9iWg9DtMHm/ztFcoorOd6g3KetsxCHffwrFCWMADwp/pNNc+XBGU+
T1WT6aKCL/HkQp0OBqXE9+ZzMiytC95U+gro2VwvYZvMWmNMXRiIHjGpRHmscF76QS/Ilk9YJ43n
Clyy41ZO2When7fi1QgtzP+a3JgUd5QXHuHKkl8B2s0v4MQkHmH52Uwd50M06Nm3qQSVfHIA2dIF
WtT8Yxxr6o9aMzETqKx+Nr1lSORvvVDyya91e5aoInW5fjc1Ex5dDg1bbErCTO19oS3pRyStRQir
MXFmN8njMHItDcyg3yqpM/mJUUahHw4GflC2pDYp2BcRPQ1zlzw2eR/+NY1SvBZ8qu9J1M/CzVKI
jK4KVvZl6Csdn50p/1l0avF3WkXYNC2RbIy0JY2B7ewk5AVS8nemd867BIEj028LmaFCytwTu9yc
iMCssQKyYkJ4X4Ys/pHaNSegzNrkuzQ6Co720pR8idSy/2wuM8x3yB+flXKpFrfBAjE7p7Fa4GPa
9SCEwLX+mHSlfzaTwgF4aZjNZQZf/ZIr9HlBHanSo9LoSXjSAO9c4l6jR61KsvgWS/b4paj09kXo
yoL9pdy+2HSP8H7KH7M+x7WzsXu5ADBUUXApxnC1sDUeuF2sj4La6EudpiGGm9CT/aZw5oeStrdz
wc04QSMcOTTJb+y2kv+urAx3eX10ksQjJzIa5DQzUgX02qTWzaXQGQN43tE3pViG2u8VpX+XDnE2
nxujknTvf4kuRVynVsGRJFYMF7vSnRcpMwts2Qrjk0ClJHdR3wzfT7XTvUbgr3A6tzPQ00ou2RSI
cN/8ZAtTekFkP/98+/Svp/v6vqNGBXmcdhjiMG/oA1HjWFOYpWEQtUiDhjECDX2pqGerNT/9+Ugg
d1YGKhoYZPbXR5HIolabKKc6jtjIQ9XGP7s+q9/JTpschJ57cwIgpsoGQTzo9G1Mk0ZRPEwxI5Ea
BHWUNw9LFRpe20tfb8/pLRJ+FQmm0m5T9KOVJm+GyuzKtiU2aFBFLTJNGm61kkWnn7tBu/CQzH6s
t3T6ARj7cTTAk8zyo6v113w235AfwQ+QiYFp9WwuubHSgNKNoRPkkbkEYjJz15iwBS714pM69w8Q
pXFdDe0R25UWXzGb4kbvlA+N1P0bOd9SaXzouvCvxDYfzFgzf/YV5g5tqlUHr/zOd6GQBLeQTFbm
St4s1lRbiy7j3Bd00uruHdv/iDbvT/Cj/7fRw/+V87zz2uhQNIFpwQyh9bbJmO0oBLiliTDAF7j0
h9yg3ddblk8hW0YJQmiTq4ME+fN9R/NnVata9bTAq13v8ChMsDHr19K0Fclfh06Z3UhNxwt/1/wP
SwnLifoRBxfJ581hspROd+KCoRyM2Nw+wQQQwFCNnmS3HMxqd48TlbK/MT0C1L3Jfhwj60e0PJxg
aEZgMmWYWycHq/NTu6jOSQCzuBt5fE+SoQx+bVfFXU0kcfCUr2u33eNI6JDjoX2rUjq7XlszSqKZ
SoUTLKki8EhWaZDHkx0kCw1rNHGbj/VEdiKM4uir7o5MWwW5Jy4U9u71yIacx6kkKJtjUD2cCgxM
XT2u7XtpQFoVy8Xo01ymzUnNDPXgI7+N/wDSWVBPDPp49PM2I9sRcipNBAe3B+V+mqtKob/hHKlN
7Z1KheCbj2uxm7Yo4bGmTZMUkxNgJpr4bWqG32F7PYKusw4a4rvzIQsBMUNR5Y1AtU4QVOPh5gR6
Ytbv6BqW7NzkCGy0rsqbnQL23uCRUSg1rr/itwjeADHhEHAwSoGU09BobaApk3iS8Qt5Kqi8urff
gPXW2o6nrrrlIHOozb1hoWNlP4EycgKpiOtnZ0b0Jqq66lSWqxvWMmDn3Gm5q7Va/Fw041Gff++q
4zYlT2CvqMYWZZAYi4jlnOFDzRqxkpqc92qK01OvIstCvwsymJxMX27Pee9M/DboVmJqrJQQpBuD
tnQlf7RmmD5oVp4E8PDyl9nRGzjNje5Llvnx9sC7s6USCi4TahBZ+fXH7cxpacAl8XHpnyEa0pS+
rQlxkbu6wcAlLj8gwfXj9pg7FWVKMCpQ3bWXRCaxOYc9pr4hUk6cECX+XgryF9Lz+J9Bx4C013Dy
RChladyh0NXASqPivkGz142kNg/CzuCOnrHZRhxppnlifTGkpn7fGp35Tl0QKMjZIgFkXfNS6w74
H/rDAe179U5QXAOWibYqcnAF/3S1Wy3y6PX27Ha376otAL4SeM4Wka6nUxmXIytqFFKGGzh4q4e+
dQjkcUr4kQh0VDMlih9kK9JcxQmbI7mVnfuH6i6Pi07BlTLU5maPm8Ui2+J56cqme5LlRDwlk90/
NZaee4tWlE+yMeQYweMD3SJdj61sPb6XyOP8Qslk38wscZf3k30ZkRZzZ9zITwJPGZrQteENmEN6
3WKPD6q0yO6I5FaIeOcFlS10JJfcfEownT6hbyF/MuxhctuqtXwHkb+THLWxL6ugUSZ+i2cueCUj
MYhqmqLRWsZNhw73qddoougofNFA1eOuPtv5UjzpqP5/VZQou7v9tXauUJQPkfsF9kDhaxtEy72o
JblhTxnd6mRrYzssJ7F2cKXtHO9V6p0OFYrX9DM3Gz7OjSRU7ZqA0pCsU5RPiJ1WSupHTUupaM6E
r+ZdHpQ8JsHt+e3FsituBd1Pbm8Sk83tXSbKMA4Gry2Y3PwOU/B6eICorvaebU5yiApnNX8TRqrc
VREHQo0zdNkELsYwwaYZ2/he/wsr6f5DV+GC4CH5JD/a2BJj7KS1LRLMiZLcxfgx/zGjaWVZrEwm
7qXVL2tzM2VzZktCWtesULSLFInOs1SM2Ju4Ln1s0XsfC3Xk5kgoAsnpj0CEe6dIA9HLe7dW+bZY
1AisxzQ3JUFaDsR2VkPd7apWXAwlPLiC97YggC1KRVxAgHm16ys4aW0LGTwmqiRDFCQ2GnqRHMkH
W/AtZY31JHhfAyAD6PCvJtVvz/iU5EneLg0RXjOOSaC0CRbW4G0R4JsI1YSXDOnwoW2a6KV1jOV+
DEUiLokkEtofYDvJgcq5w692cpIPtzfpL+Tr5slfC2Zgq6goUVhaX6nfflvpWFIaWsIJxs70a8n5
NqUgDeU+PxWRcanK7GEoxTsnpEYS6a/5KP+dDctTNef3UVO99PV4GqvEM2Ss7iiMV53mZdZ0kZTy
pCJlLDnQ6iM2TK8NPhyexlWRljlY352HlKLfChtAkZJ63CaBSITZZ1Ac7IAECaRrDz4lr3rda3Xj
UXG6zrdWYOjBuq1bY7tuNPbBK5Arr06C1+smZjnrl8XEfN3q249hkhrPDrAJLCXnKWO6dee4JciQ
vyGuq19BXI+N2/bOd6mhJOXWQzI/z5DNf4RgGxtfn6anlOp87sZGkv6lSgoClzNKqV9EZnQxnpto
qHpzGKpfszBVjti8Ow8nK0jrBFVFoE7bvGDq0bCPi9kOOue7EPnygPRtfldUIMrsAaXmRsYmMa6b
DNN7mA+3l3KnR7tqMxnAdUDUQijevJoiVEKrgk8SpPSDXSutH7AXxfq4+ShHNq1vpQikXnwoHOU1
NqWfOlQZNWmPpHh3d5FF64j86Nfzff1BFeSQowwwWrBEzjvcndf6/cJ7WSTRyQnrzrXCf29PfO/2
AW1POrRGgcCZrkcce4HWE3lxUCkjGkS5bXllzBV0e5RfyJntTuWGw4MBejFM5u0JT2SUXHqety6a
v0HatYMibyCmABDHhjVP3CqjGV7RULmbsqK5gDjuPUeJjU92OEFeTbCRNZWoPi/L2rhNivFCKzt+
nFFsfECMUAtERfl2MmPxDlX3P29YrqLqKyZoBZngLXS9Si12f0VbaXZQD2r2QItPDWR1bN04Upuz
s6TSUyRJ08GVsvtpiJFhPMMwA+FyPSj18AVllsUOqMykVDBrE7BlbRxECHvHjkIlbCnalWR56vUo
5tJUjRaOdiAUTEJhLZmURUcnqJcy/WQYSfuIDZvzkBeD/aERtTgYfq8aQhFkFZhBmWAlD1+PHzZD
7QiJ8bM5RWqFcIxYMkvuSpARXhfGzgdLJCNRwLi4spVRPTd79eBH7K70CvsCycfruIXWSVUC9Gqg
+mHHuuLOoaVfOiQ3/NuH4PYojrw5agZ4xYnKuR1IWtM+9m2BYoAjdf9lLuDlFABm8ATszXpStZkp
sLRsVaXHaqBXLD+yEXH5D3MBy4LeESEtULbrryaMTMv1fmBvJnHEhWx+KFBDPLiU97YmIDz4gvCc
Vg3060FUG0fxVuE2nOJCfRb2kmBiTSAmzXZ60YSFZsjUIvxQl+rJAW12MMe9PJVeF78Afya4pVuW
f2hpWamjtszRiC10ptJmgeed9Zgb1Lb9rTOd9KuuZVPpYqokL24iG1JGOzeq9Xsyzsxxse6pIlx2
ivBnP1Bzcx2pHGwfoJFFr6MwUB5VZuYR1aWC2l7jwPQ1U10MXlZb1fOCT1zkaT1/ulJWr50Uy8lf
uT6jV80R7bfbH3UvTSHWpm9MDAayf/MGgsqIq6EWxDAl9HAg7gbRA68CFM3xkpJTnzqtN7xJtuYP
t0fee/dWkjAdRe4gGBbXXzpT1dqkoc4rtETx+wY7CL82s69K03ywe/s1tpYjUKTJ/7h9kH4fcbOB
dWEDcJF5h9BS9mmj/BCWulxgfnnLuEgHZ3Iv+MZ7AwzY6r1JKrbZyXWDs3vW88qKEY/YvCmn2q3Q
9T7VLVoVMZHH49KiPlvM0ufY7Jz7EXVKf9LszOvt/h/Q9X9sEAi5nGd9ZfeBlABPfL3ijSPZvUQT
JIhQfbsUhT7c/z9kHTvf9WqUzbyXIW6iaL1YZ0QJzqiJ6wGqgCZdxbZ9n0Vz8izJ/yGfQoPNBsFE
UYu0W7ueGXt3lJz1mtXKZSQRWGbPXIsbt3fsWwEvFhAdnVXj5hfOZ7OBTHwJlRKoIsUldXgxeicm
Xslrf4qV+NRGiv25weY7mNuw8Vt91u5LrdC/038cnnHmFfdxJkne0gO7uP3Ddi7N1WYaVCjZs0xR
8Xr6qMXq3VCiUBMvZuNySbar5ySZUi8bXp7lNM80SQkGQ/tiy83w6fbob0VkHCSd1jVBIgFGvrxZ
lpxEZKGZEQakjEPjOWk0PsWhMVReAn8DiT78Df3MbqNXpV61U1ZSf+wmkmQ9LF1t4PQIZti1CxIU
X6JrfMKMScRBWiZiPQucLjezhX7ws3duPsi05MYrKRRg5Ob+sSbVkNJxrTg56vg0931+X0t1/9kR
MfIiA3opFoWvQG5D84B7sxMU0I6gVwxVHcjItreayQqFsx5RBGpH/T9KOvVeOiz2Aft+Z5RfEEhO
Oj5dwFOuN4WTinQwF9sKlBmvVtexK611Db3K3duf/+15h24K0HLl6XHLbcvJsrAarWwHKwhbR/iy
lMWvcdqknqFP1nki7XFzJ8xe/3jQtdkCuggozAqKuZ4c27GqMgXrEj1U29pdbGd+XzrKl9BUm8ey
WoofjTUdmV/vXOmUDeFErgULdMW2bR48jRLqT7EVIJ4d3VNwbV9ng9qCHSka2qrUS2ulCt81DpiT
aTKdd8iHVEFp0sRsbbrXulX9ecJAmYyjTy1zhbpuMUFxb4eR3WpmIJxQXLSs7s843Nan28v99uVk
FHiu6PGB64Jmd73cldDjBO8yM8DxTlwa4gkfJREfRb2JJKU8EpE9Gm6zdVvNaTt2lRnAAjK9Vq6a
kzOA4JWtPvTVZPjzKJ3jT7JHR211xP713X+rRSVCaqRFms1g0qrmPHX0YEUljQex5dsLh1HWAJ07
GrPHbZepaU0NS4fWDMxQzXwtbKeXQYs0IHgS42G3/miBOPCWZDoiF67rdR34UGgEi82rT1GYhvf1
5xNR5eRirswABLTkzaJFDk8X9V2SWcNRK+LtUEwPOAcLCnFoW9msBPI4BJBGkJSjegcjL7yTp6xO
Dy6dnRmtAkDYZNC9J6bbhDLUDPII0pURiFiKHrIkVS8DMKKgrK3y4LbeGQpWLY2aFckIC2vzuOp9
jNhEEcPrTqQS6byl9nAecfyqXI5KQbtDrcJ2q1cZ8KzNd4rbOGmb0dGDwkjKQBqRwI1GdTwr8AgP
NuPOrY0nmCnjerECArZwbBppTRcvuh7ggg3PNgsRf4wj4528JNkXpVHkMyW75eCr7XQmWEZOgQ6j
GhLUljIvKyRNuFNr6NiSBNcj0nZTZfuhsPT7QWQNOpiD/jpG6o/U0ZIPmQaMEC+YJJgWxznHmaHc
L2iJ+KbQuyCyMxFUbSO7HWJGj1Y4fr596+2s0a8iGfEy7nEInV0fGzKSkCRwodeQ6zaXHXdD4Okg
0S5NHsaX24Pt3HnknbSfWZsVJ73ujd/uIHp0jo38kx7giq49EHoYZ2mWBnQOMUCZpXz8Y9Q/YRbw
HrJdpDlBWF6PN4pq5AiDyA0XYJuNAss5t/PkYFY7O/oXWwlD51WWYnt4rHRI60okjGLO+qvpiPkU
iaVD7p/r/PYCrj94c8mRyEJQp3kEBHwLU8WRXBRaalEVnBvlOXTaCFGC5CjU3gH7I57FLY4IN81s
WtrX61bn1mQg2aoGmBVL95Jjh69tFlV0pdAxydxEl8qTXVfTHe5j07952cxBMenTXYM+xDMtGuPB
MWmHGkldLojuCIE+hZLhvZLEbm/FS+sBijTfGyKegz9dIJrDlDPXmi+Hz9pcZJ1Wl51Z2WqQGRTZ
RRX+sO0m+i+DrFIuiIFqa0R4vTxKveQ9IspqgJ/3AESubL+ZUV18vD2Vt4cFm2TSPLSlKBLRd78e
Rc+jLEWMgNIyCnsufZjYW7qONAEYBSrRyZHz306Kcz2gej2gNELyTifTQuxC6u5n0ZTULuP837HM
kvv4MYbrp/SDR3pmIfXSk4klUxwgCzX+leN0BRvccl7btqxPVkKNkxyyOLcVAnu31+XtceNn0lZb
y8c0VLYNPy1ZakB7lhXMSVZ7dU8gWI1y74IF0A4+9A7dgLHQDqCIy33FU3K9JPgWOWC4sN9OIqQQ
oZ41vlKWiifV6RSERUWlHPnuO7kqWx+lptkfMl3yzKIuDu6YtwefH4K5wVrJJaHbUvt0hwwNxocV
4Eg2XMYQbXltdo6KRztFa4aBSUA7AMLMG4xSVCyiDWlf03WIoPtDVrpEYdy7tV2TXRkV6i8zko0C
F7KHCjQ0CpGKcvB996a6umqu/UZwdFtcVpnGpD30/IM4snQ8V+PS0+Re/+OblEB/BRkDXyC12LYY
5cpWytWQKUi60fLDeZwvaWEVp9t7dQ3Rru9rRoHEi4TQKvix3T9y30ywaNSV0mYBArSV6aIs1r9j
bJF0qwqMpzHL71VigIPQZ++QrDLna4l31e5Zf9hvLy2Ssl0oap1FXCrroWuN8NSGAqtwpTgaau+e
4nYi9AZiijjJpi6Fp4ImVTPfa+ynwh9SOlqKkqS4Knc86ob+54nMrxSNFhEI2pWAcz01BaXrVppG
KzDVubxT+0S4Yojtg9Bhd1bc7+upXy/gzawGZV6B+xOVhcKyPbomFWl4UlySfPykTbV4f3uj/KKI
vdkpayOOUg3h4/aAJ9T9YvCBnDxATaeyqCcvdHoVDPIcBmqkRXeLNtBCohIBeDWZ7lW8ISF9VOKS
T+jxEih2viJ3+p2caqhG5IPwOyn5Byai+kQnTwHya5QXpVOq+y4b/loE9ApHAZswhHn/XBSWdoL0
ELlogUS+ghS73yngUKI0LED6L/H59oT31pcqGsHZSvWRt33p/yHtvLblNs60fSteOh54kMNaYx8A
3eidyM0gkiZPsCiKQiHnePXzFG3/w0b335itObNMidWo+IU3GM1g1MtKRUVpcz3M8ywKKTswHpwA
2o+GtocplQu2nWCuNemtSR8Aqf/zbZPRAFQj4drh0lclOvuDFzjM40HgqRHEsVH7HfSYOzR37buJ
+CuEeYIxwNSK58Sc3LtmGA1fidcltFYMdfLBnIJFhUkydoXmo6U/vhow/XmKeR/pm7jdgxe5851r
j9NhWCXYc4qXe2f12gAImFr5HmrCd3Ub4Y+Ms4fRoVprV67PKK5dzdhupdZJX4z0sZrRFviPWmv7
OGlbJ8wKCJS1snYPecq7t9Jk/HR7ca5dWz/P1Wbz11oj2GM0iDpPb/y2L4yPVm9pz02UGkFj6PYJ
eTkr8ABNBbdHvnL5g+dCSM4j5aWIILfNT/fWHFee2TkJ1/JoNU/DjLa6lnfd3e1RrtyOoON40tEz
lXfkJrQCJTtnNuzmcMx7bB9zq75LjOpptuZu5xq5TK+w4/pppM2uKwoDqfM85hqJYysw9HLCEgOQ
trICOXIULHNbVWn/zCTCnSAGlkHq1tlEgc/RN13Kq2OV86n0aoWeQbqHZ742iVTjaY/JBpC1LRSK
RsS1WVMozNoBhRpVKdFLm/SHXrH2MHNXh+K2kAAasLxbo2OhtElsablDsJk1h8bT38P2Te+6CpTC
7Z1xpf1ByvPTUHKD/rQBqyIfwOzadqjYlvPKc0QddlGVPZlwsMLZi+ovSpX/kbpz79tjIx4Sl1hv
KFvHb3K1fRxK+1sO4H8nJvr//Cz6H+jEXaHu9GPpJX1RcC6MUlVPjoZp5mFxK10/JpVq+y7cL2Qp
kml5rovVbP3IarpHdzLr7tDggHFnLxXQM3SOmn9kvTrvFU+vpIxU32WTE3gwXlJb0SAErlj8kSUy
hY30hAjran5cPeeL5q3PQgFVpWokMCbMN5G+MYb5btTFq0kinocsebPUyr2tlR8rqw8WQ33dOUow
rQjQ3l7ey+uFaI/CHQ8PbBjEwc5Xt6P92OuVtYYI6kf3qLwNgYoO4M4munzb5Chk6NJnmCRRtrJ+
2kNupFoDYmRraHWiIRvIX0VZ9FobOztwVKieL/0mXiNK1oCQ4LVcVHDqIUosiEp6OOhGE0ImzCGx
dsqH26P8CLs376dMP2C4ExFRedh8FEUiZ+1yyuOuokQgA4ZpefSseDz2SY/yF35UYaF39V2M84lf
r9V0h71dcyAuzo/LbExHBcuAY1Ys6Z2S5+Zrb0jXJ3uywb7zvB5Te9U+/Qd0DA0UvIVde43ptVo6
0xFci+nDmNpDNl6BxrFlqfajDyYRxFsZvmVtltjJTDuUGnvflrqrfPR1xkOqmmi7R3MfKMaonxS9
WN8IrwR06SUUP4rCuqOxv8u7v9yb/ByKVJLZDtNr68OB/+68pKlnh0JiW7q2QMVIj82TFZmFn+Yr
gr+ukgSF1CdUc/t7O5YjxPM884nsR39q1SFsobHubC+5rhfrTjEFKDl5Jw/m+Wb2FFA9OcFC2Ino
iZCofG9ncfO+HxEzrlX1u5049V0B5Tc0VhQqb++6a3NClkZ7D50umDqbh1qfxiy108gOSRWXg5bM
K2ZFyZ4/9OV5ha+G9Cj1IqJRVBnPP3HQoqmj+E2jrcKd14qG6alc8g8mPI1j2nsvRzIxHC5x4DEd
8rMtREFSNYakdexwEJFzjGYjOTQ6Stq3p+5KI49h8KwwqUWTeW5Fv4pOGJoy0WAqs2zwkVHKA0ru
n1a98Q4L//vLtCC50bbWgxFX6E67r1zFOohh/nj7h1zOLhbzyEwihQRDDWHX89lt9U6z43zSw3nJ
P5Os6oGlQICOvdwFklb2O/v1MlZgODhj0gTVpgC4Kdk01ogzsl3qobkqyuBTQBr8MS/Eo25X5osb
QedjbbcnbyqqjxmFwEidn2x7/N3RkdP8E/OH4RBq1Zw+zNvO5y+vosxqbZCZywJH1R089WgsdXV0
2p6c1Fn2KiPXJtCCfC0nEeC+KUPan14vLHkXCRjWwtmpe79Cr+6ZMLI8dpY2H29/2rWhKOCpFEio
adN9OB+qVAsUJdD2Ap5QqschAUKm9i7Wa06U7Qx1bRfa8rO4RKBKbtuf6PpCIMcVglTTNJ+Nqq4f
kPmtjzEwwMeoLpudbSh39fm1yVtMUQSGiiRnbjF+XNdLJpKKT1tVSoITZb1jgvUrGV9fHCO1KQ4K
rMTDnHt7J+Dy0mRonR4BTFzij60PJYDzRO/iXAsxum9PFQ4mfonBzc6EXh+F84zMEep727LP2itL
o7mJhpuvZgb9QIUJ7YM9f7NrO4QeKKkgskOQ2zY7pB7aGvlSlk26AsDyWlasO2tMZMym3fmgazsE
UA4vL4kTiJXNYUZKW4NZ1mihmna5n8azfWjFoB9iMn+/h0S8kxpeiT+AB2vYqiHjZSE5Jb/9p4Mm
UXrrpCBznWt98kZxEQwy1djyMzwZjgUbSPgGeuIH24v0O7VR13tTb5qgLZ0uiKa63Nmxl9/PzyH3
QUZGirptWydRR5pKU1sNqSTZx6VyB1B8GaZu0EaP0K2+vvTsnw+3eRZKtdJGriB8DzsXCpTaJOHE
exnCMv719kiXO5V4n4MvFWOIy7YXWoeSQlGUjCT1Pk5eE03HXCubHeuZy51KK5GXh3orGSTMtPPV
dLsSid3KWxGb68p7QvI4LIF/3lN622sx/0DIn18uINGQH0I/FlgQLajzsbyyKWKyTTUchi4ygkmd
oy9rqVvGoZlQ/vFHpYuyw5RHK1EZruqPKUDTOozbSgwP/CtTfKw6XSgnJcrqEWFCpX27zK7xeTRT
ownWylkPAs++142YhhIDlRUscG/3LSq1ZeJ273Rl+GalY/0Br7BU86N6WD+la9ROft8OUCLFqOh0
KNIpz5+FO5EHFFraaOj/KkxL1gJ9nZ3qg5pPGnw3YzK/WN3AHTzLfsvhpctvk88DRaFuIJnrmysE
Vyd6pvaohnNX9Kd2TlRyVCE+3x7limwWd66sZ9KxoCiyVT8QBKdQ0dCQj2aFvm8yiddlubYI6KGK
kD5Z9aKk8BxKKz1gZdZAMXXH/o2XDgY118hYnhLFmh6zIeqf+zWLYAaCs9pLTOUddr5x2DeUvGRj
BbunLfhihfSUt7XWU1Ge0Za3axHQ/3DRHJ7cdT7MlamsvqXornpqxhy7zijygPR2uW1N1EEmsz94
4EIfKYlEX62uTQppjtXn97UdGcWd4/XECGnfGGAbku5odQ4yoUZTJ19pFI/eKU4sBhCIyK5+Z+Ac
CSXLhZhZgb0qfZKZUvOBINRNYHZVdGf0VAFhPuv6a2g+61PidM471ZxxIFObvuwOkYNjmI9amSgD
1CaHo6YjVhJokeXNflqpI+yuUe+elrTOgxS+KkzhIiu/dlaJuWunKtrnhADlVVLhuHK3FAvVGxTm
9aOL9nsFZASkehCl6BH7nWjN+ZC71jA+GV7RkXEZAr0UQTuSSjBl+dsb6jKAAIlDAAZqAUSTuYU2
TmqW6HOZLaEx2+Wj5LQejEkUr9teAdBSeAIyeFc+29m8Jzx7eV8yMvgMKogkDhdMC9xSaQN7tOZb
Sx3vdGCpB8Mtx529eGUUskYDdxVePgfVivM7jCDTVKaUIkk/pBNSsivWB+ZsvxggimmFPPuSfUng
t7mVNatxEObr1zCu+uTRBiMWJHbh/olv+XmUTeiQNVDFjbZdIRc1w6Folir0DPhct3fE5QvDtwD6
IFZgwlCQOJ+xyc0mBeUrZiwrG79qE8M3s3INYm64neTxh+Xg5qIASAdWkDvTIG/bJB1N3hpjs+jg
OsyB4oKYi/xTS1bVPuSKvnIjKHnz1M1qXD4qWQtrWhgTPjOxulSKnxqKax/71ey/1rUYnzzXFNHJ
jJbmg0fdWwRtrcB9qyEFouXVeIrvteuAaV9V6q/7CM7sYWy0dK+KfOVEsdtkJUEaL4B3O5+/LMMg
aqE6Gi5u5j4sUx/TxukksVbVy6B0O+WoFAsVeSGcF79BElXHwGCsCGK2RKy8nFIccVKWLjbVQ55C
j6eErP6ZUSRiUILdXFLF8w+MwfU6yeIuIYkQdVarmA6KEe2lF5dxoiQGkK/9G5lyPkqrtgUkRhMK
wGKIj6s19idwivmpQgAoKDyE525v+yscSyp8NGpkFQO84DYwnVY7bwd6sWEB8vkx7/WxCrRk/RQb
EcLbHG5/romGvUWzPsKW8t7gIl+fHLCSvuGO5bu2XLt7tYpHrMDwblBGFfm3pALTNOnNndk2ROB1
+rvZq+ID9KFy5wq6nC95+3CbUgEBtrDtJNtd7QxqY85ha2pTOLVl9iSWxH4fWbOOse9g7wTWV0Ar
srMF5xBhSpQfzM09QXAzRii7zGg+eSC40yR+SEQXPcy6+sGejTREpAQCCZqHd+QcRaBV5vAqqY0P
t9ft2u+gYSODbtmpp6p5vlGaJUptde4nAKtl/Q9gWznkILp/b6o6bv9QFIoygASmojwazbS8LTWn
dfCDc76W5lTsSVVcXp7kdlLrjTBQciE3IfOcJxZb44eaNz1Fo3WGJwuhuUOx5PqLXwPgQpQ0eLUl
otzavDlOKjCNyhlqHKf4y7gow6EDvrOTb1ybXqrX1IOIDSS3fDO9+GB59mjnU0iB+1dEdaIgH+nW
LiuCMXP+tPbWw+xMZqDo473Vp79RbtgDwl1JYUkVSapIq4itAUWfL7G+WM6YL4JtnaGhZLGT8FjU
4+fcNBqf2l5FE8AzwrkciqCflu4hSvFyqJK4D4pkNHduCrmxzx8tfg0VK7o7dF9Iq89/TVZT+hgV
awyLxDbe1V29HqahinfYhFd2EhrvqKnJnifV+s0zojUu9IiOUZRGbxDij7v3/WoPqa8qRrfzRRdd
F0lZlMU2KUlK6rqt5UwTlHDi6QY6W9HgNeoVyae8NpY/bD0RRMxxu1a+jYTyQMhaD6jl4z+jF8Vg
HuE+p+RyTZWZAPfitfCH2Jg+tuWoKQ+4CaYtSgl5SQQLk+Vt5arVOweFn9/zscLeqcQQNx1VtgzO
X/ZesrR9iuVnUYPjepLtDsC55yul1qViohuGiQ1gsyNZp/t5Rpr521Aa2PD1wn2bR1b+xVWy+N6s
JueVWSu1j4wzzaMEmevaHNvHtnD0xU8z1eOjNOcO+C0IaQGn/PZFtt1W8sdSBqVCA9xIAgbOf2xb
14odzUMTTmbpBGJdHaKWad2J7rbPBKOwlxAxoWiNfNS2aR85rRQISJsQ0Bgs0YEcJxd15UfJ8qUE
SHL7my7AnnI46rsQy8DgSxTc+UcRjLm9kKgm5Iu/WbHdh2tDaKJpSv1gtHN+565WB6ayMd6aszDv
VBVTU69IlbvOan5L24nXVI+7o1fB8+jmwnksZvXeG5Rl7567Mv06XWWJ6UXHm/7/+S/NAdiJkWg0
rIQtXjtLkzwZufDe6r3d3mtKRXOoN6IWI4q2egcdc3mXOpUs+i9AVFIzrfVg7Srj7eqZe6ro134a
FzD1MrILyjCbC6dcsEO36qIJZ1zaYfEZIsyqeM/W4cphIfxhFHgF1Je2BQynUXGEiWp8qJc2f406
e/cKm6kxGJLSelVHpf0KGdrsKNDV3clBL/Cg7BKcBHBRAm8OGHzLvIoKHfE9rE7C3Co+Fnbl+bGh
osPSZurwfsYh7HXUwX81u+hzndmIM2fztLP+2+sWHUlq9qpLIR1KERWW8+XHw9nSJ8cYw3HFhTxp
7e6haSldoaSxpy5+dSjZqJKKRRJ4fT4UEqhK0rvIrK2Z+73LFuN+qZJPdlHv8SAu5lV+lE0yQHJF
RoA07PlISIVXRe0UY9hE+JCqAlceJ8uM9/bSxscmQ6llRjXvEE15+2umluvRNF7MJeA3kBTLyMwj
lDe2T4sdM9va6A3h6gK6MJKi57Ho9y7PK3MqU2/XpPqq4pO8mdPUWj14k9EA07XMwFF2UUCGNDwW
JP+H23fataHgZOH0DBwJfMdmUkUHGs+p7AHoSc5NZsb5Q1UtzcM87WnhbU+knDogoZwLiuWYIWz2
5GoZ8yRi+u3CUcsgVmizDK6V3bW4ZvvGanTvMO/tQ0BCeyaZF75hcmj0pKg081TQNtt8JH5tRjvV
7RDGyTLgGWZovlUPcOq9uPU1sZYUakXZvO+ETL7V9WQPAM8Gra0fF+HVd5FOcstxs0LDKDLsDc31
1yYq052k59paSAN2CbSRUBv55z/3NmhhRAI8aahOIBJsFOpPbVyPR7DC1s6yby9hEBMSY00swRVB
G3+T9RLKLwPe8k3o9bUaLCYB0TBFew/mD+WPn4NLhrGoi1E3lXA3eLnnX0TBE3xEXMkq+pyJY9V6
9ZcIYPkKbzvVHuivN2WQZZYXfy4XvdV8atlpgqamMUXI4NrGQTTZUqCSZ2RHNRf6aZpirfetZoBJ
Uo9Q2P2iykeIatTYZ+ChuK74SuGUCtzbLvnUWxFZUYrQ/5sqpdBMeb23wFqlbdIFuV26v/N3qN8t
c+g/1KYRx4d07MaStiocOJ/dxEXTKerHwep7worUEoBNzVlJj3rRWkXoRRbiHW6pDW+tUcNaV1fn
UfMVLakeG2Vtw64srKBhFZ6KocMwkF5BnAYJtLraLzgOz705Yupx+1BvwyKmHcFU+fZLZufl9e+l
5mSmVh3m1TgfVCOrT5Pn48NUa4mzM5a8izZLTPhF+Z5kHSCVvVliNEIWoNlFHQJxbQ+Fp0cHZHwz
oDW0qGtHiQ5ofu697j/0v85HhaJm470qK0TEfZsgYqiheALtTvjCTgEemph5dijsVhqPj6v3bDW5
N9AUnFKwvhF/jMJhq36zHIGX9LrAS0nsJfqCCM86HRc7WV43Q1ZZJ7PqOxGaOgq3URvZGY2pfK2P
M5r5y73ttcm7BaLu6CsCFvcxafpI90u8HY6RJ9BKM8jP50BJjRkfIZI//UCbFo69U/QxrGgixiF0
pjjJEIrQVNTn2f+ZjznYvB4nNzGW+zabl2+qWYz0luzq3pS2louKFRbDmMOvCocaJ/l19CreBQuW
ye2d86N/ejaxHoEZpwQBPp5YIsjzE1s2vVoodZdR72A5UyWlb1oMw/omWeusgFRSZb6utkbJGcpE
f9f3tdFTMeuVL2uOLNW9uo7Vd2NYE/BtlEr9oSjQaVpE6jh+1IzDuwHo8LOqjc3R69auP5paZGsn
FK+Yp2I0sgk2t7RvmMqlKt7c/ryL3JtriM0irWAMAIAswPnnCTEYfTa0Sdjjhw05aTSH9WAaSvMm
WjzFwSsy8eogUwTvRA5rrj2Mc+3lQT1DHjtWrqlRqY6qf4aM/3kmqd79/b/4529VvQC8Ff3mH//+
KvnWVl31R/9f8j/7f//a+X/09+fxe9sP7fe/vPpad38Jh/L3r31Sldv/5uyvYKR//ZLD1/7r2T8c
S4CGy9vhe7u8+05O2v8YLv5eyX/zf/uHf/n+42/5dam//+2Xb9WAEBN/W8zP+uVff3T/+99+kQLb
//nzX/+vP3v9teA/C4bfqNj98y/697/9/WvX/+0XxTH/Kt2F5V0G7BxkCGs2ff/xR675V1AU0tfc
RWgCVADXQImQrfjbL7rxV/JC4n9Kafz/VNJ++QsEWflHmvdXXjx6moRvUiHB+OXfP+vNP0/CP5eG
WfjXP/+FSssbrGn67m+/bB9S3mpohqiFALdgGGtzXqqm7zNc6cZTh8Vt2BpafEiEvu4819vIQI4i
fZKkuCM6PFtIX61UTj3Z+XhSaqgOM+UJSEkiPSSKsacjuTfU5oQAppxoChXjiV/0zeoRaIncyAyQ
uFB3khR5R/981fBRKHRIjRXqfWRKm5Fcd8rNXNeHU1UpsGdgfj8V49Thx9aL+jR6Xo19s9rRFdK6
z5PXGjs13ytLR6EEwV/kMqVayGbp6HpGUmxuINrTbQpR2Nw6kVG9fOmQApVILRIX9vDmpepq0WmR
VN/QakV5XNMmeYgLXYEg8nJQMxNKvYV9SHFT6umfX27aVLjIMON72c2jy40qgZLC2ysKX5k2SuRs
Rpj6nrQXPx+lNIY6dp2oP+lq5FG07J33JEt7wJpro0gZZra9ZBZsPasGZ0qSvDb7U+325uNSzRHS
590eDW+bk7AFWRcootwPYF229kwYRbuSftGfYr1s7xvN7P2aysE93XnnAUs/J4B57R1wLN3Tk7v2
fS6uUxh1UPG+FDxIFWKCsu9Pw8BTA/ukPk6EJMefLtErt9PlYaa8TDZBGYAfS4X3fK2cVUWVqtDr
UxlpVYDQGJY/c2IHsLHbFyYvRGFctaj9sGac6K1uRATWWO3quT41WuE8rPrg3BeV3b5uHKu8f/lX
OSTfvAcmZJptl78vR2GuRUK7imwTs+m2CCpcWENl1V9stMhX/TzUJmk1Gtz3+iJnqL4z7iozsx7n
uNj7oMvNcD7K5iYaR2Wo8WuqTgUHnCTG1ABXxNlO+fLaZkDOj2Cdkix18c1NlBTpUjRxzLes8XJn
CX1CgdBKgO4XyeH2Cl39oP8ZansTjZHoI4xFq1O0OO49xFpS6kT/fnuQne/ZPor2AEYG7kN1qlPA
CUC4cCOfFI2+0dj7t4faJlRyc4O0heJN8EhiJe+RnzJzZG2iJVLd6pR2VnuKe9gMiYpIe+IW37gN
852Vujp9+E5zL4AnvnAxFrGypkB6q1PuJEqoSKBOpjjZixdJdtvoyBBAIdK1lcpqRsUpYUeVJ+L4
j8M8ZsfaM6fw9sxdLBJlDII3Sg1UHCizbl6Lqk91vCTV/NS7GNLZkD1/NxDyh6rS4qR0e6yLafsx
1o/uiGT8b9G1vFZRRaSYn+rRnr9GcTT6tHqTameYi3ISrzmSJQCUpXr/Jdi7ovdUiLLPT6qbideK
7SVQHzp0xzP80da2HJ41W8yv8NNtnqQny3NGbvNpGMo1DTTFrUBxifWVMyiCgGNOH3kBuvcl+PQd
sOzFrpW/k0mXmGZEirYMwAiat5X0SX4a4sH70vaR9Vqzq+akxKZzUBGB26l8X5l/skfafJKbLFGx
56fERICr7GInP+ma8nFREQvNSeVeumvBNAPqR6IIggSaDpuoMVuBjGZqk5+yKG9Dp2jGI4qCw87U
XVLzJHQaqCh6B5JeseXU5lCtVWVQshO+ZuJrnQtjOdiKUZLumy6pbZfWY1DDHwrKtZj/YRjCOzUI
+PzKTa77Qu/q964W60/T0jhPhcFE+I0yThkpbrceKWxU4VRXWoVq7Vi/fek5oLdMo1U2QKW5rTyT
P91WOoBvJO9MCpU5br3FQEe5RSZ352RfxE5o3Mg2Dog34AFkZuejKLGnDi5VkxOlrOjzUsOWr6Yl
DpfRTh7bsW2fomn57sD7fn/78y5Ro3JkbCo46TQEQMOdj2zUlPdcu09PjhDpjKBeary31sX6WtXt
kgS42DvIxNvG/HZJ1aw6NPXSoNWLGs/6VLvok/hR33lfMhp1X2JhL3OQWUiv7mnYXx4/cgviO5Ct
1FQuVFWBEmnTTK3nBBbHAFicfrFEiQdtXyzBshp7pZtr60GxVZUyIGQbWwRL7kEDb9U1PQGHNQL0
hBHQlqlHYPdJdLKz2vwyZJl9qhe7/HB7RS4PPt1oT4ZixOpACDbVZIFZ5tJh9n6aI7s69qK3A8zj
stPtUS6KNyrOBgB04PSAi5ECnefrjqybPSVtnp6atG1LP1eRT7THYkY/ZzYfnKQ1HpZFEx9WIaKg
wh3ifmrGyDyMZT/fI9zivfSZlr9H5nSWvCvoSp3/ngSdN62q7eTUFWrG5kcYsE2GvW10ZXLpNaND
Sq2C53oLnWjXZV4HlAVOg1DmI5CG+qilICduT+7eKJsl1JJooajKKNPiFMeM99zXy2xX+/gyHPgB
BqBWQj+GC3xzNUWV2bjDYorTMhbPbqka70USt9iJCCq2PsLaQxfUzWLChlXs5Ne8UunXVHolQhdc
1H2CRFbJ//T033UO1R/17CR7jo/XZgL8MHUlLlC6t5vbpa8SRcPiUJxS2Lp3xequb8zcSI+35/va
RNjoBkpZN5myb0bJmlWLU8T0T0lWTA+W1yAp7g3iSOQ+7iytPBZndRa2KWVyjZYiAE520vk2FVPe
gUfuxYnqyh9z6jx3iYmtT+98qOsoTF39t9ufdgmyojpASUU6eyPmh7zNZkBXG9d2LsVJ6ZvsVODW
FPtJFPeHhhT+WdPW6aS0dv84pyh6rFZc0nw0xBuW0vp0+6dczrIkr4ECAjRN729LUkW7TkXwKRFE
hPn6q03P6SCkCoEBnnnnMri87c+H2lxO1Wr0Ih0ZSiesDlFmz+4sxK1Oc+LFT/aAbMntT9sbTz4H
Pz3ymtmNahMxnrqUWWhXtfF7kmUzels2mihgcnaeexm8ne8iVlXGdphYo6a3VdJOiXV6T63EyRCR
dtdkqpn7iUOlGwe1UXul0PMJJgdx5Cjq3c95Gml/3P7ga9uKKQaPy1uDbODWZkAYmdJ0Gvs4bvTm
bQtK7aNDZToYosh4nFjlY+MU+SlfzOzBi5voOLjCy/x6fGn5gesYeDdCrT/qU1t6nZgrx4vzVpzm
SaOOx7ELhnFo/dimg377m6/tX+pfQDlkoZSC2/kiR/PYanEVixOM4yxYEW/zs2Vxg1yv95RJru0n
MNDQQvBX1Skgng/VVylacLkTnxpViAdDzNORDmd0TJdE8ReRv9gZnUnkPdNAdHA1gfQ+Hy8bW8Vr
EiM+ZauoHst21P5QnXIPR3x59zEKMQNVZp1P2+I9mzmt+w4bo5NaReOnGhy+BPRpoe6MIpjJyw44
xeyVfC9fEMlAIellGgE4bUEiMbVGQs0yPtFBqt+v1TC9FZox7VwAV8IhZE0AdwOyk4IMP87LTzeA
orjznCtpfFpzs3ibrdnyLeZaeFhSI3qtT43zgNWhOJqlXlMfS8tgLJ35DRjcwneqcvVvb9VL6jwL
Sh8YkKcsQ1OZO19Q0axcIGnBVBte9ZwRwX0sxarwgnYN0u+Z8U51S6v1rcVovlepZhzVYjHvcI9K
X9V6HN8bZSb23r5rS2ED2OOFhZxDvfX8RxWqNimJ0sQnOsPGd/B4Y1DYIzDBnY+Xyc72duRKQn2P
YJDiwGacZTKWzu5FfBrYD79Veo13bwt8xCtW67Ee6OQuXivuvRi+RF3U9dt1Xua9SPECISVBiST7
Uo4Bfjj1lvOvZS94Q+QoKBct6fqPcmrNAATRcOhF3iH62LuUgL3s0MM/fI2LUukXiVf94/ZUXJlx
Sg4/YKrU00EUn/+G0eHKovGrhAUGPW9h6lpH18vanc1/5baigSdBUlwd0qPrfBR57IRdTgpOhv1H
pZ+7V4kowrKxZu4vbyfhvDYYxwuAGxmIC0z9fDADmP+ajb0SzmkGOIdk70g8YSHFWrqP3Pp7GvbX
plDCN5D0MsHCG5tYHAgMhLl84OMMDzS2lk2BkjjZjnz11VHonMK7lVyvrTXoUEJbtodWCZ2hytGi
wTo8jea9cs2VCxgcJukvcA3Ox1ZZgiaHWNuGUcbWSt/Ei1vQ9pdnHwNQJPKa6ZGueLLzaXL1N6fx
bNDNOYgR+h3ggyphCp/qVV9P/WPTL95p7CrzNwds0V3nuuMpqqM9QZorkyqtkYm0YUvAaN2UwLJS
oZ6TxEroxcI8qSO3/jrW6+n2GbsSFrAZJdcM9RuOu/zzn27+RKJGLVQyQ62w82BuMVu3Kk/3Mfjc
U9y/8kG8Y1RwYWDBA95mQ2PUavkkWi+EION+cKdmfWyRR9wJqX7gdTYrRlgJ8JdiG6nhtqWj95Xa
rkjmhHYLmB3kiyiOWpQiwpDM6jdDm0q8ydXkdzt18zWYoaV8g4Cj4fKrZifHzsYD9ofxm24wlNhH
LRQoGdgjJejGtX4lSss94OMx7SiZ/PAm3v5qm0QRBcofmdwmhlFJaiInSjCMzfL6tZlPXXRaNaN1
E98tAL7cpcogUCRy1OVdkq/m6HuqSL5lSpW9w9I8eiMWR0/8HmM33FlY8tq3kdMpg2WKh/jNizeN
DJ1lNYpyP72M803TZN5gK9qA49hYakev9hKEGpX86LSgtf5PQ23bjuoE0qntpYVal8zPPBPdva7P
06tmXqOdNbhyFH7+qm0TYxmnKHIqbMEEPjK/wpJX7xx6J0+NGKY/81W8r0CrwSsgh3k+gUOVxalH
dzgc1LYdDkadiiHI8Ol6F7mFfbw9hVfOnSSds1Jcz1K97nww7CWtEc9ZhKytfg0U4a5Hb4IA/mdG
gRaLdAeU363ibc7wS9qyJ6jcD75Xdopfi3JPj+RaXMLH/M8wm62XudaqznmDC9PYNB9xpaPtHSnm
k1arf6R9rH01ImugJpBYgTrg/eXbNgi0P/GpxIAwPOW9vI1LJifXIlPFCk9pC8VXIb77CBhbwZ8Y
BelbULUIQeOjeL5s6+plWpLV7HwNBzz+STCrRbwT/VzdHMQG0iX3B+P8fBR3SfF9KEq82VTvDzE3
MYK7WDnf/pSrJ4tEW3ZASNS2cPuBIg75Jts9aQbztRBK/hHhFevU1dFeyW1vqM17XbVIoYONxKYw
64tHpKe9U29Oa5DOdXF4+VeBU5CP5w9e7GYo3R7FPx0mRzVGvKBPu4d5KZODN/XOnzjCdCeIA0BG
kKZtGiQdTTdqmxzhCl4DEVzVHok69J0jfCXAgumL8SLECPpVWyR3VHYw28eUZZpG66FZkuQhB612
B7XW8BPdbR/HUtSfbs/i1UFpfQJrgqaA8s/5BhxhFpdjhup9Ok71UXbAcKQ1p8eq79dnysY9rQYj
2bnqr4Th4ItxcOJYIQ61jfnr1nNGd2HX12lmvy6myQh1V6mPVj44rxxh7LmRXjll0p6WUI7qvoSL
bj4ys9Za7TnLKByVhyHpq4NVTXvuFFemkjo4VmWgBwEXbGV18QNSF3VkFPDA43GKVfdQklMctBpo
fJv1zYfGG/Ye6Gu1A/o1VJ5lnQJU/GZvpjBp2pGZDgkYcPNuFL17q8dJWYX2ULqfh5w70qyN8k3c
4Q5UJ7KjNkHWfiyzWL8HHrsHI79yBQAmg7QEKpPYeXtxSrH6BZFy5HerKIFgPLSBqkZNiLDmn1lX
BM3gP4D6g6S1eVpNQJpthip7WGdt8nZEd9U349HdCWmv7R4LyUJJwwKNvwVS20o1qR1FaZDG7NFB
TYtDMnQvdm7kC3hmAKCiTgOEcrOO8bB2aZQySo2gfZg6w9cVicvT7dN+7VOg0pqkNHT16XidHwS8
oNQ6LxCrT7p0RUcPDcIWifqXP528ZwDHQKLIHFoelJ+SGtdb9STPkag3vBavQB1Z78kVw86yXNtn
oFHgvEjPBvrW56Og7pi3tuhQ6e4W925SYu0hUkTxFh5de7g9bdeGIgcEHCS7dxzx86FW9B3Q90Dr
uXVK+2DHdnJUyELCUqjmzgpdGwoehDTyAvDBRjgfKhPa6Kwzitn/zdl5LMetA2v4hS6rmMOWnBkq
WZYcj71hOTIHMIHk09+PqrvwcKbE0l2cs7DLggACjUb3H0AsNIel6MubRnPKAyyr3WRuvSE3jx7a
SGRzdD3h9GwLxZqWgbMG5nHSWus2zRX4ALVypEj9n6P0WNPGzufKQyNYVCoxo9O/y178fPvK8pRB
hhJ8w9pxPp9uJNMoz+kFEr2GCssol6peblbHVnhy5yOuqenFbMmOKV2stMOtEb01uX1eqjjAdY2u
3Me1pR+aWE+COtK0d1aqQzqUlTiCSR+fXdHtiQVcO3rcryiG8/xedWzOZxp7fQ6lBAHhAp9L30Gj
PBiJlTs5xGVrZeX/E3vXa3W1/d4k6DUeqXM6CgS8kZKHeZFGlQ9dwPmtIPdwby0a2vmoMRzbOqs/
D9IcT2k1dE9mtuhv9y0EskIpYM2gV3fcdUX+CQOL0PQJeSb71LtqeW/aaXGHDtnX1zfQBc0FVAZa
H0gDYetHuWHbGJTNhEwxuPaTadfDfFzEoAkoSyXwS3UcphOMrvl3ZORkUwLBq4lqAtpks4cxiO8Y
SdFCOEu16dDLupzCsVe9MRytrvoL7z7H9WVyuFXbqBnv1aEQsKGgHI0fpxY1EaejbXccNVlj1GJp
Y4WXtJrvhLk1WP67bSGO0hJYr/iVlAUU6HwV49mTjSvGMUTJqX7X8VoIqspNTXbrot40I2mFmunK
n9eXdRuGXkalSIQbLngXWnXnozZWnJe6BhnCbkV3zPIiPtj9qPpV23XH14daf9RmgkShVStktUrl
0jgfCsZFZLncdWBBSuw4TD15WhbTCVDSUJ6SZhUuRNrnR7+4+Q5tYbu0VEXJmRxSUMItt+L69/9s
UC9REkuvlhF8gDn/pS77e1Hx+CnbWNzkthvfTEs3/Xh9ttuFfRmTyvNKzWLgLWc+ceaq1Uc+p1m0
+mGJJ4QzktoNgNfNO9fwNsumAoeS3MqUhceOIssmFFhupsRGZYsw4hpFZXO1L6pVzj+IR1+xK29n
ObcBdh2PUj5bdVXOpaB/vpw6KnLlOA4inCqjQ3hVX27HOBOTP6T5dNQSmfm00O3biXv7nhY7Jk6v
r+02xL78AhRZUHqkR0gx6fwXEPjhupFdiHDuOwdKHhecX6pTme4E2ct9w+1BYwKG3gqb2ypYuwOC
GUTeJvTcNK6CptLHX5M9rpSDukpvXW0wDiU40vD16V1uHYal7r6yobi2tywbbHB5PdKSCfOx+I7F
Sha0jfi0aKhVvj7QlXWkXAThihLZKt60+ZBG40pFaHMdTqTUt6Wwa3+Olfnm9VGuTAc76xeTAJ5k
UADOv9YSS9VuxrYO0T6QX6URKbfk3tVBrZR8701yOSNoZcgJMh9oFKDbNmNpOYa9c1aFiYLjgul0
mg8YsthZt8sDB2ZvVTUnu6bCvm3aqfWsphQRylDEAxxRrUcD1DZCaWpx0CnRnkTitUnx8qHix7uP
XH6z3aesbfKKl16o1KMXABqKT0W+64h8ZVI8XFd1I4OTRZS+WLpsKROrDgc7RwxiMYIsN2+6vsx8
ibbSzhJemRMfGXE/jCTXDHiT/sJxhPZt6XXYTurybPT1fJKe+lZY7frAMla0K5kgG2JrjGlGqCRp
QqtDjCvNB1lo0xejVvc0sC83OKNQEVhVjklO1M3NXcwVgiW9CdVgwbcdBhRlekR/w6k0dlnUfIR/
79B1QjQZAaDxEoI3vC7rPzdZploizxW1Dke0EXwV/B99+mFPo+fax2F3g4jQAbLY21REoZBtFVMB
TUNKLdCbpYdwoOw13q5tONwWANuSJnuAlM7n4k01UaDxqlDmwv0vmTvtOMyefcy9MQ9aR0Q7Cda1
Wb3w0rg1qM9vsajFoJW50JcqHPAqOrmOkgQlljtvvpvwo6N6QK66OkS+pLH/fKFpaPCOkEUV1mCL
jlVXgNu3a2dnlCtbjoYQhAmwA1zG3mbL4cEXtxpeTmEiR/Rozao8LiwbgNP+zeI47Dkejqs2DuhH
qgmbmNoUfVoqGbcEFdredzMXkLLxlV7tzzYp/pbFeJ8M1cd69u6btN1pC1/5ZuvVAWKXwVdC5vke
kW1USIoLdegN8Rxk2tiAOK32pnhtNamEwUbmcYzUySbA6oTFLjJrRqk7AME9ARZt9OfUbffC3mXq
RPEfNxbeSy+C6JuRMJy2FcgQdQgMPTlFYrB8HN+HMCq67NFYYj2owXfcAPuMP4jC3DMEu7ac9PTp
dkDShKK9/v0/mxNKr9OIIa0xuPfmoFV060Qz9K3KmeuGoYC2qlnSo7qA45JolKo1wlJKeqt7yhYF
kHeKJRIvmdwo/SpX3+qA/TIiJWboktC+eEadzyvXykpBoK8Ki24W97wPef3Ftfmu1dA09lGt030A
BmLPZumiS7aOi1YtOTfbhsfTZntaU9xVSpQQwiacnaMhVT7HCF/eua1u/kJlOvWHITGe+rRq73Qy
xS8DKJ83J6kUdF7gICSL9B/XMPvPN03NUmqD6pWh1nvKXTZlxTtTpebdWT380Uwf34EIeCvGgImD
0VtvB4SVCN+bmADhvW8lyk5hC3LsBgsID5e3uN/JHK9sV4scfyUnwdXnPtpMjWjtWqVehioWRs9L
0iBbQWXh+Hp+un2XrnPhIyIEscqvAgw4HwXDp2qoClmGkejT9/XS6O/hqyI11PXJAX8m6WciUfxa
DPHh9ZGvxJ1V4GiFXhu8i7dY0b4c9MxoRRmWDYqWKg8lPzcQVV50dU9e7ALr9zJLHk6cfvgmJEPn
s+RPAQ/JpgwV2/6lNdWDpfTv+tQ7ZEX7pPfjjS1Lj4zCvRWzOOTI5Qgjvmmb+uvrc77yTSlLkzNT
iKQguC1/65WIq55LKxyGlghYVqXf5/mys3OurCwcYF7760sK+PMmzuYWiq9oQRahIu32BkH37qaS
41cF4eOdb3gli2FBeXWsOGeK4Jt17edCqfIKEPNUaanfOYN7AMXizyk6vtWbW+J8xZVIx2YlwSCP
2STpRjRpQ984aNG1DQLLomq/maNcdkxE17C1yTLXRxTEFS7dVbn8fK+UTixTQ8vz0PLy6Xsy6d0R
D9PWr6fMuyvEqN1lY6ztcUEvzP/WyTEztIfQQyAx3ESyZPGyKoG3EQJJxVZdGfIiLGHs3DiF3YdZ
FstjVM7686KVGgqOCy1nXFVPsjPp1VpuEcTNYuBrJZydLOSi98Zvxm1Gz3d9ea+tjvMFmRVkOkG6
5mFt1KOfKZHj50mFqrfpPbhm9hhFaXrS1fi9k5QPWSUfS+HqfmZNv998eMB8UCckwSRx3mKusrYy
cQqAn6bYvXY3dJ5AnXoYdwLilSO6vjNtWnvsAa7T89lSapwGq1Ky0BSyAxFtt3dRb/16fSpXTiiE
xvVTr5pmoNXOB+mqwm3M2c7CCLTdYUqSJfA6OFKDN+yMdOWE0tJhI9Ol5PBsQdfGBPx2yeYstKcl
D+KUENc5MV+P5H/5usS4q78+tYvaPNsFuhT2i6vNDiy1i7nJHIEzWG/ugii1ZUyo1ZWxkn5Ei90K
G28qDsqUtoeucD1/mufkvp3rLFjstNzZudc+Jao5K5/YWntam5O8JkuTFpVZqKlje1zqUgkUwJVv
FJJY57uqToN+pfEOVuf8W7pOEhdJrWYwb+v4NJTYnnkgag6zWak7oelyQi8FXCoHq3MuZ/J8KHVO
TOlEZRnCwVJuzWj62UlTvX39A77oEJwHQEZxYNlzMdPc3k6oEpHhDVVShk2Fwkcg5yYVzya53HyE
ZxZ1QSXrPjrmyeTGvhybTvhcqfr7FVEPRjaSy0/Kv8UYdCDHdWpCNMQOiTm1z2qXdxPBo25+WrUT
/87RvoWFq5RRf7/Y3TAfPNJVOyiB2/9GVzH9JMt2QqCznI+jqrfv80y2GDTjWY09RtFWZSideYnh
RyFofKMQAb+ofSfrsLPmNmBgXPAizfguDAAnKBIY5bGxhfojRXTzjzKb6nxwejkZgdt66s9EKLN2
7IshujEVaxFHvanLxR9zB/Smji6gb+IBm+4EnCt5NOvN04tQsEJxt4XWWRVZ1usGDPGsWb6OrWd/
E5mF266GY09TJto7rTTdExBF/c6psAjR3PytDVkyWX4H6oZA96itbN8QPEELHaFbrhx7iU+TPq56
+2gD96az91y5tonXjUVDiwHRFD/fxIPE/KnzUD3QhY3E4oyJEQ+Ntz/2PAr19M0RN4AEtrVJ8BrD
qoTXFmGSR8aNVcrxsYBat3P2r82FfBJa7arIRJP+fC5mnLOki4TE1dSfMKKJwygqlZ2Ow+VlgXDM
P4NsFizR5zTJZwbJ04w2Z+bmYZPaSUDvfI/kdHUoHpKrnidP9O3lV8XLUDvtWIRjrHYQxPA5jACs
+sM09zuzuryYmBVonZeaLk2KTdhcQOvMql3wgXB/u+uaXodPW5dqUGAHl/hFNe2RXi4TO0bkTqeg
sz6ptuljFrWp12aMaInOeOdQ9Q+sWTqHFoflYBVnOY2Z8fZaFYNSf115T8BdtmldnmfUMr2kCO0x
lXdjbaT0Y9OGS3jea9hc2YwQTNjwvOfoEG8L8+4kx6WqvDyc01K+K0rd/pELR3l7FZYu9NoEW41q
II1tLiGnK8EHtgbDWLp81Lu6+9ZXcblzC135WJwosgjeFlAnt3CkDlN1VYVKEmZ1EQdJI7Rbkara
FECr1t7JMbUPY+u4O5C9q6PiNbzCRAD2b3N/WJGDPYs5D2PYaSdh4pOm9VP2aEe5eqpjM/tiL54V
vn7hXvtuzJEG0OrtDMXwPIggG6qvhak87BttvEm9PvKFk75VoIwIr9GGomgKLIRLfRNFWEpT6+o+
D+Ui4oepiYrSr62x3omI67HdJA9nw6yT/acgM/eJbU6I74VW72a3Nnmu4099+QtdmfyEXZgdFhl2
w8FcJu6d0Ud7xqZXviB627SBAebx/t1ivzrcf6JERFm4VGb/OCLyFUxmjOnciMvj2JntrVKW8ZfX
v+CVJxJdRGqnVIRQEyOhP5912s1l1giBloU1puLIReM9pk3rnJKoM/5K121/ja3q4BwPY1BXs+km
URQ9tGE5vlPLPNrZUVfCOE1AwDH4epGdbpH/JbFTn5QmCxMXuXY4l8WxQr/1IBIj2TmnVzYvmoSr
sgmbF4juJhqUbjTrxcSjjKyi9zPkj49VNuzlSNcm5Kz1KZOEdAUQnq+vmaqtir0676U8gdG9LM2p
UjMXiXz5VlEgzgmtJU4K+S+Pl+3TzKnVSBMWQyXC+x7bbnWnpske4evaLgUYAaGYOxCs1uYwDlMC
6cXVs9BwoxTYuJiOTTXHD2YyK0ES2/YtkM+9l9m1T7VamZAUMS+aQeeLmEVlPWDBmyEuEElfc3X5
YRpr8fn1s3DlXqcdyCX7UiT1to8upM0iU8cAPnSsVL7PMS95qrIIfZOhwgS3jwxrJ+JcmxYu0Ehg
kO9Rx9zswGwWTT/GLYUTrXZDSzG7kzKre8qE17J0XpKIm7F0oHG31YdCUcvRzMcs9IpR3qmJnG5l
qWFT0Qz5UxxD2SaRKW5BlKc/um6xTnFSLv8nvHumu/uveuuVc8DSorGGQhZlEGuzb7oMA013iYkz
7mJ+8RS0x4WKcEUbjXt0iivLymGzaNgw6dVu7Hy3DHKQk1vOaVjVavXDS012Z+dVh9d3y7VRyMZo
nmF9jRrQ5u7LdAmGe84Ri1G076IEmGlg/PD2cAhahznY7H1k6tZf4p87icoydY4qScMpj5WAst4Y
VJo9+6WOFPTr87n2gUCDg0RfUfgXfJpykRWi3k4SaonyTcRTdEil/qTgdhf8PwZi2zPEKo1/UdH2
jGacHYRpaseOg3ruMAyf0sTXojfzQoiIUHdeSm/0wy/0WPDt0RFW0NHAMQX1P7xfT6YSu8fXJ3Ql
cUB8inIrXlPeCl/dfKTWGksdyF9IHxDZCNgTUXpyMBzpjnzT6Shn25mDCADM4ssCkgePccXa4RBd
BC/ePlQ+1s7Oyondvk1XCGkfd5wvRDTr9+mYdcEIeNcnU3QO+AtHO5X6i+2/jgfYfi2trhysTUjG
SbVF8qrKwtFxEOdX5eC7Zh/v7P8ro9APYChwTmuVebP/TRtVXR7caah58pdQhvGgam3kv/79Xhh+
Z5kfaSo1P94F1BlBH62dpn9OmTq1lJBTkYYKtYSGHkAHJkRB7q5IOuODm3r5oy1xfdTNVgmdTBtS
v2z18p2jIzMYdzg4B5424lTSxZ1fCFRfW0NOxwkwIc40inJo08QKEjEsSuAYYn5SMNjbSeQuju86
BzwBaNHwXqMvdT6HEmXJVu9ZKRNB9O4gRGWSJbt2kfoTCe1hZ8kumm/YOpMysel5T6352vlwZmrm
WaxIlFl0HY2HeBbZ0Y0okd6p1E6iu85ZQbdFO0EtiCbxu13m+NGrZY1yzerB6Uaaewdpu/qd2IYS
1rM+lX4XW/W7tHLGxyQ34+MwROm7epEOqNah8kfEA4PKWMzbvs/csBrV9qaUpnErIuUHqOo9Pv3l
3mOKSDtAp4R6RZQ/n2KqqZUGMgIxp7qwHue8y/zcbNKdc/TCOjrffCitkXeACAdbC2fyfBgblwqt
yIYkjPTU84dFP6mN/iERPcB370s36PemEz2hxFf4ZmmeeBXfeiaep1HVBkk1P03V+Cka6WxIVap+
K9uTKAbDn5HrqY1pp/RxuSZrRWrlppBgAjzcnBTY355i0mw8mdU4j35VmyWWfsOg7Oyvy2jGOOsD
AAAJ7M5tyhLnSGYgYODiqbkYHzGDq37WlP1LevVF+WGhirsz4LWJrbQOmpugwfjv/CvknTO1A1fD
KfJG5dbLeHcZU1K8NeEDN7eiHVZu3do93mwpy0thJdLsgOLQylucUNLDqrT3/5kLWBES9LUasOWE
20bdL03JXLJ+Tt7FqpB+U+bpzvPpMuCQZIEnXp+NZNxbYmLi6vWYS5ghvWjEwRaJP7r1nwqAys50
ruyFNZsDoIfIGeXKzQHpjbivk861T1Ucz/dSFDzBDYe3x2jJz2K298799fG4a1b8IQjwzc2WmlZf
CrKsUwm757scENrEY2v2e4Q3j7LWrJ3IfWXrrUQ8AKnc23DQN2dqyateQ9fLPrl6r99HiZUdqRlN
p9cj9tXPRSoEThTyGtLh5xsc8r6HfNk6KwP0UAIm5aYz5gmNIHuPUH9tAbmLCJwr0g240vlQxuwi
PWgsUFyo/t4tizDejxP9juXBarNmZxtert4qH4gMEJ11guhW3KpPrbo2otQ4tfps+0nb8qGkYuyk
eJert7bhaKlSDOWy0zffqMYnbGIY/eQK7+di51qAH7B3aqGc7NTxrs0HAIRJdsyjEJT8+eL1eF4S
EbBcaj2lAChvYdgdF9GbAxHzAfxKT5rPxPV2PspsxKqMY0OnDZ1lfpoP2mel04ZPb91zwIBoz4Ba
oxgKD/R8FA8JyqSOJPZRM/KHaNGkp6yx1I+dbkU7Q11ZNu7OlWQL/gCnys2eW0zEkGt30sm7xW03
mtb9UDp7QoBXB+HjAPJfvdq3e20SkYpEMYPYRTVT7Xfcu1Qqe12my5LcmnWwo0k9VljFtqpajQUa
r2Wp4XxXtZ/apC8QWsFkMXnGM2fMnrRIdp2fqw3OqU5UNarfwK2Ob+ulWxCaWpD9PC62hR/V65/z
cvpkQS/wQACdK//g/HOqcdnLFG7FyYzt/E8B6JL+vyp2OsWX0YOyuUole6W/0vbfZJZeOZddYVUq
i0x/zXVnZObj4mFMRBNYZdHunOyrw0HnpDONthWwwM2kMuxcwa2oJw7Mcls1pn5KbbSZ4rFM/AmH
pp04fLGIKweHBGBtva9iI2uk+eetMUap2ZqVaZ3M0fZ8IP3VUV1wNn39U13MilGAiXIr8zSDbbiJ
IhjrIUA34KLXzelvc+ydoO1mE/mA/peiWOXO2/PanChS8BSwjbXssjl8U5NmnWhV6zQ1ZhGgQt8c
Y88odiL9tTmBOyPpBDpNgWL9Lf5ZOQFTMW0U0zx5iR2Hk0cXwBwXeds1DrBRM9mT4bwQn38h3uJn
yFl8EZXY7MR0oG0zoJd6ykREJ7FZxj7CP6QrWpwoTeAAptk0CaVpHX33bil0yxdtLL9gxmFlB6Tn
6iYwRl0fAjeRvXYsak0xuDhE3WMB2APKLmQz7zW51tB99p6gdcDDBSw71WCa85sNPWRkUpkmzFMb
F9PXCtDFca4U+2A0UNnQTXIfJmADO0/oy5j1Mioqw1RAVjLp5kIZJndRnZj3SbwkxWM9j969h9jH
vVu4400isI/wc7uWBytulIo1sN0ThcD60ayz6CfyCMPN6wfgypaksAEeDeL0Kua8OWYxOg/YNkPU
96rEfJxREfLVYu7eeo0yawRDETmhrrrapJxvScplvZopPeoYvTk/mLKxqWI5+tuPFxAL7gNtVeKm
irsZxdBTxD9y8zRjwhFYIwrYg8kOe33Fru0bVBQAKfK0hxy1WTG9UnPHkK5xwtihjoLSLaYDluxA
u1psX294Epm3VPTe3PpdS9/wy+lcONCktgTzKXdmrTDI3xQaiT5gBAi7vdfuLOGVyeEDT1lsJQqs
gfd8CWVlDqoYVP1krsrensY4R8TWNCxsuc/9lKDog0zov7y+pmuY3ZxF1A/YIaCSyKi3wn/2XJjo
bc4kDNoU+8M8FZ8yOTlHrZldSlrRgM9dpD5H7vz39YHXj3U58Nosgf2xqnKez1doDrrlxB6y4qE7
9mM5POZo09/Og63tnLSXAsV2LLQB1hcMMQf1ivOx8nZIm2GYtVOVqvCs26QpAhTYOmY9NUp+iCi5
/UowyTyA2HaPNKmHo505mRnghdofkZRr77gynCDrKfp0mandt4Zo74o4wfvF6ZH7VeiaeUOd3gtO
iZ/Meom7tNZ0O5XpK0GDxisoXQIHHfwt7cxDoUvl+2gnz2rtG2XKsyCicbJz0K6OgoyIzggrmWSz
Xl1pqlRReu2k2O37toucpz7KtJ2dt/6QzUfhilzDPyNwF2wSgLqjoDmpg3ZKlYWom44/vabUkRwb
b+eOt/rr2+3qlMgJHbqCVAO24PAqNZIh6hrt1GOE4qu94dzmCwZVr4/yYhO3nRQldm5kYiH1/M2k
KryB2mJq1JNaWZUVwJBuv2EsRlmQaoj7U8nL5Eud6FkaTAZabtQTJ9mdipFCpR9ngwo10tW6v8KY
osZvkf38Yzjd8kNG7Zj7k5un5hFKRJsGSmtaRdCCs05DxPy4vArcKxsEtz37h1U2noeT5YyuGf+D
fFsbGr64jRHh1ZlmZvW9lJH726Oz90fjDfxpNF35eeoVvFGt2TC/Yd2QTz4sb+urGXdQCKDB9Jqv
wtoD3aq7QNgKM1anoETq9oObj6obYGlCewR+Z/2xSGX+LW7FFAeGWepjMKr10gZa407VSpopep9f
fLaO/+PWjpO4XaWdxqjIbN+OAQn7au1WP3c+zcV2A0tKgKXoxGULu/o8Bnhu0SyAn9QTTzPnqE9F
42Ms2mAQNe2pOF0yInhJUisFtb+qDWO/cT6Wag1t3i1iOSU8hkTAu2+55dlecfeWZdreTm02KqgF
JtlwKIbY/oL5SPNTr2V5jyV9NARzIamSmnlV/3rzKqwiTzRgkDpio2725zSJJquhLoHXFHrgQYo8
0EDUfL0RewX4ywDPXb0agazWvGuUP18EYl/stVaynNpIk0fUcs2ToroSzOC4t+CXdydDrQ94brIV
kLxJgwe1V3q3tmakNyPenZqImmdtMWcwpWasPI25hQ1PPBvoWL2+nJdRhcqESt+ahiS1uG3eY/VW
kUTmNJ9m6S13eR399Syp7mQG7JrLvculteasKzUDAMX5UjYLLquT5nWnqJa5dyO8flaOpakt+dGI
5um7aQnww2odG7Vv9579ZUzdTGUdpA36VnRRdEjqqdAOo1Vmuo/wrWL6aW+I1Nc0qSXHyWss/cjl
P5nHxJrEp8lb6iSQUTplYJTRZbjBOpCalSi9SZziooOPbqFDfKyKaDZuFpk0eTB1lFt9Aj6KKHgG
ZHGQRhS+HpuyxAhlXgonC0pLj/8T8+gqQeOOiXvwqsZ9AIYWmzd2LECTOm3t+U0u9U/qMIjYH2Wp
kIVEWTweR7st82MUl+mzDYq4pOMSu33wIux+iAY1XifdSrx8eUasfU4tKg6GNtuNr0d6+V8699FH
sPrF8+jG9m8RDcpHUGmYLwul0T46QtO+DsbgKv7UusWAnVPNG1t0tWUDDNblO7PQdBDD1uS9r4a2
jnwvdzIrmOfamU5dIgrEjB1lqR9KlILoqy41ZJYxVYaYrpvLg0w0rpc+8v4q1dMyav0TtesOzseS
qJ/F6BZpkDfGmCN7sZSlv6RWGfmpgdRGKOwmKWFx6VF2oB+ofTBlmxpHWehdc1Mm7fDFsBLjB83Q
HoGOFfWdtvb4aCtKUuB/zqn5HKVNd4+Zub4chenJZCWG1UbY101VBa6a24fMnUrXN63Y/OtheW0h
gGPNYMvMJDZwCZu196MkxPp5KtUveLGY7YkcJPaObJX2uaiVEe/4WMM+SVv0nrqInXi978yZctMJ
OpA+oo5KRJRf5m95lwsWzVU4p8mgzLhpNR3vsdFrOMNpSjvJi4zhl4tJ/E9lsHvEMUonvVv41z/H
WMx8mdYlaZNL3j1QIVmMU9ONxqdx9IqBHExNek59LL3A1ifdxmhrSP5WRm0+6JZMn+gdouSgFG76
VJCOfnBjUZAXek41HnrhUrVXM6351S4SH6PBKSRTUzr8ngl2EmnxwRjv6iS3fubAAmhuUfxjZqW3
mMc4i+e/TZtbH3U52g7S6rpGF6q3Z3mQDpl+gGkqVUcscBKCVO0Oyw04m64Moj5Wn0Zbgadu07Ln
7sAh/FhDab8tXXcC+ZKlzV+9tqLvqP2Ib5ULw9DveBU9dxS8jUD3eEoC6Nfad5393hnjB5E20SfZ
COUvD6YuD8Q4dFWA8KrzR0Ic+JZlg66FrVeY80kfjbK8L2yTxZZp1v6CnWRVGNUlbnLShyRP/dYd
s8cKhG0WOObs/miEGP+kVFieWZwIugB7aApUtE//1F4yOAEkcwWHcNwzf6A9P3yaZ6k2YY1gMn/q
eGN/MErNqIMBJefIx1k8+0T5MC0Clf6W5lcQ6392HrWO44xPpXUY5ogNkhdW9B//LAXXNUjbz2OZ
JUFqCecI8M8mJbcU50OvzKjGWVnu+obW9U+F0SDQhbOmw67sklW8PfX4BF3lJI1vAEe996QeidsI
OfLxxIny3tux6eISNs30xk2tbmO/w+NecCznwvEpjclPpEJL6/MFZUb+pBn3bm3PH4wyUwOZGRBz
pTqbd2LxNPaslrjyrtNlA7OVJ1AfIKyKXTwTlJjFOXZ3r1h2+hzZ/VQd8qqwMFQZVfNjlETls52I
zuYT1rjW23av3VgU/Z9qz4b549AoIb1CukYcOxOvAcXrKwBwQ/qwIIL6SZi6tpxsp7HEXYXdnACp
o8ALaSWhNEjHPHlY7VvYG6a0p1PNaRtPy9TXVTgOWVNRzKrc6iZv2hHYSFqC+Zzq7r+CKn4XJHQV
QzeKTQJuU6HnXnbSenCHFkp2oQvtUQXlZAeyzIZ3mujQ9CoxPgyxsiSKVjjqpXd4Isc9RiOJ1ELL
HomZAqbIpzbPil+Jrsg4tFJ3ik/9mFVpWCBexTuIvNYIU0t65KhNQmjK4rT5zgATZcuE9AT6qad9
xAEjpyPdKmQCGNZjUTyZypwH6LHrX5cSv9CwHUZHvcHgVU98i6+Y82FSODaTV06WbwyRW/twG/v/
SjdVkSrIVMgxlWMu/2FRjcvZUvb6s6vnxa0x0PD3UynqyTcMGPjHzInT7iYiGKsHPR4cBUW12vkY
owBu+x531ruWQ+fcOU6jqGiEm0Xh61lV/CnSoUWoC5Wgb3S82/sa/dYIrJXWUsZsHPLweWnmp8hb
lBE7mKokhreRNflOlkGdzhSzEkGHJvVtMUWWX/MaCAfhqMES9w/Qjrqnka/PXUQul/k6hl/dyWqa
kSVA8QHfr3j1qKQpPDyZ6RRnPmiv+FtnKeUQWO0IAJ6WVHanDlbzu6bExgPOGqzMz0yVDJs8WGkO
RVaRBUfzLDQ/buw6PcyzozwMJfKeFFWs5Jth9va7ZRYyDQmUxnRoFJ37LNEyxXe8DJPEoTQF8VJk
05M1ZN23so6KOjBqJ52JpVYOWUpqTXRYwGnkfi2lNR44MIV3jMux/7HQfgiRlJ7dO5mk+Y1ouToO
mUOS+iO3cns5prmMtdukUpLvjjqazaGRozYENKbSm9rOhmM/pfWpSxu4V6aRCy2o5qZ8YC0z3mFp
3dVBuihxE+ho1T0uBXTTn+Y8UWAd8t7+1LSW8SfxbBiudldI9Vj0LprwFZMd/EzjuvZVtyU89LXd
vc/bVvzpBRddiJggiC2ji2Yed4Td7k8sB5dbSaUuW0Xq/FUzpvLPuGg62YFoZ/NTPiryV9/+ToqT
lpXLb4yY3W9TsVRkdA3V3ynqQWfowAhcXxkdWxz4bhbtT4whn8Xg9r/6oRi/1mhaF76As/slnZzx
N+8T0rvG1hrpz3pHemeiElh8XNOT52SYlSQciwQJSA/3q9EH0Q8fo7X6QQaIYExJsEwLHBvVS8dP
bas7XxvX6v/L3bQbHqH4V79g/uZ24Haa0/plpLSPztSlf62+0v/TDbNpg9iMor8ENq7mTjcpu+Ci
WsY+P6f6MJiV9jlXS+fjKGYVIEypoMhO578QhyklBTtwGgvvlizKno55rU239sJ2AkW77p4cmgBq
IwmMUTfunWfcs/LCn5ImgT2JSNazWhdGfJBKX31rotz6k8PHI4nORu+zYumJAYv/f9k7j+W4sSwN
v0pFrQcceBMx3QsAmUkvUpQos0FQEgVv74V9+vlAiVXMpFocLmemF1VRKioJJHDNuf/5jVXei8hT
3lTdXF1kozZt0kHL502ldeUaXpD2d2VZt1/nViLJKqOoWd6NKNIYEumU3NSjR9HuxLnmEFiIUNAf
IgwF+Q75jCC4qvP3PLB8OB1wRrlNaiUtEDTUSnO5tJ2mhIMKQBk6rPeND27FhpTlqeXsGk0Dt8RX
IbbCIpZ6ykFFlNkbdbTn+r1IWTQC0RnmEuaTCtWRlUBeYyTeNUHlObP0S4bqZdV16jWSdJtkCXVk
eaPyqma/AQktfS0hI9V3+8yb/dzD+M+nCWfFx7pHrBtxb1OX+jR0m36TSze+JTDW+1bTY4I150zJ
4ku4bzd5a5OCI21V+VySQLJQSRfJ21FnF/XTFCRq6sxo8fUElow/1XFd+0rE62Q6VnF1akltSsiJ
GIzLEoNcfSfsPv0+yarnZK3nUehlU+kg8ZrWs0dmaDIgJaLpgw5PTeV0JH8qxZTBTd5lTjGYrH+z
Mt2S4DsPx567yHlTcgokDlG1WxrSZIyyzXi6YoFg2n2ztaMlrY5b+PzneiflHOZGBly8FF6+jVK9
FhjJGdb3NWWZUnSsXOuk7uvpG0RLpzktTSPufKE4EdCMHpdBjszgo2HUzKRcOmwkdddP4o1OZm95
HHd94QXdaKV5qE3LdFsZsr+LoCDGQd4PiQj0UTZ3qZd2cQBD0flaZQuxp31VLbbvFry/ICXG2vJN
RXYfpEpzDKpU6d4VdY/dHlpS8KaytOJzbNdbZaNKW8s2hmgSgt3YmQ1/ghYeh4WdqXGoLPHA41nS
1Z8vzpdyN+gligXdGbKUXBKsPHa2U2BHMdo9qGuc1cZ4iW9ENV4NwrHfKw7WMYE2SlZtVU2d40Ea
vfDVyAW1wjsWwzr0ITN8UXCwwIqHVj1uRWHonwrCQvpLRYjGDbApqi6SOW7rEy+fk8uSOsH2+7wy
K59zqPyE7Y686jQiyP1pqa0s8BSK0YCZjVxtsfQ+CiqOGTUFC41k323njKo9K/IbHJcKw++HyiMU
U/Ri9G2Mlit6EJ4Yd5LX7e5Sj6SLwI2TITnTK8Obz6iMSFJwGs09KdpGhY1W4akaFJnT3RRa3n+v
clbEcMzn9u1Ih+i67HNq/izmeHiWRaJg7UBVQERXU8vkXGmUbvLduWsG8iHLHFfsdGLGTclYdz7u
O+YdUnCRhLltNVfTRMbIsUIZsMtzOoibelCjz3POkw47Srs8cGWrXjd9S9FojGqdbYZ+ULr10Tj9
Nfhz7YUy76Xw3cVrDT+rDB6cNPS4oZ5U654aZmIggfHQBof8ZmlnecrCc5oMnaypQOLmg6OoMj3J
Ee58clVcBsJlibslLL2KQO5inPE5pIKSO9mDfmIcHBGuKWdnui/xKjgVg8XhdVjIzPLRhmG+ozZt
GbFcueXgI22PLwSazSs3aexrXXFZsrU2LtXN7LaR7g821TMwapY7ACVp4nGtPm8CL3E9EIFlVL+6
Q4e9mt5M8lub0Xc6RiEWbetp8aLQrkT1tRdGp4b/YSRD3RAfNm7z9UBc5zrFY6tMqhX8R2NzZG9L
GvHA8w4luxyNd04D8hRbmKoFOMkSr4Wdgpf4gNCxyXszihvu2XvJv/I56IZhJ5xQrP9x1UIEs48U
2eRJD65eAEjFNHFZOdgL7NoVkMSsl7ytnoNf9BbRGgPtIVF61vTrYZqMWtbM27Qe2Jt703uTjEnx
7bUQG3gXrXQXdjVg6mFfTEuHuTbmatp2g3mBn6ZNfSFAjF+N5DkOhDr8jm1U+UCk+w8um3tlaDR1
3KpoSmEAI32q1Pklq/3nPQ8CiwlWRENHv5QptH8VdhGRxJjBkwjVZxdllpRXXekVp1pkGdu2do0X
TBp+0fReGf8QYlcDBUzWDpDRJW2NxbLicTuaJP1ZrExlN7BfG9OtggGK71atGbQYOfvWwnGkzK4z
m3NB99oURAvxkLHq94y1ewXFb/+Ld3KgRol1iQFRNh6PDblNFU4Hr36JXAXHHLjKfGPt0Fwh1xHW
xMYotwg10VV3jqDgIUHm9yPy2RzDMZOmFVx8dWUxHJJXQfqKtI4HvMajcbjICmJkwJetHQeEIvj9
pZ5NMTwZYZTSG3qwTTm8lJxkEy9DUW5b6YigS6r0Skzp+MIUW0H//aYVihrIUjjhgTFjkrD/crh5
sxS8F15OQV9noHi1s69TNIAgKp9QnMHvfolU/uwh4u2luqtaDtUQkPDBfCt68h6lavGqqiwPtDJT
Qgc+XIBP/6uleWgNGBcUV0wBSrSDOaAvwloiS85bk7QaP+XwtVuw6H5hVDx7VQ9XQeqBQIOG9mFG
U5GV1dibLT2IRlk2nAgWf9HqV/t6rVfhnzVcnbX3kMcUl87oaLKaaaVMtm+By21TScbjIpSf3s//
uaeHE//8L/78tW7mjnReefDHf16kX0ncq7/L/1o/9tdf2//QP98M953su/s/Lu4a8ce2r77dybSu
Dj+z9yu40s87Ce/k3d4fNuT0yvm6v+/mt/eoguTD5eL7ev2b/9Mf/nH/8Fvezc39P/78iv5Rrr8t
5rb+/Pmjk2//+HPVhv7n01//82eXdyUfC+syrdKvd4efuL8T8h9/KrZ2BDi/suQQC7LmrLSC8f7x
R7hMYZq3unet/l2sd1XNUf0ff2rWEW1hzDng5ECBwxvyzz9E3f/80UoAQUtOy3D1pfT+fLy3qx/z
9cf74VH8/PNTOeNDr/nptEbohYs0AAUtMYSGh66kbGZZIlOtDXW5NhsyF7V2YeqKHymIioOyN2hA
Ow32qL6Jw6Hn47UjQkuL7LDNS6fxR6m693mVnZrDrLQg482VVk36rhe2TXod8DRAtEIAAZY8U+Nb
kwOmonuAscxkGg22MrdBAivnvHPH/jxzh/lDQ367vknMoby1e01/X7VlvyNNbTn12nQ6i6ambv2u
6WhxtyQTo1BaLhtNtv324U3+e3Q/Hd0sui+P7uqPt/dN/6VIv+6Ncz77OM7dIwj3DFRGOKsP8pC/
xrmjHzEB0OvSWV+NkNcp8DjOvaNVDQrnDNMMeCRr4fY4zp0jiG/6SmMxV1IrUpZXjHNmzcH+hYcD
8wlLAqociPaHBK1GKfRsNopxQz/Wdc4yMOd5W0tMubZ5XmTvdHp04wYbHBDkJRLZsBVwdlq/F21x
JjS11kNDyeP6VFjFzF/01GHXa+DeQdon6d3S6zS/lqI2vtFWI4Qsh2lR+k1j9u+rjK0gcEboMb4u
YyUDBkq76oSecG2HBRPifVppNb0MXJs4v0pDzn5auWaOoV/WEsTgzGCoCDHd/KIqShH73TB6TKne
ibIAqsYc70SdOQpMi9y4zHVp3Wp2JpuA9EZs6bVywm24W4TTbKLaGe693nLAYJVqetdxki6Pc9dd
AVXTNofLNimxmowG0bSB4iW4Mnle9G31xut9VHm6GQ4ABzewmQv7otJE4wU5B72L0Ru8/pQAVX32
50a4YELdVJZsBYuOVGhkpcGGDKOGQANg6rZSc9PyktVYjqHAYPemzECZjzW16FfEZ4BWTPv0arCw
cA9HIojvtAmvQ9+x+XQA+3gSG7we8a8y7EjRg1FNqzGsJ9knnxNZqW8AftTGTxe3ptFAaTtccpQ0
x51Ix+6DKK2BVquHamXYKCmCiOO2afJ3oFG5GQypV54baTJMPu3t8iJyBvVudNzsDWEdzhf80E3h
RxzyWC5J6558LYbwhYRszt4Upidvm9bL3cBoXDX1qwn9aZhEivFlcaZ49sWULe9jWAAjva1ooh9t
wz7btsgMaE0oi5IGcy1gxHQN7teE+raWc505wHg+8aSDtVuUujVOTTNJdICBMRqCGpUrqVyWJt5i
NuG0W3wVo4vGGqQegoo69yu1pbgErdXfyoGw+vPMHHT7uOkNPQ8Xc3GJ3J6ivAzdcipweI/Qw57V
+AeNJ5UC0hwM+qyPoDiRkKGQUxMHhYyx0Mk0fEsDbWg9c4tRaqKEfWkVedjkRhHtlNY1L0y7zGQQ
SwG9pyMR0NhNGn3VbZ7OMEGTWvRvhZY4YAWRM37VynEafFvBWsOn95EM55WkiQnDHWfQBDRhCjya
KY3v6J1rBUo+LCe9KQQWQvao4iZkG4MWSq3C2IEGT+uFbpfXN7iiRTTWKiX2AgweNQSyBWzHT72l
RC5tX2z72Z1y5YMUGEv7wpqU2y4dxjFMS8e6dcdR/eDBM4h8zvWVwxtfs18A5buNltLaNdyp/erV
Lc5+Zqay4VVZOtNv6oYvTpUPV8o0TTizD7NB3xtdxHfwXvz05xyiF0ZPa/tJlvdzBMd3N9nLPAVL
mkeaP3gu/nkpgTosol0ZFMVk5UGexOKrhFElg7FY3PMmhqfj11nLtHGSdHqX9Ll1acL8AIevvFYL
Yb2VWwdXH7DqeHbo/tVNfFIWfNtQkxLBcI/xYhnWTa60IbV2U4e61XlQWjUJHlKyUBPWZHbk/aDc
pMPpkSU2bwDMnQsaeFoTKI5F39Gb6GAE1ZBOEzSucjTO9NjC+qRU1a+lHvV3VWfSS7FGchURWxem
6c/20mu7CYHkezPLKpBJcm5uLAZhg2Q5SenSxVb/QbXB0/1YYq4Dq22esKrCNqEJ04Gh649mAm/F
NUcw0pRXoMHSjuMvcZSYF6rMrdFXe91QWDtzrwziyVZb360VLAPNgfCwrdsbefYC1+/5rmPAdsaD
g4h3nK8ObVNsRH/LYkmcQ5dG20R65Png/C8FaTyISZ5Wcdi+rPJSji4OlDL70PJD79SkF1MHgwov
LEkHs1PsQJVMhr5fsoskUzvoDVn0ecwT60xbIASEJurKH/XS3mHgaTV5eF6z+ZZIa9Bq4roNPnJw
iEqE0Y6tbbQbuy61U5D+4ZPVZOJ9m1YmhcVfZcgvCteVkr7/jXG7hXCNtAhpFuz1/eNoVUWeJoq0
QY3Qp2UwmJMlNrk28pY92bjaedcW0BuTUoclCgql9oHI6vSnefO/K8QnFeLq7v/Xq1mPV3vnn113
X9192zv+rB94LAu1I2xFiLqG4UiFB338r7KQkxE9GAASqjEHuuUqGH0sC/Uj3L9MXCDWl0z9x8no
sSzUjuA1k+e6pv+wW0GDe0VZeDhgAb1QO4C0rfgXOq3150+0ODOZWFXjtFloZEoWCLO1N4o2iGNr
kk745Kn8YsA+aCufjtj1Wtyu/sOgim+8fy0Nkpg24bMftpanXBSg6H4UmXboifmznq/dmLxINqss
jyzv5qoA/SXXk4auO7MdwrbKArI9d2O/0DmgXbGSaAUQrtLvxrLelkOdsed2Hm1X2umVmwuffCui
YQpasXbSsHN49UL9KI3r33+1Q2iIbwaYAVSJaGaNSTyQjzikj3p5xOUXRSu2khNAoE2i3rB7tL6B
1Mkves/2F+qCFxacw+X1x5VBLdchxnl4/fmT90fxjsgC9w7smKt4g38JrQPVnF9AbR6s7g5eHTpY
rNk5j3CKP5Qh0HPV0t7z0nC0sqELO0ttNnmf9KHqIUxiize6UM/cqCAdJ46+woOPP804ibZjNjuB
liv2DXy/U4e9fgfPkZ60xUHhezK66TUkSln5Gjy9nn2sjqFj9H12Nrla9jnrJidE7kfjBjKgcWZA
jDvpR2v68PAC/72KPVnFMDJ8MqqfLWMXdx0xCART3z894D586HEpU4/wWCPuEMEsAYD0Mp4uZYx9
qMUO0Ayn1rUx8LiUmUcuwiAOnipGM8bqZ/K4kplHQND8CBBndZNi037FSvbgUbs3RrkhIPNV+km5
gdHL/lQoRE9zrk6qMKlaOuSe40THGS0RotHneXlXDokJ5Sh3ttNoLGES9+MHexHmfWkn0V2jOMdk
05E6oDeZhyBx0lsoI8quwoEfavSk3JgSyd2Sdd67NMOU0RmzYtfroxdOeVN9bnuhvquR1d6LxrqO
Y6e1/dlQhxBbj/YsG/TkDQeu6JT+XxLYdecYvj4L89Jd6bFOCQWNXrGrfSPK3frINtJdzYORsIJN
4iZudAHLQpbE7i6pIW8ypSJE0mqK7xwzoXS1syYtDsymeqvprfFtyeCk+aNnZdccQHs/NhoJU2oy
zTrQabdCO7FodBRysOqtMQgar7U2byIjXj7adoTywy3qi7pVh89R2Tq+141wu/AQJS11dji/5XRo
Tmov178V9RDv2tzb0pi8aqJRe08/sPlmpIu8NZQajgOMBvXY0QmNmZaGKL6ioc03TFl7Ql1fqLDX
FvMUkjOs0nnqRz+BPvlCrfRslcTYCIvTVThGxw8Uf39o0D/WzCrGOcyyhRfC9lBP1Fn5SeV/1SLy
prmvbmR3fy9BeQ+h3T1w+H8vHPxgPPev66GLupLivuvu5P5Cwnb/uJDoR/SF1gIHn0wCY9Y14RES
1o90A5nz6rAPD5f//HshsY+oqUlWgjlNJ2RVQj0uJPYRh3t8Gvif7FGcnF+zkDyTC+OXjAMFTU6D
JiTJnAe7+eCOwp70fAp72xDvM7iPn5J82vVmoUJlMEftdFRG43qN67uHVWJfIc2aTisqqFN4Y/0n
O851Wvx5f6aj/jmZU714a2tekf3YlV813v6vtx70VYD8r8fazV1ayT/OUinFH3fVtz8u74dUPB12
D5//e9hZjDq2Bw5NHNDWYunvYYelIQFXjCCsCjhC/j3sgGHpCK/2ODg4gAuxrzyOO+eIkxc/RMcE
RMsa85pxp68b1NMNjHY6G5i6qq+I+7IPfUyzJp211I3VECVydmHXZv7WqAz84eEW6lcZTDvMVOvk
1KpTLd4YVj0IPxOEHoGhzZUgJVBOGCuN2tcaQHarTlp+m84z2Qer6ucSoUEHlVxf2tIvrVI5Q4H3
2Y2H6QvCQ5uCGePUgK5dd087pg+fvJZfFP/PWux8ubWPw3zHSYbzzsHu7NkUdhUpTWEMa/sO4pn2
fdJs5Tyj4kx9TwFFAIrUThT8YW48t/Q0CJJL+nFphxMSSK2fGVmvmjz/HxZrwP4nb+pZ1fdjAp33
X9O9A+zDpx6nDWWfs1pPPLjZU/0Zf08b7Yi+2RrsQRQElsNrl+7vsg8NIQbZSOiYMxAB/p42xhGJ
PWzDqLUIWGV2vWbaPG/gYfbFiOQYzSwlgpep+/QI1M2WjBpYYGE6G1tAzNTbCJyHtypTxWsn6ys6
hvYGrE2eFxpkQMoygZH9XJ9RCFRQxy0TFpZ05utqAav1rdJc7uBfJudyHKvzxVazAsJ028LUi5L+
jT5150bpmVe5ont3YKzpVTxHy1slTbUgdq2kvRBzAhTtSptAInSlC537Wd2WyjBXG2m1wy2GMNfo
Gfo8UIuoPJ7kzw74q4b3//m9YfVc+dd7w7uO48y3u28PG8O7+stdXO/tDOun/x7iJjvCaiG9lg8H
J5u1QQcPY6WYQMJgHD8OcaAdljTgE/YNzhxrfsDjzqAeQUREQMuGsWKCVDivONpwib2NgYQKVs/1
F7F3rV5c+yOcU1c8tTHMtGQc+90wCPRs0/SSc57LPH56GQxmsMQCs9ShTKwz93Aijamm2FOONUqU
Re9So0+mTQG3sPPdsUs+5Yn5kKultHaoztmkbZaBMexrcprezFaVzlsIJKnq23A4aUwtUPS3c9rT
9DJsGiQiUfXpvDHM/g0BNXOxWVBqfTHh9FNP0VncxVMpbzmRccqAGKpa4dDqcxOIQhOfFqvprmDt
x/GZsBdMEmk9GdfIPnQalMQ1yIA1aAZW0PBWD4QaZ9ZJhHigP8mcdrjKmPIFuHczXQ40uuyNx5FF
ocswt13QRmZ1XlbkEEHerPrCr+mToDcx+XqBimT1O0S3Ng50GKdvciVJb1OU7VmgQ52+banxiKw0
q7SDJVzN5/i3Zgba/M480TMa9vOYOguCN/JMNs1itaNftgW04VUdYwU1qVZTQCDlvLbcesiYnFTe
Yf20KGFtmfZlgqJG+O1oJdeNqYw5Gsgi2hoVMW6IrczIDUxZuIufQkZAcqHk+qUy5PqXPHaNPCjt
yf32ZBL9Yic/GIw2c8Giz03BDdmKcGxm0dPlFr2m1J25UwJjEd6xmNCyeLgGbH9/lUNA/8dlgD4B
9JFEQQLZv8xcRa70eoFFoKjGE2wk34pB08MaTcCZa+AYkWLlc6ZldR8wbbPzKYJD/ft7OKjHHm6B
bjmOMC72vvx7/xbirIkQNTVYvVqJuCimzjhORar7i5k0mz619fD311uf3JP67+F6LDI8X6Yii8rB
9aRp0HjFhiZoyqnBU8OSYSFRIlaVo+1+f6mHfsjBtaDAch3QWJ7xIQewbZIoFS6W0LOsUmXX6qn4
qMwDsgX6l6gaoWRbS6jgl5f7tiWuag7x9yNMoHxrFJlxjjo4cQNytYY37cB9kyLmSc83jSENJAR1
GQAmtCnyIG9xA2LG3M2EzPcMJCO/ThBMQJ6rux+OY//e9J6geMBsT171s3ru3eqZ8LDjBXfp11r8
cSIKDkb7Z6L1V/zc+RztCBtTSjRMFwGuH/awn2ciWCvUVBh1IXrEy5RZ+NfOp9ODoMcG4gfszZFo
PaX/3Pn4EXUYeW94K66EKlxmXrHzrUP+yTCl6oTTzKaE/xUnM0rM/Sk4KzPprpI4KH3M5e1c0n/V
xroO7WKlhsj0+4AR5a2h1VS3f1UKv1jkDqbij+tS1qpYvJkr6XP/usvsVCMSQwxD4ZGT2WF0bzMc
MIJUrfpXUyL5jlDQVh76+rAP40J4lP0wDJiTFm6M2qBM4y3K2Zc6pOsdHz5JIE8C29jgKWMO2oVC
mE5pa6sFquuUGynKkeRhLT8W6JMQ+03luVJHG93cdWJ8dZCOBzqjWlhpMJIgkB+8RQu68eIWXHuC
7r1xEphuynKBIoXMxi7VNl0DLvnqF8jpgnOmBeqn0SHdf4EG6RlIXqBxjFGbBlGlGjzeDNOt1kpe
8A77xZMFvYG5TQeN48dhBrHnJQ3SYEXZKKJJr3TYLETIVelJZDn5mUJvy8rVMxd+8nEh7ZfUBQ/W
mwfvlRm4YpsUqDh7rEXd0waQInKubSmbZqhdQoqcZafOreEDd7u4amtdaOiLA4N97rdptoA6y0EJ
NXf0jSX/yDmcD6npS4EYv5g/ZPxgp7Ye/1Y/z/27WjR2TOxclY1pEvVut0tB5gGEkxj59gu79K+e
AGRi4tXWfAVktAfbptZmY1qYabIdYq8+q4fI+pLUbvEZ3N163w5A8J49Bo2aVSd9fq7AwgioqbJN
irYfcwm5XOdapL2UCv0MzWHpIooRqHLtbsCoPhz0pdrA9zFZuiYDiKYrnBIbytmtw7TxtJrjYeG+
K+JZuzSGxUCeOc5JgNpxxl3dGE9HfVQ+9PbEp/BVS0IyVpcgrqqmPdd7OqSV4UShLOMQkY95nsbK
lzInRDBJiGf3CbcsjjN7tG6iSYKk/H5uPQNIwQIgpYNQceynoXNYPOROnXBW4e12iZNvLYRHZ8iP
cYkQtQolJaoT9fsU1Ujo0AZOIbLllbE0D7oPG4kwpm5K5gsYeVQJzdB4H8pS2HPYxnGCMpH85c3v
79d4PkPZvDAGZX6yxoI97I9G7F6tuZ6siPzNqA5ll/VtUFcV0j3oRGeYe2hvRZFoNYtv1V8smele
ZXo/EjQxRwh1McpBW2YaEmnbBH3RH3MhA3Okj+xL3YPzO+lYD0C8iW8w9huv0lZNrrsoppGi1JOD
l0huXaFBK96mhRXERbWNKf4lVizS3LWJ0E9pzFtvUztyp0AT0+zTjfH8camW9zlSkfcZ9eJXacp+
q/WvjxKHjW+pbNRQsRH2mAdz1RiswYoNM6L9kw7vi2ZWd5XbWi8UtwfHBnbU9SouHUD85Vx4Dfvv
oFmSLFI8Ndp4sSvCUZ/v68Z2X1j1n5cLXARiAWshxz3r0G0eTmC6tNYYbbTRlqGVLc7HTifxPo4r
4CFccPy+Gbtg7ir95Pdj7BdXXl0dEZWBhmm0L/a/XiakB84vvM1gGVmOq0rOYT3HdqATlR8776Fk
JbeKW72U7beCFgf7+rrGMLypIFCAHfrdd4mdKklmeBujVvE1Imw3ujWGTtwhPc/hqXWWEpaaqkA1
HEuOs7O6HNdT2VhBn+kYhEyu05wnuTp/A0o+b8dShHrEquFjqdG9i/RMORsSx3i3ivZL5NVV8lYh
bvurXSjmG6PxsqupfzE87PmE/bFwogkAQGFw7j/NqSFbo2lUb5M03rA1R9e7wY3jrcglCzx+uFvU
BpeuQR6Mh7nfC4Po14+UCWerSJeIBDp4lzmcEbIROm9T502/k52ZBJFCSEOlNM4uy9vhTYEqzG/m
MQqVrGaH1ax8uxSqcQW7b960lXubO1GN4jRaQlNfsJlQneq4qU2ABzG2QdmNetiozX0MeQ8ZQHcH
kSu6lCs57/fj8nkU8gpMIeRinXaQWTyYPj6pD+Jp0oZkcJxNG+vO24XlxI9MLz1LSqlJfx47PSAm
wjtJycELC6v1Tqayq6+iTryYULfuePulChFLrMQAv4DJKJoO3mpF5znNa+ZIhyi3UfvubugxB7GN
Xpy4i6aQ3r3QDzaxeWlFtxp1OOea0cm3LzyTdUV7diMsdviR2bT4DoeXx9vE+CrhRtruvOr1ExiK
6gnkrfScCg03X1o9AT4G57NQzGPABm8H0FCETapbLwy2X4x0wDZWqrX3sxL0959Jgk9VqVDYbXDP
Mt7HSe5e2MxU+PZVG9I9dHZOrBF9JeczxRHtC55pv1iUSYylecV+Dph0eLyqWyyZsparT14UXUTC
c7dGaXY/xuC/j+VPj+Wrv/9fJ8xnx/IfbZbbtPqK4OrheC6T+z9+MAfT6l7sAdPrr3oEpjme0253
KKMZqGsq4NPeC8MQQQld74cjOC/3EZg2jlYBCpC2Z2BeuLbXH3FpeIUuwYJ0a+jK6Jz6X3M6P0SR
OFtxPsb6FCYi3VS2n/3Ri4tH5yqLwF1hqGwakGVFx8P2BlxeGg/ZCO3JXH9v5oZxm80YOPs6ttVX
gyzEe1W2voprBVzxWo+2Jky5bKdHVvYR7oqKYmCqz2mIygRXLT1+59pY9sCk7m9muUZx9xDXjzOh
vxDa8OCB+HRp4BsBiXHm5jiCwuwQak89BVehrMrDMSV8KSa65spsUOBmmZHgWSXQPAjhvBMe7nHq
XBcXRifM695t8t1SNFhTGHLAaE+7yoCFT4tsjfVNcFyxYwsGtJiPZdW9lDO9PuWDe8bEn0RVcsMw
DDwMFcYPR7UwacpDrBvLrRyXaROP5S3l4xCkJfp2GYnxhXXrEJ9dXz2elWh8oUqsOYAHmyQvyTMQ
R2ShN2T6+zybbxvY+77Ww0yvHRMHjs7eZnRHAtN20m1D9OILi9eDv+7h94butR58UeaCXu2PPqfl
yOQM3EJDJPrGNhLEBaZWfZw0ow8KK3EuVOF2YYKWYKcpmbLJZ309h0hlY9tzcpakmuEbTf61Icre
zwxFfeEh/YLxatrr0gp2BfRB2ML+HS5OhQFU5fCQjNt0uOiHGvXH5A94xA5YXrQdHhrZG1ukwaJO
p3ppnxfGN8hfSGCwNomscNZ3SlzuqDeCpXdDw6lCw/s0uxkyhA/N5LBPKtvUu+n6l0Js1/d38HCx
CIX+C6gAJ+Hw1tuEVgjxzVkoFCQ5y9Shi8D9LfDyZfQHfJxfKKCfHeNXdjDDFxor5ftKu9l/Vq41
mF7vaRkFkzJvR7c4U8np2dUITjYF+bQXem986WWGl1xRIz/LF/QvI1IyofXY7CC23MloeG1WwcNd
EaS4NgFIPzk8UfSe2xVqz1153TQEIP96UDeyO2aNrcNZ6UX4sC28aq/8f0FL+D0Z1e9SiQXLH7c4
76TVL0Hs9Rc87pLmEWN0pRnQt3RYt1kJHok9sE8ZS9DvGVQ/Nry/dkn3CEgAeAaaF4sm0MDf2yRa
TlxkaQjDBlr30Vdtk4dTybUAr1mhMc0AOIErtD+y56XrmknYHhgOZlHmOImgEjZ+Lbu+eK1f/Hot
8oYQm6IP4Ox0sOKoAielQRBxKCurx4UuzjZ2C1nbS8TtkwLm6sdS8FTq8ixs8eFSDzb8wAb0AdYq
+8nJYloqVJEpXwtbW+L8vLPBva3KaQy12cy3JdpkGK3DiZ1HCu78zUfsasIlUq+SNK4/l8b3IX6r
0EbdYJKnhhGawAjMwzByHS2LUW6S7MfU+pfanMNtcr1fmvzrYRmsnTye/fvNXAxmcL/zcMbEcW0R
LTjgWK+LCPhog81TqLDHvIA9PaAnT9dRQpwZlFRHABOgw4axf9UCeknRz6UXNhntXretr+N2+F7o
XnFtT93FGCUk/ShjfZGkyhRMhrYxZ9u7GOCkVFAMQpyowzR1rxNT0hzA+dwQmMfG7UUz3E5KPm5T
TZsDhO3wWhYnhb2Ck6Ebe59ny/aLvKlvxs6+ngYxbaSpECeYLCYyQTfZWA6e6JaahFEJhR9XwDno
Ok+QUtWsyrjig1ibvNOQvlBj/YIKRtlIAgZDdGWKH5YOcInjMc0l2iS3n8LOKa3AmPNv6HpTH5Uf
ki0RfywlXpEakIQaeacFngEoiWN79/sx/MyCnLcDPM1boR4GADvs88x17pglECQ6hrT22WpEODfg
b0RIs+O2GWfBAhgi1cM80dA6CimD2eyC0Wo/jNgsv1DSPFsp9m/nMIzTM3G7zAcMpTylyWFtt3E4
GJ0HXn3bjUSU/v7br/XRwdB8YLlSOaq4cj+rdSdiXgzElWSMRpgIj3LY4Ds5vDADWCufX2YND8Ph
gQweVsH9GVCazVzgT+SFShFlEL/lZ2OaisBJ+4tSQdgTZ0s4T65x2iTAH5Fmnc5OM4dwJhxyIwSe
YghkHbGzp/JtY6zGX8VwTE/8G+JogTj0oi+06AKXqjhQjH4bVfqwIX1kp5gKOXIc4X1vuIRKOARt
4r3vLO0NjArzrLGxPOTs0vhtnGS+l5Ik0uDMNtulvNTm0EXxcoJLVolBJhhPqTjAokm5MSfR4Tcc
3Slq9i2vxk8Eb7fnLiFGihcvoTupsFA8lpQ8fT+kq3mQ3Wq4Swng+yRLNnnlCjzYqpdQ7l+OZQ5i
8Ns1mlA87v8m78yW2zi2Lv1E5ah5uOzCDAKiSIqUxJsKybJqnud6o36OfrH+kpaPgCJMhHziRMfp
P8IK26KgRGXt3LmHtdc63+dgSCAyjxPYuxIY0ZiezSN/YoLcyLeNIX2Aby2/UeTAXBP7whfqL4n/
Bko+9qLjY3/m/H/rbIUzndsWDg8oA9Evco+zO89yiraxPc9eWhWswFoN20Uq57Ir/+70blH3NQoW
zbV4++KilDNgpgJWbswXlacerSafRTOfJLNx1r6JSoJelccprOiBxTAN+tHnt0/RRXcGxwbAKaGO
R1J0vu8ZE9d6ByvasjbaXU0Pe8W8Wrzp2NO8k5yFVLfPVj5Jbpdbz6MchzdpZ2ztGkKCK99EnKT5
pgOPJRKiVgC8fhZCe40x5UXrO0u/6vXFmMIp7MkMWwdWny7kMigWEyWGBZrg1d6romFZ1o29Ui3p
XUFUsrdNAB8tZUuEF7Zvf7VXih/C0WKXtGNFIoQWwPkmxSHU9Qa1iqWTftasMrlNRpR4G9fozTVY
UYXDI9iuEQHWtMVkeuMRCjq8hRG2qygFCRP73FGK3LmjWlVuXjif61QzFkkdpItIuw/VCnLlOnLQ
E5v42xBTXViZudDs1vW66Fjavb0qUunzEI5LFBfge4u/mOi3uNKIdQzJIe6jrdMjD6ZBsrpAoyZy
G6mE3sUMvgCHkt1gGtd1rkwHy78trWxYgDSDjN2HiFou2yX8+9EiYaN9f4iWAMusZQgL8EIpE6Ce
+pWm86WbwgKaJLwqYd5cpwOQaZG1nmUv+8jpllorgTxtVmoTPoaq+kNa75eSkv/vwaQG8evfF/Ae
H97MRfjsz1zEgHODQVedtIIi80kuYvwmyqwWmu64RArhnN+/KnY2QwaoeDJ2QkSN6+Lo/lWysxhu
QbkO4KcIl8Bq/UrJ7tWdL/wUYDaqvfhIpmXOzyERrtr7mQrNa9yt1XDcjLZ35cJ/5YVmS8zibFyl
4miww6MpCRVhMWwQ+1uZnfNwsv8X8o9XJ+BlGSqZ9L3An8+FQhtQjn4jy97SS/o18tWHPIdM1nCe
8GG7t5d6VWkSqQM43z+lssEDzRyrY+RVKU+jt7S77iZQmhuEd9xYgdLBGzdlBgW61t3kcNDo6OSG
6fiuGfXt6GtbsbtOP25kBmDf/k6v7jrxlcTQExkl7sfRzl+kAtkKejmDJxhFCYuSbdD7jP+3N754
sRDq+MlwRdDz2pIzH64jgAbMh6ZXKvsfs5FlQfUOGfofbbSQIh/yEOdKrnDJXE+fUtjaSY7Z2HC0
ViVPWSTRIpKDfaDHV66mVx0y8XJJzAVbA6yTMCKerxFZI8gZv+Hlevn7Sc6e4R3aSqxFy/xopvqx
M9ubuoEGt8nfy/o1LdrX8QPr07MWQBFuJej3ztevdKNV47iCSLV7LvTqdmrS5Vgn2zhzDrYX7kc/
3EeGc987ybZM7cegbq5cJi9NwLPAQXwF+j9i8g2gxFxT2vFG29e61FuOKQCxKfqsVumhoF0OOeFj
VkzLPPThDulXmg/pjqLCdQs/th0ky1bxVlnZLnxogsHi7jCFQ+K0N7HDjKccb7uihyI6f/+28Yvz
9vr78s5EeMmxnL2ysioyE0kQXtloHpuae1fyVzr6nFrvPMByfENx5JjJ9de3l73k2UhhBL8H+SL6
UOdvKvUsDlyfYY1Z/xVC7/dF3q0qM7h/e5mXYGj+eJSNSUihTeFamFmE5tvoozUUcWJGiuPifaZD
5JpO2qpocphXjX3UIZPh+2s5lg7CxTD2vHJG6aCOzqHPkrsimzb0NF0pnJaD5d+Zcb9KmRBuJBSG
tBF/NA4bO/LXUp5snaK8hT9zCeMOJFMpqjnaXoYSisVREtm8/Wx/qry/ejgaWoLUQkzVzd7dFNh2
LDWWs8wU50Ngpe/VobthuOFo1t4ygVUPrFfsqhqaGmGzG8zCd5v4CyWBlZNG+0jTwdSEn4ehp03r
rQowRP1wW2J+g6QvihG4gGcsOgRNXA86M6tCPQB9jgTwdtCb22mK7scKu6ygSo6llRVDi6KMG9VK
tgOJ48BouF/7myw1XMMmkWQnZTRcPBXPCu2YUvdfrRqamdLYVuyoz+8HTv/OKMtbL30urQHEfr2D
Q/0AC8W6HYL7sYcpi4xwCU1968YdLBZ+enCsbuXVxsIpo8+D7a/Egnqav+eUH1CqX1jMhvuolTRm
8rkcm5vUsr/1mrSu62FThuZiDKL9NKh7CXkYb5qWIL23AuNnyNUXJur2YZS970IY0qWguqUkdrT9
cdOZwcZAPg3pW/rK3gOE1V+kgoi7qIZ3as+x1e2nVAnvrbi5DcvEWBZT/KFDrtStsuR95OhbB2lH
yQ9Wrd/c2rYEpC78ZqOtw2W0ydHgSYpuFVrqxzDijZr2UyTuBQMgyuisUC82Wwp+G0M7xpXNrIO3
Eo4kN78H7K3wu2KvERlnwGGll8847mIRZvyWZnwbfB0hCKBYXHtbyyzuUW04VChXpXDySn1/k4TS
usqkg/i7cqqr/lTfOnGwtwJvVTfJAS72fdoLym1j3LSS/gGuz1XnB/u67N0YrqxUmh49zTiaBoYn
TTvwUMfGbxeSnhwKZ9hkkNbDlb4tJedOeB0plDe+oh3tJNiopr8qI2OL7oertxDyZ5TpwMdk8M8P
X0dYryF2FL9cdHO5NmsmUxLnAWDAI9iz1dDAWd7JGEivpIeolDdFa7jwmK5Spd7VJWRGnk6zKNhL
Tb/O4mhvGv6qt7obLe+ok43Lwmt2SQePdz/BTsbGWuYu9Nt7j0kVu6xuQaetcn1cIsez9Mt0mfV8
BrEwCMca+GSV3+ssRRJE7l1yqV1b63vxqoOE/wecF9vSE8KFu17vV0oZb2UfvZpSkO5B5+0PazBC
tls72HHX7prevyc43sfjBBTWe7EBZuH2jO98H+NpU6reKgmmpaX6DyaYPx1ddHGxmuoHGzERlPf2
BmJ4PttaiVcjsqgq/FyDbNRT5mewkw5VEDg4H1N1uOKhLjl5wO2ULWAHp/Mzc75ThViHDawPsrHq
1oJdzM+Y/TbUK2HHq07zSzma3jzgGpr79NDPL5PI05OiZPh82Tvx94BTXJm+6yf5+8QYl7Wi78Mx
3baioT7m7aqUsvdw7n0Sd6pseB+DDkuqqYiZdvMRquWDB8V6NIzLt93166ISkQGYWkY/IWkFYDYL
MxstCrLUsyneKcggQP2duKMz/d4b+jZStf3AvyVH2aMZ9nXS1KNuDBuL9rnr59eqlRfjJFSgRR+H
WwNY8fmGqUbSJ1pCv2Hsg/uwsT/o2fS1jcdNQ43OtMh+teYm68svodUsSgtnoUurt7fjom2cfIXZ
bgxdKqUIMThLQxveWSU6P0FefIkABLy9ziXjYAxdBysJvAIbmRlhl5ShpDaa6K0knwtZP5qWtCKt
2zaT83JGss5bWdZIqTxalFrwaaxu0Q9ba3ghx6t2ktytK8c55FW4T1uObdBeKVVfCpu5v+ml0NVw
+I/ZXpj+CKS5Eu2UHFK8sVsFCBbUwOAj5G/MpFsrlbdqJXRffEpQiGS4b+/RhfyPIiecRNwejKHN
eXulyNKCcpAd0I3PQx2sbE/9PSQOSrJr6d+FvIcuIEgH2F0Jy+aFVanQrTxOYFFUox10wGgeq8uI
KmOhjhut0PHIz28/GvMYrwNcMSJN35K83zLmULnEhLalCVmy0AnEuDhag+ZRxYwIgW6lIL1lITci
fiiyTupM61azC2b/462wiJGkTC8ppGv9atS7dTqpW2NMtqaZHBCI2ENDuasb/xOFr3WRy5s27VZl
360iM10OfCYdupVFFFT5/hHkzSENpSeKZw9DHKyisr5VxmjR2c4hjLn8AmPfVCBNfGMf1+G+TkH9
V9EdXKauRaGzNCOqntnzOFhPclIeKr60+HwzdOuRenhTaFtw8ns4CmCQbFeQGO6lIfgkorGW9bK6
vUG4c1Ukza7L/OMQRZC6Nrf66K06osAR9hhFnjY2abY4Ja3Dz+vqVsZjIta3FcFS37eLNvY/+bpE
iZOMpYn2YO2+d3a81ciV9Xa4L53pfZtBRRrDfGsWhIhhvVOIg0WkZXHZNl3H7ZZsvUBaBbKEnC9K
a4q/4bbbI2H1u642N5M/vBP+e6z0vac+h6V3PxUJYAXppnZgBPWKgbElvHVnH1D+RG3saAbZs9L6
Gw/O0zL3nuSaENy0D5QhFmMHXJz34E3Noi6wAie884k+S6JeK0dju3EOowW7WBXseyTyxB52TXkr
p/69QwdAUZ2N+Fw4ERhyo8qDse0G7Sg5/Oqlh75E+of9y6P2JrU/VN1IpmcsAGKsGzlE667ZqTGt
GC++i8E/gje7nyxnVTXET0my7OVxIwIZPXKebASMXdPTjrU0LB0Qzx75iOc0t1Y2vuvC7kaPufAj
3im25sMrL8fpwTCHd0Z6O1nRfVQRdNfPzBUsACG/FzUj2yOsMvqNUmj7Pu12xRjsNW6hBg0m1L7u
pjFc+Hl/k5Gc5kZ8l5GwRg7k2lLFtvHhoIsIkovgQdRChI2Yw7gRuipdj3vCBsUVmzr1brRisJ7T
RpdT7LVfOXqzM/GujYd9QgmgViiMBcZCvJsKmVXAaAsrkB6snA2SSDsZt4A5datURHL9B47049se
4fXlJ9ADok0Jdp5e3avOoCJHLc9OZ9CXHkQ+oOrtzURUKcwgi/RtGPsPFsM/oT5uao8wUHOupKWv
HC5fgaIlqGiI7gTx+vn9m8ulXMnaQJ8j8Vdd1iD/ozOGnWzH9Ac5x992j8h05w5QFGMYFkBmAUAD
bvB8MSVDDBOiWnupG9FempDvCcYGVtM6uLfkaalNhPG1Ht/BprUq8cNRqTyVwfAMg/B9MaKyRQV2
7xXSoQv6NYkMIzH9V1MPFygjAknLSTnxDQqoPghpidQlQUUSh/tuguO5sUWYIzaXJI2O0qYNYWUe
SQpoEqNvK/SZFqLYNZlEYVAAbcxi3PS9DjNuGm89r71hbmafW9oxj7W9oVE/ssJ78o/7mqMD+vud
AyatAkDuBigoQT1M8D/qRwR+s2XI7HmdWhPAQf9jZE+Ba5rTu0wZ3/WNyEATfJSmNoM7ZHjBKT3o
lXnsm+BTpiEuGufvmyrNXHvwVpVBUlHgLyGax8diq3RERtW7R/D3AR1bN+slBPuQSeLpG3hyk0x6
kLhsF2oa3MPnzTSwnGx1vfkqVcEf42BqbmxrWzMr3ttmu+s4vhKliNqX7uMIXVyp8x5y01goGm/A
L6VDGvsfG42MkMwx6zLIt8tuhSfY+yEqV2G09+zsfWOQ1DGYtw9I1tSMHDjv1qAkhkXt+/dlI6/x
yFrMXdfYBzg3HmLWpGR2p3jNWp6SQylre2ZVjzb5dCI5K3EuasaTtEzfDrRyMbP9SLKPKs4WIpFt
a3Trpgj2BWIeceXfCzdrFdYjcmMQgbSLrqLFpBfS8uUvd6It/aEYCsdwYTH9Y5TJtlG5FKdqi0hh
DEE6Gkd286AWhriC0TbVnG+WCadHi3qZEtCBboJS24JEsJEPi2nVfIcloHBrpmJc3Qv2iRRv43p4
p9nj0mgM+AuyL3FsP4RV+05LBFIk3lpNfhCJd4RTnkikCrn5GlQJ2oQpalSxNI17Gu13TWM9Iatx
X6v2fYlzXjltisMCx+rX3qNIsQOUuhaDFS6kinkiPJqK/rxkxqvC81cmcs5tznBID8SuILfOpRUj
WzuZPBm642cTdhURbyeKA9IXn4myq3eTK9qekv8+scwP0FBDMj0N72ILzjh062nYl1rC3R59drIu
WGtRumxpkdyIm77K/Cux8wXPIeQkaLMQEwIFm9XqG8pb6VhD/Gs7PdERm8nFy4jBTQ3LQ0x14m3P
/Ho5GDEpUYtBOPD7cwSJHJrBoDWZQDe0NyI+Ccia7Sz7Iiy9GPory124CKCwApcmJh3Bp72gLU4q
4iNYN8BmvbXMcfoJCXYVWkxKTPKGmg1qdfGzPAYPvR0fwiCFr6BFmDW6e3nm/0A/8EOe8s+bPHh/
21gUX+f3E8mVH19PYOv/XwmhgIU9sY5XKH83z76E1R9nYH7xib9ag/ZvCnhDyp4WLTBSFn70F0yR
/p9o8Sko8KiYk6CS+as1qP7Gn8SUfw7U/6s1iK4EbXVh6UxYox7xSywzr4iUmCOAC5j4grxTLDar
zCIJGzGfmirIojfKx8BEOXZogLu4kF4CPooHu1w5xrRwqqR8YtZSfqh03dvVoWnfGA6tcl2ePnm9
jlZkGdvtQga+BUWBjFxrG4DNQIRdSd3e0IJ1jfYqfCdTu5oyuSF0js3HtvWLxO2rwfkcJ5l9BJ1k
/iGFfpS4XmmXu2FQEeAaYpvbbjTN9YhQCnoDabBmY6CB6fPe+2zVyvRw8g4vNBrn6Z/YFqpBjPOi
pQcH3MyhVIk/KYanotLelR61TS1fJllXrIxaQzPVz/JdPUGBn6IOvflPnbP/XjLJlwbB3/fdFwyB
/f7lnLhJZMM/jxRTyMzoQZBEL1Q0x/91pJzf4FPgt0UM+QPee3KkhH3SiGfQA3Q+oexf3XaYLegC
QlsG6wM1R+fXuu2iCHLa7AAVS08fQkowSRDnzFkXxlDWpWCCKUZRVekbXHbBu7jqm+KmKyp5G3eo
YqBbka0LhEcW2SR/nhipuAGsaQH6Q9x2QhehXDI0rgBCrDvtLoShaTEpRdW7el8jVawXdfXgK12F
RJiHcmIX5dZWCRwaiBm6IN+7Tg53TIJ4xiq3c7KWNFx1EUOsRxSTb+LKiiFgDafPtl5WJW2KvrZW
ck2qZgdELLkCOJNJFu7vvmuTdBlR9gnISylFDI3X7t8+avMUQxw1chw2w4KzgT07j/oh9o48GSHj
pdQme3rs/QKQ5ZMcFgO5aF/8Kfv3H7jG/puPl3HyCl7dWA+CPnPV1g1SZG19fnHxwb9OmfobDVNq
wEz9oKrGsNfPU6YhbcSULggVuDsE9v7nxWXBYW+IYMVEmgF2Vv7Cv04ZnJrQiMPkyp+AHRpyhF8g
iXlFtSAiHmAz1NBh9kTTUJzCk5iI6tQYR5nCxVV61mK0vIU+fPEHv9lmTtstagMINbWwKvwIPkuk
COaDavhLVQd4HtGqo+Kgf1J6O1p7k/XVRwxxUyX1e6WX3abNpaVt5Q+qp8kbLerv8n5aNFH0T3Tk
/icMfsB086ZBvhC6ul8AdP+f/538kY6nNvny2Z82SXNG0EjSC2D0TUzO/hVMqRBWgorj1n+xVjE0
+Zfnt357YUpxzD+HQQQE66dNvliiYCzhsufm+BWbfN3DF/cREC9ACkwMMgNwbpM1ckaW1DLmPcoB
elERAuFDI4X816NWZhvZVzdlY/3hwLRnhmmCengIn0Y17K22cRbIj3/wDnZlO2t9dD71kWotM0fb
ZSMKWlHbPDWwiyziND861DYsKcZBNlK26DqvXUYT6ONKkbqNNVglKjxDtRq1Ib2Rp3jPNMa3X49S
/idYLihLk+zv72OVF2d6/ILt/nEmn/jjg38ZLh4TIkfDgiGF8OMsC9B+U8QQAsR6ZAAvJvgvw7V/
ox0JjxEUExAbiMHdfxkuP2JclfjihbkSk/4FX6pwAM4iFii7BG8NdMbkAtzC4oo+8aVNngewnuga
eFYfxkRFSBga5ZMRMqdbPKHdFrtenn1os7FnpMXXF3GCnmtBkYEaQvSRa6Zn4jO41oi8UBCk+AgX
IMBK4N2v5k37hF5PZnQaCh+IhjV1l22NSr5hguorWFik1xPvGeI6xQ2S6X1RVHRLLdTakvxpnORx
ZwF4SKDCqAr7UVEq2e0BJlHIPILZT0D0wkMPKZDhZqn9fkLha2n1VrIy4q5kKEaL1ks/1pMFAvfM
C8WwVdUDtel6dE0bhnupmEaYjuQb6jnJ8tdP19+myKcZ8n+xvqhIhP/+WP0vwhNBgPHl9CoQH/nz
QDFG9Bthh8JsFUfnNKvG/eLtFQi/f/J9/7gHJD4D2R2QWkHdxXSK6LD+uAgkHX5iJtr4fQIT8FeM
9f7CiTpPH6lcy5aITkDlM9zKqCG5xumB8tPcapygVw/WbZa5zMCHw6L/lMO3Ha9OtuVCoioS0Z/J
xuuVxNE+ObqT7+mxZXTqIbYVF6EncINm4k7gKd5V5Y2k/1oH9vV6M1cxKJMvJxrrNdYtdFa7Lll6
ww+S+79tBZynBH8uwlQLwwz0PQhAZ/dooeuRIaFvcaBdvoySZzX9vVKiTZBr7tu7d+74fiwkIIXA
aSGCn49xpFYVDmPnq4cMOYwyLBa2HSzi4s/j/LePc2EVSps6RRv65qISdP6Okg4AaJ7m+sEfuv5D
M3rFIkF/chkntbZ9+4GEYc3MgaWoWoBXpHMzRxFaTHFkflLpkPpA8mZZCVhAPfCuaKdfeD9CnBTn
rMGW8JJKnxpdl6sFjXNNP4C8CJdaZ3xo/T5YTYVdHMeuvjaWLgK0V09F/RycKhN7OhHe+QZ2to+g
ItwXB5gZW5UZDCt9zHsgQ+4QDn7Ibmp24oZG1YXQFnfyPo796ktbpUO8rHOnNuBGMLye+fmpShYd
Zf8vbdQX/loxGgl5lSCKPqCgOQHplqPvQVn14TJkpOyzH1pq+74be2cbFXFsrOKBH14xwhmq4sUK
Bahb0K1bzB+/INFPznBb97LuT62O9KZM71Ep3+lx6C8DSWDjJmsxeNJtqrfPoL2mfVIjilpWtnYF
dT0jd3j5FkTU+FMyNHhpXl7CybcwC680m45NhpBIoT8guyh6HiMbsct6jNbMu6yMonEzR96B+rh2
5C9tAlTcHBFY5ZEInwtw6Lkle402GQed+dWF5hdQsyv3dVVPK72he47e65KaT0lDOtrFUqXdGtZg
XqlFXPgWlI2ohnITCLjvnOWuoRJDUN4aB1WJy09mm3lbepafuy6KtwzZgKxI5PjYjlOLxmdTrBQv
VOBDTqTdL55j7jSuMDHRR1wIO8K5xReaU2s9Mo03Zjyam9GxhocJjrMrjun1O2cZg1E1uKLQ92Jm
+XwZuhu1VqutdFP5S8ub9oNVfHNoK0HezQBmFDAJpcA7UVbh0X/49Sckt+OSxI1QlBMX24m5DbkS
95U/STe2sq8USk3mFUDNKyclnu3nAvrsEhknv5JjCBVvVPUuHfddtWidnWxccYXC9Zw5XMiwRanY
oIgv6Fjm9fPEUlqndpybptOUhRIaD7pUrcMKhpIo8uKtD0509fbOXXiwsyVntgG9SZXWseXcWLdJ
+VlRH+34sdYe317klcudPdfMMlDM9GmRm86NLz/3GcNwuz65e3uJC89B8IbyCXMQbN683S9rJjSm
cHgeJGlaRL69cADzD/5dBwz87ZVe3YpUqU5Xmr2kvqZQpE5BcGByYY0KFr39H2Jyf3vHX7ADEYki
rEjcB8JdPOyJOZd2pw5pGQWHvmiDTTeVO6BC9QqRwJvYK8ZjHUCS/+tPxWUPVEJU4sCUni/ZJWPb
lEXDkn61Kcf+c2Va7/+9JWamRsV3LPOSJSoqwK5mIX9bGNdCylchLG/H4uvjgwTuzZ4tokxeWxVe
Gxw4qJ7f7W2JAbXEBUKwhj/ILh8aW7vi+C6ZHgg7GjtUMV83cFvYcpFEY0lfPVKVEVYn9XchSIt/
sH8/15mbuAJVInC4PjiYcbXRe6UD0ZIOVxZ5lWyI/SOuZJJQewHsntsBSXAVGh2LKLdmBtzbbcfk
luLTBrU3qbwWjF18WyerzQw9jWNrCvMxOKRUTNU23ZNYf0sD6EsdbSm03qu6WBi9dcXpvdy8M0d7
9pSzGFAZzU6KPdatgnu5bDZopwNpB87hBqr6qSuBq/sG08Lghdp2kcY3QfKHH2zT2luE0nNfHdPw
977ToUdpjn6PUF4O8hHKEife1JqxGfIG9VCQNtLWr8Z/4OlO35B4gyfOAUXi0k4TOTgUPY1LYgq2
cDlAzGGkX942uEtu6HSl2a3aG43ZGmClD0F7V8nFu3IKvvnVRz8MVBfiosXbq83oYIgZhenR4QK0
Ci0dXe7zB0P5XuqtSQsOzGyDaNrW+Xenflamyp3G9rPW2R98EtKh/CRFS8DAXnIXFZkbVEAOJyg/
Moaa7kzK6vAau7a19o1rlAQXrrGzLzjbeS9qA5mCKp4/h5NaJsB81w4yHbRpvHYtX7pkxFwmMxbU
FiDRP9+LUB5MpWiV4JDkSbVsGcZ1W12/Rqt+yXOdrjLbcdQaAkb+B45B+KVu4ZKRnpk73adqesWr
XHwcenLwy8EzS33y/HGipDZikuPgwEhYgCh6p15jy770bhg9/rECNZPzFUI5mvqq41EaKXFjB8WZ
6u6fxDHIHMOxjx45ZVRt9lbavIGKKZyCg6fc+aO2BdEIY0hxJe2++ChUd8GKwNoMs9T5o+RhkWkF
wNGDMH2peyqm5764kptcXIPGNzURiM9fOmunTkQ1c9kMIzNgGunoTdoirjeRUV65GF8nQJxoKLX+
tcpsvzRt4gnLIDwMaibToNDVZW36wW7yYAgKI/VoasWnIuyB6RmfjbpJV75WDVe+xSUvdvolZkY+
QE3twf8XHKYBHF2Z6Mx/DKHmhiPoMhs0vJz314o0F9cEfw9hBaUG2jjnr9ALR7mMW17hLh07aDsG
14Y0SVdvx/u3nebFE3yykHq+kDGYbdVZwiV1rStpXwzqQlxSE7X1f2+hWQgfiaylG+zgkDsPTVe4
A/AcQ9vbRbF6e6GLlknvAPY00Xybj8hytzH7TyHlkEmPfmStqvFRCq8FABe3DZ4XeItgvHTmox9o
Pml9JUUh4oHfLThu4uidYydLHbLQt59mRkr456UGVRioc1EFoJZ8/oKGNpOsqg7DQ6eZLrDrpZ1u
yv6YfY0Dyh/ZdljIkTtBH5WtawCR0pXXdmE3kSSDyM2C5Z0m52z5uE+i0BrEgzqPjfYYkH9dcyWX
8v6zNWamoVYALgaDNUxd2hAFW3tzDFfFumFeZCzrjZR8gzXiipno7NssgoOiDl+sUGKh6jBzLbC3
9gSqfsiAe38XQTYPu3ngvv3yLm4eYTDLgF6glHX+7jwaqRIzjeHBa401qbGkxavKK6+YyMUnOVll
5itaU4qaQcvCQwCHVku7Feqnf7CE6O4xkMgv7q7zB8lBDTHn1ISHyT62WbX2O/PKChcOFIkq1XXa
4gAAzZkNOIgv+01Wh4dKfgrVYz/k94F61OTkSmHx0ivBNQj9GcapOMHnTxJqXh0kpYE9m3/o6b3U
PzbIsr392i8kJTRbfq4xOzN5TfcD8t3woAdTu/djpLrbXC8Ymi72aWF9jBwUqGS7vOuj+Fr6de35
ZvvYTHIptR1rw3LsdE+R8blxvr/9eLOJzBeXdPZ8M2uY7FAZYJMMD4wUKebG2JqjO3WuxzCiBp6i
dBEL05HRJvWywBW8vfolQzndXLEBp9mLqvVt0GvhIW6ZkMgYRPoYprLrxL//g3UEVBZyYR7ZmsXq
etHasRwYBFGfzOELk2l6+UGW7//BIjR64P8jwoA18/xh8kE3I11cipq11eNNuFAsNHH/yY6dLDLb
MTNTpECbLC7EETy6UYf3ZqVCdlnF2iIc9GsKGBdfEOO6AGDIwuDbOn8metNSWqo4VitI3Novlmaz
T0qGStRrpnAhSKJD4DCiSjteEBSdrzToetlWFvdGBb6XiFqN+oUZtkt9qNz06rTpJTd7utrMcyij
55VtxGpTtbQ+iomHKrlTJmaA3KC+aSPNLYbHPsf9Wisxgj+ip/i2tVz0K3TRZIG+QMdg5leyoYg9
xcJHwl6ZM2tsmYt27G23kjt9yRys5yYl5BHVGPeb3CvqK8Z60bWcLD9zLU6pKo0itltiFgpsketJ
j1fLsC/xzPxeRiFMtKvhHkEb8PylTmlgS3JbCQfduJJ0WyLnFw7HKP0UCorI6iNDMvmOqGhJP+1K
UiPO9Ku1FZAtQlVOfU21LJsUxYI2PDyNee0GjFolXYBA5o01aGvN+gd5GrLBP5cTJ+nEleUQU6QJ
KK2DPCSuYd0l1R9T9PS2zVx6aadrzJIXxk0HSx1Yo+j2ef4lbO9G48quXTqGp0vMPKUtBUFZdmIJ
iLOPmQpTwNYe/6iVK+Z/MU5Eio+3g3gAMwKz/fI8pWM8CfuvAyhTwtDN/Xu/AEDZSt/aoDjI2eQt
sm7XxPEV3qnLS6vYpQqWmghotnTB3L+Siys9LXxtZ07wxDo91LGhUtgbS07gEPXKakN9Tzlo6Ndt
zDT1r+zzxXuXvIZOoE1TEDqEc3uJpARZJ0Xm+dW73BzzddzCH9pp39KwOqLwddBgDBFlQ62QV4m0
6fpdmMlXWkwXDerkS8wqMXJTwZetD+GhVI4OQ2pyfXe1WXbxHEJXjeqiyHzmhWrbqOMuaXICqEpB
fNRzzJ1h+tmqTSZjhyKO7lbjeCMbhX7l0r9oyjpRIQqoiLMIVP7piTR7+G+6hIWbIpH3SqdvIkWZ
FnZmdkvLN+wlim3j7u0Tevm1Qr5FEoJXR0/jfNEWxqAoaUvcuiEd2/Ix7raqxqRhs1akpUM9srWf
vFhfhUrCWLC86j6//QUuXWw6us6CA4zw/kVC4MQN9bCktmYnspTIO1qoStCeunJ0LxrNyRIzo7Gj
0DSrnhRFzp+mokRr4KiZ5ZU456LV/FxkXvaqAtSdrYBFpLT4RHQaxQ8DALy0Du+68PckuWIr4si/
uiwQ2oKexBCaQvOLyvP0anQKnindT+MITfOeanOQXrl1L5okhOroVIAvoqd3bh2dwmiuZ2KSgz26
wLiQAn5OjGyphNfP3cVHEmhmEJiibjizRCWJqjEZWCsa7EUYqosm/w7FxMror7myiwYBNS8cuUBM
wJmcP5XTJ0VT1LjyPEEAzPsWjGsVTS3jBmnpxc6xiwXNtrCBbcdcQJWM6le37sdvbxv+tS8hfn5i
+FljcZkoHLwo+hJUqAaH+yn8+vYaF42SKpEoAgDAewG7nqyR2kUgA+EIDzDVu4a9RZhlEZTv/WBt
FWD9r6x2+Yl+rjYzFt+LkfeuyNMNBmArKKNrBZbju7cf6aK/OHmkeUiR6Qlkury7Ri0XpvfsF//o
JJ+sMLvoLA14U16zaZCINOa9n3qrIJjWCfPYzlM1+Ve80wxx/GdCS3HrXy9p5p7awYqqwYNmvkOO
Wh1u4xgd9vo2D3eiFdSG+2LIY9eQ7yMG7JilXwZ54/pYZHwN8nNlb+dOJTaVPgpTnjwQbJPWnefF
7ttv76KJoCIAzAaAFXWpc6OfJskJrGTES4bt97q1pt1kGp+yQcuvxEwXncnJQrPTVfalMSQmmzrE
XxR0/5KMkDpN4UKurzzStZVmVg9ToQ5GjpWyCbIXNd/TugHmsMyuaTJffDsnjzSzfGaq20JrehzG
5AtSsj/ikIm1f+/9zGx/hF4sr1rWmKzHNNAgn/mqxOnq31tkZvBghKEuQvz4YPNSYu87iIOrQdzl
tyJErHTiCoajzg1NjvQ61QcMLVWSTZ9NsAR8H+Xh0IRXDO3/knZeO3IrSbt9IgL05pYs39WSSl66
IVpSi957Pv2/2HNmq4rNU8TWYOZiMAI6KpNpIiM+s7yi/wSafX7FS3104pgxo9AfEuXZHMwtrmAr
32XxHsb/WwU6C/99LjaV150BPZnku/c0AxSXYtggv7HlkrRtGQfSg+lJa4JjyyP7E3O2VzPk9Fu8
KQOaM0+iNGxZcXmfr5x+izcUKEcgzhNhaH4g5KLn87IfeVVkv6NYsfX2oAbPrejgntWn4vHfrzx0
4V+g75Pm7WxVIHvUhFZvUev3U3FfZIKKJFHY7SvUfVZCvTRh5hkaDUSYf5Tv4LbPKjZVE2FKBSYS
SNJ4qFB4N7m0onhb+dk+y/dWvZsekVjpbiNkh4zxohnNh7pBTUSsnUgQI3tEK+X++Jd2BS7RCkAz
mFmAom93hWy2o5Wh9HgOgn5DKielv9NasPtmez/O0lGF0DewIpqn4Blnm6ILh7zuzRgpXMRFvN80
we7//aVVc/33Z0dh6LtUnoQkPGcpyB7dVqQIlcQv+QD1ngsS+7r78RZf4GC7gWeisT8pBN9OHP7F
ajHW04CsrthB71d3Y4QaTNjDNvZyOYJLY3lOoUeWnXt98nWwwOje/xFL+3HCtwENo+yozw3CFPQt
Mk1n0JL3WfZEh1aYoH++H2PpwyEpDP0ZJgnHzPTvVwljlI5NPcpZeMaM5lPFa98GHpb/xWHGkQwx
fSKhgy2+DVIExTBkQxqeiyrFi0f0W0cEDbRp8/wnal1c1hYk7/sDW1oxtGR1VHepqKMWcRuTunA5
iNkQngfx0as+tVrsRNk3yU2cJHkcrGxliNMVNt/8xoTchkaJPN+ctRHEFj0KHy1oMzQ+55jON99C
+dCnKOm476T8He/PldWxGBFRSMQrgJDyVLsdYKaIQSzEenhuqy05D+Rx3i1D7WSqR8nUQI2o/1po
5u7+tEqv5xWzDZgPMA7oZdLUug1baXmS+71Ho+KnsVPjTZE8SLHT/HCfqdD0kmP152LYq4hdiKc2
Oo06LhXAW7zVcvzrlcsP4U2HuQYYLLDUtz+kA0wY517hn63h3IgbKV1ZQAulYQK8KG4z2AnifBtg
8MUCvWpwklHHk6MONuNBKN13GF2ApP7U9c9DmjtdWTiK4L4ZGn1lRS1ONJ3Jyd0FiYA5JaHIDWxr
xso/c9fYXlTaHR35Viqdelur3+grrsR7nXFAASOP4PxG9h9HhtvhIs+UliniIufCqBAf+F6hQdB2
P2N95yfhyrW0FGtir0OfR/UbrMEsVi4kfuYBA1GQFZGTD+NHwRiBQtuIz99fr6/PUJW2K8hQYGkA
oOYQKKvxDR8HZt4f6u8oJImKT1IUrCyV11tRBX46SV7IMkfN/HxLJHjOY0IpqA5ojySfih7t/KdB
fxLSZ/mL1a28iBdWBuGQ/piw1lNf+Xb2SiSAtWqgZ5F1KMUIwkZxv6juTo6OZmaRUP26P4VLG+Em
nnwbTwCREqQVz3xJj3e5Kzltrh1j39ibUvtZATfs9b/H+rtwjIPaXqtoLNQrp8n9M9rZuix9s+/M
gbKJ4AsHw+xRw3Z3rpGfkN4Mccm0Gm1b5ebB7eqdLGabHG0z3gAru2MhIeBnTA0iuEo4nbwil4ku
WpNTZUW3+qNcy44qfh/Cz0Mc7Ku4chTl29B4dqus3Z0LC5jtb4HWpl5KXjlLRNxElDwriznmEIk3
kZGkhUOfe20JLxQlgNEDdpwICdQX52uYcm2AYCpo93H4Je59cZP7gxPhBO+rEtKA9iftqO9HfMgE
O6tWpHUXjgOMDSi+Y5hGJ+7lzrlKQqYDosD0gaqV8VNCfikOP5YlSgHvwvDnylqeTpbbe5pveBVq
2spXoUyjUU2hI1TRPYXDc6a9CXC21733KEmqOup8uyz7shJz2h93Ys6rLOpoSDnNFPZrVNnVGzze
guwhdPf9j7p87yMVz39ViwrafiXw0mBpIVF1oejJI3t2RXpuyXT3bB0/Pqvts1g8Rc8VjooeHgBm
/VE1vR36ztv7UafEaj5aPLlIuiaGJI+B2xl2M6lshp73MSIMU2EXLW0IuaMjpyvH4AJWDRzkVaRZ
7mpG1Sh7Ux0tGRsHFqNQfUlLecuTS7HgzDqZEDuD+ODn/jtZTva+9d4d+n8N8OE3TDglmCjs05dj
42o99ZU7huI02lYQJLyOOwQRDQAiuhJmK7fM4hblTSKCnuY4hG5zO7ODW41+Ig0BVNrMUZX6EOdv
PYQkjUOhqpGNk4Gkwq413A0ej+gDtLYcR2c/HLel7H66/5UXrjzG/ee3zOZel9tQaTL6ciklwzy1
bNd6iozS1vFyHpvEDn0sntfugqWz8Dro9O9Xk21By5qe85zBUvTJyvECS42d2T3/xdDwsZrUyHkA
zqe5ynUNEonFdh2lQ2nulcba4M25MdXyOTQ3o6o4YSMe7gddyGZ5GtHegflFqjnv+Ga4COiiL1F7
iaFJtLkqOImiNCu32NLevI4yu0zkDIHZoqP4IgvxvvblQ1NclI7CwxoOYDGQxME9eRFbNJNuv1TS
a23jNgLLg0LaFjgfVnea8VtlA6LA6ZkrWd7i7FF1QMEM0X7qPbfh6lEzuyJTYVENIGTGCwYCm/vf
Z3FAE/OQ9FiD8TFbelFTgaQUOMOTAqEy7VESM1xBTqvVxaU8Q566Yf8NNJu5ZhDSsZ8CSb52NhLE
fnHgDvv2SJdgI1WtbgdjvxOt8Cdlh2//2yBny6NXNK+sp3tYHw/hiIrwuzwLbckbVpbh4ufCyYiS
FH1glGFuP5eZwxV0UUU8k085kHWUZNzeH8lCigy3Aibi9HiaXC1uIyhx2cVQRWA+yOmGJqlLpqxL
X+M62OW0m41/56ExtXQg5k/OBaDqkOWYP8aVuIj4v2EOhPV20IHEHup/30m5DTFbGIOgtCE0zuA8
1O/Dtt9UqNXIwxoVfXGdXw1k9mkULRVlBOPhVf7OGIJhXKBzjPnT/c8z/ZV5jnA9XbPEJCfZRXGA
sfQySr5xsS36h6h/04eNk4crS2FtRLOlkFgpDWFg5ecmrx7NcDhl/nNffJHD8v39QS0GQkdlEg3H
F/XlGXV1OzWR0EqIyJNaisNGLT5LA9rwIoKZ5UoiMJ01r2bvKtAsDwDGVWre9NyspJzcXJpegJb2
3U2xaLo/pMXvBD8VGBQaRK+6d2WSS1Ya8Z3QBXAG/G3oEn6sQ9pqaub/vh9rcctexZqdsBLA0X4M
wYUYajW+xXRM3CeD+bY2pOcSMXEMqoYfujhm+/thF78aqjcInpKwQjm4PSmkSk5UH/PTsyHW2dbw
4IpkqfshRYbdLvyw/5ujz6IcgXzthPmZjbJCmkktNMLFBrVWLYu47OEYrqz5pRVC5RrrtkkeiP9x
O6ixdHMjz+P/QP3Yw7VyWT/F14LMNlYQmUlrTiibSDrVGha1+F9la/ogS1fFRJyg0kcJh8TodiRu
XoDNt6h1VIZSfJDaAslOIcxWHqALvRsVUO+fMLPPEnqNWg9pz61rWdkhRb8brF38PS7DZBfHFva2
NbLqOCk0295q9K0rR+KmdQV/kyLIum1HRLG6WFcQIg0skt8RhwxdX6WuTHnMfOdf/8zZYu09Wf8P
CKiUnUzvQA3U295DqAKjHFM9Ne6DYkUOr716tca1/LUnhwJUXaGIzWZIwjHdsgI6WtUWorU57NJP
9zfi0llDpe6fALOxKRpCNsFIlYmE5wGIobkt1XRraG1CecdH9z9Y2fmLqdaUn5oSh/ZU6b1dW91A
y84byIa1PLe2eSNkm6QTsUZIu2gbySVCsQ3OyKnJow4jwvxbqWVrVebFaeUkIOPDYYJT4fY3xGGn
N74rcztJ3+FOWmFp+9GP+zO7dLJO0pAy0qQa0sGzPZR6KIHIbkQT0NiI8qlQqo3Ayx/fz+zJq1ba
4y/Vx1dr9CrabFYlK9PFVOHsCWRxhzKpOAxkysOFJtC2rfOdUH5PlIGkrMEKrzreH+ricaGh5UI1
Fm0D9MFvX4hSkPupypmUtvvSdPq/Ob75Vv/8/dng3BY5enx2SFzcBIljLBWDteR4OjZfzd9ViNmK
EPpRGIyOG0ItMGuQg50sPVRDcwixxlQ+a729mrwu7ryriNO/XyUutdaFgjIyqFD9GfeCaVs+zj0R
8lGD/xxKu/ufaHHFX0Wb3U2JKMhmN7IaQ8DLIz5906XReOVfFGa401E2lajKsLVuB+VKZiuGL+yF
6KkIf+CL8zeMEG4NisL4EsCQQE/jNgYXQ9SUA0fW6G9owX1MzU1RfezXVCcWtxQvJQDhUxmYxOE2
TgOMIvZFCl0xtkUIVjph8nHUAezWuh3jhmQqHXIKPiWKoNkPiblWHF76ZBTy6N4ifEx3c/bJJL1Q
g6zjNa/Jv2OQTjRRGkLfXxcLpxR/nU81Gc7SSp0NUlGSQEwzgpRIUCpKZefNPg6VDUULLJ8zu0tX
zoqFjTbpOGMzbqHXTO3ldlaBjSCcLNGVBgLnhG74VsUKMpSRERysz5oWnBrxVBtrbdtp+862N0hX
WPkA6mWk6mYnVCnoZdHoRXguLWp3ui58rILosRYKd5OKRvzvnwocVkDaAYSiW6LNCiOZGvWx2kcv
uIyYFmUuPXbm5f6HWzg+bmLIs3kMU0gAbhieaxqUg+qeIgPzov6xaz6Xgbm5H2xxlUx9CtTSaIbM
u5RuRw6neG14xgdo6uMntV1oqr+TXTHe4eX5JBQeou+9/nw/7sIWAE/7J+7ss9WqGY+mkIdnoXZU
71E0n6o1QZGlEAwLR+xJQunVSyTjjSVacReerQ4vCBfHq/TS9itQ6Ol3zpcfAqEQDmiqwJibjaPS
20a0PIIYMiid58xYY5AvrW/IBRBesalGr3q2jXup0iBIGuF5yhKRaAh2OgjM1H1//3ssLbrrMLNb
slJSl4cb6IcgRr4m3snmUT4EZbJRw6/3Iy2tuOtIs9uRsluhlAMDMoad0JapHYvi114raPZJOPhu
Y+XfUxpV1Nv+TOHsYMLFs8tFUQ3PivWkGY86/gWFb0O0+d8GNp2PV9e+ZQx1RbYYnj3pqHYoJwnZ
eSr2RJ+jorTjvFw5bxfX959hzVslYatoteEqrO+RLq3hVk41aTw2ye/741q6Lpk/GokQlyjHzYF4
Y6RZUSq4IGNSEFpG8k1W5KPYlW/CrP5ZtLtWfC6fNZ+S4JiJa8Iui8sFZAMYVOTQAB3czmrptqWL
FRdINaytjCpPN7qUQsPH1CU3IKuNaDj9vD/gtZCzehBCWy5mM4TsJOlt3JCL4DsmhSh5VNUR092t
72V/ceZP+I3/jnJ2jKDXmeYtjmTnSMer2te9XZkomZ11kmCXfnxIujZaCbm4fMjmpoc6WjbzvmI+
IhhbTiBiOd42tNlDypOVvtJIWAwCB3siR8HxnZtb9UKVQ1ShDaM2T2A2/ebTatty8Wvx7Jz4Twgm
6bPdHefYkbUiL76gk51ogFwm/nDxGxeANcoH2V3JAJZ3w1W82TaPhMxP04J4eRBevALzvfxkjo9S
sGvlaiu6sp0oxwjT3bX39eJc/gk8p9VZQiEi5KBQsJaOqQpHUTe3NP/f3V/8y1GAFk5XJvttNp1m
nbhV0Otgb6iHG9mpjEukp/b3gyzdmkg1ihNTiatzTpxHvs8I6oQgoSadozJ+aFX36X6IpXFMgDqK
rcieoKB9e27ost9RdSFEBEZ+SJ9UfITXgEOLMRBQglPAL37VrE61JGu0ICDjrU8CTL9kKO2Q6vv9
kSxlAOCN/4ki3Y7E9Fq0anSPc768pMqI0zvKcslJE7SVC+WFKjhPZq4jzc5avY9d1MZrLkrfwwI6
1hK7B0h2qBu/35ZBXm48pTYuooCiYqEm+rtQji9V131D6963BQ8fy0zyAjtXzWzjD0GBt18z2r2P
FWxcml9M3YNmn8GsrxTPOhZhAL8vwKTd6OvmXAPdR7qTh1DrVWsqK8ufarJ6RswaON7saenmClI0
1J/PI26WRlxvydwDY+2yekEPvZpB6LW8X6E4g/27/VaKO/Ie84A5a/EOuPPJUgYHY9uJB6JvsUf7
JMcfZHVCPYPyKi++Hn6WwsJp9XdK+qMJfey6cQPD3VM8JuZkmbsT5U+eIDtauq3jNwI6ZzaLend/
hS2Va3FkBS4EYBEwxPwVkIQoTIg+2bieP4Rdcgla0L1jdtT8cCMO4xmb5cc6ASOeFr5ltz4yylmz
L6oKe8Zgg0PXaQhkrDkHceW0XfxsVz9stosjRQ/zSgOyrTe904e5jT206h7uD38tyPTv14lbH1pK
rIDZrmI8LT8X/XNqrlRPFg88mMmgtSe5ojlhsiiGgvVSkhv270P8pUVx5bhbPCSuAszG4FdFNQgB
Abp4g/Qpy0uWP0Te5/sztfRKwLn3n2FMv+JqprKwzdIq5LHdm8e0PXX9CU2H+E1YryzIpTv9Os7s
jVBKpsVi4iCStTeGsOlBXyMIWgoWfYNfrMD7o1oqXIMHRhgA2BEbYP51mtHE9qBglZEKKfLodAb8
WVydMuF9VW3CUnrgkd8Kaw+G6TB4dVhchZ19s8wVpGzsKJhg+mwiY6mS0Nr5iOu2b9iVYjl6L9mN
VKxh6xe/4lXc2VcMusCMo6mIobhvRZBPDEyCEKfhy01GfX9uF2PBsJ5IPJM44+zyGiqYJoPGl2yN
U1xHrh1JsPLj9lC5AQXfNfnfacpeTelVuNkNFhpa0KolC9TynugrITTwKUsu94e0mAFChEDaEGwn
Xg+zQ94qE1XLergJstvrjoQP8Gg60vjkwrhOUHHx6j1e958RzU3L8NP94Mvz+U/s+T2WjkWCZz2x
u/idO1SHWq0ckEB2bj5b2OjcD7Y8m3+CzT6e3wpllhtwPrCm9XmWxNm+ATZ7SaMx+QtcLh4daClN
jCc6rbNHlyr5WZl1FKIecq1wZOywTbFf6aUsTt5VjNltMjaoCyadxEEv4tFdm86QPOlluMG4zabd
9xeTdxVsmtyrs5LtMGQIaYfnxMi/SEKwdTXjFw5Rm/thlg8v2M9oqqAyIM79lvSm8Gq/hJKWK6U9
aPHb3NUe8uTUZtlRiMY3eXrKLSf5sRJ2+vavdpo5Cb5NEqLAGW6H1zdiaiQjYQu8jrLQcJL8Expb
dfuxx4RVwRFdoQW4H/Hxvh958SqlS0CBmXcldLLbwAIJDP5kZHKylBiOEfT9sXPFav+/RZkNz5Xg
OZfyFAW9Wkcw8mHjRhxf96MsbjCQIJNMKt4F804iqM8m7ksuHgPN2slpG7HpcaUXP53mrz7UVYzZ
OlQL2A1JzyNFCX15qs1rzhiLXHKD7/Rwkv7HIc0ul5o6m65XDElxT2b3JG2iaI3yujwihLToNFPd
nTzVrndW1PSarwyEELEzUX5rCJXVH8P0/5nn/n9V+JcW2lSIB09HT9swZwtt0FUj6DrukrgegSoc
B1/d/vvPfx1htshkL1QiWa54LRjYHIN4cN8WxWp2szwOhBmphWPJNn+TCEEvxELHdV9WJ5jIvbcx
w2hjScFG5TU2OH38KCUHQSx3qfc+Sd+kbrmyJpbOXShuNIeQIUUoZ/qFV0fhEI0tLi98MJUFjoI9
+mONum10bZMG+mbUok9/Ma9X8eZLPrZqC4957q3EPMJdd5QmfxSyYeXdsESlgbqnqLCU0Ryi53U7
rsLDuS7peTg0bb4pjUerG+y8OFFUQwmwRUjRN+2E95uSboQeefKPzZr3wDSS+ea+/gWzNRqEYt6m
A7/ATD83pbYbE8sxwzVN3sUVdDXO2TrNoiDqjZoourZDOM4UV+7ltVHM7n4lH0tgBtM8lm9g/3NH
dkK6sgaXxwAmDdkMjSLHbA22citoUc0T13SVH76nm46fS+PmbxbenyCzhReiypC6EzGXglBQyCdT
+1m76cqyW56tP0FmJ2ykVanSjVOOG+QH1zM3eS8dVhHni1FeUGLIM6KHMD3Rrvas2RZhZorkfple
oPrRIKFXtYhbjoKQ7O7P2uLxAKl+Mu4Avj73uM6lLB+8kFC+pG+Nr3jx2n120Dpvq/7V3AG4YjFP
9nxzSd/YzzTKWuPUoxad1Ps+wc6rZKXovXQ/Taiu/waZbUpFrTUuLzI/Sw50Wxo73Oa6wdgpapKi
DaasIXIX50+bbAop30wMgdtPFRhmiR2YyNLWBcxd4zp0YND4O0GKSkxfVVomQZesvA2WiMsKTOl/
os5eQaqf5GONs+V5rMqTXI2OLon7QULaKku3Y2sdjaHdyE9qa+36wPoFO+SNoXlnPXw3RuFJES4T
WmlSlLm/mBbXLRxY+g3gT6V5/RooQCGPlknaTfUtMval6jkmHdP/Lcps8FpcVYNWWNxoIm89OqXW
J31Yq5IvriNwBi/elNBgZ0E6LxUTMt3onMnmBvVHV0R6zRqcsV1ZsMtz9t9AmJbdLiA3gyQ0CEL4
UiuPWvUkGrWNyeDfnI7/jAdYym0YHpFiWLWMJ7f6jexZB12NNvGqxPC03F/diVdhZreVWoXCBHxB
HcGVdzRk30Gbt8LAaerHiTAI5+Mvri9kJdF7QK0AKuvs+krcKBSFiP3ui2/691LCmP5iuV1HmF1e
edf5xShybPndB398HtrHJlirXS8tAtgjk2EedBzavbdfR87yyETsmmQ0DQ9+ph7gWYeav7IGlj4O
2Ez4xyTuk7jDbRRBMCqvicLoHOB9iw71NgIBQDdDwntaKEY7DFc+ztLhqE0ulhMX18A2+TagAttX
Gd06gv/TBHbaDO4vbwwMxyxa08ktrAVkV/qbExlcF34kEx0HrfLboG4fW2bbJdFZVb/m6Y7LdC98
1nwnKPP9/YNocT6vIs1WhtalZZ96ZXR22243cVB9d1eaLfIVnHlW0XkHUVlbjcsxeX7BRIOgPxfB
aYtOzpSxi85NAWaaxmy2z2slPo5WhCdV1ItbHu/bIAr1lSr6Yq0D2Zp/Is9OxCFz+zxFXvQ8lAMU
X8kDUTw8No2EtaADOsy3ZZycyvAHyO6V+25pe5CcTDVMhKEgPd9+0jSGGitnWoTLQfSlT4fhqA7R
12DQvZXDeHGQ8O4mB20sicFC3kYaCt/M4oBMVenybeaScvtOG2U77Uel6A9t/jnprE1l/rq/kJb2
yVXUuYSEPLhmm6ikrpn06NcPaS6ANP7QeyeAmitTuXSvXYea3QNJJyOGOXUREiAjFZC2onysAo+m
4Kf7Y3oxO51fBdeRZleBwJjEaEJnlZmdBvG2CAAY9ckzALfIpUJltLtIjG11oA/pdl+bZB/2p6x7
GrP2Tbe2Vaet+OrHgKNB9gB9FWAPt9+1MbzE8DNKt3qZb/C36pN8d3+8S2sUp5F/IswmNqA1hpgM
EdAc3TSRsWViVx8Gy+sTHiBtQnLNVyQm0TXIKYOeHNrX9jGM9EyETETO6bqbbmztTOllu26aByFe
o2wvLtKr0LNNaJZSkLkjL4Uy3kmc315vW0mJeHztdPqqNM/0QV5/sD8Dnd1VppFopPLk1b71Cfyq
o3vBrq4ivAtlcV+p+65H0NIS39ahsHLfLy4VyJZ0ThVs0V4BhN3QkD1tgnZ5T6b72/NWNsbiDrz6
+7MjJg9wpYlKEHH43+Rl+dZI95qfbVGHXhnIcqDJyhK0J5332UUYDpHVxwMVd1XOtn08Ylgn7cd0
J4DHv7/2F5cGGRiKUZNa3BzvoakhmeWEvqsT0Zkaubhvb4PK3BaKtinXKCCLO+0q2mwh+koV0aBk
AgXr0TVBfqClr3+/P6LZIqATCYUGzVlUcADdAdK6PS+kztICntwe7Ou6OvDK+h2NnrqSHi0EoWlA
eRgwLsDtOdPbLEKhEyzTv7zdHv71z7/5y7OzVxQsqS9d/rJgS85KTXt+sE9zc/PHZ+vKqJss4aL2
L0PwhWrPUVPfCl+j3kmrzrFYZop61KKPuf8m9QZHLh89WXygV1ea1sqRO1vgLz8EzSzKCRKXNXf2
7UcSpaSqQr8KL7VK1hzEOASVde7kipHaUaD8u5tzikaJhP+iKYMAkzIbtuBKQpyqcngp2hE5YtmW
/HaDzfcYb+9/vIVhUcCYhF2mBwEsgtthDcWQQ8Vww4tpCg/j2B2sZPwRmpFjrCZWc/DJNKgXKUUR
XjmHxNzrUEti1aTAGF6C0H/X59+ScS+2H5p43/Y/tGqTiDoqnW9lH1PIEYjpWO9FIbDLiVb4rAvx
u/sjnxd1//NzqN1Yk3fMxDy+HXqaNNJQicAtBxhR+wC7X8W2rImy1vm8I630fd8b0hvZ8jQnlDLy
CS3yj12rdQ9Mpe94WrXWiVj6TVAqAOVRaoYK/cqUxUI8SOrV6ALv/mOmWW8js9kOIoIkH7NScZRs
n9Lr7gynNUW8VPzRjtccnubX/jQvwKbw9YaJDf1hTu/ALS/26xjTlEx/0FTzTRhdimjvq8fMOFYy
y1CIDzqim/c/x+ygnaIiAAA2iYwJyc05CTyKS8/MW76GDqI6MEvbyH9jFrGy3BdOQeg48EcQbUTq
dj621vfEUiuC+BJIZu8UKe3hrDXXzNiWVrqh8Hygxkf+98rhNA8N1UVZI76AtXdkf1dqrq349THV
9goFb5BxzuRYkuMXKKGPV5oPbfxLMcVN2Qi2KjxSaVgZ+FyL7GV+YQdZSBTQ4wLhfbvadV/LNbcG
xhf78QfLNY9tVv7Uup2WWj+LvHWwzbGF4TAoz2W6qaNh5fhcmngaJ8SGW8jbarbZBKHDmyHzk0va
U/iX+mHYaZ60Bv5bOM0QrWQzqwbJwSsxyTBU005K6uSSgGtTiuA4jB9pR30Qkr8aD+qfdKaRiYLZ
eDudrRAkra/qTGea7SrhWHtrdpZLGwKaO0YioMUZy+xaDSgnK3IQJJcyQ8K06vSfLlCUrStAlru/
9ZZ2PH3pqSpP6oaZxyxUFI9F1hR5ehn2Im/QTt9Fw6HXL27wvpHfCcPHYs2FfGFwE8eeQjYSNxgZ
zKYPOTNYSAUfKmqBBgVNK9iWoBzBQN4f2pTfXmX206pH1wb4LzqtZNnzMz63Mm/I1DC9qMrH+qhU
DhxUB4fE5oyKRSmviYLPctNX4WbvMrcMjTEe0vQiIlCwMwal3TR5/YwDaYRFkVWeFNMT/n2qwBAh
qiGiNXVWZjEhCUmuNBIzlJ7HJt5pSFlp4yVI13x9ZtWgl8FREGFfkSyAd5llQLnrJoIaV+nFw4Ih
tHYIXfcYTTppndiisqYb+FKvm386GZiepBtodtGZv91hbmqGqt8l2SWMR++sBCrAmjpq38lV2m/E
0az2nSf2m9qTpW2Zy+quKGUEagR92EDc7ndqK7YgpmQatoJS7bRRRDO7UK0JXaofi57qlSta/kbu
dA3hAaQRRGwYDpbbpU7p5Ymd6nWzKzmvdoHVD9s8H6JjGVKuqYpAAxsbyJ9iCQtHl0mBi9BxiHt+
+j4q0FEvkx6aU6N/7oSi3oDr9U+g3/OTDB31bTWWjV0YTbO/v9iXPhBaTnwc6oRTXel2xtAqkxP+
MbsgTp/sFSiaO3L+3tEMoNB9Eku7tjTKTxYmNiuX9xwp97I2XlRlSZDJp+bZsT9aCiryYnZprNxW
EbqU5L05Hrvg0mv7CORVgX12nuW7NmmO90e9cOZzoyB0CdAK3txccDoXTJxX6jC7dKb5IbM+t0F+
MaYzeWWfLR0l13FmF6isNVQFXT+7uMVOiT6lb0VVsA33q5mkdt/+qI1/9879z5RejWu2/uuiUD2J
PualDL6b7fsOuL11iuLMzlk996dw6TRWSfp4f7LjoErfLpzMiLygNq30AttFPbZmIG8803wzdHH9
fD/S4iQia2bBxraA588OK7dNsjhFwvaitues1xwTMIw+Yc6bn0hNfMnit5W18oR8KdjODxIN5hMC
81OOOc/5BKsl8WwFDkh/I+VHXO3xDH8K1I+d3NhaHG695GBq0c7MHPSbNh0Jd2hrBx7TdiScvMYh
y5aDTW2hiB2f9La3Gy1zRPPj/amZqxS+fHD8e0n/+RYIF8/mpvZxnA8tDrx841W26Mi6nZUOiTbO
1cfqa4W+TmP7OHnZzYf7oZe+ynXk2f1vgIsOXC3KLilQyXzUd1UebcYq2gtmh25tsRUL/zMyQCs7
aum21ODms+QUuPFzzphZJJKPhUx2MZGhr9rE8dPfgfVTjz+G1vv7I1w6Gq9CzdPPJs/SspSZW61U
Sq6GwFGluHs0dWwaMC8vkUuJ25MVJ2syPCtjnJddegvCrVBlnMl9+mHUG1SnznmRb/rgaxz9uj/I
xc9IDZEXFBAw+pO32zhS0mbU2zK7+C7UnOJtNl7G6K1ohlvZCt508aNYruytFwT0fG9B1kTzEbME
eNGzk2MClOR6E+WXEcNLu6iLA1ypxJaUQnVivx8erFbzbDMaMYzux/5Q+362K6x0QHmH6iD0s19j
RyenKtT6gCpyfEjdHF81rnhX8pPN/QlauiqAx+F2qtJvged6O0GtBWnP7Lml3N5qnSROkiPsdH3j
Ie8IeaksVh49S+fq9NzCgQBdF22emrXmmMcjLmeXfnfsnRXY8dKLjuPsz1+f7doxjnsloA9wUcxq
J3UfouRbrB1d960Wvg3lfZM9taa3wffQNC7351GePuv8sxtTtYjknQT7VYcD3dKBTZRf6jHfuvhu
WvmHGh6DGlCGlZsPTfQrVzZ6f+rL90Xc2Na7MX4AsuzwVCbb7x58cS9EhzruTm0cO25+wpM4Edbs
sF/tehRGkPGicQn99bWiLn10PfNDIb/oxvAgQTXr3UezBRQuHoos/IiiwBr4bPmjUJemzMqr8JVv
iK/2FZ2CnplpvXbvlz2P/liSnFAGnRiWcnzyuffsXu6LQ61pwxs5HJJ9MEmlNjDz19bIdGe8+lAc
BhIYVt5CL+XVK3CX2hQS8np5flFzb1tIh6rA/vmYGqdUcMb3ijFskOBfs2R+4Sa8ikofHocFSpdI
Cs32mdYN9Wim+UUMJKj/6F5LJ+9X7Odw8bXnModxU/Tm9yjdRWlvC6b32HWd0+Ujt7/w1Rt9TJy9
Qy78rhSku1cxPUvnJOolaJ7y2pVQBL79eTmESl3sm/zS5d13MlXLESqXNrOZ1Ec57yxbicz44LaC
uhWarFo5FOZ4qpd7ni+BlT201UlG5TZ8bWKKa6ZFfpGiEX3wok+oOYam13yzeO+cu0J3PUcpR7Ck
7KdD2xYq3a9WqY51GMq5PRhe/iCqlfclT5tOsFlQLXqQat45mhZpWyFRom/3N/xifo9MD3uJPIpG
1XSyXq0jPRS9IldF1pGMDqTWH/XCtcOUtBfwXvKBdrXvOmOpOt04rGQJS9UJakYAScgAIVXOed9S
7FVZ1MvM19foIbZN/oOQMGnQX43xT5zZ9VnDlDJCizh68ttwH30TS0PhfZx/GxHEgt8EXNWWzOqN
tZbpv74m2CUqHChQmFBj5qisIq4KKBZsl8B04s4FTfwrWWWzrwWZZZcmSBXq19wW8sUbM7v9WLmP
HqbULT3qMDwk8Sflm6GdI/LNOEw3GUmosJItvL41eB3C0wYfOLGc5x+y0AoXscCO61CNd0rSfmzF
VS+pqY54e/TwEtRISFD7Axk4t+FEQEhsIVoUFwnWQ6QWdpyptiTpxyA5+14OwWNwCvFz5q6M7XWe
dxt3+verDSL6eJ1ICnF1/WEsT720V609ZBklXFmmS9+RqiCiWf/H2ZX1xo0z219EQDulV0m92W3H
cuxsL0ImmWijFkrU+uvvYeZ+M9200ILzNAMEcDWpYrFYdeockMSDikYJXmVtuqRKKh51toe3U9rH
AXQmeFCKZEvHfOXkSf0IWEGwkhhLZVHtRPoYxIk8AvDonAnroRGdD05YTIDjuuLNscnJvRHXJzRL
3t+dgW3cXMhw8CZ9Q4TN0f3nUzbzyEscEU4NEg2qpY4/lrnvTVYw8bkOOwfKJHnXsR0oKNvAncfu
VHdtcwLr4FaN400ygbsMYDnw5iObgHCQshkxop09jxp4vyvjI3HyZ2eosP8Y6LBn0DRURzptRT75
LVVnlhU9GLXxXlaza9sYYiYgVR8NXb6jaRl4TnOaxwhldIPP4YjUGo2YoDBEWM2Njz37A2eDuoQs
08peu6Wk92YvygzdJzib0yOzZI6fMgeZw4zH2kb0fZube7DxnynlVsxFWS+FPmKt9fJtmjCnl/xK
RvYrafS7hbZQKxvPmeMFmjX7U1Hed4MVJClF/gIwsn0EXGzjsbB20CTRGHph6Lzg1r4+0X3BPV5Q
xiMImfoa03x0YodmK2FcWzb4bmT11gWJpQrGLKDROvWo9UROPBy6xvA7zfu7sZqjzrvdxhavxEbU
6ICWlrtsWYZywVkcPKFTD3IJNyY7rjWBNrgRAxRkKlGdWwbyUtekCypePDjpRtazEvtBwucBriG1
hIDsu95NdB1qunhVG3nxS+38mOlGhrKyj6jxQMISwHiKK1T++0X8bQytmsBB0UYaCwkks7zlwWAP
0IC/vYcrTnFlRgkCKeaaGluHmfaLGVpP/csf/HlAD4FkQCkO7fLrVbTdbPYg0mgjZo6BxnZzMSAH
eb9jo70q+QLBzIIygVLI7DSasYZPbbRYbcAhN5GjBT8ax9tLWfngV1YUZwMBrKvPPay0oeVvhKXV
j/3fCtSujpYNoBDp8RXycthTBgCj+Ysb3930T5zqwo6aMyVaxtkIO4s4uXGCa6/1vfzQFFtxdqXv
jysFTX/JL4NYr5buSdXnY14bOJoM6IcUFeYB/YPSz8jewvN5/tAZPoOCI0RwXofBPdz+Vuv7+Z91
xe1YVhUjZ7A+g5PAxHSx5sx4d5EwWbba/PKzK1caOAJwr2tgVkccUkxVk5XFNXSf4HyOtjc55DSI
MUxHC3ATNuqN34L9NixQG3xw9GTa3V6o/OtvrDuS/wGYdMAM1ChBaa3XRtVFcwtJmxZK1bm/zPWG
lZUiAOAFDiBd4JjA0J6h5GhEr7recJou4pmeoxI37GvT2Fsavbehnu4l5NyUxznlJ8/pw3wx97ZN
No7fCnBK/gZ0RsAMhXxFlTAyaEWE7rZdVNnJ18Z9sGOK5qe2mz0IOrj3PQouTUVCezR8g3aVz3V+
Jot5TNtkP9gvYKbYuOFX9x4PHKSsklxWnbJNY8etp6TvogzYHjvzB5b66bJR8FhJ0n6/ov5nRNn5
pJ5Lk+hDFxGyHGaH++78aLbf3eRZ1076Fnhqa0lKiuCmOeRggNmLiGh8c+wLf3ai0qi3Ds3a+ZRv
w/+tSsbai8vNZBrJkYt3kYh9q3rx3MUXxheQM2zEVXl7vTke6P+jFQT8GTDw13YGrQGj/6xhPSAi
Fb2xS9IT6Mv9Trd2s71xStYX9Z8x5RqCephd2gmMVc4vz/uauK/oWpubY2JrAUc2qy0TWRZ6FEoM
n3iNpGGaRcTxPtKqH4P9ZQBUcJwOWvFiJPdF/eV2jHl7+iXAUhZKMGCjg5tcSXUyc1gMOyE1snYe
ZGMVdjb3uZf6C24P7Vic854f7AIiBkDa9Bvv0DcuKY3LeRvgt6htqKNX7pwkWVGjtsW8VyR0eSv8
bjA2/OTNnqKuCl4UyQ8tw5s6F5KI2dYWx0HBon+eTsmpd8BXftDJvcmGMN1Crq4s6cqa/DUX3s8K
0hezZjfA6UV63AejlfkY/dsIT2/bb3JReIFgMgqDsG9UqIF1j/PYc5sIakVuQEeHQxGM302JRny8
wayn0cytXYqH5rF0q/pgEIPsXNabezBZ3+O25D5KPGOYym77bZda3QGgyeSrX2pyKkfF4y7A6EPc
RGlgFT/b5cURG1/0zcmXi7+woOzxzHJdN3NYAKdyUGCSCVP+J2b7Y6c9mMnGct5WE6+tqflbzyGX
1HewBk5HtA+0k5WLIIfcXVG7D1o9+C2qiyJPfUQHTvXj7d18k5kq1pWIQMS4gOiBNpFNMBqSOksc
ZBRTMLetyG9yFUthBdAttGcQesAeJL/phde6SHLcIcYa3fKwNMfcPg5k9MdTidYf3fh6qxuKa96Q
bXV04dRCgdnMee9NBY/s2blrU/6Tth/5qO+aAjx7ICzQd908Ctlz2/HciG6v9G2ZSC4Vw6u4NTAk
DBjG9VKrGUKyZYsNTS3MZdW/rN4Ka0u8pHYdTTl5GKh1l47Js7OMG5v85g75bRldBjzUgXpRhwyX
ui51u0h4JLh2EFW3J9/bzjsMRna6vca1EwhQjZzo0TXPVsuKedrObAG/Op6XbR8m3DWD1G0Bk0A3
cWNNb90TZwvMSGCQg4geGAyvd3Po5wGsijqP2MKWYKIc3OCOsDYWtGXFvLZSV8QeRObwaDLCmPh8
i619xSVRnkTPDdxZv8mEFf8njDm43yiP0peuz/16cqHzcsi8D3NqBk68n/jeLR8Z+XT7Q6nUlmDo
hF04oqS3NBwMU18vbBIWzfUuw1umhcpEkyLttSckTJnWkEPBdAPdaFDvsqIYQ4wSUb8m7nzEYASy
g4G9ArhLfJQ7m2fTklyYlfayVHl7nJu+DkZtLCH8yfccpOl+Z2nP0AxPH4qZmjuKl+JujK1hDwUW
3SeUbKlXyV9+HVHkynDA0XCV1JZK3FoWPrgmS1FCMSEQCio5Qzf3tQiHJ9T/egE1QqMfdre3820U
u7QJzq7r3TTj0YPjg8CSfC5fi2/eJ8zP4c2wEb/WnBENeUkxhcXhyXJtxcaQAzSRGpQ9Fg/Qdm0p
ArFofONt8Ltip26gIXNAgGrlu0j+jIuQTKq2ZsBitJFh3ycp+zzNXQA0tg60DYpHB3CGhA6BCBEd
Qw1c+EmyPKZL7ouRBG72w3RK+Irul3XQoNpbgH9rPGGq4EAa/uX2rr8Na+haIwNB+ghYzBvUamGW
DVr7ZRuVxcdluk9eY/OJ6R9uG3l75cMIMhK0SXBoIMV6vRuAK0ygT0BFzoifuFhAlDEEfWqBvG8M
vXRj1vVt/IQxA7xl0NLRQTKg+G4VexBnLFqU5yiATQU/anmM1OqdNFu/Dz8ARRrowmTzR22OpAIH
1Oi0NhKZ24VLDUEPAi61ozGz4vAH2ydFUig+lSSaud6+1oxbtCH0NuqMu8yDWl11TDHlypLPidjY
vLWDj46PhZKdVLJWq4JZxjlYU2gb9Rn5WQIaluDlPPoaJFZdHZVyrfms8S0w6apRNH8whATkNCbG
rtdXL3WCEQfUhGh/iOPpPh8yP3vR68BEDlPSQ9H/vL2hb7FEiNy4Wf/foqO+m7RFqw1SOXDIg35i
JPxsBtZ+3hfh4MdhHUxB64tdezA/Qhp5I8ytnYVL04p7xqMjmnIh+JgkJh9tj39PdRE2LQhxaDlW
uzIx3afby101CSo/VIkQipAqXu9vS3lS5bI+w4uTtWMI4ULHTMYB+oQbCcVKfobcEGw7oCnA0wbO
em3KyjwdbUMURebpW4ZkO8gtaN47oW6fUtfec+3Za+0to2sx3UGrDLkf4gtSmmujTdKh4pmlXWTr
Yf2Nv9av82v+IT6RgO6mYP5ikJAOp9t7umoTuDcDL32Q/qg23dQQpl7zLgLqAmAbEer919sW1k4F
aJPB9iBL58BDXK+qbJO6sqC0jlT3Oa++Td2RYTbCS3d6ZUItoAqsdKvItHYFgzMQKCZYRWYjHeni
1nJJkVtza6Julth39EsOPmb9mXltSBPzE56MGx9uy5xyF0MctadxbHWRBt6OeDT9gRt7rai+t+aD
btw3qGPc3tJVg2itov2HIY03iCmW1JT0jd6hK2Uv+8QtXGRtbnEoqqoENckkdrVAXywukmUjrq5d
SsgQZaEGvVU8rpWdBadRBxFC7GzXy4Q07fYJzcuwTgQLby9yzTPl0JUBshC0clUNhiHl0wzqThEx
cIXuxGhUPk1wa9y2spY3XFqRv+LCVUx90QsIHIvIYbGf5fbOSp8xUm5BleQPDOGSldguisgif8iF
IUcMtifiXkStBgpXiDmaw2umfxbelqGVfYNeuycHxoC9d9VsPmu8thA0HSKjhBq7VvTVI42T4t1F
M0x4A8VoO4gZQCMrAXJg8QiFdCYixPlXYIAiKOzuNTvdSBlW/A1FOTkEBzIVHfXc610rWeW1ZkNF
NGSVj7a6j10z9WHj26xcLMAAY9IWTLFwBnWEdNCgFe5lZQ/OeQhgk76CzsjY/RoAr9yXGEI8N6Pz
TgUmmXcB0w/gMcX2YZJYiVFFXho6JxCkTrO/RPrBLEFgv/GwW/FtXCLo7YLXD/QCrmJibpxucgF4
izoNjTAGOauQNMCPgv3CDjtA0ja2ccXzTIA88NxHNxYyk4pPAD7kzUZq91HVeXw/C2c5aU39Ttbs
3xuHMwSGDUPOIatkyHa80Ngpxh5VoiXQ4/ZcL3ZgPuu82buser59atfe5BgSQ0jDQUJpWL1KumbQ
0iSzx8gr9ekxFaUdeqQ1Ikxj2keC92yQcm/cOZwYe6Zlxt1gOMO+LWpjI1Ct+Sh6UphwRvKDI6Gc
BG7l6HPTfIwgxFcdLAJcfKtP4HyvXgyn+DDDvTeutZWqPCB2qMVh1BszZdA8uT58Xtd0nWeRIXKW
DHcnEKohSEayvdcUAr3Opn7sRaWFyC3II+6b5r5MPJQsNAyNaJQUGz9nJY+4+jXK1UNQTJqG0Rmi
SWhNaNax2A2OR4IUqttQRDShodeYmOPru/5OH5ItZNHKnQtUEZIJ4K0lF6Ni3uMiq0swZEcVLlra
ut9oB9kHJ1jEr4UvxzTWtvhLVxd8YVH++8WNgUFML3GBdMX4cXeoh6/8tYjbo5ykMv2Jnuf0821f
XwkXKLti+hpVQXR61Qu3xsRBFTv1FC3ed72KRm/y4xm1n3nDk1diuoUaHcaaMbT/duYOxEK23ebe
FOUL3/ec+ejK3VX6l9urWbGCVq6F2SUwWSKwG9e75wJ31zJjnKPWpmeTYNY4sdiOiM7b3Ta0EvVw
21ookdiYKcXL79qQNopkqYZ+ifLBIXdzTbuQNwbfSLzeWpFABw/eh1sX/1XOInfGmXu9PUQkqwHQ
bH1rC072dsNgAZ1gPF4xmoJaxvU6eJqQJInhbt3Mdx7HZASlOXjntmRLVkKqNIQcyJQPV8Sza0MF
0tJBn8QYafMDMdMzr+tHZ8mfZaNPajx8rdK/4/FHP2Yb99NbB0eXSr5DXBNsE/D0a8NWxgwrZt0U
TT8ybzcA9dSHurlhZG0b5TSRg9I3PpitnFroRaY6xmqnqJ15WLoCQ8x1INxf73U6yduHJgmY0U30
4JQ97AZi0CTplkhLPjRN7vfLX7cNvA13cAVMqvw2I58Z13ulD0PeOlWiRS2tx12TaxZqKM70BHRf
WJXaEDYGsAHTaJfP7zfsoqqJ1xtQd7h4rg3TztZZsWQaoP4uJCr2zuQ7CwkmLcjAGu1Cnei2vZXv
hf4vvhTmRlHpVCfAMjcuRguqPRGfel8bjw54+qb5cNuIPJ3XZVQUowAHxaAv3tqIsNeLKlCiQkwo
lwg822X3V2paQaF9kCV9u94wteLkFmprSPtMyHqCDOfa1NxU02h67YJJDXc/seF5GUEZLewDJcvp
9qpWYpIFTimUn7GBEKBSUhLUg1s30wYtGkrmBbTX0rBt+Raj/coHQn8OhEU4s3jUqzX8mDIdoKhJ
i5JyDCoWLQkPaL6xa9KdlQ8EBLzUdUMHBGLeSmgospaImJhaxMvdvHwgBURuEhak1sE0B6lcsjPe
qUoEZ8DHQWYJHjM0IFHZuf5QwIJDNMEmWtSDsn+fd2URkHxc/MLhJ1F42sbHWnFBtFTx4qBAICD8
Kucq1rllcYfrUfnY2lXAKd3H+r0LPBMIG/e3HWPNFsh4oAEvnwPgG75eWt0bXtPFjh6hEp9lU9hN
WZAV6YfGuB8/3jb1ljcG2wiyA2jNQLQaoGslUJmz3uct64yoIdYhnh5SkuzY2PpOyw6N9tfc+UmS
gCBG31tV/cCGeKel4GAem1Of6o9NMuy12Pt8+0etBM/L36Ry3/c2hmfrqTGiosl2SxZO8Z44d8I6
lO5rb4mNxHilWCnLa6iuoWiIr6vOaE6pu6CtW2gRcY4MQs+x+ZK1LJz5npaPBXlFkxeTmhvfeOXw
43oA2SeCmkRhy2N7kZ1mdWuNglZ6JMo59Uc6TBiZjc3D7Z1c8aQrKzLaXVihpTXQpcv1SK4L/OQ+
isx+1S5BYsy++U4+XHkkMfwI4B9YiDArooJGSpS80oIPetTppd82gRE/YCx4EmHZbXjISpSW7ypT
PqskqYuye4ZdNFqcWHqUtXRn50PhpzwfICYJCGvFtsrZK/4ox6QQbTwJ9lZbSRxMuKM9x3rkjV0Y
O8kj+Dpy+0UfvukkeSBjdPujrTwckT9ipsiW6AoUjuXvufhqY0sLVjGgJgwU1PjwstS/zEoElT6f
bHs31WTvxn/1dXH2Cu88xNOG06y0RWT+ikIuLltkzOqVkVPBHDfhOH/lzzlPPs+Gu+eldiLCuWuo
6c+AIRWteUDmtM917Xs3zUHiDCdeR5SS12yfnptnTJzf3pa3M54Iu9gTyaaly0RbCVU9G0rOKYoH
tWhDk8Gm9dS6kT7umfs1z9MdSv8uGlXF373nJxidaAHTZq9Ds/id9nc2WuccM2axt/XD1gIIfhhA
voAWeiBoUr4XA7IhAWQM+4XHy9wmfp7MYZ41PqX9LuldKK2D4IXNh+69aqfyyEHjFPAb5HxIy1Ws
oc5HZgl3NKK+t6GeSAYOZDrZ6nKsHTcMZIEUCmQvcohUccjR1ivAl4zI4p+mMQ/tbkEpw9zHEC++
/ZFXApb8+wCGAxv2NhZ3eWamrlkaUbWYYVEmIdAuoPpJ/AzkO437R9ak9LSBlBmP3et1lclkgu8E
H67MXbrnNp41CUZh99NEXH9CyeIXGdPq/ZkExHJA5IVG1W/k/bXRzHGKlNLZAKjik13REPDoXU8e
RtEfnGqr6rOCMcTtgicp0mf53lGpSKw27UUSO0akk2VXzwtiJPGhlbpbtDkEkUIQO83RyR6T7LvX
5Hf9+LPRj6MJCpJ53DjAa16EwgioCfD+xvCpstuTM+p8MRYjcueT130eh5ecfpy3ZDhWrYAFGTgg
vEbADXS9vfowe5B8JUak5exJH6YHsy3rg+2Kv2LP2QKrvMW84/zJySZQ7qEv8WZka3bysi4QsaKy
Q+W7PXjFHojwPXjE7yat+5hkz9Xwo/F2orf8xdN2BhOg8Kf4fxpSvjWpubJ2nFBLviY0lAZUYZWl
Gqcqr5gV1eXBm0aQBJW+Pb2Ax+r2KX07PAKc2KUhZZOT2DYrNhUwZN2TEQiVpAjnngjMSZ7Nqvg4
u8/gNWkhJm14O4AfP5Ud2SArkle88uTAiDYSDdzLeN2oD8+cDksDOgUrWqo42WWiHo5x3mpBbWGc
4PZyV3K1S1MqeFRvi0zj+WRFZa2dycReCrAo3jax9uXkbArwfoBv4t157bWZBVbUMrOsSKuE/dwZ
aPGWY01O0zSPe2u7C7BmD58QlSS8CjFfqtirSkbsEacnGmYo3tsidOhrY1thIjYaXWt7d2lI/pCL
XEbvtSJHPMDecTDEVJkPudPbW7fmCDjqwEoiwmGIQP6CCwtu37JhMjo7QjOIp08eBWx6A7i0dszR
APjPhrJd89w1VCtbGwam3dwEaXfySHGvx91+1k6NASzx0jx6LOynJ88e7vr2Q9O/jtq+xdDL7eWu
fbnLn6JsqDa7Q1YCPYEbku1qowvkpmZes/O2bv3VjcUlhUTeQgVLLdnPdjfjzYiNZQxcYBWIoF6N
fKMuu5bropCNrA6daslNoeROnsM5CACoHcWlYAwSrh3yzMZGaZO2Q1jHZgIxxuF5sErKgHbPTmaM
kZS6p83ZtdKtMYPVzcXFjMlYMBS/Iei1vcqsqyG2o6k/VP390J3t102H3TKi3INgrotnDrrDqIZc
N13u4/SJxXnwZ9/vYjFKySLrgbHTBs+O2qLxy/ybBcbEgWxkM6tOcmFEKWKhklZmRYsdc8qDMR2z
9Hko3ssjjssGLdh/P4pywOs+qZK0xTqwV531Y3TfPRENA/ji0I7xQDQC7c/rCBJ7gNhoXutEqfej
1RfAQb8uZo9X6693H100Un6HdxBnojSs2AFZ1pBZFeykoK7qqqreUS9udxDB4w8YHdta11pxR1ZL
0YvCqCeQfIoH0KYTba5lTjRqX42u8C36SMf7qqseWZoEDshwi9l5ypxD7vilTY+uOA2vVgG+pF21
RfK84vUeKLh/ZycaNICUEmFv1UtegfMtivF6K+tn0sYhbR+9eWvWY+XGuTKkHK++7d0GAA+4i5P4
6LyCzvv9qQccBUUbYIhQaVdb6AUa+NoSy+9oTH6To6wOzFn8/AfOcmFE8Xpb4knThDtRa5xneqbl
PahTxndPl4NMGJgaVGzRFQciRbEChmThxk3vyOOLNr2P8wvu8o0ra61lBRAAXiEQtUawV8c1hkak
9oxaR8RZPp9HO34l4C8LofZj+pRVGjj0PdAM4rXUnPTBdQ/FUoBsHJisYn97V1fCFd6VBuAquGok
0PT6CJpA6871wGike6/UXnzT2fPNRtmqERTDAYHUJIGR/PeLjGTOxmnkVFCU3E/gezKN+7h7ur2O
tdOEgYN/Tajr6JOm0GuY8ExU2FL9e9986RlmX/QNCPuWIflgv1hLqqcThmk4jcz2a5G64TK8Jn00
9Ftt4C07ah5AYkx19D3sdKdltD+WyfzYZNnfg7aRkG59HCXY25XLhjauKTweo62T30FINU1/3f48
G0bUFwO0fVkM6Uka5RpazRg/HrK7Mg5vG5Fbcv0CQu0TDWA8gNDCgTtffxrai9hhs4eyJNQod4h7
RuAUs7lr68ULMkxtpFmSHlNXbNVDlW9F8baUeitoP0s4P5jtrw0vhld1w0ShvJJ/FFpomt/y7C5/
vb06+UcuVqcYgTTAtREELCcF0+5vnRrSPpjz7BvOLp/+1pPxSEByxKYtnXhduTr+sQkiVMQHFExQ
yb62mcdV2o5mDLHY6WW0n4jZhl6LuOS6exNjGZBUmZAF02Zn1yYNUhGUFd81btXdNSXd3V7/6ibj
6vbQI4RSi6Z83ZjkeiE6/JaszHyxZA/1bx0kEUCfYSM+ry77wpT8KRdnvJkxR94XUJzMtfSAWQa/
0/WNmrJS1/tnZ8HnhDtGR1qtUsvPUJkYnQn6jGb3YCCMOJi65s4SsCz3ifPp9tatGvMAH0C9UtYH
lEvNc0HuLhoYa7v00yQ7R+2eJD34H09u02+NEskP8cZRgfEChEXDrIk6PWcCkIN+I6yRMoppEbTV
HVu21FlWPxFmDl0UmbAsT0lq2rHpCptmxbkU5Jud0/lJo2W68cxdczl8KfRT0MIFREvxgzTNuF2Y
TXHWlsrPyweEFeGDYRwCZ/2GqbVNk2MsGC5DWgCup2uX67wlbvIc2oLWnR4H1bf68/td4PLvK9cJ
cBUNusG8OFMdzO3moWJp6LL5roEo78jy/W1r66vBIwWjUyhsqiPwHmeDXfWIVRMEZcAqhdaaFwzV
ljii2mj4fYoA/PnXjpLPV9qckEKHNBRj56Lu/FQTAe0+cxB163G5B/mGPzV/d3ju3V7fqmOgIA9g
Klp86IJffy0QppZI4RCLquGuGztgNj+n5U+25OFtO2teDsGQ/9n5vf6LQNQOpBZ2gkBUlR/a7AMI
EG///dXvhAEYXJeShlPlJnWLhMZdBoVQrj80RbvzwI3qbZEdrUUfemFEce0hxXPO4DiqRRXGxc/U
Yx/1wun8ntyNQtuon6hU4/+4xIU1xdHjshrHfpaxbt5XGC1M7c4vkkD/2nQHp8bTYXE/MO2jg8He
BDRuwgq6jp9QkV5SI8ySb3Lkrz9RN/B0SJs9o9vSa1Sg+WE/3977tftcdlFRDATeAHNl1z4EcYjY
6SzsfcUCj3wD6HVni59kpD4hp858TYr31QX/2ZkLg8rOuGNnZSCKRjTDS1Og65eLwq/mjfx49Wtf
WFGOBk1dOmUarIj+b5Ak7sAxrHkvdh6yZqt/sno6JCsfug2AfqoKXWY6Z2SCeNZ5oPEPrzgO3fTj
9jdaPR8XFuQvuDh/eTzpwuXQQB2bete0ZR6acRPkwt5qIKwGFDTBAN+RRVVT/pALQ2nZuVlnQDnX
y7/F0E8uxrsRPBub1cXVr3NhR7nRtDobE5vgmoFiN9DPQTXcT9m9O/JD0w67GTzQ7K/UeO37Kpin
eyhxPdA8iUTTHat5glJ8t7HBW79HOQQtRwNAONjgKaRpfhxt+hH8d5iF7w+JyJKNsL36OTHHgik8
gDKQ1l7vcoF3jkMG4AQqMDA1/K4Fn+DYbBwA5RXyzzEDLQv6TRLFqxbPKrPxxmVairNNxy88tSIz
6/Y1lEhr8HU6+5xmm4Ad+bvVjEsObQNziMWheHe9LkxuIxnDAPc5ASnCSI5DeRfzL4T2gc3vnboO
LauHzgOylsB5J+vf7+UiDQNpC3gGgJhSznuN6fQSQnmwTZ7IMpy8WkB8sg+g67XxUF07I/9ZevMA
cizSkVbD19MXfpdWAH20AJXbT3i5bPjJliUluYRgrgAuW+JJmLg3Qf3GMFBMyj7QoJ23gbZa88nL
VSk+6RVFmaWEQaQbgnsj+da6T1P1/XYYW12PiYknlM9Q+1TLnhigTjFrgFMmxoNlpfdJ91DU4NZZ
uo18xVg7z2j8/mtJrX63hCSaMeA8z24A4VrPr+nOi0PSlqHeOT+TcX5gE9rCZfk050ZQ0iqirH5K
MVqmL9qx+9717LXIh32S6BAtx5Dz+DUdlyMosTyfWdMpJWIBBzRUbxdtK61Tmy//ODPmcyR/Jdh9
VY6RsUpY2Wf4+dW4vOa26ffZoZ1/6G4aYBymQ4ert61Hu3Tv00T4GO/ZyF5WP5QsTlOZkGGA9vog
92CNGg2L4jBBfu6g566DeeTS/GQuOn9sQSK/u+0Yq85HUfvFqxDzuioVINCkUw4sLpyPdV1oaWCR
ElUJlpqGb5FRrubq0HvA/CU48QyqAkYHZzbNnMBWHT8NpDks4CMNatZ8BFzjTnPnVzdpd6BgBS31
VnFwLVG4NK14pUjF1MxcL85M9+qA2gMNpsHY0pxe3Uwot4H3C2/sN+NxxpLmsvGLwN9weZJ78aBt
6sGveQgqBuD8gva0HBO59pAl1pCP1DHS20qcFlqd0qI9Fn3f+SjwbpT117bNw4wSRBo1TKypZB11
YXYcHIZ4yBvFRwrxaaPutrq3a5t2aUP++0XiYwjQDaSjXE/SBdn0IMC5v5mTrm6aTK2kLJdk+b02
AiZLo7SZh6gkpj1LvjWgmkqzfp+Duvr2gVrdsgtLyueZPXwKO3ZhyfzlVpWvDb9uG1jdrwsDSoRo
uBUXaYL9ysB6YrbQvdWg2rCRwmztl5JP9OBPizEFivuCPJgMRaL2YR724Pfd/8FiwBICMlBImKBi
e/1d7LEWmL3DYkCIXJcM4xmvmxLqq1/kwoaSn8SYZp9ZCieuyOvQQTYv3SJuW90tQFQAHJEINhUx
PnRQanXLgp15Ue/aThyECUYJAeTc1itBBa/J+wlvHbCgowoKaU31vY4puIRXXo8Q02Wjb6RI6AgB
i5JuD57u9wbGsockxgwpa0loxeKLOccPPcvbe3sosrDWSLmj6Gq1LnHe75hXP01xTEpAGD6Duu6s
DS2oHe8Amd2GtqxvAFB7aFahlYT4d+0xJIF43dST/KzpCTSDrGOevEJ/gwMQWcef2tmH4A2hg29B
ZyBzUF+4z0fNT40tms6VYwgkMp4Rv9URkSpc/46M6oNGa1QZaEv2guy8woAy8Ou7j8eVESU1nKvE
/a20fp5R2srMeZe5hS+odrxtZsV/LXQvLNxNgLQivbheCzSiMmCeS4T5nEIBB5j4KSRwZbPc2rU1
S6DlRKMEOrSST+DaUlzaXesQWMLv2GFYPUz7Zq+DkhfqK7fXJH+z8iKyIN+G9xDAOliWElkSQIQF
EXhPoyKehYaw7mg11P5Cuq8ohtUBhJOS3W2Tay5xaVIJNF7jlMLWUY2Ya/D6xvMzs/IwyfXwtpnV
PcSQD5pcv2drFacoWj2pFn3G1xqN0R+GtD/y4Zj2H2ybbalPrC6Jot2CNgVGGNR0OJ5HF7RHiM/W
/CqOzH7Z6mmtBGcbGCfQjoEmAe80udiL21+vBtbbImFnljqVX4EFIJi8dut9vLKMKyuKg2ugWtf0
KmPImfZTP/kFwqaY6o3n6aoVfBXAXjH5BW2V67XYvOW6vuTsjLmIVCzPvH1wBd9oc0u/VfwalFr/
GVGWAu3SrHSTEndNTUdMHRUftbG1wzQXrp9ZNdsJ0rvgs843XpDri0OtG5IxgKWpo3l52gOq46HK
rulTFmoQRqjFOIa0f/8DCOv7z44SIRjxkswZsIlVkx+96lNKR9+rp4AOG0FvJUDAECiEEPpAFawK
H44ttwCFadkZAzxHQO0QJKxHgxmgCNV1f4bK/O1ju7qBYLOwQImISomKwja9vk1pW7GzKEFDjhk2
0v/qGN1wDxXgJBMEKQGIeC2VtfA/104IMtfFYBhUP49TgiCuJz5AhDtaaA+pDmrsPn4c3b/GnH5J
RAyCv7sU5BJFDpjhi6fvSNe8utXWylcC1tVPUuKi7aV2jPoJO0/tbsCTqKiO8h4b+mzjubL6Sf9b
u600yHWoyM/z0DFMAL1OsXXUuxHlrjqopn3Z1xv+s1YqgLYc5LMNPNXxtFCOe2p0AlvbsHM9E/Gp
L1l+4qOeQnYXfFCkLKvIbdz+ucIA927JizwEM8N3a7TyiA+V9+UPvAvcr0AuQ+YQP+n6szulzup8
gXdhhPKFAJvtA54bVkWycfmouN/f/qWDYkaONmNUT9UvcRdDLB7BHscLG30Uw3oEHrsCpqMBLive
a3l3iK3+MFhmAFUYq/hVoglcfCwAxUk3nH3tSF38FnX83lyGgk0GHCvv8KoDLCGd6l1dRre3ds2r
Lq0omR4YAIx6rvCdteIzqX3L8gcM8dpft7rma1gLvLP/3VpVsa+eShD02hyNTL9vA9Ee/m66AHwZ
AKnOH2nj93H4K94I62tn89KmUhix/o+0L2tuG1aa/UWs4r68ctNCW7It23Hywkoch/sK7r/+a/ic
eyJBLKGcm8pLHqIhgMEAmOnuUUhBFBPhQqwVr0AVoEiJ0xQvKHByLmSr+wVwBwoKQNiFkMali3ap
jqYLIlZraB7BCkPNFAFp0fZSupOJGwsnwfAyNGkcTrfXby3vhAfDX8PMhalWRpynyYh5pbTZYY/m
wosCMVxf7z4LgkDAQmCNpza26pxnVpmZrQHCj2KzR3gAlFRA/8QwzPjvoVUrQGajuaQOuU22X3FE
ipkMC3wmXyp0LDZta3zh0i9XdwAK3cA4oWk0ADiXKzeQVmj1DHu+l37ESrvJ8NIh9lIL9pQLPDeh
bsBecIDAhCQjEFUSqnqXxtC3ohAGtSwAZu+9TpZ2QMlso8Xv9BMo7OE4eFHjac2PtOOEtrWpBKIO
Gi+g0ChAYVwaBmFAj4yEFHdhfRjRcToFuhTcpNvOuDaV1AK6IWgUUMIY0Vqp0IlhFXetof/uR/EZ
elD+VMjPNfBbU8K7ktLT/mIyEU2A3oKsHm0TAHXwyzHNEzLNQhpNgZE7KFkKouTHuP8SKYgUdROR
iTO8NXsYGg4ZdBdEqk29tIfmnXk6AesZyL1VvZcG+sEh5EXQ449Tfyi1nyhfmdsqJdzOAVdug5EC
sAvosUmlHdi0qIiGnVMrjmPQ9Xr6UGhx9jRl+rdEXaxtmaEDs9L87jtRBhkrHe5iXdN3FprIcbz3
annxFYhtAEHT7YI39eX4x5LMfSfEU1D0CvKxP8pSs3Or2Vh1IKLQf9uXrmI33s8APoF9DaYIlSq4
NNYO4HxHmYHFnQ7KkHqZqt0DELNNSp3zsrk+9XHuU7E8wNTw6LzK0+WgG0BgG6a6N3U/3kM/1Ele
opfsXn1ID8K+fal+kV/z05fHB6OUEQoCAkg3zHVOEZYJivbmFMzA+81j5Vhm5slCZhcxD6GyMpV4
BIBuhrMJm599584LMfuq6OZggliL1UB/ObZr6b7MXm8PiS4Jsx/Rx5HKbFsGclgsCtYoKl1Cm4A5
kNNvUfOW8rAXLK4ckEXA8JHtQMYe4r1X0dNCaQ2dZ805qNrEF4zXVCod4NectCrvIGbnxiVu+bXh
LPIbhNc3Xx8dRFXoBRQZHjzqLx1SEfslrxJrCvDYl50uKgAHzZsvEgPpEEFiRAIQyU7kJNirbjdJ
CfQoAU4goubpHQSFEvG+Im1qt0hd3R7RSjyjaqhQOEAnHjC9mfgpy0u5NCTCdOr14HaD3rhDPbZu
WcnFr8RIxLsKy7HFJUr0blu+Oo3oKPHY/oTPQfiEftlZYiRejGSeC20K6nz41KiAOzY657G9agQM
fUQtZF+wry+NgBdfSbkcz4GYhTZpNAdGZPmrV0w6EpCV8NrGYSSyL9JZ6kQl65M56POPDDp/Eh4n
1uh8kbn+6RZAKIPu+IlCYDNJlRypbd+Ic5Dr74bga6iK5fletRLHHHgwEurIzDbG1qLPLPAlACOh
83q2OJoCbZ+kS5YAhYVNUUfPw1LsZ+VPKsqOLDtS+9Lr0+PXHQJtFYEOQgjGhZVxiGkshQafghCs
p3aoQjUwd5Er4Tj8ygGGWxcUCWnndLCmmS1sAXMUVwk6tdcAyGSCVxPlI5/rQ18bwZiXHCdfCYe0
rAg1bDAe6QpeziO6QrVt1i5LUCZ9+2EWeT/YwOWZXz9IqI6eSoEPEJllafZkyvUqVbU5gBS2Coq/
hZgBMtpxyBDtK6mTf9xeqrWoAQEF6BFSMgBKBJfDUjp1tEJDWQIJ6sliHSix8D6AdWVkPmkWn2iJ
c9vgij/iLkCzcmjOjVEyYYqg8YyRqbEYLFrnxdLilRkgVMqrTjaF7E2qi+oUx+TKifkpBwyRJDQF
h+jM5Ri7PiVCkcJk3MR+ZxWeMNll86E0nLlccUgD8v6fvCFcBHRmq80LdD8lvRdBGEJjwnBO1R9V
ZcR+rcfmRsjV/AjiWcM5yFYWkJZBAFsGERypacYvZ11LSGnIS5BMjybp/TAPMkmzrVDDszG2iy8q
NFDPv7DHOEyNN7iqlXAYtOQrvCX0uk3KO8rWJvJ8TPLlgs1zboLkoy7BoO2M/HHsRs+SN3qOftI5
Z/pWjhWgIGh9B8hsiJcwoaqEuFSJJoBzABzVRiBAFReD144hhwW74oJ4QiEaUtgbrDGz1kGOpJzV
eg7mSUrtJGwfJ9FL+yHoal5tc80UpKlE5PsQrIALupy8IsvapCxKnGG1k3XZi6AWoq0R2TW1iHOr
X5u8c1PMxqqgg6L0Ekzl2pOUSTZOlnDhBMQVXwBeD2U4qB1QgCJjA5JCotil0xzofWVL6lF97wfg
IQy75uULVyI8QjsKBiCfQNhLZbyuwAhiLUPoDWvFFoAwlZeP27HvOr2DJyMuZzpy3oAg4i5zuTZC
F8sSmoBgMFH9WCUPYQTW7nMt7tox8YYmthNjn4nPt62urRJIUYh98DsEXOachE8uRRHLOFI0YbaF
ZNkqCroJRmAC/oMh2sCQSleiuxizl1IlVaLRwOjgDlHYuJCmczQr9W5bWZ9EDSbo4xV2GDOmPraz
LmCd6ip1Z+FPFv4c/eRYOv1uEA4zDyWzEmBRcsH9Fp5BT2XGXBchIWdAgDkAwsGNRIBVC1vIjE0q
79t53seKwBngygaGQbwaoNUqgYDKGAzFaolzUi+BOmkA41bVSxIDMBECY+HXi/zOmU76zmcuiBYQ
bui8Adl8rB5jzpLRFb2fyBI0jTruFQN9oSZUDR0jG8dtDcoUBLDAkk7a2AyyZFK2ipiUR93I9dZO
ZqsLsmLhcRRXtiJK77gEAfYM3WuWlSVLizDLXYfLVh+LuKNaqTM0Na9ZwMrGgBV4EPRnaOGY2Y1I
H5dR1PRLMO7Fx/k3r7nQyk0Hqqq0AxzVHoFi7eVm70QzUsVqxNUqNDZtCF7Rk5m/50a2G0O0h8+i
LtspU8XZ7SvxEsR2MJcNZO7QPp3Z7UKPUKIbM6YO4rEhKd1hfipKHAVQ/eIK5a694c+tsWWsEbRV
tSgH+CpajUBeLLFL33TnN7N3qp38i+OqqzOKnA7+Isggkl7OaDg18GGCGW2NLkAL9y0YhNsm1J/n
/j3Pj2Cmg9V0rxDXWCBDHTRQbBrTu6bApS9yCu0JbevFbaJ8sd0uvRIhiQDFYNq6GWku6s1nT6x4
0RcwauFHivKkyvfpmNrqckgL3vDp8C53KjRWQLjA+QTJVMj/XNqJTDQgkTVEIn18Ua2TgZp9k99X
7R9N6l7TRHVM6xjqewGdx29P/PW8wzDKdVBsQudGECUZw8VCuyY0WGXyq7EGO8L11hwcXftof8Sa
HRMeV27NIIp2Gk5JdDm/YpjMoj7lWdPikimWB8RIFGB7rGB918ugW4y7tJZGN9dmzkPhOiAAO0Kh
anAuSOGyLc5GaxlLo0Mo1PNvgrLprNOScMLt9WlC4SlUnAaig8hjMFPZ9jn4ZTFMVKU3z4k7j4qt
Wq8WtN3EofLDL+N8oYlKS62fwlQWlIAul643ciJoKsKBmMvytlJR+cULJv4h1QknQXNdzv80ReWg
QDJEcpK5qXXzok44Spagfi+bclNAYLxXyV3bTXbXxO444EkZlSBYxcFEDmPXPBbLna7mDjRiBpT7
R0fNJc6KrjkSHNbEfgEID38uh58hmSTFBc5SqfgOzok9+5ByG+Qtie6g+vRFaREEArxrsUWBQqew
FzZlCnFmU0+hLhKE1WEU/oCg2PP0sq5PxksTzIBQfmnDTJUwyeO3YfmlfP09BDIQWDkoQYLph4YP
lxOGpg562dC3MhDoPjR3sPXi/lUwEg5qd20foNKJoImUJSjyTCzrelCysyjBmxzoZn3TA2eyq9vD
tIn0x9vB6/pAxIjOLNH7z1l0XiCKrykNLMkQnEql3resxAX3KJijGHqiHIfjjYs5C1RkD6V5gLVU
2H9AWSxSHG320Er09qDWIhUAZmArg0iFbjrMXmtn9ELvTOoGZeqGee3WKP9Nc8gZzXUhHB4N1ABq
RDh0aUH1cvKmWmtxh0F2QUDI0KH/pvR2Gs8lVEsad4x/o0PRSZrq45hFG0WwScJVn6HLwx5651/A
ODz2bhniOoOjoEt9ISZ3NGpakbWfMx+vmFzsXvOk9pPQlXMv66CVz4Ocrs412k5gngG9gvLn5RyE
PVHHocMciPXBBNag0u6E7quMejrPUKPENQJZOJRBL21owpDX3YCMhz7+LJcncJ64CfS1yIF1BJoB
/oKqC7MPRmgTdjgncEtxh237ctsfr98s+P6zH2fcvlBlEi0mfrwT9ln1VMf3iw6+pnfbyupWBiQN
KTbcgZAQuJwlOUK5sk5C3G3bbVg5mhCMlZ22Tj/6tw2tHRt4v2LNKV8XkNxLQ+JshFJXwxDqOvdC
vBzzMPsAt/9VkbdhODzTXge2UXHyh2uOhjQHtjXiFa0XXVpNhXzIRjETgzojaEd4L8jHEvj4fxja
mRFmDjUxBY5GS8VgGqzXOuq9aoIKPHS8alN2zEz2WojjQxaVE7DW4iLecbRyCcwpRnc5tmQmSNaP
DeJ9+6wbD3rT24p6xMymKd4L7bfbg1ybSdC2UF5BaQ9lZyZoyHk9w1lhzeqmNyJEgTCRu0JId7fN
rHn9uRlmUKUVd00T12KQlJ42OEUapCXy2a+3raw5I4ACnywKnJVsDI6sDKp3SisG0TaXDnJj67M/
eKHglhvoZd+2tTpx9LmKyihw7yyiZW5UvRllHF+ajNxxHHlS+s3C8XLbyuq8of07baCH6iuLLLH6
siGgRoiBmWxnsLQG5UjldLnag2ujgVwNRHiQLqLt0i6droX+ZNoSiFA1CBJqTFs3x7aU/vr6aM6t
MM7WlkrR9PEoBuNjTz4k402YN/KXeTs4IHCzxrsemVBI9DPbNgF8c8grUQxmeT/Pm050wn6T9Jw0
9VqAhYOhLgPOHoqgdELP7koCVr+eZ0UEc/RQYgxqT5wpgrjl7PErk/STmZMdijuAF9EezyjQMFfN
cpKR4JqEIVgWXJm7KUvttGyn0+3VudbYQE1GBt8JxwY8AX0HLseEbxfbdA6HoCmCxngbSz+sghIC
pPJ3QXptGzdM9/OH+jCmm6IMEkh95POdeUqEfbytQEzK7NBRf0FRkuScU2Ylk3n5acx0izNazE1g
kQbVz2GXu0/LZva/i3fa99tTwAo+03fJxRTQ/Xi2rGlmlaEZww5UytEVdYSsrVK5huWVyi4mtvV9
zB5VZRu/cOPJ58XlepH/zj5zkmZYemUcYLqtduglrIQbrUTq2ZalvUa2RfpNTRzpTYgNew79sHCS
50p4qH1I1bRCbltPC7qoC9Fdtl1UtNj46ORNq9+1y32E/1zZsh+/pE91ZJddsyXCvjRB3l7ssOQE
rE9Ji1vDYHzVNMahVQZrCAh478m+TV/MULLl8aWTdDtDpcUw7BT5pj72lxHq6x/VPSkqPxKeknST
AUGeVjtzetPqeKcGWvQmNQ9l6WpqaXe1Ckacm6OHvdbbpfmSCn/ICMl8qEqknLP/swJ5axj0qDlz
BD2eDKuZojFQywcUB6faXRQdgvJbKj6DngtO9RK/o/vHzgjdBfGyL+3sqFWOjlVoghwYmXibGAfB
ydBXwnQHa9cNsZulr5XoNHrQHZPHaRftZU+FwpvVe5g0G8vS7qXiVPnVgzA58nxUH00Lov0vmXCY
xE1tj6fptZHsJDsOBz2zK9meQPuT78TwaBUu1G6smDMRK3lL7AggmxQqM0XZ1pcTUc+mgL4X/RhA
MQuQv7kgnt42y65oqsgxp1IO0iov7EjRj/lcjM8F6VMHct48ovmn7MvlikA0HLK1uGfiag51zcsP
kfKh6YcxGYMF7gIMpiNpw/OAfDcVBFzaLjA/GkO1WwApqkbyckv3FHFnzT8ydIxIR8WbNHtGjqWz
hTxx8jHzoDG2pcnePM5sCJE3veB0m15vtybN7IMnaxZBR/StqHOur9yxMJMq95XcoN8zcI1oBRg7
xhuahGJbVEcliDJvitCVAV3Tpq3Vu0kBqa0Y2WKUJqtdJh3To2KgUdE28ZJhU2VOKLtD9bvy4z0S
jIbyWPU2jgtb+/INDtMP9BkuOyi24DC6nP64roZR0Ysx+KHuHpSHL8fdy19nJgTdMPCozPHrYbdg
LVq/kDedCdx65dBqhiAdrGHxurn43it3pI7waIp5udtP4vuVh4FdY4BdSFvyMeefmUJEuOjTEYiS
+SiIwgP0wOxqjB+qTNuXyWLXcgvwMsIYdPHR89IVGycM800lW0+9uZziYX5H/u4+biHdnA/kfmjC
Lao2T2FUYFGdRFLcCNxFwbcmaVsuo9cpvmIGRv80loBDG7oTCZz9e32BxMQCCQbaJJpxX4FIalFB
1zWzHIM2LYCBTN2qGFDs8ELUPG6v4efD5Gr6zkwxHlK3ktq0UTvi7qA/tRBS1ydgViodPXGLF0VL
XDSQAe7bcEVlvh/G/G3Iard86uKPnHQ21Ga2gynavfJzbPdKoTqyNm3kYsv5yuu7FCaEIgxwyUFh
lO1fGUaDWZF4GYMoTwx/Fga/LCXiFpGuu6XQpXeVEB6AGUfMz1Q0LNEat1OH1BXIbNlNXkrOQtBC
rIIigN8AUOKrkKG4Q4N6iE9MZeklDXRW56JAnmXR8WTsdJ/Iavd0exifwLCrycZdGrguhOfrfoRj
DkUOi4wB+kD4hgzRxx46oUKl7dRl2BBtB3Xhaf6pCo4V3zdW6puWXaKFkInmSjVuMmP2U24WzuF/
/f6Sga5BEQ9FEHAKWf1jMOQkOrVjMJrhU2ltuupRilS/J8UWsNRmCOKl49wMV5YTJsEDpaVJXFnl
y7A0NeAbW5kIk1nrLOke8pH/Mih0xbLQvOyzK96lhbozRqHLgX4vcQGI400nHww5d8iwyVFz7vfV
zMFl033CLC0wlX8N0iGfXT1AkSw19IXDkCYPqscmKATaZta8gbdjV852rBdyylSmAVU5FovdWsI0
5hMmTzK2aZVucce61w6ReCDv7St6t/uRxAkSNI5fj+2vReYFGOZmWCwRLCbpljjVO/Dmu54Hd1w1
gisLALaoN4LJdTmBfaRmpl5JY2DWoV3MP6xQ8JPiSYmHXV/8GHiFgFWvPzOnXJor1WKpqxhjynfj
vag75pHshNQu94TjGCuxHJKRf8fFOMYsq3OTzTA0pC9yVeA2+tsQ7iDSxdlTK68t+MWZIea11ZNc
LwwTMVJ5Kzb9R/i9cJQ/KvidNuEUN9Zd8MwUHfOZs+fy0oFDDlPpQ/ugiLbg9X7h6n67xwFicLYy
bwKZE2pB3rU2JhibneIJNP7xCBUJTmCmq33l4WcDYm4yqYLagtHSuTvGD0Nnd7+Gb70b70W/3wHQ
1n/j2KM75pY95qGSxVpLKtwlgs4HOaB5KTbKRryLbWGnAVHMk3q4zhNdeAZbtyubyapUYx5RY9gO
/YFM8EUeSGDtbDt3Pxa8kAx9ZyUi9m+f203iFNsytsvFXQIZ7eX2eHnHgbAxfdF2jcGLf3B22eoQ
4XOo5QAIDhLwpUcKU1KWQojwCzbCPieI9JNklzwi4UqmATN5ZobxRSstikQQsJmjAC3gqo+ucidk
GgZ/GH0LXStmtFtArz/oWzmcKxBvgIyHGoIspSk9MtXMM9NNrG3MZeZtg9WthowyqmEQmgIJ+nIW
66KP0m6Q8Vwod+omvVOCKrd1Jz22na33drXLPXGwhUe15Vx41yMK5YyJlMQNQZJLyx3UVTLoh8BF
kQ0Z5GXbv1kaOpCUgZmNUH0F66j+Ds00Z1R5SvWfmHN2M1IBGzAcKbuEfaPmS0fqLtRwvDXxo5pv
iP7NyIeNWt4t4lFTIDob/WpVW02hhiXfS0niqlHQo+Vf+zzTj7O+i5Yfqduvi8QaFG8DVCMwhxQb
ykSJMKkGSMTmIJ4kT/X4R1h+zOMrJxKt+dVfG1cgsVRO4g64mylI7zR9C209Pw/ig25PW8hNPeon
e9zx+r6umqSXTah/ASbC6gaJQmlEtYRhzdNPIh+maqMaj7eHtXaZAAj/fyboJ5wdUIYyyE0PBlYQ
vqjOskXrt8O0j3lXsbU7xLkVxmk1iErh8ZFNCHknw8psPRU2Sw7Ai75pxR3ptlwxMLb7KVKdcAnk
ruEMoIRAfeRyYHI9FiVUJaYAYhletY08lBeMQ3Ov7S2n3Q77aW88JL8WX99ER147lrXocG6biQ5G
UZraspTglG0GVE/AztvrL7fX7Zp4T8eHqj9FEMkQ1mFsoNc49IoIbLQu8NZbc5dsum22MZx6oz4J
fuGbnJIAvX6xm//cIHMPLMRMnTr0VQ9GB+1yOAF1dcbORsPc/YhSjEbaFZixYgTFvTlK069YGA5Y
wc3tiftEH90aB+PxUxvO4TRgHMLJb57qZ+JFP6GxtBtsc7dsk33jZnt91+ymTb6V39KD8T08zAF5
4FwNV/c2YDWQVYG8Kdh6jH+modrJGUasQd37gD5+tlRzO0et3dbArwGrET0tERuZU9gEHrFW6JpZ
fvLSndS96UFwepvctQey6wf/9tSuAL/gk2fmmKNXSfWsqsoaLMc/ZGudOuw8xU88Kai348P4Fh/y
nyfkfzkH/qrvnFllgn+GDnqJblHHhFz/6AEu6RTNc9ZzkngcM5+virNIWYhT2Vc6zAzmVmhPw3Jc
1MPMy8yvpZnO5/Dz/D8zA6F38HuMCmaabVG45qbe6Y1tly66bbjSnpzQgRQCig9oKe0oj8Ne2pv/
f/PJ3m3mqIK0Wt9gPvU3cdrEsWRn7QQZW85zZXUHfEq4ggABwAmd8LORgi0qWhXppqBZNgCRoo49
8wipqzHrzATj/4UBAd4QCf5gslKgUw8SppLj8zTOXoWTMxOMz1dJPaSziVEUj2Njl9812c7L+3J4
AmruQxfBGgVinmOU7aH9n8PtzCjj8roR6VLeYVzInke28mu5m3+am3YLFTzfuBffceHV39PtXvmO
54RQ2zyJhhU4GN3pVH6Xrh1Q5pdrp3b9lFmkxQfMR2Lre+Lov9XaJmhWq9lgvqOR1b/EyzOLzHk+
k3YQkxrzDEkIU9gkiUc6zglHveF6KeGKkmFgk7ENwItI0NVWQ/gywejQX4vo1DxAa9jm1vBXL/HY
xf+zxKyfGDYjCQm2WPY67qGG68u7ehtuawc6Jf8UlHH5MsCPpSLGzEETkiUW9b5HQJHdozLYS2Ur
b+Nh+WZFtn5n7MfftH30e+XipVvyuvitvgMhm/M/68wmj8K4VAUDnpoWDpq4VH8spPx20Ucm28gy
mqfmNym5xZzVh8q5VWbfJ20tNwMgP8Cpo7JpRXei4qIjWXqcFNEx89Y258fS2kX5t1j/ZcWxjYbP
4bhLuvcsKr9F5Us6DYduVrYzj0S0ehM+mw8mXDQQ36rUmq5G+02VBegkeYthy+9l8hjlTvZvL9Xz
qWBcrUqgyb1IA1wt9JTGlXAqN84OZXgcl6j02OX2ri7c5Nna/Utg/DtSNpcihWq6LCFGmja7/KGd
I1DpvumtHw3PrfS7yX8MEq5c5mPHxRqs343PTDOxohcsEKVSLL/4GN7rj8SBmrtTe6Nr2o077Vtb
5kSO1XPmzCA9JM6Oss7SxCQcxSmIzEpyG2ECKzEUFE7qZvUGcmaFuYEnspTPcjpiWOm2lW0Jbwsr
26vcly6dnqs4eGaHuYxrc5VlUU9DLZQjdvLwvRCPvaTaaWgrtU7L8pVwVOaBc6pR179llglUuPOo
4pxjeNBNyhzrEPrmdu7s5tttx1y7doCTjQYsKKroIJZcrlURtnGad8sUVHPi6NNmqHFr5MnArBoB
XQXkPShcwdKlkUmQqjIlCl7u8t6qJafpHmWNR47hGWGiXFxBTkULZTxxldeoN21R33Xl0+3ZWvNs
7WwgTLxKa3WIiAwbZngK018CGr3dNrAWEM8NMMsxtiN4EhIMAF9lzk6P3ju1pzc7EEWmCmQ1Tv5s
dTzIXYHgiCI4SIuXC5PWROqlCubqneDwpCFWF+Tsx5kFmWItzaoeP55tURJ8EzgvkE/GNrtDKFno
/308sxg0GzlNDX5fvi/sx+k4oT2R3TymP6XH6Llz/uAf/u3VWQ2l5ybZ5TFNc+wMCS/I5AU6QADm
hfvOaJy+0FyTQCGKfEDurJxPddMCIihCXbXt7Tn6zvkOOnXM0EFDoQNHks8C1/ty3dowUrvUULGh
8qQwnEFT6p+mmcT7VJ7zyFNzTZ/tZBQBKpNysTiFca1CvSKVpGmXtYa1HcBTzl1BbcQMsmyFude0
crrrNKuPABOreTj+te+lnFKsFmLNFQfKTM1c6Ebq1gQ04bIvhPeqafKNHFmzU4ZaHBiLwiODrBql
0QZdpUByYguekzyhS7QGuZVmeJHHnxbZNbWKd8/vWj3dXo8VT6c8ctzHaZYfDeUul2NAb5Z8zGEp
mxTVVZtY36ZyWzl4GFgcr18ZFLS7oJoOwVu8fdmVj5Ra6FURqFr0fhGbDHzO5Q5NuUIBvbaL59vD
WjmCAHYFmASpEkpjYLx9tlo1JGoI4P0gfkPmFVArC72twditDmK6uBDSeLxtceVMB8UKrQCp6oRi
XfUXQaUI9HZJBJPBivxiySzXRHO7XQ8JOIL+Jpt/MEcnEgll0GbZt31cmmU1lkAPW5DMRBvlQOjU
TSaaH5HR8o6nlYUDL4lyWRRQ2K9UVxOzQE+1MZcCtQohHtw68bQ4GZjsuro8tx2v5LS2dhKE9AAY
AcwVPP1Ll2zq2NA7ANqhpbT4ybztSGu5SSp4ZmTsiVG+Nbr08fXZBP2EKr0BVw6B0EuTgxGJYliY
YpD9UQrlT9E1aDfxLsnan3+wgyUD6EQCF57N9XZJa6CjbS8FZfZSqpkDonon2YQ0nMNxZVcjdODl
C2FgiaIhL8cjyY1WZt0AocUqfjOs2h8XzYX8KccJ1wrwYA+DXgvNBgWvUmapKpIRHYAkKZCFennU
tKJzC7zCfGmSJs+0BsObp458mFYqQCZ3iHaDZvJUH1e8k7YIpmJY6C91Ja7Qy9kUJagVBibgqV02
+LlZ+2YU3XeW7MXZ79sruPbivzDHRBZJjSsV7SukwEhFp0ZRsjYaV51+IYRaebbRcQDpauRMpe7H
aET69UsWrEPnHxBHYBtZGdtplsKmhB5rUEmVbYQ48pZwM1om4NL3db3JRfV3LtQcUZiVDYnzGlo3
lHeDhjzMK8xUFUIw+1JQlPEzOuqW38pB2Qnic6XlvqLXHNTp2oJqwDVCwAIGNXb/m1IZh9YAwC6E
ndwyBbg8rO+SJvMLEqGhqhZyElJrw8PFFSxf2mRIZFVs5WyRxUov5CCKnUVEJRRwwKi5HyIoR7d3
KQAst11odXxoowJaGITYUYW93JzdPPd6hZpzUC29TYWPrTstT7YFUNmFzBPnWjmWwMj5nzE22a0v
42Q2BpGDfgD3Z5AaEJrwqC2SJH7oBl4/RWYqAVekshtUxxJ3F5z0zNDUFi9bzeykk4pDKD6BgCF2
qh2pERoFIWVR8DplM3GOtcfG7XBCA9NOI9Jp0nfEgAx4CND7VzvUM4MyGfcvpCoJ5wSDkkfL61Un
s8BHEF9uOwWbiL0ainzpFbIQz+nYwor4SH6WbrN5Cn+32/f00AA6/XTbGOMU1BZqSGhZigo7NJhY
UlAxWkofmqJ0qtpWu7PCENDfShN/xVOLniG0qeG/2INYEeh7UOdkd5iaKmYXN7A3GAAIBlMl2YJc
AtRqbG8bYg+k/47sryVmFkdLrNpRWKRTVHl6vmugslOW9ykutt9Jfkw1exx5qrvUp88eNP8xSVV/
TRyFUKml2/0sZQQVQ2mqlFk61UA37cS2zp+Gtix9ALd1r+vF5UmDbNJsF6oK7PSk8mrU7In0nw/A
tQxkTAsyg2xneqj9pB1untKpeE1/N8SenrXD+FY8iHfdoeQBAFZ2HC6cf40xJz5YzZ0O5UTpRJI6
KMTWy5HimefO4ywkzw4zq4VlVLVSwc446K4WR8e+McHxX/aNsq87ycmg+gDGvADFxvJYj9bOzLK9
GGebLJJd8PU3t79ndZHPhk0D39kiF7ECouGoYdjR8hyhSXq13CdZ48ySEiRofENK0RNSwpmF1X16
ZpUJp2kGMWVSweqY93jrRn4YJm5Wyn4H+t7tAXLmmz0nJqFKLWOEE3USNAHU5c0gh0U1uFU2evO8
2i1/h8TeJYYBwuYgECLMFX8K421ooaghmfYiVV6CfGSTC1s0xUYGbPErAQgkQ3X0jNd3krOa7ONJ
I9VQRQOcSyhq5Bq0vTm1BzXVgRYcXK3pd3kOAgU6Xt2e47UY//laQxdKHPxgp1x6UdRkKKEkAkLF
9wlStJ2NIo6zHzblYw11fnv4zrHH5H//GxkgT/dfe8xmbdJBb3QAT05dbG5BA7XrREGLisGZ6trB
JnYW1JAKDYwAVFOIlfgc+6tORdHNeOzTFr1MNLasTOuawZROZT/axpzejyizg+lxWIjuDNa40ebF
6Wc9IMudSrIT9DXtJdnqwgJ6BUePYXXNz76FeRK1aKUNoUY4npL7o5g6RLUl15i91B6XBByKfzny
KDsV0sOAs7FDFyOhyYmOpZ6n7w26Ii8+8u4lr18RCzL4zwqfmWFGRSSTlKNRyacSbXf8pUgKSES3
0A9XxXQQ7L7WdRO9BNC8lpA0hGIWyBekqwGuMCvLJeaS7WUyhZu4FyZvkOfviTE1gWGRcF/0heot
wD3bRlYtbkLU4RAVNY9xz+RxP0cAIrSBftXQyJM0JsaNkTXoqhrJpyxsjl1bnZAAF+zbjrjmh3ii
Iu0IcRU0L2RucIkJXU5DSjFL+gyFeiUydiaR0Io1rEyOKbZO+p/xgIgIoTtouAJSernHq3FWiZTU
8snIlB9Zqvt6vhnlg4wOC5p1glSUm4s/Y8CF84x42gRyYllZnEDDvDBMaIEAQ4mRYrhQ/mHhhsZU
L2FiEPIsajVEqHK0Qg7dUPmDHhNuJD/dntyrOz+EhoHRww0IXb4hQ0EX+OxoFBJhViW0GHkGTeok
NPJjMoEmW3d424jLTliQuCyR9eMcyGwKnY4RQUWHjL0BwRwwxi7NRo0wLoUykWeyzL7ZDRv0yGmz
R2w0gaDuNL+hrUwtPkcdHj3DZiS7Bc2nNV5HDZYh+fkZaG6BxuPoxyjhtXr5GRlJ43E2LfK8JC/L
sVQcCOYBSWv09v+Rdl27kSPL8osI0JvXom2nbkot+0KMNBK99/z6G9QB9nRXE03sudBigF0tJlku
KyszMgJ0vaI52j4DSO++/cl94Hl3oWylnNm6kFIOpG0zOmxPyn3A2SHEnuO9B0LU1ECpFRnLljnW
T2uY9V+FpKv795cWetaYFkG0ytM8jIFSCnVcevW52Cif6Tc4SvVSB+uv4xnNjj1VpoD7qHYqq7F6
p91XZvoEhLkxHdmH0Vkl/rxxytTXUO6LycWYUUPMHm+3ZmnWemuiuqwjXsfF6JGv79GIyI9vrDwT
Fs7HTMkigwFPmQGz8+8vtmzaTqWvZWxz5kJjkHO95V8VCVOfw2PCd94/H7ceAfk3kDfOmnzIMILc
9tpaWY+91zTYqVFXOEpWnbP4XasKOw6g1er7+zzmjImTAiL3Pw3z3aqvyLUaKx/Bwwi17gLS07iI
xFlS+bc8dDHkyGt4qF7L9TnW0BMuVxuhjFzflYAWgWDY2Bg54xMwAZpAtCgkZrm3lQ9YcBMCxAyA
MJo5L0BIcT0LXpiFrJqFzVmMXr0eGt/5d+TzGyFFT7rCEqU4FlC9G17qatMXhyLxnSpo9Fow0Fsf
crFe8OJKRECXxOazK6BZfFYUwYsRWbPrT4KCpdSWqdCchZojlbDPK53x7QHR6IDebE0yhvYnHGw5
OpXsQNS0MGOBX4EC3Fx/+AYI1wLWjIoY/qC+Qe6zCkwOUXv20QxOIm2EcguqTfrK7N9EgrMZgIbQ
PAeRGkiaXw+1q4IRRCRdexYDvQbvYmzG6ksoPCillfRnLzfY3GjbvytWbzcdOFjRwYplx9YD+SNl
VYvamI0C6UmdnCm1xodx0MWhI5K000aCiIAAdT840+pr5vbMISeN9JqK5zgEVXmFdizRgOxpyatP
BuNYm8/QjE0E3Lou71Zcye0FQFmirr+ElxqJq2BptIt9tcmMgXxnRDUmIuqi3hijbnEA86ENSQ+c
zgztGf456JwZotkqtcABZE2ntV5QukUcDHjX46deGrkktBK6XdSnVh/1wYj+qkCnZfvOKglHhB3n
JFZi5Po3aUhl1kaPHxbdbIzNW4rNk5EkwK8hn7ySar3x99RnUQ8SdAqwNVDw6lOvA0IGNE8GADpj
rPXP0Z1ZN8OnNh5X51qeR7928hdW1zDozDj75Ov1T0UgNrL3CEtWdjuN5fyPUdQggEXQUEii5ac0
lulTKZPUp8kCst4QHMkBDF3nttHDaKRGpUf6kSGdscW82vdP2jyeK++OTlVkZRCDgPQe6HtqE2Z8
2fBD2GlPQX5W+UMJopWoeg+LQxKtNa0uLCFSvAJq+Lg757TX9ZnuhU4OqqhgnsIRRVUABYgvE75A
3IJ8jMGuEUvNX06N7NIcTeA6ccGErVwyTwroq8roM10rpN5OHe5EBZ0XKiRL8VCjpk4qB4Grqi48
C01BBKkmc/VI09DVz+kchNj+7UJxIBZGXz+ngrgIQeP17ImMX0dIgMCaGhCQWZH8nX8Va4hMrUQd
S8P6dfYgScXFQoc4iTh2edYI4ZlXS7D4m+m5QP6sdMpw5Ra93Q+YM1TZASKYKYzpS7RF7lNSgCY6
K0+JjMZzMTFzD2AvRk9yErIQAFkrbt4+emfKRhUJV+jZgliPXjJk+vIiiv3o3Fij2R4+xe2o/zAk
OqZ6QnwIBHbmO2s0doGfwNSM+0t4m2OezaOyirKKquDWnG+9i1BKFRu2GYQkOsvPpT4ZnlU4taWv
Ncz+JuGvd/61GeoK66FUVEVBGp1TAoolAlIYsySB/jkRflOZvg08yENrVAb4KnSBvD8Xum+s3SN0
jw182vVHUKcjQcCi1CE+onjzAUpnCK93pIXrnkhIRGMwTxNJ9d4oSGGrBM4V+gBHlqyxxy/t5ssp
p64zOUo5X2Yx5SCV4sAro4ONKCh2cfV0f21vglQMF6gDAdlyBdEYvbNqcQRZbtxEZwmJQWgRk1oH
ezdROLffJGtvsd+3Ib3Cl9aoUZVtG+a9V0fn+k9sJnpnaQTbCdpU0HHSQdloYqqtwuTIYEzG52Pj
TLYMRqfQzveSXum10ZD6XSbthiWVzdp4Q+k/FYkcxoj0mGjGYDQGs1FXXNgvE+3NZ6PoD2SGNENr
qM8OoqirYl6Mzp0F4tHdZiK+o5DWnSze5M2cjDq7bYxiU9qR5buPrYVGMDTSshakZD3yBzXd7TCQ
p9BgToH9P6wfbid4B6ARIANzfTSHvsFtEc6f1oJLSXWadjKaknOg7l5EAknZx/v2ZndNTwWQKKAb
mvUkAKK6tsersQa90DI+57W8QfuSnnsbmVH2zFqi77bIg515aYnyBhAXw6NugCV2JILll1YJYSBl
l5S2aDDILbyx+eb/Nzbq6AeVVghMVmBs7QSG4FM7PHQhiL/XSMZv5xDYjfnyRb8vqpJ0OTxM44zL
YyY684pRtbs0OfsIRqdNAFZ/oQtJKyIehXAQ4/R2/ARqguK7XvPpi98AVUQ05yIvD56a63Vkpz6A
VGkYn+XRqZSjF+688sBzn/dnlBayhDcFioqVkSVDQz0uLip2AqwPL282js+DpR2F99JMf4pTZPCb
2FTQ9IliGmFzUq6kolfM3iQgeklQ/XyE2Wbf2qKbu7UBzmxz2rYW9Ee2igHPc1yTdrh12QgQcQrn
PB3yuyK1YZPE75OYH+JzwFjeQXyoY2eEjEHJrSD2f9Vars8gzh68EURzZbQwydQ+ZUO8ewufTc7T
vnbfFFISBPqhGVkTGcijfdrvX+3v0/e399Yf4yN6qLo15PPCUJFbBhPOrAKABza1rGmqAdAql9nZ
+8gs5g9nxqsXMd0FPW8doFPQ8gg9aKhb0WH3WHCl11VDdh634kv7ERz9D+ArbPCxPY5/G7N/8l7h
WA8xS/LCiNbO6LxY9BzjZYO3Db4A0S+Vpah6oUnLQMjOhTHsURXY+fYrpwN1hJs+OYxrb+o5I3bP
HOVWuTHukliSYW6TOqk7cHqqgyLvodrJINWMHcEon6WH2mpMcDfZ4VP2rJ09k3XaVyUi6gPznjyv
RUILGQUswMUUUPuZ1YBALLT5mwzWLCxZL+3AktCKwhsQeXjIVm6y27D62hy1q4uiC6swV7IzwzRk
Ul0hOUjgWWx1rXoWej2JjPu+afZw96ac8oAF0ymDJMIe6z3wXWII5S4UBXLfyPzRlBEF6sRgQEBx
EdlQal1D2R8FpWKDc119stxrsZbmWhgE+NYRtoHXBo9guhW7y7S8g45DcJaUv0NzYjI79NYgRwuH
HVH/LGCGky7iUsYYL6L/QUq1QYSi4/koGKL5yJN65UF1m5bE2+LSAuVOkJYErwuUsM6c/5gPCehV
TlxyYEc7l/6qvJWfwcUh7qFm3aU6arj3l2ghdXJp/eayQEUq5fkR1sUPv9T7l/hbsqZd8tkb/oGg
jy4yxU1YbIpnAeQPK8YXrmHMKg9MHDYJIGRUplzMMqEVqhJPnpT0eOw4lSuv0S7TexAhBnLxMMID
LwpdD+oc11Mf1nLu52d/ZEgsPajIiK5MIX12aRPU2c1aT4H8MExke1CYfGE4L+UL/yfdBk8h3krS
Fnq300/ykJ7685q0wQ3G4D/GZZQegULnURm73p9d1Vc5lA9h/CzsitdAD57kfWIyJxyGgKzdDPSJ
o63Np+XiNIBgsiyG2Vo+JcbQ7BO0YHrdy/0JpV9lsxHEvjNhH/JNwGlfG4k6bSrROZDD9aoyqKPi
VB8mMu76lVz8zcueNkTNXdk3aVqUU34WQJup+7v8OdlxW2hEOGtX3KopauLkiS1UfsKYmJ13KDbJ
0bf9ffAIkt2Vu3tphS4nj/JXpRbD7cowpEDeU/T+lvImWpMCWNx0KO2IqAIjAAID7/UKcTIjxB7H
5ed+K5rYAt1n8ao9R07yrJxA75WuLRRdzsBCzSyhsoJEJBJ3NHdShXCpmEOSs3DkQd/8WLvqEZHm
TvgJj2tOaWH3XdmiVqqZmNYPmAREFLtw2xDPKa32dY36gr5V6AFRqxTI6gC2exgJ0GIrOOwRXCLO
vz5FSAPCs3IzpeiN3HbodTEfF2V5nr76P8JD8ClUhH/1/ty3Qndsz084XPEc8NQzHACb4nor8FKc
QEcpL8/JW6APu0fbsoYdaC/Ig0deddcBtdzKwBbmDhbB5QlvN9dzKfeQan3c+mxdntNHvyT8sbGx
7VYg8AunCHl9QOChvwdkBV2m8zMmLnOGqc4sd4gSjbCp7vtrPfZLRlCeA3oa6A20C1EXfywkKdeB
9PQccpsI6LA4sFUACe4v0O39h+fSnL1HMRAvJpqjX0q0qizKDNgQpUDBMZEZqHUlifn/s0INhW2Z
rM9ZWBGDJ4bPIVy8ytx2O1vzQND4i1YIFQ8i6iKXcjWMag8mWm47iX9YRrNkHrzmSEedihG6YI3e
5brmbxmBlCh+ZStbYnEiRXREYe/NfbXULc/FciwJflqfh67RSKqUqd5W4xoR6U00OMuugSFupgJG
/RzH6vo8SUHrjaMPeE3FGaw0d9bmE3R4dL4mgEjyb2z80U0fbW0EHVjnV0IZOiCbjQNlMzt2tGwC
SHhtfGJSQPs84DOKsXIk9tWTI3PkXyD5vbIrlxbz0hA9mYCwAf6u1OcGzBWpyJGuOElr19RNVZQe
zvwVF9EKI3G5HOQAQYCAnHxa9WH49L8zUJ5sMgcoJdQEQ6OwHQXkJ1ZluDzZBqQlkjFn330k2p9a
/Ou/PyhoBIE2EDpe5JtCdTDlUppyRXOulTB4BEWYZkxTUK+4yJuSye/IgejHJQLRFLAYXI9cmcYp
UFWmQTFB3aKR59GwWD2z0MWEzBMwqIkj71Dz5Q1d26xc1r8AsMtXH22bSh60ZTd3asJ2TpjXA4rR
emFUG3nbHWsLGWEr3/zJwaX6whqqlZhPf+9P8E0dhTZPxSZJVwhcC2nkMyCYFliYjhJSRBAp2HgJ
QY7dkuzBUfTeQhHjkd8PD9l2rep9gxGgP4E+Rn069KyAGfBVPW8+ldeh3nrKWwOOn9dI1LkAj7za
iktSc3bGTHbaaKZgsNnfUSgBlNm3INpT8n0YM0ZeQ0gA8g0MGu3wX6fH1rfz4VsCiUPP623uQFL4
/gQuhKpIRQCyPdMyAuRGSy9JfSQHYQvsiF/oYbGvfVNmdoxTv2YHbb92mS95Vdx87AzJwS1FaxcX
LcdWJcO2Z7b904FJgOtD4/54lnwawhIULoC7QZsSFeSHkFVVhihuz0EdJduhybNNlamVzraaRgCB
L1fs3aTu59VHahsqP+gw49HTfX326jFWEiZJWzxfJHKInqSD8wRI28/9Yf3WGuhjdmmG3mRKomRM
BDMjaEz5rfQkfXE7yzpwhnyCuNrelj6ITchjRx43mhn9MZmN67Ik+HDR5k+eCn0kPytD/xWXuvdN
82pfOFy2qif05eOb0NMfq7tIAbTskQ0sDVUMVBORSXTTZ1S1ivMkWe1bBqkQFGpIrxilMwaGWJvN
sxDtuJ+G29T8p2bwEqn23mgEa/mvm0onvUrU3VCldZM1ddKe+XhXdweh0B1MiG9lumboPQEXM/kZ
CV7QZmRWts4/Gm7CrRy1XzTDvfmi9iY/dCzDe3l77lN7jG0A03P2E3gtv9I1h9HcGqSXqZv2R/TO
E1DHJgUkeD4LOdEThaBekoIAm3mbVD0+KJWhycaoPXbAu8emiAezuO15K+11pv8poE9POFAsMHYV
H3Noeai6Fptc+xAUD4N3isC8X9S6N8oE/2NSk+47BsX2Xi3MSbaETfgV+eFO9YFpJv6wprP9m82m
5kFBuyn+QVFtLrJf75taqztoMLf1+e3j+AnQDEOaDTjZTgz5DEmN0vNcfkZ2nzEH4puRMf/kYLP0
8R8ZgIoeHrbmliXbP4nzLJgsiXC1PwVmANDViJT1f356J9NxBu4fw6XTDg5PDrmlmQwSnP/Xn95W
VZoOyoiwUNkkLPsVyu1BfI3+KIwja1ZWNWe1fYmiam3r4K+9mTGQOMx4bw3hKLV9hTxMPGTtmnMv
dROpp/JDjLQ3NvIPWjixK+d66UqA9oiAVIwAVwrsx/UghagKs1aecbtCAua4cy3VRsGKhoLMtPwW
CUdQpdZghL4/t0uRxJVZ6niUAhRX+BkurB1fNFKcxJIkT/HWf5aNHrg1weR0HoTirMEhzcZs6l1m
l06wklC5qQTAU6CcMyeYZzAlNuj14HslLESmA2STZ7ch0VSLj3yjeR6fSmhxCAAoQNOHHMU13ef5
r6VXGB0FIqD9IBBACejabDpGqVixiGMY6ZDzPqn5NczQ8sguTFDzywQlclKD15xLzi6wlNCL6vjA
7nwrZraFnhcIf/vPzvb7l5WVnU/FvcFRSRa5iHgN4oTtGY8Yq9qwJtoYyXdHvr6Ab8BycnqFS8o3
NPys4TBu6qO/C3oxbCr5wot+NrVBAHDsQdx26OOET/G3AXwK8PD8G3qzBru0VhnkbgCDtF3qkdwr
XuWrDKa7NitANQJd1jlABuO9BBS8ALIZwCVyK3NjQwPwZY3qbOllifLsPxuKfhNoKTRmcgHmmV2x
Zx6UB+1xeFUelMNgt5/aKTispe0WckM4OXMKF3BrNIrQKOTK5zvZH3ByvIGkL/Fj8QRxNUeDvkaA
wYNgOSTMu3B+qk3WJ6nhPajm/X22kKi8/gJqqSEe3oWpiKVG372S6J5dIw3vxOwuhQgBT7wjW5ps
/3fF6m1BYLaqoXY6d9tB2vP66KoM62XQaG3P3NewgX6P5BPxgzVFcOr6G7R3sycOAoV4XD6Jybmt
gYjl9SZeKZTP/uH2iP33I2i3VUsJG8iYfDVpezPg4Kv7UMj1Ti5e74930VNB8UfAW0EFeRFlSfMH
jc8LCe0V0zefH9iqWbkI5lW6GcqFAcoVakLRKpHCNudhz7xJjoSH0G56llcmbPGWA5vtP+Og3CE3
VRn4+bnmDFaYL+Yt/tae1b34VB6zfGVAy/vywhTl/6YxK6ZQgClQQvAfE47CIQn0EnDhHbsfDuCe
bd7vLxLN8YxE7dxniz9AXgokF51tVEDWlpYpjn8RkuoduKX3FFRa294YXqDbWe+UcwoCTSLXKxmP
xVvmwjDNJynWLIOwQkMnCB7h1V62tTdtVx44PAl+IEd1io37I11yO3MKC5cm4iJsSmodIVPUlBmP
F19THvCoDuTKlqLnSnyGPqDTDGaOylJJNIh4MCMZWEcUdUjAkgCNQfm2Sj09izMnz6x8jcNuaSqu
voxa9ravBM4b8egQI4cvISNpD90p4N+z2BCnB8gBle/NYdom0ef9KblxSBz65gBCnmk6EKvSjciV
GvRNi3DKRT8aGFMLWccl+NiOp9KrTK730NG/hhu/adgDbwyc/u8KQAHrhmMp9GsRhfOidgPm6I+u
pzHGIB6zBoidajuCv1UX5H3eWkJPkASLRpttv++P+jYLhk8ALACdb6DUn5UYrv1wXqhBEGpN7bYK
2o4J0+gj+5HwjRnkrMVJjA4+Zt1/CMdNUm6UwCjTE8/8TOOI1q3yqNlZ9dcH06uqt8zKgtx4tPnL
0IEEjQN0Ewp0VXqSmrZC32jtCnVgdOK+ZH6a+tyPb42sOQKuy/szcXMXzOZkEfRaQEkC+049Upo8
ZcAO0teu7MeQUd5pAxg069N9I7e7m7LCU9MtqWkyykPt9umP0nSkaRRD60qjZpFBYh/j2Ip4J4NE
bNlCZfB5CNfIb5YX/GKc1MXLtoEk+Wh/dttSj4LMVpjGjMpMV5hxU0+5wYW6GBdkQokyfn8fyr0Y
fzTNMyhlTC8wvHwrKhDTjU7oPeP8zLk/P4uLgGQsNiTYt1k6/sr5DCR/0VS7EyAIre8MXq0n3ebf
G0GyC01fAMujjkC9pFtQK1aN4tVupzKfdR1WTqxMiY2a+hq1w22WE8stQ6dDAZMSsKq/L+OLZE8t
tEHTFlzjdmzzIYee6Q+HKQRKWQRZYq2DTWLuPBKcLDVq4bFrH4VhK7VOeAInkYfuqbTZT8lTAAVg
tBF8hHpk9uiHTb1jV25ySIgqpAfvR6lDoH3l+l3cJ3NoNgNAIcdNU6jkQyyrk6Y0bsxwu7iXTKbv
yBiMjyGaW8Rc1FP1xNQ/HhYqqBGaKp94h5M6PPUhkMVpQuLE4t9avE+awkhE1mCwq+8v5G2IgOnV
WLQcoMkHlZjfBNbF9IrjGJWp1Ddu2RsBBxRcnu3RRe6ZXUXKJ+UvIJzjys25cE1cmaT8ZcNFviRX
MBnoXXpogTdihkdhdDs8VLI//Wq/4LwZr+K6eYhAA6M+jVIrBCiuHUYIB4mMk9+67U/ToDlehlx0
6j2Op36oCOJUJ5RWGtIWziDYE2apWMiozrXXa4uDAJRqJvWDi2zOZKRFj34Rn4/1mlWCFVNzlEEN
bvbuyKGj9RhdBlRUzOZaFXDjNLjAXBkFPxJO8/W8dFr/4/5OWRzThaH59xcbhet4vyoadnC7xlbA
K9tE23ZcYz2av/beaKiYSq1r3LE1RtPHr370WXgv9wdxm0dDhHI5XdTeGz1ODiMfBiSOQPaxa6HB
baEtAmVP2Sinh+6lW4n3bxcIPAazB2N5VMZh+3reRL5NYsULBjfPwxxyY0W8a3p2NKA6lgOZzvsr
p+v2zkd5Aw00SNih9xf6Mdf2Jk+KAMmoBtcPFac5JiL4a6F4m46tMcXY8H601gV+u2gAMACbMdOv
In1H92B3ImiqUIwb3ETVkDYN0fIdZyDzX1m6+cOv9wbP/T4sFDwwsOGpiRwTqQ3UUMJEdqWyqZJU
tYBj4PWeLWKjrdLCGRgmdpIKb4t6zH46tR3NcFA64qeDb4LFySdoMeksQPR8U42HxBb8ai3JvPiV
4BeErujcf6BSOzjspFArhWB0taInmhbqLFCHXK8aam9F2hoLwNLUw6v9Y41a7FrTaokfEfd2ZW74
teRA8mkFOLo0IJCzgl5UUQX0/tHTjrRk24vx6AoAe3nPoYRtdJCFF5Z7vL/A/Bw20Qss4qCgmYFF
7KJSXjNOvFAS03Z0obZtBckHdLBVAOujRh+O1Unx0d6gvgZqb5SAbgfjRxg9pr4daTswHRToPe6+
pPcsVAikO21QZ97/ulv3Bx6O32q6hEw4ygjXx6pXlFQby350y9jfhxKgIFo5kjLIkpUbeWlJgYYH
XSx6OuYjfG1IzluFh+Tu6E5q8+CLlcOnwfP9sSyaQP8kphn1BBi6NqEwYluLPcYScAGeLBknYTDs
tDKQhdACUwYsLC6luRFWpDbnCD7wspKl0c29DNyG8Au2r3CNUUl5owetOr5KYd05GRNUejqOtSkD
Br1tKhCFp03Er/iPpQXE+0zhFbzYcTCpZ0OS9HkBvu/RlWrlKGHjJG16BL2RfX9uF9w9Xr4qJBDR
8IOHELVPkkTB3pDZ0Q37ACLQHTQ7MrOq/oxrbGNL51IGYysul7mITsf5k1TLfCnEk1t30XcFXugM
fxDUiQx+0s5lU6+VZ27DNrzpLwxSI2sa3hfU3ofBtrF7LtK54kvMzgkL4Dbh1S+hM+9P5eIGklF9
AqcKUPdw+tf7dALBY5oCqOSm0ZZrBYPntp6cgNGsIT6e1b74d2xFa5z8o8JGmzrznfsfsHRO0IwI
SsU5c4Qg8tp+H3GlAC7LyQWGctIrwS9shheClWHeJuxB8aMAbwbHN2vV02mTsQqYtAwVJC+U2OEK
oxuNKoSqkOFBvil6EhQbTctg4bILRrOLtjSEid+B2adGaTaMP3pwq6fltmqEp/vDv81Uzh+GvhxQ
eULFFCf5evwpXzcVaIFHd2COMmAsvKAHjMlDfe9ZKKxQ+ujXcrxLhxQTAUARoNnofKJCdV5EqTwW
hQmnxzcZT7CAqdhkydoLZOmQzh25INEUQD9MF714PtOGhJ0mdxi6BM3lEdgr1LIicgACpT74e38e
FyIyBN/gckKPEzayPN97F5FzExSxNjQ+63J5w9p5GD+D/F/SWV9o9mkWpXZacYrZicNa48rCiYVh
MIiKoAUAYTcViwBTq4pjHcDwExSrzr3N9/qUbZsfrn2/P8SFdbuyRLn6lE0FrogwRC3NNqUEyg9Q
SwajcrpvZmlAKHagI+63n5J2CGKaTFqT5aOrHhIdZ6R8ecwlXQj0fE3IemnNLi1Rt8WYgfjGy2Gp
ii1N/gaMUK9YN0b/Nque6zVlxKVxATWETQ/g+S2zmh8ULMQJq9FV2MRUIH8Mij9DUI1RTQnLPmYF
CqTe+f5cLo0Qj5IZiglKnJuuKb6aQMmb8hghOhJEd0RLN5jjMhBUWl20AtZbs0WdgMRXVS/RcPey
OvuQA8cPmgoQVa9YWXKkaBUAlppnQaUAjqDrgyY2uZKqpTi6owYAYpsfoWVgSENkeZG8iZM9yP4r
IFD6kxT2djY1LwwyDt5fTX5gJT1Eet4d1b/t9HV/oheczdVXUacQWj89w4QIgwYfHc8qFJMiEOOA
HywGcfB9U4vzfDEB1DH0VBxCtkUqxefFhNQZqj68/xc1OaJh50Y9lnhNa3AhDEHJVQYNpyDDydDx
zpj5cZRMITx2AzUt3y481tSCTZd8SrJ5f3RLTmYmWuThtOG7acSbx01xVwn55AJc1zq9p44W9FqU
TSRM5ea+qYWyAuCzGBMH7OzsPqkdm48y/OZUTG6cPFX8Sxp/J8pXc1QjI5wemuolYV6zYtekBjCV
YLKL7Pv2l4aKwANIRTSHApdB3YOsytR9kIyYVXGI7TSrv9Rw8s2pjv8l9T9UjmbCeAW3w/xcReHm
+szwoO7TRg43bj/o6aPwlI9HYTfxIQgOLD9Y26CL47qwRm3QapgKn8lliDqUqD12AAmroVm2/sqb
9RZ2N2cjcLGjpQIvSnRwXI+qGRGg+yIzuWJnpJPOIt1euJr2nlUFSWsAvQozkpyOqfQ++lvVhofs
SHzyBBLF2xKyOHxEor2fFDo/PUjDOSxUEvfKQc5WHiVLBxbZVyDS0LqKDhBqnb2hFAdV8iYXiG2W
CJVwakE9r3dxxelaEHZGDTJsPVeb/yFLhB4DZGyQF4UCC532Lce6gOZJyLrKWwyCe742VB8Q8U1a
Dkb6+q83M6IslLwRSwKLTvcOxuh0GvH4Y90ARIImF6QcKZo8NKs2KZz7pn6zEVQOAWUuCeKZAK0B
6jtP+EWsFUVa38tKz7mq4p9lKD0ZuYfIORk4Xp/GijUlcI0bQ8WgkX+SwVApTZzVVmzq+HBkj1U4
ZPtYhiLr1MrxTkX0ayld11tCGPqkSrT2EPEixHYTrtoXca6aWdUWCZKHHvcmdENrItssmMBCpKdk
ZIPHIfAhvJZ0uZGg32vFSy3cLL/1dhVPI3Qni9QuL9qmjII2E9y83adNdUjHk1qjZKCqK9t0yR1e
WqL9URqEeTl1ieCmigX8AgCkEyKhygyy3OHCByUBM1gX6nFActG3oo/R27XZSJSBeb+/wCLWj1pf
fIiMNyGrodtWnX9/sb4tan+VpuFDWC4zahEJ9jVA3C1uC8fi0sTswy5MNEw6DVoWC24s7eT8QanQ
YIBYom95Wxn2Q/2gAAmIpGoy7ht51HmwE0WmANRP9Pi/jBXPIdzouPToniouhg5OI5eCK7HMXmA6
XYnDp/smfiPm2/n8rw1qC0VVy3JNUwguVMcEI5HtVM8TXbGrbVyZpWckb/cNLq/fP/bojcR3aK9K
UowpROpdAjILEOz7FhZerZDn4iBehXtzJu6ghiQMVTGpGSO69bAZ5J9afG2IOH63npV+lbzJWPft
3V5pMIeWMZRfZq/DUhdo3fBTFYCgz8XOtMLsOKQOm9QrRm6nDWIrUFITofCENhua4kDj2VqOweLp
9gFa18esASs3qkrG/aHMM3O9GUA9AOc515JmWToq38LUqeLnjCy5jSWXoJGf9ozOhG4lvT1zUP+9
b2xh3tBWiR4QdGAj26lQoUASQzgyDn3Jlct0XwI6xhiZ0P1rVC2HllQkj1CWAGz6JktWDQrbC0qN
IXlFZdVcU0E3owELLDvG+2wIQhNqY6pVxj3n9IUCqrdWCR4Uocntkvdzp5fiaGUt54HRs4yuOySU
cOnjSqSuqGqKwEzUFZJbm6ryxrCkFL96wM3W1P7mjXdtB/112Bky+IhBpXfDItVMMijJa86dAkNi
BZJ/yYMljWstDrfrKPIinsqIytGwiGzytbsMZvqjMZU5vCChXwg6tZzwlaCZyKdVzv0ts/DAm23N
51pAHRBQm2tb0GIMWKmWOJebXsNaexWGyIREVxyzRl+bnRLqrVITtCw26gTYlR3KvBOLJM83IQOA
1rkSjRj4m+7v/e+6YbdA4QttvNjI80wjjKZ8QCmD9j1E7crtQaLVgAm07U9F+VaX02fXQN0VOcuk
A1mtz+pCdIzyEIW/Y1W+5mx/LoEUkTP+rzCpKw/P2+MMPBTU0zh4Q2T6aafBdX1fgeiQdzlmq6Q5
6UfIOde6WgVWPr0MDCnGFe++ECfMJmFt3nTzNXq9QEPvZ1yE37jp49ilAOt7RpQnEfHZWGcaxA1s
pJLuodSIHAvHoDdZKdK9Ttn4VbtyzBauNtAagR94bvqatdSpFI5a5nHXj4Ho9pWnmbwSp1bpcYPT
jWXtQmSbJUXOeECLiR3x1Fx2GCC20Yfadz8r22O2dH0S8SU47hzEx4CZoR+TcVWnss+EoqtwA5EC
U2HeG3Rg12pEODAIJw+Nzu7KyCoU877l2x1wbXi+Vi5CGbaJFaEWMQWxVoBTcszR8ZLiJaun2paJ
T3Ww8u5ayNiDlxlVD14CFTcOxOwsLgx6KsMBBFXJbrDPg3M79iAAtxk3QgqS6aEmBy33ntSaYLHF
Cg5iwTfANNwdBB/mjmYaDR0L6f+Rdl7LcWPJ1n4iRMCbW6AMSRQpkpJItW4QsvDe4+nPB878Z1go
/IXgmb7o7ggpKrFd7tyZK9fyBL9r9SfFCO0wVWxL/d57gFhwDmIQOmECzeShKvZKbfu/cBN5tS+S
G8srbkb1PoxufT/ZW+aw8V2X3n7+LJw9zCkmHbmLJZDNsMkitdefBE2+QWO+8KHEnqRdlmsH7+Mg
WElTkEhTacVHWg/I0fn8d4Gk9oo2Gk8tLbDlqYIndc4mRuMhij6P4H8/Vf19rt4G0ega0lYweXnj
aAowG5HMCesPJP3cettnlEiQZ3xqlH0PzaXufe6iU9R+TrrfSflsvAzQZWdDdJzmPrBXkFvjsNE+
P982i6N29gmLQy/Sh12hKmo86YUjCQc5fgF7SvL03mzcCI7w6+fr8u47H/AiS4TI7pQJwmQ88fzV
nb5AsskoRrAkZr71YF+BPWILPgL+mfnSlh1gfdZMQZOqxtMQ0FRZvASU3nRXmsByq3lzS3YiAnhh
7BLvPm4fr49zdWHf2V7MKto+Eey0ivFkGceweMy9Zz859RvO4+2ELtYOZIfCMZmJCS6cBxAGLasT
JXpWBZEdUiaeGu58w+vgQcjqqNxZkUQhuSkVMB1hA1/vfVlLw2tY+EVpR3RCezeDWIc/SgRrXgXL
QlWGIkv2EKUDbA5dPqJVZPGX/V0mJvRldGGQeTdNHImmU0zJZCKWAZZ31/m98YfW5LBwYOvNUycc
pOqrqfXpNzUYhR/5NGcDOAWTcYyUlNtd6ydDv4MwRGgPqlqQJpRCMIGOkKnzjzZC4vRxk/xophpt
Ihg/ICtVPGSSkgogkh7Ew2svtl6/y0K9o01TkVInixS6dfKmNDIn1tP8W2QMLS8yLRceU+i84Aij
QKo5IzqC5uNQEbv/gaJcYRP0AxkMEODjzyrt68weUk/LHiZ83Wtbtwkk8rRtnGIpSUqnqLx0B/NY
D71gayYDFFmNcJpExUc8igxbvdOZm3jXa1P/U9eDOnXqtKP40spybh2FSVP9H6lV4HHEVsvLQ5ir
8GuOad4pX8daTU6jB0JtI9c/u813e8VAGoZ6KbU0AK4gcZeXe6AncmyopexmhREfkLlHHCZopt31
fb9uhec33hQ2gSXEX4xrrzXiSnbrvhmOcqj/1bMwPV43sgya/jUWHnWzBcDT8uIlNMTR1DZqS0Gk
MrvCrppoeszEanxUSdIBIpfig5fSvFWYlV14dXwScrZcNETTPhjQaQ78Wb1OnHQbteGtGuIyHfLv
r1MshYIsvM1LPIoZDlNVyr3sBsFkV4Zsy4F1jHXrticDkyaup6U/2rB16+pJNI9Zadj+9FKlR1Mm
7jY23nOL2/TtY+grIIyC1gKJnsXbXhDEKBWIeF0Ejtr6h0V/VZUfoTIhntwwtbb2M/5GAjdPi4ex
fNf4ICxyGeBuLQAnjtlraCsNxYbTW5KHvI3IIFbiggDrA+3L+Z2ZkJFOu9Zni6WJfJNPskplI+hu
tIHpDc1MfJ5Qtt/lpv+ae6yzFiB61CvtrerFXwAft7et2cMrMhrSXmrK8jDIk+9Ufac4Kr8MYT9R
hpVVws5sEvmAaEy+qz0p2ZtmLuwsZdJvOq3Q0LMspV3TCy+aEqe3QSd5TKv4rW4H9RC36RboYXFP
vw2bsBxoN1kNUAaLG6U05uB8UmW39KLgpjVFz1WLIv6lBvU/fdqZN7pUmbshqZSNYHzVsEGhA1gD
MlpLxtMgtpS88S3ZnQT9UHnFQxZkh6KugJCMN4o/3uXJVly0tpOoRYhcagpI0GX4L4RtNUBgr7gB
ODvbD++GetzCmi9fO28TOvNbkIOa9dTfsOjvIu9SUwsyLQjJtNlxrA/QiL7U/yApG3p2/1v/GX+0
yejC4CL2aRpRamUPg5FCh3y6l34KsZ380BEjs5Uf/qOv7Nq50XTDWc4/u3T8kPVByIXw/cymfn5e
1CI2pKozZLf3Hrtgl3wCjHjq1IPY2tKDdrRe2seq2bgGlj2t/xrr/JZGPlqHZ2wx1joDm8ELm0Pa
to4/3UfhLu/3MBeZ0X64m1V9bCV/iUSBVPBffbOBehF+/cs8tw/ab7TGS+Iiqh9yDzXp3pNdQTCh
cYnU6tVLSmNyVNNPb9O86A8d0pb7yZTqXxUagYfSN/K73FfNnWaVnzOBfLUuNfGexoLqVFfD5+ur
soiD//WB1Cupzs6l4OUdEVoCKXshog+jMKfnPK3bvaw02jFX+i1NkrXzC+D136bIHp6vfzyOmaUk
PjVKZa+H9Peqt5bs2W2S3xIUnOR8a+1nT3Sx4d4ZXGy4Ph71So4ZW6sWd2PZ3Y+peOiF8gFOm0ME
aU4h036SHARqAUFf0uP34/rkro6YvBrsejTbUC08HzFZhQ4AcKi4am3mRL/1twKov2xM3ws9buxo
8o9ZuJWdXbv2Z1Y/7U0Chm6ixb2ki94g+JEpAjS7iwfz6Gm+o47ygzX9bl79p7JRdspw7xuFC+AS
SDDaHEZ/HDuqZJvHb2V7cd65hIlB6DReAsw93/KyYEqglUrp5NS+eLXglqHuhPukexhb0ZYL8U4s
Pvn6TZU+65n36JvfRc/fuDpWgg+iTlrc5n4Z0hyLKQkMn9eJ2kuulz+w0rgfbz9Oni34f2Ir3Np3
K4f+TdyNzNEc7SyrptnQl33hkd00kafXpOGQZuPRLOLXXtdsub9VvGIXNsk+kVvU613D4FWT+k9D
VT+GWbMXoG66vg/XrhgDgltqUQTDZNMXcWo36kGaC4bkVmL5MslfA9WjCpZ+hjF4r42JXQ2mb9Om
fdsor3K2RVm3Nvtglon7iPnh65hv2XcXXBvremsBpoGyXzik451Ux/usT+yxf5Gs5+tDXeTNZn9G
hvn/2boAPipVHphNhS2pvhtfyFr1qm296ie9uQu3lILWLhc4dYmsUSQCB/qWU3s3sIilN5Mill1V
6WypGx0LGo7g91NUfckFGIt1/15vRsT0AqfqqMk9jeoHMedv49XIG0lzgwVghIWLsXRQB2prccB8
E3GPTPccy0j8jbt7CfD/lxn5DUNMQE1B63wJZXVArM8PebR13lHyf0qG9kUB7a1X+d5Qgrt8qNzO
23VNfCuW0FQMbtlOh6Io/gajdLTwQElPIs//ncNUOEzprVRAI1KKt5Gvbhy/S6c7B1FUXaGBhJVl
CWtK1IKCUlzLblO1Pa+ufel/DZt9rdyK3i70jT/XN9yKOWJRE3/L24bMxyIcVvRIkKqBR1bhd5bT
j7RRVtoNQHkn7HjiN9XIBd4rznWry5wSC4I3pZCCbicIXxQDzxdEsoIMVyfJbuJb+0z/mXoFqeGd
pUX3bXunGy/R9Cspf6v+XkrJRcTNsDHN/58vAFtsaG8CZ4vb1Qxo2O6FUXZJ2qGePOW3UeGdWtH7
O5o/U+lvIESf/V67NYT6jxfK3POZ0w0f1GH/9zyYPEjIPNF4svAtQ5BkPuA22dW/olu9D1RHHtND
G0F9Z2k3Zfw0br1/VpzpPPX/Mbm4TLIq99Mu5QGkCW27C2OlPBjTpDzLTdTvzdFId2qkZr9rtU0P
VQK8oElDEyBCsUXtfXm5nn/IfA+9cz95ZOohTl12LSESDkMSlI+jNSUHterEp+v7bcUBzLc3r5w5
fIO3ZDFoHS37LqdS41aBeohUNbV1NXyJ6F3oNEeoP4XWk0ahchj2hQcbYf5Azn56aXRH9z6lw8Ec
flE2GSUnylse/HZuxvvrX7gS9px/4WI2fD+Im6qRZdfPvd9qENp+c1DQLx0HuuiGuyL5DFDjEMJZ
at6m6Ynwz5ceQt5ZrbT1KbM3PA88zz9lcd1OtM5YE5PpQitgfO7GgyQ6nXLbdzdk7VLILrdQuks1
kH8dAwiwqQkS4gBpON8KQZFYDWhE2RWVGm66/pPe21N/qkC/RZp0K5u/y6i4kfLjgKxt1hwq6csY
lscmMAhLD6PvtrFj+huZvqUSy9tX8Tl0F8xZmAthqFIu4EgueD7XbZd8kcew3md+N+zEcbqvPEX4
NGnIESKXaTxHXW3hwDJx7zcUiT0jsQGv/mO0Tb+zPDTLyzxIdqFldjeBVf/gL7kWz+ZHelC+SY0R
3zVGkj3lsZw+tE3S7gYwbY46peNt10KieX2vXQYZCil1Mj+EkvqlLMF85etdJ7ylQOgLJz9Ip5Rk
VY6p5rAnm/qjYvlGBlefBINkp5kbvnftzrEQ3+BpMecdl+1Zqpk2sjJhX+/UXVk5gaKjUhja0HMJ
M0GflfpbEeSKSZ02WBWgAGEG63m+wXRDMDxa5hQ31dvWzjqx+jx0JgWxMAl+aZkxnhS1GyM7rKFG
0XKKxsWknPxYogsuCWmLqXzrR19QUvfDMvlj5ZlgZ0kZnITSUzbO32X8TfmMcj56gMBhYB84/9Z4
8JOolDrFFf3pWKpyZwdlK6OiHbeOHHr9h9ONMHmyu9HZVMgwLAGZ2dBJUdt0qis032QVgF358e2G
w5gVUtDBoMKycCdd6Feqn/SqC7m1HeXlrjRNW9GfoFRw/KS9QYiufr2+w+efXHgwWuAAr6E7YoH/
XDjTnBKAUTSRCp6YazRVxOg+aSvFVgCCQowaRfui1YvDdaNL/NfsL7hX32SiSN5SIzhfOB0n1qhJ
qLnVlH8DBXxLO+4XL7Ruprb9VHau7w/HegrvVK/ZcFUr25t36qyHbdBRIS/TRKAGrVLrTNW1Ktm6
bdQp2Ee5NuytbtAP0Ozqpd0J4Z8q87e6DmfPvJjp+VrVZgoH5ImX8aNn6K3p8WJ1E4plcZ6yV19o
J7k+s3MUdGFkloya+1JFGBXOJ9YsJBJR1DEQSBSiPZhew7aEckvNZ20SETan5AJ5lKosSSCHVMij
aETLWWw6t1cVxwh+DN5t4Af7YkQVs54+Xx/WErQwbxiDNyV5Nd6WUKotxtUJkt42ham5g7/zn+ci
C35HtCffbujwTZ3q+990K326cjSIgGYtaeDK8xvjfC65Feq2yFPdtcKvGXrN8TGcuuPoU/aLh40a
w5otUpfQAFEOBDU7z/i7CE8eSr+liKS7BhDWUBf2EhyalikclSy1reDbxnSuxC1v8R1YKJLRdGud
m2uluhQaBD7dRrhXpzut2WdoS+YKLT/xU9eaJ0vdpXm88Za53DZg3JhRoD6gzMkQn1utSjMMtBHt
wtTr96CQOodOfNm29MoWh36nK2mEyNUQbtwS88+enwnMAuYD1Y5t4O3nZmsL4D7vVdOVq3g8FFJ0
U8WRf7sxpZfH+9zK4t4cBTqecjUz3bYMvs2F2UkKnzmEO3BLB6X2dqVQPvavig9HaODWHgRvwe8u
CvfFcLz+KZd7iS/Bp5ORQj2Hjsbz8RpCGUGj7ZtuUYr7NLwn5V2MtBlZUNhsCVdc3sDnthbFPgQC
yk7nrnCzIHqczIFnuA7Q+lORTFtOZ+XSmG2RXiUgomF92TeQDL1aalVlutI8pUIX/gjjenDEeOaW
8KvYyfJKvvNTfdjhZ+kEATH6en1q17YS4DCyrrhyaB0X2ZEhzkev62vTFYKOnoGm6W2lUNWNBVwd
KYw0M8CXG/lCGqDufVWcstZ0/ejzUBR2kGp2ArUu/FWDmB4jD2Fn39xF4a/rw1tbTfwsybQ3BpZl
uCkbdEcUPjOcl2l5O/UDHCy+eG8Eg3iv6L24cWbWzIF5hAEFeh9ShgsvFAu1lXXxZL7diILwqa++
hwGPF2kribK2bO8NLTyANSj5WJaj6XZp4fBkjlDGvj5zWxYWp18Lw7HtUyyIqitbL+MH5W25/2Db
oLZA/pGbiIag8zM9wBeoCo1ouoMATcPv7qn9pEzHpjhoW1m1yycPlghzaXUlMENX/txSlsYaUBzB
dK38Hy+ziaQht0rGvZMBO9kiYVqbNrY4kRjjo9C8cB+hWTFpiW66aew1jpp7lVNI5ZaWyYprnnvn
iHOhRzEQ2DkfUtfo7QBjheFmwtd8EJ3RzJ1k3AARbhlZzBv9414iho3hRsjV1x3IVen+vzay3MhK
m5keFKhulviOXDzQl7ILtwAcKyMh1OIFyG7jRb+EO1gST3d5DER3DP2bPvHcsIydUq1214/MSjTA
KwpXQwIXerplqFrJfa+FQiq6ehjuLD//VPinWN1Vifo6JUgM1lu4wxV3A/BSp7WRO3HO5J5vgzGb
0gmPLbqFcdS1L4aTKxUUfxsPjLXZAwBPSyNRo3zxtMlEf2jHdBJdYufuxgxRLRUy4xB8FNg4u4QZ
9kLjqToT/1xc874gio3M/EVa/r3SSycLrMeu6jcuo7XxUDFGgQ9ePx4uC89DwVOXcw8zSpzbgXEf
RJ9b7evHt8Ic38/5LPbC0rtBviAWqlXDxUxLy1gdsq7bd8WfLns1G7RprhszWOZFOIhjg8JemdPq
vIXOt0HGo8ikDiq6/kPj3TeQMpW6TrLurt3YCSvODZyrCc0qbod8yrwf38X0kexPYmQ0oivoP1Xv
b59/OB0Bf+S7358H+u73a0mOVdhcRXcaH8z8x//t94mzeKvPYftblPLu95VBQiOs7ES3Ncsap0l7
UWxt9YusbS/yW7QKohhNfWPhm0stDaoikkQ3zv8kSukMoDekbCOuWV3yd0YWvtlD4Rs4j8xIunBv
ed0n9rGvBT8U8Xveb2XQ1tzM+xEtfLRc06XaNaLoNl19VOQf2dDaKIbtNpuH1hwoLhogtwb08YI6
RBl1NepYOhexnNz26pdhelYxqR/SrdzF6lbGy3ArkNwVlzrXXuPzcK0tfHVNRXCydWhtrp/KtVmj
DYR9BoJgZtg538yq1kvIfrCZszT9ITfqsziWdwqimH58+D9YwkNz9wBOwgecWwoEbTICCp+urhxS
1dZKnqN23m3h/NdWZ/bOlOPh76IwdW7GjLs+SIl8XK217PahkfYCOWKpMxxRDChWb8TSa+eIajjY
T97WMimuc3NFGAe5QgrBNTzhU0Slmr+zz+N/rs/dSh7mDdDLbUNoCL5gcRukETAizQjnCn95n/mD
G8baaEeZeWi0O91q7QbUtVS1z03unwYx2XnTxkZZm1edbS/iUKmGL4M5T/atsJJiyR0bekbbl9x8
tGJMjcdK3+XJ0/UBb1lbbJZJL/TCi1MQpmlgV2qxr32xt2cCO/8wCeO+bODRv25yzVmRkjG4oPgP
ULbzlRSzOKmkRiNM8Y5qiKp53x1l609UJQ78Qz+vG1sbnwEikdIuzDbAHxfGyihGawsIUQ9bXjRY
bksOxvTHXVQCa0fkJ9wis1gdHsQvNP/SLs0789yiHvmKNORsVBlgsJzGdpeVSF7ckHUmyNxCTawd
CyC7eEguSqLZxfqZsCxTKqwltwifC/1O9u61aIM8dKVMTDjxzsbipKdTmFtaTJ1qIPIH78XxU53G
/NJL0m5UZVvNbqiHdeGvZktCcG0u59iPeEbTmdHF5cmN2so1DYRzGm8Kyl3u/+pR9RzGI+Hmhttc
m0k6pOiGJWSfH4bn6yYFndKOPrb00tt7sfaSlYXT0GlwfUOum0EohHoeHWLLoIkrSBtjqaXolz8p
9N+xQXo4Pq4bWbts2AxUKkE1kxCc5/VdZEMeshQIRCW3n4XO46MP+39lPk5bjWUr1ybswXOjDMl4
BIMWez3Ti1pQ57fAkMSTPVCuu5HzWt5/eDSzm5iTRWSM0CY6H82kSuOQZ4Pomm067H0F7TRlQkfT
H3a+WQgbHnFlgXjbkFyEKoS7eglizvtcU4KeWEqNPkfG/VQ/F9Px+oDWTUBTz86mMXZ5Q3s8mFqv
5YZOgJPZoq/fZ2PdOUFZf/zNzlj+Y2hxcgezRhaZwbp68bcN3SJ4GrWNIH11LFRi5qShSni7uDAb
at5yOI9lnDIkXO+4v+xsa8JW9xnSiciOUT6g6+J8B6RCKIRBH0gumhINFCOWekvV9PX6qqwcGoI/
Uk8qjEtkYheT1dPfosVSIbmJ2je7wtNoF1Y1erMQLf0dWkBrr9tb86tztDmTmrw9ohYGp9rqtRzm
U1dEBP4Wgq5pp2pl5JDqEckVCTTphql2lGL4cPwuoq1CkmFmFPotBNTayOd888x4+0bleT69jRUS
8wgRIUdOm7R8X1veS5ftdKF93hjy7LAXb1OeDibP4LlAekGFIPeiPmZjKbnToTpN9V2j3KAQeoy/
EDI2GztzdgsXtuaX6VzUBk+y2JkDpYPO6LEF8svWiht60SA1kmyjKOiP+3p9ZCtxxowoAL0IzRBk
oYubqvD7kbY/1jJP3TRzBRNIrv59aoudqby05oaPWrdGcQvvTrfxslIgUbIug4qhoZw8pvuBiqSj
/i6rnaTb18e1tjW4pP7X0uLkNU2E80+x1Em2YPws0u+91jt6trFWa17knZll0Jv0VhgJPUFTbb52
OoqlAe18G5M2f+pyP7y3sQiV/KHv47qb94NtHvPi2Br7h2Zy2t99sjGatZ1HyImAHkwmHKp5+d5d
v5Nlll2cD4QSSiHvzBr2XdUIq1tC1NbJ0sL/NDXB1i15MTwwkkSbYGfB0lAPXGz3OoxEgyZSy5Wn
yZY9/7b3u29Nexgs67ZTCzucfvdx8HJ9e1ysG2mm2S0TYwCZQ077fKRiFapd1cmI5qb5J6G8jcT0
2dLqrQj0wm3MZsDCzsiR+cG5fDIkRSpYqie40PbsJOuL/lst7ZI+KVrv/EMblrdQZn14ZFwFFHJp
WKKtZvlez+KJpgZVDE4xEKSoPjZoT1r9xpZcmb4zI4sbYMT5d2UsB6dQvIUGxo93ivntvxvHYuo8
r5OVVMNEACW9TpaOE7zFe3BxPc8P5Xdztdh6QmnxqIPm4qTfZYfqw3cGvw6ohNNEynnu1jvfY12Y
8PMGK9FnD+T0be3VMv5JhoM/3DX5Xz8dHbP7+Lae8/YAcWkNhFNpXrd3B7jU1SJv0ik4jT3oZ6uy
6fB1hi1ioAvfOg+MvNLcV8KHiwvf2vsBpaBGD07E2I4gxmA+altK78Yt8o8Lf3RuaPmMEjNTF2pI
o09d5PH4fU3Dk6cfaTx0xC2E1+WOJhNEg+GMKmZMF5euJyiwH2jpKeTYlFTwEt8OP3xb8MPvjSyW
p6tVEiQTRoTAuxMtLAj1IU0/fDixQjfsHNaaPAYWu9obEbHoIjU9TeYPdaidLLnLgr/XT+db2urs
UpqH8s7IYihNF8SkC5X0ZPgAptJ+36XGririb6PZ3VsRNIUzf4jcqvtgBIWoVLQYFuUJnKIDxxjN
SFvpi7UFhKKeNj8oxQCjLzZlEDT50GVheLKCU6EZlKmO5VZL+4YNdXFrqNOoRtD+h6fB+l6JljOf
YQg4N0KXLSuL+16NAyuvK0ZS6V+1Gs5N6XMLUd71BdwysvDgfVaPRTgbsfznUITvY2x2WuhvvOOW
xDJgF0mCA5UA48PhIjd47pBqOQzzCobrUw1XOPwQN6OHwIlqA5gw2/hebIt93uZwOIUnKX8N9T8K
RHBdnYLXjp04+cPmuRFr9VaGJn+q+t31Sbh0ZLzPKTvzheTP0fw6/zpLDPoCHFd+KtQa6LAhxIdW
0qGsaNJ6PypteLxu7/K+Obe3WFkjLnwpNoIcLbkINUGoU9v/0sJiWeOkDaamj/PTEENdo/8Jt94L
l9Ha+RAW13InemOgaQyBembXVnYVzYTbfyT9qcr1HWnRvT48/3eztvBnNVwlAvD6/KTk2k7S7jtD
3Ji1lcNwtg/mP393bVp9XuWtF+WnVjoOk+VO2p0WhxtIwlUjBs9Hg0SACIP+uZFRCwM/GYr8NFJT
cSjcfusKfIiXVX8+Pl/z/c8TnQNHVf3cUByKOQ2uZX5Kg0lDODkM1Qe6w7bAUCuHh3IQwQ2ZIIi5
ln3LUg2OW6B1+ATzsWc45re+ptey3/Aga1YIMqA5gCAOgPdi1uoG2tiQqOYUC/u0EJ/KXPyr1rdg
1rfAKCuHk5WhbQ79P2oYy0bZrKcRudOz/GRNWe56Oqp3Vli/XF+blU0wlzslcggERwBfztdGpEOk
UFM1P0WiX98OUuX/FIY+shvSd1sufm3q3ttaTF1vxjKpYWyF01exrG417Z+BO1nNtkTgL2FxPBrJ
2M5pGKJCynfno2q6kcxJp3NCDeGQEBE4U9wei6pyFCXZdSK8qKX/KQn027p5vD6hK/7ozPRiQkkq
pTMzBKeKqrjN3pd3CaFokEMN99uKKtsQklMbjlvVrtXJhSKSRvWZuH1Jki3FXi3FVZ6fUEU3nxLR
DoIb44NKkfPtSYfJ/xpZvlIhiIBLBGqnk4gGlld8baPAtDOj26psrW19UiUz8RtM5hfFGHCi8O61
I7uyCdQ7Jc+H3ZiUWwqnl9H8nEKDPGRuDYGIcv7zd15WNistVj2/IHqiLiik7mC0D6ph/Appa4Vx
bktNffWs0QzCfpzpA5d5USVv1Uwx2BpmmGf7eJzyvZBU5iEXgw9K770tFCqVcxEG5jYyo+dDq+NW
0yslLk5WiX65DIWl7UEI1djXN/vaiIAV4TyAoNIjsYhxqb7AYWbmxak2H0e93AW8hOCT2l+3srIb
SB7M0C9wUvj3xTo1YWJOStkUJ1U8QiWNhf9D3EVihJDQkmd1ouVVGDSRkARVV55iCNHMPHHzYPqj
ysEfLVM+fLVDd0ETDS8DSE+o3p6vTJukcSZZYXqKoh9C/sqrABa46/N1uSrnJhaL36Rt33Z5lJ4o
9g2wd9FkIWVfr9u4dHPYoN+BRC1AU7bA+TCmIPS6SsdGgvKqp7tl8LXs703/WUmOIvw0WxIu87Sc
P+/O7S2mTfc8ymYy9izyFeL96MTZ1968RQX6+rjW5o5oCL5FcuqkYuY/f+8TYv4hg5+eitqyM193
k/BehZzho1YIhzQEIejVezN0bsWMcl8XsiE9DYO6H8bnDhb6zWTS5RJhxFSoxChERUQR50bKEudZ
6jzu+3Jy8sGw1Z5eg+5vGAwOzZb5sc6TjXFdXkLnJheXXzPKjdF2vPQjTXCk/sUApceG6LfS9per
hB0kYUiVku4BjnA+NIBFoT6IMnZ6dZ/SIWXBNLCJoV0ZDciD2c4bTYW2OEdjwSUU60Z6kgtY1D2J
Vxnqj4X4eXOpLj0cXvqdpYUfHadULBoNS1b7Gg73Vr/FOnRpAETWzDVJbyjiVcskrAyVKwkliPzL
9CaL68OIyPP1LX05WXM70gz+JEYA/LkI7uIsUKSizi1XaKt9LLz46URzd3aXycXGpXPZ1j1jsQAv
wd1CQxLPv/PVHyepqBSl9IBR/M6anSW+UPA4TIZno5grTDJSIHc0Owvm+LMgk1A0J7+6VZpwr201
0FzuQ/JZiBMB25qh6ctOvSKy2knpJujORrM/FUaX7KeeMkFloUFxfX4vAVW8nNiI4PcoVumGNS/x
O88UVBHY17jxqIU0x8L80wQIFTQ5Oqny3ZAmj3oG+Th0pYj1hMX0NZejD78XZ8TYXKOwAKleMBv2
UK1BAa0JbqF0O1k5hf7XzN/KNV36eYZJgzjhEXc+VcDzUQ45nKl9Q4a1VD20ugYb7+iP1mEMvrfK
j+tTurJ6bNRZDI90kM6T8dyWqVWlUnR+eIKz8WdifM+kpzjTXq4bWTl5OBCuSu5IWjmXJIdlnTZx
qc0yo0OJaC9kZ3CeqFs4lZVps4hgwdoBVYSPYTEUOWnLaSQ5DdruHlaWB6V+iNQnKe3u1PHn9QHN
Xu/8JubVS4XbmDtj8SkLr4iAKeQ1nkCizkSOJ0BfZzp6Sn1AQNtJir+lvlEDvFwl7NFUP68SJ2xJ
3dgGhMxTYIUn1Rtv1GA6aYXgWhBpXB/Wcgbn7DTpCbq2Z3Iu/vd8M4TqMBlh3JLkDNPOLWsBZUYz
zQ5iDtc1Wo6VEzEbHzxStN6ReKHDANwP/1YWyas08hOVV2h0qrM7Qfo6l5Sav9fHtdx/s5gzsoGI
yswMjReFxdoLjUyOw/gUGLTn5IP/2dfSrTbty8mD6nfmGmKjyxQw5zV855vC3oyseGzikweEzQRb
4Rnyfuz6XzmMhVG/tduXW2Ie06ythx8SgT4ub7OwUzJRg8ftZNSkaCOb5GVo/HN93pbR05sNk/wB
OSW2+rKmZLRom1TWgK5ENjM0A8nJf+jDI1wG9tB+SdGar75/3CKdvdwlhJ083habYUrlMC1MlO2K
SvpVteH0GOVq/8nEse/KuopuA08fj0PZ18e4rLcYuZbHeh4vt4rG1aLPjCGL/S8OkNRWYpScVAv+
iqgxb4pW+9Yg0Nz2w1GZ7jaDnrUZBiOoz3MMtspYXGhD1aihDNXYyZxmxaowUByvbw6qWBp2IsSR
oyVKvk8r0bNTuEA2zvtFFMGAeYeDTcaNkctbomeFVmjNQUuy09SaBKthWR01KekcNSCra9R9cRSb
otzHctGi42pF8GIOkXWbDUOr2JmejXtUJLrnvPESN0yr/DlJxfDx+pZYObz05yMnS4g7Y8IWvrbz
NS+CPjo5DYkR7xNBrb4nmlBtoQLmnfXepb9NBeA2VgEaH3Q/zo8vNGKZKZVmcvK+5sXf6BN4x/yo
f4GIEfpx2SkGp/ijCDfXx7biM2ZYPaBHwhmO2OKmtxTPlCeJ5S+kv1X3J3iQhbv0c/T1upWVbX1m
ZRGWqq2Rp9R74MfOXJ/gKC5syfgCH1apQXG9RfMzT9TlRP5nTIsjrCmN4ReRkpyaVBucXq58uGs0
ce8lyrT3603htxVHCFYE+g+OLqQvy+Ci8+MYvJYMK3cOWyP3/V2qbly/a8vE/oDpaeZN4dfO94aW
xG3NCUpOeVsEjiZG1j2PouAukxLjMZehH0eIe+NaXFs0QCo4Q8Jqst8Lm2SQIIRP2Y+t9zjuLXuy
pelXUP6N/lzfHCseCLVt8j68WFTyVws7oxmUolHxDK87gaZS31efdV2v7wsvK/djL2i3pFuDB5Q2
foKa3SqNrVqHi5PmBI4BadXzmRViutOhxUEvaYgPQdKPdlH+Y5Tgs6s9Yoafpzr4nsW760Ne26EE
1+QfLVJlBPTnRnu1L8Gx6mQevNiea59D8ORVn839dTNrG5MbmloMwTw0m/OfvwsIslBrjL7CTNLc
1ZDRKP59sVXyX9uZ9DW+FXLpOFzCCpDGaPtRnG2EtnEDeGGQHAN5iHzDUb21qixPtUrSlmCNqQM9
fT6YsPNVxHWL7DQWj2EYkhYSHSi4o/pJEW0xg28vP6QtmILvldfYQvEpt3aeYO0r3bf7KLIDTwFk
3Rg0Roef6v6bFNx4XXBXoLr38Vl//6HzjL2b9bbg87uozk4KJLoUrO1JOUxxurG2l1uIxwy8T8b/
kHZevY2bXbT+RQTYyy1JUXKR7Jmxp90Qk4zD3jt//Xno4JzPogQRkxMkEyMBvPn2XdZea+mMAtuw
OjViV03DlIATk/vX5LNCzD1L6QFq8q1n6XITkZxfSCzBuMJ2sr4G2qoDzViK+eOI3pEEZ5Mg/VV1
sS3OhbNwgmgDeKI2fJWSL6YoEOcnoFOR0Og0LxR+357aK+6CaYEuopUINRYadlcRVo5igjHpPnic
2uvynX9KrX07/46yexwEL2yHQzbLcGYrD+b4u9SiT5VSO5P+zxB5t7/kAsLAsT37ktX8z3pVCrLA
l+iGq047EE9P3a73ei+9C5/N+/5O+Vz0dtLbqEeWxWlObPovbn/DRYFt/Q2rZ7VUwIPATU2K2f2O
2puT7Ozue3vaOnrvIJnzo3c+1tUdGdWtIGStxR2563aS1z+2d+pOerG84p637j75FN3PD/1DezB2
z7DHesIe1uA9Z2sfPP1zyL7UNm1Rh35fuPkOtmHP2LhOL18qvo94h7OwxG/66p6rxjpG9DXKH6sk
qb1EmTn/plE7Utp1e+SwlF0T6v4uz9utJbhyCrG85EhkYgZjHXIpcxrrchwjcDqjA1Xuq86pUYlu
726v9DUzsDfRmbz0fV2oXWUCboE4VvmjqCELOnaoRqjFsU5DJ9pKx1ybS53oA8VXAlb1ndDww+1l
cZebVsntNdaQ9WmARbv+UfEfYFIDj1P90JKtC2bZPevdtXhPC1cuvQrrbojZTCcgVGH+mFZ3mlh5
wvBmMLD4p08Tuy/RUJ7CEhs8asgJbrR8X/QsLCfog+11xoZmSL8FFZs/1vPfVrhvJBLYwY+0al0/
sqviUzf+XfResCX+s2l3dXv4cxkncYFdy9Q9Y7DcrHkuwjvp3mIfFYozd/A/Tj8LtEFu76Rrt7lp
GJQkl0oeaeLzxymWiznvp5qjItSxEyZ5TCGenNGicrO/beraTqI8u9Cg4Fqh13VuKlSngYZJNX+M
NGh+rTAU9h0sObbhD7NXWG28i3Wjg44w35Iaf3cZ11vqg2lr9UwMWTWn4Njzx0DXHCVRXy39Zzt4
khV7vdreSa1uA0Gc4dn8Yk0u8eUw3kfyt7FOj75e76f2mUT9QX7WK6LM27NykUFettzHb1stvaFG
qKm1Bktv3cuG20iHIKRNZeHy8oLp2dqNxCw8X9bGa/FeNLuclKWzDRoKBF1Whge9rawqZ1KyzyRS
7p7gQPe/6oXzVtuSQ2bFbp10J9ul/e0HaidO4tJm4pRO5AXe8nPi4k/t/A035tL9ZjbIHZFNX0DR
2uppaetWt4Rk4ALN911UOGilz5lXpPk+tKvYsut5iybu8gTQKbgsAkhVUn7rajlaLqPcwd72GKez
Zht18OBbYmALYXW4vdKXl/ZHQ6Tsz/d/XCuNrCYtsL7efPAT41sAnVetmg6S2bctXSYoFksLTHlh
n6YB7twSEkUDWRSAGlYX/kV2qXP6NAs3HtkrG/fcymr/NJ3eha3eg+wyLJzA1pHLN6uqHCI6Zypm
O9TqndQhbiDskFVo7FJTN3JzV5eOrPfC7U5n1/sXfnibNHWYhXGZUcN6JVFbS0dRfr09lZeXFoOk
95j7SiGDsKbvjiqzyX1xKB6HT0Z7j5SXZs+h439Hhvu2ocu46dzQsqYfxmLKVR4b4PEfW4u2eFco
973uaS9I0/8HO+/nfclwM6JzO1OiqFXcicxZq3GavknxF6vpnKi+NyHCvW3r6o7/YGtZvw9jCv22
MssAWy3sQMpukkInqHabyZDLO4Op+2Bm+YwPZuKuFlTfHAF3GU6g27ROg38KdoMbtLtR9m6P6eo6
fTC2iubMwKyzbJKKRz36xwxjEpOfU/J/gr5JdLM1rNXTPHVJlpepDKyrK+jmyo+I09W2LI+2DNq5
zz1/kp4mJdjoDNoa4OqZbgb0slKdAdazekQf8GDEvasNB3IUtqFs4Davj5FL1zCWHPuavraRxgD8
tIax8R8/+q3Jra1lNptRyiLHeB6lYWNLXh/d/wyuli+fwZdMFZMqaX/FqAibldPc+eqT/vn2Nrl+
O0Kv+n9Htlo9vce1CiGue4yjx+6rJpgvU7sb4p9T3e/n4WDht1tJd0ecTovUxh59b0M5f9qXE/E/
46s1hJ83lYjBy0eg67kdlU1iC1pCJr8GdmkH+vTdkCaKFWAwjV2cWJBZKlX0zdf12NWzOL83WwGK
TwEm741pWZ6eiy/TF/lYwGn496uzmgVWL/gDaLvsFD1UjmDYwmvy3H2RM3t+/i+2lp7tRVIKQMLq
qtOUrLGiiechNPeR+l0pbMUfHf1LMzit+EM28XHK/X+yiUguAhOL0Pvq6bVSXpFG4y5qvUnUdr71
va++yOZeVz4Lw2swv43Vxgu1jGI9o7C8Aa4mdUj72OoZLiWp8fuMS3Yu8+fQso6tNO1uj+raKaX+
BbZjyTlfcEcMYgqBYW6yl41DyzUwZA9hNziD+Jz5qR22Pyt1I9e8vAwfBvX+0uK/LPVsUolQaZ5f
6VQ0h8Rqe+WoQZ3t+zl86aRseivYSs6t1TH+tQRjLyydMgDNCzqxeoaEPDPkY6m30lHr2599C0N7
B/mDlxXBs6SWFtyvkuD0hhS4iVQt9El45/NcPVVRO22ckNVyvn8PDzPxOzuXNN7qgMyl0A8KsLpj
SU2zzt4U/+vtxVz3ZP1rgXjepMeMuH4NwzY1GELnRlKOjSqSB5U6pdmbaAQeCnWafFts5PprVEVD
7pJbiUJb0eoUUvYmDVqniYRu3A1dOwpOKGtF6KREy9D+dm32Y+M7V1fF8p0LLIp2c2gkaIhbeQ9W
hQpvPOrK0Sgb1U6T1Nh3Sd2jS2lV7gQixdHmGlU4xYdyrDL/onS4JYG6TPZqGy5YNuq+CxMUKtPn
23DQEqMb6k49xuYvpbsPKuuQW5mX+fLGfl+dsPex4qkD31l6JcCDnRuafGQR465Rj1050U3dN6md
GvgUNQ0te00soXGvRgTQ0hY1HmRtN5zC9YPxr32Q+ZR1Fo7F9Z4IhDKupX5UjwWk7moR2bEYP09t
g9hv9BAkmYsqhgphr0QWRG2dQJPcMnvu525j918594jAUNJaRMCYjdXzbPgadVzgmUfDSr0KILNt
WNEDzdMvtzfXtYVFYwzOQt5J6wIiZolJW8dyqS09iI7VzPtJTHdDH9hitGHp6og+WFoFtHJUI1Rt
FtoxqWs3bb9FWXTfiL9uD2fl1bwvH1gSZoarA8aC1aVRl9B5BO2oHTW1iXDWxsEZtek1MWA5Tjvo
ESep2+L/vDYwcLKLgt1CNbsWO1Bzv+EsmdoRFTUEVSdjdGUzVb2yrVLv9vCurNaS5IfxkcSqCFPO
+elIkc1o+EM9BmX5rFv0jYTio1b/rnBmbltahXvLRIIzVhaaIoVnZ92MTbMjXZVVpR1TTb8XjPtS
idxQzO1K+kup3/KtYOK9L2l1weAIkfV6r6lg+nxk4Lj6smthrcm0WexQxdYmmS0vTXupm8faGavQ
QifHSr6DeoJ/rqXQtDeEPAb9olZFcxikSTtVQNdFu9chY3ZSTalD2/TnILczrQ1/q2DDkJY20qFA
Rm8WiZKMUreV2Ij+uj15a5/339kj7c2QaAmAr301Gh+WfwX0yFGcHLmi/udPC2ZkXwY/RlN0Yql2
S/Gpg6RkGkabkW+s3jqN+v4BsASDqOUjcFZWh01VKiRtEfU5GgGRGRrqQxrbZfNNCeNT+80Q7wHh
223rpaFcbV2hV54r3EzWEYIKbnBldXWNFWLZxmxoR3n8Fc2aI9f+z6R5ppjulNFI6BSTGRlL29hS
t7vydizkrgsihf1Cgf581rOkMcZYA+Hnw5KPolvQ78KsFQ55b80HSCeKnVmbEhFAOQZ2Cpn27vay
X7kIaLkjRUKnCRW4dc2jUuYZ/6qX0TOrFTcYwa9rsVU6VaRs5erWRd9lgXkbEFMDdoh3vW468WlV
VKYQby2ewdkKqhtbP6rIf0pgWfcVZwqbXYJwFdwgnl6/BCqFn/4w5YdSO5XBWzrtLfSmJH+0G4kX
ljSBInlG61ixcnd7Uta1uH+/lBINhPcS9+PFl0LzwX9NlaMq/fCrCKyY9bsGOGDKj42UuV3Ze/Wo
HBpg3xuWL29L7i6TTkvESBZekdV+QPJeMGMcJzza4CArwd73D6zadxPEEO66bj6KVXpQE21vKNQ1
ukMYtQc/R+BaCw/gHjci4cu3afkcPE1edT5qDTqAWUrKwnTSUfTd0Z8mnE7y9K0oNzbhVSucJZoq
QIzSpHZ+CGoDwoSwFvWjqAXoxc5CdJ/E9dKG0IleAN+z03TmHz/t4PaJ72E4WMrP62dpUmKz9EFy
HotmHvZ+Q0NKLBPIZugrHW4v6uUZB+EACEwErgxr8Ppiq8VS1+tW1fEiLAehrk911DhDRh15VDwz
WKqMOt7FVtvkla20BLGgvvF+OeGrWS1DLVRBUOtHIX+Z6udw/DsNjg3XyH8Y3Qczq3dDFvJ0EgNT
Pypx4RVN+SbBf6fk3RONJCcfTzQMdHcQNnJPW4NbXdgc3DzrcAGOvKvJYTSOxr0Z/lkyjVuAdQMk
wYZc8GDv0vQfUpN92NWVoafGsaoHYy+HevAQjmV1l6Z55ppC2e7MstkSKr+8kM+NrlatDWfdCJPA
OPY0F7vUCGZb7YvvQeW3u9sLd+WWw5Qq45iBPaEteuWZ5S00IkPCvsytX5HvfzasAzeTI6fiIZcR
Mbrvw0NYbu2XqwP8YFU+P+xV2aNxsJwGLnOKSPi6vR3MG7Xg5Zo8d82WoWlIk7Fy3OGrWSwlXQiD
TNOPeuZK86Haav65Poj//f7VptdLVW+mnt9PiGen7UsgfdX9eONkbRlZ7XE5rZscRC0na5Tc2tBt
P9ZomHJvb4OrVqggkiOCwBgQ2/l6BFasC3phcflaQbBrKuQjuyz/TUVli8X06qLgbeBgsu3oCV1Z
6suxkgXov2MgkAddiqnIJILk3R7PNSvg5ilTk8cDhLjK3ZqVWCekMI3jkEvFnTlIpUu2Jt7wGC9j
DXD5SPyAplIINtZNjYk+azolEvOYi/CI1FlFp4aVmvYoWM09QiIzoLnqrzQ0tsROrhkmLw14a3mQ
6VA5n8TM0KdJEEfzSOF9slU90z3JLzLXCKJ5N8ZGepBaudlrSV7sbk/suhC/3IfASGBGxiXANVq3
qdBFlIuhMJhHrXyZxa9hG3pZNBxmeH7y6OdoxbtEOqiasOu1+37J6xiiberghdTJtpriEJrNPa1K
+0iM7g0S2NuMw1c/EdDJ4rIhV0Rb/fnsBFkal0YkcO7bNH4bgqJ86QQUiU3Zr55UQS0cs1JgMuPe
2Jf6/FjNOm6oWYVO70uCa4ZK51XSoD2hZQUiMVbN19gadCpTtGJ3kvDXmM0JZDrCsLFrr/gIgIEV
KHEX4BHZk/MPL7tSXaAz+tGYkW+dNFfM3aL/Fop3c/F3Wz1L2o/bq3nlmOCR4AIBvaM1YV1mnqLJ
Qi4uN44TArs7kMc/fRDWG3fLWpv0fcvQVbJgFGiZ5eifD8uo+qKgw01HjaU6FtYuMx4i+dhmIWLJ
sx1YoTdPf+n+Wx6HdhY+BcjVozoY6CfU209SPniROTw0hEO1nQy72nzpzEMlPxaNm1u7JAQ52uv1
8+2ZeQfsrh4PJgXCB8rSVLXWCDRBLZvG51Y8irNUsLfT2v8i6bX1ErV6mzljotA03xl95sb06lc2
Xe1W4LRVPv3TqVHf2RUg3hl6ozGCNyus0PKprSiwDdkXK1tHQvVOVwdBQtEjkVtXzoTqFGpZ+/c4
ayCG8iGJFBcSMfXvGHnlkMbAKKdFHz+8cfulSdxNirZLd1SFaNsvw7jLHGXpZXTDfLJ+alVjmLYm
ZNXRB/2VQEPoy5Utp1ra7dpSnlM3tKbmHp/R/2yWqfRdDROfFEQjk78o4JntuMt8qjtdKtEzkieZ
tU/NQf0WzEo92Nao1a9tmIkQHPZN/i01WkK1oCkAJKOw2dmpFKAKVg618oogohA4ghXxODbZ1HTu
NAxpcK/3BvFlXZOk3WldoUf7LKj1Eu6Qpvspojgo74Q2KtS9rk0VyCnD+KEHPb1jTJEfOEaXU4YL
CtjJ7HSWtXKXKmX+ReyU2th4hKV1cELVZIGVgWiRYZqlUfN8Cwv1rAgCF8upHmOwiHoSAAr0G1Mr
HVmOpRGVJjKpSisUoy0IuuaqoZU+G4JsJnY4WxN6Xn7uiLMpe0o/xDRL9NLw26rT4GuWFc0f+qxU
kRbVMrKihGwqTQznXxs1htXOjUBiD8avfSG11p1UjrFrFT1aQoPc7vwQusKNE8Mv/Xhg/jUKyILk
kSYBLT43KtYSfER9pB+n5NB9NQvVhYdDarw2+tN0xWKJFjUed54ipOBXw6uh9ZBkpSSmsRTbD/Wv
FuzE5IX+MLoAAcrVSNwkgbBi/Vc+RBaVailmIukggQOrubKvO+awV5Rm44K8SHotlrhieE6IRZde
0/OpS/PSn/u+1Y5T/HtsmiclrvZD/xihPNn22tNoKnsx/9Qm1q9kiDa29vrNwbZMrt6Slr3CSFe2
tQp84uzj+flTuw/l2KsV0N+5dm/AqSNF/FPberfhOC0rdL5Xzo2u9oqiBXqSwtl6VMJfYfoq0AAT
/WkMtQyM3c+0Im3FDysbqaU3SczLd+wqWgXa2K2FxgnULbKbC28DO4hx0OVHGoQcwlrcsutCX5Jr
yTxKRW7u08YUTwMdqY4QyJInd63sBqmOVthYNXfQ+szfG70pPbO3vieG3D1M2SAdJx9PKa210pu0
VjkKVPFtoU3iO7XP6gdfy3XPl8It/Nca8W4un06jIDsO/lgcppUvHs1doahN7B8jSDCVBH70UMhe
+0D0RP/RN/fVItKLXIrR2IEvPA5TvctRqchFMJ6ZqwlfjCHY1YFk12HqxObW911ko0n/LvQ3Sysb
dR6A0ufnoq2TQCSf7h8l6Q1EZQjDuNR8SnZqFbi5OO/qgWQYQji11DwW9dbKrp2jxTrsA+gyL4kb
FMjPrcttzoI3qX/Mes2yi0iA+8nXNzywq2NEnwAkxXIGYZM4tyJIoVHWgYafMVT/KEa5s2L54L8J
vqMIx8hvXrRg8LRA8uI+c4JYfLl9a68DPwYJKTOAAA4kaVlt+f8f0hthIVP8wZU9mioMciIiu2Hs
Nkh5/v+ZWV3Ziu6HgdlPwlGOJrvV9kL5W4qMDSMXuYxlMJBw0PlKGIu3uZrLJtXVIPEt4VibyV6m
3bbPbH0AfqD9qHsQsmkDu2wJKJbuyNvjew+Qz280urIoOxEIgtak7+18HrO4FXo5j4OTL+3r0nAF
1ThgXdOffXCVE3Rss6L9lSr9F6Frn7tM/RvZq7aFLFgY7+VcJ4H9HKWOOX2+/WEXzvcyJwuuhAQ+
k0ML9PmHhaTIE73KglOPKMVwMprEUfToVBVeqt0Zhj0JvRvknzPoRLTUay0kYYrPatw4fW+6UnaQ
6szu4te42FnW56725DjfleMhjnvy0LUTlfdmo240EFy+SYQLBJm8iswlXZDn34xWcKz4csk3C2Bw
rAhLlL4AE++KGAJCkakrTVvwa3PjMbx8lxbDPMO0RmF27cOEYaxqs9wGJyuST4Mx2JNRneAo2SVZ
eHd7YS5Nvdd54fcC+sP9ttw+Hw5eKhmBlIZ9cqp803RbI/YaVaKZNQdfNnt/bIsRIecC+eWSCV7V
KNOl/TRT5/RUlcASqO8dgty/p9bnqFq2seEu1047s7XKJxpyWlagxtLTPKU+C+cPbjFNrgWA2MtD
83ssqLMXikl0F4hxc/gPAwWXTR8m0bO1dnwrn+1E5iI9CfGjGHgQFaY10pbdVhXrise2aIRzy6CN
QqPpuspMNrvOrCzOTsRmyLOqdlG/luo/JB52M5XetLeHcF/lgqsVxoZbevksISu9uGw4ucTUF2x3
5pj6VhtkJ76s/ZJWqvSQgQz8dHsm1xkmAp5F+IOHiSaehe7qfHtWs++bxphkJ633o/uRCp0T9kYJ
oGiUIwYnKq8ZeUSaQ+va39iu12zjDBPPIU/Am7SynfqFmI9Ck518JL+GeCeqyJ+GQuz08DclsvKp
VMrvfz5cJDZJay10DRdAw0rqZMHqlOwUtPCpz+xZZW/E35lnL2laJ9nib78STy4MCfimBJWw/qyG
aMpTkSujlp3yPlaQFsmGMBDcshiH/Lkei1jeW4k51wfQRon5+/ZYr20gyMtEHVCeDgHC6jZopyKt
mmbOTnM2AYJDxc0h2srdP7dCXY2jQbiPb7HcEx/uN1lICjBJYnZK2jzjbhOlJ6vcxDVecZ/AriCg
AnuTvPCJrK6bIBvEDPKm7ERl0Ta00GmH/ZT2B/pSnDAcPUELdvQGhZn5RfC7Y2pueTZXnGhtIdKB
ih/GKqiIVkspgsDlKE2gYQO5sEU9br3KyE6igYqi1vleN86hnRQG19HY+k6uzr+gb6OvV5w8v2n0
fd6mLyNHzUkIxuwFo+gErdztIF1XvYjS65+/PKBjSMETqMPBsu4zruY6j5KED24twdOhPx554Zv6
ufbDjYN87S1ASpJjDDk40MzVHqhEK7EqdZma2tOl+2Yf7KLhPs73+a7YIjK88p6iLUID9cLZAG56
5ciaaHZ3othnJ7nzk69mZ/loEWrj85BaKjtP21IzuXaCiZY5wwg/yDTLn+9vo1OsXM84RWL6ZlmJ
DfYn4zEf7vNgi3b3nSfk3LnUlpYq7nqo2eCQWU70h7Okh0ZeqbPAPEZC+Snpw+FBDiTxoAV08IYx
mIS+LQpHzIR6Z2UCt3Ta5a6qSfE+1uvCU5TMesTTj51BlBXHGKKepsha+JQFAdKoUmMeJqulc60J
tYdAq5I95dungH7onRrn5X6IleBeVAbdltuqf1PNED64tkidQqwruyQheDfJDYFuYZgeWT3/EERJ
u/G2X3sVSMFBSMB9giu7WuA+Bc9KSjE/dcL8hvP/EkJgI0mJxxly1CZwJhFM7+1L7OqmovQrk9GC
MXedH89QSZLrsc5PkbVIGdGRLzyqYX402h+3DV3uJm4w7mNiTWg52L/nK5y0bSTQCp+dCpwmsfUy
KXVbLo9kNp6yfn65be3yXC6duYscz5Lc0tcMD/5MTGnpZX5S9L9740DHVwLxUj38owbpA72GnzfV
p95JN863MCZRnlroxhbPbDXAYGyjQZTq8qSFfcG6daD67USIrN9tWFAFKCS2jeMrVl045BzawR6a
VHhSwrH4JiaF9ioblTnZRl/O9JsWutLZpZgod3Obyz/gdC+/WKFW/QpAkfSumGXBaE9aqf1s9NH3
VACcr7en8NqCSeBPSZwseJX189YHeQUuDsEXCE7mvBRt8uHg1KaXxBwcrYu3xGyvLRlRHLU+ppC/
VtfNGAZNQuhVAKbQ76ZjrR+DfPJSi5SNLx4sBUEDfr49xssTx6UJLhQKFxO5XkU+35RTr8uDOQX5
Se9Su7S8XP9ZmcU9sIQmDHcWwfRte1e8agzCTg1ZFqH0hZ6yCVOXAUI7O4Wi0FKLqBr/ewZA/z4Y
Sv8VmnWzdzIlMb+EoM3RmlVS0qFjXyC8GdKxsZUavTp+pNk4IMjg0V5wPv55Ti3y/FXOk5IkjhpT
JQzzXnHHPkHVokIfM1AzmEvhJNmY+eUuW58WcrJEK2hWLX7wueWOKokoJhxQc1TdHkHRJNnD3f3H
YTbTjKNPIYqp4105t+JLYzc2/pSfBvrwRSAM8eeeUs9QzI4hDnsQWTvSGn8IysAURhXIqWjVWLby
uVHZSvpURIrxpAwaWZInouMNz/Pa5CHDBBkPTtmS2zy3UOWB5QdWkZ/qxBsKfL/kmG6W/q+df2VB
awMwoM68DqlDaGsVfLb8FEACnNBjUQmfR/+LDxIpmD/fPheXrxBtNDx8zBvbGp/9fEBtMFbKNCpM
mQIPaq/i4HaOks87uW9+3jZ1JYVG9oy0i0kQRLl2DWeuoqmG3bgqTomANkLwRSxfRdVWg8jGc8t/
TebPxqp3t40uC7Le7aDTlp2BJiw42PPxZb3cgIYssJkNvtcY2uzGA7QRt61cHxotsxwp2qrx2c/N
TP3Y0EHUFCcpLJ0EcHP/HOaV408v+cEQS7c0NXuzKfjaZtSX/A5lseW5Xdb2g+vWK21izLJZwH//
UGYvqXZfi1vZiGv31Ecbq7eBPE7eh71VnJp4ssXwbi73+WQHvQ2Swem2MorXdv5Ha8vXfBhRM+u1
odRBebK0dNdBY5cbpa2UX+OmPWhK8cfZDpYKXwWGJfqIwOCdWxOHLo6FnvhO0wCLxC1+Hg28WxW4
KyeMvjsDmB9OykIbdm4lHaWqnfOkPAV6nu+a2VDolPU7eT+NWXTIU1XZONJXtjxjIjpGX43elTVH
2WzFaZmnXXkSijL0AuredhTJW8wUV6zwcIGCIm4wQTGsDtZowrWJTFd9UkfZf+o7fQErCltcPVeK
47DJkaxdPHMKbWvWcAFQe1JA2XPKE7Kyw0s5Ikoovqj1QIBbPqdUnltlulv+HcbzTtGXQmO7D9Ta
LrLeI5Xv+shR3D7u70Cys1tlYf6mEgCN7VLYfE+Mf9inxJ291jDmU2904490SqLYKeOeetwwqcWh
rZRIdDrKArGrRIng9rGm71WFFjpX6rJKs0ffN34lYCN+tZMv3/dB1cKf0Uh140zxpH6K5wjCFbW2
wt3CL2Ds1DYcRqeqG+Cak1a1NEjQYvpb6GQ18AQ/bnWHwufwFkPtMHqp7g/d5yLXobiqyzpR7KpK
msY2BktGadHol8xl7if8GEz0pkulvNltsVx5F3NEio10N5sePNn5vpcTqxysMtTxYivlTs/KO1/M
yHo3g3hH53rhGHNrTHYUho1sN3Wg0MApzs5sDdGjWVRbsqSXDiCv9tKNBOQGYB1pk/PviauQWBTU
zYllau0iVe6KrHUVay+limvIwX06Q0hOs1eQxJ/mYYsZ7eKyfjdPsovwEkTsmpg+ylPJ7IxUPw1N
4OWVLhGnRE7oF9GGp3txYy+GyBqwNZfK25ogCQmBLu7nUj8VZg4YJrOntCaCyOy69RBoexx89/Zp
2DC4ZkWyKmhBc8KmE50edidRzCmPRlOisqXaRvImWF9v27u6kuSNl9CBLNMl64ZphO0gcvoAhvc7
KtHFgxKp/8wdfR00E6hIIhaz+tJUdCz0uVJ45TDoewG2qA0n99qagtpmUanNY2e1pbIsVJG6nQCT
IUXcWXtV2pGs21jP60aAvrCoOLVr1wIHLdPbkeltATY2VDipiXPv27cndcvK6rRmFimbwM+xgi41
SU0j36vahgN4uVHY+iTCKRSS7+DH8xOoGmkIXE9VTj4to/QCytLBT+7KOnWU9KsUmRv78r0ic34D
cdJoL6GKspyGdeIjFNsor7VYPeFCZQ444LmkMQ5q1yz6JCfPk/pDlL+KpKhFNXda8lZ1P3n6LB4D
lfahdOvFvDb8D5+zDolaPRiVoOFzFAVe9MotdNhcvrayN8YPQ75RY7n0SIEp4XQAI2CHUupYeaTs
/SQ2NME4Za2oo+SXG3ZQAof08eY80Kb1Sc4C3gKelE+9VqJBafixd3tTXfgIfINJ8Efdk4GDrDpf
cERXE5ChhnFKeR+pdLlJ9v3PLVAB4A0GiwaTwzLnHx5iM1aN2Job81SKgoq+jFK4YlqKG0fwysqR
ogBeSj4GYr31ldoUTVfMzPWp6AZPUN4AAD8KaMygKJm6hOl/fK2QEaGCAnADqBsKqOeD6iMB0TUh
YdpM8V6TSaHnMBOrha7+8aGnykdMxp8gZ8HQnhuCY76EK7cxTuLUP+RNG1Gfjz5JvrVxEi9c4KWa
+MHO+uDLDYUKETvJMNsmPIRJ9BUw8q4cNoiPrzwNiyUgJxQf+Om9pPNhP0RscbOXJuOUcyl4Ztco
thgEqd2BRXb91Bfu+nb2D5IUae7gj4LXdTmcb2m+RaZ7waNAOI1uPJcP1BuLE77yj8W4BeAa+Pqp
mQR7SFony74ie55n6otPu2m1N2a3KsenWMu/lOP4Qn1wAbymSbW7fUQusntLZxiP5eJ6cAmumyL0
AOrXoZGtEzEK9WQpR/0hNYbDpOTJDse7p/nUl7yqDYw7f5Kluz83TyO4xQUAXJ40w/keC2E+ja0c
88JgaS6pRrc0cAOhs3pUROtuFgWIIm1Z0DaGfRFKvuOquAJJbC4ItNX919TFQuWpWafuV5XYIFCQ
nlHtbCPjdG1y4bn4f1ZWz2bE4Y+CxYr4SXT65+61jx3qJG/VVp3m8n1eYGL/M7RctR82tjTKrZrN
GIKnhlTh1/Tt9jJdThfFAcJgEhhAbAEAnP/+mIeZdg8NLb3pyY++ayQlo/nNzO98bSN4upwy2Pu4
9aFSAtAEs8q5JX8SEq2b6/E0W4UjCZ3dJaMj+N9IsVaDSu5TcHRxK8V9eQMtlIFLAxIVQwAOy0d9
mL5pUMJBC+TxJGmfwYvhfRyN9DnXp42X4so0EgsvtmBtRKJgNbimE5tJDI3xVNF92VaS3Zk5bfpA
86UvyBVsOFTvl8i5h6OS2yLRuTDK44CuLhlrDP2EUsV06l1u0x9mZY8md7hTqXan2onuwEtj73+8
fum+1XvhPoUk1W73kReOdvk2vpWfyvvc2Yr8LrcqH8VGghaFPN9FWgVKt67xh3g60aD0OIDoKIVp
H+T5f5hqcpf088CifxnPjWZcC5Qmp1Oz8FcNz2EIdj+329op/5w6YIn3PxpbvWCdSQOGPubTyYDf
D8F6sahdeCCPSpr9k6u/6uaxF8rHojxEwsYwr80mTsfCobHA/9ZtxKIgqr2ftNMJ4dPIEO7yxNZB
IP3x6QdL8T8jq9OPVi09xGI1ncje7uEctWG2f4AdPdzNwta6XTmKoK/5m3zY0ve9ctlG+hotpHnm
kxIDeo1+KI3siOJfhrLhdFzxgBdOKnxP4BMSsdPqcNQG5y7Xu/kk1LRHGHvzu9jSz+YW+Phum/4f
0q5rR3JcyX6RAHnzSpn0WenKdL0I1VVd8t7r6/eoFjudSeVNYu6iH6aBHmSIZDAYDJ44x05jRt42
B4yAC/LaInXWRZ0YgSMEFrVmdHQ5OzWHsSC6iXpUJlig/er1fJmCoa9lWP65BFKBALgEqCmi01Ce
XxLRi9MEvNiN+7e3XUCc3XGTkfengDwZJCEFCcgOaqxmQXyzMD17FdnR9BfiO79/F6QiAuQaPPtw
et1esjdTJ639yyXPPhmISMoFLtAL30ZdmwSWSI5LbDdLs842OS222/X3ceOT76/vxx5J888i98Vc
Xo2IOllLQ+8h6IIRKSQjT85m0zqQJ7IBIDYNp9qN4A8Pnwzb3aqW8V5t64WimMFTfTSXHVkD+k6W
EmEc9vfX9+qbqEM4jMpeVb3pm57cNLHLfJGglOWgtq9GH+URsLxqPLFSjOlHqaX9ESMDlB48ArP8
LQq5biiEmN+HIWriAWdHecQ4kn/2HG0DbBToY554IdDTens8os2Uj1wl4/cCyczfkGbEH+gzmTF5
ff7wCU/28omxvnfCADoD/5qc4t7ViZwEcjuC6Y/fy9Iv1YyWscWZNUnMy9vksO/g4SCVk7xJmOK9
+a3vpRXwekS1GyJavAN+DjUjOFtE51fHUsi9k6HcfBoV7IUhjAJNwKfxsWQrXI5rnxKCdrKukKcE
djUE0GoDb4rMM8Lw3TkBLBkCGRLaPmj0lIBXf2GQSn6vtc2hzZZpsqr035Hc/Ho8+fMBos0WveWg
0EJ4hCr67dwDdlkOZegJe761qnpr5C1J8r3EWYPYQqVBsrXq67HFO8EYvcwQs5zEH/HkTVNUJKMc
10KkCnuws8ljQsJKMMXwu4vB4ZVu1GYdtd3KC5IDw+40lFvPnnqo0aODKjQu7zQUWlIaHfdmRdin
W05fjrKAgvwA+dbPlhjogK3Tc6GmtqDZj+3O88DJLPIfAMYmFn7KhcK4QaxudGEfVrh5RJuIe6/b
mgRPAceogMxrE7eWqIyzzcVaCHsNa1mHpPngvYvIv6RFZPlrt2GhFu4vI7BwyIaAWkIH263n8K1W
B0qIcVWDPT4ZyBTAGeMqHSlDgeSpCyqsLw/H7OPZvDdGzBceqPF0LONafWs1gLqZp8ipuNc19HQa
UO44aIIJnrsm+OB4xoTeG+Okh4qyEi7O4MihIlPJB9EY6pm4T9CB2XVWUBEZTZWFbic4SYsd10Iy
ZGBRTc73/tTvP7EWoTAKUQpqZvPaV4cxjMV9we+AM22iyk6HiwcizX89l7AzDQ8ZEV6NKc8sIGsV
FGop7vu8MqGP5wsaCYMc6DsEfENZxwrD4E9Zl9qCNxap1YvTvh0VrcLqZRGJwAiaZSRt3wCs4SSz
6ItFy1lyZZiirxFU+sCtbqBXxMrw17r/rJQClOuLOiFdUZkR3KwKtAVUnhexqJmKhCYXFrT0rgcA
5YlwMRFLwutu/Q0y3GKjNoW4zzknhOaSGJZW6gCQLhQg3S8gLYk2f5fh5HdqV2CBQaqKGglCJaBR
t1b9QciBamnhd77y5Xqx2RuBzUtWjjsy/4XLKzHQMtmAaBz9AcvHXjFPMibmBXg7nsfQ4ED3owpK
2Y1N2YhIynXQ+MdV5oxuzGIevnPuQI4JCSo40MB3Q4sDdWUx6onvwhPC9Oz2474YJTMLwGeupqBG
4LGcEqrhFSMY35tZcDGhDW5qusVyUuup+mVXcqiU77P2E9SkHSwMnBUrREJWrJMgJdKfihOtx3N6
1+zEN/WzzYAYom5VfluIeQX28f3Uoz2UTsUNVq8mRO9XqvCWR/mzyjlisAXdJCNTvbec15ap5DlD
C0WkRZ6yz/qiRP9/h8yl5keGx95bThwDYAoRkLMAr3zrsFIcSGno+so+dPECH6Fxv/4eihWXyabX
tnZ3LEJtwZjT6dJGBRPAXSb2QKCW0U5FXer4UcErMbbs3qsIb9fDWQTvbBEuuuyZjzWng3KSwMgh
5pOJyyOSuakcP/HNUpM5gAWBG/Vo3McitIGaJlBXFaeVq8cju2cFWBSkRhPZ42wHDr48Spmfj3tx
RH4/BIKIG6SqOv+FFRElEzwuoL+DzvxKl4/SqCjGvcpBOEMPQNal91LAiCbzs2xqIPprhXL8LDFU
gF1wT2rbuN9qgRfaQwCZtQSa5ivDlTvG3N2xh3MTJSegRNCSSANme2MUYzeKhL0bSup7phiDI7Q6
0gPF9UsCVFHI2NpTCnDrhchjf5hN/zejpRNo1TdKXMuQdAF4hiYLt/bRcAkeRy4r6paxzaZtdGtM
Q8CEbjpaqrHN6OcgP+2BFOVabQ9NTKINuLX3uJeHJ8X7M+obKWRssflk3pqjdnVfcF1iABsOiOMk
5zqY2HBmpTyX//6t5tbQFF6uboAiXp7k2uM1wNeyzziPt34QjqQRiaj5hNM2HKdM1NHNk+z+6qSY
kZZMWcdsVqf3EFBZ4KpFE/loeq4aEfLcfYL++a/BW6m/8vhPBNLIf7vjUFmbmr/Qfo1eLNo34yrw
C86N9P1Yer8T9MfgoHNZ8n5zf4QRtHoCC4HbOyrQt1MpZFrf61mi740YyggA9mJMeGtGa1Dd/Tfj
uTJFZXNqkupqDiIqPB+DIl+T89QOenBR/xezdmWFcsLOG8M2GzAg3U2cuh7JmLFo4u45wPWcUe6X
ltBugRirvk80K+Xy1EyABGi0i67G4GUKnx8P6N6uurJGPwdOdECZ6mLaBCWuHKNxG8sb6/NgeNuo
HEZGxnPnYQAOgTdr8FSgiDajm5VHaP21UqHvhyG1RPAjunW1qwzB5kPdGtu1UTeLqC1XstiY/Doa
YhI0wkLImncjdN/yU9Rqf4zIJdK4kARcfvBU6EfCUyKpECC1NFCewQsWA5pxMhkCvS1S0tPjCZsv
z+THIspRSCxwIlJnyFgG4JsHmg4clv0I7CzOdtGqe0t2V6mss2LsndIedFWRx6Akgnv7jFpc7uMc
IkKRhOT7NTSW6EBPsnOFx0m/BDlu0Aym29ffEnfwE5E0CfevCSHQVTyRAyOpQaqBB53bHVxxE+Sc
y6V9C7ZZC2/kEpFDnoUNu3OzQceFDlvIHSb2fCqX8QqOQ49eoO4LKSdpZcmcjTuf9iI6VXnpnlKf
JSg093u8g4FNTgeLCejUaZlqI0PHl+eWgEi1Ao8STPGaJyg68dEvrjBaRtpLh0HQxwIRhloPCjpT
yyQ1OrTDV76YhMFJ8NRDqAPdEn1wWv/12DNl6uSAFaSY+P2JvAs1EOrwT5SkQO+GEZ44RXnl3Hqv
dwEr/tHT9mMDU4aGHLRqzAI6xGchYNtz4alM0Jrsb5JurRs9AEqXx2O5awfdMPCKCYlDM+5xklun
eRRHpzqMrd7zkRJugE1aaQFjae5O2pUhKtr2vZcKLmQMT3z9202fx5IRXxm/L1P3gjbIVXUcsuiE
t6XfBvatoTaM19aZDMLPovwdA/0UlytDhie6JDpFRN+Vrenjj7DxHbUz+VWvQv+ukJes57LZlqWt
UpHBheg5J3EYmfreO8Mf9yCvom2zdV/HX4994c7ugQ/84ws0m4encq1ayfCFXq8cPtZHUgeN0xs8
K9ZNa32dev3viGToEAM3OUXd21iHPFeuQTIXncLYFE0drCCoHyZE3qaLkUVx+lOte2SMmr7WV1Kw
gcNYrj8lH92e80hVWLFhpURZ12a/SxcDsRrGDej+XP4dIhWJPBxeYscV0amR8+0wFss8EQsQubmr
x2tG3w2mqQS5DwrceLhBUxuVjblFrvq5q+nH2BUPk5axCwm6RlLXQ32E5kqAs+uxwXv7DIVDQGqg
EYNQSw0sCIPUjRvPOErdWdDXQ8eiH71rAANBQJoI42nAv8i3lSp6rXGsjK2sP40eyyPuTRkwiUgt
EFxRCaUiUaPUfVxqrnvMatF0hScOLKdBlTjQJiD9s4zy6+MZm7UwTGs0FYFQt57E22mDQp6Oklj4
3BGdjslA1Fi2muCl7F7ydgC1HOlB/NmcjczRhxc+IJmcENdwFAhAhxkjSs7dEp2yYP8E/hZn2Kwb
KssAVwbojDuieQ6Mjr2dDAExQsZr9E9F5HbPASuBpkYNfcAqoDBU9h5zhQZKwtA7bX4Pp/ANYhnj
QuntbBV8yq5ZIXFkeOU8ooCRUMeAVBQdpurpbUTR5CGVfSUOTmotWxFiSTEu0kP87QeC46UO5C8Y
a0qXofB2hgNTRWcjj6Y5QFspgyDI7dMImUYGTF3lJwvZeDU+QaWpgNxYiNej5u/GmPsvzE58cODU
mmgh+NmzkiZlmdq0wQlMcODu1lHDSYxWs13QZp7CpEhXmgHtDHRe+KsoKIRnI0p15/HY5z4E+hvg
tyHJhwo5yri3Q+faBCWyagxOeTDoIBKbejjqjFvlCjDNj03RdwBwRQPWizQLnXvIjmkEh9YOHbLG
MD1pZ1xmnX4dnlh0lnPPuTVBjUZCiSgGTwpMCETn7BoN4JVCUv2IDt1N7C3RPGY/HtQ9iwideIAF
BA7lRGpztHjk1AM+Tk+laOkeQc9EKm09vHdAh1WWicriF2XZm/79qswiKXjQjRTYk3UrQQ3Yz21R
AZPQGmeDHl/E0+Ph3TlwJ2WJf8b3w2lyZc+N8zGIAtjjBFOvP9SSKM3GH1Mwwy6TDDTIZhus6iJD
/JFN/1gHZsKSe/ixcRuAUB3G4x2y56kuTff6JFXMt5Hmpie1gGTktgRAjvtwvZ3QXJJs0+SfVf7b
QCH+uxeOdabbaSZAvAz0VX2wifA8FXvJeix5xs65cxJMn4WpAfER6q90v0hTxlGA8wGflVict4XW
RvJL+ACZDB6+fnvnCj06C2XXrSpH3IKn9/HC3PEDGJ8qRHj5n6Cet34Q1rEAsYEwOwkNlIJGq0Hw
X/Rg73WjLbqttH+JZYAN1OjRIDfhLdFcTG2stGlADyJx6cmX00t0EnWkQckzSDYWj4d1d1LRXYbC
Oa5+GNqUUFz5W1WV9RCKcXbq6g9ZxiOEu4G2KxkT+9d3YRvfgQtmnkuloA6dkTrcFIybzYykE5EY
jgawJ14jUE6kFXYGPPUHasXLp8IGBHAfr+SjehTX4cpb66vxaLz7p+6iLEAVYZWmsVIZ8WT2zETb
nwL21QSANWtqERLkU6pW4Fg+Q50PDbpWjoddrz1ogUhUIKWGlKgtS4979rZL257ul1e2y9xLe0Rw
+YRW3VXuROtkUW/SJbBZTr/pl8ECdVUnXHpPyko8SofIyRxxKS7iRc44KubXpGkVJnbGCf02EZ3c
fklX8KPPeZgFVdjJ+YcsrnFpIhK/UriFlJ1qxel6JhxCxI/exBkYndAQ4FdBexbeGG+NFmoOxYGg
UE4KEb9zPGtbyc7bJlvv4JLsKWa5+jSGG3NINJBHIsFBljO1v92a4wddrRqRU09v8ZP3jqalJiTq
U77DVW0MLRaFw+z0xaMe8kTUbNC0JaH6dWstAso58uLIOImG3bSrmNsUsglyHonVezbfwpMlHdWo
6byfRnhrqQIZR9lksXFql+2mfQUmZyf+cp1uqy+jp3BR2f42/SOzMOF3x3dlldo3KHqiedKF1cH/
do9c992jU7peaH7JivvTL1HrdjM+apckTelVfYWZzEvLzV49zlaWhUqaU8lve9k0hhfRf/fRLinx
ywY0dKnAiP2TY1AfgNwYkMrpwoMDkdocbs5DPVzq3VOjkGApbSLT8xZ79flxKL4zzBsr0265CgZC
7OZJh87ZU0KcV/Pxb8/3N6oF10OgUny9yTieH/DjzX5QiPZ06Q4ueHoAUK1Z22z6qdlsgZYQncvo
HwRtzO04ijgUew4yqyc0dZSE+wQ7zdn9xa/g+GFguq/GgSlGPHkAZRJ7DOhO5AUolErU6FwIHMmN
Inhnbult0InYbwzD7teJc26W/O9yp++zV8ViqSfcm1TgqVDFREs0bvU0QkHpCmX0Zd8/gw0OtxWI
RoVEKs1KIqVdOBXjpLzjhYDagc4OARNvEj+Z45V/FKVuFF0a+Od02yw0AHokUj25CeEZhbr5ZP5k
frh3TjSriNC366dmURqMXBTh0hCR/itrzwNXkwFvtAyfnDnK1Ogw0W9M3awTlvXWUJm5auFBNuGM
DjOIOP8pAWh/9V85nAZbNFn8Ub56hhLsbAopi5RrgmrBQ5+rF5+FzzQn7es4mNUWLQFtxxjbLDhS
hiiHlDuA53kPQwtAw0mUk1YR6Mo/nr9ZvKBsUGEfYFMN+g8YTHswbCSij399XoWgfn4yf+VukIDS
C5DLxWf/AvoSM7TQf6gumzdrohdHJkhAnswwOX3xzTamTFKBvnUl16sgGX3u7N/dcyyaqqUcbb1e
u+bX0ZUYgWqW0VPWpjW8GqDBt6NWTgMs4H6AYR7CxkG2N+6Mg6w5j4d2zxYoCZHn6qAVQT3r1pYg
NkYhVCLWKiN4iuVQYvkcGlNfch0AvIylm0+jLiIXgCWoo4B0m/JyvwdffOdF3Vnn/PCpCbvKEguN
tx4Pae7iCA14WkFjDWwZdJhHezhXdH4qnycBY8VWcCnc1NlhlI+P7czdHHZw3cNpMkmG0QyLsjLE
ccg18lmLtgJ6bBvODPRfj23MLwFofr42Qq1PAoB1UXS9fH6LPuAOwcl34tf0BRx8H9HrY1vzC8+P
LbRBg/sbK0TH8RSUMACrjPK5dvroXX5PW3BZXAzpM3EPUbRS8h5trJsuMVXUvIWjKHqkfKnKlYE+
iYZU2zi2H3/R3ZXEi+b/fRC17TplFMIhFuRz8ZIMdpaHUITadrHo8Czhzp+2+dsdjnmeGAXArYOS
I13alEARiMdLRT5vOvMNfFzLd9kGw6Dpo1uiN39Vl4+P74GcG/Jv2QNQF7gxTB1qHmDqUQ2V47P+
HKlEt8IPb+UzAvLsFfzWCMiub3c5eBBGDZRSMLLLz/nqt7uKFsYamK1FaAeMiDIvFN2MCN1gt8bw
AoDyLLLec1sueRSGnrST5JEFqdfBViXeod2rLiDCjNhyf6f8s4KzbR9nozHyISYyepEuoimbgS0c
tR1EEizW1Xzyu//sLBBxux2hkRexECIqnK3iuGpfOEaJZUZwQS8XdYBqINkDPzH8XjwmhRmKln8Y
IB47mug3tSvsysSS1urnONgA6j/ecvemEYcBgBkoggO4QOOaconr8KbrK+dyyxFt424h/PMEP1lU
m2Hx/7P1k8ZeHXShkSWFqrjymV/029AinwcFXdZopzswDM3TK5TI/g7qZ9BXhio/GGUu0BCqz+XF
kWpSb/hf8iHdVFZjQQ7YLJ9BTpkT7lCx4Eh30pVb29Sh1xa9NMiJIZ9L3/Y27uFAxgX3rizGb8n0
fMI0yBor5ZyQDveiqMSkKmR0eLtdGgtooDHO2PmbOXCL1zNKuWiSA8VV9Jx87sxwlR6KnQf4vFVi
QiWzffbXzSuLp//OYXBjkToJgYsqU7eAY+qLjGx7m3HWTB98s6fRboMrIRgFJxYbMPfe7mk5qnup
D2X1DG01IuSvHlPuY1romQV0HkxC1hOvH+UIATB80w1RO+dv/LfmhCE2M1cRMLIiFbfR2MPKlGee
AHwYKLpwL0MdBk2G1JDKIFOSQBK8SyWrwqXMUCossbnN1IdyhF4C6QDWZPnUGgAlPd5wswA5WUau
ByAoCsXocb6dTF8KvHZMeu+iQUgTN90CqWvXfD02Mr/l/lhBaRjEzrjm0umk63p+HoYYn1L4jhTY
pR4Q9PLp4UKuxpWqRVa8EGqPEbXuzSpaefAiOYmEzgBsEoA1NXp9vAsAQ+ao7vBqZoIQjmT+Qgg/
pZiFxp/5PR7LUd+Z6p8Ix4CD3s5lLUl+KQ2ifxnWvO2tvZVgd4wL/L2ZnIBjYAWBTh2oG6gjG7C3
wAha2b/4K3ndb/sNoPBb2QG8e8lYszuecWOJ2gSuVAxaJCv+pXS4JbcMt/q62JXLyMxt0Lccg5Ww
DtclCxswT4CmSbwaIDWJER8GTQet8Eu39g/BUjbTg3D8Fe6Lle5wK8YYp2zqdqPfGqO8P/WbkeMy
1b9E+4sXEfk8mpjLXbHMWLM5Dym3lqiYWIi856LB179wS32hOd7a/cKFZw046NLfcYzE7q4jXs3h
tLRXh2iX6JIfpxhWsH8SXtMPiHYzxjO7jP6skjARCKBHHNxetxZSyYiVCIzsF97sbHXtLfultHCf
UAdhrNCdPQzWfxBjo/UQ1zfa31H0z9RILYNLZo+OaI5WbCmbdqNa0Wo0JROb2QqcjjTLF4bhuWuA
6hI0RhOBOh786et2A7lkzc3F8Mf9vZOCl5T4W1vIG5bM8J0tfWuJWi25F0ovbmGpttrVSFwnt18l
u9qwxH3nmQD6G6+HNLnNlVv4XRa44zQkCdem/Xt7+HR0C7KEjn/yfuFhjJUcs6ZwWtsre/kQjlBQ
h70BkYozNbtxGgsVVRbB0f0ZRPfc1BQrg0WLMhTEiVyAuie8oKyJ53VL2OtPgg3W5jOraf5Hh+A2
YmAOr0xRjp8FoxYDchNeCrvcxk5hxtY7OA9JsgzsftnlZDiIT/pTsVJMfqmthlP/+VWkhEWmzvoO
ugsrTHCqFzW+o1vHKygRmvVWP+L9izcHO3U821sEq85p3qJV/BLujYVkQufG0VZMp5q888GE0PTV
vl7oyDDxIblVWxUZ0ed2ql8/f0E5dleC6Ma1XTv814AueDKUChB/kPdA6ITaMlEiZq3SwbNaB+gG
aeub42aE+pvFPxXb+mNthsd8V7wCN/84KswD661dagclcToVs2DX+5DXwkaEZrvJnx7bmIfWWxuU
M/e5HwBn9bNrOJCC/EbnwDlxWEfEdN7QywaCc1CoKwBlI5u93ZucCOL9qpaxZZRtFR4G9LsOrOA9
k4XAUxfIUP4aoY7X3BXyshlghF/Ia3fBryEPgzf5ygkAsGgW7qJalEthPdraQnUy0MJ0S1a5aDJB
jxPvOqj5gQoONHuUp0D4xJOCuIovKkize6kloNV6vF7zE0qeOB7/sUD5RAwK6yIUy/jS6hEZ8j2a
csx2sLmISO1Jgg7GY3MzppBpUoHrQ+8b2gehZiferlwoamFTKXJ0qaRj35g1B6id7XUnDpyWKehP
AUFwE36Vgd+6VJwQfKWp3FhZeezzrepnJM+cx190z5VwgwDnOr4Lj3WUK5UixHlF4D8uqps3Fuqr
o5XEMQhu2vLjsaV5yQNjxzP4dDEDVxqc63bs3aiDS6ID03rzXe2hjGZuvVXxKTyHO1bL6d3DEuhX
6FvpCDWg8r41lUdhnddBkVzGeBxEc8i8/I/cgf3FbHwu+6PVdaZZvlaPWzSEVW+D2A+qGXtut1OF
OhMBZTNCXHQqLkYDPVrZF4ypmIZKO/b191FTEajh4IGzOrlE2Qa0WFuoeUOLWobuHiiC4q8MZ4Ks
pGTwCkt6hs4KkTpGVf3e1oJu0dSzALEHjcYJK3yAPsUxTi6g1l8bPbQvK5n1wHfHBri9gXaelOVx
eZxSjOsUIkkaD3Xg5KLzOUCroeiZkLk2GB58b7FBKgSGkqnvF2RuVJSYuPIgDZmkl9JqrdESkM7q
K9WSAVE31njwXqr/GqCLqAjhLBDx4tF5Ike5HVgKxUZOFNL0UpEC9U/PNsyD/ZEvltqBlWDem0MJ
efpUVQPmkWY1ULS2yGs3AwbMPLDqq/dn7urHqXEYbq+lQ5mnF7dquieDK8U3ZQjLI5c3jelPK0sE
vlXBiddrOXwyrwQfrEEFruK9iprAotahhmRWeTxhwX2jYlFJzN9KwNoI3ALKNYBKAaNPfWHtomE3
17X2wucQFyjRThZ0ZjEeC+9PHUJCxBGNU9euQjE4g/eCFI1vDRVoP3xzaBeea0lo0JKAcyi2Zc/Y
xD/ue7uJ8W2oYuG1HFhECJrcegE/8kWscmV34YplARXg3P3dQKolD0+e35nuuBzSyoZwHEk0J+CC
ldsCtyWQFDQoXGYmb73xVnNbwFay2FEV20+Wsf8NzplOf9Ib2cb/3ZS7UCZBC5D5mKNv2VQHUK/n
NoeKFo9HvfyNk51K2UE71OLdz5TPbH8f/EnaRRn9VqGR2JEKcPjHwWt+ZCoTvdOEFwcLHSiQboeN
IFqHraB0lwRoBJKqrWrzTcw7chh8V3LR262of7UNF9mP7f6c9tR8oxgKZqepHIS6HnVWC4GrBjWv
AwzYv7pKv+p5J/NWWXoashMfHCSNBO6L0b8E4EUBWCFHu2b+JP1WVyK3Trb8OdSsUNfNcN8PZu6Z
ivDkV0ByruSNrDuKakHrO9AsoT9qIIO0g4NoOFpYkxz077tMXbSBWUjPxh+RRe87h9tOrfAYFtr8
QCKM9sLbGU2VqtNcNMRf+MgHwLchJWTx5CW00zR54Y9QSc+JGljaUTHVjeKdVW1XlD3RwgW6b32I
6LCwrtIUMumpvv4iyrX7Uu6jwXe7SwtyD8HpCicqDpFhVmCLyI1kMajbwbPwKpJt1ZXqf7Qvrk9K
7qDwaAN+g2wxGF5cfQln3A0gQdTAobFLZRyrlgDgsruM4gKeYw71xrNq//DYUeaJBuD1EFATkGjI
GkBP1LkTdVHej2IfXRRiuYM99Li52ueBKAefcZeZws/NPFGWqIJeJGoBOri76BK6nLLqFUEwy7HX
rQ7q5YxtN7tZTKZkIBfxHAA5D5pjDlLEbVyMY3SJiKUNTmsCJlMOhHVHnp03kxnwoaLmO5Fv/XjG
1Zld6U0YA4ENMwYQ9ciQGlPUa9ap9lMzpicOoQPLpOFdFizdty4Pspc80SD4c6nKnlumnpyJZs4H
LuQNCzVTzGzQ0MsT13K5GOOmKc1YjgPd7KIhKklb8MA+cWOg52Yq6spgpu7Qh8T1tQ7YrzyoIK7Y
NK23DzjO90mPlh2BSNCtPhe5BNpcVwHA3UzUAZLLeTMO4Lf0I+iVGaVroCDlq91HbHAhBELHFDo9
Y8q170EWglqXLweNYwS2+TGMOZ9Ii1CnAn4N/ea3k8HLZQrOCAFSo069KvaSVS18J8ATXbj/kJdx
T1gUs/PHMsoilTKpbdOOrYesv3by7S6Q1klnBisEuNGpTc5yT0x88SzjnY5KdPuC1gSxG/+9HWMz
lFEuARCFe8a+drrKAbq4Q+nPqVq7Tl/kTfXlo5UBeTAjGMzqWDCMVmZ0M0w6XYZMTS5IodxBCJLk
Utkakdc78M+uanu4WI/tTIcP5dA3ZqgZjTV/SOoG+XRjJs+/zt8sQNm8TEaNgzr9KmjBxF4OA+5C
29Rku5fskJj/HtJImaHOIl5rxxxK5BiHXZAQYUYnex+ADPPxdN3zwJv5ok4YJRjdykiwLADBOBiS
43hEXunEM7V1COJUhrkpEM+WB3cdPPwBd6KoU9i7CmttyetlIE3mrM6uV+KfyiLtS0nU16/HlmbZ
0TR/V4Yod/P7MRy6PEgubwUZNx4J7cRhuNr8lWWygUsbgjQK6/Dq28EgR8LjzpDBhvOEaVtto+35
yKzL3tux11aoHRvqRYGeMlhB2UEgjrBEfyegJc/PufnNuIzemzSAMQABxUUHHdSUM/SCHsVC4KUX
zidvWW9qi9Ajy+XjlblzgKK6hxYXCGei4YUWgslKQypkqcFNirjv0lO6aglfL8yKRQZ7L+Bc26GO
tgapL8elsPM2usTYEe9Sx2R91llt4Pcm7doO5dJQYOolI4Ad9yialak+4UHFZrjaLA+Ep13boLxZ
LvymydU6vWzciUc4/upTxi3qXrJ2Y4KKa1yloSTQVJiueCUueJOzuXfJPLOeXqfZoAPA9Uim2bwK
APxYS0ogYCThSl075XZqUlxp5UlOydl/ZhVP750G19YohxaEVjCGCoNCN8JHFBDzm7Ew08Q/GA4t
hhOjWKiWkAm+1CvZCteMX78bna++n+4GykERg8Iafl5duzlRbJXsS3P5NZhQQnt9vC1ZDkCXRLVS
9drSL9LLYCLhJMmaMwsr2QrolWHWBRl7kxZVM3q+bbO2nNYFiYAjhiRyAoezGN7G2Jp00Sbs1J4r
IX+M06Y/twhnpRlYHmuRWD5Abc4s7kHwE2Hiiu/QkVd/jM0KTZmKHZ2HpbgRcbV6ebxUrGFROU4X
coqXDzBoBac/yXa9ZA2JsW1o4fbMjXlX4mHgTTaFpfwJZavV4yGwLFBhoMsLroGUTnrRd5vR6Qku
26y9zzhn6MPMl70xjhQsfgd2jmJR2mtc0QnjxLybA/zdoeigu41nQxNzola1kyeDYm5bkOGrc9ZL
3eRWX4+njBEMZoQ9pTfKSSlh01i+GRrHrf3M8+ASl18rn6Qmq8vlbqJ7PTIq72ikyhN4EIohM7QU
Hdjg/ANyZ+vcZE3hvQTn2hB1UHuiJ7he/hMMFNJaulk6o6Usy42MBl/TZDHmMQIdunhul8yrIGlQ
StP2ici7tAkt1do+R0+sTfT4zEZb762Z2i3Crh4wfygbyqtqxZMlwyEeR1GwiN5a4Du+F4MSvoeL
an3WD/7GtE2d1XjPdIRpL18d2Wle1R0H+o8L/01AZj+a5qSowIqijyMCmD1vrUDgUEgHFWlUZ+KZ
UzeBAH7yzcAEL9tHivup9t1suUVqsy509+1OaEhUqtAEQE0iOCl7D9UJRG+7tHYVSQLy8nid7gei
vxao+UuUoOP5LE4vwjk7QR1gLeGhlkV3yRoGNX1CoXQlDw4IZNXvKMU7S+nweBQsA1Qqxat9gKoJ
DCQjiUlK9E8Wt+B/cLR/JoqGYxgN2mWGASZ2nW6p5ri3pdRem6AKfTyUaS7mSdtfO9S9DdKByKvS
KEWNgH8JLf3pObYZe5Ox5rQOFXxNl4saXtWZBuHQ4dbb63zHMPIfItnfgVCRM8xbZSi1ECHG0RcJ
8M8ciRaVFe7jJWt7TtH+0ZxRQTPuykRKalwNw+2msRVHl0hr/hp3qblkVcXuB86/o6ICJ3Sm2y5U
Arzqrd8Cop4ZQ5mjfn4uU39/n9rxqVEFQtlgbYRqrRFBtASFCHtuj7cbkjglscHtbp1O0Z/A1CBy
g+yKERDuO7o0sSODUwlIXioiiAqUKv1mekwkotmvBKItATYCe5hpPvb0+znDlSUqLKDbs4lzBW+y
4p/CM0uUdHxiWJt+l5tLRrJ9r3w6Pcf+MyoqQmhJCtbWFqMa0Pbimd32w7Tj5fr7RUKWIjJ8/27S
/dcYTVmA2liHcjCM+Sv/bBbO43m7G+yufp2KEHphZC4CRHp5eR99cko+z49//254QCl0olyYiu/U
shRABYMBAumv1VtWshyew4Qgs3psZPqR2Za9MkKtR54XZS70yHP0BQ7S/yHtu5bjRpZtf+ggAt68
FkyjLV2TIvWCIEUS3nt8/V3gPbGJLmJ3xZFeNDGhmU5kVbpKs3LziJmPf6NAo8FWHEaQAh8hdvA8
ERmi1Wx4lxEerl70Nxf04kWpaP836r3f3DEkdvWWFz9NRbjiGKKPs8YBiU/9RtmJRHYZ98yiIF0G
NUVTzBDUCG1r9NY19oN3/48sUGbZQ5cbemRAILntzN6ymU/odVu1OCTKGgMhrR8DDaIKoJ37t9y8
7S3+UJkMPhiySpe7EqMCFJMMKuPd85vxigjz/Z+UgTa5gcE1QiuCQHCe3HhzyJ1qc53CqttaHBSl
0+PYpLmCEtI52fqPPAmZ6ebZ6FzRZxrqW88Lrkzmd5K8eaosaa8Hs80ILVZRkMEIbVo1uZ+iuIRa
lCefxOcMC9Oun9TKZaPdSAGQOJqesMiSEqm09PCgaKQcYQte5rk5OiTzWRK1FhxdUJnZXDxbCoyU
G/gDpU1bct4Eso23A0o1Iyu8X9HxCzrz3y/oCHmZDfzMDd7/2/nARpbsrlyIguYmtNADOAebBqnz
imUpC9Bil+Ml7ogJ2lmHkmHIfw6xYuZmSYI6rGksgLbCgYT3u7X7p5vCqR8Lm7eEJzN+DwhD21fc
3wU16siMIhemplDz87N3dPjSlIGg0SH6qT6uCxqLDqWSlaj3TVLPdNBjPhDpZHon1sOLRYPysvAh
nKJ2OLnRVDfeHTKNFnrnK1Ker/MyXzKl/cszozPNcaP1WjzTAXoyyTtmMmHFumBjDh7AaAxFOx29
EstoekHgJpxV+NTbNdG34ZZIiBfZ6r8WlF6Qoo7M43rgt4kgpWAKVsOjxQnM1IQEBPZI+F+shM/q
DX1z9uXhFgpaR1IbRzNnCjEcbJI1T7HzyXAv69ZmQYSKGEXZH9p2AJGYRNs9toqdkCd5ZMRCTCpU
xDIqjaEFPKiUtrw5xnssv3wUPh/HXwxCrCOj4pahmOJ5Jch8ZO2r4KoPdvb787o8/+y2wnIydF5j
FSu6RbEqjApd8l7oq16T5yeyd4xPxXbcpSdvc/as8Bge0QpxeBmexkNuoQ/Cvk7767cpZbqgTVlU
H+3K/KCCdhqYyXtlhVZd2J1VBZvU9mW3rfZ5iUn+qt91FlrB68HqJJO3RxOYIcNLPi/7I+EeYxry
Z7rT7HInOUlO9IqkR/0o7mKZ+B9Y111FJH2rAIE/kui5P2S+5Xtu66emdExSgwgu/+rpGy5BDleP
zWB4RddhWJ2badNldpRsG5V0PqMuuuJ8gWqhYLYSYwvo+aES1l2WAQC8EvD6FaxiPynkMbSs68fL
IkHpQqfhaSsZ/ZwTF01HPbw+sAYv1qLSCy4oRZA4UR3Fhs/OeUWeS1s0JZ9kCs7xjjXbu2atLkhR
utA2cq6rFbip7WhbJOYz0BArs0zMue6ibVl7Ulfs/AU5Si2MQARmfgpye/4DrVDCy/W7WTMhF79P
iT7WNiTNhI7R83SDKr+Gjq7AzIj7lLvi/XVSK4HRBSUqpijRuSD5AiiNG9E81hv9j/tvBKgwQo6V
CouSprmIxJtv6m3FYGDFCl4wQIUPg1DnWRZBVZAa3sp2lZBX95MRCrF0Zf6GhXMq+1Ds2xiCHGLm
zhlbe5RcVr7p+kWga/CSRhVjcUWugUb7ecw3slU8eYxO/OsnBXDuSwqxNDW6x+MmvMecdOfeIGZu
mQwfy2KD0nmvVDtBL8HGvkOi/rH/v2KSofPl2zD+mMBJhHqQSh7VlJxg93Rk3Rt2zJrEYLFAKTdQ
9DN/qEfkfXgUJROrtDpGJ+zKW+GCC0q9PS5TeyGZzUe4Q5+wI7LazhkGRKWrTkMc1qLngQK353fH
uWoCKK3BefQt1uzrdd1QeUq/eeTop1rDjZTYPk5MH50Ipcu07ytVtIsTo7S8yAEDHTe4k2e8rbDD
3dbM8qA97Rgh1XW7rtJAMxhBy6VMBjPnbUNYjxDGSdEhLty9bEQJfhybkJ2JpB/hsSmZyWTGSX1J
xsJW5Wkq130Ae9ibkvN7nqtUSXgbsZ67DGPyVXJfkPFkLVC8HAKmEMfhH8z33GYY3VUKIpCdscwA
Kxp+vHVUHfgInQQl0dBNlU9EuSP9OyMKWuutxlzGNxXKtNeZNIW+IUJRXI1YdeKWyD44DdB1AZid
Ew/F7W7Do6k4R2ARn9SN22AUv/31ab/yNztWHnXV9Hx/DS0iiMVDiePBc0zy36X1gv5qxqmuCuGC
AuUEcjHP/dIDhaYhhsnd7nuo63WPv2rdFiQoF4BhyCITM5B4wrWpoJKz1teymKCivQjFIU5uIONJ
ZTkh0Q+BSgqTIRoM+fuqpCwkPGmDUux7EFFI0JEaLw/jxsFYTH6+flwsOpQzkFu9DssGxzWav6vJ
MTAUYdrK43UirBOjwrxq0MNaxa2c99XBQW+iVT2xtm+xZJdyBGHXD3Heg4R243T7yGVZNpZYzSwu
7qNWtdwoa9wHBo0HqwG48MP1M2IRoEyBkU2oa8P+n6eHZ+W+dZh91aum+Vsxvh7bCw7kaAjidIao
B/b+1iDP8WkgKGsmO9+5zgnjKr4GBReE2kHCQC8HQtmfnNxA08N3ho4LDKn9wi5ckKi5FlurBdx2
aTeW4GCdMupKmcmh0BxiprSrTO3OrsjDO6sZniHJX5P4C8KKHLTzDOR8iIJVR+TXrifK+/XzYzEn
X4oadigVY1GCRrTtbf3pj7DRNtPHv9mXrwr4gpFBb40i00CkN5UcsFuWYL5Up38kQum95JVjAtgV
6H35BAN2SrcYujJZ7TlrVeWlF6WnDeFgm7GbBc4ajA3GYTtz25zL59iR3/ayyyL3E21hfgUsFIky
BVHtdX1XQ/ieu4Og2uHheMYU4m08YLp42ElPpjkMFvgUYvsT06N/mdlYfABlKqLWTxQAAcxCePRd
fyc/6ORBs/S/ebF9k6FLt3I39FkwO+tnfrMfv5pUMEmYv12X9vU8zYIMFRNMgZYVpYfbG+Aa0Af3
/uqZ2YahU2vVi+WlfUViC3nnYSxGLcCZoZe0t7G+yNMtpBFRWArEY0QKWA8WdgyTMypQCL1Qw3Ac
DtBqMpJH5BV5tNBxsfzkH4+QshhBH5WjHOII8SpNH8PNr9fM1G5ZGTWG7aNrcgnPeVoqKF8tvwPx
t53N3/8jI5TBwDjlkCoDSBxT13Gi96x2zOT5OpFVNjDIOHfW6BqqDJfmVQ+NcqhyHZECQJ1fcoDH
qW74N4ZvQYPS0CIOVU5IQAObj2Kg5Qo7+Xncs5Koq47im8oPj14qCgrW6hy7RS/SHfrw52ZfjcHL
+mt+QYZSUFUH+oSG+O1sjWZwaxDZbIiwa07u9Xv56mihMu4YGv/PxdBOHZsbdL/JQScuNpqt/fbI
jDpGTBsYmtvdqT7voy3n6LuaaHgRFQDqxUQ14wm+nspdfASlszmwQtUinJkV871/hwVC6gN8yC/s
6d6kFsuXrJuIBTlKc6fAw8DrCEHZH0VMy1pCNzfJiBsWW6vB34IOFeaHad6nea3NTztUJshzZ/m7
6fPz+g0yNIvezV2lXRJiyzkaKHJSPu3FnuBlhGGU61RmG3BNTOhIfzACD+DNaMkB0BDpsYrmr2L9
xWFRFmLM0mAsu1kQVSJbGG5+/zcOKOsQig3Gm3r8/oBZkFPGbGuYn7hXToh23BgCH8dYwQl9lWmd
N98Ot+ZrZLPQENYmG5YaSzdeBb2IrBgHRua+BtG8mQi6frHujdn/z5As2nt3g+rlng+OUgLgZ7Ml
wd1TiyFh7ia4LbYVv+lQFcbYjna+flMMC0vPvnN6n81l6PkVbjxwN90ZeAGOGlgMkV5lDyAdc68f
mszpc8T8WQX7asDotE/NPt4+xhbTiq9agAWNWWgWAdDYhzHX96CxVzfZgd8J1kBGyXz9u3emjvld
4FUCOopGPwBsVhz6YZjjrp6SMwCXn3wSAjMFrun65ay+MxeEKJumdmlbl3w0E9KwzwXTgaw243UB
X5Cg4hFscp6EZIrnNiQB0elo1+bHYMKXWwFhZZlXZW1Bi7JrQzOM2LGFc+ti8wRUP7wgQstgxQzr
HmdBhjJuxqRPhRaBzPNkTYdb9aY93OWMNN/6uWFrJ6b4Ic1YV3ApbHU3jVgEkc2tDp2Tv/aviEvN
2hpzIjuixRS5OQL5YfC+yWmz7C9ku46wLozjixyP2ckZn4BSSG4n03sWbIaHWz+9BSUqFiqNzOgi
BZR4bMS+CSyZFCQFQyxhWJXtBR1KW7FyteUkrI48W1i9wMHPcYwa/yonGjo0sBBkHlGni/xtL3dx
n1YQN6BJquYcd8zpZnYn+5q/XhKijizzvEFNvWZW0/gUYmNWV1nN4W0gpSX+gUTUh/LcmH9zUUuq
1AHyXOPJ04gDlMj0nOJd2QBkvkNOiEVo/iFa9paEqIBxEDpuGNM2P2vICyYvslmT+4xMdnUqdowU
4apaLWlR0WIS8X7WlLizxkEEN9rCrFVObRWwFqylFWvmaEmLsq7K2EIIVVxbN6PlupjkyC3A9VvX
bbjAko757xeqq9WSgcXeIFOg3jmjDgPX9AabKiDyndnY2ELmwwwyYeFYZCljix5ZQWuMejZQk1Nt
AXJoya+yjd7lxk5Ow2/hSWXvt19T6uWRUqY3TtC+HAPPEJow5aR9Gm3N0RzjuX8NTB+FMk03ecVO
b5mjRkzBoexx2EmDrlRgt8IpY4DNLPaAkAF2bLFhglHMQvjfFeLHZhUpTVQxkWfBccQZOf3gCAfV
TBWbjA8s6VkLar5P9MdiFTyzI67BmAyENHkXbZ/86a126+1Zz6c1B7OkQ1mTvi/6Rk1AByhEb6kd
OB+NnZ1ELJFgxtQslih7Ykxx4fc5SE2OjPI/FgyhsJ2h65EZ3My/dO2iKGuicLLIByUuStMjovSd
I0kfo3xnoPiY8VaFuLqy1M7tm43RvpZF93+GrUYeFQtT5S8cNaA9U0KZaGFYBfU4dxBqqAlJcKZ2
gRd/Zl63Metq9x86X55wYWIQcSuc337RqX/3jmBnm7/oHwVsJhCyAKCuY8CJYoXTZa5JtGGWQ8w+
znfGHZVX9hbDNTnEzlcNtXpexFgYZUH83uBqH1i3QCvgTSeDdNwqm8fYeb9+Yqv2YkmH4kcR6jHo
NNABjv4frNol4XZ0jI2A4rNvsXr9vy6AFsQFNfqChlCWU08ENSwVJm/D/s/0tGOhJYlrZmlJhApD
Jq+vymA2Sz1W1KVE+oPnnKWOBFhG1s39ZDl4vd76W1m2h8/I3Rlb1raW1TLF8gsoI5KEvJh2PL5g
6nZKvn/c3/mnlvDk1G8RdukMqV/zcEtqlB3xpjbWuAnUFKAOIJHRPjev16VkTa+WFCj7McjjACGF
U/Ff0VvXBaa2vU7g585lWIglBSoG0cSRb5QaPFSWOIPaTFaGPnCNKNuUPB/9u9BMSO/cyr41PNrW
6y4zP1lWcu1pvvwEKj5pOc2YfGUOuYA3ECORK5JPFrY7iwYVjGhhil0uc6jVPm0Lu7FffYvFxmpe
c8kHZTnKOmtGXfkSBw3bT8/oIrY9q0O3ySO/N26vXxyLIcp8BAkv5OlsPqQbZyYzmCMKH9dpzL9x
xWjQye/Gz716bOAnkQgSX2WSYnUbditY16kwZJyuZYvjJIZDCCo9xA7gzlNgnj6vk2AxQpmFTB5q
neNwWFaIYJfE5mTG6Jhi9RWu2gPgReoqoAtlhX6SG1Eh5HnH5+ffkjNt41vZvc7Gz9XWs7J+E6Af
4QWHZc5hOYGPLLAddaeaA0AgIiLmpIJXP2WVyVyXtmrUFzQpox5JiR9pJfwuEOHNnKgY1p6jW9Xq
TN4xy5t/5ZG6K7HMiypOcYiI32WTw1JE8TFxYlM9d+ZrYHNbfh5w7TYMKVz3kIC+F0XosCTRwt71
hQSwTQFph01nRS+1GfAkP++igVn/WAs/AW37H0rUiXIyjNEogZIiQuIbRyHHIbemTSsyx4lYpKjD
7DU1H4RAnD2UE1nx8bADhD67Cjv/zA9DseCIcoSA8w31VMKd1bGLdDF2P8tE/iPYZj85LPlg0aJc
IgLarIgSsDQ5HRDHowCQcpJZ39yFGFFh5YhWa9rLu6LcY90rWQokTYz6AIFJstODUSER0GzmVwla
Bve5i3KZGWyuK/qqvVqcJ+URgco65HwHqpK+qeunor3Vm43yyCePfOukPLlObbX6iHQl9n0BcxnJ
cepI40LjOT6W8Eq52Tpot+uPhwHdY39TsV2Soc4SK/AKQBvK89vcIK1MhH3xW31j6fGsPT9l8ZsZ
6uziBtDxgg9m0NNXkuB5HgY9eER7Arrh9XNbv6VvSlRM0WLl71QbePTwdmp/JOQwPyFZMSbzcuZA
YPG0qoyi9cv5cqzkcMwsIOzD00s2S63Wfdc3MzOzCzKBp8mcGoBMdms5g9Xa9WO55R+G155EZmW1
jPT1/NVXbomun3EJVk7kHrT4ecpIcSrQ3ZkxMaa+bPYPKjJ2mAOEdF4zPZvHBVMCB/DRoITEzVB6
gvMcWuZTG5qxK7mBI57Rmb/t7hPbYwnhqmQs6FIWHu0PslokoFuhovG7fLwtb++uy97q+S0oUIa9
QBdjpNSgsPeOGD40YdcZN8TigbLpI5beo1wGCti6krr+afAAD3fT167f/830LlLk3/dEGSAlq/yx
5EELA3yWcM+TbHPHmjacrculLADEG+PVAEBXsB6DTsbLst8kuSG3Z2vLcrPz51376cvrvn6xP6Ph
y8+kLlaZ2jHwJ6kFokrtpMfeMVkFV9ZBUBfbAwK692UcxNv9LasvlfXb1EWqQ5OqrYbfTk3mnrCV
99Xl0dD+wze4FmDa7Vmy7msLcD32wYfzfXh/eLp+ByszA5eUKB9SwBJy3XxEMdkCtbgnexiMB9Ui
jvlwn232vy3om23ZGD20GR2BX4Xoa8JEeRUPE5Vx1UEAjs7v/jF81O3U/AD49NHqbu4DC+vet6Yb
Pthmaz24p9TyTN8xtu/XT4B1j5TTwdbYiO8qfIRzj9wow2/+dDWXp0u5mrbTR37U8eMD+WBp+Upa
bfnjP6bs9FZRat9X2vNTbHOndFO8JQQY7tGjxbE2qF1Xe3rc7l8OHPsuLz2VKHhTpYjzgd8yrpL1
lZS6l1zteWEJWf7nX54pL7xrN7WS4c2mCtjRrMbO6wKo0rCNI8enYT/iqxVCCCMrvpKnvJQRSr2z
OG1CY5YRoN/f14Yt5o93yX3jIKVsHd4PLXBDx/1BemoUUzsGb8FAokPEguL/6rX774r+Y66uF7xR
02cdwzJrUyIxti46hzmvXZPMLZ3nx5FsXPvzH8WB0uxR07KO43GwAzEZPy2xRI1S7KFA42es4rfx
KItLEt/lm519cxjJvWndteTgvprvD+3e3FgztttOiqySFccyPoHKc1/XyZ/rlvQLOfkKzRcCHgYC
xjkm8LP/3RJUuCPLOXrbiojE/sAWgOvUsGfvahihfpm2BbleNCatTyCWJdlaBtkOFvcWk/cYJdPa
5ci2cjBWmJK8JLJsxacjGmSULWdvA2e/HZHeFn0ivd0op+cmM1txfx4A6o9tual9VAjvk9L2C9ud
3HbzXG9udN6W/qh3Ara7bWSs8N0YBwn79EigkxDLJ4ddCWQLoh+Fe6CCED9AW2qybRPS3KqfAroo
t4BfwH8wWeF+wKZOrP7aJIdfn1KEEr1+qizhoc6s6LbzsMLjPjsUjZ0/aU5uNvhc7o/+qkRfHRFR
RvqN5GC3aG3mBw/JpXQjYN/H8Taf8dI+jvy2cTaF82EQBROuW1TMTH5X2sceRMPYHayoRU0bKQ3l
jben/XBTku7hRrcDE4lsbCJTzcAqnEgnz9uSYME0vFluDjfo4XW4hmwdZQNJNVITz1ETsMESeT1s
XGBB3Gub0LY1Gxnpo3Hn74sMZYw7fZfagPbsnQKl8+RNwQa9iYzWIJjGh7YXt3JDlBQV39NtYOUD
2arh3Del7pGgu2uwXrP3rHcF0xk6KXvz8Mq/pZvdr3J/Ki3l6Ubs7I48YH1aZqXAe5K2nHXn7YpH
7awUBIirgDTG0iCbQ2i8AeCwgLqGeup6a3R5e9vuHvO3tDaVTWCZegvcmNDRTvB9dmNqBZC8MNeG
Fg3ICJYJxBOyd97WLtyHnkjAxM0+33tLvHHfH/tfikRIsLPU3bjV7zFwsUO3rEuqD7Unm50K4Z84
0hxNkiHyMGWYrj9Y0XTWJOJUWF0RfWimsY1OaHW5IfZDRRK7tGILSF8ddhz/6swOe5x2sfXZCoCB
ciuy3UlHc7o7hQ5PhPvqMYAFPCPwxX10p9MW/7PTk2LAoSFz1eFbLN/E6bvq+0lBZ5Cp40dxEpz5
HFjZ27RxgM6e4V8Fe58SB7uWfnEo9r97dv7WA+I6QXOuTHorLGwjsU/uLzP5kDc3+f7UmuAUgBIa
SsKbEPtRzsXGuBWEfUJaK378gJcbIfkH7wDw2OL4jkFRIhfknXdFUruT5uw2yS4n98a7n5HgM7TG
Z8951G6xsrp4bFFz3eUYObagaDwZbOTrXSJtdlsuszwfUhnYrZkdUfDemMr7a2wCPVa6n2F/dq1V
1yZxE4Kj/YNMKLc9JQ0Zb+p9YlcxIe7WLgESb1iYmfZt8ZZDvBPfFMQdTQ9n8wlbBTxS0uwf35/T
m6fUGe6CY/RqZYMzuTyUoU2OOxX8Xzdoa25WAZCRrMmSjCFf2nyqQaRxXOh16MGVHKj+QH6Hp7kh
I7GalOg3qjPDwBtbXNUuRN83wx0x6VMxlTDVUpXIRgf4SCE1hX14Pjsh8PRbB71Dt/m2QOQs3Row
o9mR8YL44o1y7he8U1GXmgYRn+mgXY7k99kAikFoegRZSvf6Ia8092ACYXHIs0NcOA2e9zWMg3Pd
+dkK7SNQb6RT+QxlUbDOV2PXuH5m1y7JUW8wX2+SSa1wp0VBfr0ITxHZCw4UgMXWSvwHtiSsVJFE
SQVE3SVbYtEFYuf5/dkgqPZnvAMLiVH6/Ba97hHwsMpbJoLcSgVg5u2bJnWUcRm1qa+DJpDdswBu
ELtdQuezZ/DGClEuWbt+/azfoj55kHIx6gpEKNY94yt/pn8uYx/qogO/Fiqsc5sDcIPEtnJSANzf
k5xBRmTRoWJxQJDlXJ2AzrMDQDVCjjec+ft49m24OuJi2dLT3ubJw5PLwldckbBFPkj9qrUtFMeP
61JI59cLilms1wsrEqYHoDR9KHpufr487TvHCaxzhD6SjPw6IwBx7olrb5XN7ikgJqDi30dz51us
dpmvHnDKAl3wRwXjniwmZTOAv2fLOt6/39y4JXlBaOnsc5LaaKJ0HMh5bu67vWdh1RTw33xiTSiO
mp+bu8G0H+ydvH+AayC3oXX/CWe93X24HyceHuqXRI7HACGYq9vXJfprkvTKd9N1OM7oagA2IAoW
nBvPOm6PVo9P/e0obo1nA4bVUkciB2wwzG9YFXyGNn29BxYiEU0CllHPaZ/UtFniJv8sxV0oFD16
pfZBNpTzY8I6++S4nU96Y9pvZ7TEBARhWma1lvUe4i04IqczR2uKZSK0UgmeTozc7heM/7VDvrRB
/yMVasLFIj4Gexes7fP9L/9O3j5vjta2NPXbhtjuxiQP+CcmZ9BWoNo2PtDcuA9YsgmYDJclrQxl
pCtQXKDpajdfOhAVWa545oXm1UD6X8KyVIxM/HAlweinTYqluXiwVALCoP5ZdzEmyln1nnXLa9Zs
SYuyx0qAvjJA2nWwmqHduX888jDf5XUVWQsusKr6myPKNo9emMaDqgDhyTzG92+pmbximoGJAL8C
AQBvuKBD2WYj0evcUEBHw4Ovt39LbxVWggDtNgNwOYeWfGw5JfbjZ+VcZ5B1ilQKtK0jVHiTr1Pk
bf+3Bt/zoPWE1RTHIqNfxhhBZIxTWIA9K/GIlBLvTwqhSKCB19lZzfRgUAc7REXja/niJSEl0OLc
G3TEaEcBw1vwB5XL4cUZoDmowisitXynd7Vt8jEjLJQMZV+rKCypU7ouFFIxhuVMvb2/r7eZ/X6d
vdWU65IAJfRjUldCLYGAkDrpaOWaLXrmi7/la9t4Gj0LV8daXPRfaAIfUhM1AbvOqbvjJy/mRgNK
fTQAT6TuIiTGG3uyzezxr7j7pkT5UQ7bWlspAneW9xRNVm3h8RpbrcvjwjhGZnI1BTRP5/4vW7Tz
A4R4VnUh2CoshfTYOSkQb8tjUgkQ/hpQiQiDuTWntKR3Wbn6n1geJj8VwFzyMrnKaWOKKMQGO//h
Op21pxgsyTdf9FPMC2pPDvEcQiIld2VL6hzOLvZopRD3KRZ0JUcPcQXe9bsINXT1VGqEZVTWwvuL
b6D0IMD2lzqYL3JEwii2G1c/CPZD+fbPh0rpgxdxHKbTcYkjduhgfgSrdJxH/fQXk/yzef4+VMoN
RKJYGt34xdCMYpcCaKF3sF1rw+Ro1qafLvSbEuUIQlWXx2QAR/O+UAPQWR3G0zE9d5qn5zzEShHy
FCEGKpmUWQJKuYKM5yrDEGY9dwBdeata3MYHReH2uoCuu4JvBilzEslBxgU+nn4pZkbiTQLM5deQ
2U0kziJ27RwpW9JKuoGVS7gx+a5HRhU7f00ACKPAWCCwNUzPCQE1uulgPXfJkdv6N7XL6udjXCXd
eJFwdSp6MnzraNaPbQvMGNUvLDWwO+/z/3ymwLdVZVFE4AWQW+rq0n4sqpwDs53zXAMkrMLkwQPL
t67nPxZUqJtTW2OafGwDPz8ZJDDjgQxAbPVJbYlokkns0PEfxjcm1ZWLvOCNukg5TSQ5lSGWnfMV
U+KtKtjIRTo75uaNlQtbkPox61N7YuiXs+6lhMdsrGKL1gOrBVdiEaH8gKCqpe8D5BHDFcY+e8mQ
J2tc2S7vjPvpLtHnEWb0u5kFApXc/azuRPcA652R3SNypJaFEVQL6DUW7xrMJvu1KPTiAGjfkadj
ls03jLPmdbM0DfTyvHmH249i/6tAByBR3ZFw29FDFe26CK/5DEVAM6ghY3gG698p2pnC+3EUwS6M
JmYBvcPhtWCGh18T7pRVuCBCOaa0j3r0g4JIaacn4yTftI/+Tt2WG8UO72LM9M4+8ZTZ7n5AKvyz
RUPWZ3bHIYVORgxasJIXa8+Li++h/JcRK0NZa/ieyjmKNi+TzWB3pwYNWqzxcub5Ui4s5bSiVWuQ
sry5DhMDA/nxwXhhvZhWzPsFR5T/4tFvmygByBzf/N2tDpHpiWpfl5VVFVqICmXuxLbkS3kEjeLW
O1S27NzhDc8I5Vl8UMYuVoXI5xtkX4/RbWj/4TYVnmB/43MvTosybhjjEaOKByelXdu53dpowoZ7
T9kLldfC+CUpuqE98YVBgePtz5hRJtpe2vsouZ1yp3ksjiy+1pIeF8QoI2dM6IWWOZyecCM88zAk
x62G6qdgORg2/C3vxqO/SywV9sR6abdm9qq4ucmZB1uSCUybR8xyuwuOEupQKILZnnPaud3LdSla
S39dfCRtcYJOLJL5RPQBwwq/QgnFL8w6a72Td26gblqJ5JIVVhtgxkfCTTiSSTGDyax4M0ltL0Lx
CI3zY2FHgRVNu6q4q8sNXzwwPnP+jCs2S6NsVoSTVJsGZQfe9HbKL38/fFU+Nza/B0CwGxETB/T2
XgIQJXSeGMTXVU3VJAxZyNheQ13koKqjkge4yNHsX59Rq+xJg4J5ZoW7/pjoqO9NZjEROzzLN/Bc
Lf42Jv3esAqL8SUzpR/HgB2wKsIcXfyxLpMXOcnnsFkSgXHUIVEuoAyO6u1Hub0d3BCjTC+ovT1E
RN5jCs5iDTWtW+rv4g9PWepMqjwj6PCskloz/sDi0XQLJX1gcLlqdRZUKCPtx4UqZD6Omzerd86M
X5CVZ+HirnuCBRHKRCeAhBL1CEQQSTypGNIJ8Rrszzy5u35lK9mQZb2MRrNu+ZKv5AJ0gDl8Lz5I
eAG61ymsG7UFK5SVnqpUT5tZPOHUupuPl8TNLUZszTwuykZLCkZ7qww0RmzOENxi3+3qdzPasPYg
rKraNy9f37FIiftBh5rZl4RBuoctd686HXJU109s3egpmiSrSJDJyNFCzRZUQpkPs7aIe6RNgS3i
PRmxKe3RK4KwWncS13yZ32MiurNkZAmUp2rzzhDx9SBz8QWUjMtB4jeTFPTn5yEjgBL0d93eQOfC
PFYXEX6fHfUTcCixeTnbMF8Tq8Z0QZyS/dGQZG6IQXxoMaS9zYh3sEln2wyjvdbWiv5nTVVkLD41
DJliMoyCVgqUqoeOyehU6ELcKcA0zCHDLrZj6Mq7kiiT1fxqI1KfsUVwX5QwW3wEsEj1V/yAP92C
1TW2al0WH0Uxj1KPNqlJh7gJO5uS2JTPjwD8r39dF7F1hdEFCQMugiwJX7toFiKGXTNZmGCByHnc
TagkvZiPzELDfHw/nIEON8DzKqYN6FXnHpYiDIE3zJxkz+rvvXyX3Kjb4X5ISYZdvb/vWI20a/kE
BSPxEq4TeSBZoy40x/y6wnlJfw4/46d57+ycWQ7Ng/PrzwlVHJ9oR+FuQt/NQ7ApIsI40tnH0/wC
VBR1CF1UFUmiIt4x5/Mh4tMepnTEfEV1jm1gVh54LG8dNg+sSWVhNgLXyFFmNcyFItTjsgfcDHZD
lCdnAIS/h+4rk9soLDi0r1rfD2oi9ioomgZ1occF/Kzqy0yHvFTW4ETnJjV9zVRBLXFt8/DyMiEY
zF94TES/M451TYzEBWUqumm8ycvDru7/Pyw+OqoOc2YDK3DfRUckJTJ8DJe4poFLglTI6Y+Sl3Mt
WA08cpQOCVESwjsNy8ivWTmIqiFp2iw1KiUuXTxNSQUAcXSz6UTCOsAyM2v5Li2ww5h/HXRH5QwT
o3amAayn/OQlLynnjtprFIikK3a5gPbGrOuImrtCgGF+nvGBK7N+Clqsvz+QErBazEOpmLUJqqQ5
8c4n/vHDA2TGi2/yblKyYT/XgpElRcqLq1HWSbqPk5eAfFfukhpWuZbmLkTOe1bV7Wk6GigIBWaH
GB94FExU27X4VYRN5A1VNRRVoz4gCDlJGyN8gAK8ysO9gaGCwTxxzDzuuqX6JqTPed6F+dX7apya
WcaegOyOoajnmMi24WQPArDLdzIkwTq9ivvCbDMS7Yzb5sjKca1V4XC9/+GVfjVIndjFfIlP2M94
5t22/yiPxa9sP23S7SumSLHe3rUj24023omVSFoLo0RZVTFdKWjiD0DcKfHEJClGPKnLOWuGXj9m
P8vKcDjEd0GDuktZT9CDl4PGsbnNYnPOpewQuGwekZckaKHhLFbKY11jvknS5SpPKIt+7KcehWhl
n+IVNjfL2rcAbP9/pH3XcuQ6su0PDSNIgvaVpixLXmpJLwypW6IBvSe//i5qzmyxIN5CTM/u7qcd
UUkAiUSalSvDk+BI+/KdW/hbfXQWIhnr6Pu0GP0Yj6wzjzWrbzGxG5xjaDWG1vDJYFalqQRDUlVN
MRWD2VNxSjpMKVHwpO83kWhnDuiPtOvea17jw8hJ7qxGc8iV/0cY++T4bQr+lBrCnnTkWlAbljC+
SQYxUcLzBFez5ktRzC5qUULBVSv3D/62+QMCqfBK1vd1vsGf0g1Rjhse1e2EtGPfciotayVOjOf9
XiXz2phtMmp9CtHNRreuY9ltGgs4ieS2ASYDqHCek7Tq+S0Fzme8MD1pVqYU80rmHFMsIcUIAwea
NUsAdPFvXm5Vmwf6EUOXNcaVpYjJxtRUZwcQVCaAU80xxGD/lp1d6PJxBauBJhwFRUYMhn8qo52E
aoIABhpYlYEACGy0QjdZYkWnay3FDGSra3OzcYpUBwlp55dRaTVJJVUYhGi0muu3cvNJBF36fXkb
viYg/3Cd0HJrzGOYTfkL8rfYcHGiQi71dHhIELIpttQ+j/IhIdbQ9pYZ5hsDnDLJqwgCVgmdNcZd
PP1uqVWS2wQlouRZfTMTYNrV8j2RbuXMksdfSN25dXXKyWcql3YCWKb8TguLigCGWzSztWo71ntQ
NegapyK/arhBkAMvG5xQJruWXI1FvSfx8ICRg7H20d1nOWhJ3+g9eby8a+uH+S2JLcyVuhRUsgxJ
8d4E/Tc6MYL3cThQzMLC6b1G4TZGVqvfc8SuFFhVVOf+s8CvdsTFYc3eWgBysgGtjhIwdqjTEfvQ
cDP9a57OPDYZUA0T81l1xreKBzKJAmrIDxEGmU5X9Q0vF/YVbbBat5TAXAaDCDlF+8zwoOfAqwq+
pY3u6FYZ2kGiw+QNptXts+tCsdVnOdwn4dYv0NeC4SyR1Q470LPVtkwckWC0aH8SkU+Loa2TPRZ7
I9gKBwyB7LSrxHDaYmdyQ6k13xg2kYhEkYCoUlmjSHqRpgUe0spJP0+dYGv7AvNWXLv46E58t29N
q5fiGJM4ZUpfCUo/2+A5cjs9ZKAE091fc13EcD/vkTTlJjnWNGApk8nxjL461ECq95ibjjziNdjA
csx30fYpyDs86uQOfL+dyqPkWXU8l2KZEDkr2jSaJojNwWUNPohrUCjAFFlKD+9ecWbPSNz1ADSW
x/xYOfEpd1Hl5KSXZt1jdXNOugADpukYH87oZq62fmrU4gwveE8c3Z3st2TL67dYzWEtpLC5uixG
EBeUpMdVLq33a8FCCcXGqL7Gau6pFx/1ktdiseoALkUyfkTeyAkoorCw0VU+pgdn8+p0nuIEN91W
2dHfocuxVmv+2FIec08GIROB5IS8U4H5SlFhf0xXFIO+UZCZ47M/vPTnWiyugslJknAxRQzmPvcd
GoEW6djBJVM6P3FCHRHqEDWJLUygb7y8tnUd+RbFhMf96Iuy1BpIeW/Jc61ape7oaNISQOYrbyaF
I231uVFBcajoII82AKE5X1nQaJEfKliZA9e2vssPvoPn5U47xlx84PomfotibH/bjYLUx3CLRkzb
HPZjafkO0AUooWWuU98Le4AGeIqyFtgul8fcOLGchggA5zmwFe32KnB/t84E6ETGLd8rsw78vNz/
LI8Ngqqyr4lAICpJoReNLSmhk2i2BBzWdKCtU2SJm/wZ0lOeR3bbOo3bT8+xMVk9OMiyA1FOZu/0
PjKEh6jeq0EAVbarduO3tvnamg9JfvQ1t0t+N+FzXZzM8M8EApNsN9JNCI6xwM0ReVW+6vXKtVhf
xcPOTzjjTFdjSyAtdUk3VYWAJehcW5A4NowELMwPz8dXUbNzIDpd+9Z0Pgu0zzlckNKX18Hu6VIe
c3y+SPK6I/4Abu4RKEgT3CNPKO05+7v9nW7fuL9e9NGyVTvZHZot+EkwOjm4Ri/Cn8t38svp+vEd
wH4AZicTVVeY78gpxt1mRj8+PD8jZzGBQBW8ftMOUIUBbSOWZ7lvMdAE3fa+sIvtJyaLoxZ5vL38
FexdBWQcVKRfXwHukhnzd777ZCoVOU793GvaZ7HBqJvKby1dKo6yGR7yFENso9pRTIzpiO6M+i4c
/YpjLhiH4ccXMOdvBmXURIqQe62y0ZsDpXioqVZbVE+PXaA4k7C9vGbGZvyfQIMQIupA7rO5dAWk
lKLmY8lKsmsBiAvTnW/I9mUhzM39EkJEjB5V0GEG8ivGDRqmLDOGLs69Qf1DhqOfB/akwSfkrIUN
7P8tZ16IBv4ZBRXr8/MTuyCc6NjknhkkjiE/m3aCNKekIsA35a383uX3TRhZlxfHxvhfUiEPGgP/
B1ae0V1xVIpKmJTcC54E4RB7NRrYH0Rtk2aZQ7YjYq/yjx9tynJbjvagOHW74XzBrJeL2/N/X6Ao
JhoUkV00mNdanFBoRYCZe/0BbdkmvBLTIhvMRcytjRxb6KJ9i57LX5elrqkquiw0XSL6PHuKebIJ
ZiP2kh4WXkJAFJhcR2AaS4rcTqOtTE5FwJuMsCbPVEzA0FEngDIxh5v2tdoJASk8Y2ge8+pRyaNT
ljxnBVquBXM31A3HHKxdDVNDqKNqaPCSFGZXpQKzEcw8LD25MrqrXh7bfdLrh6Qapd3lrWTJYb8O
EIST2uwiiLgkrCiKtDG6AEtUIMgm2DV7jMLbVRiZKG2C2vK3GfrxjUNwbPZ0p9j+rgpPQeKJzuD2
XqjwFJoJVX98DbPTUjXRzEji0iP5Sy7Etm88x/4p9vVtrQmbolQPcdZYXfl4eRdWL9JyF5Tz61sr
xuSPKuQOA6YJpU6XGrZgWv7wiDOWqG2UgmMGz0Gyke660dby6ypo8NJzrtPKbZJEUUT9Eu3UKDDO
erGI1Dst9rMCY+g8Cn8h1k9xheGiqBgTFW34OWd2BYsInTdbEoFpAbpaEYnETqIzA70BIVxRehjO
jJv71HidowKUn+/mhtDXdwlzp9GKD572f/+h9kcHWtXRkVzfCvA0i/DKB3dEAlO0CC+JOCseY1nm
WBnTOwzM8EZO/3wv6NilYz1gLxTwL5h1a1pT9DKpw02tT+iXEKxiOglgQegpkgBqsmtKnbNBK6dB
dBCRg1JMx5R6tnJClSRLMbWt9tr+br7qgVWN+1C6jjNekWbFwOCew76gwCsRg8WgRkooTn3a1V5v
XDXC4JDkVItAYwLcNeyacH9Z21feREjTwKOlKKosf8XTCy2L9R69191Ue6Dhl7eYX5NaKY84iU3J
YmYNFiICbo+SE1RMZ2y0WuchrdMi9JLgVU46h+4MwzaT1klk3YpKpyuKK1/i3OP5vTvTmVnonMZD
FgrpPDZbGoE811SbPvREKlJ36uTME8YQaYGuoqcslcGyIhNqt6S+rukUcZLDP/QFsANALmRAxVQM
I/+6b4t9DRNfA/5wCr0xSWOvR1OTTUHJ7pqlXh2CPtAsOrYpx22bLROzZFWE7SayYqoi0HLn1yQe
ClSFMhJ6uQy8oy+9DHVXcczyD/WU8LojtSFCYaCk7HvrK3U7yDpkhKGbqa5ILd3c+BsleQ0Kznu0
sodnoub/v9hDQg1jMjDKxIOq3EcEfC7jjdrdCaVyI2V3l+8BT9a87IWsXG7TlmAWsZd1VlDcy8/B
H787GA1n99augiqCYRZKAQ8CCaJzOV0LKjQ1k6AX8a+q1WwlvNJBpXMMqJMc02baDcXH5ZWxFZj5
9p2JZN6zQO4EkqqzVhTDnUTEI7BPdjSooOpvbCNo7ShqNq0/3IoDRqbo9qR8pJRuL3/F6v4u1s2o
Zlc3la4KWHcOmHS9obv0pAs3vBFM86/8uAAIzVH3lWYMP7PUro6nYpShMXU4Wkk62ZF+O9GJd4gy
RwyzmJE2WQaIExSz3sp5tY0AwTWJsJUisBKfpNbJ8rtqsjBL8/Im/jDW80kulsfY0VxOe8H0ITeU
P0JjcqdBsZGoTquGY71+hqBfknTZBLm5Lhoqs0JzEoMmm6LIowYyDlGhRCDDGSIblZl7KZYiO6XZ
i1SMv/MGQHGSm4U9hhlwqbnGefvX1iypqi7iTZQJ+eqzX1xMWoVDNpZYM5WLgxq5aKdyzX6yBI6c
NdsJLmQV4ScAXSKb+mvNMtLq3Ag9lRb1ts3lX3qvlM7lA1wznkshjEWL01yKyahiMRUFwZKd/y4U
agdSbIsRurKKlpeGX909DVyFKhrhEV7PmrzYvbamJBpkrMoUb+j4YoIaStfsRr6/vK6fIS/0Rcas
Fk1GIRSTz5jg01AD1M3NPvLyDmnTrdRodhwfOhEtK/cTeLZkW7iRAUC8LHZtOzEMD/UsQ0FYz2pp
oERZplYDtFTchcMmym39vfJtEY12YE27LGtNP5aymLvXt6FPoxSypLyw+xT/Co6LyZPAKEfgD/I4
jJBgSjHK1aDSajl5vXUJSAEr8/QLvN7n2mDA2ZMT0G14EVKyAseTXLO9Mvn+cUbVkm6MjXFWAYBu
7EF7VVUQB9Svl09h9f1cSmHeTwygDjOtm5dQWdOvL9IFQIZdjcdIxFvNvJWLiyPKlSqIAg4jDB6V
FjkTsbQwqsG9vBzegTBmNvHNJBuVMfImCgaJ9jZV/scTZ7QWnZ+5EefYLl8OQHJ0W0vJX92L72Nn
tJZUTYM1YAkt6k0jSqVNxKHIXbNhYPKAy6njTYdbfX4UggRaRtnAUZSSbpfy6Gax4Zr1a1lwTmPV
nMzZM1HTiCYpzFI6tauVMs1wxQ1lr8bRk0mua3KHtwnRvXTq6Li7fPyrzyyQHP9InL9ooWWTrJRq
EUAihiggq6IkVnGfHEdHRcujraGWnduXJa6q9UIgs5e9OOqxhpSVJ+mPAU3dsjr1Gk8IC6b98jiR
Q9A1wAwwE15j1JpWWQ1kkxh58q2mgfdfTCzlMXDRzeTSY/qq3irgXu0f4jf9AHbCfRlvuNMI1xaK
MEjEiDnkMxSWYaYuhXSQay3yEnTJ306g+tDKo+kfpuJWTRRvJE81sljXwu8gLCydOJe3edYU1g9d
Smc2oEZ7QT8SHbawfiOdYUeNaIvlyeg/UpTDLstasyFImyPWFDHPwWSpc4GwCdUMbAu44ppp5ZhA
6gCvpHFWtC4FtSADYHe8tkwGRvUJPICCRJ6mRDvTBBxu5GVW1+45UOXGfGBIFCjzJywuQ9bUraqr
Bky7KFpKvgmetfFpGDjp1FnD2aNBTQszShRNNQyDeUB6g0RyE/iQYjiYRQD3ctMord0AGdKjRjmC
tjLk0R2tvlpLoczSKME1VzQITcdX1G16X7SqrfpLkz60YNxobbj3u6fLarG2Tg3wU1kH9hp9c8xz
3PhU0vzYjDx4XQKSuYE7ecZNmW7+anFzflIDnYE456nPz42qvpHPVBuePgwIhbZJZutjZGnIxwvh
bTgQK47AecDLj35xvrAniQYiA5kyCX+/uowW+pLXdanlDS4ZwasTYQ6o1aaYsKOCSSuwy+Bq/CVI
16VfHmT/dlRs+T3dd+Wm+oi1B52onFv4Vfb98TVf9SsA4TSFLbALhpnUg4D9Ht3hXnnKbo33adPe
Bbf9nbZHFW2HjXGo191WGEn1jgLF5eNm4c5fNldbyGeeksjQJ1MgkJ/kln9SHfX3cIOWUqu/RXtT
9CptJ4ATBRe1486/Qs/mMdsnO+3x8lesKt3iI5jnRa7rOhJL6LncP5aa4CJDZ1VoVk13sr4Bx6CV
oLP4ssi1RxuvNUhHMeQB3KOM9hUBZqPLcRx7yUQOmmy3envqAPoJzU1wk75fFrZm15fCGHfKjHoz
nBkCvPEQ7eJ7THASNjwzuBpLaWgy1U1wDaHnlXFDIqlthbxNYq8DOE1NNVvVmk/0Y1qjQg4FLW9m
t5SY9BT4L1EdcPZz/VqhgKiaoKVH5YGx9HkRVH5dUazRhn0EqXfsZPfx89SAubm/qYJNdC3a5kt+
L7wILz0Ptr++erCjAxYH7iwkpc+tiS63EqYDImeq3Q77iIKFiQLf9Ozf+FaZPf+5fJ6rDhhKh6Ad
xeBUTMNhIqKwLqgwBHXsVc2wE/vb/mT8jloMWANBYv/YVLbqPLac5MrqJYGiEqirpGHkKLNCpJ2L
eea5177pu/aR2vl1Etn1kceCsHozFnKYtQHnlBVd3Meeqj6ZE6p1hpOZnqK8CfuuGjj2Z/WJm2Pw
/6xKPl+VJkNpowzSGucTaakH32m96QoFS24KddaAH5ZWx+1AzQLFbraakE6NCTYw7F+eJhiItykV
S0XTzC4yXG3fPQ1km1Arf6r1k4wyqc9LgK+5KdpCPHM9M2HqffSuxt5meCdbjHfn2Jh19fheHmPI
qY4hC2gxjz35pICGRcP0rOyk6w+IeAoNODGOuP/PwX3LY2x2PBi9RAGL8LKafMSxvs2KdN8YN36u
2b6694ergFhywgu2OKfIlvQ6CZNOtRRiyYZ6B16ryvpz+H1KbPdPnkWxX5fYxW4DIpe3ZgN8vLSv
n4RnoM+2wSFMrES0xt/+i/46U6ufxk2iWnK5vWxgeKtkboXcdcWE3r7YC2hkicJr111XJS8nsuab
o9VIQckJzZnw0M+vnhCHMJnz1Zuc4PCigwdcPTa/QEB9rG6j+9KNOYtaNSwLeYxhweAm0QiiMfZo
vk2V2wk1ILO+I/1JHa9zmetfzj/3474vxDF7qApVh/oaxDmTbIF2Ib1VtlPhlJ5ObbW4qXpOzmS1
YLLcTyZEKFozFpUA+9nbqTvewpE41N6fyQZU3K33PP6d1fu+WB4TG+RE6/BGfEkrPNlW0PrZfar2
52VFXLVaCynMs0paPRiNaoi9dGfcjI6CSYaXBfyETSAAXO4a4xupopplIYGE9m04whc/DcfUBS8J
wEd002zRabgd72hmXRbLQgf/7fcuFsaY4ynNEBaH0A5lK3U2fVXAC1I7gKoBl0APplsXVvkwOqHz
S9iKO/IS2uU234lHpCJ2KvqCfNDoNRwN4l1IxoRPPVCEiYEj9ZUUclS9QmjS8oACa1LgswAV8eUn
sQXuugiBfAqF2IsSkMv5BTIMnIu+urlAVZnobULREpwn55YFKR7UJyITod2mE+D/KYceg0K6PwmG
fwz3wTHzTGRyarva1V6xbT5zjBpJHwgGLrd7IGGvgt/Flpvame87aw+WH8U8WGRmSEsGfJRwXW1k
wPdrG02lbvim2gWoFy/r16oxWEhj+3RGOSrqBJE0HhIFsxgjoNp+ZwCDZlYCJKrgXBbHkoN9qfNS
HGNbJxnlSy3F4lowRPe74fmPBP7Y2gmv+zdyLbrN+/SrctODupV2/nWBZys+wd2RrX4XbJtHwxp2
wjYFbIfzXevK9o8msIWkKIla4ov4Lkc8CdfCXsG8ErDQpIlVYYTzQ7Sjh/GJ7LI3BH0H7Qh8jH4b
YkBF8aGB7BBh6EPwm9jijejFln/FG6DKkgX82DbGZNdTqqIfCKdEgFZ6Kue/uv0yIYt6+KCcM1oN
GpZnNO/VIvFgBEVSKjGEiQc0JWCqx+ZZshQrdtFHc3nb19yHpSTGaqtqABjGfP8S5aNNbkjxmfJS
lat2eymDsdutIMYKNWYFh9UM0UbSAeEcbsYNRsDbFKSY8fbp8/KyVmPMpUzGaOekElSzhszAGDdF
iwa/DFAzP9k2wbgr/OkgtPUu6pvbgbbXhhli7I2/KRJMSJrGLeY2u4FkPE7tNQb3cL5sXu0F48Li
doaxjc0aHceeeU8BgBtdsmvdFAyhMzVY54IF+zk78HilVn3w5X4wJq3t+zLsJ5yzuI3uMLLJjm4V
J8UQjIbjK645GwtBbDWdqJKviS2W17uqNx0Vy9zGGDUU3l7exlW9NSUQKKqGjHwus56a1uIopAH1
aFQ5lbRN9dyOB87r9PX6/Dirbylfu7q4h+jRqdVcCKknVfso/pSGcKcbOxNR0zB2N0NUWKFm2nIH
DsestTvS70LJTv3RbgBxS6b0oRd0K2ubLQgxNlPRoMiHLqZScIO4chudXJtidfLL5N6kvtXVpXt5
k1ZUDcg7BT6ToaDixOYBCqkHqhfMUZ5SoBWnQZ8uCW05eMx6zmmsqReaMJHTASgd2Hq2RJA2gzIM
VAcUril3uZFc19Umoq4pbmX62KLJoQtsOeHlH1aUAK6DbhBTM0Bp9MM/GZMKEV4deQHAb1UXbogG
7zmfbi5vI0cMm68aA4XWLSb8eUlzCLvYGaXQbsSEY/TXpADCiKIgBsoagEye23wcZCvFChJvNfTH
bcUPbql2RR2AkPyWMH/BQptLwcwbpUYhNZmyY5+rh9QYNlU1Pk2tuLm8ZbPbxlwc8BaBEwpwImTu
zflTFqL8aiqnUUZVWE5c2kWOMUogzx0mp43dQauTbRcanKTXbNF/igQzMPi+gExkmR+jvosRvGL/
+sHN5MGqaO/GrWYlZrYD3oGTjVo9LZAA/Eca40VJej3oUg4sgtI7jfZG/Xef5xHxFjR7qYs9BJbT
qFtBjrxGn4atH+imI6RmZ6vp8NFiBIAVKwovyb8qkwAFDccblAMqo4RSWNWCkKDUJ2G4XHjatPq2
nDYZr6K48kigLvYthtHEulAKOchROy0r+S7rw40U+LbQCLthktyyEDC0JD4IA28u/eoFUJDAQNu9
ZqCsc76jiZyiq61WAYaI+9+DOm1NOXR6muQ2RRvLX9wAZLiBVoL1Ra/nuSxtJsMo0RPpRWAtsQnQ
smSmkCw3fsF5pVbv2kISsypB0UZSZ6jLoIVKCh6rwJKJB4bfBlQtl9e0qh0LSYxGoi2hyVsJ9dO5
WStz6+hgZLZPHzGE8LKg1du1EMQ42yIwV4pBZ0GxuI3zQzNRNy05aKg1L9swFlIYZe/LzhTohCMK
lXYbyeomfwu7rQYWf/KapNtMRzlNA49PDWbzirOV82//sFaaaZrgZkVHBBv0aUosaGqJIgSZPqbg
duD1mPB+n1EKnfh10/X4/SD6VMVX7luy9vumBJonQ59ZrH9wbxm1bo5NiteqKN/SkEyHQTY7zh1a
u69LIUxyoFHTJFeL+OsOAe9F0QEUKzdG+/nfaxtaAmdwIRIQP8phytj0kSbRyKvME6UflcybzLt2
b5BA1EFhO6P1v3iEF5Z8VI06S0Ab4CF3pVXjVgwEC9bBktKDEHMDjNWjWUhjXOOQ6q1vUCBw4rDv
QcLh542DEfBoo0kaTF5rMRU0FWnzkMf17aRX3dxu1F+1baY6vZTWTp/1jwadEs5hcj5LZQyiMVW5
HvYz9ikKBLtXRGVDK5E3lGPNcqB5TpxnBAAXxPpqVV2OTaeVAGySwYYp5B/m2tu1lMDcrK7NhqZp
IQGY5fs8oRth8K1IBv93u+8UxSpk5dBEHHOxokHz5EJU/QnyZECJnr8mUhNKc2keL5eGsTQdPdZ1
cdO2oi01c69QGHCyMSvbeCaPsfS6kQ5lWUIe9MgK0eKhB6ex/Iv3+EwKY+bDMEGAIkFKYZ6U4ZS0
n0l0ajVORLq6FlhZtFTOO2cwVgQsXAQ0bfBpMsPfJWq8RwOZ8d8rtynJ4E3SZZEY6E89O5/L5mgt
IXj2Y8zmtwC+aVTBu1THbbzJgmhfg9L8pm5yd4wjyYpoBlotPf+kHQUNh1YCd0aCX2NFpn09tLxW
bbZXf0594Xt0zSToJ0EYeb64f2mBGmE+BV7jwEyOmVYexOCtoP6vKKIbM9QsrUACnqB1c7JikBkh
42IZySan8lan9Jgo/YsYa++XN2n1QgARJiPCQGvZV/5nYVJJYDYYmYE9EgQnmlz1WGKeBXFCXiqO
J4cxprFfFo04wrkKi/zQJfJOnDqrDNW9lEvHKs4593zlxYMz8M+y2IhdTMCz1bdAHBmDBZhd5zu+
fyhrTvDCk8IcaK3rICEJcaCYAOLfPFP9ySccA7IuAkQnM5HYjD49uxD/kmK18YcK+ybHSM0Oh95J
yDPpbi9rAU/KfHoLLShDPaRdAimRbmHeN4Dt1OVaqZWHC2eCmBIdrGj6YckSQKCnxO0E9FlpGBiV
Mai6PdKBB++arRDjEJ5JYawUcDJGpsjC7IQcdANjfGqy9aebGrO6VF+1m4jj/a4r9veqGMUmeh0j
HxChKK82x1grHmnyWiQ3olYDxV1xFO7i4mQ0v5yfUypVCnKxQDXFRLYkHbMfEjDCPrf5NZUxGpeX
jlq1+Cra5+cGSbRmMnuJZJGO1BDW1hc23sn6pY8fLyueMl+RH8eFHruZ6BT97DqjeZ1iDHlVYkVm
E0RunOqlExhhbo8lFayxy+KHNhNVS2kpxpXHJd0ERvk8kBoUYEKE0fBF7dvwXkDk35Sf4wCQVRCG
xJ6iDkyNamPa09C/qUmNUQNS9hSGI8jt0tg/AtxqWHVIQOpCRx/ojSkan8y28O1OCsLrqQ8kJ8/R
dVqUmFuQlV3lIimS28qgDZ4UgjJCETPdlYJesDKl0kDVQMjm8uasb//33jDbHxolnYo4iL0i7J0i
7Bwh4Cjv6r1H4xjATejEE9kuPFgdUBOGQJCJ6q0UeGTcJWJnqTyvay2tifflW8680oV90dpEj3MR
crRDaroY6iiotq/AVz5Ev4U9yTkbt2ppFuLmZS/E5VOMSoQOpQpvrJbDO8jbMkZhRVVpZF/Cb+dA
jCrX1WF6uXzqPAHMqWtdU2n5iL0KYt+tyGPVY3i8fDPET/+bHMZwZQkhRVNCjp8cmmprABFcn0SZ
c8E5q2GpU9u8FaWUYLv8x/bKuIkeBk4Ff9Ukfp814zH+Sxe6PCmB9EQZVoqsWkSf7C587xvX5G3Y
qqVfSGLcSWAXiDylkCQlG7SRtoaLuAjtliKvm3r93v9zW0zGnZcDAuJvGYJ01GUH0BuGJ1we6/Lx
r64GpQxwTEqgSWCdURD+tTj9+firOxMAK0FrcSsNS//QeJQVq+uZw3X8hzwH68PUQpDl2ZAB+CFu
4f5aBLz7JQ9HtroeUPjN8AfgDdkxAgnYDIRILWPP6B2Cxr+s1q1Ux2T04lBqHHdpVeeQ/ETWGlSq
iFbO7YtZ+n6a50gK1akbR+7QbYDAyzHmMXQLHsZp1ZYtZM0XbGHLkI7vQR8IWUZlAZkWcl4A3s8z
5kyeutRXekCY2xZZoZoqGBUZ+BwjsKoAizUwJk0oSVrpItaQDVeN+qHmhyIKOa7R6vmDcESZO1vB
CDsvdLFPAUoMiFqRGELGPZzQcphIVpWEVi56fcI5/9X3TJZBvKMAGCzDO2eEFa3QTnBbPBnFEnfs
piu9L8VtUGeSE4xtZKM57aQYo+KM7VBYgyEVHOu9tqVzyRYNw4D7IAl//gWxWs+kBTm2dPoTBw/D
X/SIYkTF9+8zr4NmhEVGK8Cty6BxMqpZevZecql111aB1rO5JxEkjrhK56sgJbhaQoKKYNEfE7Es
bWSrvaa5GdrEAqGwlemRredAsOBAaXobt8amVxtrUG/0iEf1uvotANJriNG/zMj5t7R5rPlDiG+R
ZENxkBMq7TxJrruaFwqvCppJVgDZx+hplpcKk7t92UhG9PtM8sfkZ6ZLIqF1Itw797KNnw+Jda4x
AZbIoklA98zWdaO8GcJCb9FwltPHrmi9YrzOxH04gZ+9fs7RyjilnGu4ZhqxgxJyRAYQ8ywqQx1a
OlT1gEiSBpt0V5mZFcb2GMi2PwaWz6M/WHMvluIYNQ3TJpcrSUJ+LdL3kpk+JEUKkIFUWpUY7f9i
N7+XxiIyOjkHI0CHpRn5E9r1rbCvrMycrOGOyLcknByR13+w1mIB8hEER6h+gZpGZG551pRRPEVo
z8yGjSrRYw62pOTOkAbXMFMriZ3wqEXXZcQb/7j2KmAaAuiOgQuZWQLO70KG6bGdpiCxEZZR8Il8
fGMLfS79hQ1bSpljw4XJFmNzwuuG1aldvCsIQpx4MzXF5vKxranIUgrjtqWJOYptAim6PL7KtQUn
7gBaMjtSeDCXtYuNbhwQX8H/QJqPeUtrKEeIgVlwqZAu2NVp+o5GZdGOwuEvagDgt0LYhv5OODYa
o/ZDaaSdP8cI2mQ0bjqBaTepS95sjFUt+JbCIgHkMdBBn4qEjUA+FMTkoIXhOKGrKVEgT0BcAryL
AQ6hcxVoMjQ/kgaVKRUDCYH2xwSSR1G4KgPMUjyazUcLVto/6IZXx+c4yOxkstN8L9c3l1VkzXcw
0BOJXlO0zAKle/4VZBLaRi8LNAHTfdQHmzDfl9FVp40bEvLac9fUEW2HsJAg7wN5CXN0gl5VTVEB
0dH56bar7Zc0Ceyo0zg7u2aHF2LYswslIy10ccZVPILCXwN7+B/xxY+vKa/JZ/5e9o1ZCmIu8dAR
texavGb0s3qBKAx6vpsEV/MdXnvB2vVCmRlWCZMV5kf6/JSMqJ5dIdj66+oeBHL/PezFXP46E3RV
wBgkvopfT4FxmURPV59phXqN+lL5u8vqtrYQkPepyE/DWUX4db6QVEjBsjZ3aGdDdaeV6l2YNztV
+PgLKag0oGVOVTGBjDmYMcSvNiAA8tImnun0lf5eHzuOmq3WWFDzBdpKxHwmjBA4X0vbU7EeEoBr
hsot5wkMZeuo5gPVDDvNTCsZd2a61cItWE6sjBwEUd9cXubafcLgAg1/CUAiLOcEFatY7kZspl7F
LZrEzU0BbJZD06yyAiEI/+v0D9Ku6Eb/6uFHVxuzq1Mr+GlhIpRphtLuGhA9lv1uTpyoBcfd+Lkw
SMLDBaXE5DoQkJ3v7NSaelBWaLtCABiBYQY0M2JUuQMaAn1le3kTf2rkuSxGI6daausihqz0SUus
CccocySsrwbu9dx+Do5U5vKmhlBktYrwjPZAe8YSiXdZntYY3RCZlqFT43+Ux1znieBS1F0LXIiA
Dhfzk2SfuGFcxpP1jUNyHGRUCAfZ6RlNVQZ5p4yIzoXiDdjVm6xOroQAoysuH9AKxkYGPwbwLWgG
BdP310O68JX8zEiNLMB6pASDV4LQ1lPR0hCblEEMN76xNDPeJTVaS+q3ttg3he5e/oK1A1x+AHPR
BQwG0qYJAWFsPkrqiQon4vY8qN6Kw4tlIipC/Rc9xZjX8/9I+7LduHWm2ycSoIkabjX05HZsb8d2
khvBSRxN1Dzr6f9FA1+iZojmic/Gvgvg6qKKZLFq1VqXQa+Wnal0eFSfaRr2be2hBZpMWRA3BU4W
jACZTHGt9MwmJP/e7Lgwzee8VWw4EQTP8aLGLB7dA7yhyYotvCoDzmK0tXVkbYy01waJ56V7UDQs
1HrusYiDEpL24HytMQePTgeIQYJk+TEvQUNGH7zdBr7okINsLDplhf5y/VsKUP2Xv4PbHRatp6bt
8Dvy57fOt05tQM7fo6/Jrn52T81OOVn3xaP9Waa2Ify8W/+5937TLNpCSgRR/ByXYWn6DOdRe+qx
1k9qH2LmrJTVOQW1GviKehBILxgpLC/FrLpFNUUldk5c9pjCh6zq7AFjHTIsnBWdhrHxjOEMoW7J
Gos2zNYud35bbT+uhYY1rjyl8u5Ga58E5n3zBDQmsr3+v8bxrNhLoH/9snyX2GZxdJmUwWdQSaIe
ZoGhhZftrdMcNBwKTltTgcxC+8MdkjBJ5r3uzrshqW6zvryn6U7XRjhOv5FykaWFtugXWMjqQY0A
bC9PNdLWkLXKEhX1o2X6pLYY/3K778ixXppOue1G86vEY3bv/uUx07UCDQJGa3k5qGEtmtXNV9AD
qFUApPspVaYYauvOf+TJyfxOfWnnIwGnK7SpJKst/NCs2oEJd9wDPBtOazdoag86Wph3iOXyzoAu
nKTJIVzNjQkulmzkMVFkazj9k8Apcq9swT9leUo6+I0MLPj3qw+xs7HF3N3cNIW1GvFimyhuD86P
3jW9VFP+u/61/n4zwAQ0Dw0gTvC9+Fr9UrYjil0IjhVZodErIZpP1QheNe0tVW4dZfAq2c0iuqgN
fCHLhtSkiT1x6ZVhrYuarBayKYLtb30Dx5OmD8F1v4SfaWOE/ftm6bK2qsGsb+PBXLhVmLlWHI6u
6q1dnnm13Sde2xSJxKYw+jAp8s6LgaIbdy+3mYP7oyDZedafSzXxnPzZnr9VACH+u28gaMYTy7DA
UsQzOKYgjqv1FhtshicBUJrjGcpR0Ktex9TXp/wn2B40iU3h2c0a0+BBY7nHXzlwlIzQ7cOdPFk3
zcu83FsJBhLS2DdK6P3Qk9M8FLZkr4kW1AQGEKT6CBNE5+VHzMtsHKGrjOYx6JgUP8pQglbuzUqT
XBCiYNna4YJlza2ZUAt2xrn9rlaPXZ7s3ReQV+4WJXK961/PxI/mj0eQ7ALPycrBSEAunWrWusqV
Ps3P9osGegUZbzgLsmt/njufjFrX53Iq8nOzfpviyKvBgF8rj4Ny0vvEX+a3696INvPWG+4T1cie
AH4tMU42Ea+aHhxQtUlJPkWH1NYI9306t08ayCIDGDi64Km6jyYaaPMDmQPXCfMYkC8pkJ6VVa8t
I7eXS6Wf57aEybjal+0hi59BquuNqDEr7Uvf7TXyJVvNh+uLKYz3TWhwKXcNasu56GmOwgf4uLT/
MJHjadrdilrOdUOC+VW0zCBoZUOvERVtvoA+dHoe9WuVgzZu31rgHeupF08uxEeG5G5R0n1KrHCe
Kr/Nj6Ma7bRiDatHAqqwVa1uVMguXf9BojACJaSDRykGrNDLvdwUs0Z7opA2Py/qrW0+4YkoHR8Q
Le57SRGtNB3VKa6Qbiqumc6U5GfUJDxt/MWYruPO8nRNtrqicEUrDQUwqNngbcHtcFUvXaVZrfxc
gcIxOcajdtOX8Q1lc9/Qslrzz2MrAQSLDhX0B1CbQAEXdNfcK2K0jUXtDDM/twbkQvEmlQLQBNPi
jP6WpQoAoeE45g6WtnWjKW3QFHTiO0zb+5lyy6ZEIctVfFtvtBrTVQZaE3iRqmE37Qbrn9vjsI+8
4V0dgA39XYZIkyhzXbBHYT445S6plafSjf69sHlphNuBZpIuMfjx8CqMyh3Ti23t2Zfzv4rCfePL
+2W7yU7irnF7x8BDiHb6MZ4fUJs8yONQaAUgS0ZIjokWPrera3dyGOLnnK0Y1Cg1AHCbUntV3EFG
7yS6dFBKwrAsSJLZoN3lt6ndAY1PB5lPrVB/ou4+cdFrN0E77OEU2g9drEIgILm7fmgIdzSY1kHj
iXAkKmc1TglaVCpLD9rjotg3DYY/Bnyu5kPuMfEG0FGqYAzSL90z8LnakrkH0P0hM+wDOLRIhsdN
auyKaoEegSzdEn66jUVuP6sYm00qghy5yZej0eyHBZItRJJeCb+ajQcGhs0husEPbJG2MaJ+RHzk
1hfMznQ7Eh216bmpcfm0kr6O8IBinSUDFWoHx+LlEvYJbQu0fVDSsaf+Pi505a4qmiG8HhFCjxxA
5/HsRDDyJWFiVTZQWsitBlQZWf9jmbxPQwcOnet2hJ9nY4cLCLWz83RxMESvh19VT3IXCsMaQySM
hhTXFA+jG0k8VE3ioK4NHWe0SP1+NiGTdV8VknSDF6F+r4GB69dA256N/1h8lGHXrjoeLWenm5yv
EPIkwRLNrg/sTHKK2LBqtsYoG8TrOWsy3QexRuKZ5mDd1KMSovZuBSotzEMza0+JokEEqdTprnYz
etQWA7PyUb0GXZt1L2k/kx14KlTPSVEhrVb631i0k2fnA0oxiV7fjRl+RzwPGgRL6vQw0yn1KwuQ
O7WCSDHQP/l+rIrkJsZf9owM4CgoHlmSpWcnBp/1Me0oVrKxWQvjMkpB8tw4FVnz86zkj0tvPqKU
YT3Q3KBBU8fJ10RpicSk8F4FwhkwDTyuIF3EXTltbNVWaszISxavDTSQovjui/bZfsnf1B/FT80O
stYHgu56BIs9/W2Vb0qmhZarkOzOz3VQud1ptr/G7ZtixMeJPF23JNr5IHl3MVKJJgoIFS7XNCeY
9+4qrKnZAHDYqvnnNmpkiyhK19E2fqcCADEEnz+ixtVqg7LkGIjSD3P/krvtvQp4kjvvG/dQlJOn
Qvt2SD9f903Qc8O9trHLfbwUf1UZXeRdSaXUHgSqn1Ytbe5qEqk3xRyXD3EZQzC6mJZgcohyjHTt
SxlrRjAvRX0EZECmdiJ8p29+Ec9r5wAF1ygYD4OGklef7e+xttN/jK+qN1SB00miSHRUof8G3U30
gPFG59xXuk7rhwTG4gwje+2RFhj+LcIBa319ocWGgPhBEQCtCL5nlSbmkrs4dc+Q2lHRfdD63rNf
k7frVoSbAphF0H1A/gpykJeh2i0d2D9bnEO29x2Ecv6J7q8bEG/2jQXu4liGdhhLALPQ3TOgQfPQ
H8BicjDCn4m3BErggD/o/9Mid8ZTYufZOI0gUbZ/tCGKfNQcviplf9CSA6DTKF0uzi0ZK8+APoBN
vbGUKf+ILmWGBP3fqnKHKo0HssxsVUFeEYBO9Zjv08+JLELey8p/nd0bM+zO3uTUi9IUUdbBzIxT
1CNQXoT21T714m8o8Xu77oyBrTR4QR0wRBsgaI7x3Rg+va2hDOon8hdFNzSkkdBgbIPzdzRGEJbo
EW7VZvUzsOa0YBOvm+fFDIvOwsuskmwOUTaCFBhFMjDB49XJ5VYoE6amVmQUY8hQxHDV9CcGLD8V
uaxMJrRDkCcA243xeP52XFrACAAwgZ3uYa5PpnMEver1cBWYYLTCWDWLlQP4KqPdrZQ21QR9zJC8
0JtExrgr2OEaMngCRVsMxeM2ugwStLyGOq1myuoeJlADh2aERqSvR//+SS7scJ+kM0e7tNyRnov6
FzDWoEOQotEFRyLgJJjAhyOYBOYFc+M0zx3FWui5pvZuGaF5bWHm4k2KsBZ+Estl4GZ0uy1+yD2J
XUWlg0XPk7Yn3e2UhQDifOCrb0xw527sUGduM5gAcqUrTzABDvzrJkRde4bxAixGZ/RR/JAFary9
QgdgcKI9uYl22Q7Xtdf7y+Hnk6z+I8oKLmxxpzzK6KORdLCVZU/2dDImsIIDJOoalacmQWkFoK5u
q3Ci/xn0h6yEYQgDY+Mpd+Kn8VAqDfNUSTz3h0O95Sb+NJ7Vp3WHEq1Pb75rhz6Yb/ow3Q3B8JhB
IbwJqqdhD83jm2VnHtoQjYSUEbc+gmlOelILkrWL5eEOyNJqa6Ngy/OsBWo4e+tRhzXbt7zWj4KX
6l4Fzcuz6yXh9RgQRvJmYbjND9GdNauRn53pFO1bEk6qvnfW3XUjwhNmY4Tb+fMA/WqrhhFSf0Z6
XSj/qfOL5i+uJKDf0VTcfXexiuyHbO67OXUqkzBvtGDwmk/DSds5R8s38H6o/MTPjtoh/1Tv1sC+
sYLG1z59607tMQEj394IQJ0eqIG5A4WbPzxC+0vf0QcN2rTJYfEsrLzh5UG6k3Nism/L/2rWamSl
Z9yPfBWxdqOl0RmQFTri7WFZg+urL4I1AMqHSxdlRgIKYG7rJZE62FSBmEKNgX7DW4tdlGPyuH/u
aBg3Xk092yruCltyb4n23NYst+d0S+koSeGWndm7fsawSz7rZ80aXq0xkSmWChIM+Ag1bVa9Z4Tu
l1/eQhjHBoGPuW4ds26PKptWxjt6cMmusyUpqyie8TZFUQ8ZBsQiuLPZTKOI1GwutWtbP1PLG9S2
w656SNUZPNb/XpFi8wq/jXFfr6BQbohGwLaNZPlE7O42Hr5a9hikbeOpWr6bTJmYmPDDQSkalBkM
G+FwZ4ITo+ZXlxi6yjpA+5a6AemyhXmlsjU1L8NsyOF6gIrtoSBLIFYBQD+3a90MVGTuiHGlWDt+
O2YZ8rW5lr2GWbTxmwwlDDRT0KdFIYk7g9R0jvWOTSTV2rNa17sRZRs9fdSbL4l5nIZjrCcexeiv
nb815qFoX677KDpnt+Y5H5cyXVYa1dBQiCzAditUr6L1MW7a/67bYa/Lv91EB5yVnVHt4TZdDe6j
GMhajH4ZX02V3BhZf2iLR915bbR7mhXh2MtoJsSu/THJbb0YaGEAQICawrxEF4Bi7c3sgfErrEbi
m2jboRXx2zcuLmOjUFatwCdcsnbfW25QL+ND79SJb1iNp0Bj4Ppais7lrT0uZNZUiTAUxuISTEap
+d/g/LxuQLZyXFCo0+BqETNQfyZD4tfVo0kkh7AsHti5ubkRmwwjGmODuCsHyJNR0MEOuOXUexDv
GTmFrtIvAxiv624Jv5OGERNsZRVqodx3WlDdVHQDIOT6fkYWE/v5dMgNr69fr9sRLh8KhCgH42X0
F4th1Kh5tDIIW9bZ35dozP1Ii27nWUbZKYwDA+8JRuLGZpIv15A0lDhlz+Bq85M1HBTy+AE/QC+h
mg40FyC7ffn302SoUBID3mgC1VRBgFwBrlQdZbQDogY3JqP+2GGxsomFSF1yxZrQ21A0mIp2RQ6m
SQzv/0IZbj/ZOmAzjenT1vmK6areK7t7kgPVrc/nAh8zxnTsdb9F576OwxhVZZ2hrjm/DWVulnxi
HTLUCskR5fw19xyZEJDYCrJPCJiBho/XAVKgKayQFV4DGdzV33s8Cc3p3swluacwGEEt9z8z3GFR
xNbUg1YJjSMwJkLgOJ8xD0RluEWZFe7EsGdzKZMKzhiQSQ1SxXoYUgiNS7nyhMcGtF0RkSD7Rd/o
MlSwD6J1xckAaZzIvckW1/GNAkrfTV6gBTFM7b51O+dY6U2gaK3MS+GGw352gIuFKBufX+VLkUdx
A6DaeHa/G7LjiYUVf0UiD0DvFxNqBmDOl75lCXAeRgGoGKVL2Nr9MSW9P3Xjrqg/692++ndiMtZH
/GOPu5LdGZwwtgJ7tgFCBgUyTWgmWvXL9c0kOnS3VtiabjZ3VXdaCYVTXPzWjC/k3q6de2f1/Wl0
60OW/3vrEvBIjLNDG53NYXJHIqaG3CXD/+fWXFVwC8Szb8ya9OUiehWjhMfYGpFmo1t+6VQNFoOe
qjgZG1LtTPWgVEGr+60z7VerDBZKA4yeB6A42l1fTNGZsbXLbeYaihgKMJkYYCw+ueO+L7qdCyI+
dO6u2xEF+tYOt80IzTW9atjJj7bs43S4/tdFh8X2r3Pnq+JOZT+y1dM76mXKqxqroZNrktteaAW3
PAYGIfOm8a/LqSZZMxMFm9Wt9xMmWK3ClMPdhOG9scJvIhdMyOoKIniiPVuQKOl1INOpGlbLW2c8
XV83oS1IgePoAVkHJmUvo07ByJi5oCl3BjSLeAYBabuRp2qgt3G2RwIKNv867/bXjYqWEcTV7MDF
Ha3x8x1xGWkIM7TpNfMN/SOfQrL3Q5eUiUcW00V1WSJw6VkEd4vaATJxNrVPI1E/xT35NC/uBxJ1
08SEMZizbGBQuI81FsW46HmDntEC8s9X2zyXcQD+uCD/yNtja4lzaBqBg1F05A+Iu2OSeFAA/sBn
wbgPwHEgskZ8X65YPBnzUPcw0KgFw4FD9zhw/53nCtoGGyPcjWRRRR3UAcjDugujPKzik13u11FS
SBBGGK5UUILoGNvnn4bGaAJmp06sGRSqzaesKP0Et/n19RKdnAQjDnhis54k4c6cfK0iiAARgO6S
EFyfbuS75kOuh9etCERSdRSz/pjhtqi6dGZnGyl6Im0NAZ1xnfx21b5qS6V23hphvFcpCgAUrC4J
52hw/KG3a78ygd1X++gEgFLtG/ZS7jNzUjDKZblejApBMBormNfnEawpi7F+vv6rRR9g86P/Iq3V
6hpFF6zNNJ61Zm+soWZJ7mVRbgMqRsyZqEjeMN5yGa79mGXx2OJJFFs3w/AEOtQ7vRs9d2T6FG+T
0Uo+hNAlyHUBKoNiEW7oS3uNGlegCgcAsXD7LBh7ot4YgAh7bpsRyQEpuivBAfrbFOda25rZnIEp
9dyFdvjv+jiIJ9CfQv4aU0GYAb30Y6XToGHyHTmhGntdYfsJpDTcSfJGEG6OjRV28WxytNYAaoia
sNLpZeDk9Yks1HeH19UaHj8QaggDC8sFg/zYRadrWr0wacs+fSX2A3pt0h6Y0BlQEqBxBOZYwGAv
nbHo0Cy0RwpIsqcFitc2RF4t90GaPrPvyqfrEAP9bYe7TEy3yxV9RS5WDEZI6tQ3lcZvFJC1z46f
LJCQhU7HnEgWUIQZQU3eAjoazA+4k7mbZUlj0i0TkqeF1H5C7yaoz8S1P4/TwSpTyKT90GPbh3SD
LBSFcY53CWbj8GK1/0KoVno2GxMSAZplfhP9cjG2/oHg2Fhgm3oThhjhNdukw+Nujp7A2RppIKEd
nq/bEB5E4FID8trGhB8Pvk5Sy5qsDE84p9yrUJBUPEML3W6XLf4sk5EU5WvojP+2xX2qDkiOJVVg
K68dUN9N3mzeRfHeNjHWR2S868LPAzg+CqmgR8A03+XiJRaYOOMFKZQTq6qnFuV9VVHJFL8minn8
abx5AHbEmccZsWernfo2A4aIPLhAKEF7FioMu9l5VfSwr57Nx8z0VfoStWG2eKQD+g+hOQc1iOBz
vdxd/5ai9QVvHTaDjgKVwT+YB6Vfl5lifGZUMRVbPOhjFSwuSjXFwwRk5HVjohsFEkMGZpgMhl/m
XK8isKND+hvhf6xUEPG5t2C8kGwA4fJiY9ugSYCgEP96XTS3jmaQWJ6HXjllGYa3CxrWrerlI8aP
HCQORgFAJlFmiWFR8GAKQgebGNYRXZ3L4OmtvNcaYAzP6lQ+lvhm05wfr6+f8GNtTHDHZT5AYEiJ
UIdSHR8yy48Yhs+MFtougz/bhuRjyYxxO69wQFijEFTwDLrLp/oMxkmjTXexOZ9BnSsxJjpStovH
HVvKMGtdFjHEOXjCCF0DCwy7dCpCO/rUUUy16tI0UxiM6PChMfVOpcgCaXNSFpXbAofboWXdoc7h
lUtRDX6nFMgl1URXXkqrbDOPOkVZeuqgYVYo07o+qJZK/24Wvd14KZS5ajAhJMMPkAx298WSpxnY
AZZ0V6/gC6qidnqL3bZAs7+L1M/JbKcRm62P7geqORE299imt0pOZ0mqKPYNpEIgDAGhHJ/yYPIh
z4eanTEU9SHNi/vDpMkqeUIjJoRDgHPFDKjDRWMUr7G6oJx3ViJoS64Yo2081Xy9HvLCXYURTFai
x+vmHWC4/UoKLfHiwFyaPkXpTWqvS1jNRKb0I8p3cN4zehUX+YjLxULmrEPraHikYZRimIKoCFdy
6jXJ9hX6AroYG4KsaG243I5K5g7MoDaOvzX1XH/4fH2lhJ/DVrFUDsi5XB63BN7hPO3A23wm7lOe
fbKT1usTyc0v9GBjgzvAVVOpzDLFi7mbCqh+V6XiNanTBdc9EaFG0WJCiQagdMz78qXBtVegbs6m
9ep1B1jvF+d28Zj63HpoQUeT/0cOYPT01WEvw26Lzjwm9kRwcaD8ySP+5mVJFotiko2mxRJ28dD5
1C7XozKu1Y0yqWedgDPxurei77a1yf59E+HaoJZZ1wNS3ZTTblXr2wKl666dJYsqdg1kfuB91DUM
lXFm0q5rpwmI4sQ0gsjJgiYzA10t791B9YpWQmklxKVAaALTa0guQMPAfs7Gq1KdRrOOAcNdXQwf
fkqMoDm1ZWgpp8Ha918O7geiH5VkA3HDsMwut4r2XMYx7VE0aKp7jDajJEpCJask30q0iJhdAJgS
IyTIlzgrdWqUpBgVfCsCnieQPHQFeBhvRrU415VMtZr9Mf5xBLA5xq9Ap8GaJZdLWK0pnpIrwOZR
NgaoKfST7Q3/zl2McN8Y4bIWxbIiVFt0pEvV7Gdj64GbY4XuThQ5gTE8/Huog4CGtRYI29hcDFYL
Btwh+MCSzZYNT89p642zZG5SvGx/jHCRl1VuPoEfH7KiYHLN1mifjiQgairZTzIzXHXENWjVY/AA
nLGDNyd7kBKVkpxIZoG7lMZiXbq4ZSUlkvn1SJC8dvtUxjlgCqPs93LxhaslJnNsNFguh3T+OHRe
u0pgCkI/GFc1tqeq4/S5jGMyRaSKbLZpMnD5ut+zLAetryzvF1qxQOkBMjgGDue+h1Y2vWso8IOo
v8r2NgY/CR5wkhxfZoT7JHVKoctFHYyRs5lqclss/w/T/6JkxPnjCT+4ndcpE/plX0Q7Na80utEA
5ZNEr9CGbUCOCmMfOtLEy2+SRSau7QKY/SJ5MYZfpbGfknNjSr68zAp3gmmLkybJlOBQ1m7LoM00
pNP34yg5VcRWwEOCOXeU+PghyHbEC1bPMA6AaZaDnpzy3t0ZdO9Wr9dPL/Zx/zqPgTP4nx0ujmMn
hURIndMzxkigTumrdYcnCoSS7MxLje8UfKvShEvmG5djVwM63X1eoBb+DRCH4RMk03MzlkS1ECvO
hozAscLyHj4a+gJShgRrAUbv+5UNlBm6p3RH2vvvXGCq15lv9fq5ARV2Y5jh9WUV7SkXfTH7HcCB
fvBlKJpriVe6C+hwVTMliKa9tdPn6yaEBT/U3ABEx3wpZADYb9hkI1auap2boetXmxHkk1W6N9Pl
kz12YQFM+nI3kNgDKBIPslKy0QQPW4ByccEy1lA0ubnbaKpUgw4xDr+1+gourqnxCDQvVMBHgl/X
nRSECuBLGmpljFACnJiXPq6Jlizz3NBzNpEDSn/m0OxofihlFTmxHXgCoiaMYvCI5mZV6qzRWnp2
TOVpNrvXcbKP5RKfKjxHJZEpiA349McW+y2b7xarVVPkZU/Pdn8iaQivklFyRglSugsT3AfSm5ws
lQ13xgYXYJH2o6cb2X1L84d8BsS4kdGUCy5cAA8ZpSLrOwI7culTYRhNV5mIRTV5We3Bc2RtTcE5
dWGA84g6tDPmHnnjCuXyIWz0ZR8XR+ceYM6d1XZ7U6ZeK/YIpWXwmaBfwAuJ1m1PNKqzRCW23hSd
3GPi6fMHght4Dwc8l0yLmruvZne1lRkj1si2/PJn3d/E7iGuJXtV6Ad46zBmhLkf4Icuv8zcqVGj
qDjgy7k4jA7ZJTLFGJkF9u+beF7V2I0aCGedHSDV0LvpIxkdknDHbHzgTjrU5o0CaGR6tvSHBvAd
2v5EM/UD25LBrCF2gRYUwvjSDZJBNzumuC8K+6b+PrhH2UihaJ22BjgvrKleTCgk0jMmiCLDm3JJ
ai3aIuhrYaoAHS5GCHDpgNqqo4k2MRxQR8bbEfvr4h6obnv2kgJC+KAt6iPRk8O/R/HWLLcz56Wn
Uwn0/TmJbtXuTTFR/4ZcSCxrM4nuO7wb//jH3akzSlCZpcO/jGk+RqUOxdEeJFIjSe8puaOLdrek
7rdyMi0006NC8voXXXpb81yaHGvjYOo1zLfR3Uo/j9Pkrd6w1OFCKr+LJNZEFxI4DMA0jbFsNNa4
bZuOXUJrA9ZMCCOsnaebgUJPJZHNcQntQFYCFiDU+pdiCF7KWmK6+HrAWKzDCWOOJT1BrfB6jIg2
MO5vHRCe90IN9+kU0B+28YprHCai6QGeSFvVMhPc56GJ3dkxyxRAbYH7J7dfbFTdnVJ2L4gX7Lcr
PN9KbrtKrDq4WgGbBfSlmPy12bkfOowY9xQjmMPH4fdyDRAhyKrpuXeenNgJcBxNtYxwQXggsYog
cLMg+za45EpblDZSeiyZoShlUDRohigZqSXfXpSL4HbD69XGDkWp7vJYWvpSrzSo/p07zQrw8SP1
vtFObTEGumwOSOQQXkvo4dgqQDvvXcrNTVQoU2kXvUbPbl21AQbhoUNc5YvknBVFGgCyGuyAEuMv
WJKy6mRMI8zsZimdPSP6uuppQF1wRV7fNKJIYzxZoE5kIBIelFaPPWhMqIGIBt5nn0NywPBTW/LO
FDqD0vB7N4Kl2Zdfh2pV28e6jp2JNGR87lTwS0iOMlEAgDjgfyZ4lpLFoFbS6/gqhXaq2+yAMWcr
3muq7bu5rJYpigBQmyGpQrzh0ce7Y6R5s5KxOHdNvMPDi5Wdr38VoQXUSfHtdeDCeGoOqit4MyfI
RRgRulIvXvkBcJ1ubCxwBYaiHmdivD+Pu9cuL07l8EulT7FNJRe38ELdGuL2fxLbqW6WcAVgxyg+
LVlgPJAn1JmXcWcuAZh9ri+dKNa29rg7LRsMd2pZGseWjuE4WrCNSl4+ok2DMTFMNegg7rP5nNrJ
h2XAlDg965GxV1rLy7tkt/bfokrGJya0BLEyoP2xP03+id8UVWsPGo5oQ32umnsXVYUUdCBuIWP5
ES0bJmExB/suFs5D1hK3j0zNBN0B3otdahwRDLn0WhOF9dYIt3FwCuR11uNQiy2CqsGp62UKKkI3
DGi04D+8eHhWiMwconEYYWGCTEGPnmRH3qRsaDIj3L1pxJpi6QXWykyLwB1+sQ3qTlPw74EMqtnf
rnAp72SOcd6Bh/Jcl3EV0NGx/dmBGjakhGXoErbuXH1ON3EBoKePmSMUXS7P52Yxy2RwcD6PX6xf
9LHEwNFBybyufZE1m0THNEa6iQb4DuOrZku7uTypGrlKuWbF2W1XK1jLdvrZxbXjJYmqPCxl+Tpa
gy45EYR7CFBMyKkw4Ta+9QS1X/BA0bzAVRqh9TmDqRSCUuUYWNPb9U8msgSdGx0fzUShgn/Op0qi
NFUJaiONnLu6hDbWA4inwQMroTMUBSCgXSjVY/AOiF/ue81TW49uXBaQTwVB1vfW+UDobf8+95Xq
clSctoAfqn0zVGfAruNRgrMQhdzWBLeHMKc1lzUpYCJ5maeb/LWaboDR9QfjDa0BX0oMzJaED3FM
/wIwCeEb0Ntz9x1YaZfScJoCe3bxVsv0hg9g+5ANslIpkDHIRLhCi95BQS9u4VHeRN6QN2FpfUm/
gkTfsStfTrEjvFgB/GEQHMwU4Ji43ErFisyzLirYi7r7rkgeKrQIYhV65pmleDP9Hpe/pnSnQUf9
36N8a5hbynYENVnRwXCXtHtlXbwlHXdR8UBlwGBRmIOqlk0ngkb2L3qkPiXQOHAR5sqwt6tTNOw/
0vJkanm/TXCRDmGPde4wT4U5TixW6i/DaYx/XV8vmRtcqFuNkcWzisAAGRIIa2h6a/+7iB3SxI0b
3F1h0SRyWwcmsFKYk8BKmf+uB8xMMHQMKuUGPshluBkkSxzMNBYYoY/XHZ5hmt8a9i+yaHF4fb1E
RwPjccdWQj0e5NOXliAZV2vlCEvO3E+YydBGPOQIEMVuO6ugdY/72yGymsPa9Nq3ddRljX3h9/pj
n4cD1TS1MmLjqLDUb/heUf70se/FmHaxfXFo8Hu3jxXK+pjYQk7tO+DOrlbflI0GiG4jQKZ+G+H2
qeJMuIJtpzin8bSP4zmYxofU0e+l/FLCBdsY4lJ8cJGr1lIQnERlyCbQUHmxZXRfosQBvE/AfzMB
X43H1dMc8koNicAamKhe2952UFYuVcULJVefqACHO4K1Q6Fp9HdJrFxdu1OMd18UHZpFXvLofIaY
t/RGEnm0tcRd4qS3utIZTdyAehwk5VPU/DLpuOs7MPGPslcY+9b89QcRDQYdwfgZMIeXe2oC4tvE
AQu3foFqfMWoxY0R3DuDv0Qe/WYVkpRLpJmEGfY/9jjnxiIdUy1DSBjrcLZHC3zSbeU7peVZfRIu
GB8AonjeT+5b3uW7ZNJP/UC+uPrsN7mMDly40GyQHhkgKDgJ57sajROEXpLyPKinKTF2Qxf5dnnT
k8doMo/Xzy6BLaTsbF4JJbW/QZcpmRcHk6tg1Kpd665ZVEilxEXhKRMGsuyuqCC9UVHJgakJrQIS
z9IA0KYSbgOSwu5TI27TM4Zb/Oi5IrvC8mbXa/Q78NSErpHea9ktVUZwm36bJ1SUtRetGsIePBfl
sLu+BIJjx0B7DhUlcDiDKoc7dqzJVQYyQpdTd/tduSNd4lnKPm1kXIZiO6yahCsCdx+X/5SEJGqp
Qyd5jrJmh6mbzjPB2x9iHms6YMytkZwMLGS5LYTaNXg18EBCRY7P7xSlm3A2QGp6GTCpvuZRGQwz
0SVWBGfphRVu9cA8lNpgp0nPBiafy3aXpLvSopIoFRoBEwlDlGHqkW/iTLXdJWYLndG+Lfe2fl/U
4JtNJWeA8PtsjLCg3Tz16qLE894Z0UTBbGj2OTLeoOtu/HslBsV+ptCGqRMNM/GXRiCis9aaDU9G
3Tjlavi2Lr7T5pLi4vvr4K9vvzHDHSHpQhZ9jaAiHeeJn2un3LpLTWVfk8WfevMRTPeQ93vQyqdF
BdOl5bvdHERNF5j6JyiWeW3ozuD7el0Wz3YOrXHAXj4reXespgzY+DtyBHo2HGoljLpbR5a5iU4H
AEkxwgdaRmAvuXxq1CdofGoQ26SV1yo3zTH/Or7VH0CRYdf/tsKXLItKj8fehBWkoMjt/DzHG6s3
/euHi9AX1CkAvMQojMqXeedCQ5eZWSkNP0KDZ4Uyx33Uv5j25w8YslWgqFEjBvyCRfcmerXZhrzw
gBYgAZz6njrxz7ZP9WCNCmVPwE4eODWukes2RdsSV9Rvm9yOWRNlot0A53Bl+FbxOmunVMZ7L9qV
mKbHCBXqlgSjPpd+kX6eUIgHbxqaP15f3IIjqLL38e66J+/EcvyGwbwSbgDU4VAo5VzRMlrrcQEz
TWjux7NyANdCGUTH+r7yp30JbVvP9jTGMekVu2SXh1+fXlrfOD2NITnE96Ax173paO9LH7vHz495
8AyZQT/b0+P4Jvmt8PjaT+XahuMC9abUBiFfWiIX6r4nxv66ARFIzNguBrcBlXnsqB5hMQwr36Mf
t7Pm3hvVz1RvwrkwgGM5teTBHAPbrrxSNuAuIjjamn+fGt+EcjTlcWkOcFB/sL/YqTesXvcN8Mv8
ybkbX6Mv/ev8CUTZyQNKftc9F12ZKIm8T72j9ctXr2Pz/0j7rh7JcaXZXyRA3rzKlW9bPdPdL8JY
eVGelH79F+rB3a1i6xSxc89iZ4EzQKVIJpNkZmREO8pZAWoyq4nRj15UtZ+AaVewbdaEMfHjyIbh
KEMjCi+DYEZVgwO7BZeRFBrZO8RnAlAObevBzV29S10wTLooCFaTD77FJ51uUYM08zFEh2ecJP4k
LHqsRanLD+I2mVMyiJLG6Gi2QLjYou+BKR5TLU+PkHtigsN8ffgLdQV22kdzLrelk6SUk6GCe3WT
V0e5P4O0L49eE9vNh5N2qr4zFaTdYwiJ1pCdlCd5CmNlEYkoRhFEa3XkF9/C7fsmm6SYmFhx0/St
+QeVwJRItsR0a1Cd3XautV4XdD2CKxwVX7A089wghYb6rEHRZR/Jj1Vmo2end3PlJDX7aLLCKE7d
qPct51ynAau308JsSEdBJnb16n35Edx9zaxTVAMUtJTjBU8PI6KWN4OM0k2JG5/73w7zlffMndDw
cO7Oot6/tQPj0jjnZwnwL3q5iANNcekv+oiG6XWtIHwt0elTfET2/EMW1QHu+dq9nLSdGjZjhCDt
x8VXVfcL8XL5XdaO4/gN0I7g9rqunVDoQwHW1FqyIzwpujHXlVMZWFZUopoUlUmgPlOCvI8ImbCW
QYXWEdTWl6QtngXcrS7O6kgCBA8sgPnoVclTo1jeUs2L0tpzRjRxIErjkfh0e3xrDT4QPQfZDLar
gsQm93AptTyzygTtrqx2wmYuvLkIo/YnhcTfMc+ckzO/KNW8zwRX5TWuaei3AHxmLvc0VEOuF1KR
k1orKESQHPVHpjIUEklgGKlLyaFKYr9NdGC5JrePwfw/z66Zdlu8sQSZiNXVvfgIzptYVKVZZ4BA
QLa+AnHnUdAUoOVzl4mkr9fcFi4EmBqQogrW+Hq0GisNe1DjHKP17T6cvy26daOX/rCxFwXvg7Vz
DiUFtIIsbLsQcru2pTATHJyziadOavwidUu9RMoswTG3fDC/Dy2coeg6QhIDfWjXRrqcziXOFLiN
EajsMWkC7RtJjoPtDqJi8FoUvzTFxRUA4FCnrWGKeuSLciyea6BGReF7+d5b4+F2n06SOc8pjIBi
8X2gbl1CRyObXTXz0BUrYnVfnT0bVWFQL4F/82NzXFyCrIzYmR3DWmTJu0lfys8ue4yZAoaO0Y06
gZuvRWaoy1tLtxa2Ov8asuw0WzBCCJpUS72qiU5OUfyO2kh0+K8tFSSyIXaHqirIpTivmMw4dnIZ
fCO91m4NZfTL8jCDmRg03smhmI5xU7mpeac6X0Ag3NKwkM1tN3rJfI4VEWZpbRtATwt1XXwRTmQu
wDBC5RbsV+A80+p8Z1t9FqRxpwg229rGxiYDghYy2ei64CJIRWZtqpkOHeIx2iSFFFQp4PpJ5zuQ
gOqrfdeMj5lVCw76tQVFs48KxgfcK/DH9e4DFQ6aP1AEOSaj7YHtwapzX3jUrk3gpZHl7y+cVFGI
rlBg6I9z+1jPX/RkFmy6D9JoftNdWuCWKJoXflqCyUuce2IOfoRGfaMkexmkEpU1u2W8PKtLaMAm
5X2WnyTcWKEUkjX5pi57ihY33cUrH4IEKWCc1l1Gg7iYQ13bdGDCVtptr4ZWKuqXX3Pyy6/mljyf
WgnN08uSQ6yIBDGz3ah4Twuvz0Whb32dQSsOZVFA2T9JkoMvOScODkkwAQCvBDVhpBQLJbx9B1hd
aIDlUZ7BLQANDdcLPYM/YcyjDz1CG0Dz1JNyQZF2dRwXFriFljplZqzHlBEFQFVqenZyJJUInrRu
BSqfyMQsDz1uHEOsF+XQYVdYzPJHlH6WHBabNrdnay12QwbgHyvcWMo0ahKQD4DraD6pkeE79BeK
fiPk1FXVr+T4vxPwQuccDdFA3kGcx+K8jdCJ6aUDrpC0ukM+r2T5aQDLJpB6sWA7rk4fYFVIX0PS
DSXuazdI2yivuggUygsV5YQbg0NfxOKey/d+2vMXVrjxYKgzsRZm12Sog2KYHu1xqaLu50703l8L
zUuKUYYAJmr2+rKPL+KXZeZtb0VYqAJCwRVgD43hGcUrWjVqPQ+UMUCG9LZrrEaGC4uL61xYTCsr
lpIUG6kjox+pajg5TezaY7wlffK1jUSlllVXNIAsA3gS2ItPK0bysskX2uS8ah10L7fGlpndrqry
2m2KOPUp/GlTsEz0WFl1lQvD3CImYMJkaYVz3lxazIeTqv9Co9Xf+CP0USERpK1ppwE0F80R2HIj
R9sAEZoji9KZj3+xZGAOQw0X0c/kW2DiKOnQK4aYgQKoO2jZjn11xhmnCtk4uUgteq0QCcnSpckB
adWlv/naQfQqGrteQhy069RNlHkLvkoHL60RFfHCTaB/cpL3pQshumJjmYElYudf2XxAigLCjZHi
Bc0n35JYkxSjgFB3JiH9rsX1a5M04LSnlhfFRHBJWTWGZCs6sJC0lu1lf17sBmtoWZFLoHyh8lT5
rC1Gj/Sl5tsgTgtwIRURN63ag4QKutKW9eQvfGluG9SgPSgQmIYG11HZl1PnyXMVqGny47bbrGwA
IK1NkOppuFTbfEa5bGy1lrH5UC5H90BcMKSV0Bzv63WUCV5aIlNcUOkmkiUSqHOOSoQMQDq4Csvc
VhH1q6wlZuGZiCULpS6YZ7k9TeO0nlBeQG+t+ZS6YBD383O+k93onhxrbwyNveSRnSR4MqyEzCur
XJDGtSCTSnm5SUH7x3J/WZvcv71Uy57iDhwo9qBostDcLeoz124oFdNYDhb6NFs6gn5GtkN05b/d
trFy1OBIQ3ew7uCdBa3xaxsJjSurNtA5qTcJc8ECcpDjPJhJoHVKQNLyDdRRvfT7ttE1xwAyBELZ
EK9G7z8XTCZaZIRoNu6h6MvK2/cCeXxJtD4rRwyKW+hAQ5YGDRM8GLc0Wyvr8YA69nHn5Y4ayvGT
sU+gZim9CNlv15wBiF8ECzAfQRSQm8ZyGkxJnmGMVF9KiAKl71oWuTQrPQD6/mLy0AUExPzCw/qJ
5a2uWxn0IhhXRjQ3jiR5AxBW6dXtNAkccHVUF6a4x5o0F3jj1NjAKUABcv9O6dNk37fIkzS16GBe
c3Y0niDYIquF4gWXzRvGeihKimE58dNoAukJEZvbE7eWp8TRtbB92kj/oCH+2teznCYW1XCGoIvY
jZ0Gd94JeJrJywvJTbt5k5Y/DSS/HfkvemIXrkU85XVof+Nad21Zk8ycxhmah2vN7d7GxsOT/vbg
1o4QDaRANgIGQvunpKRFkwwZNfBiTcW5GJhLCNmnmROkojL42ua9tMRF2zFJpyEzQTsT923tKalZ
u1kEJRbbKGSB/4lMcQFQm+2MEQIekib5XZe/x/bd1vd/M28I5Ni6SM6b3MZtzdIpiIXRyHrmEQiW
ACBbkThMB8FxsT4WgMaWFzE6fnn/bupibmuMhbJgJNsClxdBYnrdBf61wA3F1uq40+FpR3vyvgMz
FB3+prsFiKR/TajXfhzNQzPEC31SpL4li8zqt1l06InmiYs5oFKpEnAZgjug3umh4QTO9vaKrwU1
ENQtJOWLIB4faMx6SpwpBdsHVCVayBZFzSmPdtR+/HnbzlpAu7TDLUer5UOWV7AzQkgA/KpSVm7+
uwWQYiPB4iA7irB2vRp2ZDjEYmDOahUfeJhJ+3L79z/6lvkLyKUB7gLn1FSCqu5Cq1C4ndYFakCI
hwJdvLXmZ5r+nqtdhvJ7OQd0rL36aw+O5tlrivepdNxsn8U7aJ0n6FMVDHzNR0A8jbZR3PcA8+IG
Pk1S33Y2vsuywUgr/WKxWOx1bflQzUIBDSQjOGu5MEcbjVmj5eDsqyZUXRXgigX7da3gjJvXvya4
YUSxWjpEitE3XGbbWD1NGfVM5gOpfx9lQJ9rkewqAD2y5ty3tts858Q3JmtDlNzXkicjPbS1CNey
dmtaMC1wK6AA8Ni69qlJq8d8HPBNsUVOqvmcTD+VrDmolXbXavoOgi0imPoyyk9OBnjL8u5Zes24
iS7kWR1B6Ai+CPKgKE1YWz+HJSNdHszy5bZDr+HP9AUMj92CEh5Q+Nejq6OZkFoFe5Z9MvfVUd7a
J83vQ+MwblXfeMy9MjCf01N/P38HTaGvu7UHkXDAenpP98vQ2siuKepRX6u/X34UX39nUqmYcY6P
ilRsIj3b4trtjY6+TWV7k0+d34OEUh9ObNI9O00fq4492L39FUjf8Pb8CD+Fi1mojPRRp+MIke7L
rQQ103IfhcrXaAveyWO2GXbp822Ly+Lyi49VR0MmutrBlswZ1KO8VtlyZg3oZk2oq7KvYw3a8Kfb
Zta8+tIMd26V8HRVSjDFbIQmo5eSAIdwvkV86gWW1qrSOooboJZG3g73pCV2XeQOlFYftcxCDXNo
9GfHaH86cX/QC6N35/Rs636eBxVgDVFr+UprCs62tcCIpz0eInjRKTgVro13g1SqDTh+j7m2iWbL
a/okZESESl/bsYBmA8oAICRSlNxsxtqkGZD+A1g0H10zaySgMSs006JFoh71H0knCUpVqwZRrwVx
NzwFnWfXwwLkoO+ZiTlNdvbOgEiu1z5WojTC6txdGOHmTlFpDKJmHahB1GpG0BA2zrtqC3bY2qmC
VsN/RsJ5x5yMAGCbRnoMXcHSf1Az8Fvp8qe5ODrUnZXXy09PQeGXbn7QNlkNhJru90f5V/dYPcwH
5VULs53u4bX4ADaEjcJe+nRvi6An2rIgt76FO9kcucVjx8G3OIkfH5KfiWe8GlAAZ6iEF0G0145K
iIOtCukx6Q9sA0xR/qAfyjcWkPvoR3nf3+Vh7rIXB2AD/3YsWL3VXE7UEiwuduiYzHKUxPAmhLcA
rLCIB0EMVrtgSr0SSe99/eb0rg2H9qZdumPSHf0J5e7ek7eW4FEgcmzuPLLUSU3nxbFLpKiKL6mf
7RKBLs9ahP13tDhnr0cryXWfQIUKbu0PJzNsT4LpvO3RqMFd/35qFEQ2JCy1HASxd3upbk8P+gWu
f7vSI0qMZaVwq/xB/NmT/Vrw/ru96w0eu+RIeYQLHj7fNA9yuafmVrEFJUTRDC1/f+FvkjkPtFjg
yNK4xx51O0WkGiGap09RJUpQwVnmqXBHDbygUE/4mYO9B/mN2yuyVvgG4fr/C2CIVdeDUXDsxaMN
U35E7lTvN4C2b5mf36nBOT7Ql7Rxf4GjUQ3zB/Uw4TW9yV/Hl2KrCDxDNKdcgMnkSNdzQEKOs30i
kHOeEtHlfPHb/x3CcHm4HuisyHHbDDgOdOCtF2125Uu/QQXzXqKudV9tbs+ryA25QEChpqa1BQ7u
6hiyr4OgnrFavblYNT75oJlJ18bLYPqf053ksed8UyATNbmqVz/jcZdu2/qOktMkuiqs5uYvLXPh
QU1aMikNBkbc2nfwxzEb3XirvnW7Zkc3zh1a2SgE4wR+uszXjdX7gJJf7Dl9TNAaGsFNZ3Aj2y5J
w85wR7+afmv2czIInEVkjbufNBaTJBA+p8fWR9fm67jNd7GneEnw/+UkPNqBJZLOUnUJJJLfJHWY
a0XQmILzYnUsUA9BDxAKfWijuPb7whqcGok3jAVHd7IHmkwLEuaVX6eDiDZt3S0vbHHO0SZVYsYZ
5k2WgERhquvMqsuYtRkdwGXaCSIprwpxk6J8TAcLQOhiY0JM2DbL0e1zEQB8NaZcfA132thMTfrJ
xlFgpWPmzcx60mtNiLZefuWTZ15Y4XzF0icayYtnRqfCn0NrK4fa0T7iupGGYyhqaF89GS6scWeP
PWnMRLYYp3/qluj52FnUr62/udReGOGOH0JzxWHysscrJZial6mUBJ4vWhru1Bl0o29KBxac6r2k
ByKLEBfrz7aLMXAHCrqQEoMOsCBpX7JBD6JsN2UDRKwDYElSuleS0SeQfLCRMby9q0UbjjtoSGFm
crc4RPk73ZebOlAO0ouOzM/utp3/sds+MI4LvJaPiW3KWubEA9Coag7+32owTOinD/mQejUrK8W3
ZTIZeNDlE3Uh/kwfM8WGoHAzWzOkZohWbwdVqdJNVJUmumH7FMehU2kiKrVlwJ93yL/fye2QZESV
FwkTRKAo1Bnu423tBrH6wKhgRlavxnhNLoolaBf6lAlWZtXUln6iNo88dNi40RRGtPFH6Zdg6lc3
/YUlLtDJY6rZ8RQDrd0VXmaibcY5ZdKZPfXoZHzRIVBhIqJBbEtTnm+bXh0jRLYNHU91kKVyfm10
TiFV2iKwrpZummmKO9pOYEbaHussuq+vrtyFMc6VtVkm48DQtZKk8/tEY21nVWwpryWy14xolZqg
bxbaUytKCK/uIejlQtsWZWx04F8fWlA/bY2kBEy4j747yI6m9H5SjzEN2/g+A5oIoJTb07o60guD
ywdd3C8KQ5GiZITBqaMbsB0Dr3THwIaTKKgiGYafzH/zTrHRZgGwD/qs+HWcGyh/ANqDzfs706r9
pHRfTAX9QLeHtXpcQFdV08FxvJDyXQ+LpBDWs1mXHUMLmnpsA82rTHdjEY/haiUWYI1lwdBpD5Hv
azsUeMHJIhhNBUaDGZ2L6g+SbiapcJX2AY2pLmkApRVhUj/65PjIAukZ+AcaX1GC44aXDgkZIZiy
dPCx47Q198mGnuJ3+mRRd3gsH80dTuHvquTOh3pbPU4hQfp3eG4Gt31B6n0jek2thuTLD+LmoaeZ
ncfLB02eFTpBHlge2bSHLMxf9DC/196yx1l41C3x89YscIdpUkwajSIYlTH+7OF75LeBtJk95fij
fBA9bNY86nKEXPyxwHRjtdLHlFfhLzSXuZXgbvAhEHhrPNzmnzvdSFMKEyg23TlQab5zOu+ITOtB
fWifmm3tDVsEoVDZR2/xrt0PO/nr7W2z7s8XjsWHgxLKseaATyh2hq9v8n3vtm6EV6/oCbAWzi+m
k3/IRa0albkDQ6DxafvHut6DBxuCYV9uD2jxuxtT+nFbughvABbOUDtDeEOiXHY1TwQ31QRuwd9F
xnhubbPCOLT7ZjsEDEWYyKvf9L1r3ZE7fRcH855ttGfDo+Hkp5uicvWg+p6F893ks7vkSL/iv3vV
zb8n28ozBDeDtR4vgAz/iRR8m0s2ZwlymPi+qfrSAvh30r06cdMCkkteelf5svU9cg4mnim3J371
HnppmAtRrIvNEjxaCFEe9WQ386yD7tp+uVNdW7Bx1s6wS1Nc8JmrsSnLevGlwNi1D0gLBEvGUzAg
kStx0SbWew1aS7ByYj8f8h1zO3cMRvjUL8hs7Jz7UpDrEI2KCzij0k9NmsBe75uBEw7+Mi6RKoRo
G3IhR5drO3VGGJkVV7qb9zls3J63D0DrrS3IhRQDvD8YBrqR0b6JrHQNunSP7NXA9I0v9b28G0Zv
PFV37AtB+B5+foMEzO0vWB0jmjqXsixgSxrnHs6cypk144x22kf0xDrsvdNerEGQblgNBKBPQXsh
mIDBpHJ9E5jQ6BRHZQ/gueE21eBBni1z/Dn2hIrS64ctGgQg/YobByCV16YImCSrUkOXgPZsgf3e
Dik6X+z0C1OUcLRVDyVYd0DvhTXo4BlC89zJKL+VYCC5Pa+rRVZ0BaKFFA10kGpdHgsXwTWTS5Nl
EYas9B6tf8Zm2NTBCFWJ11R+b0GlZM7MdbIyKI3jrO1FuMg1GgUIWQLDjTuesnBLXdtHcC9sgy3o
9Fr3hvyHPjFXB1dkRbf0d5mFFFKkdKewPXN+Coa+utrgHlsaB4E15RmfZTsx9DoBily1RxdxlZG3
FJQJ6EWS9C0Z5LAvNyhCL839uDZ6vf4o9407T7W7qKOItLSWLfRpiwFxAF0wMESDYuN6IiooqBl1
sfSi5ZXtFq30PBDnOe2hp+egpTLIiixxKdDfoNjK3wRTsZZfRsP0P8a5J2He120r1ei4gBCZn7TK
WdfexviIHpfdnOl33QDGtDIOyO/kL1QEdGB9UcEF3twAyeb1sJHliEk/oC8H0i+9fUrtI63vmYit
cW1ylwYWe+HCxY7jvLwiaWv2poPTpR0PcVrt1XrAyJpzk6h4LfXf5lZ5BUHcj9vzuuZhl2a55EHU
zegvmmFW3fRoTIjrMpCiyo2s5tRPg2Arr51tAO3Dkx3Q1QJNfz2Tk6lJdT9jJvP6N8QECfpthcpR
a+cZeI9AtbrsWZV/2nZ6kSQSEl7wjNgj2htufTqp/DwLpgHsQEQRhP3VjD0I2VFrR/4XnQJcmJTV
hvxpzakNVEa7b3ED8v+mc6v20dkOhRTWCapM6JqWHVQQ0m2jInHbz4Fd29/qRBYUz1anGJ004H2B
6gGQItdTPEhyoUsJ1lPTW1dSXnINHbmWqP9u9doFNh8DiSAQI+J9fW2GTlmt5raEPQFeF2039Lkr
5xb6Ikd/zAKQrui1l1Yeaj+33XV1eOBbWdh0gVP/qFVfnAXRPBtl0mdQwRvtRW/BYKZPI4Gbro4O
jBMGJIXgR0DcX49OVXq10OoB6PQ0JQe7kjUv17okcCI52/Wz2ofIf2qHqcb/Rew3jTbmYUC2XZCL
WiP5APoKSNsFugecPHcX7NsxcyRkHI/j9BDnfptSF6qJrmZsLSsgc2BI2glCUc3c+XGVvKn6NtJP
EpIQZNGy7uPtf5/8y8/hPB3a2EaLhhtATa1sO4D0ZWYvlSTyrbVACB5MtLCDMgI981ygh5RwRWmD
U6bsrMBy3ifWHoiF5mATJI5dfGepjdsQEYvysi8uzjakdw2IB4O5HdwNYDLkxSgxzwyivjM7F3mV
nDWj0nd2bBYCz+KC0ycrnGNVeVKkWqGws/Ga0c0YHajiytpTrn+T6OvtxeKvb7wtXpTSzFqtRDsu
O+fSUSrf7PLXHL2b72p1TDUv7kc3ybfZHWHP6nQ3S64hGCr/JPxjHzlUMBYCb/tJSSRJ7UabK4Od
/VZ1ldkvxwBMuq6xy6ANrdvhl9vj5dMan+wtK3wRGiD+bqVYZHbWN0X/bMz+uJ2msN78rsDmVW3o
dvqOf7dpOOFPaVds8N65/QkfrH+fnOhiyEv0uviEEdwnZmeo7GzLb4V938uNS6oxIOhmhCZEdrDM
yaVKej/kvd+SN7P/hptcAlQwIE6g4z3kyS/SBGaJNP6hr3uXzE9ztck7486Wom1nU6+WHrq+2fWm
sqc69USEIutOA350gMag8IhL//UIot40hyGx2FlNPNmLNss/7U4Ll/8mHmtDpm6SvcBVuDvIn5XD
fQCnJ4hEP3Gk15Nj5MAbsjPDs0f3a9JkAdL/Oihi6j7zI2uaT8M8tQKz6x5zYZe7crEm7tGXYbJz
B56qaPRTyHkbtQa6rAer8HI9D6n0ValBQo+6zY7GpWs7bqq6JkXC2nwtc3AtGdRLo5NUHYjg6/hD
6M+s4LoLqDqYc7AW10uBN0enzyOWotUzkOL8LOo7o/ALG0QlO4RAi0puu4/QF3HbiT862D45sYO+
G7TROcBkclG+kHSoF8dYDSMZwwy9sniFHkxg/GobyA5kcNDA6qOSLkWAU7uycqrrc9b5Slq584Cq
6awdrBjkoQ8T2ddUVP1bmxbctoBmB7ARJCf8PXk0aWVGtT2cW3ZX0tKt0yf4KtNTLx8rT5vOce3S
6SjKcK34KGgGAHu1IYgCphF+VqymKuxOGs+z/KVTyGY2Nx1pQlYBEkcFS8CdgMvKwxZ4uNFu4UB+
mYtkjlPaNNbt8ayz+xpQv5F+yaXQVI+jfXAyV3+6veJ8NvaPPXSpQCl3eXrwHCOjLlXGrGjjecoH
8sxYrAY17IaoHHlyK2WBVljNY4rFfFZjau2LqiKCIa8cjHj4QMARnQMOCg3ckGu9KNQWKaLzk52o
7oCMgkw2RPqJHiCvEFW/PsoynIsvTQro30RjtKnxzdnF7AwSarL0nJtTdTfrhvRUWD1oCJs8Nj2q
9WTPBni8hh5BP+6jxK2m5V9nCNJpVo/SbDe/JFObQGM9lPu8JnU4WJntDX0zHIbUfsnVRPMBVzS9
2crN7RjVldc4CGa4SveB1trfWqWrN9KQKCHYN9NAn3rwltq2GuryZDQu+DgRbwytmf8bNvhjsRHz
0PEG2S1I4nGOzBK5idMyp+exqL4aKl5H0neLPo7NHdJVAsdaAuineUbDBv63SLDxjlXYPZ2KhNCz
HgWOvstItHMUAsozEDPQ32NB/K4EUKajXmlJLkQwBa8F/m32Z7DQxcCOwjay+LR5jc4MyJA29Nzo
YcRs0BMloYpTuSa+RudDO+8qYAgkMEXrP+ThmQxVaDegsJ5eqywWvMzWXNzEywX85Gg4hHzKdTw3
Kkh36UZNz1L03gw/Juce3A1gfbPIHfmPmZo/44YwM1gOFm5GHmQ6WUZJk2qgZ7XPvkOww80tE3ew
9N78MUq1V8TeoAryyHya7JNN7jSNW6bWRB3pWYukH5q9yaINqXGEQma46Ba9Dn8aWJiC/DKqZl/t
U9FiLxP4ydtAyLnI8aEH/MMZLm5fc933Q6H09FzqBz3bNcPRKE75cC+fFMCRmUfAItjWByVDCJ39
6jSLsEqrK3zxAdzWaoey0afF27RECowCjUhGFUYPehNthjS/sypdcMcXjXj5oIsR4wg3IbqCZc4m
5Y4pgAiWztEYTAExzeqZiw38z8xyzxYoD0rEyTCzk9Rtlbzx5QYHL6q/EgPdiuYp0wzukyQE1Vcp
UpP4H371j3GeyQIwN4tOOgbZF+HJNL06cBLPfg3ml+duK7h0ra8g3vxLcgHvbc6Hpai1pbGDLat8
a+Rtnz9XlitNT1r0xRGYWp9U4MvRFQJreHdeL16axExN5ZaeafWLpicTnfaR5kG9qcyPaB8nUfib
9L//JiIDp4B8JlqIQJN/bXQkfSX3IzbpgLPLpoEWGngu1ejf8CTHHY2tPfTI5myTX7cN8zjoP9Hh
wrB2bbhuHLsgYE09l/NOSZ7SiL3Mcu72NWIg4mBi1l5PMldOv6DD71BUO0pPdW9vHVzuaA94YVrv
Mv2cNA+N/KxGQKmqG8C2WcRQgxjdXN/ao+BFuWRXPsWTi0/m7iRdQ3s2EMyVOfrFzgYyNqbbXuoE
V5+1qQGEBKQ+SDSBeYBv6EsYJcOsdewMDk4oWAeo6mhd7ZZfImMD6FOR+AXqWSZoc793L057lqoq
0ObIJU70oEqAcz+b5IQCwr69M4cHNm+otmV4399ewZWtsTAPLbAv0N5/ArKjRpEotbTMxqZErTl6
NLQdhLH9Sb9vjOGvjEEyTXYWslIeTB6lMwPFvoF9CPbtahtrSHyhlTD/IZcUTNUi4pWVlcbY/jXH
xTdTqZSSDDo9O257jDahJSpTr0/ePwZ4GELGDKOeG5me66LzGtkMpupbvI83xgx6ajqGt5dqcUzO
cS+H8xF5Lo6FRqqp3k0YzgEYboG38jnJZSNf/TgXQQDx7fNqxI+r2XMko8fZ6pBv0XdV3Pit3vtd
fy/1rtXvbOyUiMmK2+ila7X3bdTu1bQ/5ZOIPmrtAYNvAmevCQU0ZEq5UGpUoxpDagu+KZMHx4rq
u2QqKt0de5Bf23SC8IBi/MLl3tobWddWrjFUieB6t/JAxFsN28MGHwcS74uPXUz6qNeDk2hw2bp5
TNQn2aNR4oEl09PV3e3lXTsRr0xx94ysYcRpNRO7o7Hum2rbvzbj4E9pB1z4Pv3RGn52iliOe5bg
zFp1LLwcPrID5mdajjyK2laRYHggtis5VHcdlvUiF1u51izP3n/MLH9/MZUdFPqyyY7oWZ62djqF
Y3cgHqtbd3iLh0073A8He3YhT1ygQtVW30TIXx739sfHLz6AW8u+VrK2MBIkg3csHM9D7qZodxs2
ndc/3BuhFr4D8uafMtmd/Lux2PYe2/QeXhFk+yhY61W30vWl1L+kHvhm5ziaymGyciTkijvWewXK
/mhSklq/aF+zbIP7n9vpT81r3/WuNnvRfOcMT703RG+3P+SD/udTULn4EC4t3+SEzGVKkBa6H4n7
ivlXnrpy21unWdmU9cJrW7AnK/NGvFtVCsrMJ6UN+9nr8sHvm3A2/Pw+UWKvEoGjVt0F2Xs88JZE
M88G1uEK7KDPm521kbymTvNz6g9J+e32+FfXwQCLEKjBUQXmHxe21k+GkmEdKqZIyOqmnh3JqW+2
VUCi/uhkTLALVvfa0uEPOc9FZ2b5+4tNACKMkZZDxs4NrbK91s35tynJqv8Gk/3j6RdWuK3GHC0q
LKXB3OWDfoQuVXyotSQJidE7z7dn8EOp75MHobSCyw4a11HAux6RPchVm6INZblPQW8snPbqRt3I
m+hFCpNN/QpvCdkPtHTK+y6YpnuyiY9f890UOu9DiNbzYAiVDQ2r38k3w/K6YYc/x+A5DQERF0z+
2uUc/GH/fisXATSdabpZIwJk0DQgk8sUZAWiU1w/5iqQZc02ip/6099k4q7McpE9ajItNXu4slSf
AG4h0fOo7ezq3kAFuXyoFUSZ24uyuncuxsm9IEluK3liF+xsjem0J4y1ARnGdmfaqSG4060lYzA4
pLCgKA3RJL5Q3qpVX8Zpy84koPs+VDfVg+JLP8znZXWr3+RohtVGRIi9um8vjHIDHCUGSIlWIX5K
NDpkEVix65boxxb9K6Bh1NDHnI8i4PT6CX1hlbtQlqTq7CrBUFUKROjW6GdXYvftlpKwrU5GEagR
srqBVIqixvp6/jPH/KNSgTKYEWmI0rLR36t4N6DAZEtUEAz/x/b41wx/GBSSUQx9jUKXgzT/Q+7Y
6AfZp5GrWj/jt7FKXEt5hibcbWddK00g7f8hOQosjsFzzJSRmitDDLOpvI1Lx7OQM+3TjdqkPoLx
zmCz10fhIOOSANV3ywRLo/LQVW9O962xdtK3WPqtsoNOJM/URU+WtdLZ1cdxe1dppbFChyE7l1EQ
Z5tueOyzhcBiorsysAbPzkNg4vNDBuZ8MFpPzn9P7F7Z5zxdSp2K9hKWHrrd6NAvyTG3AqCmPAsS
gLcXYol+nyI5zg4N9DU2wI7adSSXIGI96i1OjUh/VdEXMLyZaEVINret/I/l/tcMdwRGZlzNsr48
jKVQ1786KIXo9nNf3kPIIWgyHxwhmur+H2fftdy4Eiz5RYiAN68NQy+KEiEzLwhpJHXDe/v1m9DZ
vYcEEcSe+zLzoAgW2lVXV2Vl+p1uQWLQVLAhdJmSFPFHjDbB9NhxwMH5OwEqG6K/hPtZmoPJbeZz
MphBm6o7N8hQyJBnSzxH4dJTjcD7/jzMO86L6Z5cRp2Xao3A17gVwtSBxmNoPOR58J4Zj0awTmi2
G/h3aXiK+W1Qrb26tgKu3HL6Pje4hU+ZG7SMZJUy6sOjYiReL7yvs6pT0h7uRcu7D9lvRjtyZ3WZ
KuybOFaWZnnu4XxpcLLTysqQA5YDREAfSvVR4qG0U5u174ClLxaXygVzdwVKi2AURzPv2DR0PTq9
rySxSz2c4A+afpZsw7cQuci1Vft5f0XnDKHGjmQPdOuAdJksqMcprS5mbX/u8twaMjgxrnYh37Ee
Uv+oy0veenz+To+rBp1cJG3AQQMyp+tx9SHe5x54Ds7g416FNeiCYiceGvRmbiVANzNhK/k/RlLa
90c5dxddmp1MJxUqKVSY1p99CICVWz9/C0Pnvom57XFhYlojHyB7miac2p+b8g0aS0UB2SPm+GiI
0sNzES7drnPrhqypABQCEBnClIWbAyG8xKVcf64Y0jghnn3aSazXeluvGSqF98d2a0yF4OcoK4Zg
WQQM7XrVqF50AWM88CwArBROI35If1KRaEsik7dn+trO9IjpYRD5FHY4Y1tpfwbtLUMb19P9wdy+
Zq6NTFx51URK1AdAxgDpkJui7PFbLu35he0w83CHGWjUjNUfZFOn6W0jFHq+CSQ8UkflM/0T0Q/A
lmCQHDiLloQbmk36JvpfXP8SKzut/+qRQcgYZylADeSgEmPVX+Z/y4A29NtEz9aivBFTi+KmaevW
zJem5Xb/Xn/vZO5TSL8rWgvUWZw+9sOpWpdWo5JUtNQlcYElS5MFiAFUKdsclgptw/RNqOR2SF95
wzD5gAdaY39/vWewNRgZLgikwzTs4CloH4PiWNgZGFkYHaSGrcvMLprnToIic1s/J/wqQUNByZM2
HAhAJYHMm5Qi0eKtqt9mDSH5CJIPhsxvrGxEtlCtvPVN4H4FGkyERg46p38D+IvXdduAxbArxR51
EMGz9SIHf0LGIXkRBt8LMzFzvsYrRQMSDgRnUBK/PsdSKuglYD7iWS5wRXem0Dk0tbUeZGdPg2pn
+bFRQefEPRdUMUELpqSnjDtVgBn5P4GyC1jwN9a/NPEkJ+9q/QbtKq6mTlotFPkWPnOqHESFDC7M
k8VzI4eiI6iDXWm5v0XCNXxkfeUveLcp5RXCGdx/ALjw4Pcdi22TJ0SBWykOAQI971KCdFpOjqr5
+fkpm5+P+9fX1/f394eHj62LFBv5aUlkfv3nZYF95HFAWY9NKirjfFzsgIypamsIg3Jme+AsiLrq
HMUpzfhAV/6qAhmY50hP8WpYqxsQex9Vm1+hZSjaBm69vv8pM+lr0CvKGvps4LJ4SElef4pvUF2N
jEg9KwAmEKfKbY/aic29l+sliOKsLRX3CZC16IyW+fHWuRi2wEAfAkJq9Yxm1nfDGdYVyR4SW10X
5sKoxn19HXWMBdSRLQO8sSNq6tpSz0uB1NeGek7JsTdrCBS+HSn5lkluPe7ft+gUIS/3Tf5iV25M
Qv+bx4FG/DbV/dRqrc0yMVXP1u5QPJ6Pzh/nYEVmbxo++XQ2R3Qrk7ND4Faeysf1em2ut7a9IgEG
b512C++xmQchJuDiayYHnw0om/Nppp414tuQCSldAPn8c7A2zXzfbSNkk7ZL0KYlo1O1cOxocIt0
mAI8OF/MP/1nHtnSq7QfHsCi2LwAp58+0+eFeR+vqTvzPmWl5P0AT3CWY96tg/XncHSOx8Ryjszk
yJ+cfI6TDg5CXSLppniwMO/PATE/RJIe1yflsSbrhY0wbQb8dS7AdY3c4Qh5IUd0vfeKJFJp35Xq
2TvUTwen2Ee+s38V0TK+GlrLFL5PwHf+9FttCZ44u+kvDE+8CghxkB4WYXgQLNFMD8Zz0axy9KnX
TiW93Z/2mSwTNpg6oqtHilZ++ozojDpPfb7CCYvJsG8Mtx2Ipz529OC9ar4ZPLFd2C9M7W1UCmjw
SJY5hr/ohpv4Dw0iDq3fUf2cYUUV281W6ZI7vL2br02MocyFi0p8o0vQcK+d+ZW8BeDWDhzf5syG
vL6imraW14tQjCWLk5MKIEItRZTTzp3VWC3omrmHYhe6wpNopQ426Do5LGlu/7q/yZkBxQiAnpBz
QAgiT7aoKuS9SKMSozQBvNgx07Bz85NZDA24EUH530mdhDzlq3ybr8oD0BDOOAfxihLeeYosfx1Y
HXlUVgUJ7ODESEBCMHa18LQByVbg8CCciaZvdIbulE104DaVSdE0zja53ZJnzlkShZ3dGRcDmmx9
NS5in9MK7WxlDj256TFauFF+CwSTKQMiHRJ/SCHjjE2bzDWU6au40bRzZcmmtPMeuacMJJmYMXtY
h3+YNazptlwJr6VTEH2XOmzHSLUCDR0W0XsSMQ/8ql57D+3yvTrjAlGrwesF2EoADacyMYHe+Ike
+fpZIr1d23+KjeYMe9GGGm/km97r/aM/kxobpR/+NTc5IzAXRwPEh8+13exLQPMdzUYeiBj2R2r5
TrBiNmJqoi1EbdNe3NGxXtmdnBTqlUwuJAxTXenbapM++KQjaE21X/NNs2oePPv+QGf86S/aGm1H
6ES+YeMcCl8vg6jTz94qsKR1tcPCOvw6X/A5S2Ymwaik5wKypjCDMHDdbejJWEHH29Te749mBjyh
Xw1n8qaPdLwT8rbVz2/JBg04TngCIvaJHtT9sKqthGi4IpHUfBeWDI8/PD06IB+G6rBqAOU9letU
EcqnkdLr52qfb9UPdRuhC162tFX/HP5VFqAQ4+abGpMRhaFQCsyvNu3g4gMvF9qGGWcpt32ZwEOh
iIaewGGpG3AumkX2+V9Lk/mklcTSgQbG2WB2ayoMuNY9yIXC+lm1W8EUF0K60YXdDgycSVhE3LtT
OvQSrSvVECfGOdkHz+qzaA3/q5n7HwPTan8F7sfeGw2oB24NZPgT3fOOvLDZ52cNDw3QeKHZGKrM
1xfsKN2qNWpunOUD/5Fvxa/iJ3iCdtaTuPCmnLWEKGEE5+h45GkTS3XsybVWtca5SEn+FPzVKoIs
eURaRoYPbWHyZp3TpbVJjqMK1cZXvNpAem6Ei6FJJj3Rk3AodtoDH5oFNIYIWL2WXvgzF98YCv3P
ICc3eVBzuicKMGscq2PwLH8J3/USgcacg7q0MblcjTTTBD9sDAS0rCHtBzrCjsVP6lQL9BIztQYd
dzh6f35ZH7DJr/eG4HugVo0T72yFJYkeW3cjPvaWqZjlXrC3/jFy77vEmUQRDAJUBkVdaCjgLX5t
MOKbhNMrGOS3kElaMTxJlV2N+5OhKsxsBm7cGBgAyYyPICbatZ+cc/8LfmWMpqf68gsmc5tUFe36
DF9QWGjoOhHNZo70Wa7UzeuDaMWW8R65wSr/z74EOIixeAZMCdre5Mmjv9eLWBg0xTtr/OB44iYv
hO3ww1XtwvDGr78eHfBo0ji36IoHlmQyv4WalyW4zrkzb2RbxKF/84Fq6zhBOyakBP6jAtHISwKS
DGQx8EIAX9m0eayXQtXns1A8RxyccNgWiZV6SmGLUi0thIPyzZlAGh4CUShHQQdrRNBe7xyRAR7T
D5Jy5oYHAfxn2U4PNpkBSgHwF3Cvnvfl+2sjOPCAmdDnoXtUUqKILqI0U5NW3RdPP+q15j1nkTm4
AirY+P+7+EjTtaE/t4XJo+eJ7nqoO9ee41GrhrIEmhdUaPKVNtD99WsYkaqx1RyBeYwamNuBRJ4u
IHRuLlOMElco4krJGNs5xlm4eA3JNRjBkvFFmTDds/Oyb6xcQxoxyGrOjvwgXzMxo3Ze997Czpmz
DC1iAHAhNgG2j8m5kJVOUjyuUM9qxwkrsQs9QiUx25QdJtlXjHillWFyUox+qdA/t7RjhxISs0ge
o9gyuTdarshpgKwY4DfASYAzyPPAL7BVEheEjNkhZk6dbmloqsFhoNtAPyYGeDeFAw8OKGHNOHNg
RPk0+t0wOGVBqPoo1EBjZn9Eug51W2p8Ujpc+hL9+Pkhrjz0cK7q6J1CR0QhdWjqO/Et2SqgU9EH
xwfRJZgRdXDCLnEG3cbxvztYGDPlYzfWtENKlX0FIQXScQEvPuL9VAB7HIF5Ps/oOiur3iqaSLTC
Qmo2uVKeqkjlrbDPn8F6VVui4OmmYnhWGyc/8ThCmUJwqJJisDJA4k6CJAPIYZpEW6L+vQWAjFg7
cF3gOQAgFLzn9a6UmNiqA9UjVyr1aAPCj/hB5NQNiyIwnwLA3nSelUpe5xgZzhpy8JmjxEFJFlz3
6CSvnBs6qhVNGx+DYyZ56tyaFED5oBi8cxbEKamE9BTgyMpFS1I0FuRYyVCtHpn24i8Rqt8mX2Aa
cozgRUTiBe51ei49Vcr5gqdunK681pTWLViR+FVbWb7bVlvAMRXvW17sshp3/nTEuDDxwjTwDr6h
UFHDVOLDMqFuUBu6zXMoF438yHafNmxV+kIMOdSyXA/Mk7ci4xoHfSWkDobM0iWGLrw2r5bCyZu3
BaSFR51A6KeIMrLpk8MqN1Xiq0FJ3SKUkWkLSlPlQwgwgz7EKaS0d2pACq2wyvWVQfnBDIIycSo/
CDZ6D+7I+1viNkmArzGwJ3H3gC4IGrjXO5MGvJ/VgP+4wrPOzDg89D98SUJoIaSrAO8s2WpbO/Ft
yTsKsl1SB9CcVM4JHx+j9K+4F9H/na3jwI4iEqA69tU3KyXYpoqtCTtFsgzjRXOpDCXrpXkcQ6vJ
0o7JSvTm4J6WkOe4/vJYURqaxi121IunEkbx3pX28anWHnIw3pbVW9p+97tgWMXqsDRr43m9sY3X
JypU+Be0Ode2e6kVwTGYUVfUH+A8PIs+9RygcYRlW9DmiKBolx8rxeE9S7SKj+jEP7Uvst13lhLs
BFOzZZFIj8o51kc6loazDdVcgmXfBmrj0l585PRCqnNFY3lK3Q5+5ciVq06yJW1LDwrqhtVRsKGI
8jq8SZBbO4GWhBaWYPLKwjL9FoYmUwVmBBz+EcQ64jeup0pCZ2hbKzp1yza001OfvyS53dGVl5qq
911x+yZb5fV7AiJSSd6z/m/BW6qw0oAL6hTwt6yQY2jsNtjneI7wUEZvLBl0oj1aEx6iyA68xzQ0
ZVCMhusaRMeRrZykL1RIvWfjqQo2BagkKiR3uW9ZPTFQENTCod4O1bsGXXBqUh+aU2FfEz7ZVsoS
hvOX6+ze4Cd+X+biRo59mbrqoVQdNDuSsnvy6cFozBDyma95TpJ1HL6ipQmXNprz35PHIF2HijUw
CGA6qvIqdlb/pdIN5Z5kIMPTrQbOWHhsozyqXkSk4gnehiSdizb0fuweMf32UVMdSSbaH0/eaNDH
CDd5cgTKkMHd9XtVc+ThkGS7CLhSnzTchupmhsJx+pIUoG+3825XrHztlL2hSeW+v5m5wVFoUgHQ
R4iG3IoySYj3WllRnlOpW4WOmpvAxud0ExCjsQDWiojor/TK7A9phXY1G+1vpZmgn2ur6qbaH+Ry
4XPmrqWrzxmDuotwMUqMlLalR93+EMto+3XK0GpRRGc8SdlL1ZuybMt8aOniEp3GbTh+PRET91VH
YjfEMkddLiFxHJk11E6NUiOK6pQJKZKYoON8abgzPnOM/uHsQY4HpMHkMKK9W5KLgjK34h843DzB
0B0Y1UmZAU+RkE7K7HCU7VCMrYCgudFxHFm/MXS64EFvH86I0qV/mqPG/Nq05ToGIVYu1xJzU12B
LhuqGA9KLXarvNEEs+3LZF9qkX5OhfaRVny1SwzagSEfXIIqE8S3VK1BJspHIbjDhPQr47wlqPfs
FyrI+PB4DUJaV5tsDfQjaX5cMt+tPWld+IFlaIUJKHuprbLSYXVjl9wmCRqLpU8B9xIVYLJ0Qg1w
5c/7Z+a2SIliN7TQRkZDXNJgzLzepGomSz1oW0NXXYWANAmvmtMf4KxC2RS9jaiskTF8D4+gCnLv
W74FCI2WDRjHDQsIozKJVUCVX4qlwSJXzR8SA3Tn4ORZp+Gj5rmS+jfQDnFJPLRb8A+Vapd6aSUe
/5aJ5w6MASwRTMQzAJq+tTyQ1ZFn6pm/hamEcJUpKV9MB1cMW3gA3qSXJp88HoGLEy3IIHRD3BW6
ohpLbgc35ARtWQLFE4l2XASJKXcp29yfqHEFJn4eRThEIgpAAhKC3GujXAKMr88XkVsAErEvl8ht
xq127+cn14gvtgVw6vh5oX/Q+pf2S5O22UOjm0uJ/d+a0LUlZCHQrwMwEnLfyDFdD0QrYi+VWBi5
fTRsaXCQ+61QaAev3uduPsh2m75n/boxEVtYnOyd70/jbQIU6R0gXMDlooy5/Slxeyxycu0xj7mQ
nC1EEkC+vUfHp9NEh6QISFys+KXeldv9cm1ycriiHlxRQmMwd2CZGYo1iSQBDVjvoM775pBkuj/C
MTCczC+SuxpqXiAL0pVphreL0w7Vac13JdZGFqsHCJ+nPIj/tNC8b+m2qI+5FPHSAxWABK8xjezT
vKSdoAWBmya7Xj3RZgDtD3rNxG9kdJSPprGjxM4dIYBAkqofoeg8HMDPQ2pwMYo7SFbc/56ZcBQ5
Uh6JX7h76HhNeUG1KgsCkYsCt+IO7UgvIZox96ScPIcbSJZs4qOOkmRPykfJNdTHolvTDGm+jmjJ
0qfMrTkoQ5GaVQwsxvQ5nvFdXKTgynIL+SvLzk1xKrlHKVag82VTn6gemvoDV+ksCbVieesZiM7C
tViLREzt+9My+ylwGMBfovaDy+b6wIVp3rUC3wImJYF6sjHqZFVIQQVcbjqsAy2H1qKM+fnvRkHO
BE4frAVulolRJSyZEDM/dCOm62u5KflNW78LVbMDCgmiQXVgLFicyYD88idg5SFeOnJFXI+zzz2/
9KDs7g4yGIE3vSZAmAHvDbkk8XOHYLz0baG29SVY8NyBU8Dbgxb8UWb5d1deXAdiW2cBHuGBq6nN
cBDAcBLG6HWpimHBd92GVkgYg4BKQIIFJH7TZhupbvle01mIBAcDSaEP57Vwycw55ysT4166GIsH
34wu/yB0WSkQYaSTHhC3f0mALrzwyXsvEYr21nAfdKRbKE3NbdPL0U2CIZVKBsKhPHT1TNFAzdJx
ZhAJgCRlGp67WqqDdipeEiCfNYoX/kgtCsTjNAIbGBMG3ihDt+oDNMyePSm3mETNoMtwHhe15G5v
WawgWnRQ+AVOCDf5ZHrTJmQDyGnhMH3BSVsdvLNJl28HYXji/IIDz5YWWhSx6lqoMyDDArTqyqz2
rYorQIWgD4kdAmPv1KX6pQW9BGorzt/Fg7jY0n6bf8CnoqaKRDfau8Dgc/2pFYgxsngQsBzxrlaQ
dkWrHtGlhzJFV/MWral8uQqX+Hpm9x/sSrxoIHmIdNq1VT5VeknuldA1YjCo9uXayJ+5wYyTM3Ld
UuHUeKF3+q7kLfT88nQpCrp9MaGnG3faKEgPUo0p20zFQ8B6ELPIhQyQf+BSHS3UehQ9BjJzIbPJ
H5MhHVaK7sVmn7Xv/9llIn+BuhsQmgoCpMnYFYmGWZdVkQtqInTb7iTFanNbTkDJ8ue+pdvWcWzB
S1MTVwlmVcMDf27kigf0XG7etMipPPu1fvNNEAjYkYMmzG0WmpqZ2PExCEm/pkd1sRp9G9MC8avD
mUk4gDLKU9er3XixNIR+FLtIT5dWKgpgHAtJpP33C/DKzLjqF04t19MoDtowduMhQJfyFlxTTNyB
PaZbynXOvKOuRjQNbsWcMr7WYUp6FldDSrRX/V2BIq/FgYrZRgrMd7qWoPb1vLCiIsYwifqAVQYI
EJEYiAl+kyIXY2QSFzSFn8Uu4GY2Eu4fvVseAuc7OJbECSwd4JLWKh/VHUXuY4f7Yyn4mrmcrj5g
/MCLD1B61QdMMYndgk8MyGQZkU3DPnHuj3Mmm4IJvhjnJK6gcgrkfpbGbmap3mPdWqCOE209ARem
w4nr8iwWWzVZL1iduSaurE6coaqXBeTJMDjt+FX8jQlqU6Elv3UmMsGbwpS2pt1/nu4bnbkrYBPk
7KCmw4PvF1txMaE8FSk4DKrY5UK8KEGN+olLI1l5dROafuNzq7oVO1NO0iVA6S84eLqXcGCAheSB
g8Tj/HopUcGhKBTVkRuBne8YVF0m4Cqmcm3SjBMAxlLyQX8ec28vlA/7inRRWij7LE2r1PT7MH5h
NGi+Qs4omy+898oeqeim5kDJYegFQ/tIDibZQpCzwuIDVRsOVBnAI+IXZaaiGNEafzkJsbLThakM
8czYUGwh6tin1PmQQqu7oAgPTRl1iZkmKm4EWamS1ro//bNHeSQBwy2NCxBFpetZEFMInedZHrnI
JFRcY+klESjoEbyTZpjtXkHBGuz1PtigWhP9vehsvf8Bv5zmN8tw8QGTJ7ks8wn0G/Ak78HtrfCA
kNa+SuJwW1Iigf8cjLN/wU7ZOTrgpSiNOKwkyo6rwbBc/RTcG3vBLEfVU0Ux49ACj58htYpqy//i
MwF1Bj3qyD1/wwzVovG1z4IhAnvYt//Br4M9x2SQ8haOX1tN66gFBPsIHklmTmuzUN447yEGErsx
jSIyOwTn4cbzbJQpQ9Eswk3TbQrImCck1wgfnBe+du4kyyifA+MLtCZeZterWiNBzg2dELlpvx45
4vOQhMxBflBCL3Mgfdetb1fI7TcBdAbDtz4hobf1xQ4fR1QUMPONLr0Yvam26GZ77YOnHvCG2Cpy
jrRLRfc5D4A3FB7yeM+PT7frb+UY6OX7wIhcVPUbi9ZqZuVx7xEDU26jnKqSKIrTNVQ4ltixxlmY
bj34HOBUxoYc4zd+uPA9UZF6eajKmCWVp+uyk0oADfrhQYkh9HJ/ReZiABQeNdSLNR2cZZOQONNy
qhSDD4cuQS+lK+reDoz0BWWeLR/mS+WS2fsDQe0os4gUEMhpJnOK+NKvwePi8jHanATDCSAhAlqs
6qz2DuoB/ms4WD1burZGZzGd0Euzk9vR05nvBXkduzko8/NHTTnU/E53cEC5cJd1q75Y3Z/WWxQX
QjyQ9yKzjCgeALLJldUpeSkwNsRu3yAHAWQR8cpPEWD1ktTiK4oh+iNDNBTYXG81JcT7eNykAPUb
4LIefoR+68kLnzQTXOOLUKRXNUBnUKG+nno+F6CcwHGIjZjRbMFDC+hIpTyLXKkcILjAdkKaU5Pn
Yt+sQfe88LycSw9IcFGQjUG6ComJiT8PNY+B0zxMXK7MIRH7pvWo7slrTttK0irpqlVET4Ve2n61
5MjHgd0sPrIvMrRq4B+nYa4sxEARNbDcKqTLTyWfWMYAkEBgh01sFnxqluprU+3Ry09o7ChqCdeI
t2Bmo81+EFDIY05kgFfsofNf9MjiPRMsfPf3y8wxhIAVQnCkBpGzmh5Drq+UQIiFxK28yOSkDS0h
59oejCV8zS0kVAaCCS9uY0xPqgCJXO+CPK9VPQulxI32xTO3iUlpUiDWn56Ep78FEZe4HOdyglf2
JruuhUhcVTDYS8mBOfLP2LTx9D08PIZ7lbxmkHFzy+D/4/aeOfFXdicXTZIIpT4EYuI2f/EOCOVd
wj4SbaWkGSgz/JVcQC9cOYCji++eS27n4XMyKwrtDq1D9S7NoBiygCSdOX9XXzRugQunzg2y6uHZ
mbgoko9dApnV8DF2fUcE9l12i2Qhs/YAVePBT4mmzim7UN9HvlZmsNd3aJ9cI9lKNumKPXdYcyDr
oQ1oZoexS8ZuctNct8T6indeSV7u7+xfpMTk+I2xyf98xyScjRu0HDMDO2AHGhJiEAkFYWj4pdh3
3/X7qrT2CSCtGdm6z+3n6bSUfr1tMRh3/IX9yTVeJo2UC/k47wRwVnAQFnu8WtJg1W1TD8OHKqPj
Wyf6eX/cc5WOS7tT5iG/r8Ey4WPctQlRbDTZ45FtRh7kLVaWtLlvbCasurI1vVZlKNHpDGPUtV0D
FtigevT6l45+LwJj5lJEV6YmV2msh3LaSxiWdIzRXoNMDDqDm13Z4mlLCvkh+NMConjwljLa857r
33WcFlYUShFUMJzoXlinOalTkz/wLzy0E7+BzBlCiwPtSmrnz6K6kK+Zdc4Xlic+DNunbaMBs8tL
J1UAlC5wus4UF4PjWZ81prJB8grgxJRNo2hVTlYpMJ0Ktxsxj4oTC2h2AAP+hksLoo21ndApPsRX
XqlN6A8awQPykzGKhEaxwAcwd19jnf/9mIm7SmohYp2AdQ6yQ8PsDu8azoTqAtrgI+B2drHFLeXF
5nfxvybHv194yPHRC3IZzLOk7IXAqcCLKr8BVywsUolMQvuRPxA6eP9KKk02cRSpUR9C1WOfaT+x
COKXqDGHF62TANQYTMi/mffP52QH/V97ePigtX/UzJsEP33Z6RUVNUhhhi6CRScItnrOEGctJC0m
D4d/7PySUCG0hmTGZAYpKjBU7yF2xsk/jNMtaDCQSuQW3gyzVmTA8lRdR+pQmZwHKodtBYwj1MDK
6KDU3zTQHDp835+yyWb4ZygXRsaPuNgMfR4jVhmycC9rpdnnP2OYJj8OsZW0S0CdSYB4Y2qy1RET
5x04VmFK5C19X/P/Ma99Y2CyLEkZ+jUfpIgxWulVAPIoViFZXAC6FWUm46Gs5XW2Hyyq0s1uu4s5
nFy9HmhxO5pgYLT0viotJIrffQ0qB34slCLvr9cUTfPPIEedll8IC6px1wtWADGvUR3GmsqW2Qng
Il59TGJHb44J/dBRhdaHg6YxMHcfKP9G44akUEntFtVMZrfnxYdMLkMlM0RIQeFDMj8wBREwkZBk
w+r+cGf3DICh4MwDpwsYHa5Ha0DipKUNtqdAUWyMgbyLVOu+idnVuzAxWb1+aHqVa7BraMkeClWx
tAKoJE3+ikt1YfFmp+zC1CRG8vJUbptxNH75wwMonrFvoATvD2feBoSKxq6bkefkesaUTBZavq3C
PTLUps59F3oKZPz/aiD/GpmsfWRUcVbjvO314cRBTZNvDk2vLRiZdU1otPl/I5ncHm3cQ4oLVcu9
CIa9NFtl3FlAm8HQpGZK3/83swZUPfAd/FgKvJ41kW96WhXYBIVQkLxwM02GPsDCTptdGlTvAXNG
2AH9ymsjjR+jO3WUd9RKD3TyStusdfC+OVUWLlELLJka/37h1ts0EgQvxdx5yUtSx1abn/pwKc00
ezhRPAUQEtB3YLaujfQFOi48qQ33ZaGBA0L/5sqless0P/2PuwPcmecVIB6MXzqfi4HEGlNlpNYh
vKnRGknM5kGQ410SR9BHqh0/rh4rHFOxCQ4cKnk5uqIS6tulD+C/RPet6i08L2cn9uJ7JmsogtTR
Y2o3jrkn0JItle8sfLm/GWc8EkAWY+8cspNQMJw4vSJB/bypsU+Sul53vA66bRSDLBZBH6BFRu++
telTY5ziK3MTB5iJRtrQDssYZ2A5Rses334CL+DqfPs6gsVYtAnBYlpKRIpjO4FSyGJXy0ygiOcz
D0QLBixCB+V6J3GdJ6tJ3yDUCQrClyBG4pBE5webieFj0J1Y99/vlSuDk2UMVcb3RjGE+wqE8EhX
ab0te4m+YGXGg11ZmRyQUoojOZExrD790QPwUwjKqoW0RhbaC2s4+sKL1/8/a3gxgRP/hTijDqoU
a9jXT0w9ZX5r1dIB7BTKY4izgvqSVxyqxOrqJX2Oaa75/5qWkEGXkG4ExvV67WQ+0tEZJOFSU59D
3M40c9DJwYerUPBtXelNJfUOev/UqeIDIkByf+Qz53FMvBiKKI34K31y3SVdwPdJKEIbFq2QYbUN
645w0dN9I+O9fDO76AtUgZ1RsTsn97aeRQAa6HWw939ilRQnT96Bpp9EINpAtBer3/fNTYEL/0zp
v/amKNi8TGnBNw0Ez2OnTTZsH67ZqY6suj3yBaADoDnu/pTiuUdiTUhtKn8X5ZegHJHUTBSLtiTr
bOHIrQRhwVcsftnk4h+7sapQwUyoERlQ73yHQGdL/DXbG8/ZGZC/eqWfBGZD1IfPTQj8KMzm+ccE
UJJ1Qui7sbk/VTNXkAJtGPTCQR9m1IW+3nydFlRGgxz3PpN/OvVPqi8sxewJhvqAzOMpizazcftd
XD9cUGPzsVHVuxN2rH3xG3BKgJfxB3IgS6mAWScI0DXqBgZyaVMwYSaCuVT08VoWBNDyvbaxJcgv
Iii8+6KE6z2LwNNGsrbXU2o24Czvjkxx8qK2oCnoqOqf7vH+3P5m7G+2PV63MkIVtGhNQes+PpR1
Bj6o5rdGs0LmNnxIs8Kh4p86eYqiXQ64IfSwE9D+yK5oZfWfQV6zCF0o8RJH7uxCK6gqYCXAJDJt
d9F4Fg69PwT7TgUSXnk3/IVLd/aMXxiY3IJDIQmJ0WEneeVLrferNu82kr5V8r+FrL930ksEEeH7
Ezzruy5MTtyKEGAfZA1MJpEr+0CJN8RHQuq+kWmC9B9nApgwtOmhRnij/wefmQpBrMNKFqR2VIH7
MURLiyPyDHetUVWO5ycDoXwXWr7MeatG8JuFi3B2csHeDC1GlF5Awn99jCB5mbeMQbbdzz6kV+wi
G+/WBDpcJbRDdO10f8izBwnnCIQzKoDSU3xbw0sejT2MuJeVI7yV1fVAQ7drpUm24WPHV0sc7LOb
88Lg5Ar0+JQVUod8UFMd6IAHhLC0/WcnEIAntGdKEGSfFslDPxOUUPfDvcQh7Rx9xP+HtCvbjVtX
tl8kQPPwqqEny47txInjFyGDrZmSqFlffxd9cU66aaKJ5GAH2A8GukSyWCSr1lo1BhoYXT/tMkpI
GyhSxp3YIIqYLJnGSpmXK1a0BR5KBva+Y2WI4yawsFtkFoA71UCsWqGpRpmZSl58fDb0/30VzyMm
9Y2cF1+f64YiG4s0K+NsAKq/qzVIJkDjOxz1KtnX4+L5w2ZsoVI5e2pBhFx3VgpsQppL/FW0M1G0
A84M0G4cL2zBz8K+QbwhL0d8B9oN4tgK9G/XPfT9PcmH1nMD3LmSGsqsLQ3W094bIWS/o3mvPdcH
Z5f9GlR//6UBoyxCN+F99mgFBgj1UXlXHNGwrv9USZgUwgBx/i3c3dFRq74qAGKPcaWx91qjRprx
NlnzrqYPdHzRkjirJMFWeGk8t8nO3bMJXrZJIYmGCb5dITr3fLvRcN1Ajw5nvOcQFjL27/qcizYp
wK7s6Y1cEjBnlybnxBvMBUS32C0dP+vedPv7dQN86eTde88tsD11NqiGKoZdsokcg2y3HEEyLQMN
6g27/ARBkMg49Imfr9L+o9cHBlWqS7PDqo6o6JdIxE2QMyY/9DlabtRx+k6a6biwdhx+unxNyRNk
//xNVaPelgRc8XICP42kOxNn4ItwJlAYRY00RmwP7Sv6Ybe+s2q7qmgCZVg+VU61T9vQyvJAAc4m
1U860Q+SyWdHyIcdhXsaOHZYYwjOXM7CCrW2Nu2R+1e07CspaoAfEBs3Jaht/aBTNVABb7IIDUZ0
dVhMWS5EFC+1M/Ocd1WTiglwcQRAXASN3NugQzNl/beWoZW1gW7WoeEU4fUhC4PUmUnO3dBP1uoW
iEfH+fiD5A4Eb0qc4jKQlHBgCMiQ+gQlD9Dby3nNydCo0Kou4hRtkgd1inC7pzPI7i9qEwPjCH40
leRYhBEJ8AwL9iDlC0TUpc2y9CDg36uISE6PK8LzsHhhWTzndRJuBM3G6G0ybw/1JGuALtpJBi76
UHEAeQGR/9Kuk016tzoOUsGl7bsLbrWy5yqLpbyXAumGfAu0rlCj4vYqNGXWvlQQhFrvFmBmv86/
jksHAv3bdd9g3n7NDn/hyvQhU1Ik5wm6ZFRDkgdGxSik+ohjBScs3hOlTBVPdO06H5t+OXvD1lLV
bZFD3cqd231dfrvNC8RiQLGvUJK/Pj7RSjHis4O2PC7SRtw8prQ2wPWiCLXNm5IA6WRJitGizYV3
D/5z8eAAlO5yMNAypoqzIY2+fS76W2VJw3yQycjwzML3A4OxXSH6Dh45RnJppFAJJPEqJC+GfNAP
kEBDr+q8GULiTUrQK4Z2WOdUiRaQugNjqsbQmQdwgS0ABnWXti/VVD6gB1LYpAkEVp2Z3ZZWCnAN
dYOkV+rAq1KZ/JVoYnApYjxuptjBq1+VoJoXuargajQsQdkfXde3IQZzfXmFRgDKROEHewRwtsuJ
USAfNOVlV8Vb7rc1nrov5nB/3YTIg3BgYQ+iAy6IStwOyccEmldZXsUVMv7a9EYaWf8c0X7AKx6R
BHw5uCh3Ii1935roeg8LuEKjSdOp7lNg4G4RrkcdtbJZEjaFk3Zmj/Mmk+D96iIlFKf6A63N3dTM
gTQ3LRoUbv5wXZRlTCT/L1cmsyaLoPVqFRe67a8lQoq2RZa6RJ4K3lJTHMxeJswsWqlzk9xKWZPS
N6B9VHGb/kCeOlTdRhJNhPeXcxP8blcra6DJXMUjZBP2Np31IFez+QYY5BSoSa8IaDNs+1Z1mpOS
t0i+GHCXOqu0h27wpFRq2Yi592S1VcroWBhxhtdeCX7iLEMwiE51B0kzSAYjs/VBwMpyZ7NzmqGK
h+YBx08SagXEYJtYsYJEAkkVuSWuhIBZQ7gLynnc82Kw3aSqp7aKrelG1x8gF+brytP1zSw6Vh0d
Mj1QMzPB+WITenbzLjOL0kRj69d4wURmYNyPo+aF0j0mnDccOqA1OihW8NFvpEa7TsSsYmyRYEPP
a1N9KayXjFinJGtCukLEEep810cndE8mMsLqNC5oMtzw0OpEUVrNqWK9B5Jyth4aMgfoNnRqjC/z
tEXG+q0G792BblSTzWHidbLHk+g+gZbYDE7OVDN5jSgcQ1OibQkbd7b5rFzk29CBDobFPa0Oekb0
MokVQaCBGJWqwT8huw2+4uWSbubcNPqCnvQUzMiuunEA5DQ/gTkX2NVLLjvuBeMDCgunjQm9BECn
uVidEHCA5grrmkGJq/xGll/0R9vcbbLSnsiO8y4MgYwq1Hu4UZWkRMPL2q7imdyYSVza1qe175+s
cfNtXfsh8RsWGblbIC4WEMAFfMgz0Drqcg5LL3ediVnrnVr3t0lrw7ZfIU1DwUunpfel8mpg1Ctn
CBrAmAM1M+d9WVFlf/1DBNvTxvZkQH2o5X1Yy67VqKqNdR1DXzGY2l/bGLq4jY4y5rFgd9rQQrZw
pkPyAlWhy/FCh68ky9LWMTWR5JwHv3eP3dHwAm3zTfOVlLLrvHA5/xjk371z05MO7elhsAvzJkKF
ffumDieIZ12fQFEqHv1CgdlDJGUlUu4MxF5PJppgBnt03oPI4lt7n5jhkAXgVlePKVIN37b98maj
jU9wqKDQL7ktCVfwzD53QLZFXi+5BfsFegYZ6melzUPNA3i+kAFQRfveRR0PmX7WIZWnERipNjtk
sqq4SSJFLXYl0OXQcsp2c+MdSNHVyFnrso3CDlR+o+AQBP0QVzXbcLgAqxMF4k3JUMeONhd3S69+
1xIb4AkvyTx/rpoWijtlvUsq17qD9lO7192FQHaVZKFXzFsEVg8e39fXXHBuAmmrg5POGjWAtHDp
zOacEN1Nyjom6VTvtroagzxDQHImXQbnEbkxLqnvwQ9QDh5lRcuWot2TV8XO9mqjAxl6qs4hHnP7
SZEBU0T4NZwhAIszfQfo9nLDajUj19CzoI41Sue7KXOSKIHiBLCHWRpZupYfGtK4UQ5EQLBqMzAf
OCWiBfITUTVDAFebCZSiKnW+WTay7NS+ayQTL5wNQNlB5IXWJeomlxM/GKRW15XWqL42DYSiWmNv
kczblY1dRZtl5vdmkpDj9dUWbTAAPRmeDi33PqQ8+iE3tgFozHhzxrvUMe7X9ZnaauOriWx8gtsl
5Awtx4aEKvQ8eP0YrcrzdEZP5LilJ8t+qBrZFhaMBWQ+aE1A6ApFU5f9/ew2RozUHbYUS9xaj1P+
CD2+WdOCTqYnL1gnpk8M0ioyj6zL5KWZIU+RSNFWrFOG89S9q9zNt0B2X/Xh2C2/rq+PYNIg24Fb
HYrAhuXwMmsaqb0UgmnYjQRc4duayJTWRQbQtwAPa0R3RFpu0paelJVWYDR907pRaUD5YegHZ399
GKKlYcK5kHHBmxdVlss5K+2CWFMCKy9A0nk10zmpZFxZ0bqc2+BGYpM2T7uFjQRoIaS4yqgmQQ8c
gIzqI4iQzrkhbqOucOO1GmFoRMnAQBNmbXlCAvPvw8GFFe7KpvbTCr0YWFHG/dKeaApm03EDBbyR
FGJk88bdXhIdgt6zCUPzut/UwHhrX+Y1lFJLhI4GKAta2mg20hLs72e7c1o7w7CIW8eeiUo9xSMx
QhVNl8yayNEsRAAD/Hig9kxuMH29jA3K9Q0EVJIfXnIPEcDdXLqHtGolLi3wAiZpg0MS2nogEHMu
PRg0N6CohvVpO+eGmn3vO5lZH6AWakR/vXuAQIAJhvpHXop7l3fUXTKieHXsKlW4dk9t/Wb0hT9R
SfJR9OBDsRcaRahkgMnJizxZNWmdstXrmOUdHxXz62j/pFtMwI+flRs32IxgHu6VIbw+PlHiHdpi
0KWB9B6YODycJlsSdrsw6lhthsOalZE5PaK9982spb6N/l6NRZHBgnahIrEscBcAY/EyshD+VHSl
vHTKdPQSlLDglOyFO5gQYGq+L4uv6k/XRyi0A+0MsH6Q6Nf591cLWfml07CCaQe5tsVv+tNIb4kM
jyfySR1TCCIwWpV9OJrSHtDsdsxJXOlvHfily4smk2cUmwDGAV3RkIzglZPHDfdV1alJvCgvxHnJ
gAubq4frsyUIFdAQwAMSbAOGsuIieVYvblbYzfswLJQR+/pfluPMABfBm1ZdqF10JKbeLRDeG3Rx
OnorrYaIVp1VsLCnAEKBrsqld7UpuiwVRktiSPUDs2s4IV5oiSwQiawgh2CiaAXcAMBol1aIuk7U
1goSa9NN6+a+Wf6c0ue8eb6+KEIzSPMiB4+sMrBil2aUVVdpN44kBnp4X0NJHHOmD4HXSSI4z+hk
1QkXQjv/MfQeLM4OitUpS6o0EzwMetCGO0QwuKvK/AGXxn66Ye+efO78yvpSoC3cbkvt2O2907YM
/vSqel/+etiA87xfj4FjwkXsctjWprXrkKFyRsiLOX1P7EfFvs+tvz9MLqxwh33ajnOjERSyK28+
eZEF1cytlTUrEYVZaECA2YCTEV5pc+cImGV67pioXgFx0ayOP+8xl52qBkl1sqz9BgEU3SCS1siC
gAGjLkT8kYZB0pfzm6Juta7QAUbO1X3Wdn6h3GuD5OAS+CbjVCJLoUF7ACkfbpGc3nHIuILiZUJv
YU6DtWkg5Uv9pMwkJwb7XO7JfmGK220eBTy9c2FqVW/tYrrJK/Bi1SNyXoFCXrOeHFItuu6CzMWu
mWSjP9sQiUHUfhmA/XeXpy4kzY3j2H5vbaG2ymRxZKPjvD2jm6orkG7HEypKvq5dc1/YNwTtiez7
rvyeeK1kNkXIKw8JZlQ64RlQd+QOYGyKhK4aAPFb/4CeID5VMn9tu2gzDQiFZD40POYGAoV4MNSd
+/clggvj3H7AG7XW9BZrqZO3WYckIwjA4+/riye6U10Y4XzTGTILIp1shMifFaH9Q0H/AGgMqb6b
+R76PSuQRtxD6l8SR9nv8l5zPrOco+KRnK4zweC0qQmndgxTaEBfH5sgZ3YxNM4x12FLUjUBXqLP
gnkPAKId9GF/lBX4ZSPhnNLRbODEUq2M59NukTx+xL+N+xJewAZSnFx0AoOybxIPs4QcrR7LDg/R
WYYZ+u/P83rtTW9PWsIq7dVxfTL39Wt98oLqMxAsn2h0apRgjTw0KpUl1iSj4vVxi3rs2xka2rEy
0P6uRxvLKNEU53h9+YXnyfnouM1be31FqxqjA07cH9CetYLug+lXkawVqigsMfwu07VGLo4nPitE
HbS0tJAZvUXBR7lBx6OyD1H+R/YluD4omSnuJEaZxiB0hKlZhxanh+64mRtqFGln/bkfjuX4SFZZ
Zkxmk/39LMAr6kpp38Fmg1o2nSHpXPu02PUrOvF6N6P66inH66MUOsifCeVzWCla5SAomxilti+H
PYi6139flG4FDBoXDTxEID7FP3iytukTkoCd4xiBFz+2N+VJiZyfzb73fxmdPzyqBxO6HNetiq4a
50a5eXTJrIyTA6M0TKNHWUMB0TEMDX+kLk2gDcGDvlwlPcfLWTE9gA3171pzi54DBxuKkNVDVfx9
1QPvqz+WOB9MnExD43pgXZwubPLF/9khtpr17vpsCb3uzAo3W3hgTTgaEnYwLcE8twFkH7b+JoXy
PtHA22I4C1lS66PfIZfJ7vd43+EtanEjI3qau4oF9EsPwMNO0+aHmaoyNxBcKpgV5GZViG0AZ8O9
u+y16hajqqCB1C2QcVN2xRR0hrXXJ83v01/rCBbskt9MXxNLsq8+XkRhGWn092QqIOzcnOJ+bY8u
AfZm0jx/p6NiYhRhJgHcSIzwMqh23+a4TwPZYOq3M9o24enaG0+JKTEj4MBeDIYv/lVLrlabDmBP
1amHJn0uRqgrlWVUAlZKh29696Qha+It8fqlqPdouwb8g9YeVqWV0L+EXoOMHmryKrhWH3hwCjVs
WmPAdn1noPhobU/Xt4LEAE98M2qPQouyAY7D6fyEvBQy3qfgqMRcMnEQBvFkZfHL4FG6xlhTB3Op
Z+ah7K1d298T9XZCu6B1RLeYU7WofgqZ7OsD+3hDg1mGO0faHScnH4ZXy2M3kAVmqwhPMPpbV9B2
r44G1Q2l2EXhLKK9LoOMsO3Hbbul0Eg5LcwYerA5yj0e05LhfAzwGA4rvoCohicl33qtSCw92zJY
KDMbN+jVh6C330Au6PqsycywgZ6dx0igAebJzNSAWDHBhJ7crpaMvSO2wpCraInKUpCXVgoKfvSY
bKghoQkL0kOgUyqybpoCkrUBJCNSxyy7CegH98QpKpQ90f8IQ7mDvhBID16PZ+NdMe5N/cXqjSBF
451shTRjAXVAWdpTGELOzXMzWQJ4nCc1Npa7Bnij39XoIp3ngaveKpXm1xNUhiCXMr64hRUNendw
oJ1cK+Cb2FJJj4/HN2aCyWAisWQDY8kd327fQFjcxA409x39leYUdPJXaN5H8klnFcDLp9elKe6U
W9LKUooOoy4oJIW7XZberXkJRfo1qPOwcaF5BFXbX9edVrT7zsfHRZg2sYdpXeuKJWYd8wkCu5Jd
wX7g46ggdwk8HcQxeGRUR9HoRN2ADlRVrCC6jOWPaYrWgAc0eHtSZGLfoshl6DriPTS3ocPCDafa
1JaYK6zlaDG001qobySrssJwXx7t0an8aQRB33Gq8Po8Sgzz2BqHGgTd7mC4ZvWOQzqHlfZrsfZW
+TkDCvS6MeGi/RklHzJdqqO7RQljc/7brW+TVfL7oqvC2SzycPKiApC0r9l9pHF9y3xKLTRyIgRt
+SSXSXGggaw1w2ej/sCjFxyo1zjqMlXxiiziPLzV6XDXZrf9r0Y56QYkp/e6kURoVhlMxsmWYXWF
iwYlb+g4IBOOrNFlLGWovXocEbENcFnTI5Ip2iPaFwfd/Hp9wYRR5MwQF0WmQjHb0gLiky6vkxnY
cUGiHj2HQEH/3wxxMaRAp7RxGzCi4nu2y1Z/DXOQUCTPNNERBDAG0qYoZEIlmLnn2UGnd07RGi1G
s9QvoLHn/S3J3q6PQ+iBKFoySD0OIF6mwW0ytE+uddz4I8WvA2id/8tEnRngxjABLFMuOgy0Ry2c
QJrMA1Vy/3ynx3wIfWc2uKNaUZ1qaQzYaE62/4Q+gycAtU/3XtQeXqlfBYk/+n1Eg98Er9sgcINn
Y9dFb9C/lXyJcMHOPoTzc3WDZrmx4kMMNIsb7tQZwsKfry8Yr+kKZ8DpdWaDc3FIX9Gib2CDxjr4
yzfdTfkj+2W89ehKE9Go3U2BRf32UfnsHrpwlMgRvCvrXJtrzvHH0s3QKR7mxwht8vw12Pz6BFGC
ug22G9NXfCdodkDMpX7xtY3Q8wEbA51PP+U7bU9+bF/1n/VPLdKOOv5yfWaEQQYQHCYDAAgDrwUw
1qVRjIqBYP3DCKH5DhnDg3108sP/ZoabALtgzQk6mCmrU53dGvMbhVQMORjdb6Bq/yUCnI2JO2a3
BV1vEgYst5bUHxJ/ypHKNSTlGaHXOmDhW+i8Aj0lzmvNxKsUd4QRJ3sCbc+3la89nXbXp02QaIff
nlnh/FarQdsudKDVHawN1PHH5ICGtLP1fXJeUHrtBjeALF4J2GomKwoJgxx66mioraGDPJ9vNZqE
5EqCJcu1cdmzJp3+6qIFnlbTDlL7riEDAAs4vxgsSvB4Db+ft1zUM910mHPi4m2OfitjByaRX4Vo
Z2QZt3M7+rh9BhSXfeuhTFG8KYGiMCWeI9wNZ1/AxUQNImmpMuIL1GC2vtES+5HsqxPAG04huwyK
5/fPaDkH8uxsxksiQUjaoFGSvS7lZyWBBkjx9boPia64EPrQmKgPw4Pwu8GxgO0bijq2nrPu2Dhh
73wj+XpvpZ/0YYj0TtldNygg5BtAOKCRHdJUFlPdujyBF92CTlKVAYDiUfPUz0btD8ZQRPk0zZAT
K2voQ9nbDk/8/DiuTRaBvKccvKEfP81lawRaM7WneUiUL42XQAK7Rgs2Exlrq1uh0wBeqU8g7BBN
9Qh+ERndU5lRExilxbt1tdy7AYw1PV4fk2ixTLxoUWJ2kF7kc8tV2ig9IKRVrLj9DtlYv0X/5kEt
I+r+vZIJZs9EgwPG8cErV7+cvcnK59KG2mts4XDSaZSSzldUyRoJczcMGclYPlDW50UwGCkw6TME
luXX+AJufbNHgRK63o/QlO0loVI4eX9s8bpSzVCYealjVyExT7qT1Zws7ahastSe6IUKiCzuZHjP
gbTOObpqbraTMlz9lupJsM1rGrbu9N0kWx54zfwDndGqnYYOIqZZQ5ByWqPrPiJM0Z59wIdxttMA
XghQ5m2INA74L1/0wPs2/UwnX5nD6V8yOpA2ctEzEnVmdEm4dBTd7cwmVTHeujoAgbruLE82IuGU
AkMNPRbQalEWuzSRm3bbd7OCGEVDKLptN0O9q8zbzHhwv5XEn75fn0HRQ4RBtv9jjjvtiqXKgedG
SESR/jfrLJtM+1RvI7suwmGQXMqYO/B3MrDcwOmBIov9QeRgGYaWeg5Wy1CCjeyUX1W/3BXu0XKL
T0CpflsaS7LphMMDTRb1NmCbcBu9nM01cbqpz6Y6LushTLsbewS9DBQQVP8yWadVtvgfRgfAEahG
rCXUexLr7BVEx1JftRIY+Kaju05pI7XxTk0rO7PFQ/pjhnMQZ0NWqi5GZgYMoSbbo20pBbIo1JPt
lG+urDOGcI8xxBIjDTqsZHU5h2qWQOvTAUtIb74uw6GAgCUl9GCmwKurASXNHsWrrHseelPyJhPd
Dc4t89utylBCtZs6ntKwt9BTow6tFA2qeuWEhQm8+eH6ZhCtIPTYdFSHcSFC987LkWqVUqAbOagT
Wv9A7Dwg+W3eyCSQRet3boSbTntRDdtJ4CaVc8gazS+KJpzHwCv3Yy3D9AkHhOMTLSXAXAW0jxuQ
TRtzzCwgfu3aDCZtJcGmQP7SsVTZsISmbPtdGwIj4OXfnK3XHNazJ26Myb4ptG0NG9U96gDsS/Y0
c3B+n4HGwBiIeAmgUHs5qAZN0Le1TYDyddH/c1zCMfuqQoKslHU9Eg0JTo+xwBcQtTh3aEmVjWA2
1fFanhoI6qrH/F+GcmaB84VhJIO7GgBKZ/1tU0YTDerkSGTZe9E2Oh8HG+dZYCpKdYI0JMaRW+ix
XIbz9KiafvfkJiRyx+nL9U0kXJ6zMbG/n1nLoAg/OgzQjqfgEm25AaLk6ARL66Czi4MH1XVzgsHB
DzRUZ0HudQCivzRnF7NFChNnSp8t6Ex5mu2fELnUhxPp7upSEiAEY0PSH/hNYPeQuuZFmLxmbNp5
ZAGpO6x9DD54ZifB5EbXxyRwPFRycPoDX/kejS7HVIL+kBKgymIVbGgL7d3Hk6XINqwgDl0Y4SYO
xYXFMhgboCTRSIN1uoXUNukguSKJ4iJDqLPZEH6DfB80SS5HY6zWtnol9isqh1lqRsryYiuVP9ov
QBtLvEG0QADZAvCN4h4A05yr6/paK0WigISi7ZMyKpoTBB63SXLvlVnhps5prVLrN1iptZOF1q+q
r3cPheyyKQC/gD8K5Uog/ZEnwgP9cuJGpYNWCi1JXOso6hpfXBcZq9HEqe80sdebsdG/KQCcqahl
p6b7VqrmPtsnKGlk2o1BZEUAUWYEWjLAW0BciIkucM+kgawDMUFgRD0qypbMd13ASBV6qzWpn6X3
ZhUYXjhOz6lH/KTSXq9vinc5GS7uwzxwucABg49tccHSVIZ1QccrEpMy37fJaZ6PnXJDMwUlv+kB
p84u7VfkZ/qALqMaoEPKjHZpjXK72BBVuLGU18TZjeV+Hu8IML2zdpqMV4KkhqLf5Pq+Ho6uTOdH
IJEDOQcGNgAzUgWmmJsyWqvKmG09oPtOWOWondjpofLMAASfLHB+15bfpmukaFvgKJOPr5pUv8nv
yvlWW9DDe3P2eK5+mnvZi5fN1Ye51A3U80HLhlQU51rqYk948wKkrehNGi24JO9bsxskqEjBzndV
5OtBZTcY0YP9/ewoSBeTZl6bA5BWnVQIGxs/8F7ynHtZCVzALwfOH4kz9o5h+tucoVFLetOiUFvw
Pmfzacp+OeQ7gTBOYxRBpYZ03m6WPv3k/Sjo61C/Zvn0edSpj7PPUcsDqOmSpJYgQLBCCCjJAA+B
1sV9zwxXcAAlZ3r8ZTBU49u4odNw4TzOrSyMi0xB4RF8WJTM0IGPi65Tkm9Jx3oZ1HkZutlRtwq/
WYrAIzLUhNgSHjYg7GBJP4hWmVvuohtsGT8P3n7u7lr7eZUBn0RVAyh2/jHCXe5QwlXIjIafca67
YZV4gVL9VFwSWKl15yy/+31hIZuwTjvXGD5nSR9myWEwpl2KfDCWE0gwJR7+HkhnAFvBuFDgfePs
55azUFybthsAgRt91pJdPp/s9vsio68J9uSFFW5PErW1BnAEQQnYtweJQ7Iv5PY7uqUDSwM6HhJN
PEXe0qZ+GxJAbIf+BCJofbK8G+revF0P0YJ7C8Ic2N94JIKdy+evV8grobYPATrUAd2t9YHl8pPH
f7CB49BDbYk1n+cu5TYF0h/9apAj179YW1ynYAHL6AQiT2fs0v/Y4E6aVa3qpKOwgeQuAJNmUJQ7
7HWoX3rh9dGI1hxuhdsrEF3AVXGehUAxtXYGMGje3Jk59MdTmfqO4H7snlvgvCrxgN+va1hYt4O6
AFDl7aACBdoAiBGWJRmOcOJAy4ZcC0it4NFcBnxjoZi4CTCh/NHKo9VEMvWURdenTOTKUBnA77Ns
NwR+L20A1UP1NYEN7dlxf3aPzvjUpWB8Sm6twnk7M8OlNh2Cp6czMqTdiwK0p28nUINXv6jOYy+7
JQjSYrgjoPERw90A88m5W6OT1N0IcNuk6j85Zv/ZS9W7ykb9xS3sL5qi7sHdB4GlXiT7VbBcF4a5
27ICZZAqbxFx9HQJe1NHfh/9s23LN1UqCUCiMeIai5a+Gi6OELe+XLXU3JxUmaBvuuHOuGlHb/7d
fkJTCe3JUNHw0NZ3171EdCVA1eC/BvlXB3IpY1kNuBIkTafdW86Q7gqDlHfpMtRRTcdiRyt98MdS
A3siQQ8oA6iTwFvoGuQQAkOj6HzarUjYf6nnKrdBULRIs9MhErlD07FFUpAXJdkuPpffORBfNVz0
ko/d2ogz7ynr8vsigepucpN7fo/aTVGn6Kq++q71949aNI/GfR60T/g0D4stwUws9QwzZeElOGho
q639dFWUV21FErt1Fpy5Y4h1D8KVCL2BkQjgvCAhpHNaHZcVo4fEcBe5BfrSW24IsdSD0d8Y9U2K
XnSoCQa9S/ZF5mvOjnS/SH4YEi9U271nB82C9DFEytHSvvDaZ2OU7XzRO+fsKz+ocw5rn1ZJM4KP
UkdT/x0ZM39dP03GuFMgkgsg+Lds3p4JPfbTnTGW99c9VxB4gGlH50HAj6DhzQPH9K1VuqzENati
ymEPdkLQ+DbQptVPEyMErPV/tMd5XtXOpbLNWJMhj8Ex8o3ZPKbesR1qf0LxT/knc0DjQSEdNfz3
R+/ZmyBXMncpHUwuJEp9xX1SjN63ndlX0PRD0b+MaS85k97x5R+c7l34hNHzca5fhp4WwYxYK5rL
WDOqvlMJSmKR+5kxnKhihy3k9gxyWMkTLeihmtVdnjiB221P6OJ+TLTHeotbw4AocvFpaHaNt0sN
9+v1JRfFYQNpJVwEUKRAb63LL3TtLnVoDhqNPk3AZygg9uvOsGv1NbI3Y5XQ7UShGFPPph9XbWBQ
Lq1lrTPqDdolxGXTRGZloJUXNjs4ZUZ63/WW3/f660bsw/UxCu6GbM0BUEbijNUSLq0OA4EaExDC
EE76oqAz9rYcnO35ug3hPIK2y/hdwMbzCZNG7cDH73D/dIofw2AzRgOTKs1lHRpEdvAQgCQcw4kA
LHg5lqRO6f+LyOrFqfVWXzXSgIw7O5Wls9gP8a57boiLl4reGyS1cRHts3FXd+mXxX1AB5PJHPYL
TSKjT/fXZ1BwuYKmFbBb4KozAD7nGwC3NNPwjv5NnpbUvCXmrToFreucal0mdye0BRVWVMQhtATx
sstZbNR5SgcNdAw3N6HxPo9RA7nS1rsbyvyAzl0yvWLhGYskxH8Nci5Ik6Faaxt46rz+vSm7KjOf
NPUnOjaEzRgs6cNWmGGCbQ414n+YVRslSCZHgSYm3JuFVN7ULyMoUiYJK980gjULa9lTQgSd9fD6
QjIHnDvolXJrBylmqy9MQD2p46WHSWGw+L7bQmcbTZSXXGVP7KS6IWWX3th2t0SFOz1kWup9zjvd
utWgjSAJvaI9b6ngZ0F/A1rXfMKwd6bM66oZWPkeHAvvzaUPSyq7WQqXFeU6lszC/0B4u/SjbnDs
aTQ0IIjM+W5GQ8JmcUJrqk9aauP/w17PvbBXzJM1PpTDtru+tuJph5oO418gmvKkUrIZxFlmBw+F
FF2IrUSfwm7Nq0htMzwe524KEPqGwCxJEhbj4oLztJBgsPFwncZWidUNrYWvf5Nw3oFhQ47JRg6c
f1Wq9dJUucVwZGPll4Xjb+tLOcpUrkX7FyvrahAcZM3+uP3reqQfm5mJjvZduAH8EalF6/lJPhb7
bqzv+vrh+rBEBpHkgh8xGVec5JcL7dkQK54m8PH6wr6t5++aCurzrbnRk52Xx+u22MfzkffcFudU
m2cny8aIVn3GGsPqiRKlq+lIDkWh76IvJLCMeP/j1cxOmrPbUGO61Zx62LOF17U7CNYUUZa5yQ6a
cOjkus7LwVLHNTIWjUR2tXmaT0hC49Wt7f31AYuOGkaJQv8AVJ2wnpdfYjR0tSfwsGNza6HDOwFw
mEIYezel5RJURjaghYH3Zc6HSRIkRIcproEQwAIX1sEr5NIwSbvMLBLM9GS8USTsPfO2H4vQ/QfM
M/JfHswgN2F/6ATR6mW/mAkGCMgQLjmuWR5QJ+jCYU1lD3rhkJBpswE1VKESycX7dcIh0Lc42SwD
8F463JYGWv+Wb3j+S6KPaKcjWQooEmtPhah/OXlmayZzzwgLNX0ESd/P0eVLr9d/iCdo3GRA+Ree
gVzzpRVQyiEUO6HG2uCWfovnwtNgZM5h89JEknURzRzuiMhl6++QPG6L603mpZaLAmvBwnnnO83d
Uv2yMslzWzhtZ2a43b1uZMorFxKPqODq+Vs6W74nq7oLh8KqACj+oNEAzzwC0L8c3vGLHn3IkjaE
7J6DvnJZ/eP6xhWO5Y8d/r2IYh2hLsHxl/eUNbLO0PyjLSXRQRQO8WRHGZdBJC1epQ6BqS1xkCAc
agakkuowgbNdH4d4vv6YYH8/C4XzqhBlIABhtsmeJG5o6vcgEqr/ACLHw+CPGc6XXdz/qE4xkgpI
C+1p9I40eb0+EtlkcaF0oXRsUjDKYi1zfaXrglR1JEFTvOh/RsHt+wTIFMXsmDS25kDLkWahC7IZ
dOP/JcB4uNzgyLVBeeR7fAB97qVOAkOjWe4M/YdRgh/jvl2fMNHSozwIfTMoOiLtwSb0bOkbOyNp
OQMShe3oOS+9pfig+4RLMUjcmE0Lf6oz1TE8fj0gpflwmdvtmmweBAJt3Ayrh3z6AX59g04jmfKN
LmmkLX99ZQEOHKr3AM7h3wc8QlcC5eHM2JzlAorHer+5va+mwPLr5XGm3/92GkFcA+fmXbISySPO
78qlg+AIAV6gJ2h0+bY2cTu/pNDKum7m400Bks5IVTB9YQ2rxQVPpdK3TadIUP0fZ9/ZG7kRbPuL
CDCHr90MEzUKo7D6QmhXq2aOzdS//h3KeNcaaq4IX9gw1hasYqfq6qpT56hB7GFze5Wn0GzlDH1f
KRhBOI82CGjY6Ev0t1xaueM0QIwM4PcwZdeWc7/pK1xwE2iPTIobBCrL0+bnoV2Jx2a6ajA5gmPW
QvZ4ca4MbZiGPEIqHtS1SRwY2oc2hAkBuI1KoMBJ9ZSMcUlTMR3k8D+fadhG4hGnGlOLru3LUxBn
MrJAGSo1uFy3lQaa6GFE6+jaGfh+2C7NLPysXsZct6v5MVq3JMl9jpy/qdybtv/zXM6O9PKsXdpZ
OFrTqJVCoAn7YA+5l9aA3w7HQeN0nM6DvCYT+t0fzsZmtUNsGMQOi4hLqUWSSEOEiKs4ZdlJaTlY
EFYY6L4B+PG+BB0snpkOMljoQFq4qWYcB2fS+HhQmxuF1Ca1oNZxI+fHqCVS760FrN9Yn5b2Fhti
CBVzGIxuPJRe77c0OZWP1k3thoQTxRtIRN5zkII4K2dgefL+sYqIEu0rQGstxcwbxehZyxvQcdT7
OGxI0TNi17+ammjhu535AJSuOJTlToFFqNfM5G2zSwbA53LjC2Ccsq4YxgN362NF3nZrZEzzwnzd
iksDC8fYamYvSfE4HgYNHLARacL/PmcXI1i4Da20M1nvMAIzHb0hTSgoTkIGQQWNZKpFEqB81mrU
yx2/GNPnZv1yZ45DLdJOgkmlBjWScYwSWgD4+PMZ/pbcWFpZxOMTCiFOpfcjqJAUX0M7Kv99MHbT
C/dCEtLy+Wdzny7u+0KZM42aDbDFsj7EG53n+oAdP9Dodgj6reErRCdG0PpGoLuxx/Zt0Hjl4UaM
tDpIe2Obu6X//vNnXDvoWM7//xlgIbnckImsaXbVYb+kybafGBGaSWuQ9/fIoaSJK7OOWIIC+fP0
s+F5H/7vw/+WwZsyyKMz8BGA5q06D174qztUYLj62ci3nr9/1vTf0S3ubwBdEgHOtRF0p4cMNB4d
UYfYTdP+te5eNOiAyKNBSue3DtqmqbeJrRL0iHk/f8X17fvvRywcdgi0aG2g1f5wvqVrcLCVbYT2
j8v1C8uiAa0/fjlT0ek72Ec9VV0zOkI5WU0gTdfYRFhumN/XEVIrZ7SitBVBnJQ5VIZubxf0tV/2
4RaQcipEYAufOzet8l87Of5ZCMDEkBSecwWLmxgCkv3EHRzhTg7aETJ4uxYKwQU49lYm+7qD/dfQ
wsGCoxhye8OEU+wPEtnuus0qbuu6i/3XxMLFSqPaD2mEI8NdlSY4tYoP8gQ3euvx5L1zDZKs5CSu
H9K5SwNRIkLFJRbbVliHmpw8olm2IGNWkQZP0qz/2+UGdARJH94k3O9QPP95486L8u2MfjG7cPXC
ZJORR5jLUQZOoyTZM9NDAmHYn818o7z53Bz/Y+cb2i7Cc0xudNjRnDc7C7JbqQ+mx7T93MHRr569
tm7Va0RwKNf3MV1jy7wSBgC5OT9dkMFCrWvhA9XKYElmYnrtWIYIsOQN1QeY930htVQFNEIaH6Vw
uzLo+dR/m9wvRhfXTdYNHDpWMFqo+Z0tQZ4vGilA3FpGDGPPeugFPelWtpVxXqPCi0S5khj6Btj9
nHa4dyApZ9mEpRSbIux6UIUC1w8W+0Dj505LPR62r0rt65CP7axpW4M2mmlulIJxswElofLQg0lS
jcptyvaNeLWcY5eFu5ytXA/fXifLj5ud6pc7f2gSJgEyAL9mGr4R5i53bsMu0EYXmrIDpuRembZV
2K9s+avXElK0KNTNT6NlhqnIyzwUw2w2ZFSwgGs0y9mxkZw3MRqebUsrFerrA/1icbEPtClSG9HB
ovEgbc7hrbIbd+pt7TrbeCXkuH4bfjG1vA3zOIvqEaYA9lD8c+giMxDceCYRQXZzCFc88XWv9cXc
4t4r6rhIwE83QucZkuFQ9nLNg/Qh5W51V9AoWDlPV53VF2uLizCynTQG6mw8VIWxFaLbsJqC4wuU
E2YSRKDV0RX86EmTS1ookF+WIKu27QWuo+a/vtA+9y6QgdhF+COa1S/3riksqayYik/pArU/Guq5
0la2zfd9OgtboGsGIoMzW9nCNZdtNWqsVKbDS+ZzDx5xLbD47hNhABW1ufUMKaRln7iYWi2eKhiw
WHGWoCUx+iwXJNa9GjJOhf5LrfqVWPTqmJBCnqEaKG8uBUvDSUa5gmnTQXuB3gNw3RORbrtTsibX
9Q2aBfCXAgzY/xharI8qcx2yUTCE061S/puNRNtMT5qrkHhneaMXb1v/b+OBMxylocZ1boffD+b/
ZQWhfTeXFXGZfCKzvjg4MDeao9FgglWTMtpQfS+5a8X472cCA0WPkGoCqYzi9OIEOmHdIstsTjMx
V9hDyq/2lMRtx7UZvbpyX+wszl6qDUI0ujEdkrNskqIJJLDxPjfyHdA3K7HQp9rv5b15OabFxSBB
FKvisjUdRj8ltsd97uoBFDV2Np1uiKCGh74Lz6GNV4D3Jg3Q3012Bdk1oFFCILwagc/2fvqeeQ2+
rGOdOmWq5Da+B0+lLPFDE6o2a6O+bgQyzggYIOW7rJ3WwGtqbIARU/d5BUCgwCqugfKvOOx5av+1
soidHVHWlSnBip48F9b9EBS5ryMGyrTXgaGZJQdw1FhZz/l3LqcPx1EGhBpHAefgcvpAvDH1KoNN
K/UT58+QBBZY0BwoXmn/+WpHGf2zcWaeRgD3Ly1NSq5r4BsYD9D/a87IdGb78NTsnBXQ35WlAsjn
EwiCdz1Iwi7NcMVGB2CbAkmXyJiz7lQ5oAuuvZXrbp6Xy3lD0gpwh/mOgZHlBdBVnI+DSMTBKk/l
fYNKElSOq43WkVg+jTbhUo91W7sVruTp5sK5OufCQdmLXP/l6CwEjBby7uJgHyVyKrbcl73SE3gE
Sd7fztciOh2UVTLz7/7l0ur88y9nzMxLMaARURzQ+kTVcg+tMn2khnZmCYRt19ikrmSCLs0tdoqu
zcVuDnMi9cPoqIMWaGjO/bAL79Ms6CzJ0zVP0ifoLo3IGf5eWdrZK39b2n/neLmDWGpKs+ifOPA/
9uNg4lGwkSx/w2kTMJ+PJEYAviYE+P0YXgx52WjOawH+8aKAcBXoBnX5pTafpxf0voPl+uPn4V23
NOstzVA4EH9crqXedhluCwnbpHtIpEc5hCDShxb+Lddk+q4vI6BYKHBASAUGLy3ZTt/F1RSJQ9KB
yyqJkZmPAbg+SEgktr0PvqcqzNxeOkyKdFe99rxdy6J/v38xqxboFT9xPKgmX36BABc0pHAycYi2
pccjt4w2lYKbKXyI7p1dSB+6h+Iu+ps+/zzF32O32SxIQNGhJEP+bGFWzWUuOwz7dzKBbCedGijC
13XCeUZra6fe/2zuyr1xaW/hFNS843ljwxdB4EUSD+1bSZE/lV0TXaCV2CJfsnJpKFcnFrU/sAsB
4gKV78uJrSwtL62qFIfe733TOzanFCSG+Gurk5C8g4KYMPfnUV71QV9MLpyC3WloqxwqAfIuZa+7
1s7YQg5o5Y5SVXz4t7P/r5UliUtjsbSPBKx0XnFS6VmQiIrN6f53T34xV6F4p9MsKEHgp9GV8Htl
Tj8Dry9O1kIrGE9luAAuahrrNVpyG4gbnaJp+/NMXsn3YL98GeQ8CV8sqY7JFaOEJV0OdJW5Zi5c
Q/ipfC6zlyI8V5HhNX2gyoxWlbLFS4FO7ZZ3v3/+jvn8/zTXsx/+8hlNW9jt6GATOeGv2Pmdjvc/
//6rnu7LMJf+R2gJj6J6Xsu8urfDp0w7qbWb6mtv3yuZnFnxFEcBYT46cc3FhBaNEUJXBLtm9COq
P4nNSKoN32Su5Z8Kou0UCkfgFzv0y7bPq9av3VdfrS/mcWBd20sJrJs7w0f1gAJj4MfHZmN5MR0p
PoCGtHH1Y3KUtvoeKXayksr61kqLXh7kDwF2ACIY4OMlU3VehGjMBwD4wH2Qpp5G3/aYb7itV23V
CblZc6DcIkg5q5kPJQMQI6/FY9fcA1r0gHtAIX/WLLzcTCh/TW0f9eJQPvGOpvfNubhV36zeLW6G
Z3XPqUZ7vEiK/XBaU9n4ZCRfbuSvthcbzTKA79LlThxqryZToAbNtrkdt+FHf2jvkHbR3YpoAaNv
vyr6ZOAV1NH3iSTeY3Dz+GgT8JfR+4y8MforOLdkGxPUeElLvbcDo6N3uGluVN+gPHh4HPbm/VpM
ec3vfP36OaD+cgw7kVlqmWPmgCg+8D3IgtZYOb51OX1uD2AT4VnAo4N08qWJqi2yKWsFfDfLjkYZ
5ZRrrb2RZDnzKlVIQNh2EOQp2p6WJtSrrbLezn1zKA8xzf/ZK1zzOpozv0AAzJzbQy6/hcugJqpj
VRzi+o8VnYpsxbt+9zoYJPhA0BQCjhh5GXNkADGHemTYB67T2/TQHSCUsMIJcuUVAGQRVDM1bPcZ
hrMYQ6y2emYNSXiwH+sn2Yv8kuKV6I9U9tUthHCJF0HSaFgJa664OZhF6x6wUwqQRsuODSOS+6JV
m/DgV5EnnvOabPvf+hkhVdbSoCLTVn9GqxzQKiJB6mhcedlduZxnQBUiKxxwuBl9MWwpZ9rQ5Tw8
7J2Mmjv1SbpJX4t38ChunVfnOLjlub7lQbJpNwbVbuWbNfLp707GAZoLrCTQ0LUw7YtAy46UMKxU
MzywHAQIEvIAt4Z0iwQZEpqDuuLSPtOUl27l0tri1Ci8UpzSsEJUqEsineI3iYy+c1KDwTP8+L4l
mZ8GJjSskBYk53vTZeT25tkkzzcKzW+H7ejJrur3gQxQgPBU+J3/epKgjY7UmQoaDIhrLnP1TiRS
q0xZeIjAYalzkH2uXOBXApVLC4vkRCxXWchHyYEAguQbL21QPlZe+9g/O4/NTflQBMpttJZLuxJN
XxpdXOZhDg3reMSw2nu+FwF2ulfQlBR0DVZxxVMgHfIPReHM3LrcTUM1y8bi/TOq6MYHhZSnpXf6
zOIR/LxQ1w4umq/REmcCUwus2eLghCUfOBSapEM+kfAY3fZbbQ9JtyOULPStvA030c10MB71PTuF
N9KhXgkPlgNFRREMDSAiAY4PhIXLLkAlN/uxrjTpICFFx+L3ogL1bzmRRmtpWa8M9pqxmdvic6xI
ZS/2TChPqlmKhB15uy1ucbtscrAHQuHIjcQK58zSHczj+mpqsVM4NNDUKkvZUQvDbTzaHRC4kl+3
SNQxtNwkyBLIbO2JsnxcLo0uAp1xYlVT5Bhfc56b2uOjuU3hbbFFf/+8a74Fdf9YAkwQUFm0epmL
XYNUpFZUkYT9AJqng0orP3MTt9kjpZshaDFnbnUCmqiTc9tuVmzPWbqvvm9pe17lL0GJ2XZ60nWw
7YCIumNnUwTDsGHHeDtWHwyUylX8/rPJq/OK8B0EhqjnoH/u0uJUqqHVSphXBV1chluPMpFfEtBN
WeH9BMr0lTNxfXbhNFHxhg/FtXJpr0wHNRMpNo+Iswdw9bt1D5GLliGtttUeoxyqM4/oeRjtfV2e
Eki2WRVte2hWob0DffPVXxXqnD9Pwbe44nPW//2mpahUpoyNbDqYA/CWIsF4CnfdMX2cBngJECsd
kpvspttWx1gmqwDEa2fJkTWU6xAgzTnVy+mI+FB0UVqxo0GU5pj8qZ7DX9WpCyzKDuNOaH4bEemg
PU6+tE1WXMa3tu153F+NL9ZeGepusisYrz28Fb1xz0/5G9r/aXqMoTxMEZxP+96TH26k214CO8bK
xM8nabHbdQBJbQCq0W6GpofLwZc63GM36OzIiiDvTm10N4a3KugRfl7fNTOLA60Vw6TUHcy0H/1O
0BVvuAysMYkodAHKbEEtTEG+73IQsqHEBQIkOF7QModxs2XovP95AN9ULWYbGhofZyi4hYbohXOP
QOKNd3YfHZOtHVS+vRNuvmuPxuYoeeY7iC1jku0cVxyru4SEpxBZms0G5QYUqbKjg5r+z99z7cBc
fI96OeassOvOVDpUt5un3n5FHZCUHdq8/jS/7Ppxal1snmbwpOa9PaQdAUl0nD8ayO38/B1XDs/F
Zyym3nZiS4LAXnTMwpA4oSCOdqdLINffaSlYrFasfavfYhUMFFjQ24LuNsh0LfZRk0dWzcoxPkYl
GWhKlWdegLaCiAj1aSLAB08qTz+h6/cofUx72Y1qUu7Dlm5+HvY37MY/H4L0Lvg9kH75jHu+3BLo
hJ20yBziozM+qAZ4428G9Pxa0J+MNukJyc+jsfYE+Eb2MttECGXgAYYnHnI+l0uujOisHJ0pPubt
wfLrsSSW31i7BL0Dd7PkhePrtWuG5yx+Z35OIntG70PKaGXos5mFy7j4jPk0fhm6lOXpwEwRHzX2
NigtrYAXDdtTfhvmqN7vu+qsViCc8Ey9o5Lx/LP1K3elObcbgr0YfYSQT7o0PjYRg6u2kmNqPttQ
zgsNaighSV9LUKrESugV1Roj5OcFcDFgwAXgWtB8OPdKoOfi0iYYLeoqhUrmMSclEiQthXIz1JtB
JHRrUvGC//z6+/bX5KbYkII8NyR1I4IWAK8CjkEgWvkr0Z48CyooAMWbjjguxB8JdWUE93uQySNR
liA1tvaemH33t+9GNgDsvSi5GEu+QFE5adcBAnvsq3MsMVI1QJqtHIRvrneeG0T4BkD0KvjiF+uR
RVHPwrIfj51VkaEtgBxeyxKhN/fKQJDbk9GWaYEQzVoY6bg0ZE4UTceJvh73vbuhL40r/nQe2yDr
qdLfI3mOyWuOGXzRPXLyCzcwt8D10tP55BCFkO3refunJ5H73JPGe7i704i7O/T010dOdoOvE5Pc
IjWEB2xGNzOo5kYJ8MfG/ejp20fnpcSActFAP8wT6L58Df/63vsG/l/a+A82GalN0m1GbpBkM05I
0QcHLXge3F8FeTxkxOvofzwGmPavM7II4exGBhJ1YpiRQLRnQ3LlP2OBrSmTzNo6xUo+4JPqY7mT
vphb1iWlvhw63YK5/fH1KFM3JU8l2R7fX7fB/dE9nraNh78P3m73Fhz+NsHLxv15vJ/amz99weL6
zeMxyQcFX2C+crc5mHT7evL/+v6t53rw+eTB60lgkoB4G+/mQJ82B4+QW7IjwZtr07UtOZ/4n75m
cfmak64zS+BrUlJ7LxaE3H8e7vcQ/XJ9l/x/fWTGiTPAAG+2EfAKuOQ+ur/SHxP0ITkpsOm3wmv3
+imL76SKyG7xorM1R782yvlYfnH0rW3HCuhYpmNZ3coA5wLrrKYEZFaI0c3pHL1L4b6EfFAr7Rmw
PygdQ7qhq9aCu7XPWISoRR+GrNDxGf5TgUN9fDmVRKb7lBwdnPAzweGj2AMvvn/Pcf8fAu92Fxwe
nqEttn+8wwl8X1v+7zexAjgJerDA+PopkLFY/7DvnamK++yYq8DHbNv2sS0Lt36Ni2cFl0SbuLl8
YLFbTMchpHILtH1LONJmreska9yHn21fi92IRjrg9SCLCuKhJSWKJVnJYEgiO75IpHddvmV7KD/c
ZKcR2hrE2CS4mWpXCZqNvcUE8cBmJISzdBuUSmv/Iznyx2IN9n9ljlS8KhCnQcAaIOPPlOqX3YN8
RNEqBSjf46IEiBmsN0dcRqkbVqEcOGoIhSCD1YEyjdzjjeB/dJCBbwunzG9SK8vcbCoiv7DV2Cuc
KQ+GFiwYsmUykK1DTPzn8/b9psS36iAcn9OryFYtdvqogrivVJP2WJW/Oq11+/whGdf4EuZb6nKZ
ZiNYKRBAIEW07N6rLSeqewdGQLWhpGdHEIGmZpuY5Yr30HC3X7GFSiuIVAF8Rcp8cT+MpVrWWiON
Z0Q1kU4yQPQE6cJYvdM7prwxvU/+zNrAMgVlRX8MJYn/nSbbzAK0JoURGaa8ODQDeI/duMmV16ao
lZtpkuKPMktN8DmXg4OnsTZ2flYhHB+cMjwJpPqemmKoGEkHI1VJ38wEG30j9WyjoagSDBI4GAOl
E8U56rTEoIkZjRqpQ1BygHcy7YJJYC+RcCwlZZsZffZc94MNPiGtARV3Muj8vR4T+6kp60jbVoWk
dVThfZy40DITT3Ldtm1KrTovp+pgVO1YM1LEipx8RJoVMvT42aFj9YCYtoPwSx1sh9u4c/LJj1N7
UBMSdV3ye+okA8GcpjXcTYweRBpTPEmcmoyLqYHSuxaDw7pK9ZlHMjJrN2vjxLjRS3A6bFunQEOc
UsVVSkKt6wZoR2cipJNIgL5M+1aTvR7iVjIE1lI7D1RhdvEGnwL4jcRK/s4Zdg9QynqZUVR3FcDs
ZUDiwDZZGFDxMvkzxHlHHGqDx+ZeHyRxLPJWibaRUoz3dZY2OelKozpEGVRu3b6CzseYy+xZJDn/
3ejgWafl0BhHNUkdDhSTsB9qNELXQSLLpUSySeeDq0y94RolmOQoq9qkDcbKThlNuqH5OyqGo7iG
VTYZOvLlGheUNiWJP8VaGuLtJxszsZ76tzacEHxMeiGh/lxI0E0u7VH4hTUv96h1lkHsLAeve9tJ
nAWWY+TnEFzVFXovDAaSviRqJJfHViuQsU0HnXKnkHNvbuk4Zq0DPzY0aXUqiih7MDg0yQnTYy32
86YKORFT1tyVYawkexHpDcZURTyIhypUaCnJ6rSxaofvh1GeFDqi1eZvapaxtIVCHQQq4oarrV+i
8yQhUykb70nZWCXhQ5k5ngplQ400UDm5a+beaRr1RjhuuqazIFBet7LiOnoa/Slzu/vjaD0akhKp
5TXpoBdRkrKw+ZPUKn1CRlNgvRjjIHNnptrEyLuJPveyKuoAm9d7B5lqPW0e01S1ZFKj9De5Ut7G
mts4JutB4YkMIVQclIlOUx+DLzKSow8DbZLQqG4mI6iSSFGoJlklTMoAQtkxVsMvFXQ8uF0MXl2i
CaWbdkPcdNLRQm+sfWwl9K15ShGXyGAYQofgFAio3sahcc5jKJt3A6bxrpNBkp0VwDLTIunH955N
bULUGClyqsgCtbi45NqT0OPkMZcipBUNMwqJOjrIZXU9w/jLEFuMWGNnPsv5AKHKQbHqv+iNAGNh
0mhix5IYR5/j9kuJxoEFAHqftxkVYVmCV7OunIxYbVaiZ2gc0ielS6E6hlx183ssxnGrSPkUE5aD
XaWwQNTlQbqLOXTuVduMpTO2BLNYDviCKcUGkXOVdHZlvUi1BvkfJekyMNaHSShcEeaRJ9fNfMOX
hnScEgXJhzTN68eqMvLu0NtqhtlKYwkuzVHz94wPdUy7rsOHxsLMbMoN6C6C6TJWGdVLGax6XLLD
M5AdNQoiIZoHSNcZeKtZem68Gw14b9xiiBwM2jTBqzKEjfJooX1xcpGCMH83FkfcJ9oyFTSS4/Rc
xPn4Vg11GqE7N7GqTQ51IemYOTFqkhCwbUk+NJE2bzI4BEflzU4K0YVC0sKEw+JqZhSesISsbRL0
af7uIEhrofErlA1PU2oWHwCAbXdyOoWo3eA9OBD0uacKtM8mLEQ/OIPpKUoyGS6gpAPeybrgFZXD
XHsxFV7qtAGXaU+cZpIdrxgZCOrjuLXvuqRAjJmkrNsWZpQ8RXltSQG4ifNnpwAV6tZ22jIQ8thV
QW7Us6RQKKTUz8rcsY9R5MTJnS7Da4AOLlc7gkLMsB87lsz5IbRykQbSd8dW1KUZiFHiD06VSjdI
CafZw6BKbXKQ5K5UgBTUtQCdUwxtdvD6LyhIDxPRFMF/t53lcA8pgvhtBCz1YSqTViNqbxt3XWfx
mtpQXDgLnqEqolWjYVB0FWvoX7JyuQ9sBI3Cy5wOGeWYjV2+1fWwNbASrCoCKc7MniSsLs9NisL7
RjE7yQxaYwpPo4Kbhpppj0FLem79HkFUlJ6EUYNxLc/QY/AgGw2qFboW1tVxbCv7WJlVAiR+DY14
VyszNaWDXfPOVQeDTXuJD5D1jGSlN0k7aUXhFYw7KKaH+HqqYH9W1ASCCdOYJFl4242hdUakAWpR
6DsYYp9H9QR7jW5Dj07lDNStKrLINNKa9heA0NZ9GQ/RL7zZhgQXtDIzRDnx2BzaIay7TZpL410K
kGbi17GMGCgznBJVHTFJnix3PPWr2ZjbRLaKM57axlZlvBqopiay84RWESERm6lQzDKKpuuJLXHx
ysAbOJIQE20RWRr0N62vJI0W6P4/Rn2Vq35UII9LQkUOxy1ER5yeojwYQwO57Sb2gDS8k7p510YD
7SOQ4cEplGa2Y1PKrLs+drCLqly2OO0ruW8Jm9HZLvy5AZCTbEUFuvWwuWnotNWTzUy5omDjkgCR
zhhPAp1XeuHJrGEfo5GOlZcnhnUCoGjOnGjWkLoZFPGge2IONQ5oDLSYGyIZ2rjSUKrguKssSeaU
abASdGymBlYlhDRg4on4DmshnyQzmcJ9q3R5tDE6/DQYQ6c3g14p+dmK7SKhfVi1IHc287TesziW
9lLIqvcCggP3k9FPo8ujDLACk1Vd7DkQTrWRVSz1dusIyBuCG2ua2RFYAVYI0AAg9Qmp517x2aj0
d5nOe/YASqi6OdlVG7Gzwbn6mPPSBrszamft3uTq1OM2n0B8ji67Wo6fCj6C13zQQ5SZEHnA3fCx
ngZXlxCl0okLDmAHr7rnclDkD9FnVUEndL4MG6BgYwYW2cRR/JDXGWI9xKBA8uRaH+GVXJo9pFCU
eMcNuXC80qqhpcULPhgbpqo1uxeFo4JUqKoLvNXSTskewjFUGFQWw+QRrSbl4DI5zPSD1VsicUXb
VSwQUVMCAarjV27xoMEjWBnTvniTmGOxhxBnKCeSBFgYBM/sQUaElSJ+QrRgW8P0UKZlr94U+KrS
7a1Re+bYHa9qaCqVHwr8Y4g4y+/KGE9M4gDO+6Ip0hhRDQ01963ExB+Dy3bkKaGd3+WoHO7K3sZb
BVRf6QMLjaTeNl0u32ujjSLwfOkirMxU+x0JhegVha5pus/D1GZ+kbMa4UPXGJEvR4WoaNQpUUyN
qmQJjYu+jsAa1MpHELWPf/Sst20yxG3tuCmPQ4DtzAZr2OAS08ggwRUAiMLy9yhU0Fiel13zkWdl
+FhbvdJ6NVwjlHNiA8p9mo1+PVSbGhZ7YW6BNa4XOcq8U9HnPhwZqNLjxGI3CdBGCFzkWr3FHWKC
5NGeil/lhDAHgL4ej4opHnCOxlSIieQMs0zsIQa5GkmzfvqrcCu5U9JQoNmP53+g0VKFXt32cIxx
UoPOBKGG8wztNhNRhwTBV7QWaNPRidsIbxdZE7mnJrgNKh45d91o5U/VqIRBWqio6EiOEaRCtp+Z
BMq4Xir6O7mRQaqa6aGie1rfKK9OJCNzE3V1guXgtu7KiQFCPhu0cljQsjOjwGJyzb2o7sZip3Zy
1XuxMYQyGWUBBhLU+XXdbXXeDDeYIsTfsd0grZ45jYRqU11JO2bgYewZY1o/hWqHJHhkI8wnIgNb
G5GiEf10LVft0eNj6lhe2pQRnnd13qP9zQj12DW6Ui5dPGZEgdBdoFCEhDq6uDIrqiIqJZZT/50G
C3MOIt6ooyAFzpOgT5yWw23h+jni+VU2QZMY+dZgTQySc6nXVVeVm6q9s4DNzHEwcWdlgQ52/MRF
vzeYXqxMy2ghdyB86XWkUmQ2RxqqliFGk0fIL1CrwUOalIo9xgR3p/nSFYXxDMFfPDgqfYBcr2Qn
NfAxvB9upK5xcjKYKZivC7hn9OZP/QjFr5LZGSlZJTwDnlqhaoOCOzEjo0D6fahn0QNV6/bMQMd1
buQYlaMP5UHt4txBZKXYuzruRiAlTQBtibClSpBUdkYUG2PrhamxhqJAMXUA3o5TrlBDL5zTqJV6
RbIakgZQ1zZSk+htnqbUzmJ1REzUTX9CZmXQp+idLHEjbvYluj2q4q5MU+ldtjsLOTanzye3501W
0M60C2g4Yz+V1Inj6AEdhPpdmw3c9vS2sVpSS2xkpMlV6yhFjhHTSUehBCpZEuojNY8RiQ6AsX80
KN2AB0Lv9X2Nnwkq90Z2Qo8Znu25luZ/e3VIb5Q0YtDNq/4fRWfWXScOBOFfxDmInVe4m+04dmzH
WV442YZVEohFiF8/n5/mIRPn+iJa3VXVVYZXsktU1pYDXVNdDm1PPHjN6gM7FJ3iM8XR5p59v+nM
xQ8oNFSUKX3j5DWvm21IW+PPau8k8kEjDVSBedp3XZvzcLCRfNo1XwA/Q9tnWUd+d66nvmWE2rLu
PjyCfij9BPPyMrGr+rwmkAu16GLLD6WBZYzdt7hoNus3BR348m0Jh+4ljUQCztTSDvu69/VVQiYG
RTP6kysC3oa2qCLBlyWDsf/XSSP8S0T0TnNptix35zw5mj9unY+XpbWRO4UVEAd/pese+GZNTTeY
6M8yZmjlW0+9VxcM0S+hQ+2ffdMl7FmKPkxOAZqDmrDx+ninWu/y1Nddv9yqtHHJKWOy+5ENVeSf
bZfIJ9kee3LOvaH54ZhWgYXWeImLaaQdKoZmyJ5YzFU4EgyOqhsYr81fbLyG+koGckNqaIKH6tmu
JJJEASX4JmFSUdYbPYiCYIT6B65Sm7pnmNCClnAFt2wzj3EVYeURMIcNkz6nTtTiXIdJfxtt59Kz
tUPzZxo2+azBo5tbMPXhdJvkPI2vY14PXNarP+vSbgoRyTBJWb9poUx7yZpjiU6Z7uV2t5Dt/n3v
dcbNOMf5ey3lSBgYV2haRIc/Mgb7IyNLLaNR3I5hn/qrruIlvIiGfjdrdzGUGtOYg8sjFHE5e0I8
JXVH5d6VPz+ZQGia694LeO8ld2xRaS9oPmkjzPoQm5WBkRVB+BEEsuRPeAD4N9aOmwOfFLF+VMqA
LdmxiRRN7CLDsUg4gkDte1fxdQXRuJ3IXoyy0rTMASew4Xd+HPn1/QHi1NTx+u3ItN7LZTKaYcyD
qnySnj+DwCzAUUW+s91xH8Zib+moFpOdsHlO2eniJASlMFEtirlnL6FI027WRc34PFGh5kA9JF1Q
+SSN2uFzmMt8LBiOqHaHr6KwtGEdEeyR1ujd+7nW6bnSR4/HilQT+szKrYLS14ZnK7r+eFVW00uq
j6WWwoUViYvzkMAhgLBD3GeMJ//8Q3s/jilexCWhu164NPsoLCrOOgvgybrkT2NT5xVgf58+jaa2
OTAh7r10lz2/hg4bHEm0qYPsNoSx/JljXfYeeAHJ2ZhU7f8F8tiZZcJV9Kco2rMyq1z1kk8eJ94G
PfdfGtZc4yuKgm8eDt7MF5j+4V8KZDXxJit3GTNKNMP7+lH1DvYsL8zTI+KwIZqTxxWDr+q6uiEd
SL5rqbFrzxM9D53XwdG7dJ1L2+1+VnYV/h9lsyfLj3BWuz43XW2igvEatKex6/Ers2v4V7kwAb5R
cfC6ERePMdlMb1SmKuJl1mmjw8IluucOxXnxz9YnuSqJl45JxJuNpIDPdfghx9ArttiLYBtgyAfq
mG0ZnirpPI+5a0vZ8Al6/VRZlx3nzN/H+jR0MgyfxF7tS9lTDv4NY5/7xRb5+lEbFQINtnr+Foh4
CK/KP5ZHIgt1e3IanKZom9lXj3nfJ80tSbdZXAJnw+DSeRt8cNNLxUsmKsLF4HosXiTxh/dbHxi/
PnmbCLvbRm1/zuNu8E5BmwAwASWlbTkdsW6fYud17YMNO1UXsxA4qBirx6DoHX73pZvW5Q+uymI8
xUAr2TkPEISWo5Btdt6mKPidsejKszl6HMRbup3gfIQ1Fq+bCey3bEu3z9JpImv8YMS+Pqgn89Nb
vZzudV7j9bSpIaYBaLqB202Q1WbjDwhyRwl5p3NP27tR+81Ujk6E+uypNb7loDnuJFkLwGa6luKW
rgwg5zwfZHtVpEhlBdRPTi2tvezztHj5WkzYVXe62HZKwyllIYX9UMeF7TnwmbU2w8sk+wHI2OoE
S0WsDfOyo7HKis1lJICIXocs6LD6pAE1o6wqhax9wGUJs3rJJwMyPDGXNaehztlom2KvPyHmxOPY
mSZ6mKMpNbe6/hgtpn7nFau4IhC7A2iil0ulWUox7el0WlWw/+w4ZbrEQ7yn6R2zFlwrb0YScUly
8NZEeohlvBAQhi+xv597bkDarGh80FsPlLMDln7GidCaMmdqu5kkDOZTr3ffgn1L/WlpVp+PEBOo
Gn/kFxfHods/WZNRA2vnvwPq9O4ktAtpmBRLn7Qyk+6KnHXLpQwqujaQoiX7TxBCRD6K3mb/Gowp
V2vnkPrjs7766kYjInUpOKN/Nh4XXYGLmvSaOnDh72toql90ZK4pm25vG1mM0xjMN72LtgXY9aV3
3wk12cux8Z8CJgkOLgvXKcDdB2zqw+8mAxZyq0tPqPszc4nVnLz2k+jvbT0krBmP0UQQ38qO7Hu9
7f34xRu2WviFPfw2ILeKwFfQCQTU0747B2W1Vg/dAapSgq+EceEPejtOpq/weU2BiL+7dqdD0rqz
L3Uiq+9xc8R/pqo71Pde0WY+z1wh8VvApe3ujqoXzTOfcm9Ohz/HXG341AUPPvb71U+rzcEDU9P4
SYxWbqXKh1qXvF8b5mZhOvWnGqeQH4bFKQ5DpLK3yWasC1T+JmlO/L1Sr27sLWVNyhmMNZhdndly
WLTEPCGbk2Xgf84i/WSjfdZ3dbBogdGVTib1OjhP8CzGLWmf+g5fylNMm8uTNrp9GQbdosJiWtr+
DqpbMgByyALGfEQeMvlkQhXvLFgf+J1WVePlJfeexV1k3eJ6vV86Lw0o2KrxTh7dKmGXyyG+go4v
j1PKAHft6SKac222Ln50hzW/6yEzjoVwFS2fw8HHJSFsnATBZlpk9M51BkvPT5J3st/INV6SfR9O
65zu2/0GW0WZ/vCXoHMT66OcjRvfZ5cMLcgDxr2nDwSezc95jG4DsavytmwafXIRZ/tSXRH29uI8
dVWGjx9mCc392B88rnXz/B/0uklXdFlP2hiZ9jF8kAiPj88U8bjs6GOxIrXl460ySR8A7Ob5TGca
b6dMrclcRMKg7vICII+yX7ZkfME/dRrObUYdPYV1X02XuBN1dWU/JPwapXQpfG1Z651askB+Nnh9
0kOuY1VtZ3yBk+Uq7DZ0dwvpuuphF9manJou7bpT0i+y/WYPSuJdV9HeVGB8TjSi4JpY4n8hwbWo
6g6R3C11RPZMrsPsB1u+4rv05tH9bRd8lP+A1O3pF65XMkAipz6UicSWlk0jpvsj0jqFu2oHulgF
UkNr33i3OYo0QJdp9CfRVUBbsAKIFd0OOGai/LhRqYxfHrnS7j+z6UM+eHEj7YWgH/U0t2JCFucd
+MnOZj5wFGxMMJTtNKrjpacPeSf0fltLlyTDGyQ6VE7Ze9p593mbb9m3Ebvf6zAd9BIHxljDnTt4
PETC+HI81TNGvddEWh0/5Va0eImM/fxbtGGCItfZgegEEfnJLVuH5Sm1BDcUbl7EOemi47EKWhWc
x4qW7xxqSUar9k1CzFWOPDIiAeZv0PR++rjpacUBeAQIo0lNiPOl4MzNfRhuxrzEOtjhObT0WbDs
eprdupcRkPSeSRDOJWsYRQK2KjYlj7tgyrq3Bt4MvbyXIP9ct2F5mVbtXja66/YOqRvwguJuxEZ9
1ExETeUH73yZ2TMTBvb3i01+bjkPq9BRs11TAlizIk0kSWFxvoSFjAdarmZKwppTkE6I9EdiE4rR
muSLAMeU4AVJytbHNGV7AQjgdCFs4r31QO5egYqzotyrirvAgvrvRT66FKtXv40Mn0azjZJyR/MW
TSREpVTrN+tG9csA3z1320If5vlGl9FxxHftAPZ0Hh2TXin6hc9E2o6ZTjLa/P+UFOFSROMkvg+N
p3/VQe+txbjt8iWiwYpOK0P3fp6xe/5icR+pCqxUj2/roGjVxkzF56Nx017qjwYT/iLp35vkYCiX
SQPVkwRN9d4Pc4zS4QOoXxi8zzuiB8IMg6mzp2YnhvhEYGSS8z5E5jWHgwajWlqHkhAgRZVzM+bf
HfF09m6g+f98sET4WrcbHF4lJoLgKru5p8EzQNDCNduvukpp95t2QLghQM7uZ9X1ycUK1d1Vs3VQ
anBCeFQAZfIcGeQ5o16U36CAYhqaTibPDgzgncsh/IPOB2Yogw2HY6uO6I148XhlYlrH95Avcijg
xQwZ0kZ6Dsi9DX4l65x9nodphMEQ09SXXrZsFLEwMO9L7ldfRIT/QrYc+ZvLqt6H2tmcV4jWAPQP
6wBit7fCfGGtLe7OVEe6ElnX8bc1sE17ndK9uTY4ZreFgYf6tFt18O/3rr0P93yBndFRt5kyoQO8
2/NIaswu8+VvncKBFICf8mtSCwUQBmj4ghWEsmek/3Ne9tphzNyIZg7LeKCJZobYiJ9bGhfep1i+
dcW0t9ufxlfsUXIpA9SK2E72Rg+5RYD0UNkl2/IS0myM9u4yzpX/PFWTnxZ2B+cqM73zfNfIt8vV
jBqIYmnZCdptIOGSt2H/2m9V958d80mVtVpSWKRuSd6Up3SIRVuo32H7D1Xklhm4VPOQ6Su/dfC5
bqL2KGbb5tcupGOAg6hYfJZt+2KmI5jvpn7hUEWtYwSWE65vvORO38apG6A2SBR9bab5kCfR5Ls6
xysmUaUfuuzP0YUsnq2ysi8IBPpnycd8WuvYciLmD1aDoXj5rr1FfwIYqP+6jUCccqZr+7VM4fEo
+wAIJ3PJvRQfuyvbksevYdPEbGyoIflP7UeQn7duTdTrHkK1cQbdeLcuHCvjR8E3ZosPyHxL0Zht
tdIP09oMM4BbMNMP+cFdM7gqPc9h7FCiJX3zKx/25Us/gisUC9Oyu4BP7lW523D/5UVKqYtbzfgd
lQRdT1bHbXKirfRi5AHrfG8Dh6WmtfU2AUO203TXS2fHS0fL+5o24TH9QHK6eiyLxXqW19BDQ1vK
1JsuHvlO08M65zDNSeg+Tlk3bcctsUET3eArgga63Jfybh03py57sofhtVm8I7h1Qy6/dbxqEUit
icPfYLGL+MpSbWh+0FvWqCssLj7w32FzCbxOi5LCLX4AwKvkuuxz658HbRe+QLMnHmMU/zRgfoq4
bF0Fzg1IoJf42UcXQDvYVuN0Hx90sqcARvhHoqDGTxU1yj+rof/IJIPeR0rO9NHemMsqW2a7rfLL
cSw4M0U98NQ178QwsV/mJkCK1Op/WQ4BBfLWLe8pQ1nGaU/4IjeEi33JC7H8GbJMSsThB+tM+Wo9
cT/R25tLKFdA8EJ2k/qqakiaPxl/nD6Mre+1pRnDnIsTBcEKHVHL8HSYdvzIpoT6SE/m4Ad+oqZF
+cNYzd3XYQU/p55U6XPskui/dXJ+dV4yMQq80dv0J6EhLP9rf/Vhg2HiL0ncefbWNeyJIIdmIEXM
5GOB7OaI8JfCLBrIIGt6bz7HdqfI7h7w5IX15GQ+c+xABeCqI3R0h1Ms1G8eL6pynnwOdd+2T3Os
wUYT0BOUEBHqmnv61giDsFZXGLa2EQqiiitXlkMctaoMCfqlc52y+NUX+bFBGjtGyXieenh7mU6W
YS9vgNJCvx8uyGDYkncRkiNYT9LXAQoz8bUPxAfPMeCxc7c7W6WFzrZEULfzeCmHJmf4WenoiepI
gUhtDsdbAsdnv3mPd0Qj47rASO7LXJ8w8Mjc16A33PiZtIt3Rjo1dvem9TsO5tFAi23IKJLzljC1
lhTUdGVLqnbhCd/0li/IdVKfehmE+1NtZwHDa+DnDrIv5+44r6N0zfNuCP27LDMM1HMcIvxrqKdb
uj5b0DR7UrE+mns9brJ/Monf+NctGgJ7lxsLXC/nzveekVTtza1Nhjxl3NzVYzZr0vaKyMu37isA
Xr8x6IxGv4TGtb6D8YnG9k1UcZ/fZTqFdFkHL475hoGZv9XNKKarEhKMPj98+xYyniVFI4z7MN9t
5uG0u9y6a17pFPyu89g+/0gL+otWDDjMD7t0uyDza70raGWoL31PFsalcpCtOnL29xZ663oRXqX0
SenM7aV3mKopbaQR6Dk+FwQL092zbLa1vm0YuHI/KVvtDwjvFlmi0QMvauINOMIHggK5lFbl5Rqm
SVbSf1j2kGTAnpxcDhDZbDHj+FLLBqSei9YeZ9HH7E1Mbf4hLPJt4q79lC0/mHLqL+lew4cEaTsH
5YyOYQL5wH7rvPRqezTw/MdFelNdY6JAY/G929KFDb12JMuLh4wQTg2wv4VkRWM5jXbUOaqK4MiB
PlQ1fcq7pu2LKAttd253zWGSS7gjKjOT3r8PSBXJQjLBvL0f/Jb6y1yhzDuvsQybl22FPf9eZ15P
UDlKRn2OhR7oufdBbk+GtYHHyZPt8k0Exzbit5RMvG0bl29ZTS3msbWYsbIda7xJ86JyY9e+SglD
U1YR6wXAwJC7gFrNUT06pSPoojTtGyJamkTdoZXco3tFZstxBrBu98u45uyCbmO+iwsdapacAXEU
KwY88urOtbV58iCx9M2xztK9rjlg1rufjU1wr7h6mr+rSrPlgRRgqIku9eP9Rnpr8knodGmudbXL
o1SNE7iUJghRHqt9YEcbVSVeVetxgM41XnYwb0MqtF89Pw1nEhtSTbBk7mXrj2gMO05XVNvg/qDP
wfC1iowpDb+sPB2LJQaSjbdqxRdqENxafZVmn3BXSvPrusMv3oZhyXuw0oRurlxm3p8rTPC8FqEM
InHBxrJz5ymMq5xTtqQIMuI5au5VZjmVpF7m+3XSfqL+ick/WvRaIUK3ZcxzCSc26937SjqZjM/d
6lXdFZXG3p+8eBPjE1V5eB6l4BrUIh3t88Cvl5OWuQ/Vu1q9fXvx8Xfno3NdVY+9rWhvd7nVf4TH
XvYn0adU5gSM2nuAPSSmYADvxaRhbET31+5JQOjDrENzrncdwZ6Cw1d3XQswgGLj2GGkKNz7cD52
O4iLT21e3jwoneWDtoHvo9/M0CQCUlfN3VoH9R+QCKu8AtFN6E7KuCopNji84W6FCYBNzqUJLp7K
PXuJ/RgLdhd0WX2feHoJrvEhjrdUVe1x81wXNNdtg/8uZhNVf3ryVtV5Zet8gCXh2tYFWAzALpIX
hg3m45U1q9Qb1xPMOGp8b1sSro+cyxpxmgk+pCRzutw8vXrmgdccIUN2yKj/rQbmscIFk4jPNt+C
5BRtawxMJIIxwTZtV91DotPtIZ86RkC3eNgyLdER7Xfb3gnAaxl57cVzPYKRMNZRVAZzjOKXW5Jr
1R8dY4Gp6KWnHhb2qtEe74Wk6TGFv2WLd5JKYXq9VkEDsw3oA42BQIsNmxzq89ypKel+9Hrxf6po
2iYwB4MOD91Fbgpj0/QHDHGUXolSE6/MR3gcuamLKH3dPLWfIU2kve4KqueuU+HHu7z4O+9+J/cE
2irZuaZNlEzl1BsTP3iH7y8MbmyA33u1F3AIjhhwO4j77ijG6GO+MmsQOnQrSmR3igUAd/MO3UHJ
ypqGzIvi8KODmJlFWb+O85OqkE0wBg4ZdkTrUUdFO87zf1IHx3910nXJWcKtfDl0AlqTr8pnDbhK
j3cqB5tGE3Pol5CAoOw6VfP+1XoNC/65VvMLgP74lGdTWzECze61xdDDXttJmeMyMNwfqAmn8J/i
NBEDGCk6m1aELoIyPRLIxcQK1EV5tvwXe7OLbnWyCn55PD960CHX4tuRxt4vSJSlRXU3Ji+zg2kr
17wzsqzUgqLM1P72iEfGhvsKHYq4CZfneBUuzk1Fvy/NN7/Ngx9MZ+PnTaLxLlab+325oTYWNwPt
9tcLom5EOJ5IU/ou7usTvOvMTmHaTY+YHNcsVjUdIh8HcfA1RQiobwRG5ulvA9y9Ig1MObbox2V7
D0wRTThfys0v1l1nqMpqzvwZzZhd6AADDlxvJh90YU72f+k2HBM7cfPoXZZ6Q1WxN7M4rijJ/E8b
b09/UnlsaWF5FjBPcUjzauY2uJIEmyMNUJkMzioEWzutSHa5Z6LQtbfK10YDP/SLuipiiJoTryub
1WmydEA6WePfHWHmcW+m4bBh15DFD76fo1M0I0Ek3AVcWigM9qa+JGuXBeUW0HTwgs1qPC9+gBxx
TyBwGbE+9INJQDJiSSKsqGEVrHAkd1Qc8GpzDDz0Rv5+m2W3fW5QiiugODoIzLA6nDAM0LI90xp3
N48UrPERCj1/y+H/h3MarR46+Vkmcbl6wxHedchR93uYA94G70BWfZatpRew4aTQsXbAQmXS1pOk
iU/3r1nCfFSCcor6apMBDr+fc9OeTSIjUfrH5sPyyXV6MZ1PoxGnmfphk3hEUuu2KrkFa8ZnNvv8
OVz67F+sO+8VSU76vFVkmDN0o/a758OAf+1dMAzlmNgNtfmU4eXEGOD+LOkUq++7Gf2xSJUL5qJP
ujp+hqwIG4z0pCcDaJY6EsHdAEfHsYNcJgML6V5/Nv4cH18bAufwgg6QghbeEuJy2kfjOlzm5Ig/
C54OKaKxaadPH1qaX0DicijlMbVzGSpdv1SdoaOXnKx7iBLOfhgzU15UO8+vDSE9pL44yMTrstQe
aOfsV9+p90d2oQU9qpOsRqA5M/OGl+mhev9RpaG7hcdco7V1i6LVbhfgZX7z3vuepodh8uxblmY2
G0bVzwUm6PYRIhEj1OAIu2vsyxmNv+n3V8+LFlduGZDHT7WEhnllnDDgw8fWE7jvU4mBMnr3RVZO
ofFKDPkT6cheySUUgdnvJSXuDR4m+2Ni1I13QzavPyc0FM1piiPergB9sb21JpWsSKez275oYoqI
lmrc3HxLI9vYC9+togwuofe+zVOanLuaOlxOwxLv91bXlSEDDQPfT5Ztjg0xlglZcWzjNC9AEY7t
kvZVnly2ttcfsEyf/0xHkf1Wa7CPqIBV+OZJM3+PJs9nRQtiqjuTEL26cm2P7Ms89h33LZXGXIak
Ex4L7DUeUwg4RuhZlfVh9RlBZjufli3Dqoy2I55eYVMSPPY0jWiZ2gRLeZ8k1BDsT/o/12hrnru5
CYnPCh1Q4zAwrn0O8mM0p7Fud9Qw1ptwF1dLFpw+Nj0mEIzdvAdWBVOJPqR6swRjjQhg27bmSqCQ
nZmM5YNMl4xLLapBoemrWMAATh6+KX9c/tI/9/uj7g2YTWq3NTt7hqzRu5an8G+Jybb8Gfmsg4BJ
UXlO22pBK0JjuELz0Tv20xzXzXJOmrnuf/EAG6TZTKjraWcFHvdbbmN5SsKo/zVyPT751t9/osHt
4zI7YvRLk9jiuTxmP/m17uEUXxYqZ8tgmEzeV9F/bMlBPXNLK13l7nfIDsNTP6I1+21Mt3t3M6po
/4Rer50eOnwFj9ejhsos26QDVYDlBQ8+s0QjhzvQ5Gr+SxsU+ZclS/bgvt93NT55whjq2n7YsNhC
Cz8SGxMKlA6i6sOHxcVzdUIguCb44yxb9BKPe4StR0cRuB3cC4Rv1LZFizcGW3M1x2z7SxPN03CL
51qm9xtXtHcHRgwBKvQED5+IaBEnbsfGv9RBDD9eM4yBeWT18tLOOdO6H0fTu23GxBVjksH4CjRT
r0m+tOLEZThgmhqw1o60ooEOXWQ2UdyPZPw8Og8teQL3tF2QYAs+deWQxZPCsSOwO0KKBmT4pq6T
8XT0ieOY1ud9YY4vawEQXkxsWkRX6uCxlpL9We+W+wIV34IqjK+3H1dyO633ExOH6XUwi1m/5PMQ
Rmdt/ep3MqM4aYd4qE5WVc3fmmzhsKiXsG0f99R5ADKsZDWfAiyRf4Ns5L83nTIC97sfZy8D076P
1ARFW3/tocuQGMMUrq8V+09IMRo5037G8c67eKSVf5nbxTV3Nkb+S53yG3vyTTi5y2DnrPrk+1XA
zWWzYHwmHqVpT6uZP/R7XZLO2c/IY1bgkA7um9VLL65CGATvWTXm4tOWHLA/uzpc+FhFCGAuIg0O
Gg0hgi0dz4oli2lF4TMgcAMFU/vYXOPWxSOCBi1G8IAoTnF37AgZj9iWg26VeeQ9CgEsW/P2ipg1
ZIjo8U1COaqLBBA4ymmuAmpDLvu/LecNPSXcacr4I5b1LD3Ve9xzHyFMnd/Z8FfahzPLQHlo2V6L
wVbwr5ibA/yZXszazfwe4cH+5S5SLBEGGBu+eLtTdVOMXjYAY4zOvPXd4uc04V7g6YfF73tK1FCP
3wxLb5BHm69/HOO+vRnfreFLvtdEQelxVd8DI9eo3ORi/SJWSiTfSRYYUY62qHmLoNklB/CwE1Bi
RzMVlHaPXXYJM4ww2NVJD33Z3bw/BJFh/EGmdjRPFqRKMDK3IDQrLsT6TzQeAMdLppeBLCoIQHme
bXa8uybPniXLSoZ+OejSRx+4Ut5XUbXUn7ag6bIzKq62f4x8o+ove0gmvaF9yluJkoH2yiGg1Hv2
xSFx3r5CjIsfsw9DdMbDwxvOzYLWhTLdpFy04Au2qNWKb4gScfOG21y/3TaByhqaZ9/lU1gFH/s2
7NxZBkCyMs7V4HFrEErb/YFY94H3EA2s+XNiMIt7HTIMI0tOIvcL8ursxzJ38q1P4XjYpJESWJb5
VVzmPk84TVWzBCVC2OUT1C/T66wj+Rn988dq9T4HtgiEi3+Y1D/kM/wn3dOO0XJ9SsUsf4Jbhdxi
cJFof9ZYszkhAN63pMu7Ij7ahJ0J9SFw9lths0/oEaDahjWdUUcxhA1l3bd9zr08wv1XMX/6H/Bv
Xd8loEiaJFKkSnQdCO2pYouYTix+CvlYiaER55aOFxFMNmyIIgc/lPappmNs72zaHevV95X52cFe
Y716hG5j7hdbW6RdM/3b4z352fjTSJlQoiu7LeufdWWz74JVkJ+p1xmEiLVguVCk2Ryf1KpZDzVC
9z+NXT3x0MaCPQmk7O12Dup8vuvtEmdFhVYu/hQutl2/dyZeq4JXOCXTAzLVnNKkReG8Rh7q3zEP
ceTv1BDChU979o22WpsiYSkBl6eqZi8NxT96yLxyO08oXav9Y2fDNQVfPf3W1i/xVLL+vfg06bFx
p3GWwv5Y5xB4cJB6r28ZieXsjOYfm3eQSTT0pQeF1LD/6NgvCxBxf4nNFj6CViwrGOuw/FF7lrJv
E4OEAjexRnP8o1/a33fItvVSjyPt6KVO0c+qglnKnoKkGXB5Y75j+I76fS2ztiJ+Yp60Ck5VY1iz
UFEjX3WeNCPSEZmYctm6Cdt+sXkavUalvrC3yWHLg82/p1EnkNr3puaV5JLIezgCKcyp29fKfZ6T
RtL7mjGPTjkgf00LllCreCkQdxgjlm9Eac1JuaYwfhVWNRsM3f+kncdy5ECyZb8IZtBim0BKMhVF
sVgbGEtBa42vn4Mas3kkkkNY99u0bnoGIsLDxb3Xzf7FDRq/exn7kWJ0KetBA7RrOqadF6l/KNew
DyH8S3cnNk1B7M21Zpf6UZFtmocaO6m2TBVRQWY5RqEKaG10U4HDHadQqfAUmLqVRVcTQH0g3g2B
BbVdTgL1qfCKgvmNpgwQR/e8inqaJwgNA4ma5onGbwomJ4aDQP0/cF3HkMvujvEwIWVRvuSZ7Dw6
67ULpYhKVJbYWtZ0zdocQ7FdNdXEktYEkZZuAN1TXdHWlO+ojTQ/2khqu1XfhsMxIekLeABdt9+m
7QTZpAstXnuRj3JqazoWe9pqbY5IYJX+Ajyfk6ZrWnriA4Y9VTqwrbRBAqXcSFaU0WdoVQmCEbBG
OBLZWF4qocljx4szMn7B4kesNbU03xSlgW5AKRQUeqLKDaG4h/gskztHON9ch6QAnTBBOzshIX0U
zVSEvgtI0Kasab3ohqX/TMUw499T1X6pY1G8J40NRjuj6/TNcwmZbbUbM6gDjRtdK0hs0soEtUiV
l+LcCjg59RUeJTC/OWXmX3jfwtuApIcyyJb0yqYP3F5aaUo8cN89CylwoqXGOAajWF+8QBguviyl
okOLOim2emL1f5MCRsoq1Gr6h0yvbZ7pY+TPUJB4pkwljrSdVIHCvyvpXP5KIhfWwhgprbb2dT96
QFa1JeUvlOak5bTpJzgAz3BfFcmj2pexvEYlDeSkN/bhwWVOG4y8VETXRc81g+RfUtw0xQUHuXXE
BwuAv1xNNsESSEKQ/1DBI6GAA8unCt8CEJEAFjkRyUFShaJzSk2zII54zFu4iiJ5+EUtUrM84Lva
v6gOqMU9iVbjb4tES196pqBp4LvCrHoKczUTNkEam6eA+iRvayCysSwEUF0rUhpBSkABipCHKg09
0tRavZPgRBbQneJe7dZJSiXz25ho3qXraezdU+oUHyLRjMu70NKpatdKrgSnzqi08s5NlQmY3ViS
v457oneISNH4Cxox/SPyHAIb0kAazzSKvVezInbif+FqfxWDui6762eMRcQMrd0a0OGuHDvTstNY
ds9oXAXNuu2t6toJvaTsNbrF0ne3dJUntQ6rt1GVugKcUpP7KzXOSVkBLFi1AYAiiQR/1UQWcwgN
xrUP+1KMxfEONkxmXuFXD48Kg8GnAVIFtPspMKsPVW74PdsYQ/OD7UE3rY9DU3DCvCwAUAad4q5l
MeGxAEjl7mgVtM+1nCovlF5C5gY1dYiwesXYeNvzvfLHaJoKIO9WHMQVpI/grRyt+tUikuMC9ip0
lB7w6W+ZCIk2YkUdxwYe3bcvnRA1tPIavOKGzo+iMtW+Jy+GU1Tfx5BfochZHu6IJD5yrCHr1ZVn
JkCmWwoRGW/CSIuwUVQR1gTqmPpGFYnzr1bXWdbFgDUEys/ovAeBqmF77vXOQpxBIbVJqboLAG4h
dLrIUgkpoJoEkmpti0VWKjtV8UGiReQUhjPQ2LPsQvWqpzTSWvhzDTQhOr+Gu25VRVT3RZXltGx8
o3zNS6Gqtm0Sw2X1myZ2pDLQdby3mxag85knSLglvubtKNKPTvOMgmuoJDuJeu9EYyuTNZUJreL+
9GNit6FMHteosr/rYpzFAT68C749iITuO9FOguwSza7gFAGgqf+QxqWIaMQu4kAraqSxwbvuD6cc
FsG3Tq4Bz6Y1scRKkeWueByYRw6ebwRTys81tfgbMWkT7NH2an9HPgSlFYClAv+QG8qrlgrDKRIH
DmEWZHm0aYsmf+7DPnk0gnikJNEVw4+Gx/p3C0xFn4hSzSX1AyF30OgeZND9Iqhew+y1R80dwBBq
pam8xH4+uYLBcBMb0l0asx+EeuAAwVaugqJGSadWgYU5Fr/TWA34om8aWhMgrsrA+1a7fhQ8KuC5
6P/jV+PHQu795ygx+wGsYt1cqA6XOUdxhEzTeKLZ7mgIUYjXvDrRNqIEXXeVU4D8YwzEmU6ljOGp
HlwYujDOKhAvUOOeYjToXDC6MtItjBodINkMQfyjHnMTwmUnAFflaXwTud6lA4g0/WFQf0d9Ci5i
60DmQMcg7UTDpkXdvaAQN6hwEcPwjF6/xfA9UxTEbU2IeQQb4b+ARgJRr+VjiLwq0h0vULzacoNE
sVdsXVBPHkDxKireRt5xYjAxUh7JM03fTpQUbL8YVOUV7EkfHMAtefzHetenex1xmex+jJNmV4xl
ySmhpRRwdlUdIDSNgReU+9kCo6rbUzRm6o9SBnS6Mph9jIhu2VHqFiwIPQCKdFBTlIarJ5Uk/RdM
j6TeJm4p/UW3o5DXPbOfmApEj56pma037UYjByDsETUbGzp84qhBFslzGrxFLmeKbUT5gHw6CxBO
Rjlm3yiQ0frx3C59wemmp56YQLSp05pES1XQlCtD9YNfeIBGWkEK6637AdUKGsZyaB2oFyvaDihs
Ej2oqAK0LDOjGlg2tUmYaEXd0VBBZ+HyclREg4KQahVEMQ6njbVKf27RZfPfoK14/jbV2/Ae+JRi
UV9E2YhDCzYjp2DZ7yiuFMWu8htkFbQQEKWtyyEztQZVNGR7zI0OboCWWr8nhNWxpYsgbsfK7DQC
9mIo76Za8luAYEUERMFQniNNtqid951vnjOpq4oHulVwzBJzkjYQgkgqT7GS1tG6MVLtex16A6LD
RGdnl84TsTzAp++5NEBqaeV0pGkuBEPKiOOBFNlqo5YOQObFKZWjCbtBFZ6DwFUooDiKbUm8bxSD
dEqr0Tuj3BPeN5IOD3uFgyujxwTannXSjS6ViNLqEOa3LaqiIIknRFhIIzZZWGiuCbS30aqfY8I8
vtKhegtcdpWYqtH1G+a9tkJzBY4vFdLFHBr4VVvJl4METg98wMR7sAYUFoo7UwEZTKZIvqV4ax1G
vWZAUIEdHuyZ5mcKzG3WpFggTi394k3P9VEkAwT15ERBm0NMT3XD3QQu43NSJytlGVnS0CT6RgGq
FdO/eeUVIDPpWnfdUcgs1XoEoz6aaznrOiIvMUBGQclqw101ijT8UdBuyQ6jS8BBi0HN06cucJP8
4OMJNadh+sQPC/Em8VLRz5/Y2jh587fQJp13kY3BonNjypGFQmUfxM0+EhJj3KZKx/znSU+Ewkvn
Jd7bOOhlsh/yzld2NTVP72h1iH8eUP3DZ8rV6CdOJ4ZG/1hzpxlEnBq6DjcDRYRvRSOH411lRpp7
hGEE30omQYXFRU8UMITE7a/lFYA8aFmrlNulEbdCIVlT+SiFB4onUHf6iAbuQUBis1+JaMBwe0Y0
CtAxigHneLU18GdppbcrMu9uKvQVzMPskhRInCVJF0R8I5D1TS+NUIkt2gTgLsJnrS31NxkSDe9F
3lkPUj6mDDSWKXkONBghC8VJSGTDu5OSiFuutooMd7iorqa2ZxpUvGHcSPW5UkxGcHrc8VMrtC2C
B2y3dRC00vrV+4X3M+IDjGsfYLhIoYHKzrop9epX4neEj50aUAg1ErpIrtLxNwN37GDOqfL4mo+e
4O7kKBfKHU28/lubGt0m1XW52taV27entC+RXjFBFTy2FoU+wBMwgXe9m8M6Rf2n46wYEeqnLSfw
NGa8sHe+AQAI8CTeAcGg0F3T7i53YzLWxTqri+xhGP69d4rUPxcKrTinlH16mRBoUt32sWvYfmdJ
PZVyLYJrUjRqv3OzyH9BdCQga2gS6x46K4onnRpn61iVNGMF3gKsaqABRl9RwG2yHe49x2epLeo/
o+9fKXZJ5Yq0nXJdJZKBTYUrSVlXMDEfaeTToFaKWDgPvk/htvQSqOtuazV/u06vSU+5QPk6BFVB
qk69OKNICC/t5EERdRF+yKRm31NDuTPHGuh0z4x2Bqii4SPfNUpuArb2KhAUIg3agguV9OHaV/KK
pXluPd7LBsVQyOml29pdRW0adRFpJCGpkB++xKXSB1uzMv2JplUU4r3cwi6ggSBQt8vLvu0dMSHj
ssl/RRAUQwgiy8gqCCVei9ACfblw5VWykjly5HV/ANCT+7nAThHJ9I1G3WaV4UEk4b3eZkwBGdeo
g2kPfoFmgoNyR3sVO5NGd+O6JE6g9DhnMai359otVFrGVlU5hkrFGQCdWF4RgAmoZ0FcKO8NhMa+
DVnXu6eMqbMvpjiUTiTLTfs6KDS+qaYPVkjcS9ee+023FrosgqCgHMvWWtHcEVMbUUwEXqSQUuQa
5AlIVwWJAWAXpGYSjM1Se8mntMdxNXSC+cV6nuwtdXSfS9GA9Uz7Vns0cnFwoJa356It480I3NUD
Ta/XvyHxg+CBH0IVHp0+ko2R4q+4JosXz8jNWBNfmW7pigpkBGMdCre0FmA5Id0BGhkkIcgJyKX5
SLtdTsr4JUq62L0z41joQXrHopOEOnIBlmTyr61cQ+Ws07rxWJC0/8ogG0BVF7rwwR9LTYZKBzlm
BQ65UehWgjDehBJ9fs6ZVd1louTKTD6xyvQhVz3qKKmYVn9Tqc1/ZpSG+QVlapKkUzEYfrZaUhpr
0yr6c0Jpq1sFqatYf3RRoJGk0KHfelJkMb5pkOpHRCT0HOa4mZAV1XmagBcolEOvlnRSqlTzvX2m
V+boWDSi8rXZyMzVMcHe30mT0NB6yPz2jGNtozXtJrBoEu5A2E6T25RTnjRDdwcfANpEhwKJtC8C
GGIWSTVoQLGqfuqGYfX38EYs/UL92lJhx0LsMHoLQalWiLlycA19IdzpSQMVLFAN/w3eQAguuLK6
+ux7vV4dlaaf0GmtFBxVOBT+OWqSRD2KrdvTNoHQEkQb0AwmB7eLIAZKcIB/BdSA3yyYFxfQQ2C+
CShaA5kgC8Yj/1rOjgYEB2FP1tLKsIPrLF4X9KIyFCEg0lCUCECqrVxiKcG2mDEWbcqYxImbFdAb
tINSEWRHj13TPeDlUPLUFGGCEiGuhxpNO3bNBVg+QuYc/NxE0sQbwf3VthaojXL2KnoG/go+cdDx
qPkwNEpbwlknD9SARhiajB7TNl1tednO0iLoibTcGmUzos2p3g0drbepEixzeHl+HVLT0beDWKp/
d02hXBIVXevYthqqPMeBQYNIUaW66OIyvaEu7oDaJOp3CUEJWsGaIHRXSlR++Q3MpA+h2gBLoDoh
oBcwMTJNQmqD6Kqk3wKj1X/FOBowIAo9CmNsVbo+nY74I8A2I3a6EjA6mHDar5skj2p3H3d6a2zR
6imrrdURsPAgguSwbDEsoxzEs26hqNmXYXPI0gROst+WyrHvPdGzqFL7kvJzTNXyXk6p7n83gHVJ
lxoAomiX41CbD2FeF+69BVWS6kUuCOikj5jZFtBuhe+SWrUZ83z5a4+xQb1/ZxUlLX04MDIgPEji
kZo4susV11qoU3nfUFswkWCS5cdQDjyk4EWZ4LqIOvA9wkSITGlGiAdiXi/c9x43duezKw91KZFl
WmWN1EBimP4PEsy+2iKb2Vxa2SiqddDpTQtYuRa8PcxiT7TzNhvgdEFFkIQ7k+I9ol2u5btXN8rl
X2EueMU+N4vcBJ9ukYVA8NV/4FJq9IVqWnaoOXlmG1FsMBSTFloFMKb4no08gDksusSPDr4fivUP
UyTepjYAD36dBUOhnDTU6fxdFoJHQBgN9aiVRiGPAcFx6EUvCLV03oTU1cSHrKjy7CzR78icUlGr
6lJZBaC3kS0T97CFPGJ2WdCU4kltcp1GdVNR9Gg7FN+cpPLV5ELZvO8Pig74R2gVHT6AoWYuZLam
VYkUe607Ijo9/lbNVgsA59bhz6+VQaVJ+nOu2mmKYEk0Ueb5lWfCw1GbSCb4p/oIergJHuU4WScg
8TAIxElcjYL35I3xpsmkvbmrbZudWlBflj5TJzVlQEYiw0GYEjL7CYWeGnlv8ROYajcgd+2tERJx
QIcckz0DK2xvszhdYBKwvVm1ImuTpLcCZXEmiCqwrDY2vObYxcWwbksmoJQAsegKd4wXhE0AtMLC
q0V90WwE3XhNIa7txdaXzx5EBXdBivhmfIQkW2BKmXdviEiozpXMtQY1HT/LmiPtj3U77MLkj+V9
R6ZrYbNvpYYnO4i987HR/jFnX3rspEaGodQczWtfP2X20O+Noyasa9uQnoL0WDqKt02QY7Azpjme
k6XJLJ/s9Af7M11hCiC+jMYCDNQ3Muq8ZqKptobUN/zWjt0GgPmOzokvbXxr4QNLn66cIqbFdGyZ
tc9XbgSM4hPrhvkruT02pxHVDJIdT9yiQGDxUGo5vIK/pJ2Undf5BDyu94PyV+6ETZ5FC0f+9jtQ
gBPFabunSdPzgaRlDc2zRbnsSHfn7BUbWmjHsHj4erc/NSIxvIHzbejS/FDRo1X6GBrDUVKTK4i+
O6V5CNXH/8IIqSptACIzeT56PEo9pdZVtz0iZvvN0qU/cNevpq8siGTP18K1IASBFGhY1BU1c3Zf
dcGqRFPL0VIKXkrpQTaezWLBxPyEYEISgZigJqwRM0qz6eZS3lpMFpfDM2jUvF6XkEr1XRnvwFh8
/cnml31uaHYUCaG12iQqO4f5tY4eIvevbP0sm/PXVj75Yh+WM7tqATMLxriUwnNV/pSD36Z1HpeG
dC19sUmk+Z0CtuZHMb1Kvlis2lVzVni8hjUwcL1c8BtLa5ntfi70rt8HSng2gmdXO7nqbzVbUMhe
2pTpJ7xbC1JsvWq1fK7OvWjeiU0Rw4eh+g9vy3zrZ+Nd/FaBaiViBSVBO5YQyzC/q/r1f7fz07a9
W0oAW0AFBhqeFQgokfAHEUHolwvHa/rk7x/Q/7sSAktFEmVuzmwl4ANyIRf18Dxpka1onB3EGjru
1yv5dFNMmvEaj6IO1u3jSkjkQDUzEOXs52cTRdkQyVEp+F12+YKhm+dhWo6s4WAUg0KKosxui9Gm
kugPUXwO6nuqG0F1bzbIOYMiHPPXQaNqR58LlczNKJ9d43uEwLeSmHZPZ8YHgWkhBvb10udi6vMf
NLtbfT2qg+Dyg/xRXseIoAWaTKvXc0ohh1jHMJWXrw1+9q3ff4HZHWMEhqtXFIXOrbWV31L0JROT
vubil56Pn5svbHbRRqOgaFp48TlCxTQBuQzfDnQQom/WFlE9CwJm1G8MGBBfr+/fiZyfWFMxePUU
CbD3/MQ2ZiSJsEPis5UKZ+iT4OouSOzBB0C+T3iMHoyfZIrtfXLQ7xNEmyiDL80Z+ewbm6pJT24K
9lR99o1DxdeaAQTfOXf8Zu0LzFKB36+lS0udXpCbpWqSLsMz0JjsM/vGg2S6QA/r+FzUD5R8V2im
xSRp0qu7Mq7qBlktAH2xvfCB56OLDJnJTYQzukiApcv6zCVEQLxKCkzDRUbOQySPrdCGYEBz2D7o
3ZOU3VEYDCnYNMbWlH/2RXyZ9gIAzIBIWL6j6rHR2mThV928UbMfNXOGdRAMPcJvw6WBfjn0TwFy
CBYCYw3VCynbfP0JbpziZIzYWkFex5KZnfHRX+VogGqJyxcwvAcqP6uy/POfG9D5+9NoKGSY5pkS
JUsgRlo+XDq6eIqCULfw+rWFf2HOh7PDGt6bmK1BaHvNJDUfLsRDK92899XfrPmkRusO8W7a4nuE
QNrCWtin/49dMjHD0AjArNndoOaLAmLaDpcoPbX5K6KIjjCR96yzYCKG9LNvEJ1cmu52cyFZLJ/R
YEIgg04IYT9uWAWhpaCnP14EJKXrBIIEdxLkylH1F+7kZ5YYjS2RbTIig8EhHy2ZheuWnVeIF9VD
gB1hKTfcox4OUGphgvWSofl3tNI+Ur1YvDRoDJxQ+xUoV6Kfy8WN9/Vgmc7XB+ZTe4ZMff5fMmPO
3uiB+QhkxL14katoFdePFvETGvlFsv/azs2DKOtTjUCVZcqjhizPtkrzwCaBexGhwRvnWou2dfHk
FSXCSirtGfnSZuLj1xblW9+BSYPYhqoEScfcoSUw3Cu1G8SLkaGuGqvCz8rVzedkpNWToPp1p6lK
dqho2x3UapR+U+0rdipVUAfF2OqUhLS0RgmW8Mr1wuSur8G6o+GmHdATWTV1/qOG9wJBW6t3LfIU
q5rWhy10wikxtXCPsqf/CtHcX7hpn31IBS4MsliceFmbnUTANBk0FFm8SN1j+hpG+EF7bJ26POUL
R/GTO01ui1IkdRbcoTQfxEo7Rsiq3OJ6oR0e5dIm1/V1MB4Us7dzNHZ6mDrdiLrTOKy/3rvbrZvc
CDPNTZykQWD38bplVSQztqMfL4YubNBAQANE2LTJwQe/Vik/vjb2bxjiR5/50drsk0L2l3j52vFS
/gKYXr+Ov6VH8WBtwo3rqHt533roIK6st+Tee2qe8kO5+foH/Bt3c/MDZNJv8lZN0/8NmHsX8qsC
Aj6AUcdLd/AeaCfcMSxSOGkPujNu82+n4JIw29XaV7vwCCJrwfhNtCGzelUxNcvS+Ad58hDvjEeI
I4EQNsaLVyHhBMPqzte1nRom36WE3i9qzyjE1T+ZRbGFOebUyvj9v/kFFoVWzrWsUCT4+At6WQMN
j/rIpaoELlf5jbrt3u2dLtT20NV/QJYGi6+b0aohrv3a+GcnjYiH0duaNGmzzvxSE3hjWNH1vyhp
9WQeKsO20vQxGf+a+fZ/ZenfKXz3nX267tBX9H9nOlupMOfpxx+SMd4LHTwnM/32tb1bzz6VjcgJ
KHRqPI+zfU0VYE9W5IkXVnhodHeDFDTKEPmD2S5Y+tRRUP6F9ctjzOM/M0XR2R9VMcEnnQs9g/jx
K6yemAsXQnkT3HxVxOK6yIwl//TpCt+ZnZ0bFAaVJCoxKxjVpmy3QV1CYMmPceg+ua4Mpnzte9XR
y0uUoh20vhqhOwRWtM6pzpdL48enqHx+iXltqFAaGhJt+uwk9XLWZqi0ipe0i4Ot1fZ/GTfU7foI
mYCvd/azM0sGpImWxCAjbX6SEjnVQLOybpX+WzQi07wDOJl3zxoc5q9N/Stlzlf13tas2jWWfV6o
cSReOq2B9cVkGZv2804V0mdAFadOVgQ7VPv7sSivNLXuklF9TOLxPkTTykZnOlxXCWBoDZH9lWGh
2ZVKCpQu8ewhFu2P9dULJFQMhXJ0MiqIKFzQmHGl376pbWXgjXYhu2u97QBly9WC479pnjCR2eAR
1U1LlKl+WrPFGUUYAD8tCUpkDV1jpT41UfMiamNoJ3Ga2+AnfyKIvM8K9Qe9wWNg+oe4zGR4xMoO
XPa48LbfJiD8HoUXgGIpQ4StWTBG6EkF3G3ES00sseo0ObTB1qoLVj65riYBgsb0G4V0j1rlR3+b
NxbztiJBumQrdF0P3Tbr1uEZPHBYbJC++/oE3V7Sj8ZmyWwJk19QFE++mCX8iVy+T4zTyIg1kNvi
7mtTny+MwQE6fSFFlK2ZQ1CQglRyCD0XeCGdvgkd44d/Qo4Lwvxz/18tTFMsWRYJni1xtjAA0WPQ
UJHmZpCPoqnoo58K0AAqztfLunUsfEFCWDy5RcdrHvEhLRSP+oChsalQbZGLcVsz3WrrZYq3EKV/
akoXOYQWsim6PAWf794oQRqSvCEBupT0v/9CGQtsL+jSX3qg//p6Ubc+jEVN6QBQP9kSzflWIUut
WR6WUgAZQDbsuD0Ap0hQ0srihdaANAVwH50Yxiy0mi3dlEhEZq45itWoYmyJDGgiRxIY1J3xzHCp
nWo81caPBBBBEHyDBYng6i6C56n4C+PZby82bXOdLAR3bdIinJ2V1IdBWHQMCjEHoOyEOAnd9kT/
Lw4KWZyhEspIYDdnVpA4k2hNd/KFoF4EGaOCJ5RTW374eus+u9Hvzcxee7WEkM/oZvmSxTjBgxBc
UXUFC/a1Fek2LuWbTSEMK+Lcz3u8eTXmgosk3SVU/gxgI4XoqUZQNU12UfwHwNJKTZiuDsb7+rXh
z+7Ae7uzrzjk1N8VY5AvHg1cNVHvjG4n5fXmayuS/MmZfG9m9hUVPVe6MZHkS5qhbGC6ipMxi2xd
lVT/J1QoEz3qdk8WVJ4Q8w4OCFAmx8iIgvsBiYKFXzMZm10QRtZbqsrbw7MwHyGu1im0/84zLgPI
HWoNZL6o7Ky80lDWSBA3668XP923mTnLIDe3eH7Y2bk5lzaKHqmIALbhDwVVcWplttdf5ZwTW8Ps
8Zo7v6gW7uCtUUuEcK+ppk55jzSDH/XOt0GlaaGxRcYlKKSdkK7Gx1i5dIN0H4UPpn6w9AV7n+ww
ihWqRSiokMjyrn80qLhhD6aysy6y1KwLFECq4FpEe4TckaQrV0UL7KR5VhXJNuD84jwWvvIneS0g
ZRNK5uT5iEunI/huxRYUGjNUB/+aNG+adYayulLDrQQkLurtBnhPjwojn5wpB0JyBb84DkcD1hSC
UAXiYY2eMJjyt6UVCzWnz76MYZKVWAqDRMl5Z2c/gzkNlEdyLxGUG6BUYkX8eACY3gKM95msSmEI
svF3fRMsjWu+QatMDwGi4NKUaRNPzYe1t6NSg7z1vGvXyN/ycp9Hdt1sKDCign80mn5tIdBaCohQ
WeM2S45acJGEnRdUC1fuk0cJAAdBPMkZIQuR6MfdgX0DSUqKvCucSUfRvokjVZXyMfslg904AuAV
M89Ga8fp8lfDW3h+b6tIH43PHvo81eoW7QzvGqXmphiQOUd0wVJ/IPpu56D+JHdp6u902j/eeT42
YvsK75OI4vjsNgQMM4FOpnhXJJwgHgag2pCTtHaIpiz1aT656VNwwbUDWaga8z4N87vGwRgM76of
EZdUg33an4zOWsV6tM6KV8FcuGhL9mZLU0NmqTCqzbvmzdSMQl0mvW8Y1Aeb30FK9GvfeVvWVACe
gDWiWEO+TZT78dyA5ZN1dFDC6zicvF2s7gfvqIZ/WzYwCp8alS47uvj5ZtC9U9xRQral/lfooM0k
2LKwtYS7ClFkFx3VIhfsotvCFPRRNI/DYCnRuNnzjz9VmeUzjFREnz9qwmv2zX9lw81L8ad47tfN
Pj6ARnt2gaovfJ6bSGtmcublO4bHMr2wC69V96ow0rv58/Xnv3kpZ39/5lMRlzMq3eXvqy2iI2Zh
QxQugre2ef3P7ZiyTpVX531U5iGr2ZZ1OoxDeK27F7WsTmaOS0r04Rp4nbCwTzexOGsyVe4LgSPv
sjjbprTQulqIXNZkJOlW7LMYCdKCHHjMs101NO0e3udClHWbqynAgYg2cAd4Y0r0H4+xOJCYIiA3
HhubWSbrbsvp3MN9CBZhazfXE0sUV5UpoaZAMw+LEw2iYtB64pGKtdPvhVNgmxtxFyy8arcn46OZ
2aM2WIafhALTrptD70Q7wKvyUn57e7gnExZNDVAVU/z08ZtZgZGIghqIx3pPddqBvLSqnF/exT4g
OXX/+z89gR+MzTtD1CuZmzfy2aKd71i2fC/tvzZwe+w+Gphd1XiKjwbx3750a98274EPLOyJfOuB
PtqYXddCtJBI6nzxaDzCC0kgtcC/eejv+Xwv7jmwXVbWOcGFovep+2Vd3VW3h4OyMe6bhUt28+L+
O4X/b+9M5ePe1Yz+LZIuFI/V2qKvYNnWIXCMhfXeJk0zK9MJehfydbBrKoRGOSFOt0a1bmM66q+V
vKKWtbCez2/V/6xn9ughfJY0bch64J/dhY5gG1d5JzhLZj71E+/OvDm7VkgYwzZO2cFqDZrHoSCI
n0jf2u3ScZSWdmjmkdDFQEu4xZJ7tXbNerrE8Euu0XN+Z53kvWIXG/mF2V+Woyw8Wks3YRaNMcAe
HTUZy7Lt2/mdsvaWv+PS6ma+YyzaqIDPJR7HjbVJ+p3yk/DbTu/UlWQjV2rrJ+uCYKvVON7i+j4/
llQ0CcgAsxK1fDyWRRqqgebH07Fs1u4hduR94YAj2TD7acGr3CYX0xV4Z2vmVmTZZRAhAxuO0yYO
62hn7Fwn3fk7ZZ058fprH/apf3lnbOZfUs1Uxok4ddw/7JZeyOn/+yFini1k5jFKilaFAhTg2HIS
g3XCue+cfm2TlzvBy9fr+Pya6boBeoQiAJ2wjzuEHk4iCGkhgiGPdii2rPO76JIfXTtc8BuLlmYu
ShVQpPcVLE0XrFq5Dvpfh/Tg2ku3atHSzEVJiB2LxbSmbt3uq1WwJh501Ptymy0AXD/1he8+3sxH
5cymib0hn3xU76j29Fwah/p//+nmHipthszUWBDqiPt+Hzr1SvprI+j18L88DTOHhB6IJYUKCyo3
6DisqpV1imzJZrrUwmlY+nIzr9Qw9D51I1bU8CrGkEaIAe36Ki4s6FPn9z8bNG+suLnQKLrFenpn
enzlPU18e8nzfOLFQQUSsEs4OXrZs90Bqk97FIIzRnw7xMhwn/wX1/SDjdnGjKHKADLz35FGZ8hZ
1atVthf2S6/uJ9/rg5nZtuQWA7AgmkzbwuReW+TxYybFwt7ftt8A2r37YPrsVfDQQAjGgAnexQr6
vl3fM2fUCfHVAfLjkEli21wyqdz61A8mZ48DQ7pU5KZYmHLWr5NfFewUJflV44jO4e+SX/js3aMd
bJHdUPMANTb7jhLagGHWGtO71+/z1/yu5xYZb4HD1L6Fpd1W+6av+T+25mjrjtmjRl7/s5WcWpSb
Hzq8UUU5glli9/Kje5bs7Le8ig/infuw6Gwntz17rT6Yn31ZRvSVcCP/mZ/ceuwAH/13m4sNsxls
nzxvwUlNf/HGImBHkJp8X6DB/PfvYl1Z0qUYiT4+brCCX36Xr9VVbzPy3UbjeMHDf3pWyVbBhVJA
1FRt9tDXFeX3uoqkY5JAsvZp6+tXjRTs+9hdNe9QJVcZhJLyxIjcVQfl2xD0pfV+kmBOCfP/+wnT
2X63XskvggitWYnnTLZjxzqlPyFYd6/ujr6qbZ6Ee9fOforigt1/FML5d35vd/Zgj70mIImB3Wot
nFEWL53AMe3xvjvxrt7L3wI7QUKb4XWOe67f0KRyqqUG3ifPBI0zSyfvpRV6Uw1B+4VvD9aT3Fpj
tq/jPwUPwcPkZZm4tEnumd3G5DH/IT2Vq8hZclSfXq135ufPh1DFFNwYPXr077Vz7RzLe/VQ3we7
zUY6bRnO+8ZUt78jRy/dLpzxz26VZukqFE/IDfzzbM+1LpPFoWLPr81a21VHnzff3U1uRF7Jd8t5
wr+a3M1uv7M4c1mi3g6eEtTSEW095hSvO9t47LZTSJPuKntYk1hSsEG16q7fd9spkXV3o20h6P5/
SPuy5rh1HspfpCqtlPQqqVervdtZXlROYmvfJWr59XPkO1/STXPEiVO37pMrDYEEARAEzvkJZsXM
qbfi+5HKSYXR6vJ7GQwmUiRSjOHiGctg740b6w6v+3f9cd6CBQbJFmjqix/tT1DR7yoXvBa40Ne4
WAh2gpPpX3wC49+GIE6AjYZPGL3MAzeBV56CW/Uwu8m+OIGY2pUeRQkF7ypzIZNxOriutUQCPza2
oaqcdK+9X7QxM++hXWV4sPcCHZdlXNl7ttPAbDRj0KxGOX3XriLk5SOMrHJtTyhItJ+MS+nAFZ9n
MhTTcJzK69aVXGDCugBHGTxwaR8EeglOkcFcBBqAsQTzotewWe71AZKM/EihXn4bwF+En7qEXuwc
cyPAPcts8mTZORyW5Ro6+q1r3hf7yUNvuiiLFhoKk3ou/DC6FMA4I596+TUIjd53b/CARXSsRAFB
tJyMUxq7BTXehIvoEYjoAWNqYGPzOg9YVRv1EOwDOAHpzkCKXbkmjAcc4ah1CXeVGxTOnALjqawQ
MAYNwa6Ckfe9LgSUKZfeLM5K9wB97ba3ix+wPUlYzNOWWLtyUtjUlYC5ENxP2F/rLjjW13CFGzBt
XodfOg9t0lj1G5T5btDytrfBK+vQY/ZMGm92wVVPHfPYe9l1dg0C10/WAM9tjzCeCjTplm1QGEO5
eW43LWqctzvjTnZEYZGb3aJr2FYI5j2QVjNGjin7NOnTQTmR0/zTfPcYYCvegCNkLyzk8pK9c1mM
hTdSP5AW6CfvZUDlYdwOO3oAmy78f7EPbzvH3GXXS1hMcKABGeOsu5DFpD/u9x9VGZMHdngPpgOI
74/AwXRROEbQS0QNrSIlGYtOiBbEgHqHn3KRubvFTXy3uEXQGNx86iZ0tqBsSIWvV4A3D1l4dUdd
lT4GHl2iJ7ZPdfTPXfbQZomRBbTIormMscpMy1BgmpT/TmviWyfAxsNfYPMOFOfB2kab9S3jZm1I
GQnwGHRgWhJmz/LBDPMCxI4nkCe+jZ76rHWHx9pTdrUvTRvALe2rU7mNTiUumtLOEOWsvM2EdwI0
hKkCmI9d4H4CDFIOPrWTjZNhwULR9+oCK8tDli66nfAC97ksZnHr3pKzDthTp2mHG/vJdsf7zimO
/x/3oOWcsQfhXBKTkgAUcGz1BFqZNwCLf6GP5j5BQLX87q15Ka7rrY5HgMCd7tc382PbxjKUd7aa
zOUHfgaguRQaghz0rrymyEmNq8Br3sxj6GqvstMBaUQgk7uD6KNbuqJA68k6+SAIlLQxehVxTnLo
TXkMN9jFHeak5avPOBj7TBazgwogZOJ67mAt++UxNH5tD2hoFySxvIh5LoTZPGoYjZICkPD9zC+u
E2n9zkCCt75wIjHMXhlNOyyMMMu6pai90yPQ4B10cQsOODf+nKuz5ClnF+JmqlQ8WFMVD7v0pr3T
rsJNiUoV3elfYsG8vEglJoPs1EE1Z5B4v78hg1q79cCXDGsX7ZBQJyamxohxFp7jVcTUJd8PN4tb
Ht3AUU71l/Vt4tXHMWP1x76ZmJqCK7NUQijVeBi2uY43EZ4Xoj2St380CMYTl8UMpKXFuAHX7y81
qcXvQymRG1x24YNzOlOIiZ9lqbRkYZRElF5iWrrXX6br5ZIKMEUPyPreXO7sX/+2iiZzN9VooHRt
BKHLk6uMwkzuzkcg+LmBwB+9j4Ex6gGqRdZQqrZAC8D2TJs5EJAzfVLxTDhcp3s0M/ia97NDF8Dg
YTb85QkHbVM/PITe3Z1oaTkJ0IVsZgtbAGvmGIxQT1dfq1t1k17NDjC5XepCsOECvXaTb7OdaG0X
T7GmMbOhnVlrlTpC49nHsy/wclG8Bw2On9+O1wRJpvYo2ExOje1cTbbS0wLYTjUyqGk6J8ULr6rt
zeF2U123t0/7X4I15fiUC1mMy09m9D/rCZTrN+CMxYUt9ROn3xuCw8fLgy7kMF7fHscYeLzQ6SvA
w7/JroS2gPlweEWjr/Ptm7oF2ibI/WCuolY1nbN7ynuTDzHR6c+2ebZx2qn2WGMx9f46r5unNEt3
gg3jxGhVQfeSjmkFTLvpyzecxYAYfT+KNrXLkf/v2SU9VVfd9fJKL2yu4OvzRxYTBIDwrQFmeZHl
vpdgIwfQ10tmt5Se8Cbr2ZLwksUzSPSqLo3SNvr9ZEa/Pp6avlca9ZSQFiOQG0n+ZuZvxBSCTvAE
qTJaY9E1qS2wapcL2ed9miuJrp70HcVNHq+YKK4d7tEdu1G3qDV6MkK4YPN4TuVcJqOckepggMkg
U7kJ7vL7/rk4yBvNewRhkttsiufsOn/srrXNsF8XzNvIc7nMRuIqUkpgGlJPQBkFYcO2NV7XBfDS
VcwF/VlNJoyDMSY09RQSJGAxLnjIphdUV3IAapZyU9Drlu6a6kdfSIfK+GLVXgMKYFH/Oc+/nH8D
E94BoKkUHSYMTrIbHNOrH+km3MinJT4BvBNudPDwjAHaTXSbiE4+r5fmQn8mXFC1B6kc1dQTCGM3
6TU9aL6CkWbqUCdzgCE8eWSrbRoX7u5RsPQio2Jihq5UKoYIlkj14/QDwLTO4/1ud4uHgXH3MDii
Vyje68i5pu/e98wB5SUMCdwyuHq5ZDd7P2rn5nvmHYCJguBIEJmb5T59NTi//nWR3z/tTHTUAZla
mbDIIHPCO63kzIebx93tUgV5AX8Sird3orKBwKbeC/VnIvVGNUc8ny7udoDIZAtgUVTbRTeIj4BO
wCEF2saCAYBRI41FOjQbKQZPlLHYD5gkEp9ub7Y3sfP62myaDaiaXkL3TWA3Sxhkc41zkUyY1Drg
oMchVhNvtWivKI81yjzdsbkn+8oVvmhxXdCZgoy7BSFa10c1FIwiVKS3p8fw/WioX+WfxlHyKm9d
O5G45e9n+6bqkhnnMcQZaenM8rVeJgIJ79F8bf0Yp2rTBKwTwf+1Rt3VN/GmdLFfywnI9o37Bh4i
gUzuUccUqw26NR3DBYyHk1BiAW4AUU/F1xC8hNSrvqDtttY2oBBeXz/W7hU03ANjUUcA1tFcZjD+
DIxmI5Bmo8zXy2sVz13AAH9JpA1ot6ZH3RQIW1bqfCVZYYwHm2TgdoEUN/OrRL7X6oW/vj6pwEr+
J53Y8gb4+kpLL6ETYP0xXweqBuBuB2DfS8AW5gKAf12cQCvCpLs1lYJclqEVAaxu1p4q5Y6Yv9Zl
sEnMsnIAwkWfIVrKQejBbFNPTHmIAN3tgzJafmm/2z3oYCZBcBcJYbanawedgsY780GN5pDhXslT
l+ipO4m8IM/oCOzaBsIoMAV0xkfUUKcCkU7mDzlyv/QAIAGDvg6KcTQlY1vl6AJAN8LfryDaVQy8
Ny8zzSwaiNIQc5xplflmArqcACjNITg5E68lgmI3zxzOBTFnVyMDaip5m/lWm7mpfCzjXzLRBNpw
hRD0hpjLHAVqz5duzzZm4H0tQtQIE8b5a6fu7FBQ6OXIAFInwIgxyoDpJoOx61az+kRu5dw39WRb
1McJzDH5LIJp4Ridgv4eBRIwxQgYqktNmiHOJsPWcx8V7bsFsXoBGzKNb8kouFEtP8Q4HwgCCpoF
MC8gDjBGF1ALWSmoAP2uHxd1avNvgVBwSBUE9wUpGUMMeD+6VMUKuiYZKiX3lfYuHdC5Am6OLD7V
wNdvje/r5szbnN+ylqW7lDWCZIcmMjanyOzNkGw6HYh2w9+bMhTCYoEsCRmEtnzEWXANQTtKg0rL
/ZaYnV9oZbaVGir7gGgPt5/QB1HIwFQQugnZQXLQ/RWSSrPCj8FP1WFg3T7EjQj0g7doBvATlkiH
IU120WKMk2pdkRQ+pn66unGUDs9rgO34e1UMFB+xckA6BKzj5arpYU4iBLbC96R2/0NJD5/4eVB3
YKhZkfH+w+w8tYemB6Nb4TdgSzdOZrHTy0+cfLjl3yKYk9+ZGK7Fs0ThDzMohL8WGGrr3z6hBSCN
MZwFvA7MTl4uUppIslxpEBFXsyuB5ybXiSsbAgPmORdgswEHaQHXxODVpRSg9CPBoZDSKsQbYs2R
1DvD+GYKJwK5lgVWFDz/YUoRc9iXgkgGTLEWxF1o2NrY+rIptHhZX7FlRVj/BRip/4lg72MmbRe8
GrXw7fDe0MFMZOzAOOzIwMeXpGqzLoy3cMuqobcTZmazXjkz0VRiNnbhj3FxSPTExXlUFkKymQoO
Ps8tn0tifEyvgLUl7EmBa/Q3EXKRSIvl72f+KyYA7Ykqs/ABNCrppzbatPlpbARrxdkYFbk6nkIB
z4IqNiMlUQoL4O1SBsK779PYH5RiP8sxkPgMJ1EEpVWORheymGOzDBdKEQjd/eGoT7HXyW7rZ4po
vpUnBXEMYPyIy+gKZTRq1FYqJVrkvgz8BKeWQKfR1T9nVVE9U85F1bIPdVzEzSWU/RbHKIVh0CgF
dxPEfW8jEN20923ebPUwcLpmp9ePxvjLaBxtcvJka4W+viOS1w4+unJduBFPnvYgyVu3f855vvgk
xnHkYZnkiY0ViOhVX/jzcBOR/boIjuFDxNLfqxHkDDaTwgEEXbNnq8p9dcqdNLxXmqd1AXwd/ghg
4lCZUVBfLwJMEwUN7VA0t4O9/TcZTPZWo9tiaqUm93uQlIVPgxU4OGLrMj60KP9nH38UWRQ9O8ZK
r9MknJGGAIcTE/ZK3D1YLQBDiTGG7ljW3Y1WheU2JaDNnTPUAVRJVrax3qWHbrSB/hSphtsXNL1f
/zDRDjLHBAR6lpkuC2xZD8UE9r0f//b7zLmIZVAlByEWl2Tzxjbaqz5KBbVUro1g4BblVKAKfOAv
mKU2JSDWgp/vdvRBUo53n1ABgyPIunFXkdkGRTqmZiil+H0lkh01Oo6t6KRyN+FMArMJVAPhPGgS
C78EeC3o11xTdHHgrhGyefm/axCbBWsITyGYmnNfArv0eJSL720h8AXLRzKxfQGM+i2CUWLSwDs6
NRABABEnx0yrupUfJsCa/P1uaHhmBWITuoc+4J7qcgsa+h4XlLh/AcdQC4r1dQG8pToTwI5qTEE/
KHKMy9xCbCYN4FMh8gn0RG//JobJT1uShslAIEYHVntnnsBJhn7MdRk8uzpXRb10OtOga+DyVaFK
2DuK9ahav9YF8PYcT3gE7YUAdcME/6WAgvaGTJe1KgZ1r9jqK5GuKzOcnW4WlRO5ugAYb0EjwKgB
WxBTChC1RTJ0aavnkRKnNEQl+yUesgaMqc7fEpgdkSrDHk0QR/nBXL8VJjg5hwHogu2jqX8d09Ns
RiKJIp2Y/WlyOveAY4ZO4LOTs6dMBFj9oWNlCTsLugIwEt/xCZlD2eeJUmuDmfs0BN8CiJBebRWt
rmmrORoBY6ajyZaXzMbXUp4OcmBt1+1j2f+PSwqEDAsVK4wWLwtwFvWKqZqnUbdypJUVypdRdKyp
fjSL53nQd408FoKUh7+gf+QxUTacK9yfCKIsNZ6S6pVSQSjg2jtA//+nD7OcLag3SyLh97fqm/71
m+DXuZ4HC45qBSAmUTS/XC2j73QNFavcH6UtgOKdSb4CQabAvXG3ZKlOgLxIRrGcsTktxIWrNMPC
z6fkR52htByOG9LuM9AJiCq+H14a380PaBiYuITED8DiStqHQxejIjJkNNoF+oSHFLCS72droq5i
SIErpwZ5sDoD1FRamWyTtr6rkuQbtaTObSrAa9IwxAiAndj7NOgyC7g4MdDX+lF0h+MuPvDsUPUC
lLzMDojmpGr6uktxz6KG074mco+V+fuyh6qhNGThUC7tvUxGPmaljsmDAplECOCf2XZLyBqT5/VD
xzXSMynMPd4G42eu6pAC9q0O3Yr69dw8WT/XhfCX6z9VCEp3TAUHXKLKBJKdwje7Y2dv4+GhSwQi
1vRYRDD+GAQ4Q4om4cJPi81YHQv9VFUgqX75N0XY84A6qBRGkFL3P6bqiTbXfbP7NxHMJcZIJM0c
hkUR9Q5vObZynOfNJ0QAc14jeBYAFCmzVnpRlokVNYUPbtBrbQIrkSnJETBjC29dEHdTwDWG9gnU
iJFzX/qoMNDqWSpwnRz0ZquMsVNEIM8lwaYcBWn9YqZs7Fiu7kCBIyh7sbmFnHTAKOrgO8yucKVw
aw2eFfySpp+Dleyj/GUyA4FuvOhxLpE5npk1DXPV5oVvyZKT2s9BXQqcr0gn5mhatBoazKoWvjSA
WJre1uDn68ixtlSnxdxit0mTb+v7xXP3794GALV40WZfYbMwkYvUxjkdZdxfgN/qZpZXfNeDx3U5
PLtAkR0VdiBVLRxAl3ahDeVsViA59WdrDyq57Kqft2kqEMLbIFSlF0haMA3iv0shUw7ah37W4dlM
cOE1Dk0+cYwWfGILmPNo5GQhdtteIYlZITiOUZF/MxeoQ2LmkZ/QfhaYwocG3yU2vuOyL8CXms3i
RQHQOsDYJLyCMduRU961Bajhk3gjq34lK3cz2FYb4zW3RJdNnueGcirBWBCw6lisvzopTUDaDDhX
YOesQIFhx6+JiL6OIwTEz8BFRvsNknU2WzejZBjVaEx908jIQ1OF41YbtfFYdTQQlVY4eTsSXFCA
L3VrYEcy7rUC5+YQWlPql3GwraP4RovGLQUH+FzvRvMYlOi5McAR0WlP6khc06Z3hPZOcQKjtdOl
CsiuQZvllIGIJpBzJi4+bDHns+yXDHRhoKapryj2t8imYGICU0Kc7BNhO9miI+MsL0Qt+3EmqpsK
E/xXfeqn/bQFIXodHeP5qbdsMBndKNo+qHwyZh6JN2OaIPyIWuP5qtrAcwSxNrqDmNS1NKicBaiU
IFa3zhS+qamMG9pBzb6uuxmuXeEp9X9yGBeN98LJbomR+vkwYaB9yPODEU+PLS06wfnkSiKAncd8
EKomMiPJMmbJGEDG7mth4RnG9yhqHFAIbNf1+dCYAy8AOO8/YhiXRmsSZJWqpj7BiLppY1yfgBi4
CLazQn+kVIcPqDdp15xoqF/L5QD2tm6nq2MFfrd5Y4W9Kw/mYf2juKrj6MKNAxIb84OXxtQQMtfm
gAMV087BzGiQOong6ZcTluDyQP6DwfEFpp05s3MmlRNeunFmZSveN0XjZcb4RJr6Lpf759EaZW9d
J65AS1uSo+WljqXAGoOhjnBzS/1Q+hKVhiejRf4b5iO9dHxbl8R1R2eSmKOoGciNSQ1J0/SoKo9S
kjqKlKA9GMX+aSsNgpjIqyxrqLrhfxRFTHjdy91KUjuJ6kRKfeDXza5c58nGqAZM3mty6HZjFjhj
nWLyNQpGJ+0zeihoCColtEU6c5T+CKoOvdlNJeLB4BqRDawqvEfrAOFiPssa1JEaMj6rLY54ZwZo
ceOo/cP6WouEsGs99X2kzAGEgE4c6FGD4q4L4Pg1HYkuUM4Bia2COuRycQsro1WimGj+nxrb06e7
fqmkhdVdhDfLzbqsZUUYHw5ZmNVFpWRJsBkfWgQQP1bwbUahfW+abh/17e26iA+tm3A3kIEBd8w9
grCA7fMC3g2VTYA6+d1cHwordwKKSzdx7BZwcyp6fernMn2ecwBLkeybOoAgfBw9Ew8Qg1K6xYRn
q070TZxNvPgm5gZWqwYe6iwr9e1U+zrH8z5D04QOjPVac4bxIVcNoGADVKu7bpoWxiy/JGr5XYev
TPVYkExw3MTFtzB+qQsSFaiX6INDO6F+IOAxd+R0qo5mj7nxbJby7ZjPw259V7gbDyxkVGPgcD/0
0xZxVA3dgE2pjQQ0eRGYu8CnOf+9V9fRNvJbCrPMcjhWVh/aSMminZ3ckPZQBM/rivBy2gsZzPIN
cWtnVoXly4cnjGQ7KnIvuXmzwjdgDbvNhLFGU9tLtWj6intMMRdhGwubHCBYL49p2qtN0aMLy9fl
HQETGX3pnuRW4At4nhba/ZHC3HGqMqrnWZ8zX0KzLtowxm6TZXG6b6pOyTzMv89XYB5qviRDAujy
fpSuUd1KN5JUh64iBYlrJW3vlEkQCK7KfAP682HM1mZtGRVDmWQ+YDhvJUE84x7PM62ZPSV9OwVw
gmjbBLVpC7z5aXyNzbt1yxFtIBMtBj3V2saC4QD8fROGptNPb21kOLYlImwRSWJChlx0dlRIaKyd
x22I2TXQA+6bv6VUf3ezZ2u2fMR5Ot6mQ5+EsMexP9Zh5ZHgYGWpwB65vgoXOA2UnniaZFGo075G
rXvp2e2SwDX6Ldxl0v6ws2NRvqzvDte+/khi27XUvJux+YjlijkcZzDdx+QzzulMAnO0SIi6/aTC
OYF65VqhtyV5WldhyVk/BNczAcwRCXPA4XYJFksZDHjXY16DhNm8TeTHJTEJ9cYByvq6SP7+GDLw
ZDDip7CVdlIqQRJN6G+dad7u5jYI79oczEA2aHnhrJDF94lAS+5ZBQ2RjicKGwkLs4wl3CAMAreJ
Wv+W2lctSRxDEnUgvifnH9byTAqzljOxpjEfCSLJEPkgc8a4wlBgckiXHQyEgrxDx7zL3D70SEAH
q4mcIW2dtMCdhaKOa+ftBjRbYNAKXb0ZPQ0tWZ3hFX2AWkv/YCqFqOrGycjx1LE832sE5Xe2NkVH
unQD4XvjKnJIO3lD9FPTjpn8tTsRU3QV5u4BaDkB1IpahMYOBcZdAlX6JR+3mpOMsLTrelCn6YMt
6KMSCVr+fuZkqDnKXV4ib0LrgGuYd2aHm0Y4CayYe/bP1GFcWaQiOcsI1EnlPVrpe0Huw3uhxHjo
kvioFp5e30HCz7SQAAdsJw20qAvQSxauUhzSone7HE8wj0VMvLDbPJiF6D7IVwv0VoCss9HsvBze
M7Flllct8k5gL6pA1g9PJrUFQZlrdSiy/U8CU0DITHPELAJiQG+XzqiZjhrL3+PwSqrqzLEif9RF
ifRyuj+cyzOJzL19KoK4wmxj5meRtK9IlDuUbsy+QGYfOm1k7wnw0xXZm6PsS1uLKsDrK2p8eBHS
1UxOTejbkOKgdvm+rAUtvdzQ/Vs/kOxe7lmTtEj9RuhXD5rTz+GtFes3nU5AnCOaTRApw7i4PupH
O12WMsZ7zUl0bRX9OpNS9VInz9mIpaqP426/HnX4BwrjFBgUxuMJ3kguV4nGUjnMKT69rHu3SeiO
lsSLpvlQzMrXuNQGFw+pD43dP0RN5Ee9qKufqxwY6lBTBdkoOBMv5VuDZErKMhjTTlnrqBhXuS/q
Zvyxriav4RL1a3RHAMIHNbr3Id+zA2yrUa5lSZH5qHy6M17Lx1zxZgO3xlB1SwBkl043JY5+1IfH
uJs3KZW3QRbtu1Rz0NC1nZT60CTKdqxjf4jIy/rn8Rbh/OsYr1l1RQ62N3yd3GZO2FpOlT6vS+Al
NEgzwdYDynMkeowD03pTS6sas0B5dgibdpPEwHIdJiDzIjvAfZ7uC100RsjLaM5lMi4tJVZRSuay
5uFLQnU3BFlQXj0GWM60fVvXj2vHCmZd0BABXNcPZX2qZ01iKkifTO05RwNhXtuHMhy/pdRw54Kc
dLpRmnAzRsb3OC1FydsH2mfoibeEP+KXHT6zL6tMotwKp8zHHJluWukOT/cYV6t3FADPXXcfSgBk
IWjcba5qvBAVQ0SdBsUDrwdyT99s0cS5tZF7zcHs6oUkCC682K8sgxkWSLjRsc3EfiXqhig3sDjK
tC1jTOKnrSC74N7lQVUIbj8TPPMIkpcLkKZEa0obt92yztwsiFza3itGCTxZ+b61wEsQBBsLAHYS
FWQcH8i33pf+TDLjwZSsDVSqynC+w+zE7eREw3XRvY7Vaz2+atrsyAU6zOorCWmlEuibVuRc/h+6
Y7oP/HAKXhsZ3WU1tIAM3SB2y0BJrO9Kq1gacl06ze6somfdzo9hd9XEVOC9uScMFSAdtELoc2Pr
4l1uDJSGAxY9UP3cwFxMq7l92Tjgh9vVsWiIkWtGZ+IYI0cDR9bE0YiMIbxPh3onRXe2cK5EpBNj
q3PcEKXUe5RNNBDr1fapUV6U/Jjb1UFJ88262+AKwwwWRgpRd9YJE1qtcqgxJQfbURvbjYdNYyRu
In+vUMibY0EMEsliVq+ktVU0Sz0oBsROi/tc+2OSnB63H6LXleBU8JIf5UwxZhWrdERMWYRFOd1K
5hFcqlv04roZzsL6EvI975koJnhpMQXxj6SisEB+5E15lapXgSFtgJbuTuYPpK40Qa987VcVFWR4
XHsE5RQKGgYSc3bAdZZIQ+wCTlexIrcb3poYpEAilkFu5MTtTMWzNBggWUJ0K7NLpeuxkkpk7SzA
gye5l1I482Db0UeUEp1OEeF0c3fvTOZiSmfRxER3GUkHyLSbQ65+L3RMWWv5Doja9+ubxxWEpUNP
gbnwKDKeC0NvVkG7GiE6G6ddOQHepEMXptfKoe10fSm4c3A3zEKlC6+YeIJnmUnA29vU3YA4lGHG
X1GfaNw4RFQcfM/l2IuNsvADo7dkgb9hUkoiJ7TsKnjFwc48sG/3h8DEc6xRKW7eg2aLZE9NIgM7
AdT22a5COwVVtlGe7ufQKydL9LTFXWMbAQrwRUhM3h9Zzjaz6eSs721YadNf1y3oWK2yd3Tww2oJ
koD1/eQtMBisUc8BxCGux8xZDI2g7ANVRxaEjlOIovSJCk88L1s9F8JYp67KXRuPBqb/o8primOO
nq51NXiu8lwCkzkqQzKoXUSwg2Xmqv0vhe5IpDkd3nlVDP+tC+PtjwpUdtDl4d0RrbSXh22ycdMO
kb6h+aR0QW90rMbp0EbXWo/TsC6Kuz2GYmgAfEOHMwu5UqGFBEmAlfkpSdxG9YoW3VWiEUCRECam
5WY35RHB4hn2U0HBlRNvsjz7R02YYKYHymDGmglcC3q0JMUlAE5vRCeHa2hny8XsTJFiGKhqsFzy
4Fr7OhfosFgR6yeWRndA8IFOG0wQlxs/90li2DMmCympH1FedZs5fep7/Tiq8q4tq59hZAtEcg0b
vdpg/ESnEzrsLkVSlUqphruoH8e1bxC01miHuMLLITqdUeRctzbu8hG0DysggV+4gy+FVZoe1G2X
Yjhf7hCLZXPYWWACctelcM0NzB0mhkEx78TaNM21IpLGHHODqV24iVoDL4b0YP5BD+tuXRT3pBJQ
zwIF+J3y91KhUUpso5ExomgP+rbSn5so3I596pjJ9bogvk6/BbHv+B06Vs2gxJhb1YMjg4JIeHhK
exHHu0AdFm2i7lrcmeY69w0TXIW59aOxbqOs3uQk3Kzrw7MEENajxQ71RePDAH06laDeI2Huh92M
jiui9+lPTCaIDI5n3TpCO1IylFqA3nK5PxnV9L4niD7DRK8mCSG2CqvXqFfu9QYv43nwsK4WbwHh
sTVwT6P5CEgal/KsIQ/DWsYUbd2AZNp6TVRUT6R2Wwx364K4b7nnkhhXkZsYQxjkNvcBjGS56hSh
Y9pujbsWDOXbEMS4bjU13UEPU4o5DPu1J0Ho9posAXvH9hOpJm6ba+EnzsP5VzHeRIqTmI4jzkOl
PZvWL0V+wXNelItw0XinwTKQTCDDxmiGziivDkUeoTkRfiStNqQ7LtFk6ESYQjxvDIgK9Omiz2vp
4b7cTJJZljaqGAhUyxZsqOAu7MvvZlcfW1XaJD1q0rEiOBY8+8GZwLSAAXxOpGiXIhsj7Aq8I+YY
pJw1J6K3AGp1lR4kJGMvcpMiWeqlLDSUdZaxjIuh2+ZrEW/6DIxDKAgEweytGyvvFKLMh6l8NOws
zEmXkpA5lbI0GbmvqaOfGIofAN1KabtdlpFtlaWCHhje/Qi9ZBZ6d4Fxii7AS3G60uhV3qEJesoB
pUV6ct2OX7UeSOnGlYYWIPyroz0SgYf+QJOxVH3Qx6YSzD+ZgB1hzj6wJskoRRizNSJUlaLuLojb
mwJFgtzSdpqBiu1cuHmZnOR6uCJz4MRD+wn3YwORXkZJTZFt1t2pUxJPqok5XHuqj0NtfskTza1S
ujdr0esQ13pQuUbTMrYWLV+XiwybTEvFwHRDMU/+aA/XJpoD6WScLGHuzRGF1xjgBYHRHvyRMrOf
RVcQ257QaG4Vz1Yzu00/ggTdRL/A07qdcgXhJohEaAGD/+BWlMooahM7CC4oEKTfFvlbMR0lYv79
pdOQMWkAIBGAr6L4f7l2RmulKIthikKX5EOItsZcbnefGZm+kMKculofo9aimJyoULZKzLvYCJ2k
/ETKeiGF8SLa3EUV+OkLn1LphqInk0gPqgTYaJSUu9gLzM5d3yTeOYPEBdbHfo8BjPOvpmEw4mqZ
4DFJ74Dj0bXTO2I8TwQRvdqUTemUIUBI5S8hYOYwoHNY/wBO8DFgHCjpo26N885YfmkXEh1KGedc
H50KcLnF6TPgPxcymOtmS/AyApRTDDnqlYOncc3SHSN/+YQieOPXUQVAzGH7O+Isw1sk8Ez9RH0z
C5QimrvEFjVb8M6UKgPAxMLTOJ7ImdXq51qmdZmV/hzr5a6fSOUEufZayfUNELUaQaThSgMqNFAO
8IIIcZcnq0/00bBTC7Mh4Xxo1M4J6/qh10DjUvSCuwwnqBmADoGrRXcMJkQZw5cNgDbGelj6kf3U
BM6cHxJyZQ57LREI4tmbijiGag1KSOAcudSpltWqIoFU+KQGum/QHVEfPqVUu/97azgXw7iLMQHV
iaqlpd+CSGjYmbljDwKeg+VkMtdbjFH/0YRZMtVqx8LQktIfaOYo9K2v60+tFdDLLHTK4Aa42MdZ
ZatvI7k0eyhB6mcIIPaTTN/W14mTXSyz4L9FMAZtjp01x5iE9RUMIDvxRBvH7ma0J2zSeLwyR7BD
1dWVlJPndbm8jB81X8wIKXhaMVAautStKpAcdqYBkI2y0XZ2lVe7KtZ6Jw66AhHEgutForUbR9V4
HjQTI8gVuDmLRNtYiakf8PSZuHI1AbRy/cN4Zw6j2Ca6vjHpiGZz5ruaIRpsVG19tZ52hm3iMjJv
J+1UzqK6GK/72wBQj2YsaR1C9HJUzrZ3VGiLCwGOgpIYh8mqt3N60GprYw62a3WujKfUIbb3QPpx
w1u7M7aBOXhTGd8OFtjmmgeii5qleCYNYAITEyCAB0A19fKLmgnoEWFcln5RG7VjNXroRnpABTGP
5wLOpTAHpxkGtaQabG4c2wb+swH8cgQkSCuYqu36bnLDK+Irhgg13cKIHWPfWlmqsTIXJYpBb2at
uAPazKp4eaQcwPKlXVXKflSvpgKN3rZ5IPX4CReO3jwA4WMEG1doxoVXYZ6QvGhKPF0eJ/WYf2/B
Tig4w7z1xL0OoL7AX0FKyezaNBR13vU1dq2VvDjbzU3gRaPgGiISwmyaMeaAjjChSIn2NuRf1lQ7
qghcjysExQaEIsB2oph/aX+2HLRaZo4QEt2hJuDWzamgwye2BP0waALFaxPWi/E89pDPJVKeCgP5
bemY2amiyatqYCIx+0y6gA4pomOGVbPwYHCpT5sAhq7r6spPmnaXFNKPSf2p5PEVDu+6nXPCNyKE
ruFY4RXNNLVLQVMix8Bd6kqg5HSBY1fSVurCo2XiapEMniHi1ubs04W4xY+ceS6zC3LUwdrSt/rJ
CcoXcD85pKz/3k9gIvf9oclCYse2zwZjXstRIMOu0RNcdO0u3MdGKojivPYGYmGGcdkfHZOMi65n
ugRyBIseq8pvJWs32PptFD5VfXwiGF8FF49Xli9opXWLpHHaIN+hecRNs05wujiOF89pQJF9RxFF
g8flR2CQosjivq18q6wOZfN/SPuy5jiRputfRARQrLfQm6SWLVq2PPYNIW8UOxQFBfz675Rmvsfd
1UQT8hsxFxMxE8rOIqtyPSfZfbVGvbtgIQD4oSaO0U75GilXC12Lvuizojmyzg7a+AO19klSBaSk
QYwlA7fNcUEdFKsRVqBPhmXTKgDEdZLKc4upQWnEIPMG1t9+sylFynZbzpJS6KpjyzHwWRg6Ux4l
YfXxPE8m3gufF7uyNas7R1TZbqgsI8Ame6wcmam1YpYLyiEWR4cJ2oE421MudYm+nxhA0na0i2ab
z70Vdpn5F9B3HJ2FTyXhkURNy7jh2Zo/+g0QGL63542W36fU1+6teuxWbsDCIcqv5JgSTONiX/el
7VVM71HURb8kxf+wG+2B3FttnwbO7JBdVaV+4NacPN3+ckuHCIGoooGO3gGf6qXQkfu9VsZVeyxi
9qpROaLux/vbMhZeKQzdA/COSh2QjyodYhrbOhup1R5p9+iBeoP5DZgr1piwlqSgRua9DVhiPku5
urkdZ1XtZuxIwJ7rzp/REmba9v2anMtQLm+WjGZHspwdi5qE+xb4PyNfmfVY+iCYHEBWi2jJd9QK
GB8ms/NEyuAVs4M3s19l9jcgblA1AROGMTl8EzXJxNoIm/WkYUAyO/vE1TZGm2z7Pj7cPi1pO5eJ
GZTQZZXbQmoBQuNL26pq1s1g8kSS7iRHZn1zDBawkgdDuka4uSZJXq0z38GzpoB3pzWgF89u9rWM
gbFzPuba19sKXX8bKIR3AJ8GydrVt+ky1+ETGeDdvxtTwNdS8rU/r8ao4HVKekRERy13N7a7qXJn
839TQAm5rNZJE9pDASxCCfu723/8+gIiVQHfPcIrOB2w5V5+BAwsTLxx8PNZvHf9KuD8xaMrb+Si
DNRqUTUgMCx1iltvKxSGExdfgEVe+gLqYt38fFuNpa+AN+R/IhRfZpusS9rRgdV6U1ANLyCguy3g
2ljBQoUHV14LOEz1WliVTqfCMupj3o0soI7eH5nRoCvfNFk4amJe8ZNvIcXlPbwUqNyOZhSAJYGK
5siG0Jv2TbPpPg/tliU77T6tHo1hxRDWFFTsOKkqa9TRrzw62K0SelYb342l9rXSMZhKWMlWXkxp
tNfqgQUCGG4XIb78oGeXv4w1WvVkhnoaEZuKA2plIQ4wBNuaw8+WYDeOUWtBPK2t5Lp22PJcMeAi
l/3YgI9fCh7iOXVJjCwJYztlsysrLA1PH+OOhmke3baZJR1l/0ByqgNApbKdAzqW9ZWJAMt32bEE
+51b38fY3eCVOzPOgtpzg9X9MdcXAehCUArBS8BpYx3epXp1XhMEOXp3JOQXlxTbK6PUC8d38feV
46vMzBU5wd8XY4rCwwfs4E4+1mmQeyuHt2CPcHQ4NkQgmBVTqSAkRadPZrNDUP9TFB9gCzYweeVq
IWlRISkG5NqIc9TdJ2XZ2e48xt2ROvahccGL8qnX6nBusUrdXukLysNRjB4uHIIQKCBXUsfQ6wnZ
s6mnHL41DWrQ2lgU2cTX21a3KAR7SGTdU3K9KCEVq7U58SwISXBedfYy9Luie7ktY8GyPe9MhhJS
aQY4pfqk4CCU0UOvyO5bDLeOWBMxpfqWNr+IyIORm+lKxrJo3B6WbIOhVcamivGxwYqdaSo52EdO
VRUJsVYzXjQ6ZLMEfx6VPHX7UoHFUljZ1/Gj3j4VIxaU29hXy7ajaW5vH+CCJugPu2jLykohudKk
anUyibE/pqBw2BLRDncdT/01JyK9t2JwmKtBzorONyagVK/FNU5jv7f641TNYeEXLzX1HgfD2Imc
B04pTlNfnqy5urfTvZPfG96LM3y7rem1qWDsCuM9ko0WeZ/60MM/orPpkAHcKXG1pZgs2GWaiaqw
KeKAmXmxpQla81htcmePU3l3W/r1B4V0FA5tLLVALUm93bxBWMhbbzgCcBcO/hwU+h7uPWiclZTs
+hm5FKS8u8bgVXESu8Mxzw5VsRPNTgDakzxqzto3lff38pui0w7HhW4juIoRpF++8F0aM69zBnHk
ImtzkHgX7b1OKm+LLXZ2mM5gsMQ++DjE9DkLmjExdpre1fvb53r9yOBHAE2DhBfZCPqGlz8iNUon
47DgYznHmzEBg0Q2BhqzVi78wudDXRbTPbgoaBqqBegxjqvJFqBj9MQ2e+oSCZU80mZtJ+m1jcrc
HQSg2BqB5MeWP+MsGOnQOyncnIFV0G71h4b08yPVgHUiQ/HKXbByO5PeHaxiesYgOllJuN4qcZcf
FDStQOeAYg5D4a6qZDMPszfWrnG0QVw0WViGNX9qisfip8g2+YM/nyYzC/QhjPudnd/zE/7Qfoo/
Db8r6zmP73QnDdc42K7P3ZMwZrAsApeIyr88sLMDKc3KBqKYmsd07JrtxHTmRn6VDW1oU7sGMA9b
ttcogxaASiDXA5GPBEzgU6vt4aE3i4EXM9YZuUNAAD0r/R7wRi8AqWlgtf6mLtztNGdb5rz/OUbT
FjtDAD1EIQwovUt9EyMr6q4wjCMpNWzByx372KW8/XT70iycKoaBMMmF9AHcpmqtqC3YgPn3BKda
pcadPjhMC2rA8YKeINEWoCJYeZSubyl8GOJBDJFJ7lG1DtZm8+i5zWQega40QdnngEvre8FsVj5m
Y516K5a8kLOg+4VFmrLbCtiG2v6rGfoaWd0ZR93ZlG1oudjmFjRkA/p8LHjzP5SA4YzvfuEvZSqh
iJ7FNhNebbyRYTTiqd/UdhuCg/z2t1t4IsASC6vELB5YSjwlwcxbJBWo9BlHt7QGFs42N8qwqFmF
vKXI2zrEvC72hngNnzcJnQFBKzVQN97+EddOBrH3v+ARcEBc8TpjcZmnjdqAH6EZ5h41Jm8zgvNs
Z2TMvbPndCd6K12JVJZkyhgcpGyon6Abd3k1QJQ/j6DXM47j5B0nhz5O6AAGNfEZVn3ox8TPVpRc
OmlMa6Dh52J8DhR3lwILjXQWB8ngsarED0oBVgTbpFlixBK0k4cqy0Ot7oI2ZyvWu3BZ4AVw/eFd
MQajzusajJosHfHmYUpQ23qj4K+1Wfohz7phWnHiCy8BCDzgxIH/wYysyo7ulyUCTWwzAMdTcuID
YOw59hc74CJCbHLbZq4jTXg19E9RdgGO4Io0NxdawwYQwmETgEVfW4cNO1Nj+srhLUtBoRhDnbj3
6lxeYqf1jN3i5hFz1WlQTk1/yBuxNim+9ImQveMPwSzQGJTHeuaWhOC1KNyMHL2inI866X9bNOFh
i0nKlVdlWZKECmP0Fq0ReSvOJDW4aXmWF+QYF/b3UdjPk80/aEP86/bHWRQDr4/gAyE6ONMuxaAd
jfZpURIM2pgg8BkTfy+rJYem1eeVIpx0YUqUAV0cuFeE4XDsMlU402imuq11iWOCE764x2BUSNov
LdPDcngimrbHP+9WDR05vBoGUEuuparWuq5JewziH/vxazUXgQ9wm7lGG3NtduhCw+IwgYnapesp
56dbRWqDINwBibIFiHozfc2cMV95kBaFYOIKjRa5ysBTHqQ6ZbDnMYEQq+v1TdvWaPsJr/HSvxEE
cnBcchvdJBUS4/d5g1XUrSPJNdvQrErEPclc8Z/v/TL4/OiXYtUJnnXg/i4tQZ+ZlWHJp4OFqF2p
bzvfHdrDMCEECvqqNbLT+8XB7nT04tAZQWJ9Ka7nMQOnG3WPhcv6YHCHZ4t6B+f9VB2Yu/k3+JBo
UaKImftWgIQ6dY9Ua49SCkjY3l2+8THricoatvVgKEGl9/GL0qkLLXGPA08/I2mJ0eVzf7aFt4bE
u3YPUhBYa9+KlHi0L4/MytD+jb3cRVPxW5drn2qsOCqtXWqsFQiWBNnoZ8MzWNg2pW5IZaLX44aC
wtmp/TARYOhNAGvXwey89nluS0Lb+VIlgRFNvdfxeUCbtTX5N+I1G9GDDdNb863XAQsClf/phAWQ
l5Iob30kpJBE4kejZh/AxdRo3QcjaZGkrlRDl7XCo4BVe6DrVnNx0eIazy3Oz8xSGlaJSXesSZ/q
sq4eKq9bubgLDxGGyzBngSlTjPmomvUgbu9LXSBqoOjMB5qRvLiYdP5x+74uSpGdMsyOIAJTUddp
btpxZbYmmImypg0qYrK9geDv3a4PNPFvY9s4PsSWio23jcGTpgRBPHeLYpP5gO0Umk7C1jHG7V9o
BAgIqFeAA8Gs/aVF1KlpVKLjiOysdAjBETyA/8P1Vjoai+f2tvwZzwMecPnfzxwsaHdnz6MDqC6y
0j8BYZntnIp6m9u6XFk3mHvxaAPA5uooIKr3SBMg4ktAenTsyyRgsXXCwrhNR+DOXeuZ1N3K0UkH
ehY1oFyH1JGYqDLB+RE8E5dKzYQXoPyqSMQsHtLso5ub4LF9ua2TEpq8CQHEGUkVTg3jo0poQjIw
isUWI5EnXl0/mkUXJOkRpQ0utkO9xpamnOB/0jAVjnklxKpquUXvWDu45kiifE61QGBLgdkX3dZK
3U1ji4eZDytuQ3kk/hUoedmwuhWmrs6F+uPItEwYJBIjoGIRc8oAG3wTcP7ePkbFAP+TI68Swn10
fuQxnxkgSRJQVQEKFbGM9CHiJS8gibFGcreszR8pymVqUmED2GeSCNwdgd3tqcGDEW9rMa3cpyXT
Q8CF7Q4Av9lXx1Z0ZZtl6ChHqB8DK4Xh5toOYmdFyrI6f6QoYUMytq1dcqhj2Taq4h8YGQI58tC+
cw39f1/njyDFyDGlQ8wa0UUE60OcdaLti+eu1NqXLMCRG7cwE43dIurm23maU5sTXKRuzK2HrEyH
jzmqEyt2tnRd0b2Cg5CFnqsEvfZ7UZgzt6Lef/aSj7ZeDyc/1veNOTwnGmmD1BzXqjxLlxa+D5Us
QFRACCI/47ltt02fDWgyRBVjW4/9irXTXKaBP0wbJBq72xdpySbOhckfcybMi8euyBoNNmE+NulX
q7mjLIzXxnWXVJJTai5KADKzUK6rNnA+O3VqRWAmf7HH7exnoXk0HNC6AVN6W6MlWSiooKUlZ9SQ
k11qRIo27fEGWRH9lA7fsNo3SMjPkg/bbG1mfMEEYXoIUBDPIbdQIyLTSibLA4AkSuKZ3YlidIOs
yN+54lleJvnKoTgNRlo8dcqtZcwzWJ/kbpRUvRl4gx0NBgtrLO0MwE393U6Tf24f4IJJAOQFd4ts
FrtZifKx7NnKnTwr3ajB7dtoZmmDSst+KOI8D+1prZqyKA0jSxYKKlBOdVE8F11dd5A2cZuWWBvX
ZcYGnCZjHwKE7H13ep2S999qTB1bkkwfOCbM9F6aSN+nZLJmeCmtfSQJCecy0LBqvPI+1HH2EXnB
yiVbeN5RJcZoFpBgiJ/Van9b5jbYc20Sgaxj49SvJR3DeVzjOV88yTMpynerCHYDtDXeDXM+kMEI
0LUORD0E8194qwt1lOPL9DG3M1SOI8Oa+11p1K+OKBpscmjpyod6+/pKTIZn10a6gWF1NBOU56kl
gtZg5LYiTM3srTnSpvSpTYaHiiCE5h98AtQNdh7k1YF5YDqwP2LARgMWhR7msgjttiXB7cshdbv6
QajAmEjwUWxUl9NXZsmQRsYkmv1H7se/p8IM0w/U2c9xhB1kIshFcrgtcum7+jZgNj46KZhVVL7r
2NZm7pSNHRXEDFy92g35czn9ot1aa3DBTFHtt8w3HgcgPOV7d+YLumpyda4xJ5q0D54Wobw+OCv8
hwu6XIiQP+FMRDZPTdYR7kQUu4z2XuXc5To4vOIMC+vx2qwxSC+80OjFoyaM4wNSy1GOLhkEzUwv
ht+pweDrT00ZkCquVzzO0rmhoom3SxLYoJx/qZQ3YZ8eH3I7SjBxmaRZMLA0aGGht+1gwbGhSoKo
GvgN1O2JIgabh2fA7io7otYWDJvboqLBrKGQZX3Wx7Xdhwt2DmGIr33Q/oCwUjm5EiuCCzB52lHs
D/sahWcxbDj7Xk2fu4LudDMg7yRGlX4OyRcMHcvWwV+jpg6NL5LBqiFxSszPhNL8vi/J545xN+xG
Dz6oSOndMGnaZq7daXP7bKU6yrUmMtmUk/QoeKkzKtWUJ3Ga1XbkWDs7fiUbLdT7g+jvM77iC5Zu
AKir0ajEp8QuFyU8aREmxbrGcZs1EoBSbuwpuuBdmPvRbZUWzUX2lfBqggFGDZAdX4yONcd2pPFi
y/VfnLy67MR7sRPi5f2ikLjIMTxMOaLWenkB/A6oATxRTmQE2LecBGPorDFeqh3zN/M4l6G8HNxz
s8LIKyfyhmmXifZz4nSBz37VVYkyBw07bdx3SfyUpWtP/tIXAwxGR4cOk9VIoy+166tRJCBUdaLS
qexgJu4G4zyhzf2PnpH+vn2SKtr1Tc1zYYp58CRlc5VNToSSa53u9RRInW0JAMnRHQz/hzEL55CS
1Hny8+F+KOfmUev6/Ns0aN6OGt7cBzFsPAm73PS/3P5ti+fwRlwk6YsQXl+eQ0aFIUavcCLs1/wx
8W9mgmV8SfmtjNf6sGpz/d9TQNgrm4agVNXlTzl3E3Hb/usmahBzuvNGMzZx5R4418LZCGjVBn3d
/eIjhkuN19taLrkMtEXlxI+EnqtVICutgNVPYycS+XZfiBVXsXSG539dCeZt8HEaToG/niTBNO3z
sJj3a+PbS+4IzggALrQifMybXR4ecNrd5CUUyMv6Q0JxG03g+96ffUtAsos/L19LdetyYRfY8ArM
eRSXDzV06ddwbksHha3OoJrAmJDsQFwqkU5j4hpt60bAythDOCWHxnhM+5Vy1dJRwdNI4lI5AqQO
SE9OXOfdNDooVO1pumufxdpo7+K7dS5CMeXJqEpvHCBC15K967V3hZ9uYw/YwGxrYsEQG/W7lIkw
a4z3l3sI+mtI5eTYOUqol0coMFvFLflu1fGWZf7G6NyAW/dmP/yF8zwTpFbR/QJcephowptFOwAS
QsM+agYKcmDR1ksj8MnffDXZQ8bsqsxRFcUwQTR5RuM7UdPYge7Xu8SLg5ytLaVfNI4/Yojy7ht8
JiKbIYYy1/tYdoY4jGL80aX5/v1PDsZjPaSjcNdXFQuNigQggMKNuJsEJc9CwYrdbRFL18nTgdxD
FiFnpZV3Z5rJOLE5wZugNaEpOrBhRyVG7XilrUSpC5JgbriyIAfEx1F3paN7TDVkEU7k6i8C8fbM
HmJsLMSemdsaLYQ3F3IUI4j5iAZRBo0Kdud6Jy+jQe+WG9eMJvedvGvSHf2RdT3r5Ys+FpU0OJ2T
wBwPmoedYNbhtkKLB4dgDRAA2RJXs4h5ooOPCa+3h8La1KRqgozOLDSwfg3Dw+7a/PeCo8MWAhAB
ACwmubuUF9YHcjT2TBReWv6jNpywMp5vK7Rwfy4EKF8oS+ZZjy0ISI2vefGhIxThwt1tGYuHBppD
oClRHkNf9/KNy8F31jVYohvZ/M6wfzczdgVFXb4WfcqfqqQHUOWPGPkzzuIRayCGxnqoUgDsvbVZ
ne8x1zQEVW2kYddNr33d23ctOsvPtGhWnrulaAhDWhjqRoKCRZMqEw7xexrP1ehFcs2gOUyHCqsN
gB/N7cAj7EDps1m+9vZpsNbIflRWjDfLPxetxHxmq7XAEEE0gUyD8HvG5r1B842LV+oH6LBD8Hht
E2IdKr/42MXFCtx9WXeQnoD/BWhQsDFcnrzIM91sAaKOsDJp14/J/VTQexRBtnzCKvv4wXToQwZc
WgA+yFOd/3PbvJbuiKQIBgMbRjquqKLawsqHGt4mMocuDQps6ApTXV8Ld+VNU60LhAwYPoYJo1Ih
n7oz65pn8ESVLfMiRIbByL5mNYbqrVMG3nYh5xx/31ZqKceQeFeQjOBU0YVULqadObk2YrFjZCSb
cXzOPVAXbGOsHtLjg59oG+6wzex90obxM5rizKebATNUt3/E0vONdA4juxgTlmd7qXPT9bBWXvrR
Y8J3sX7AnKmnbdAdf78YAJ4wEig32lyNGeU2ostkQoleE85WYKYyQTrVJ9vGce4Sc0XY0mOEDa1I
6iHRAQbjUie3b528E5YTFWMjdl6FfmTRERvE8Y2zM733Uj+/XU7UEECLhBo2CkKK3UyTlmh5SpCY
+ilCLbshAWr6A/a6mSvh/qJmmHdE+gveiSs+WW8oatsfoNk08APv3CpkojaCNjnSVai0uiHoP7X+
CFOuvM0xAdchoo1GI7WzQEyFc2hsLEwD6CKuN7M+D8HQWt2GgIFoa4zl1jazOiDc/FTHtR5Ucz3t
BKFmKGLXePK6pt2ORUvukRVVB23KsiNJu5Vge+mlkEcjWRRBVuYoARZFw1ZnpeNEbT19xoT6HU5r
xQ8si0BgBYwTaK3URlBO22qS41pRWji/GqP9NmGJzV9EVXIKAoOnoCJCPefShM0EkF/ObZy9LbA8
xth7ff8wenGYGGzPzTWE5ZJdoaYtkxQ5nKfi/KciL9MaJAPRXApwT5ICzbrJF3vLpNP3YhyH6PZz
sChPMgr4sGFM7irq+f0ENJGP4JQSJ7DB15WC2KerHzu/2t2WtPSxYMKSjBRTdHgPLg+y1LB3QdQy
DB7cdDf5uJaO066t/FjUB0E9xg1lpU/1HFiFN9VOI0OsSuxzs77jgxnODbKwwl+JtBYVOhOlhIue
naYGdke6KCeiFJzGKbguS2dtGnApZkQwCq4PSXFsq6kkRssGM6FYU+vHDYBWDu8C6s7DzvPjtZRo
TZTyhYQoBnRVZVBfO3tROl7Qp3MdYFR9JQ5eKgFg0Ssm9dDDkvReSpAqN7XnDgYdI696yobfmss3
TrEvxl3q5oFd51s/fUrizW0DXDQN1O/Rb0fcin2WlwY4GX6b+RmE2k19X/bWE/PqJ4taD7bTnW6L
WjQNRBOIJYBURVvsUhRtY9CMF6jVYEb5A6FoCer14baIJW2QHSP4xTQv8DaKa+VF4jC/HN1oaPmd
8Nkui5OXhgI/Zevfb4taikzORKnRdiG8vAVIzY1AVntvA6dAvph9u/OnOcjKFVlLamHfBcgcMBQv
SYUvTw5xAjD6KG1Hot4m+kNfhv6wLdbG09ekKJY+G7rIUNJ1I8MMmvnUAOcbh029u31uS1LA0ulg
nBdMAyjbXuoCHY3GKPHimb3cqnBvAsE4jW2oYTbr3ZLQlMKLhyRZZn2KpMSbsehC5kNNA2ppJF3/
GE269XgJTJKP5Ym3pS3YAyJI1AdRxYMFqtWm2E/IBMYePxq7dF/NPiIQfM1wAnB+zPtfJYmLFWNf
uE9yGQasHbuOwLGqeKkK03xtP9Z+ZDvFrzYt07ActbVxaHljlKQDsCrEg9DIx74VxSg6kCmWAJn4
EetDsPVj8fl8irvt3AbNt7rZ3j7DhbcWWAwEFRJSgDlhqfFZhlMaiCq8tPcjI5ubQM/kXlMn/dQA
3Xlb0NLHQiENYF1HtstV/xH7WPVOCfOjzPjVVfc+03YOhBW1Gbrky21Zi0phzF8KA+G6SrqKkLyZ
fDb5UdKfMORWGY/5Wn164U7JPO1/IqS6Z+eWZzQFMeGAc/PlMg93lwAjpifVJhV05VItnRySIZm/
oK6KEPtSlDmmZStaaDO434eM3NefGVgO5+YVQeKKqCXTw5wK+suYxAfmSPEXBasdf0A3KxrSIHVD
2m4/ZPceD8QzOkq3v9FS/QAkFH9kKY5jyj2WANOLEyzC8n7+jglO/5TepUOw1XIg31bkLX2wP+LA
Z3B5iiKZ6loDRX3kpuDPezDb4/jF0X/eVmr5/ACnkyRA6Febl0IMx9M6b7J8kEJ869IXw/pc+hvR
9YGffDStfDPmK5nHom0A/P7/BSoP0mAL20vM2cdEGBZCOMVWN/7J5ydAIoe2W3n8lm6VJE6Szx8c
iYrdqgfdmNAm89GJjzrxaaifsLBh5Ulf+koIzeWlBWgLHYTLA5ydcerKoYijwRRYXB3Z9biJrd+m
+Xr7Qy3pAvYdLOKEtwLvqnKnqrTouNHB0LEWId9gmLQ5+UwvHyvznQt5ZM4sC0cY1kMHHi05RaOE
o/0xWzHsjrzooDSs0xNqK/QvOi/ygUAPAfk3GoyK02gsgBJ9ncURiGNzO8ROntL9dPvM3hAKqmMC
slrO+0tgxpWvKLllFLoeR1jVnu1wut2dZ/AuZFaVhbylYEEusi9g0mVbHMkcCldo9yDWq/Z9aWgf
s8kYNtZM531JCehGhhyzWUSfHk3KxoBjlfn29g+Wr5X6e+UgB4pZHqb61XHJ1nKnkbt+HPFZf4xZ
8oSlsVX8XAzD3kZravK/3pa3dBnP5SkvWpzRpB5qLY4wYu932xht6i55XWUrXMpa3gZU/tNLjU11
Dedl2HEcUdv86ceGi+1O5YahcoLRliDNDaQu8S7r8oBZa3WBpYuDATTZ3EP19erieFjCO+WghY9S
8QosUqDx716zVutYegUAqZQbKZAkgZ3r8hVwReGRlGdxVE5ucRg0ke+NnHzlrcUDNLDWFoEufDdA
ZQgQJqAgBcuH/DlnvtwQph9zikfHtk9m+rvtB3lLHdpuqjVO0AUHgWxMzmjAHOW6jUtRfoN92klT
aFGu9Rurzva0nEJjOErSdpaFVh6Hc73m1Re+GWqeDka8ZR4I134pNK68YioaV96DCdNhAQWi850U
mvKZQ/KHY5SwdUladCmjZdqYaZOlRZkw9wPAJUBv7fx85UZfayJHBVE0hv8G9bxK1JkYrT2ODQzD
xP1KqBUQicq3Vmqq8jwu341LKVdvaWz4mOSJI6cSYWzVGzqs6HFt4FIC2r4AW+OBUvOkWJdjiaKK
o4IfBPknFnSj8UeAoG8/SMvH9UeMNPwzw+4F9omRtMY9qjT2kPrWfG/E1aGufHdzW9L1FbpUSAkc
QdBipf0MhdwKcJwN3dh7H8T/fyEFBVbMA4JzFsPaykUtsbnajgfTlxCtMvZCXd+5mKjKuizI1whx
FuJTBMCA6tmg2wDaUcXrMQImMaNpYAV8V/Yf9WkIbesI8rRQK3ZO/lSYnxKh7bD7dqVgveBnpWQH
W/yAyMeEp/LZkLk0HRb/xFHdfTeyz4wElTtjscuucfYmOc1017WYsEu9j/FTxXa6ttWwn378qNP8
Hyv2PrFyDa12/WzhF+EwwDyJIYWrPUQ0HmySosYPUNe3ahjB4RIO9T2cz/jZ7GmYrHznhQuIpq7c
sCQJOHDTL+0WxUXGEWHHUYKN9SEbsBg+q5s1EuiF2yHDdEDcMcukg5zrUorQdCysEx2OGZQpcNYI
CYN2DVW4cHISJ4sqH5ZDIC6Tqp5dwdpNwX2h4cGf23Hnd2ExvFBM6cJzNtNmmn6U7s/bN3EhOnDl
wDMOD+MKaF4qahlEWLziTIvcGiSh21YzjCLQAJXBdoaZj9+dgWVmALxH+UlDY6oPW4zv8qDruP/+
QQZpwCBgkK038Norytvd0GpeZWuRUdpozrctaNiHNcChyv4O1wMp0iEgNUbf9Cqzm4bRn2oChb0i
MM3yznKrDagwAzJ5oc93RbXt+KNH8o+ALOx6DXit9w8P4ifISV6MdZn2VWpkV6BLR2NXi4R5n7Ev
cb/3utAe97c/7ZLBnktRjrNhE5iqfVeLtOafznsiU4Wi4YqM65gZmshKEAIUdKzUS9FrnBksyZMT
SifYQ7F3xees3kzP9fshjyjOAFYJGiNM+aFDcnkxZtEbYjbK5JQlewwPb/Lm0Z+zsM+/vv/QzuUo
PsPtnL7jTpGcaIbBN2yhayV2r1nJjRf834U2ypOdzm2X2A6OLctmNEfua2wttJ2gom44rH2iRYN3
Je86vBKq+rpiB+3YNr3hdclprr8WZFtYm8zwDkQznmzrjjbAsbMnu2iDMerM9q4f27X5u7elF0qE
BKDNn1+gfDynpAk2b/Dk9JKCWqsNSOCITRn1D6kbUCz6TFE6ClkcHsOyXfGOSycNryzrA+CKQCx4
aTetWXhwR0NysnLw8m6zbs91kNLtsZv9/YYDkk+kOiiLIrxVEvdZA1Wb5pDkVLCPTbP1+j0VK7a5
EAba5yIUPyc026xBiJScZBFRI1jAQT64Bd2vwn6XvJAHZjmsp5AzQ2os45fY5UBTRk/8aUrvu/TX
yB5404Zp8tqzj7Gerg0HyTxGNZAzgWqeU802s5jO6alynGCYf7Vatq2kgjENwa1XGzQw01NTZF1w
+6stvV8Snwt6WxSpkEBemofsu7o9VgCectbscs9GmPRFoI08gbjEffT6NeL1pU94Lk+xkpqX8Jtu
R09+bwTdFM15HMTaZloDcizg7Vz0xhH8Sq+Of1EUa8GVMXaVoCczP9jTl6Z7oM4PUM4FzD1i5Ayh
cJ08mp0EdRvzt7F67rRdWw77tP2Le3H+QxSN3ZTqALCY9MSGhyL51pkv711U9ObRwVMglxkCbgSu
icuPWPjZOFOT0FMDO+GxGep5HfBhrVu1ZCvoiXngPgN+BHDhSzFjb5LMd5L0xOnGqL+NTftilIfs
xF3+mnufbhvmkqGcC1PuukctlgvuUYTvHsJM6yE3nigLzI5v/2+CVO9QGpg86lx6StN800y/jKIK
rc5A4WSNr1I9PyDQ4L8lygAFHx+f6/L8XI7bTOJMRG219TN91xmbpt05FtnQeeuvrYR4u7rnb4oq
TvGxvWFlgNnlIrLg8dDnM6uNQb/P7o/EOZmOsfGmn1O6s9MVdh3V4WBmCFScSBPesIq+rZyn2dip
bcdEj2bW7grNygLLEyc2amVYd/kdT/Xftz/gkkBkW6gRyW4tUYcAS4OxwclLA5OzftBWzqHQX1wO
b2en4ZC+c/+O3CINshNw4GAiXHLEKx/RFLXbCtIY0ZinVWh37ve40ndg9/2nH6YoTay1pED1RS6u
tQSygtoalSI00S6txiubumsAgYhmPQ/dwT5WZH7Rtfoede0wKfon0sZbsCWv1ELkZzq3HkWsOjww
pW7iTDnEIrD47SNI8fXu5faHWxOhPNEZOC+QZlLUf3OsiSv4Dg3PlcstX75LLcANqaOYDSYc1L/U
bWSsSWjTu2ly8pNyN7v+Hu7ikLIvtxW5/kSXUpSbZjl+OsQFYnN9LAKAicKK+GFpPBdFfkdRk+D+
IxqRz7eFrqkmX5uzTLlIy9jEBvXkRHpgWhNMgtZbvzVWbrM056sDxAyojzFQjLapFcQpt+ZmtCHF
quRGiTZ0OxECTVpka2NZa5IUa4ixIFrLpwrMmto9qgujvh3rfb7WVl88NTCLY7kDKuWAkVyemrCr
HuTIkGLPZFP54HVp1xcHXtUUMHWDQqWc7sG1ReVfkdJqDZY9jIiFxehirD7Rgs4F+Lh46nZVTt8w
zznQcxtwRkS3reL6TkEyjBhhK6phntrrqIrK6qrex/eiZongJqObMbPc3W0pC6eIKgWiRsQaYJ9Q
q9dOZSVdDG928rF+DBwKATeSu9xZIb9csIgLKfK/n1l4olEzBxM+PRmet6XV58a5p7zZgSnwtjZX
CaL8XMjfkSD+S9Em1T0TNJImI1aJwIbEr3lf7jwQgP0/zq5rN3JkWX4RAXrzWnRt1DKUKGnmhZCl
96ZIfv0N6uDcVVcTTeyZwayAHWCS5bKyMiMjlOKhGr/r5jZv//a8QCZlT0e0ZQwuACf29Q9gb7Af
+0gIA8WCSb3gEgeYHkDYsIhxSwpWpMRWMfrTIxD6W9H32rotHQALNh+cVqxsphjmemtEeEkkwewW
g3biB26nyRtXx9q6oRERfJgL9gdvT2Y6gR3Us2iMPUGJwewCPdngruWBf6423rarhnSIICGYBySH
JQDv1KLRen2KPUV320zdw2dEfGVqY2BeX6C1U7UQSILPCih14GGYEYV1mBYDH3uBFP0NwjwlAh+m
1nUjFwHbwqYI8By2ImYPRNGMBwRJQcEVRZV6ee/n00OvVdYsdPtMdvS0dAD/gL4J5P1KstUU9FPR
OvfyCw4bv1UeoBmc6PPxif3E66EkJR6nTUSBRuKsu7yKpvS7kZt3tRa7WmX28VHWWofvaqvJXptE
3hj/5SQDQIjuFLCDwW8CHHn+EU0cQL4wDlKvfCi8LeKaixTMoiaOtsEFJYYkL7bl+b9eyBTaiFqY
eWGOXoa9Ue7TwBt7aHkM6c7g7RT4u/hWSytXj1yjGO+MaFdW4gM8zsZmujyEC/EksjEgdsYRYfVx
GzkGuc4w5d6UfUjVJ3CSNd3waGsmsJMA81tUNFA/PR9sLM7CYACD7jWvdX8nnP41Og2zCf6ffwws
H/DLY0ZRppRiU+ZeoCiEq48VgUobyLYSJOqvn4rVoSySBkCeAPzLrtuUBF3e0zr3aD/uabBTy+I2
k7n9dSuXnmRRc4CQA7huF4Ie5sJu5q5pe1nIvWhSDzLqG2L2zgf1fT59Xje0EhrAEs7YkpnAI5pN
uGhxxYdTIGJpstaM64z0r10BopX0UPatKUyJqcoIIoMtVNzaATgzzLze5xBKBVwCw2rlRbQmQ+nH
8qEaZTfLKzMdOKvCj9RsZ0vCxdNP3whdVaQLDe/6FLDP4GXvgDoNxW9QE0AZkTmJIKUCiHtWc68e
ehImYEumTyXdq3A9snaaUAv/H+z9xP8AJwPSywxcizId6r0Y+CRMvlx1ckOyqmiQah3VPZWExJwF
iL8kpTzsrlu+vNeXdk44dJSXEGKwcPKsHLgRTDqgDZT7g5rhJaBZOm/FuvwycuOGsTUnDi4wAxfh
kvJSWfbzOlOaugHzNE5KjmAFsJM7Oaliq68CK+FoZeZd3DlKLncWOuE4F0pm2U1Q02YvgBt7F3ZT
auljkW1A7taWG8VZnCt4DFAxMa6CovGxmOoKLt0obuRA8XM120tZsJ+qADS/d00C+OL1eV/d6yBo
X7RQ8PxDRfrcPSlCG419rBaeJtyOrxF1BwnufaxdFH7r0B3qiJTDvaodRKElC0gmfc4O1RYj4cqF
hjIemo8WBj9gqpiNXtbA5YRBUXpNiIa2WYLOvTAkW8zJa67LUBWIsIAdAXcKEzV0gpyLeDuVnu6i
HPScaRa/sYJrLvi3BeYAScrUiDMPCxFCkFj8jOYHecPEz+ZkIhBkVtD3g0YPoMVZDa+WdiJFeqfw
Zt4gqM7I3Gtgi/RDdvWpI0VlycFOjHhCCwjJHLLsDRxp9BiA3jb/nsrX4hb0DPNo086leHEpotPz
qLJc31Yr84AphtQEANno4JWZeei4PilGAd25ajK5U9d+VjI4R6NmK8960asMD4lqNPpZUTTSLwmq
51zphUIeCjzt5ZxolW7FCW8CEW73yoF/r+LnCtXxSjHTwOI2wQsrG+rMOhOHGcU80yJCXpwHX5V+
O9NbTjik8dv/MJnLa8dAThQZbCatFatGOgHgCLcQcHjopKSrUyuJtl48P0lVZmMhVb08wkEYgcZk
5njwhRFwXARXEM67tgL/dng3IPffGmQG3Iomp6Zyk5niBVuahu4VsQMMImjQTDHNSawfEj+O78LR
6UZTqHqSGaNb6DdC0Bw4uvGcWfEXeBkhOwy6G0SILLdo3FFwT4la4WUlaKAUHT2RfZVugYLWlhdY
MBASQXcVDYtMbFgZ4zwOqlx4NX0LR96NwdhcziTSv68v8GVSDDXxheYTQDdwobF90byQpXraZaVX
a49QoTLj9lsPUnMCEM14p9kDDdSN87ly3Z5ZZLx+MnZZEqH04engk4P4dZ0UVpV+i3VuDdyWquHq
IQWtE9DdAF4DCMlsYCGScmmWaelNk5mUFEv1XGr3RttaTdOZYaw+p/2+GWTkLOSHOt7Ijaw9FhFR
LKRIuF8Anmeu1TkD4g5pGMRyZUUKOhI+jk6BPji1xt3TavpblNDf6oenfGxJMLdbUrdrmxWnCllw
sN0hxFmu/d8vgCkOBojrVl7BB5zTdnXxMrUcv5FKWLGyMNICpI33Ei5T5vQaapQlWZ1W3li3mk31
edznSSNshE4rWxVZEQRPeNkvTWzMXLacWhvaIFdeL79m4W1ccG7ACzshFqBOopkaBRJiS2FxbWR4
7C4toniloffrfP6aulSbXihrL0873VQFqJwPg7xFO7pyJGAAuwNMOUjWCczIsjkqQo5raw8EKU98
ZsfhsNNCasbq1ybSYOV6PLPF3BuVnOh1ieyAp0woP87yMWonaNbQjZ1/uVjY9JCgWRBESBSwoEal
yPm4rYvG42Wn70dpJ4u17DRjckiS6laMm79dx4uOpkdbrZuXkSwsg/R2CbUWxTR2MnEQJuiCNt6U
H8oETyRoo6GVP0ktyfD4YKvj53I+F3NAICwNt8i9sztkEIE809TGy6EVMBy58hagmQ2XuTKZ+GKA
15CQQDWLbbtuYFswsqLzBFofAYC709u/aXwEgaSDEt/fMralzfDmcudD/AePPwTmeAiiK/B859OG
irXWJh2mrFKciSaiyfUAaF6/flZmD134i5gyGuSXVMW5lUFtikzI1N5rtA9OeSiUkuTJ63Uba7OH
1htRAxE4gEU/GpG/fKBB0zrWKqX3Ekmw+JhDoJpGh6HNzAO0cL/TKgTYqHWvG13JVgOX/iN3u4AW
8ed8ZCUt1DZNu85Tcumu7AygFaW9MYQExZ86Um7mGMLOafLap5GlBrE1JLdJ1m445pU8xvIVgBsA
i4aiK+v/c1xASdCXnQdlBEsdbVyUpM/sdvojS7cCBxHjcjBr9ARsjH5lXc/sLmvya865VK8pHevO
67+pbukySTmvAmnPbCm30TOkJiN7RHVKIkZhalvPlJVb92zUrExzHs4KLl1Y52P+rRk+KXXDUCaj
0Nrw4lO7A5kWOHAsGZfu9YFfevKljiSADREgQwGZt/Nxj0hvasnQwHLxqSh7ke7TChXNnsztlnzI
TwbyPGY+tyWe2wIZaJriBYAdtnAyuVVw18nPBQWNAUQwwAw91Ryp3v9I9K5oQ2Q0bnLjA0XIhtrj
xjbbGjXzhJYn1PXbcOg8MRr2igE2iNHNlLdchKqhHG8YW3krLONGKhxuCfPJPkIhwqCB5DDvvErN
xE9dovwB+SJjInPJN9/Q8aGNGU9BN9spyB16ogcJL+zTpilKRx5ob89Bklf3dYcSVZgr8ntbJFVG
4jHTHsu8ECsQM6RUsWdVjB/kpBFbCxT1KecKfFblblQqPb8fWzWRjjpXRHexRIstxnhWuBZyfhgk
NFsgOYHXJR4C54vb9kY6isqExSW8XbrjLrmTdtouOPB2tecgA0Fo76rHx/IdMvfK3tpSqV31X78/
gNnJcSONjVLMnde9Vokjk/BBtPP0OI4fM79L6p5o+6a2UmEj7X757sG4oXm5oECB3GC1QPWKJmkf
Ydx93GdmpQYB6aHWthu1YHjR8iD0rh/YVQ/52yC7d9OibAzQDHnJWJM8rncicDiauE+10uqQdczH
51yeTW6rPWvlfkWJA00H+C8yrCx5E85ppleC2HlxLkpmGqaUKMMcOteHt+aHgZjHBQAu94Xr+nwb
cUrXdLyW9V6dH7v4TyB+idJGpLeSxsMD45cNJlLQglDjQ2gZearyyg9enR2GxqZ2Wd9QUBa0RwBh
Wl8l/VFsT039FgKAfX2Qq/7+9xcwt00h0jnsadojSj9EYX9qWslKm68oRU+03R11qTs2tH/q0i2u
hrVFRP4H23XpmQdP0vn0VlErGlxT9x436/xjmSB8QWdA4F8f36oVpBSQiUeRCPnScyvgqAnrSmx6
T1FKfp+JTb1X0Em8hW5d7gv2PgGDAehbQPuno7xybiZohiSoUqn30LvnyG+6q5qlKe6rZ8nsbost
+XFxOVjXzDFzF0lD11ex2Hs0RsutEo8pWGPH/q9M1ciaq6S/qRpuvkMrIVr2JaE4SmqAPJCg9yYI
e2J7nsPOWsTNb9G+naCCnev7bCwGh49m6rQc+nBlMaif69TIbkt+Br16GG+1EF26DwD9F7w6qgdA
Blxw8U94+shtrA9ezlXRp1RnkKqjjXBf0lC4mdsqQB+2lIHZAFoNIOCp5u4ggE324/oOuTjm+Ao8
s35apcG0x762ekkbWohMUsDHpX0MXpImCvddt8WWdLERFzPYhsjRSWjGZkvfXDQBqCX2FCddyV5D
vVNH8LpQ9DpcH87FJfBjB+ll8D0vySnGJ0tckYZ0aqhXowptZVL+XQxgBIRIPFSq4tK6bm118kBq
919ry6h/xapioitFiIDJU40iMA014+w5A8t7g0TJv3XHPwNDmWnpMkbLLHOpFmndjEHdUg8lB1KL
wSHLB0uL543C8vo6/WOGiQxrgH4SCbxZXqQrT2htDw7iYEQbfn912kAAACJhSOYBQXU+bTHf0yqO
Bkxb0rgFhAXVujlQXbCvr87qXvjHDAvS6g051Qe0lXqd+NUNB2pM5pA81uKWkOHGcFjlVi2dK4VT
sDQ6OpU1VDOStidqJ5Lrw1m82pnXQx4JZwjpSKB70HzIONnKSMU4DUbq8Ukd/Sm1AIymURMMhPLq
YMvAiFtBLE4WpMW2sggrIwRdFqp7oKIAfIl90WcVVAy0PBu9nmtNPcNDUG1sAV3T/36EIFCFp4C6
BZjVls/4dZwiIcasCeWIZJZdyZ7YTiTORsFsIgyt1wETz7c6d1b2yEKdj05OwDUQNDOTKlYtOATF
eQRqRMpJ3fQl0fjkK45K9GaM3bS7PsItc8zNpTeSNCQqHT1KqWNoc0s68AeQKshHSwn0jXt55TCj
wR0bBtkR9OxewKc6sSmkiB+9Ist3Mj+4KG79W/goNuVvE8xRlnuRgi9OHD01e5FbarXcKZXfgmBL
Hmd1B/4zlJ/L9NfWKJoeqGxRGr00e4EoiS2kNXRIpg3HxB6xpZiLCwgYAmTekSZmlkcUZ7DPg/LE
dwor9QX0Ud2Z8xZu/+cB9vsg/1hBMkkA6luDct6ySX6NheItKKSVXPjPTkmSu8hqTzH4PnJiHhIS
kWk37eju0aRE2NrtF29D1jSz3Q1OC8NMkwr/aDn9F4IlEtuFM0OrbV8gxWKa39mpfKeVHTppa27c
lhd93Kx1ZnrVHliBosPAm4/WrmISKUCwPpnggbEORm83zgMlD6kVWrsty+xJ+LG8pP9BWo9ZZ3vX
YomL8pjGuZ9JH2VCRqm0VGAE0D9BYk/Xn1skQTqocEV7JEEaxFx9srG1fmQg2FXHUcTrFNKZYIJj
nuWanNGpAPGqPw5ggHbh27r2FNqivYCRzOkrT50psfjUneW94aan5g5g7MKVHVXfg0jma85tcdd2
xyTeFcpGYoR1S8v0LBgWSP0IS+cKsy0QhuFRkPK5bwho/eFKXXTqqYDppDKHtBP2170ge5h/zOE+
wRMW4pHQ5Tg/AFMjyDWaW3I/H6dF/awgctM8oLfRvW7nh1aYnXOMDEcatoCbZgxJqFPIg9oVvgrQ
6PtQkZK7h0CvIZj8s/AnqAn/1Vaj2VJSVYd030QO1zhzbHYf4+jyFajDrSyw59zK5EMY7wTxkL5A
59mrxfsudoPRFL/D3J5TK9qCeV8kUZY5+v3pzJIEVEq7HkV6X1ctOuZmTUEfSDJ64huzP3LJHsoy
5Y7elRsO/SJH9mN42QxIfIMkhQX3xum0PMvhAwPV1G4MgTwBhBAP1n1pyqZCysntSNSS+jN2Wz9I
yDRAOJwo5kfWkvYmlvf9FqRfZJ+X7CcxcQGYXKJoGPFJnWNNtmxPX85evXcLMpCP6lve7QB9cngS
ueAH9Da20JrnWIRJ/jsdzBaCjq4W1cJc+MlefUjfXuXvu9jTjuoezJFmcwwTt7O/zdYyD/kjmq32
t4IZ3pmSif/viNa/rgovUwH/BdIpfREcZ0NntAVN3VTnpS9HU1rvE63nBrMLpPwVNHX8cwdGkAHw
vqmGNKoYF4/9nPPPU6fnr6VkZKF5fXbW/MaPPhiPb0FWdVm4XzfZFMGhtPpc+n0XzQ7floWZyvlH
2/HK49DwW5R1y55njjMQ9CLKMUiZgImdCTaMUUt6NGSVvgZZ7b0eC6JT8bVgaZyhmEBf5SRrMnnD
iVwkyzHlYEaG4hvaIdD6zNJPipOQAhjSlb6YWaoCViIbR7Ipd5LXdCRwhcmTrfrUqEd0HmkV1F0c
eadvTPRFt+vPRyCBgwYG7EQ0Op3PtDRFk6hUfelzO1U4iQ2hMqlv6tRRJoJZ7y1+38p2odti74C3
svrQNnz2RaZs+QKwJSFR8B9GU2at5SgUtUipS//9PbVrM/9bPnVm7cTv17fURU7wP3aQwMVFuTAu
MAeuKkRp5iOMNGjAXoHsx/yEKhPpsJvqVDTRfperAPMAG4Wum37BzM+28pwa4O1AP+DGx6zcVEBX
A24JyBq6KVjWb/BYDlkoF1j7xunKg3945KyDfBMRBCmfzxuud83n4wWyoCGgMrCIDZwvcjNE8RiC
J9tPCQIThADHJicqmhBva+SyiVY4FUe2QqMl7mAPFZgLABYCh5kmsNgIfUg5oef50qd8BUXSetKI
iNZS8NgHkO0tod2rDRLqnJH+RI0wcOeBTzam+QIciDXH4cJiI/QAPoOVBxiEOglw8vENQcC/jHHI
fRYjUFRWIQZSQoSmjAyCAIo+GZTGFTFKvdVuA2jVghsgGNLUSqO56Ak3ZuFs1lPfJzcGmPNTi59S
8aWoJPlFG4t0NPmohY69rMUC7gytFG5CmgGQaIg0eg4qUXluinZonVzjZF8aikq3r++otbsMBX90
mKImryIaZGLgLBvlJjCqyi8jM1FtAWK0w2yVgMdVhcnV7+IffA53ECWy0ElCMlMw1Xf6ijbiwNQF
kyYKUfmOXP+qC2gxFgCsgPgeSNgiDGTBeuI4500fCaFvyJWr2RBHFB3hVtXcMTK7Q7inFtUCEI7b
s7QBDFUvnTqa2kGiieActWaAFc43fd2Hsp6ORexbr38nu9ifZqtDmepvSf5iIshda9b4XZqRpe9x
3xNiPlrfDw/mISDUurmBG7QGMyN/THP3gF+7iTw+FuZjZULDx6zMw+FgPm69Jy7vPRwYtCRDSBLN
PLiRzr+576q8lowgeBLqPwUFQ3C3T6P7aIvfZm1qfpuRzs1EQano/cQFTz2v2CF0iZqEIBtp5vNR
yrc4Bn9IBM4dwfmgGO8TljUunhTWQmpNZrXXyGC139XN6XRynkpz//UxGWQ8jCa5mb/Te2UDHLly
Ms7tM1GeMHQN5Rf7lup2MTk5762J3gGyl+/vX3inIlAmsUQsak+2ijGXbv7cNHPn6GKqayjTBk9a
4MjVt5DeQY5lw8ldBpLnNph9HoIgJodbCZ6izK/7msTdxklauTlhQUEHzaIfg33ALCBHx4DOUsk9
5bvg/ssdD8PhlhLj8ySRo2JNGz7jMleyWENkDHPA4LOFA75Ww0Fqeu4JgAoydvsaRABQY9bq9059
ocrG83l1hZYsFq4poHFYHtxAbOSZg3Tok6G0JGvdXHuWIKe94QaXKIo9AqgbwAnicAOny7zRp5kC
tFtw3FNpp3bu6jc6OXwDAGGmG5bWHAjmBYlcJMBRAGTCObWmutaOAfc0om19rA5JK4Fw7FR3/z5k
Bm/oL0OMp5JauVTiCoaMguLtJpFBBm5+1EjMf2TZlsjHSph6bo7xWC16rNqgMbino0JSj9riA4cT
jPf1h2DahQ3Y1PHh+pqtHSuEpLqxsPABpcvMZCNBvRp0wtxThj47lYuIgnf7dRMrew8BILLeQDoD
DcXm9yvw4PVinId+pjYvTdzc1JzckyjO7et2Vk4UulkAmMdw8OT4AST/ek1BNpgmw9yGftGCSzAU
7gIlfTWK+F2qJ6S+BwfFxI1jtZKVWjpo/rHJLNgoj1Ek6WXon5y7kCRWSPBjJF9fe+LuCS5b87AL
blFpuHvciHZ/OtWZw3ZmmnFXQgN5j47C9Osrbz6r9jM1J7fcKcRynL1h4xPenxb/j3xDE5LiKFtA
Alhm5yJL2O6OlWV9764vwMp9e/ZFy0b4tQAalHASpatDdAQYO3UO7EHhb2q0bOcAfLetuDH5q+bg
ZJZXlYyGLmbrJkKlo2stDP20IZpox71iqvou7Y5VudUit3a5Cvi1NN5ISH+yDELikLbdKOuh3x9q
HYQFmFCwaOpk3Cd33T3oAQOzDVCMwAUblgTPDTl4Kon8RuuGlH+CLbDbBbge7Cpn38PcuF0zC3XN
iaFv9bbwirZSM3Gk0/gN/qvQDDZuxiUvwO6034Nnrt4xbJR0aI3Qb2e39oYbXji+KUgkKadpq2P9
B3B9YQsQYkFRUUNA1vF8D3Fjx+d1mkX+MSenmQiCPX1+Hp8z5KY+KTjpNi6StagNhYR/7DHviSSI
FPStwx5N9kN3FDQ/PUaDo8Uk4Ukc7JAfiGfS95mVRZIlycchvhP419zYi92R2jxPKu6gFbamcNZY
3KTo5r9+qH4ekNdmhMnaTFE2B/yQRL4lmzUxHBQ9SqIQhJef4cG8Ff6KiYUOPfvr6e7O8W44N7s1
Hx+s19Nx9yi/x3dgSzB3gf2pWZRQsqtfrn/f+tH4ZwYV5tIvJK2a5SiNfFE5ggi0e2kTy2gXStdE
OyTKvjxM6FoSm71oZQ+TeqqfQB41vnUeV5iT9lBFG8n4lYQTzsavD2L8Aprb45i2WFJFP3XBH4ET
bMXYSUFlQQTFB1N72RIqIffEN1aTHtrKkizN+Gr0kw6QcBZslWVXXof4IAAJwTiPrMQFso6f0FlZ
8Hnk86Z+kO3WnV/E+9jkX8FxaAWBmZlbHYlrV+Fvi8y1NBWikXdRGflas1Nr4G6dzCqmv0jNR1s5
zPXpXujbBWVJb7FNvD0yvIMCrU4fXQZSboq5JT82txGkbAyb3qJV29Ii0FugGODOdtmRbDaNp+t7
cN0dorcTtX0A8hESnnuNflKb3Ch7LHnnzqitc7x0SMI3Gpq1iPxukexzPXXFQCMZDyLVrZLkSnIP
K4zWYnQ6gdwL9fBz+8qgDmCWgf3JVUj9XRI1Ab6bCKaZOhv3/qqHxGQj1wNJXwgRMtt7mKMQ22mK
/JzLnbB9Tmc7DyDcyT+I8TFRZdz2ZiwRRfxTVwQan+hSVLTnjQlfi+l+fwQTF8+VwUdjPkd+rz32
YMXVd0JyA40VHdyuD2n0ME0tKPBiS0ZVDljskKjNFp5jpRiLPomFJgLKZ6iis0XJtJqFbO7wDSiF
OnlmQfDlj2QWt8Wt7/u5A/iXE5FvuLyH/2XwSyYZ8GDwFLAcQmOr6F3Iq/B4Zm5rTmJxZrBzB9t+
U8zP8l3ZSB2v3lEIcv7fHrPicavJ9ajAXn+wxpvmqbhP7e5G25Un1Yremp10Ox8497YFfa+ZHaCO
/R5ambm15MuSsvcQuiF1HYlGQN5U5qYELUEv5lkb+9zwmKFJ/0EDhqUkYnjQlj6fm/CTO0ibWN3L
9CrO8y+rzO0XR0oyNpDk9SPJdF7/nqKP3m3NljjLPfiKl3mxn0yNTLYa2/cqUckUo5h269/qOygg
EP9xejluNR6teVfocoAHBkEniK6ZbzKqtDNyLYj8uHKj7qnpj4X4R5OO0ViSrVlfPDU76z8dhOhk
AVUJy76dFmE1ZxKP9B61YwJR5FNM9M40b0WiKabwv9ydcCwLOeFCscM2pRoN1ImllIv9EtK5ivwR
akQS7QrdGobh9Oo9uNvi1ubK767+qm/yxIq4hZDDzBsXnb8bwdnitZmxY3ZBxf1DXYi75dyrogxW
13EoJr7RuWq2E3j0xLqJshFgLb75wgoQnOhvBLASzarnVkYpkaRskhJ/6A4cALcAMKNJ5l6fP6+7
jeXfYewArgJZSLQaokWeLaaLMhBYncJlftpXEGOOycL82O/jUyPtYjEkkpxsPLxX5k9CURFwfjC3
LFTm5yOLhUGN0tHI4KfuusPkTN71Ea0UXJDB/WWAuQWaNpkCkKllfnk7HwtL/KqOwH4g3gMDk/FE
3znnusH1ASHTjUgKUBD24NUFQoBOhj15IkP7omi3xXxIirfrVlbKKRgWqG7g2zVsP4N9Wec5Ok/q
JPefWxs4ts7SSPLU3Qw3NRFu8KaeiTeQyr4vSLkvoE/+LCBN/ri7/hWLEXa7/P4I5jEdAeAUDj0+
Qu4lW55HUobv1y2szCZqhMASQ6QYs8kCIqnYawJtawC1Rlzc8z6OM0Lrh38rvgB3slDiIlaBfhk0
zJbP+JUVaIogq6YSA2mG/FnjO90BIemW7OBaBHZmhYnABhBnRXK3IJSMu2E4SDdBnJlJ/poJJ9Bf
SLPbjhFpt2KxldvpzCpzJ/aN3ERzFeWI7FPtUZm/2/khqW+L8Elo8R7aJ3R/fc1WnAgiXFBRI+2B
PAQbejRlbAxFmuY+VUgPDtck9abxT9M5o9iTKnrYeo9f7BE4RBgCQctC54q+r/PFGzQxQyN2Wfgx
iJeEMQMDUujKkh6bWbolqn7hiBlbzBLKepOPQpIWvtBqVjIYJOKdvAXjdDBaPf9xfSIvjheMIYhe
0pJokcbgzgdWFtrUajHwQQOcVTi8D037ed3C5bNvMbEAH9Aqh1w/W6qsIF42CGDw8J8BrIhQExpe
X4XATBQnvBePR25rM17E5FAdxvECxAJKQGjqZdZKquokTjO5QvkbDms/WGDVRP7vSyWaC/E0C8Hw
9RFePv0Zi8yKoQ6vjiknVf6xGo/vIYndwYzNr8QZyDzZ5kNPPndm+mGV9nXDa1O7JP1wqUE/BpyQ
zMVTQpQ6TcK49vG6sf4ax4AjgUNC0XrrXCOxPrfqDRfHDgMFmGIRCFi6S38m4pcPg/q8qgM6Xvuy
C3ZB0Y4cBbzzKam+xo2k5kVsyVhiXu5JbiDNqMFSH39mqvUImp7HabKuz9/WcJbD8Ws4SsKJILeE
kZzIk1nIO9Ugvh5YGw+lLTPsFaZyqdgEQu3Xdgi59wSJaMNOIyL8UZ7i2Lk+pstgZJk50FSgyABm
K3RGnA8KcaKS4njU2P7qX/2vk/812tt+/za4j5RkW4pbq+bAQQTQBR79CnoKzs2pXdR2FXCXPnCv
GjnGb3XptLL1ohbkMbRA0raF8rhMtGCAsAR/Amz/InRybpEP5KqNQ9r4qK6h5RavvcwBCWV0pyFr
RdAp+qSYRWlpgTlkjx3nZV/zVkR5mWhhvoHZOUOMvvY27hr/hPsnPPW9VeUEZDxmBaDAqGzs0zWP
9nvEzBxXmjYEtTE2fuOEu+yY2RtbZvnasxiLGQ3jMfk20qVSbRu/jvc418Q6OXpN+PbPmFo76V57
2mTZXELuaxaZTaqAmEAsw77xC+OkqO7wykGuGGrjD3VwMFrAZslWKnBz2zAxSqJVStpJ2DZSeRI4
a84BP32Rbch/JR8VhJuGuzLvSS4CLQ1gIBG41JT+ACqjbB6Zi2gJ0w0wMToDkLRBZM3cuR1NgUDk
8tYXQg8NG5leEE04zIHZ0R1Y/2d7q8Z+iZjHLbhQkiyaeDj7LL0LYvgJHeVB64/Nawo4nJ+9KEhJ
5gtMPbnViXYqjpSS+aA7EhJF17fXspbMWquQtQVrCIJPFUEG/v6Xl+X5QUoyw2j9qn9NenOw1OEx
rwgYEK7bWbkyfjqM0WuMiAbZEsZO1Oc6GAo7P0m8Ga3qfticsJEoicYNjIm0HAh2SHhN/tAagbWP
vXeRE6l7Drlzn7d75GDegTOCUvUh9p9OSUN08nYQkX0xE8KTwg3vCtO0vcfm6/haEysldGPga/GH
CqliPKjBLwKPz5zfuZ4MJaBq52foTM0dzslru7iJj9r4jZXdgTvUnY1j2u2VGeR4hCLfzlnyrf4N
et4tTsXLdCT22u+PYY52OMfJQBu9w6U6fKbHd2oPgLmS2TEQhqHiQcDEcRAjWyP0GFrHrdTNii9D
Fyz2AAJNtGOxLJ5CW6kDV02936jcSAJDms28kjdHuVwy7A4A0hGv4gVpiADvfLM1NJeCnlvMzA0R
dpz4nDX72IVsZpvbiWBqu2ggmkbC2ZapWwNM3UI9Fvytbzp9ifRjIh/73iyjP9fPwE/W+/y7BACa
wa+0PDHxk7kq8JhPei0XR78RiOoFnD256IWXPlJL22UcmUMX6p5TZdL6ZhYtWtqCdJclJOd3EHej
6RFg8N6dIDjSfgaWwKEfkCSlHcyfqbjFDHbRfw0K0rNvZeYwz9IyFUJ+9Ftywq5EguEvqgYLcmAm
yK/ZT8WxulXMx8xEJPF5faJ+ciTXJorZpsgyxnpZzyOerH8z8zTZyFmmZLTel+Tp08kgf19i8udN
cQXTN29f3jbsX0JcMHi00iGrh0I6nl9MUooz5LHQa2VEmEYzktrzLgf8MG2sgoROaCnk/0j7riXX
jWDJL0IEvHltOHoOycG4F8RYeNPwwNdvYrQbIjG4ROiujqRQSDpTaFddXZWVCYlU/Fow+9dx3Vqd
PBgSQavAKQ55yao79BLis7iESvcK2jbk/vwKf8/hraVJlMZLgygGJcZnJcQ6Gm+93lkgPkGrWAX4
hanvkKX+4JHBTmxNLwhvFERntzq8NVnKU//tRZnM9fitVzeQliadTDm3c5KndCc8i8Q1htU5hikf
/ojqFTac96WFxDihbGCYdMFB/7YVTjfb9WJPTuWAbnaeq/EBHv3iqi1oBytxF9Ui4dPXKMxH4Gfs
Ld36s+cLIoBwhMCeg5h1jEOuhs0EXsazHINhE+7T8i8Pb2vms1qHFrTl3t8FBWhY9+geBBLbrEcY
4NPu74G/qKBx3nlkk3Ebo+dhusclL9D4QfV6B+b7mOyPAbqANh45f4tf9nkdX2z0CkJw6EM8fK1+
9EJfKsr/7dwavwDQJDDyo7cE0KvJFDBxKLpJ0jtP25fjPth+CBY9HFGqCsg539q2fTAvPdls3sv1
wdnEpk8A+j2tnu5PxLi8f5b/6ismy8/FFfTo+BjzwOtN8axAQTyrl4gm5w4clhP9/XgTgURjcrQB
PciVosx7JxhMFySIMaeZ94fxN8Aaa+n/Wpgc6aJ0M9kvaO+ASULvpJgIAg5uZHugq5YiPDf7dsGL
/PLKTWfu2uRk/UBz3mm8kvVObjzt9ygWZGTbn15e9m++fnyk+0dc8UbK6eeOrAeydtceeRS260S3
CTFNJ+OI429w2xHtYXUJycZMD2iOdX5S/cu4PzlznhWCBFABR1njb4ZQZMYCbYLD1iaAVUincHjL
RTNI1IUpmbUjAlU6QvvQ4DG5tyDIMYTJeKZy5MLH1KeK4IoFt5pb/dwf0dyuHQvraKEB0EtVJ8+U
3BXypgf7roP/CdRAEhoGZb4lDTKg/1+GtImfKlvMXTweUi0BP9C2Yh2Be7lvYnbW/h3LlN0XOZ4y
r8Wwd5SoIb63S/Aw4KJnL1+q1S1M2hRg3NSSp+E27Z1a7PDASnEOU7Dm0shf3x/R3HG/Wh1tchil
KuuZXoEht8WbSkOdP6v+F+uCjhqEuHCdY0fRrfOswcacsXHRO01UG1wM8Kh3kMKFdO0vGHp6xK+t
TAKhVulaHjSdPW6pcJeMj5OX/ZE1j9ZDvmrIuduez43+2piv7yJP3llioD/j/lTOxoLXnzBxncBO
NK5YYAPmxssWzA0a3Mzeso5nXFX2cHgQTinZvZuZcVkBRxHrC65jbil/G2fAxqUC3zA50j2kFP/Z
/3UHkHiWEjV6uz/CuV15bWH07FeRQJmHshd2GGAZAbMAukfvKeeWEHr/w0qim+X/jmPqMKSEV8oY
VoJwlZCnfTaiE47rs4SMuHNuHz5F0iL2aMzWOCDaG+cSPRgL/nFhqL+h2NVQlTYcRTbxEdXoH7Vv
yYn/K6XZ+G5BEQ9vPzRQCrjXb2eTazpaK16Pc4Hu7TKVLJeqa6ot4cVnXtKwA0yPiIY2CbIAk/mM
o1AUar4ZgHepjBHt2K3RfG6soz0xd7zh6cVGec/11VJz2Ux288bwtLrma0IqSxUMC6BxsuX3INqW
b+wDbYiLRjlxpT1kH/c36FxogSAR9Ma4PlHTm2xQlivCSsjKwUkAYupTUwQoIKzPeCe/ReFC9mac
tqnDgR308qMFlcUj+Xb5IDKRggCJHxwVQt91fKm53IDuAvvChCdNyDcJXerZmX3sXZucrGRYpVmW
lMKAx96212u8NXndW70JxqPlOSSp9RS4hyXM0OyrA1k3TkaGAj0N01xAy6dRqDbq4AyRpcUW7VjS
RZmRCM8BA7afXV2b6FZd31/JmYIAeMiurI5X8dUB9GqtSzXqDk5T6z2kuhsTIGJF1Jv6h9O15CF4
AIO+mLy4/Oq+5dl1vTI8caNF3FCWz2GY1x6CDceTOHpls1dfsItNki64mfGH/dlEV8Ymmwi0SSBX
Skdj3qkFg5H0nWd23J2WsCW/Kjd/DUFwC14AimLTageopyJwCkmDs9+X+tZCFmnVPFKHMW10MeqB
xRoOp3/2lvl+SuAi6lVu/4RmvT0tXFKzA1Z4fAaqqyAgmcwuR10haDVtcJCpF1SrWgngmdMXKyuz
i3hlZjqvZVaLWg8zab5vjj0lLRxBSjRd1Z4qEKPe3zKzT2SoG4COCjVN6JmNV/PVZi1rLgCyzGcd
jqzXjHn2zMfjxxtIFN+OH+v1eQ1yFctjFnHJf2986MIiI48MEC4TwCdvzdK6Tuu6YhqHHXiHkXJd
Epa8nPD3IhxtoK0UOlUIFNmJjazwfPBQha2DiAY3saxrH9wWNzFJj+vvdPX5DPU24Oc2ZUUuK8cl
/up9swJxjmJ4zwuz/Df6vv2UySwDYZArMfhFnSeBCEeQfxDOwgMOEKLEBlJ6za7t51f0yB3K4+VE
l3Cqf3FMOIrXMzHO1NUiq4ySpH0E86rz0v+g918/csQajSO+k3efz+JRJq+HQ6X3xH/7QbX+/vjn
V/vflZh4xCESSzmqsBJ5/5xUR6os1MpndvHtACdns2rbWPFEDDA3CqOxXixRH8buq8ojD2aKMs9u
o69WX6qpLbjcGWd/a3lyXNWabZUii1sEluAgS1i8SA3NMxJwJcYgclHKlRbbPncspIc43Sb5Yrfx
uItv3ePtB0xu1qFS2QHKUS1ClZfo8IZijG88Cqv1moiGbbLWJt9c4BGXosyZ2OzG7jQGVPyhi7jR
7rZBaAaer9h6/D6Hz6ZLNrpvrpiHFZpl7++jmeT+rdHJUylhlDDhMxhtdakmRme87T+ay2N0esw2
67Utmc8xktcpYa1XBIek5sYSfEuMpch05lK6/RD+9kT1Uptmwa9voeZ4nFvz7a161EgzJmj2sv4Y
Gmc73ZJkt3vNJPMAH06APsDbyf5a2IJLp/t3i16dbl6raZal2PzM6ukFfBcUsZWsW2vXqLa+cf5W
zJ2poMufJ5yzOWnGaeF0L37AePyvPqDuoNGY+FgVfl8ZYCJDdIf7A5MQkHVH7Hz1wCj6s2luMAPx
/uTbCy/ovzfz7WJM3Fvfq1LSMLDvo73Qbbdq7nCgNnFTPaQL78i/nHO3rvS3d/xqrKGq1Z02ulJq
Jijp7UXzuDb59YPJbQ46j4vEWNr0i9M7cW5Cmec15I1aB6gEyeKMtX/xCNgqQwiQkjPgTrtdYsBx
b9DR//x1Er7k81Jf/0wa+XaKJ25OiVwmCPjxtIPUYDsCFYBWYDfFDgsdbeFrt5Bc1x+en2tDBYWE
KfTEjNHyQ9xjTgBRx9KvVgvL/sugdcf1/Rb9r9YiShPqgTEZH7VvzSNyjbjbkf48258Eji94gM/3
sNuFhQD/99lwx+7vHrmyO0ATMIlGuxER9wkxqt3eUtBr6xrnc3feEeaErQCUHd6lC0dtYaf/OuUr
yy6YddyIhWWB0jXyVVafZ9ug8vQwGqys4c37/nYGNnGz7FO4W1GUmZ+AtNQpjBf6vhd2iAeJ3Voo
0T1giBfPMhYWdebNdmtyGrVBdZmJYpjMDXfv2pIVbNyVeHS3SxSii8s4cVtx8v9usLFXa79vdkNG
jsfUSHSPuDv7ASm3VCYHwbxgG22XNPKWlnLitCqtKzNtPFFyYlel7aLjPin0eFgz0dJtNVOGup3T
SfwVqW6eFxps9bYRBuQFVxQlFspPGOj6/KDon+rlNYMfM5yfE+gNtgvbVhjdw58TA85bQRs1qEE5
dntDqH1chmGKKEncb19qpDapbp2j/Vl9DFrd9pHROa19q9oKZ1QtMhydwNLT03hZrdRhxOwtAjln
ICOYk6tPmqw+9QK1qMDX7fQnMQIRyh6unKyVAfhR1/okB6ToLjreAgtTMbvsV2Yny47WwIQmApYC
9FSGrOfqaxLkukvtZEnG4RdFdW/SJ6ueQQI1Bmc3TJH+1HyOj2MWwT+vf6ToAsXS4y9u+1hgF6xx
qg8H3kDxN0MFEF26VvG0exYA42VBFtSQ76IiZ379XFuv4UHamCAJMk5oE+D3zE7ulyZpnPt7Xz65
8fjY5ztRTFqndvlDHbEOwwlL9fmZmvi4AYDmBeabHWukt3uSuikNNHUMm5CRUsaIBdkoF6dfMYcD
EGno6jDRw7JKUTzbeh8rutg+9ncvQOaVHSW2kUMdG1Zvv2CgfNkoFQqWNRsbYVWta5cpdNZNDpC9
JClEI4wFfz6O6XZibyxOC000bbg29NPeMRieRN9hqIemuD0xBjbjgqlxI98zNZneHjxV0eBjcK3O
2tJxu1X17R5cWIhZfIMunKq/72uMC3VZeJgxJTVF2HFNVhVNh3G5PqSiCfpdDX1hPH9d2GhCRh0I
qwUaw0nOOyjR7dcPKMSCXmNsun9781agJRjIc39Ua3LQT0Nq3bc546OAnAeJGKQg0F+IdsvbDaKh
ZteFlTdgDmvIeSjk43geVhA5s4DzzdZEd0KzJT9Qs10a7fiTp6uH3hIci7GjFp2et5bdCC8KppZ6
J6w3fWvmigxqokMJOQMFvK9K9QnCBojNLiUV5yb52uwkzGx43ucDCrPInJr46VAhZnehpy+pmP/l
UgAH+7WhydELaaE0PrrVnSck2VLjiHxItH0ETx56/rRtqX+U9jEwITOObGMMXunjemfy201gOKAb
tp3MkleNvdk09oFal0rHn5vMurCEJSAhRxbl/kaY296gOEK6bOwyBvnI7WrIVTjEueQPDtdf0i2l
jhZYUbskgTjz0MCkXJkZ3fJVdMmJJdWKFtuN39QnKqKL4zMmtmkexkLVzyU29VVlrS6r98hY0o+Z
c4XIB8IViyrKPepkp/M0T/JESAfHcz290o6uADxauGXAJQ/Had+fzpmHA8RjoZcAjmaUxBVp8nrX
3BBVyAx1gXTHbEctJ2wBCDqRs6J/oEb3rGIVXcLskT0p7CUs1Li1pkfr2vhkMXm3LIo6RoLXi1fy
Uy4j2FGQ5eV/SritgiIAqRaJJ+b8/rXNycpCeQKydwkGzO06tPDmK0XRAwb8x4VAelRDn6lyuj/H
M3E8BCABDNZGUjM8RSaBDtemcSPEXOMoz3D5oDTOLCoaorZvHDdZ406/b29mVm/MTYKdukgYCpHe
xhE3oYGeOHBuconOlA+eb7vVAg/OzG69MTbxjmI8SFVcYmyirjBWDwHd4oUeK2+hTjc7h4gMRiQv
SrZoTL49kFpTyaGaVa3TsXH8IEvRXm0zSny3l8yaFsy6DaHmLYLBOql9zZbEnlm6xsedMdmtOCjg
8Qe/2oionVzjQKjKECvSGifoDDa0pXxksmQ2yTN/zj7oh9CS5OP+SsozkcONycmok0Dm8saFSZG1
8+K1/mC4DzHQ82DLpoSjRhCRgFv73SuLZYbcQ76n6SkHj21qd9o+dp+S/lgBTimB8/Y70irwvW7U
Tu/6feaeRfxuLTZlRCVYPOnUv4G6QO4sfzCSTC+pHqh2nNp1TtrLsBFQlay+QrDmblJWp9WzH3/K
0mcKxZVaF9q1VJZ64u7k3OyUdbChIaRk/EoHsavcLwjK/GUlhMgLVgECR6jX8OAnvN0MTVejRlKg
ZCLm2+FScjpj1eIx6seWqszf1B2InE1BBTf7Q4oW7OduCYs2cznffMDEiSDx0MdCGiDt0RpiTyAn
7/+gRJ00di0v7PyZ/gIMFqJOY3MIgq7fPXJ1FQlsXvEVLiOHp5ZE8l1j5DvBsMJjYxVWasfrrerr
vjVsE8e1hhhpRUF3rQRP2Ivy1ukFpD7tA7Nwb8x00Nx+1cTJxHnHNBxEkRzQW75ILtkDNjvCZxnz
hQFRXxlsa9/Wc2fBl864G3DqsKOcLqj3+WmeK5FzGXTCceekg4wtyuppjeAIKWWKtr0lqdaZAw8h
OXTDoig3kgVMQjAUYNU4a2nnKBUTPDV4nRJR7tyF3TxTPlAFDkqc4KwF+BvgjtvdLGmZz0NqGWbi
jEDHwIpdQ+t8A1RNeUMKxRlQXkWV3kWEmxiQ8CZ9q8etoov9RS42ZQnuuoJZ5b7JCQth99xJQ1+d
BhAPzhqEuycOKFQ9ro8GpXNCdEF1VpHsRCknJ+p/8+DCQLESjMJ4S5eGy+iU2h5L7nvAmaepevMB
06OehAEcMqDjyRMYvqy31nwxvI+InH5WqKyswOtKPZ1/bViS9Fv8m6Uc3MxJH7lPAZgGFgtMTpP7
jacNHlsFnlMFsOvIFrmtsY9W1nEg7FE+trvgoVyHm9XCqGeu8Burky1RtQP4nHgAl7aVFQMxQaID
JYJ1tB7Pif1dkV1r7T4VHbDWdr3p9o6+8AHcTJR08wGTRwHmAuGpOL6OcQ9wFih9GqN75z1AtC4L
9+rcDKPwDaG/UZMepJi327/PWEb2ehYRKPrPJBQquqd0eBySVa+tFXXpsM3cqAJ67YBdhhIG9vTE
c0MVjEnLjhscP9GFl/o9AowCybcHIhufz8+HxkR7LKgTvy9FhJEuTeuS9fG/X/lyxWeo2iqwXtE9
ODjhNwU0/hDNHUgv6BShDIhdopXi6/yjTw++eX9fzZRowcwEDDUka5RRI3Iy+jiK5CivekCrFIvu
fY6o3g+AAFsfL9nY3XnScWhWXkV6dsHyzCLfGJ4OvGgV8DV1eE+FK57beDKBGq8iNiTjdT/T7w9z
5o2IThpojQCUKkEdcHI3aTSvGbXAs6ISds2HqP0U3aOmLIxoBo6Ol9GYFlAVyGBy03caxQuRqzTc
DgJ56vXWlF7CL/mn23EW2O51yaLkbbAag9WHnWq375y1f7QBbRj0/B23NN015u4VbQ4b097tzPd+
zZkiZJvWz4O+e91sfk4LnmxuBURIQCNowjsEbZGTrZc2bBtmfO/E+Ql0lRo1tAidNhUEZxA031+A
mXoCpESujE32WYGmVlYJYGy7P8rvsQG6dYco52r1adsmuqJBIMmAc51/bhcd9ozrvDE92WmNJtSA
YHK9w9sUYVFAPqzt19O+RBdZ/KTZm3dmLS14sDlveWNzsuHaMk/dSoJNyL09KeQlXO+5Q/4ULriP
uce6CAS2IoN6BCmC6caOxapkhgbTmiEBlhqZLuPNAUppdo0HbIn4y7UqU31JDHpk1srDl/QI2ovH
JTmfmVIYVvfqMyZ3YuOGbu+3+AwQxnPg8T1UmFx+M7yY4pFxmg/0WnZo3gPn6/rCoZ9QWthe4+6Z
PMQAQccvGS0WoBuYLLHolhlmASevz77L8FCq5/vb9xdM+9cAHhc8urP/IlCHcEAxtSs7B3COt2Yt
GMNOfFI3wO7LgBPEBsoFdmFGa1oYiu1cUBrRjJ9RJADkasxDgwbGCupBPVInS6d4fuj/ftnkXsYT
mLJJV3VOoLDlNvIk9SCp8eX++Mf5uzP8X2z31S1VtVolcHkBIy7/ykO0/ImmiC7RtZT+RzVB3MRI
IvNAvUGkA73Tk53k9WhcqCkm2g/9C1XRay8sXfizM3ZlYvSLV4MRpFKCknDdOU91rycQgMCSHnPr
FxO0S9ZoP5QF/XVzQY36/izOntbrwU3Xiu+Ygfu1/MJv9paAPrPMPgc2AneDGuYrj/2x+tHWMaoq
S5m12SX8d9TTdLmcCmpD66ZzGllatewTq32w8mDeH+HcPXs1QGUSubEV04GfCJvRy74r11C6Zy6w
Qj9ZcK+zZtBygiQ1dsofJbmuBIFPI3Sdk+eerlYfnmA1+aXE0/v+cOYeO4gX/jU02SrJEIFHhe87
R+VKM0nRrS25BcEOykiKxm0fwOEoQDIt5H+EUNFzMO81DcpTriRaVOnWHi8+aV2ysINHq39O49VX
TbaRIAEMr7FYygFFzEe+VCPLjwsAJSvgT3yfRqe+ET8KRhUWoIQzb21MB6oe6CFE36Y0nqyrk5NA
GsSVGHRFl3l1avnApPTUD09Sym9ZbSnjPgOLR3UHrQajHi3aQ6eJ6C5l8OqnyMu6JcAygSEXJNWA
GCclRPSGL7FCa98mfq7A5AK6ju5HTvRBAPPhQj5z9i4fiTHG+hnu2OnJkaRGg3ANUMD0J/FeXE6E
4rOZNftQeFdEK+wgogNVnUF7Wdh8M2UmkMLhDxTVVMjHT9L+vs83rNt4LMAerJ4hTbxnDjlJHtxn
fyGHMpdLBY0l8mYyJA6AQZiEK2nfNV7KJ4NjcM8cSE0+7BrF7pSUz/WCD5wJxnCDQogHRUIoWk/5
HYVIHgo3RS0jXFe13hklEHBdT+Lz0ssGxNF/jwnQ06OiNVgYRCTab3drHZViFeUI+jUoluy1bnBl
s6yQDLZAb8ypJKYV7+t0cMXOinmF+aCd6L70WdcwNqumnUy88WFIIh9HQs8EXwKNbCMz2Xcn+FX0
WKcQNkSPhCp6hPUAftczkY/SsyJ7JUBHBUUeIoizPN6plRLIppyLWmZmCbK3X1EcuawFNTlGRYJV
zQId1yLbG4XYsOmx8xNplBxDx7I5tpSmVloDyUp4oQLpggZRCIF4Ud8HRtd6obxuh1Y7CUkTC8dM
ybp4K/YZ7+0LPygYQ/YZVyAJx+esPWSoo2xBrMCHxyStpOJFyZQme2jCoNDWXQW0pF2UsZDjapcD
YESHNhYtrYsFbpvlfV9s+ATa3agh8K685zmWojmldQXOSuPSe4QP9LtL0gdxufclyVf0YmSEJoVE
QTibFUGIV54mgvRck8WgeoiSNg+tAYix2k4yTS0Mcch7tGb0CdTvApeJwMTDx2xtSi4v+CuuULsA
tE6UjZxMjJv0U5ISINmJPyBL9pHwOQ8ts8jNGP+A+oCYn+Sk1cSV0oGY/6TQ2kdPWV8IDOErnmZm
XCpxj6kvumDQ1TbJkrcUjFWyGSBMKT8rlfeKT7GsEw/sVUPJpKs6E7V24zGMFD6B0cYPTR9dsPFj
FoV8RElRopMOigZJKB+aRpECB/ILHtrYUANCE70WdTnqPUWjISnvebUS6E0pp9zZy9p6MGL8M60I
lWr8PdfS1Ik0aPiabe413rYskBj5iT0uiNtN2cSSf2DqWpZe8WNywCMSpW3eKqGqKsjXpdpjPMR9
TzqIGfImrZM4M1wKQmaTx0zji7RQ6Q5Vwfi+WfchL9teFgfhruY1HzphvOhG0g4JGibYuoXLpnsm
RkLMhgNR8UPRYb4VBrFmSNI0WWf2QZZ6Jpu5JU30ssikSFcp+oFBf1WmffHoQd1QCKGcorXpJc9z
ZdilCoXgSMx3MaOLDNqjVkIa8YIpK5gkjuRIVrQGvqXy1hX0VVOwdacpZ9ZMISRbmrEpJs9vKwlq
qYhqOLS+VZHaETRLagxpyjah6yRpOfoABoJYAby3p32/cgOmZC+S2gEyM2hyob55raKEH0NW5JLt
9YxcovAhB43ZuDGk3Hk+aHyLk71IwFIJnXgYZLAk4WzUdMP5vQzSipyvWTsuizgFYwvltE8mTSCI
wHq1JxkD9N6+NaR4fAsqlp5/9IvcZw5ckXKRGScerUxGDbrM4gKezQvSsEw8GB6aUdSfNk0ZE3Qt
w3MHah8Pqkdt971wycxc6aBLRsUXXGnoBZlyP4lDE+EWzgYnqAIUlbVtEzosu1YCBzVKokn7Ln1r
1EcafQCPQ6gf/HRdbmjud5CA51X7WficmTvvH+YrAQxuKHhPLqIiGVIATcZSt2cxFYFoHWcjnawS
TjJUat+3NhNGoqqO5B9qRhj9tEk61TiXAe8q66SymlgCoz5JamClbB0aIdsn1n1rM88OXHmQsULU
AkYPaRIbC8UYgDdoYuxDiRppFXgmcDOv941ws1bQDQoRBcAVwNB7e+kJVa2GrI/2xZhBgzme43V+
4GpMX4XkvPQoDWjEqAgeXpUZe6DU0AojU1VDXuxPnVz0qMeCFBj5cUkCiAxs//zth4h+6cMRFNUu
ji2Jrt76yHZXpaC3gCLH/y2992sLFP9oZtKQh8Y4bm1J2VB1vVvVu4hlCJgtdC3V8NwWvX7B0GR2
R0PIRwOhOFIZgt59kjJzu5KXQ46vd1XdPHkq9oimgQ37/hr+sqpexff/WMEm+UeDFtim2+HUPIDL
Xl0Ou0LKILwrCz00deMUMX0MluDKADNlKhw6Rm3ibRiiyqgJvgo170aOFZRxM1EC7YMAbKioSX5t
lGInfwlVLuFWl5TgTZVC7jFzWQ46KZ1WoUoHQa2DANn02qAMR89JkeIuq/JMe8o6X/jJ+ox+ShU/
gAtKjR7hpotTXPUMdpCbhLqoCPml4btGILWQ4Z7Jh7o9h32dHNskHCoSKhpTm43Q0k8+zaKPpHeD
R2jKQJJbSvPs5EaDGOv5IMl7IWepb/ZNASJ7WgT+ix/xLCVu07JAIfptb/FD2Wg28IKxZCVNFgWP
Ypb6GRHgrvdgGmZEyw94ZtOB9eYDsQoLIemsEtg9R4P41CTMAO2DgAH+YWB7rzJ96kKsLE5a5tFj
g+hlQDz01iqlsg5Z2r8gFwRKPDas00wX0kJ9T8M4pmaZZA1nMC7uTDNu6vriUUTrVqcKIYScJEiN
6hXaegNQ2lYlcoA1L0MXSOhqs0zDzIVij6a9+wEuylXd9aGmu/XAnCB6iqplHdAqgzgMVKHNiIaa
S4ZGal/RipgN6xpzJxOpAb3cuoeu2xIw9lc6aLL5wL+OaBmCEcAATWEV6GPwS77t2p3McWmnc30D
IRgxk1vfYgetRaorVNhzXWQhMNmxFlyqDNEtJkRIRdLUGZaCo1pT6kLPJe9uHncaURAd7XgaYtIl
LoW+ZOwjgW7wuaw2ZgwarEjP5SBRQLqhVHs1UtiEBD0uAt0VlIbqYyFhD9rlxCzygX7W7lAgWc0N
1TeTe2lkpI0aeASXrCaYXMT72zbX3IsSJAmz4uo4qS2lbIrORtG87g0B8qjgVJR55dyVLcsaDLiu
YrPphh6vLFzSQ05qKiC+SItC7Reek5NLZzzcYF5FrpIDDR0SthMXEvZN7qfgwtm1kIuvWlsWfKuh
30ycGvfdyLS0M1oCKhMPn7EgAdLXSSpNZVLAIliv26mhx50HRu4gT1DKVh/mrIn2kJwEdVeFhKYq
C6gOPEXtArGTKeirZSXNM1uRhksisDMeVEU3LWJFBSGHJk9yF53QRXIlJt1OQDymCwoT67Es/9wf
+iSowcghzIDp1ZAkwa0wfWR2dY1G4UAcdmiAtdQGsq5KtalL0M1m/bcGGOx/N4fnMwg0AUJQIHN8
66+HQW7EbPDYHfiPpWPtiqGl5Ni8SdE3D1kyKLoQdEv1s7/7CFcQeJxAAYEG3j9iPjG0idsS+cRd
kIeaKdV1ssJ9W28kiDEaGYpgCyn2yWv6d04l4BHQK8tBQXdaLWrKLsOi+uzODwNF9zwx32sN0xgS
9DIXAC6T/NY/plA+g6oFpG/RVH47n0oLkHHBh+yOhTr0WpLTd75SW7sLNFw2YDg6pBA40GOOodb9
hZw5MgJkPUZmSA1YZsSEt5ZZJh1Z0YQBQECqa5Q3WbVZtbV2qsNM7yE9wXePTRUhz7QOsrKD6Jnm
k9wNF/IxU4zDOAMjhQgybOC8gALw5DsAyS/xfk05YCsEVm8yhFdEaeWGhF1KTR9Si2adF7IOV9np
/YAmCS0cBaWDOsJv6dC83DbfNACvAoSn0Flbs8BrsgPqn23ZWryfFAbYYON1WnTaKqV+fgHvBYq8
ae9aaQJuftXLqsv9yf178jEmOD8sHqRIQZM/mds84PMST6Wd0PWHnKfPFQSz//smxbtQAp8F1g71
/Mm85T3eZYhout3gVdWe5zvgZkQ5+FD4eqm5+e95QEUZzEfgZpRloOsnjiwRmiDzhZzfZRHQwJpU
9asyGRJdRC1m4TzMmQJsH3BcaCPjxpjOXCpnYYfoYadJIzavdO12Sbrxb7SOKcN9DyJAXKsgAr5d
HLSB+JhWTdgVbEC3fFX2JttI8jlNhHKLiAC0l7Vc6VIne7o29JADuL85pqQy2PHjB0gSone03vyp
+xRaXEiCi2IPMEVS1AJiDIb6NvpgRNHQerNUc1vE2yVnW6vxMj3t1/+bD8BLGKrpGoY7TYGqCYCc
CXBPu0JMDFAtmVHd6TFLN4o4PHFI/nJ0nSrCLmTUI9uWaGYuzfufMLPMPIgQcT6gYgQHMHF7tIb9
vuHg9rKkAUOrmG1CJVZF3Xddbqk1fmbBx+gA6fXxuABtdrvgraCEVShW7C5hhSJDiD4MRG1E0VKi
sn1qmcA1S+h5WimaynVhQOLy/mD/Xl9gsxIExBHgacfze3JSVb9jXOwmdteUnLaVemRcsMtLxLRy
/Ia8R7bgff7eKbAH+SIO3Ie4qad8Fy7HsAPVoLQapKG8Urg03XiuGluqxzcPSMYmB8ZtxaOaKXTB
mU+T6+PWRlEasn8Ay0FLYxqN8LGrtmqDocZIN7uZdurD/iljClAYoVsm1E6QIHwsodg0iEuwi5lR
wzSQ5izA/GO4cLvKgSf6ncqM+rIswAGSpLvNaxbuRBmiDEoOkaqFjMr/MNZ/DY57/KpCJKA+DAkn
GNRoSxj6GqE2VQrJUc0ZoDHLTeAHm5TSlADztGB75vgI4BHH+iIWw4NgknAYoljwAQXld3KiJgYf
eZweJU2CXS1FC6b+XmUAd0CiEvsWGlV/xLD6IPBrgab8zhrQ0HL/YEyb6Mftcv3Dp3dYkNdyhxc/
v+ugjVjlJO3qjZrK+8GNv9igPFSA1DMgYv4/pF1Zc9u40v1FrOIO8pWLJFuUvMSxk7yw4ixcAO47
f/134O/WHRFiieW5mco8jGvcBNBo9HL6dFklz8Mc++r7MPRvqd34kSz5ACJjIszszOlftQL8eTAf
b3/fysXV4brDK+NOJ57A5Qlbk0nKdGzVwAAGtTfBxFz9SPPBpfWWibr24rERF5IEXermKAvzAZJI
7JeSlxJHeozZ8ev/th6+3guNlYvElCtjUANKAc3qT63Z7kLjrrSJ9y8EcbZbXsoDvFF4Ys2ysjGM
vVaDvLHPQ/0jbcudhWYMQ9nAda2dEB5Q1GcJGEeBhl+uCKMARwXwZTVgKeaZmj+L0jxo2uBLdIvT
b+0eILRELAf4IJiqtaUkOySkN/RICwxwmB0igjFcdtwfbu/bimvAgT0EIQeuGqZKCxdboZKpRIwq
gdag/2mwuuGuYUo0O7Wpdk6RGLNvmmNzqC1S3k2gg/AnuKGnwbLbr8AO9Bvbe71oIBy4JQf7Ht5N
0Y9tY0nv45rKQdOoMyoNc7MHJphuaMu1NQMpM+bgIrpDXRZDDZdbSylyvEA4KEHWp3ezGZ7atruL
tloJrt8HOLAwlUi2gxIfhd+llHbKJCrHsxJQtfHbDF1IpYEs3nyc5PFnWKlP2rhhOq+VkzPrYd/Q
sgPXW+xdyFA+s3tdQWSDIvCTUja9R/PQvLfMbg6kwRw3zOnKaRk4Jzh2wIVhlcKtk5DwsYq5hlvX
qvkxxhyTAPP+MK/utpJei0ElQed0jPijXQVsaU0KPZFHPSgy3fBanTYoW0Sfv28EWS5Q9fE7hz5b
QSmYVNM+biAl1jPDoyMyOgXGWmxs2bXqQQooJZHhRpniqgFwBh9WOLaajkm1YRUgdFTecfftp6pp
NP/2tl2beKgxpCHFhz4WvCZL/WsyBfMgWGoEUtny/qkML5acy4eMqdp+SvvpNZa6rdd7bX0aony8
syjFoKNyKXQMSZjlRWsECartmRd3aYpqHTLMuqM3RfRJbCLec2IhbWLD5sNIIrhZiivyqSvnoTKC
OasM1+rnbtc17dbQx7VFIb0JbA60Dxyrgmqg/7qfKzQMBSTCwMX5waYRhg2rG1Zp7bwQvVsa5rWh
5U1E5md6iYJrm5lBYiWN2/c6uzOZNhyssIgPdotiQIXp4BtKsrI0NMJw3x0VJTRqCksr0GHT251u
BNQse8+K4/GICLF0JsVuN0St+K+86QaTaLA6rFI8LG0yaK2HthFUFmH7IpukI8upeTCVugs6Ukd3
OYu7A+rEmqsPanrMxgnltdu3YuXFI0h72Wg0QiITFP3Ci5cAjSP3YW4GtgxgkT7et3rk6/l3kwVA
CziF0jqRicqFo2VfgKLfEL+233jPLZ6m5vTe/OcXHhHIUOQonGUjiCm4OdMmHj09njCQDK2HG/u9
KgqxNudaBdpTnNsbjRIBhsEyA8uMLfloaM04PKbAj6iOLfXjFvTz2kqDMgAJcQy3V03M8BDMTcZY
XOmNZgZSEYYvNSPNn3IM5Y0n7npRXAq8AwO1QvgsgkfZzIA58EbyQK2t+qcK/PmOaSh3OQltuo0L
uboi+HlAzaCMjazu8qwKIhkMlV4S2G081A7yhkOxGwrAazYehVVBGM+EYi4a4MA1uhSkVJaRNz1O
Co91/spCkh1kSS430L9i5xuMJX/dUBcATIN3mAnraVIUfAozCQMQpRff7DKzHSttpId6qPv7bjDk
YzTOyn0+SpOfgjtkR1M52zdZ1j1XCrvT05S5Mg2ZT9Iq3FtSr/+QW9q+peVUPpB4ML2+bulvgtLi
p28NrgxalnQcBVqWbG46L24NGWqE/kkTBuCACAHXQzrVzIwvBtsaS7hioyAJ2oW3C/49xmsvJXVk
RAUWAKygxfOlOIocx99MvNXMR94k+YVJpNWLHnd8qpDZx/kONC7Fa08NZWvJH+CQZa0QzdeA3KPK
Ag5qDEBdfknBVHTJpbEVhFaaemUqjy8AFNmtZ0V0V6UkPPSKFHo0g1tXD1Ltt1N4TjK7fhjigZ4Y
tV71OtWODIZ/I0xduYRwX+CPmaBRhfssbJKsdL3ddpEVWJ05vZgRypJFFpVPM5ItG1fj+lFENAcA
PnoDCNLxRLDWbcezXHlJT4OduWb2SwNFQd1hiEdpO2H5aeNiAwmIKR4EIThYTwQ1m7So6YyCZKfC
Ops2ui3QgUB+3H5/rveOlxyQHUQWHXZKTAZjKaiuUZWe5hyVWYyb/a0r/eyaEXJWtyVdRQMYwYX6
pGxjUYioRKSDRu1ciwE8O4V4TB8YTXjqFbBBFhrpPa5Ov7stjyvkQmE5EAVoJxwYqoOwZUuFjWWS
FQDXFac8k/UvE9IsXq93xJnj4c+Mhh2gU1pAjmLNflblcYuyhttIUTocdyS6YR9QnRAehq4KW61u
++IE0mb9lObz7JfqOO6buP1DpTh5KGK5dmObKl9uL/tKQ7FsTh0C6n1E0SjBLJetdZkWzZldnMYK
WGYMZolKHeCFMFKcCcDrcZfNbf0nLcfps7cQgmGgkGlGrIe6jyA4kdKmz5W4PHVzDpwJPEof6pQ4
FhvajYtxbRa5LEw94e1sOmpngiw0iqYq07LyZFQDpr7UpR20I9w0pVCUxzmW479Wn+r3YTumzCFR
oj4q4CI/3N5psQsePgW+Aq1saMhCNvJqvupgRTGgDGV5mpXa/KJLgK3IxsjRC0TDBnTzKR2mfCfL
RfclMzpjcBJGp6epaBkAidS8byWD7NrQflcjcCbN9rQbzVpyQ9qWP29/69U1//hUVBxQeEGiTbTe
ZdIbdpnU5YmGqe4z1Trn8LL3ZW5p77clXTkPkAQ7jGomIIaouYvJfgMzZ03JKE6zrSReZfYM/aRj
5t6Wcm1M4NupGmh6LKDLUZtbanliNWGVmJWGCmjYUq/qgWgHEMrMntoGtJCuCcDzeHdb5vUeoicA
SEXuwPK0hmD7EYtPDLfaDCp9juYveUUxQD0Hvqh6KMcinfzPikMfAmBuUDPeHC3yxhidNsxtx6yA
Dh2AVgRVW+uEGQYg+0jkOAJZ92151weH9BBuFH6DjVdMzHVhcm9TSZNFgkilYBkIZSvtd7lpY0bO
bUHX+6hjSZCh4P2E+ydcXqjMXNM8sYIRED8XjQMxmMgLSr8MYWwkG4qytqpLYcIrgAxebOQ9fIMO
+B4HERUnOUmtjbfm2tojdOPMZHhqQKQnuuYW2EFnMO+SIAFjwF6b6x7G1lB6J9HjFINsCJwFo9VB
8KCZdANkdG3w4YYi44VCDJyFq9kOTZiCiMOI7WC2Rg98McdkTIAOaF7mXtlX0svtw1vZT7DI804o
MGNglqsQG0TtVAwpPMSgq9hEnMmQgeluLZPaG+p4pSXoceXt25zxh0874D+/8LF1q1IQg5RFIJv0
kBC812rHGyLUT4fAgiDhpUbXkRbmRlEEzOw9Nf9bDE+kTDbeiqttgxBEiDI4+XQ+BE+IdcJwauIk
HAvAhtp0lxbFC6DH2QZ2YFXIB9wKiXPAgfnPL7asjiUmhRYpgq7H2HuQInfJWY7yPP/sneKLAV4b
ZwNylP9vxrmQg0Y0pIxsqwjGKAnvhsxOXNSVmw0pol7jVYdOw40BqAuTJsQaX9xmVt0hNDqak1sq
1O26lJOg1GTaj9EnTTtkAaYHAhawdCHzJKYJB3MiRmmExpHJjxaa4iuPtK13++ZcuQsfQtDcAMQB
EiCAkSyPZ2ITz1TY5lFOTQkY1jh9nXWSv/YIie4xuDf61iJWvZ+B0dtH2oxeFa3R3+TOjJ7Qh8D2
oDXInVqPmvu8ZLU7ZvqvorC1xjFTPTI3HAbRovGPRfsfgnNgQ/H88NO5OGPEd+CGm3PzGL2S0t9h
+Knfn/rvt7dEZAoAAAS1KT4ImqA6AD9K2JJSm6fayph1BLgvc0M9L+6U2JZc1HzqPSqCo4eOkspv
x8ryUiuhZ7Npxr3UmpiSg1xceF+oVuWHpIjPpGnCE5GS4qWWi/aZZVbpDdMg7ec5RhdT3USy17YK
2mHMqTMaXyfAdzuxAkTvhuUSfRMsyuaZbosA88npNpZbB3A1CJVn0zrqGJRWlHtFbe6k7gdFfuP2
9m0JEs9InoDraIh17OcjoA3g4ULvV/JA+9d/IQdvNjKEyGqjqLlc0KzmbZugSeVI0OoizaZv5wlG
Glb+OJPdbVErlx7h4T+iBKuPHptCzmLLOqI97THMzFdS7drp1Bqyo6rDhr3cEiYclERo16kF1kWx
rMg7SfXzod2it147JDB3oRgMdwfvpuDtqKxLNAxKtI+sn8Ggq2X5XVPU1sGaurNOJmXjrMQ3gCsf
4B8EM2YBVweGaXlWmLAehwrv7Rlqe3SomXderSZb9KRidzsiCLDxwYFTCCoenAJlKYYi55XapIoD
dAaX4IozorD0+7jt35qoJ6DxIYP6sxkabksnFoN0rpkw5Voe1XZyKZrSXjpLzmOvjoYocpBX1yIQ
MBZUx1iYaJrfezNjT2aOEaR+TnU1hPsUacovdE1pQOhPXT1YHud/GXeJGlVbVbEr42fyNmQLGCLk
JoEuFC5WpunjbKSGdASEv/raE8c8yKCZS/dhs3GFryJZbCQ8XBWF0g/HUeSRKRszzS2riwKrdlpM
pK2c/H2qvfvsYYv8XGwX4meGPiHkXjAMnLMt84TJhUlXpi4JiTJGgY0xSkNvPQHRf9BrI3bkXHJa
5UdfRV6hpaiMZW8z/lOK6653vT9JW9jNq5u3/BQiBIkZ0jVKkQxR0IJBESSBKnpRmbong+UQKd9/
0qZ8CCN4zgASt68g20NbTEbcTlGQsLdEk/x++tvHL6xgx378dluU6LR+bDEvXBGcJm/qWW6x1FIN
cPQ5CpS08tTwfkSfwxRvdOZfWRTQDSHrgecF8S93KZdCbAPzDeSCJEGdWacufA0Vuh9iMOB1G5HF
FTwJy4EkrAVDqWG7LMFA9rYdhnE2AkSmgNaPFIOvIc5oK634MlTatKcj+kGZYkQ7E12fj2NsNbsp
tjDHPLb6Pfpx1Cd5AGy9UOBaV/BcHkO49Q9drj0XvU2eAVAeNileV7bHRvWfd93h++EIL7dHRzdz
lgxob43ReqPfKVEwGneo92aP9r1CPeMn5tmH3i58yv/gm2+fP//dl1k/CIRsRNCwvzgcMZtq5mHc
KChMBF2GnJvbFMH8VCiOne5BQlltgFOuSodLaSAtWK50SgBhrzRIq9LfcVTdJeXkqbO+J4a1IzY6
kaYjOj69/A22lJF5Y62r4lEcRicAqoGoFAviK7T/1JNspIGS9Y5eFQClhShfGr2DViWnkkc8C8aj
YXyP6reu0b04BULv9n6v2BFwGPzzCcJVKBRKDWqY2O/pZ5S+kql1QsnrW9lFE/ttUStvAkIqDpxG
nY+H+cvNjkeil4iz0yCcDkP1dwRpW9T/wChHV42+GnSLePxai1Xky7mt5iRm8kfr1oWxHnKtBc1H
FwdKEvSW6dZW4uXAhBtbLLMrLxAkgU+Qt+kAqi+GJVaYRGoKDzroQTCqutUJ9GRujMHwXrOxhdfW
EVkzwBaQiwcIBPWT5RYOUilbha7FyGipvOPCyaSv2ZYQkcIDzxykgGaZ52KQpBNLsqnSzKggRkkw
+GMQ3pvus6n7kSdhIFq68bKsHdKlKK6eF4eUshy9oQyiquKPJLnRU24f23ojErtqVOELAqDYglGD
z6WJNScznRq03DdJAE6zZ+2b7KMbz6nJ7ql6ZyNwkvnX25q+dkyX8oRjotVkqGkHeYXSuKz0WIzS
07SV3rw2lctVCfeJGlOTSg2kYEh94u+AcVL8+sn+o29kG1fcHuDrEWbCIhMkcEUHXCKRRkLTSNCL
8ka07FGOin1B4merprtytt0kb9xa/2bzCeBWWz/Mk/S3Qh+qtEWHsmIwEUEhMERoDVgClr9Ulwpu
dEmyLA3Ig/Jgvlq/wTpZePKhdiP8c/sQ11TzUhY/5AvVnMeptDncKmjy+1JFQxN5r6vOGcat8SFr
2oL7DA8BAQfnllwKYkkVV8wa0sCUUvCDJE5njE6Ubvg8V+VnfgnQKoGEP8EfRB5LMRwOAIaWOQ1Q
cH5KH817YEKz5+y5f1GCyg29gubOdOg2LNbaLgIsCapQQPpVpDyXUmMd7CIzJhAHkdw5EnwVtDs7
yNH0+oartWq1ON4PJFeAjWGwxlISQRyPkVZmEnwzdubkzMfhEd2SfnOHAGjDaq3q4aUs4dUs53RU
mARZg2s7tvOjAdG/h9QSeOu2qLL5Bi0dIhRpLpYlOMRNLastssNJ0PiG/69+OYBTqCgDgYPXa7ln
stKrcRSix6FJ28dCyQaHO2be5y8SMLn/FSKsANGhYs5jDXcSbC5m2T6UWuFQ+ymqrQ0dWN0rZPEJ
GDo5HYagbCooUm2bdmmQkix1ail9kKVhq8qz+twDfAWngvMyAXW83LSxKsq6Zrivk9qP+zpW8Eza
s+HVAAijPGH9miRNRs3UYH6bj7YfDnb6aa8NPjIgfqCKwFVGDLP8BITzI8bLyLCDiRF7km0da7Sh
+7Gs/Z2a0vBGHbHF7VNcs1JghkLFGDV5eB6COQxnvR5Dyi9yau+RrJkPCH6pm6ZJv7G4FZMB7wYw
B+D50IstlsHNUu6qIY9ooBh/C+wfXAKN1i5vpP30khaChIOM4q4r9VRKA0NlPjDq9+FgBCDE8G+L
WXmneayJ9heF53lEExihSx/c55QGyWBXfhnm0eBMs/1uplnjohgZO6kVKk6bW0OELv9hEwK1cnSL
DxCObpaSGsFNQYNGkb+pkrzvZOOBTdIhlEGAOlr6OTW1tyqqDlPXRA5KnMBPphVzs7SLvZFhFG0C
ZLJ3e1vWvgo5NpgdlLnRuyt8VV4Aiwd2BxrENYYgjanP5mdSGhsZyjVlQrkNVWek9ZAkEmLZKtXi
Dhg2vvbmVFU/Y+1BUZODjUTN55cDUmikooDMhMEWrmSCPBSY1hmWo9W+oqM9mLw31adLOiCRv5Qi
GuxOI0PYZDTofBMYiDj/qjR/CvRYf729Gq76wquDCpXBYbVo3kAf3tLADFqPGX/1zAJJtXO37ssC
Ieng3xaypgGXQoTFTEZb6lEhsyBmruarufMv7jdYL+H2AECE8pTghmdRrTWNUeI5aL6p7DVVD3X6
9/YS1tQLlSjEmCDpA42CEL8oVRaCUKKCiOichc8jxeA1z8zubktZOw2AYPHYAFTAx1gsT6PqQqMe
DVhErZjLP2hea1zDQJ/zhuFdi5MAjP1HjvBS101ZSIMS06D8xuANYo5kqGDuah+Cnqt160rehxm7
Z2XlzFPASHzOFX3jvq69rotvEA6taFhXEhnfgCRY/htVK/OP9b081pYXF/4WlSM/HlHNQcTM25iB
l0d+brmxiAqTxhhSGhRSMCXZw8ha12wOA439uNxqzVpRdyRQkSpAORCPqIjM7+pEj0iq0CAbZ6c1
/0ZN7jBibFyqFY1ECw/Qs6j5I4P2wRN6Ebb0UhUPYT3hDK13mbUoy+zAQ4ND3MKzri4HyWB0hwGx
Bjbt5d6lkdVVzajime5qRy04A+P9lG9hHldUnxdRefcT727UhAs2VHnSpITArFomtDFy5ab+FzuG
o0fNGtgdHej65ULY0KRRi6nyQVX/SuanHoO3p7lyaP3l9i1eOxk05qFtGqoGx03YMDMNdeCCbSwF
frA2xOAJilyN7UHVtXGR144GhoJjNxHwgR5juSIUeuoRcF4WGFnhdPqbDaYekn4+suOmguN4OdGJ
iHGnfdWHWd9AiIlZyZZvRw9KfKrYFrqEb4twR1FK4kguXkwCwlZYDLpKxiaDnIaGTpJQv66TO2pW
XovmtCK6jzvrHo0QG+7uWogHeehsgVrgRb/qHsu6epoHBY9ToD6hY6Bz5H3+YIFdxet+9xSQvI1D
u06PcvzEPwIF9SjlFA1WlAt8UX3mSV9nP/e3Bk6vCeHoNKDhECShrXC5mdSY5SzrJxbMyiMdHeKq
JfB+u996+XZb2dfsOMjJkekFNzl6eD/298IOpZxq3cTYNjSrOJlv5c90x8Cm/zr/iag7bdUs1u7W
pTRB43O5rCTkTaGMfQRU+bsOGtFexkStzeQo/02iOl5K4gbrYl1zESmxIenYwe44E3YYf+BpzAe/
BektdXt6TNJdU3ogvKS721u68lgtdpTf+gvJ4PjUstFW0dV0KuNg9JvfTedY7/+bEOG29dE8JxHB
sY3N/kf6k36fCzd8vi1jzTyhERqhM5x/QFZEGXIdd/bEsqBp098YCuc2M7qZzMb738QITweoS8d4
krIsKBvjkOfxHShefxAdjLOflwMXkMNpQTCF7OTyXAB1CzFukmbBgC5oULhmGSZqRrzQYGxl09Ze
Q7wfADlxXkW45ktRQI0AAKXkWWBrqekqIRp1TbJVElq5S4DcIyIDjhSJIdGDGKPatocZNgK5ZTc2
QCTQqC5Ko8DEbezcWmYZncAwemj7BPRS7GglVmWxzhpZgNmwXRM7RntW2VtV7LsSyItfcn8/Je9Z
9BOl50ox3Kndci9W18pJfJDM4Tw6gmedhnWhjQPUvZAPBEFbmeyGMHFBknxbRz50WjAbnAzdgPsH
4Bp6JpcnFzfgdsTfLAD34k53Z+89ux+dP46GvHXuY+IgyisbIleUZSFSUJaZRhPVhyRD1aPfyfeD
L/uJE7fOo3Jf3Y373N2a47JyryEQ3eM2ZyyXxQKfohSG3cswjSHL9gX4wFCdkuLH28tasYLgZ9E5
eRw/L5F5qDNL9H20IQuopqN1dz8zxa21pzZ8lZqNlPnKYwm3FswdfGwyeJ4Eg9tWwOcYFLctB/mN
02dRCkrANNtnkz7elR3iyQw9mKcEHZgbZ7e2k+jFArMa0rJIKAgmBckaVc3wByOegr7/0wVp/3kA
CdrNgFdHjR96CeK0pUJqfViUcRTHQde+l4DhywZaIbv7DK2rNgrRtw9tZT3IyAI4Avwbby8Tnmdw
mDWmNE9JgDHebl7dN5Hu1NPTbSErdxneIVxoAHgRjot5WZB8Zio1dNTD9Kds7jzZ+GvaqGl8Hj3C
+7z+kSOoRUJiOIY6ymHEeDZD4nXSz7R4Bqh7w2asaDpsPJL/3DRCBwWH0FKMsQZtbRKA8tS3EDB4
iaGgNK/A+czoj7kvlY1jWt3B/0oEZnipE3qjaCVaAZKgJMzVEf6r6XMOjlVTZhtrW1WIC0miOWRl
mit5iJJiEwJKNchYoPlz7MhGkLIlR7CBYOgfOWVgEmQVKnha6hkZwsgtYpAVSwtHBukZ0GPbSNAJ
dwn9a+B/t3KAKGpj3IOF/tBrw1aYui4EyEQ06wCVKB4OHRoDE8iQzUIVdjajv4ROv29foBV7h2X8
I0E4lD6KaMcUSKBy4zP9Jxh83VomB0k5gbfAQ2jn3ha4tiREwqjKf4T4IkECWPXRAmxCIEq9DzmY
EeSpfr0t4loBNP7aAsjEIRrYvKVKg/MnHJUMNlwqLRDOU/B5v49btZHrjeNCQA2HXAjU6cqhbQid
O+TJg6IMd8w2zqn2NTH1YzyOD3HWgq6FHG4v6/qmAtqPBwK1XBgj2NTlsupQ0m1guLMATdpOj4do
fIyslz79tEFYihGuj97ZrJW6IgvQQQB+ZdKd5/JsbqHkthYjvA5JGbZxnZd4Z02fMSNxkgYZxqxi
Tm3/ub1v1zYVC+KFJVTvCMrEwoJUW2JgfB8yIIIewqR8bcFtU44NlgUMbWx6t6Wt6QWoBpBAhyON
AqigfKHcSSgUwJOOU1T2EyTHpPG10lu3qtu/6HfaTspcqTu/vSiZwZvlTYoie54UkXaU57ILdJbW
XgOIpgemruKgdeMWV9CKKPgOYG4AbgEOvBgmEGCriilW+oAmoX7KRvZtTCN1NxOj29/exiszgScd
sAhO8cFbmcRMYx2aqlRVfY/5msiLkNKL2d1tCVc5pqUEERuRhcxs6hJrwW2VnK7DDBVIrHdzTtsD
wHupK8m1utONxvZGOipfb4u/TjZx+XjiUTcF8BUjJpbXObYKJYcT2gf9L1190t07hTggTwHGE8yZ
GHLZbKz3SjE/5CGNgZgLxR2xz8nKCpNiyGOPKN8t/sRAQ4GHvvNmaeOZv7pughxhXX0Vxmj5VCFn
3EVG5RD1JfJq7axuFuVXtZEPLvrPioSrpnV6qoY2VgSNr15BLHuX/LH91qn9xP36V/bobuPMtpbG
f36RjYmiJK56ACiC0/zrMfYwk3XjcbyyinzvwP6NzCeqxnjClgLgsUfNUGHv5l8YeIRxSarn31a7
LQmCMSxKZBwzrgWNeWSgNQ0bA9SmYEj+dVvOdZgvLEUw8Oje7tTK0HC9kue08ZL6Uded9hCEvVMy
B7Mh3kZtT43fWzRPm4K5Zbk4pNKooplFEGw8qHbpyO6wiyv3bdhp8sG4/17/LJ2NPV3Vw4tT4z+/
kDi3FVViBafWyq9UO+nRK9M2aF+2RAiqXoSJPCWpjt3UHvvxfbBOhfZj48S4p79IVwgnJmg3cItz
lnHloxhHCNovzKvTv5WNQ7322c73obphKNZMPBgR0ZAO/xkxqbAmsKSnGrhXMVg3GR05xGOslRsi
1rbtUoSwpCZGO3UaJUOgjs5wZx6Tjcd+awnc5l6cPIYx5JCBJbTpD7V9SPvnjTPZEiDEg7GmSE2l
x0MQIvtQ3qFxoIrP2s/hpT9ZZ/n4NXlIXfZ0W+jGpokU76yNAJ0l0RCwvPIKpXIL4BNzcwO3tSoF
fBsgOuTZFov//GLrygTcAyzH0YSYpuwACFBv2NK19w4kU/8VIKgXSHQG1rR0CPLfwG64qfHSZPu+
9+tkj3F0t7ds1eggRMNcEAvFPpDDLFcT5yxUwSQ0BJPyQ+Y05DtkqJzY+ctcy9V/4JA2VrfmvfxX
IO+RFgT2dGxrwgW6pebKiUveW7C0DBgtgwzZhpqvb+V/VgdhV89SRwcrLQYkMqe/toNJkj8/rw0g
QkKMi34MuMeij251ZEAzG3SurJ/y9IXFpyl9uX1GK4tYiBAepKIoS0JBdhqoyveC/cZ1rYqHBv3/
j0qxcW1XHtmFKH6rL3Rb7Up0HWPES5CxBomOn5r1fcQEEWUrBl2Xg2IvSrEfMy6WcrhxG3oNdwgq
YA+Wm1tI5GEyjG5vacCK54MV/SNJMHScAUOZCC5TW6QuxbweHYPXMPFNCkfH3Ni9FZsH0mjM88SI
IkTYurpcVSRP6mSVbADGvcMQ2dkZkP26rQurG4fZPR9hNPgMBeNjKNqMwZdQ6EG+z6poB8pERzcP
+pgdbgta2zckrFFRRhcM6vKCJljVaAw660Y0/XdOMt6x8s3Kv/P8mtJ93r9HehzleT4/guNAltvG
inRIEq0YgZPvXxrJwSjAsnKBN6GfhibxeXAXkoRFqWkRDbLejAEmHoCJSktjt6vzrUD6uprMxQBq
gL+oHMIxXi4IdE8R5kP2Y9BqbhnIfljsZekwms7M9tUdZq/ePqo1+3ApTlC7wcpIIY04qlijR/O3
pEZeMr2pka8oe6CMNxosVp6/xeKE05qQl7RHisVh0raXFbKThU/9Fvfh1bOEDARK/ibnqESfEooK
yy3Me9mqh3guEHxZHoEKDsy8C5PkQNVTFs1u354GzFftFNPNFOlB78YjxlQdO1LuPre5+BBOMYw/
6CgBc6HwXFEQeMW6WZXnaj6oJXGsMC72NrXuMTK9A6C4e1alxL8t86o7gAslgKmAjZVzKomODAar
KXOjdtW5LqxDH/2UqqcqeyPhg624jZ444OQ+JNMXMPdsPM7i4X4I5v3JABYhlS/iSKypSNBtlVdn
Rc//tiTyUwPUk2bKNnZ1TQ5Iy4CUkXnLqUhOPdCQ9qFll2dK7cTRGfLc5mvIDHNDjmjF+HrAWaKj
LAX4uSLS16RMTke0r1ZnOIY+Bj071hy5xpDsdPaiGY+3j000/x/CAM5DypsbALHYFyVdKGH6XHVu
o6x4UqQ830dWa3u3pawtCc4GaO5UCx0/YtKsaLMmJHZSn/F0YsA2iAVA+5NGp775OshbQxFX7iE0
ENVRDgNDQ4wY6mDJmOuKBvKzbd11jSOBs/N+6mCa2wdjn/lm+SPEvFeME87Ij9TeUsfrtfKOPlwC
0Ojg3yLtgCwPxWRqaXlmPdIxERxUYNCmO7ANenayxdxwfXxLYVxnL3yfjhbSREtansEl5iSAeQ/l
Flz0Wu3h1KMrDfS7nIZbnMgq1Umbkd6i58m1d8W9ctTvqj/GAWktl7qRgwSaEt9XZON9EH0GzhmN
lxwNGEixItoX3gdqmYNWq5CqyMwfG8zOYDO4f8MgI+UnIzBRlPA4dBIKnTYx6BndpGniWeSZsq02
oPVN/Gc5wiMu1alU6yRh53zITQzrKRN2MpIM2NuibV8/e9mWWyfoRAYyw6yUbXrGNF9nLu4qTOvU
rKOsFe5sbWRKVpR9cUz8GC/0rwYON08Ijkl+KsydMb6271FhuSwj/u1FXSVwxVPiX3IhyQBbTZlm
kGSmh2J2xxjTgNmIEEmLv8Rx7ZXSF3QtDuxhAM0HnNgt+rTVleJVRU0Io0ZA+bSUb7dhF6POCYUc
cjeP6rcUk8tk1PIxdNRri6+3lysGnHy1yPqD6omPCwTKeCmtJRPmOsuUnVkFYs5Th2lTSAwZB4me
wuZJl3/fFre6u5fyhIiaMLWYMgPyqCM5mMboPTz/Kp3Zz3ZbxFwrfsJiaWJLPualMrumjOHFwYTu
Yxb/Hds90Gpu2u2iunQ0sAbaYHYtx37DUVg7Qg2UC/BRcIBoVVluKq0nS5u1jJ1R9PeAqNXPfHh4
nf+i8cYTftUK+nF+F6KEexHTiuh1AVHj/Dan7qyEjqr2u7AAePFQ0GmvES+aMZJILQFSBjlNuDMx
v6/ZhAFcMViLXyLcmzjU584wC1ieu+o8+L0noRHKG/zuOX+IH9Tv0Wl4bP0ZjDWJQ0vHxYxVxEu3
1WtVmy92Q9BmS6dVpIFD66xH3/B+zN9IeJZGt3vJfsn5xnu1JUvQ5JDBOxsQ0J5JtM/j0onBDyPt
qsrJfptkZ/RboOIPb+IykfuxwbwwjcISqNw/DuDCMMF/U0OFdOw8S7t5h+6uUXrPwC6bzQdlfpa6
39p9P58S8zUD4cZc+1O3M8MNzb6K3vhH6AjfEYganD5HiN4auU6mFHxE56xyMapiPGbfMnAXhE71
e0arc+HdPtB1eTBPwFvCSuE2La9SLUk0Iy3LzgxsR4oDmOMYOXmqJK0bpb3SeYNJwDhOMID3b5ai
K9phsoz5ylVNqn/x3IH1G24jktuguxWuWoPxQq1cQcENvdnJ2UHFnZ7YMSvQazJuKDK3EOJZX8oS
LlMFVryI4P84G+VT1GCm+aNkb4SqYmD8cZLoVEeSHl4HjnS5s1QzMTGogSW26eBh1l1VRB7Ixpyp
8erxu5VudTKsyePFX8DgeEev2JthtrI+533FzuF8ishZTv6Y5l3UHyfzx/+R9p09cuPatr9IgHL4
qlCpu9TZdvuL4HFQTiRFhV9/F/tcvNPF0i3B8waDAYwBvIsUubnD2muN3mHj2IioTd4/AUQxIPGH
cpCcmEJtzW1nVYEx+mUuoAfvc83zCz75BnQkIJbepHag9FakLz/nLQzR2kpRBRCz3g5QtzK1R2uQ
Js94CWU9NQvqOjtjcKd2Un8cykBxo3lLTGLNnkgWwY+LsMGSSUtIakBmV5vqmOTqCURdmqBNTp5T
Ezy5XsCG4W/nOMTRcUAnhHuArb2CSZsVV/uhNms84p1d+Cx5+j0Dj9N9Selramw1hNeWB8gYYJuA
xaMYLx3UyRkWV029Gn4v8dPS1+zUrzpgXnNUOpqXNks2UtUrqiesDzg98IsADQF4lszI5VSpphGq
NDEQ9E92gjesNeK5fzOGO2a8cm98qtzkPBo+RKMidW4C/T7lj2mtnruFB7S3wiX/qeSn4evGsV55
c8CnpYobJIrDHwnppycAtBxLkiZVGwOhdgSN9R1h/T+G1/2ymoOL6eMRB85KgEqmKthu9YAgEc38
NEP4ClXNXQLlXJUsjyBvY+3Wy7AS9IBPBGweGGJH30dOhg2bjIY9KW3s2L+nZH5Y9MJ3FZ+jbZEq
z01RhuTJXspwwPjalBxMdwiUGkNt/Lig2ryoW5mQcMeSCwCTpuAPEETs2K9L/1bU0LMBS0UdJ24S
WObQBeAXPecjtIG69OX2h1ld+ydbkrsmvFFtjNWLWCBUhj0mwYMeG0+rsHbsjY3eWpe4Lp/OQJ3m
kMCGSE8MHcLI6KD59qKobNeMG9nq2tOL449pboB8DTzAUoBToGbkth7cGBn1PYgH0XTHDFruleFc
qsFQqgDvGLslyUKnLl9vb+jK+wfboFr9oEUAdvZykRgDnoua53WcDiRoc+dYzuTNK7YaBldjsuKm
A40ERQlwo2GUTwovtBI81RRT2LGRF2dCp0hF22VIXwbnnyr1QoaqtG2GmCM4AMHxwzTfKu9vkZMf
PwHIHaEvAzCoIyUL/UCMZUkauDfbrAIds1YheMJ/397PtbwLpEmQaIHbNgETksocrJrKzCJYaN78
cav0WGd1BBnaX3MznSDiETigZLDS5t4arbOrhnSYNiK5tWOLBxGPImjZwZksfVG9g2AiYKd13Kaw
xsxjhRmU1K58mv6t+MLHjoq8y0TrEYGa9GDoDbRCxpHVcUZVzXcHT4kq6umRlszaxmVcO6fuxyuB
mXGUj+RwWLyT0EQVpppoSg1EhJTe5yga/CtD4gtCmgRCgtKakMn2LHdGfD/MSqTsLR+dkG2xp6+t
Bl0zEBgBvybobaVbp5hZ3XoIJBR9dCPu6L9Ggh6GzewtIgvxc2XnDIAcdI5MjBSiL3hpKanbTu0S
RBBEGVEsemrzLUzjylOJ6SpIE6DvLFQDpANvce564HdpYrLwNjnVE/iOgwTyL/tOmVlyzBQDubKS
zJDbViAOvsdDpdbR7Wu3sqGoRAuuEFTZgf6SfgT4CGcCHtgmLspntEV37eB7S3a4beRDQFXaTMEN
LwY0BWGFITnquq0wUd33LRSGwq9exP3fHOOgj/Hb12j2S//L4Be+7W8YXfmCn43K1RWvc2uzABQ/
LikJey/os8M04/hj4IQUR+YFEw+9IkrMQ1d+AUuUomzlSCtxIfRRIWb4QUgFgMHlGeJtJQS+yyYu
iWrvnDxLItKZk1+PdoSCebcjNojhFqPbKryvvRqYtxGyLqjYCrLaS8t1PrV6hv/EYPTpfvQqAwip
ncwA4ibjMWeuOFFase9mIKCsureD0dPHINeK+qmxNQW91Ybubn+Ptc0AwAKtaA2eDz/s8idNSmFU
neO1ca+UoBBqPS2iiItOeterp7T30oiMYMS0zEx9vm157YwL5D/QMdCzwxe5tKxmM69rt+lixVp2
CagWmiKYwS9x24p4HuQzjpwKDBzYcGSPkmtSvWyZ2NK28ZBE4H7R+eHraP3ZLIeumcFcP2YJ4GhR
ZJG+LAToJ9qqBNvYlfiKVYHQcVKP42I8tBzEUChCbLEerzgq9JBA/iTSG7gK6fYudTbVTdl2MRuN
k9Y8aAiyWOUACaiFVnXgexWTT7c3c61x9dmmTLTcdAbrGEfflo0vbnrO1e/cfR4q9VijKlcZD1As
D6j+uORmWDevBCSB3VadfcV/iNaZwLdgdh1PwOWx8bREIS0Gn5BXLYEyfaftVvwq7r90ZGyB10cM
K5D08hujVupYNv2I5nQJRdBI9cKxQ9IYcf5lrL6AAdpPq9eqjMaNWcOVSAf0yogFULWC75dHBfhs
T0liIHscKogL1yb7YZSDEUBTEnCADkz8tz/m2vkRsrgAqKHSjKjnciNVpYQU7jy3CKwGcF2Auqjz
QQSXPWkc/R/uHfvS1o+EF+DB0BR1I1de8TsIWhHXCXEvxFvS6W1R2HaKXEET0qO+RbOgPBdltSPG
YVQa4Yo3Nnfl2GDEURBi4EEFs5jkB4xkLrnREfQhh6/awPxi3CjrriwI1VVMbGpC1RjTEJfbWVR2
rfMF17EwTHJI5y7zWwv6YNSoythrAR+pgSHZu33qbLS4VhypqFQJhQl0Iq/ET0dML1OXYCoH9Pmo
V3nsng/zoVj+RSsXvgby6CrCL3DQSpE4RtwGbZxLtP2XKchS20+31I3Xsg3AJMA6i5aS6E5LrxFv
yrrVMbEXp41ycuFk+IJJGSd0EwKi4PY5c2jplw4Px971E1btWE02xgXXDgp4r0EGhCXiiZZ+wgzM
vTfkAGskZY422isdft++d1sGpG3k1MV8jFX1MW3uJvXr1CZbXlocNcmBgbRXQHywjwhypOTU6pTM
qBN8qKbaNXxPjl4SmmFLD/rOqkOt992t/snK8+eYqC9hqgrPLAKcy8PfZH1d5HPagwCLx1Wmnp36
LjGj1gindvf32weGBTh+YMDsK6xevYD/uGtpH7cO0aIWvBFBWuUbl3ltPYhNNIAKMLtly4fAVku9
pRDniM2OBMOihyroc2xa+EYyPiEj3kjSVjw/UnhBIQYhCHhiyTmRsZjcmbckphWaX+l0cgZzb8BD
+9nGwtZ8BfYOiZMoM1+1YVBUVpHVlCQuC2i+mF7/MJZDe2jyjUO+toF4P1WB2kEOJQN4QbMxTHQw
CYK7ajcqWax1+9kZ0ebvntWtZubKjQJFhWDowYgntEulG2V3JCsLu6KxnbRfFm8KmmILn7dmAlGW
GMMRyZLMIVjWUMFBjxDYMQotvsaBhhIfqq1Wx8o5ECSsWMWHVKmMQvIS+L9KA7BKJ9CjcQroxExH
28b4Rb6/fYtWLCFYBVoG8NCPZsflhVXQb62MrmVxDSSgmf9i7Re1MP1e+WtvCiwa3vePAVyU/sWr
+anoqCt115igDoztRXUfJssdv6c9ypu3V3MdysAK2pvA46AoB79waUXN9WLUUoQyTcbvzbFpQp0n
WmikzDsmBUuDaXI7v5ioErls3iL3vN5LuFrEpB78LcrYci1nIqyDgpLWxnTsGtRuC+vJTJwqTNoJ
NbLJyTZWuwJQEL4d5VUgPQSxofhBnzZ10qHAlJldFxtj2mn+ojDtHoKNrl9pUM+baFM8LBShgEvq
BKIvmK/+ZoMpgPvNaG0hOa8vOj4uPD5+EQ4SPsPlb8nteszsBFlcrs1fLNu+N9T3yt4NtA8cZ8st
ryTQsAYJDRDboYuBMPnSGqMlRLt1hOYlHHQdUtr17/Aw1uibEAB7mtoWtW2l6S0vhLKz+Q1AYlO/
H91Rz4KxxHwbN8COF7TQXNqaLVo7BSiACVgrXDjKz5c/jXq8dvJexWw0uBnSJ1Y8EYxtjhux3tp2
m9AyxjQ7WGRAm3xppSCpBQGIBLEepfZhTttkbyW5FlVlYUEsI39Ril7fsLm6MiFVhBcKGy8nfXxW
m8IsEE4wku1URamD1qpPTl90QW/TH7ev8nUYLYqv6Ngj/kKgbkhfWKuZ1TY6jNF2BhO1FXjFHCxz
MCelP5RehIr3xuO75jwQrgtWEnQmkVFfbqkg/0EMAKdLyxdd/Q5Gjcw5GanPTtT8VdhbPv76BcYC
P5mTvuA4UE8dEpgbwbftEIFgh7ZHt8WrtHZQICiCgSfBnwzpv8tVmUXa9Q40fQExdfZjle7oNJ8n
aIdwvYqhebYRc66aE7RUeB8h5iDX1IZJyYduxul3S22fZ8CSL97wezFAQDn/zDDhefuUrLpApFvw
AuCNQK1cCjihqKUSEAZ2Mbkvyz9DqO/ADlr+pGBD0wLt7e22ubVvJmZDBOcGSGzkul1ZDgrl1OyA
9QRhHgU6HiNj3rzFx7N20aATBIYovGL4dNLZBw076IaGGalHZQYNVbtwttL3aTFfFNP+cntJK6gg
QQgtpqtQQoLrll5mjTpJppQ6jKEOqzvNIRvb3aQHC5iejWCxkOJ1O33+4ngvamn6o4XgbXxQnfOc
727/lLWzA69ifYAeAMKWlt2wqTWq3oVs1xzpdkzzO0penfRgqRuGVp+Pz5akU1NaVdImmdOj8utj
VGWIWr/6CbKJJvOP7egnmMmh4bJsHVbhQS7zMWw15tJR60ReBqKly7uYs6XsED708aKCsQ1F31yp
jxUZj2pi+ZWnoRc6vRVd9bZ0W1WJFZwf2gcfvDRCxglu9dI2qc3Groqlj8HgqyO5aPKQ9GdG3msH
3FnFudKeLf2HijFBltyVbREOtfI4D1t5x8o3RmCEk+ai8I1gQfoZel5hbLXGztezHWq7OtChM6AZ
4UZotHJR4cSBJLDxRgoMxuVqndZZqixR+njQnZgBMJjrd1VWv94+sOJ7Sd/zworkW+e2X/Qc1NJx
UVUn2waBu+2j9gKq/40Du7ocofYjzo8IeC6XM6Ztbll5T2KXD5HqVqeh04/MmH7dXs+qGei2QuIN
en3XjCFD2kOJCeupQKAZEhRHg7Kv2D5DbWHjLqw8tngf/mtKnJNPoauidmDnLDFnkXEcgPJsFWmQ
FcpLzpTW7yGSUPZN0GIG+N+sEN1JjN6BbtKVNjLnTkIMqyCxhyC1OuQ/k60cdPVMAG+IDoqHlq4M
CLCSFmF3n4mEt/AxYRFBW+5kFl5Uthsp/Jol9HGhPIEMHk5TfM1PWzj0lM5zQUicAlmRV3ZolKel
yXc9+31701aAHEh2EUQAmgMqGdRDLi15VNOVKR1JrLXa8FS2M9lpHXQlG0tne9K1hd9p5h3PnWW3
qPqJ5e2Wbsia2xDwzQ+AA+BBYi8+rbWwl4FoI36BU1bgVC/9dnpNlV2umLt++BeX7bMt6WjaSp0M
NeO4bHsOwvEHh/9zez/XPhz6XRC3Q5YqhKguF6O0nZMk5ULipnxLq73Zfgc2M9kikhHOR3ZOH48M
aIQRQMtDYGlldSM1NBIvbA/dXMN4v72KlQBdA4QXxQMhLI0y7eUqbI8qNisRpBhKVj9kWOd7rbQn
tcCfejd3o4pVqt+D+Te8bXjNS6E4gkAd3VMgACSvm3KqTPaIQbBqiDrv3cqeXPp428Sad/psQrpa
hFdDk1kq4oMKXY/GAeYc3dhmfgbTVqSqj5Ua6f3+ts21Iy5KccjlMHkMF3y5nwNFxR3/r49xg7jF
Q25+7z1/4UNgknSjGrN6oy2cPpAXYhQS0jWXxlSe5hqE8EhMOv2HkqvajjtuCuUuqw8x0aTtNKNk
QVunTUhTAN6GavR+/P16IV8AAAfyZDSepZ/g1TwFSRQqg4yeuty7RwLzkub5Xku1B2ZvYJXXzgyU
p1DvBOUqjo505Qo0SwjPcxZDojrCa1NjGgY6K7dXtHavPxuRgo6UNgDO6hmLGSSCx2K/eI/KCJGr
f+H3XUCwsBoTcbvM6A5Rei9Lhg4BuzepZ12rg3p2TrTwIAoJwdmN27a2KLCWAc0DFAz0RqRjmbAG
Ux8Tyuw4Br1PCs4gbkvGsLL6Q2Jv6rqvfCh0PUVf7gPvIk/gq1BrasoqoTFhDGfPdvsAraASCLps
kxRXfA/JQ6JJD2koFYcCLLVy5mMkpZeRgcVO1nUYvPjTFAB256lphPO0eDHDZNPOXRTzUA2qsaN6
3TyMmdPsMohqAwfb8Y0vu7J4NBpUXEyUl4GKltxOn7szhfoNxSsH2Fnq+gZGv21jw9GsXX40aDD9
LSoryETk51yf+iED73Zs773+lLhR3t8xh6Kxdmzbdqc7OW7+8a/vBmyCtwF5OjIvV7ob1HEKDApX
Q5z7i4sec1y1PzZO6sruoa4IyhOElbAhxwhNUk9wM5R/hJSD9dxphl8M6kYEuXIfLqxI94FWaW+Q
hfB4XPxu/jIwUOE8juiU396vtcUgfhTQUmTl+EqXDlqfiqRioMGJ7fbXmJ0yLTDYz9smVlaCsjHa
dOK0IVOSfCLRklZFb2GM6+Vc5G8dYNVJqUOOfohuG/q4SNJFQzlc8BqIMBLp/eVi6KxOY6bQMR4K
wO/nrLsn/VcUxucsNMYa05EYukGZ2vAOba09E+fO9N7B3T/oz83wz2h/X+yHtin8Hh+UmKhTPFbN
g83f7NwO8hEoMVYe7KJ/uv2r17YHsD+0kSABD6VJ6UfnNQSwl0QbYycvIBYb9pjWoRa4PPONc7tu
CIcWsmCikisFUvNcdZXtDGNMuxpsWne8N57TvH2c06rcMCVOzdWHQDoMlXRUcCGjcfkhpkWdprI0
xnjep8VxtK09qqgFhL/I5rz3dXgI6mXcQ8tG+e2aOT7n1TSpBTgIbA6cDN4LdleEefaz1/50yp/b
n8q8WhYIJFzAx/CpBJ+ndFkM7gB6mevIw6GWOcGHT1vkA9fXEcozwFdB6w/FMoQilxtHlt5OIbWF
2jB0hEMU0fzRzCvMRIwbgYr4iy6/EAwJQnPwBwNeIT+3BV1sBH8F6iOVzXw1o4Afu3s1tzGLWQdL
pcbjAy+rjXhwZQNRFbJE00KQTsqV/WRyKrrMSFo1E4rFxP6uec2GE1ip1AqFbUQsgnUVMCPpI00q
de0yR8g5TMsSVovmBK1TP9gsq0KvZ0XAzZyEJUGnSof0eTgtdZCAMmPjCqwt9QNQizEYPIEyI9fQ
VZ3bqiiltKUWlUoTmck/t0/jyidEtxvlLdRUTeCgpecVjRMILFGUuLqu8+vcqNGv4Ch0keTcmRoL
U9f8A1n1YFS3JgGurzdCeTTGxMJQ3JB53BVuWajzOSTO0+pgobBiZ+dUgNfK9N4wX24v89ptAXsH
zhYhJIvKlHxSdROIaIzK8ngGuPHYGY0Z6m5WhBlj89ExWnXjw60sDtsJiCMwjghdLClag3o3REl5
C3stOwAz9rVLdMjIUrBjmDM/maW5u73Aaw+GBX4yKN/5cq7TTu953HjOQcfMVtaHDtBVC05omeh7
TJPtb1uUthSPPTBwSGiRUIPC4ipL0czUGCeXtue+0BwfMMDmaI0ViOK0YrmrmLXVsJa82oc9VIIh
Aazh+cdcx6VXg1qpayVq250dTPiZaJ7mKPD3zvfbq5LBXB9mwHGF2U1R8gXW79KMY1K3QuMQZgrM
pkBE1TppyVD5rOi6YHFG4yebq/KZjynIR+bZuUs0cwr1Zhwh+ZHUGx5WOkfi1wAsBFQlKPkQ9cil
Ya9DvzLXdXpWzJnutCV/a5zi1bZAvuKltXlUEvKX4ob/MQkCLtERwz7LFYumpumSG5CHMHCCMXys
ZCc2ZiPCnCXbOEIylv/DFl5AVImhQYh3RNpss62NoVt0dlYy0FDuZstLgL0dMMDqlbmCID8H3S+A
loR8zdqSu5Gidc3gt4aS/kys0vo2UK48lcNMXL8eFpL4trs0hg9KkJZAb6vCqHLaNCqUSu2026i7
yM2oj19v4wJAiEJwp1/FpCPeDad36ZloVTf6ZVr0h9RZ6rBtHVb6lI8K+hNps6OD3e5LZVJ/APLI
dD8bemWn9EWza1RlOBW5R7+YSbeEvEu22PflBOrjVwIQiAuKjb6uQJXlks1Z49CzA14PEF8U5Ikq
KcBhU7UEqVv1O4UOVWDZmYc2j61AEq3RNj70x635FCngR4gkGfWMjylapFaXt6qdk85JUQw7L0np
amGtJxYkY6dFDAgnzoQ8C4KGX3C/k2GXAWw47Aiwocxv5in9Z+SJAYDZyHpEZhrvH9x6tgJiWcUJ
pCxNin6JO3fIQaem8cGCZzf/5PPEoW5VNQnyBJ4aryAqRqilGsmyRNU0JBR8YZP6ett5XLsosFKD
KgDEIqCwAzz5cpUkX2a7HGd2bnWtjRpCNYwlI3XglrdZ5haBtryjeFcQH8MDo/sh7ejQiyRVVWFL
4U6YpJVuBIwWQlQ5ccM2TZK3yWkBoVSy+UBAo+6n+vJeGZhSub1oYUj+IfAWIHCxRG1OBtimLck7
xcL5ah1oHoNQ6zWxq/IAPXiUego/t0Gc/PcWUZDGrCsIofCWS17DoaZFSnNhZ3uBvKvnIOxii1kE
zmCnEc7ZuAcUjh1vG5UCpY8TjCqHEKa0wQQh1yFynroYntLYueE5eULbMAetUdOGTj/MEaJBuh+0
zNxn85wFyWI3/8Y8oP24x2I+VUZGqKBQqkHvjjV3NglMqx7fm6TX/Mwzf5U1rY+2qdCg5EQPUJvd
QpvIDVmxerRTEKvhRRRodCnts1S0u91E4WdbpfkLSOc7JLfq4vfuZO9zaF1GxpTP0TS0Q5Aiet9R
1isBwpxnA8CfgPU6WHibMf3qcLbVnZNCn4/fhkwdKFRA9qDMJt06dZgwmqWN3TlNUXlwGaY4uOkE
yE40v0fh7slFI+2xqzwjuH0kVq47eo8ilwMJCwIB6Qqil9RxtAbJmRcNNAlJSjHs6Sn2ALlZExd/
4whcB1yYBzJcdFYRcKE9LgVAizNkY4E5knMLAMRTZWLmy7TpHLhWh+mOsrPyr7fXJ/5C6WZjzAKe
EWO6mBCS88g8LbJiyT1yVvRi2Sni4KH2vdUtW12WKB6h1oK6rTz8jKbNCBhaSs/DlNh1wDRukDJA
2apTHvOkWhDpKYkxLhtZ5IpZtNyhRCKIp8AmI+2mnS/AAIrF6fN3aMpBnqG+qxXw+KRsI8VaOZ8I
oyA2itKtLkqml6+C02keQTYJFW9GQlZZgWOzyJ4BWgBeq3PaPW222ABWolihjoWmHSC5QMt+BAWf
WpDdSJqSDwM/wzN5XyE/8XWyqzbqqtoKM6ucI28yqoAjbPXLQmkD1MPQGM1Nq/MnnmxRL64cJIiY
Y7AeqTT8tTw9ORWQl6HNws8Y5zWfsylddhWnLLx9XFc8NEqD4ObUwPFoYv77cp87NBj6PNf5uTTr
h8FLdqWjhrMCdqLl2BJQijnG62hmGxH6yjlC1QiTykB4YrdlxzxpS9M4I+Fnkg7czwDI0Vj9XaXZ
oTcPtxe4Ei5jNELwlkFRGG+tzIFYt8jCaWLxs6qx/MVIlME+1ErBvaBgSfFgFwPUShO38/zMgJ8O
1Y4CN8pIX/8yUrPcjWrr+CWesYe0y6dHFL/f+5JqB8S49EhKRXvkRmZteMm1DYIyCEqqkH0U4wmX
nyUFPmyYunQ8M0zFjBDaA+qE/zCmvgs6Uu1vb9HKXUOlU6iRICYX5bxLY50NLTXSiHdqIjyYyeL4
VVX9Yqn+PeMspB1AmSbbivvWrIIiCuOoKFCD9Vl6gYrBHpyhy8czsa0XWt8v/U9e7csEcQiLLHVL
x23loMNniZLbx8SfnBS6ENNSJtaOZ8rtw5Q6oBb90oCXtSsjz2j2za9knP3b+yqD0MQji0YFckIT
01p4DsRv+uRQ3BkTP6VajWdngb55V8/ukVc2hziKpe+ZqfI9yGjbQ5rPZVhb7jfEmSzSUOv0ay/b
W7O7NQe+cqzEIwg3J/69Qs9rqZOkRU3H84g6zh34Udl+RmUaLMeuflSqZWuCZ80eCF0B6sD9w5so
zsCnDYBMlqYMeObPmrmELVDyPm7ej9RovyEWZX9/Z4BuRDSDkpwAnkkHqmbQyFoKMp2HtHjvUcLx
lj+dNb+ldr8Bk/4gopIeedTegElFEwoZv0zAWOARKlQvH86zrc+v4NN8G2jxrva8C9ViWe5SvfLC
jBjOK+ZU2gCi4+QhVZYyctQ8B1N7bhW1P3fNb/Bozz1mFrzuhWJhuwQVXD8roLhRtOW0B3uKvhtR
ddi48XK/BicTbxyadGKyAFmIHD/QVnFcQsvxXJhOAcYBZaiOSB3clzQ1diXnxSGtGXmqcjc9ZA4I
mjUdqPPRbpDp5rWz6zJjAt2lbYQMXZM96QtvN3gWO7S8mf2u1NjOVOzEVyv3OasLJcy8AXkOJtmC
Gl4oLLvqlHMO9ClnWzwYK19HR9ggpoQwniYEFS9P3YR5Lo/UbDz35dCFABblLwWn6WuOnls0jpzU
fkaNN4wWzwFbjHHXOPMU6TMpQj6MSzTMgIdOlLMTKLSTkwsHBWW8adx7Vmrvm9lK/EbNK8y89WpU
DK25cZCvX378fkHcLUg24LNECP3p1hBVL4fEssZzsnQJxleVDixNzhZZ4PXdhBUEkHj04RYhU3tp
xcVMuVo28AUmU1jYlNpyn+rtuKsclYfONOgbq7r29yjHA+AiaoQIZ+T5IM2mBl2WbDrbNdeD0nWg
zWJ7i29mBo+css1Cxtw2Hitri4ZxzTLYplBFAYwc+DIpliw5OJKTDl6ITl2yz/X0rVhA2TpyCwzQ
qj7fM2bsOzpt1bOvnxw0XIwPvWPP0THwfbnDdj3YijuS5czZHhFYCIag6cmy6UlT9nMXgFv09nsj
UqdLryTsgZ/koxAJKdlLew6aSnNT5Mt57Ma9nue+oVW+kT71GiSImy16j9XVoQMCMWWEKHjlLq3N
g9hwa1jOYHcYQuL1wHF4ioGbbnm+NjuxAgBlOPei6mTby8ZpWjm9KKRjEElk1ygjSmudUJsBGBF7
O+q7eToW2ZmT7+6/MoIsC6PeIJiSYXysM6q2mcGYSTT2nWp1mFffR/t3xp2//3JYzYcYEsSHIYZy
uZcYXHO0UaXLGeM+GXlQi9ga3tRyDsAQdvuMrCQ5AueJxWD3BT5XvzSVTYkCgVdvPqcEuYsBvHGU
Z2FRBhRFCDNgXxmDEiNEpO0tweiVoipiL4QBKPchi8SQ0aXpJGk50yE5f0anlQco07ExwBvk7nBa
rDtvynpfsXIU5yzIUM0OCJIgupZvpB5yl1I8feBHQilMKCcitpb8XmUOZKIOfkWjh8bX5BWVj9D2
9dD1AyCUb+/2yo28sCW9RCkdMrc3YWvIl9Cs/AVVHe1kVZDNmLdmwVe8HNJklIlQ28R9kCkeF23S
p6k11TPqLvdoALgj4jqo8LkGSP/YN70jGzwL15Uc1FWg5S4g3thSGVyF2vvUlv2snXOrOirIGl7r
dsj9rlG2wJrX2whLUEC20YsEeY0Mjre7rKN0TLQzBZWt/uT2v7h9AqWOj0H0jfuxtig4a9QMEdWh
lSNFrDoxiONVuX5u3JHdNQS6OparGLuhY8r77cNx/cxD/uw/TyHaDBAMvbwOrNeIk1qzcS5400Xo
9gzBtLhbC7p2lMCZobaOgE9cenkqZHKaplZHVT8P3HzRob2hEs/PrSUglbm/vSDxgy/fH5iCS8Gc
FrIswIEvF4TMwrbn3NHPYFF7NNRQU+/7Rd2ls7oH0cKeoGqDafeNktRVkgUqDCEuIgYIXaAp5HNv
0QEUhEUyvt6pQZ/6Q5ztuK/vMGwQkadp/+f2Gj9C+8+LlM1J/pOpi9rYPcyNQevbkw+xZL+GcnJk
BNoX9T7S32MSKI/ED+6dIHrLd39Gv96V4WmTZ1m+8PIvkbYbQL7GGmdlfD27Tvjd/V0+ebsp8Z+d
7g4imOzHfB9k/rBxPz7CtFvrl1yaVw2M1x2shunzrvbpwfLnQI+yxud/fKMIdLQ/99nZ2XDbH4fn
ll0pmOKVRXrVxb7Pb3BoTDnaJwUs4S5IxHxb/dY+TmAuf2df2J9+TgMb80A773UxvxaxXQVNQIp/
bh8E+bDLuy/u3acgPSucrKQU+wBUW+Pv1Z17QG0m2DjdpuwkZDNSnIMJUptyMOC98rBcguaogjDC
T+Mvhf+DR/7L4FsPqFukz3owHRdQujnf83191r/F6m7/7v0gPtknfhDwP+puDON3dWcET3/9sP/n
R6JcJZ5WYCelk5hUdVk2ajq9lj4PsyAL0ogH/TENtqr5VyGEbEk6fXkyghZwhqVlF06vRVj55SML
yt3Gtl8FCbId6bQ55uTmSZFPrwPxv/Njd2f6NPdPZXjY5BcV2cf1wf7v5kkHyZjp0FkVlmSfy3iI
h/MSe8hG/Gq/dXdl0mLBGiT++X/fSTpMCMNrryBYVRcqVpQgpeQp9yddCBA3f16m7ND0fneq62Ai
6FL5vX0sMNl+Souds1UaksUA/vfHoAsEFhnA7uRpCA80d0Cq4WR392cX/F4+fdYyvzw/OrPf7v64
h2CJ6LG4I+fxEN6+u//Hm/Ff29Irj5IAuFZ7bMREQvfHNNyRR2IGPQnQY3htn6wdy3amzv+VWQSE
qLQiBEYEfOkzptI2OC3d8bUsDzR9cthL8atOjb1RRw3mtdV7K/uJDgMaCsctqt7Vx+KTaWnFbgeN
IXMWz5YXK0PgFv40h551N3ehtjVQsG4LESEa3IInQcq3rRQzbRPHl2W74QQgIPP7Yx3+uv0Nt4xI
6afpJWyaCRakn5K9d1f579qXeuuDrd5NUbT435VIjz34clp7Ed5XH1/xtk1lwB7Mec/q0zzfO+3b
X0drHzf0k0HJky4eyYx2wKr6qINYAzDh0e1tW/egnyyYl2eQLZ5OKgYLlh/2z9QXPnSKpn252zAk
R9LyUiQXmnQGNSuQKL26KH74eQQO9KEJ3nX/VAzh8BUzodFWvi6TFv7HpwARBW4gdDSuulk1gMpl
k8DmCFxDkPzBwHf2XkaP1Y+mu6vDKnq5vUhxYa989yd70ueaM7UEEhT2mPXLdsa37nsDwvk3j/Ub
htY91idL0mcDYgE0pjybXr/9k05+Gzya4Xt1GA/0MD3+/61J+m5ekxeZW3gI8KyvOWTCn5OAbkzB
/B+H8L/fSX7zVLNFQwlvnvqnfMuAWPLVcLgDMfqGk1h/xz9tm+Rx64LoDLDn6TX/8w1OdnfsodIU
6v7dv/IUkHJA11gcPBleM4PXNWnQ4MDTWsbp4cEJvtavhX+4/W3WH81PZqT1cHQkWeHCzGABtBWA
cUvx2739+rX8xaL6G8Q/7ft7iDbzvfI/pF3XbuPKsv0iARSDSL52MylbwbasF2KcKEYxS+TX30Xt
c7apNrcadx8MBph5UbG6qyvXqtm3fiLZ3OXs6x30e3tfwBiSus1FL1fwBQHCH4o1QdbY1sgfj3eg
nf7+9bR6dJjoOACqSallaXegJxpY7hPAq6Zv0ebijDkCz+GINVdjLQwktwCls+mtTnTrOuE0J7xw
jUeFsVftOcKuyxxUpN1pP6GBkRmC1X5/PxaQYQ34c2xsPV84uUEKDIrr3v0CHi2p7PhLNzXDtUab
yEyXM27TRKfiHtwTW8Y9x2nhTWIQrC2VrM/L0vFsabZqiD6dj6ePueOdIaMEhVC4jCsPtHQn/HOC
8CnmQj7wCiM8KowCVHyUyNXuKYvLEUpjxCPCTl1qhDenMGQguyJiV39DCWbCvKTLuCwkuQmbfSnU
khkKbg7wN/9s1+lF/zdR+6Srs6PzCuPoYsdzL1pNlLaOhFN83avEm9dP6VpPjcCQiWoDWNElaAG2
TmSOLRin478KcHq02SZAtI0D4D0CbSvCli/39FSb1SugdjXs9TUfC8ig+PdpMa9MQf6p0FPQqs7Y
7XWMXBL5RlNNI1NzjVB4mhQ0CqeFgc46gZf+4hJnvMXSVRNA3EZQJN/ucm5g/sP2EJJ3/lVpX019
w2G2s5Ls0+szy3ofQhDVcgx6uXH1zINvjqgwVTbJPHKRj3rz6PfZpWeOCfrV1dj5dRilRcoXuGRo
b2SeR6a5fhVEnQnaLi0f9Tu6nRC/pqKx231zJ3iHPPA+NcZTwGxNOC5KUMMs4Qow7YXtIaExaxue
SzKkx/qEGMuan70gRA/odW9IrZGbIhGJ43y75mTFC8N/lWDYE2QefioE+dgvwNMhWaC1aCX/kWKU
H2qTJyA8nphXH2LvBLQMCM2tE61f1bk/LY+O4VJgZ9HHwjikNHvHx3arJZ43btIGpLwXbPosFiPD
4J4bjwbzuJviFPnRBTReLvQwD1dHybBOhv+smDGWBe6QDHt5zNQtd/zrhf3IOrshovW0SVTVUCfz
NfqEzff3jEyX1hHIgygbBY1ZLagw33mGQ69L6iRIrU0/A87J8h6c3N1yT3e7pziU3HF3i8vUCj3q
Ta8NoY7jWZ9OzW1a7g7xEcuMjc0zVECqFiw39IA+sPUExbExDYhq6BwXj3edjCJRMP4sZBkohcTw
V7LhTTXyyUOy/tXpcntsgCNFFzpMLEo696enXdIoyvIx3rX8p1xHolm91e+o9y0QgG4lMjEdY1es
d/QyR/LJasiF4Fx56cRBU9/7CEa5lNd8fFZP+IgXY5kvTk9jy6r+ZKSebl+RbPN488aD0SKadP9m
mtEw4bnOCzUAvdR4OdRGRrOPFaUbHl/dz/ySlW6vNGrXaCZjzxaQ8oWUxgrOFo6FeZmeCFU5QjIs
/T0azNFhx4LfYI0HaMR/sMm3dnRzYizGz7OKzJdn5GQ40cBgxr1bbPNfppiz00s9vwo+CArHo0rE
WehZHtlut+jbp94sttfT/cnIPCOdZbtvZ3N+3zgnkz5T8/pdmx59duhuA93HE+SOz0dnzejyKNSy
CZDVYDQmWKnZTB9rumGb9MP1LWLvKZnodFbUGKtR9iLg1215N5s5m82Gc5mDL75HhFHgca2Os1wD
EQOrQWUjj1CZoByj1+kn9pw6VMpu5zn6xllPV8jHUoWkHUT/tJXCsZGGvEamIbcLZU6A7QEOF747
o1G8c5jKwTVu9sklsNLqQpXsgvkNJ8l5Fu/mGv9iBg1aWNrSDb2zaOG1mAE0CEW+/fJdwsgIUUsS
f21jerJ0U36ybWruhNfv/Bh+0NwOzO/L/AI8IfOTc2+3ye1H38FcXFWe6iqrr83+YCwB3kbW4QwF
NpngU0YCJTbNye5EsNqHfEfLC7rhzTnnWse/Tx2tGmhsUjA3D9+TtYKXYHKqZbe87EcA9lkAQGkR
mzJgyeb+ojR1uNelLTrAkeVY398ie0+2E7feu3Aned1eFJBVCFrHiDZdAHvZ5JnC2xzu/QGDDF5G
N1nR4T0zSmeMBlHJrZrLfmIrAnFnXmLqJNm1BsoBmFp9D56y0JBpugBMBXZbln+8D4zw5QXBNH/9
Elx53nAXqjz6HkbbjNB2LkRtgFAm1IFUdVYzfTqulMs3dnIBi64Yq9gXmY+zbK83tbYSLpLqAwuv
En3iymcV4EhyjJFSjpL6rQO7UwLCEwpG6ChWmQArVgPRBeAVcvHkTDDNG85ygUgrcV0Yq++EPtfL
XbA8vz6m+tvI3RNl3C+AHdQTF+1Ze9HOngvLXe/gCjmPaQxJGfAEsLUIuwbhsXRRUE/KdFG7jCaZ
2klZY4bmyVBsjyKFwnnHA+nQG27B33SYdxzFpV9kKehUtLT8l9bKX8ereJoSDBlwLuvWpcqKUJ8n
5rLGISb49TNoXWbJYq/HZA00briRp9CUpgeoj9ncIwBFpdVco6UxmYlo+jLP26ntoR/tT2vKVktN
f6GbgWuom8uiIYqhGgGplwY3R/HbatwfDHPJ1TWUscdA6SQrmmbmcq8ZqilOJ2SW2i7lXMOQRPVP
htEpudACx1yadLd9wAtf/kkol6HudB+dPuNcu0HV6iNMiaEG579czAIl+dJR6Wg5mqX0/5/bvD89
xiJmapOdLoANvr3LdTl3LdMzCo4TPWQA+qfGOIJuNjljlghEsuXYRmcBr4th+A2igQjIJSKwQ5kT
izAqfWli1Pogqd6X+ee7mL/8m1f+Q4E5pqq4jprwCgpAfjADI3Uwf294BldNdsL6++5/6DAn1VQT
gI13rTKKtT5E9HAmlvZWv8QW1znv9MUjSozZ8lwsDL1GN47Wvh0YMU0IwuCLww2Chx/oD0+MQSoE
IZD0DJQKM9hnBM44FgHsJgQtN4HtGdmctzNroEbVCfXfFNm0ZZPFqRLoOMWXYpPRr5au4rVncNyL
Ab/7ngqjkYOTHNb6BJUwhbTW+8kQ3tzFmKJtTDVCjiHjcsRoZH+SnAS3uy3g1ZgWKrKfq5FROf/u
5BBtd33o2ELNDuJMhJFXKOKtzeTobWCfATNARki/El5X2EB0iOPrkWJU6SW5qlk4vpFCtsI609Or
awTWaOVNaWLHBc04lnrYhPYoMmqimHiilyaoKAbTq/EeLq+zFm12nrXhOf+D+qhHiNEWKoY/CzlE
djczD1eVkNCIqDR9rJE6TfDr/fZosJpiVOd+oIdX1MsPEV5TNOMcF48JRkEoZzFX3RRZ1Xk0bZ2a
hFNUhjTzMRc3APtHbDDKYSy1SoUJpus+OeRWQ4+n3bKgaJiDt4GumplAx9OY5MaZpOiREz/lN5VO
iGxplvk2qfCPwmiewulMmV543bcdfw++jA2rq/HkdM4ySMtSnrUIrBvDxzU+Zv8W0j4iwugQ/VpW
ZSyDyEudkOXRpRF8FsXIjaX25MrGlQrkZK5mW6Kbvi3sjeQrsrmPnnPTN0XXc2FzFWPnoX5TZDoR
lkvUzTDy6LzF09UzPU99a7LleeYDJJF16pY0YYm7iGE8HH6PpB5di0Dwqsv+0FpIcJdOYZx3HK9j
SMN0NbMOwAGwVNg9dE9EvWLlmNu1scQEmLlGatVz2AI6siPzRL5d+vn4Mn+NK3egXsCHQ21FBrY4
IHLu6WVhIo+aBLI875ZPIORcWthlY8Ah9XzSWGMaG4mtbWNAx20fk77hUTBydEeaYXUkJr6SyFCm
2TdG+pHuui6wp7b7gsNpmRpHNNiS0Soj+AcWutOLJT7Juyv9E+6uK3lO6XkxwxImSJ5nRbb6xPGe
BjqP70+G8dFFpc6VuCt3oc+bjhE6hPgaxbwEpLJ22spcuStlyis5D3RcdFQV9KrAGRgDMeP+PhLg
KAGpAxpMAsXK7Oo1VmR4JtrBVIoC6mx3IclsZCgkRcTGk4bu139fyQ91xtooMQLtHLCne8EW7SX2
kzvw4s3rLCXqMbHPr2eeuHd3zBLslgRjPgdder+g7UJs561cGewqJJ+OjcpG3ECU2WjW2The3PAL
4agTdmDUjuUJYHoxJ8wo7jyqrnWoorSBkEudW5ZkiTOVBOt87tNgNbJT03Q2aCcnJn1ryOmZ6yp3
5/eL3Z8PYJH84FSeT2VXWykRe47hOcR2Og+XACRYzdALKwFgb1Vx9PWQzycDA1gfI5mFkcRfIxnt
JD6lkoY0qDhrTMmykNhbPaGq6X08ftEDxY8OQPqHEvOiC+BrBL7kosTiXNELEsEEtlZGYgoQDZ96
+wTt0y198k1zdAwowKU8EpOAOup+/MStzf8u5d5/DPN+lUZosCAub/a6i21pWDAcHuUwk0ma1ad5
HgCT2NViDG8IcW5j5ZnsuBe0vHNOhPcRzHMGcgtAiQDAgzacQJ9GCS1rUsu0tioFgNeW+6YCG4YA
2itFN6mO9nJL0QwBSq2ePv6SQUXfvxvmaVeYbYyqSkXlJDNGC/lKz5Ktnh05pBPAjM2WwYk2zUr1
sC18HlHRFmjzrkoG5ysGPMA7CWG8TACrhRXmBeGgQBKNiYGhgoVr4EzoZA4PYsMrrwzZ7D7XjMeZ
xLkcaAm4BqoyPKLXt9puCI+pAa/rjinGMUiQr0VUAKYkkUQSEccphn1Nf1qotMG0DpZLyO3TWH+t
9M+gtib+1i/3gmBk5SZWKs6U3EDu/F7sGR0XYs+aEiXda2/PZBmTtqJHfxVMl8k0mOafnqkCfsvw
p6pdGQl5U2zRMLWYGrz8xkD3Pz6km9CSMNSMYTpGGYzcEkuIfK/Zv1wPR215RO1c/xPZK4PAG+48
Yt/gJQFvTfysfu3TZN586gZqLQSgKWwUKJbxbuk7sgnA1CeMezsXXA+mpVzKSxcMucR3vDLPfITl
xX+JtYodLWrhjHRH3anJsdRtAE9WuYXOyRpNklYc0iyaa4kFwN9cfJbGsxFWv8avGCA6FZZ+IUI7
V9OCZOWyDKdYEevtHr/AwQeodDDKMLfYKsM8iEKYoLKS+c1esmQ6ovpsxcvS8Cgwr6FNAfcIdO5m
HzuBodNoRfXPxzx0SuLXLfd4YER8LFSNLuQdD0R6p1ebJ0aDSuPv30fXEej3HH03EM5i2YADo8Uh
peuSvFEepu/NkWOYAPpTVzoEVp00vgUCPSJRhtoMAoFmX8xEWzYVUNqGC51+TdAeV2+4rsfAtdzR
YzRvK5eA0x+Bnr7rsvHIjhfoCp1MPfti6baKiTIB7RD7xzc1oBmVrkMZzVuYlvw1dBOOpUbJGxTy
KnGDOV2sJFvJ+ZhUpZN4yK+nHGDYgYu7I8eIXlZ4Z70MQA4bmchIU4mcbCpNo8EYEITxq6tXAEfj
xQkDLuwdUUYavXE2OaHlo0Hzw/mlsqsl8NGcj2IhPfvoOXx8np0eYYWmd543ndsTmmZUxnoUokB7
8vJ9h2EByCznfyPBBIRy1YiNGIFEXGFLef4eRNN/QQA7ODG6B9mHbNy/Ll09F17VyYQWwhEF+FDx
/+907fAhfigwVkAb+arvu02z99CsfjIu748ZGHDi736eUfaRpFXSVQIDvngciaGhw9D6Ku/BDr3X
PhOMv1aMqtRTu3tQosDQqoSILsaBEp3qWCxYcLyGgTHj+yNjtEM0jlSA7Y2b/Xy+vJXckfPeRx/7
MyVT8rGozUW4IG8Y6aSJOdvly4Qmy0/kjMn/drSMdXJH4vUc+PgMoa1JIX0AM4WUGS8OHHxFPflg
1EQByJdJFgnNHt3SqAh6F+s6ETlCcgPr+PVUe0QYtRAArqk5IwZBG93Sumx9giie6KsrCXbbrVQg
HlokZEZ22OwTr3ff2vZ7ru8/5439+ESHsvA9aQV24/1zU0dlWF9jSKuwOT1dp/G2Xo+d+NNDkvzM
ub3BcwVcQtf7psDvE+9JyUA/BYYKbs/NgfErfZ4qrqM1aFB6JJinrQQa9kI3IAGXCkX55bqd7hNr
f50j92fb5uJipOikxYJBstOn358cXT/48nvUmZd/Ci+ZEqi4Uz0/KNlrkphxwbmvQQZxekgAouMH
eIX3Z3htsHHCr/12L4rNhxj4RoWt8961+KwyAWBtYUAKIMfRx0IyyBcwzIA7A/wgeCX3ROUMjV6t
H7Z7LPB0Q2xKehqPco5w8GgwjFXncuyfi6jdB9r7GSiMujgbebxlwTwizKOT9ciNBD2A6gKyoCRN
a+xczuD+Pz6uQd8NaJu3jboARmcFHSu+22rcnttbFW2u2SMyJiPqWgkZ2WejIbzazFDiCqj6yAli
GxEiqUnHd8/uIzHRqNo1beHxLmukcXRSL/K9+PK+Pm8skhkLNSdv+TZ+ykkz3SXU2TzmeCizc/cB
jH2QlWuZxVjpsZ8fAATuwZN7aszle2ph4erWp5lhVkaa0eSPORONHBUqf42iLC+ncyuK/1KqvXNg
BLWQW28iFVm7f3lZpotjQd6bM/WIPaI2hvq8p5WIUbTQAAINCRAWcJ7/4NvsUWdEGIu7RtdKyNt9
nW5kb3dJsoWQPrtKaoo1nFp3bHJOvTvVR+wy4nwVdLcRSrA7R+tGYx7XuvVeLK9k+uVT2wyQg87p
ebfbjIwNzxJLg0/ph1kWEVepwioW9Y72/KDZx+DzKD+38KemxDZr82K8zf7sZhfneyYQ+lab5nNA
eMWQQXuiAUNG7da7IGC9l/pSvninuElw3uLXebTN5f3j8+X9PvOqPP8ij9IazziIj6H2PBlxsttD
vy8KqtJpCoyusLWVPBCL8RUgkXt1cj5Ip/ygn6//QnNjs7wOGmjmE3+1KYZ122Ynod27mY+94dNK
eTk3xuNjGsqq4Px/iHR89rRPK+tFECgtXp1iTagQYRAz3+1fY9HwnkrzYqEbs4qJuueQ7dwFVvqB
vwRbqGJdmcgiNghqEIvnCrb+ElxHAb3o6P+mnqeXZyJf5MwlbVz4Lo0lKOP5pNH1pY8tJ9gCckXn
Jqn8NLKy6AyA8cff9QvvEVUEQLsCQmmMzlCMeDNKyJ8AuBktFGNo/5FIT2jhsrJlvNy3qCSMnlFy
DchMnwEKZeY4lfPiPCY/lM5HE7AEsApgn2DbJqMUJM2PYy9ox3vjsJSpP8sMuOTfG46uG2o86JNh
UQwzLcw1pQWXmRkT9PTEx9z03vidNt3nMrd8R4eJN12gkzXxBXRGDvy55fr9Ckgh2tomlBvZbRye
DRky3mgVQRtHZ9CwPZBxISXPy5o6U8Z7tI2eyWk9taFMF4Jlzjhv87e5UCEdmIFEXzgQqljUaS2a
iJlfYeDSsArSvC1oy3N3Bpz7exKMBsM2q+R6ySM497N2TszFbLXjogp3F3B/Qfc0GNPvZX47ytRu
bhSV4YxOyaIxTM5RDQj1PRHmTYk+3ItTCUbmIyK/rdBCQA20uPCsGvfAGBM+EtCkCC8USemlhDmV
ZMubzOddOvM63aY8p1XeXXqxaQ67yZajjDm/f2Owp4v16wQa/4zfLxBKJoSW9o6jXzr5f3DfN8XQ
o+BLNToCalBQSDcJ79OT4zifvJvg8dEp/x4VL23jrFZwEeEf/Q9Qy3izHwONFHcSdZtZ6hHA6ve4
bNEVjPhbcc42jmoGqWrIhofuM9BMf0+JMY9KcEY+Wgaldr08VPRwOJ6osz7T9/XSSjHMc8W05Rpe
Gscn570ZNoMspF5eKN3jHx+OTzUhC9MMyDPnZf5Wzx1zmILA7lBUC269UL1jTIJJ6bv5GSMhaMaA
YkaAQdq3xyI3ALZ2T4R5NK2eiaNinNw05fN2DaCtq7PdekvsQt0uNmFr6Cnx0LqKrC6HMoc9mcmO
nOpuDl4E5dOi2qLnZVFk5GT5duloONLxdkFezfMU47nP6DNV3769FrNWGpW472GgXHZ3Brdumd5B
pyPgOOUCDvpFe35ZwmJYU/Kk0kVuvporyhPaf1CEf98rO2paaIXunRKQyzJUN1CKm2+Mf6Wqfkh0
iqbH0VWeYLKtS4wbGQnP9BWweIHMucCBsvb9sTGPTy81cXIpcYFLw7KsL/HJflqY3ZhXQF9ijj/P
vSPG3F7Vk6o2KQ4NOb3WWltjXJKdO4mzQM0mRQcoH2Podxh2zx9jfWshyi9YXwPlMq8squ8fy/8/
aMmfO2LsrlInUtLEBTg6hKslpo73KM2Sk5OuDG4fyu9o9p4VxvaG6K0LxDNOz1hegQYRWBh6oMTc
+egw0w2eARgohN+TY5TKOZALV5AhGfN5TIwlrms6faqp/VU6W3iXMwwY6xjw4Bm2Acf5ji47XNMI
BWaRRmAz9qhynEEUNTSKFQ5HGIcN6N83x3b1nLFdXcGYNjKhZyJMJ2vDufAaG8Rh1++HBmOkm7jx
c/3UybtxsAqKblbkWiYGMU26S21MbPKCDh5TjMpQmtMlbLKs2U+eFUSZ1jSmX7JhYwjuDSOvvCPk
XhWjPIBYXapnBSKSnAFM5i2LwwzT9ZsN56oGWgnvRYLRG+OTlHpeRwdiCJ2BOgA6Y22Tmo4+1WFQ
OMfIs6cKozQCNWt1IUphS2I06N5syf6LfCA/jpiKOp5hfHL0yO8+p3sOGT2in2TZx/ZGuHNkaWDp
iQWbsjY4RDjGml3YGrhIxVYppONgoIdtT6bI+WOkF7PDc83kveOBnOs9S4z+KMJCvIw1sDQHuSPo
nawt+XIt20zQH4h3/b35/BQ4cFeD6h7Y1go2uQBq/ha89mwmhqgK+PeQFBUbNA+AUn18hMMvuvf7
jCSmlybBbiK8aIm8YILheFxPkdCTCZqBAEgOlAeOKA5AA+AUewQZUbwCNQBr+EAwQfkLKGVdYE8t
zazfHnPWPdVfUUuPDiOAEZYzK3WFg1Mc2bi8Pv7xgQzYPReM6cJWtVgdRbdjA4AnRqEX45lEZ47+
dCFcV3BQCfZYYQSvUptiUo8w8O1FSBugSMhLTAzrox8KbBuBV3mjM1bndi0Lh+Uaav2rU0dIHgBS
hKf7BjVDjxaT36mlBk2QLi5Gt4J16qDaeSKbT55zwXk3t5xd792U0X+vX9r5tmI/vv6B6sfd9d/0
be/XvUKoq6hzll/mf3W0HkPH2mf21EYiftHSi2GuVrERWw6iPB5rA/nGe+qMlVK1pixFHSc4R9Ny
O43GmELPMfxulZQW74BLdD6d3bMw544EdW/mwZtiRxTjKC+jqguOgopG7ltJ8mZdi9ZJ4ig9jsDf
NHHvePVklIQecJb36lqbKsiacmRw2G/vySCjHPJxOwpLrNbo/BjNhpe7RmxVopBxMeiscXh1C566
uMlTj6G8Bjo1IKq7lJmKcQbrLyVrmAqdGf8qC9DjjdEWip7IaoJlu52CNVU6tt/obLMpOep1OF78
IcOOJ+ZYAZmG3RH6VyJAFC5ALMQMvKjyArrOxXsgdCy+/kXP/iN0c0MwFcedrbPDc33EGBPXwg+6
tz2eGPf26o+xAD7rxCImLxkpF5aygFehIh0MgCczPMy4YXf3k4+4YxzcBlC4gA/FbSErRYyCXOf5
Tl8KaHbhjYINR8Y97hi1UWRiFSsBXhWiny74+QKaGZwXkzrf8w0PUWA4CdajxjgWgha0ouKCMQO1
gqUVm2gdmm4Lw36bmbOG7ByEJ/NPjl4elhXUhrDlBUUZtsAm1tdJmY4RvUrATVynu/0U8Yk4JSau
z8FY8Pf35Zbx45AdNjY/ZBm5wTKyUaqJN7KHw3pCz9hCYMKpp8qqc+rpN/p4U/SZCw7KMryi4kD9
ojMHP9QZEfLRxB+JeYmyGC0Xwf64nJIrBf39asVD5/oHd/GHFiNDgRSWntKC1vxlXhpdZ5hPrK1d
otQA3WnC8X58tP8gtD8EGTHKPDkT8i547iJOqE3AsE4MG/mvzWTFoTUcJfUOknFNpVjHFma1s+qC
fcBM37Jzhl3r1TZXf0x4w6bhcLjrfvH36//hjrFDtVYHwbXzvmHJSQyRQeuG/Se3uSj//+Az/FBi
HNYsFoo0HUG1vZQfKpHwOqZ24rTw9F+xJ6SlsgXYKA57/2Bmf4gypkg9Ff9JphZmacxP6FDRFsTG
rGtF6acy3XjG5wuvI4zzHFBnx5n3bG1ZnuRa73zZ3DAOAl2qzhp91IVxtSsOf/9g1v/Ln8puSRVP
ahzHXSxz1NeuMSUycu70FlHzGs1ua5v/WVKwRJ3hyr8A6uDUBZ+GZaw7F30b25Y/PyLJiQwM+Fss
TGdM6c4xgLPm+MYmeual0Iazg3+/EKz1uf8KqHQ1ztXOQOLtW3ufIB9D2hnyB9yzHbbFP2fLaJp6
pI4kNe8EFsgEGLRMHATY2opjMSY8Mox+0SRPuuQXkNFCop8wfXZoqPQRk9KIfPyvG33FwFpBpomG
z5h+2PbibTZDXLQzTTI9Wa7x8fGKAZYD+mH1zXlBP10EzbOZifC5OvPC9eEEVe8CGBWFlZZF4HbZ
bQOweukUU84juA08F3I4RPs5e0Yt+ZjCvLpd0uGMkVs6OgoW3Tg8UK9O4zySaEYjqePkrHldCN1O
M8MlHdbpY+06nLDpHRajfmpPLMXiCjZCguTh5oBelQ47b4spM1Liqa5M6j8BWnK3mXNRah97Ir92
eQep4upCFyEuQbWguil80JnH27jIUetYxHr/IEOtCINrl5MCsGPnY8FbtWuyQEI2pzuAQvBKOByV
ju1r9wTPzRWRL/Y87ufHrBvFhoO1fZoAwUkk3zPsVtgF9uNb5Ik8W7et0ivamW61wMnMxaLuDfQA
1stzk9tcQozGKU9C2pRdWH223TeYe2w3cHZcwXjsK6pskTYQrqEmXSEYL/MUGCj6SnjzdxHd3HzD
x0d3i8cfPLEbpl3PFNYj0fOVUScdL8vlGCYfi3WIHdLEQW14Rx3pTeUJSPemHpFkVEeoaJexnuAQ
5ye09NLC8PYbnnp67DVhNcq9DHpAsi/DGGwtsdIUqY91fPjOXrFcAyEFF/72thTnEUeMFjmV0iUZ
J5D4q2Uc55ibXK73062//NpH6y16kxqJfH0RQgu0mANJTF/Md+GucRzeyXJcYZVN0gUFotOke3q5
MT8c19b+CTt7YPR3G3UaUY4zzHsNt0igJzuN5LdR1rE9crBtmbiOZNIOm5ZzmRwrwObpFD/wFOyu
6CK2SW3ISy0lbWQIxuOX8A8Jzr8tGpuwCyr3PwUXy1IcFNJ1uiX0zww1fLw9ngvKeQO30Lh3dK33
X0UyX6LS7T4BMI7DTveKHsgkm4irS2R5igleWWMbSCitp4FVzj+g9btBB16vN0djsdm4a5QqrXaF
JPizL4yKczww7tUwGkNJY8nLuhq6gfbtzpygfdw2u5tB5e3lfzw4RnWcrtEF1hK8AInguEfe1F0s
bmWOefzOSyf9Q6njR+gYzdGkui+lnWxXsSEoJJk4geJE10Wk76QMsp7JdlJuGwy8FfQxn5xXxSbn
kjocC/UYbM4v3+JbvvrmvNqB+eZ+zuHX0suq8qMg6dzm+M8S3echtafWUrYtiOLWs1F+JisTg0wX
8o0GK470c4kzPkg6Qu9zXoC7s3lAuWJ/tIy5vBxnxoW2qelWG21Nm1dj43zvomVwhtqa/4/ake0Z
Latg0mrolIDaMgDKDC8Z7R4R/nB4/Yc0698ydJvT6+mSPJHG10LubtL/gzYylYoHdK1xqPDEhQmC
ENUF52sXx2ZnmjoTct43vJ5xjk6UmMClOamaL4RoW0FU7s9U2+FpKV7czy63Gyd6oHgFKByW8Uqg
R5IiJwVAcHs0ffy4eFEw2wJXSXJZTTogkQvF5ouFR0J7az+t8i0q9xxSnf/+QNHf0gK96/fCKrxc
YE72hnGZkBY95OQPMpknjpPNEQCZyZlEo6wq/RYcIZg8A9YWwYrMqelwsmsAUb732qSRkGpRgyTp
hQLYxlhjY6tHvhBPE0yRroJbG0KBtWw8kPjhkEXCRjZdwRCddhOc3hmK3thVvU4N686LFZr7ifGF
RI2Jqn2XLeH3FA+6pz16zGtyr6NTESS4M4XMr47+HL4/ForhoK9HgHlLJUYjIkyYQ9IxBWQd3xH0
oeoYEfK2Qq1sM/93UtgjyJjoRFJDrXK7EyTTqe1a6JoirtlsH/M16Gf0qDC2WUvj5Hr2O7e+NYAT
x1PZg0mN3s8z1vjkRdFJz7qnNNn4dkRuJQGOIuXJGuujY6PEf4KFwxwoXV1z/BfC8QXNqbNDZojH
02CW4Ycn1km/tJJ2unTZ8dPiHVejYg/0fAIsF90YvxW8StygCu8RY8yuIuiJKP5FzFhGlvDhGDx+
BtVdjwSTX4wmoa77tyynTMfbV2T5EaDy3PNb2PtLqfaoyPeaqIrqIvYlnFpkHLHO5+sK+CsCeB60
8Hip+VioucQYbZB5l6aRNBAzDod8EZP5hcroDLXkN0FbZ1OnqCwOxe7zH7HHqocsEQGjB4ohkPLP
NkF2mKBg4ihTnrTzrovRC9j3BVe6a+hFER2DOmiJshWUnBcoliAs1acXDL6+POaOJ4SMkhiheSQ5
l90rlnMyCjF7wi058c6PURSSr6e13glhMvWX17lOr+gf/u6cuwB/OSI/nKP5EUbWVa/a6yTTdVB7
WSKvjyMEhqyxBQAW/qDy1CEsYK1ARQSUpB8f5XCJtkeascihGI6CRoeg5IAp7YBKVeRJL1TfpWuP
NE8fF6uetTNp6YVwoR3nMfXhaYUedVadhNm5jrt+1fkx/iosBRK60cwXHmzGcCKjR4fRKXLbeOK5
xQFLxAWk/Sq+YPnOzNn5vGTscIKmR4nRK75Y6pdA7mRz2bUHAkk+xFuYoa7m8HBfhqPmHi1Grcix
FCvCCT5AbhwqE2UuGOaSYBUFxuRQAuLcFefV/fLezx4WwHaq30Dr47sHx226RSEErQPYOM/VzxxL
zXry2P7mjsoG1Cq6zIhnjm0suOG8u2EnvneAjCJRwVCVdZnzahYtsPbgW5orMfGwsG+FHTrfXB+K
xxSjVa6VKwi+Cnq36enI0I+jp8e3xPMLWS++DaWOKZCw1rGJJFdNPtDiq5EVUr0bR9o/JseRCdaf
x1Bsoklux9AyMsarhEy23AwKxyVkh1Iq/9KIZXdo6LIj269uFMFEt7K5yTlGk0eIURLniV6oagpC
S2ywnfocNB3erzOKIQ0kUdK6hPV8AjzTYvr4Inia9LYJoxfgRKKeJoWIn6/oZWZcu4XnH+0sm9I5
z0XvHsVv12KCSErWuwXXjM72FXRIZQFiOO2rMujZwC4H3sbFzmd4RIK5CXc0Ec9aAhLWeC4+RUTk
qhceE8xtFC3mfWMXXgtanpfL6hgYEgAbXhuS2NjEhm4o5Is4NzTsKP2cG6OtNS285FIDkuIxwhrh
xZP5NqMcgzoce8hYCgU4WwDnsnMm41Y7jeu06vy+mDR0CX8M/TIlwfwT5gBhhjj+w6AC6NFj3Ifx
RYrLbtRx335EGNyRZtCbnHPjkWDkTcprP6v1ursq4AmgjWyNWYkpso3It8GwhrxqxLA3hv0+ki7p
AFtmsciUopHPbQcPWtGY+AVpnQ5OpPPKjidD8+fux2yHGQ3fSpZSMN/wGtgGRbNHnhH+ZuImdXUC
+bW3gYvy7XEM+XASpkeAkf3RaaLVY7dDJiWnxfJE11ZgVM9TshU+0Ql4tXcYvoqeeSmY4Sxmjywj
/zhs1WvayXV/NVoSP/s2+myLEl4th79BeenRmdxHdol+HQmxht15Ly8qbk0zmnX2ypHJQUPeo8EE
PV2LYalm4GVuuEAsQvsLyt7K2yeHTHcTv/Rgj0wnKj2ljv2s+Unu9g5mWx/LWra3HkaUrHYNj6Hu
ET2i1B1qjxLKVZdIjcFQUP8fad/R3DiydPuLEAFvtgVLUqREUYbSBtFqtWAJRzji179TfPeO0NUY
1hd9ZzOLjlAyC1mn0p4EJ1l7tomX/Yr8SFvxQqtrqejfRclsb5asmXGtTzC/DZpC9V+ZDL5rNfGb
CNnzMibY3EJZvmNP3H06eyPFbPZG45jIsuP3z8HKbNNWkbTn80XCwTpOXhGCBr+CFI+HA3fdDsfq
ZbZnqwIXS2aFWDe4qfoNKmcnYEdgrPYcS1n0LmYKMaAxpPkgZGAFe0pzLyoicu5zkoLGt1+pIpGk
deIo+iZsj8/C9NAq3mCuOD/gtqn+yWuhtPFUpPSrbkW7ejsnuxz8IxcDOcLQNSpe3LrcdjdTmEGT
CQXDRrJwrmqyMsWCSJnd+fLP5qVTbFElSU1Gfy1/jpvJ1eKjzovzFj2UmXgGZKzBCPVBBaHy6SvJ
SPKwjnhP+XIkORPBYEyElcDGOYWNYq4YNE/ZBk85wRIbY/1DcQ8OdyiLpxIDNplWRKKR0y/oDD+w
Y5imxwdndBsS2Bxgk3myGLjpIyzNMRPIenHonofSxe4Xp9xt37vJNg+kXN3dVW7n6fdaA/KCzOEl
Hjjyr7d2BndJo4Nk+wzrKZz2Y+fiGbp9HXgKXhMSMwHdqa4GK6OP0PEYrleJC/z25BUKdzTF4ZTB
JljrXmA73FQHtbwb8Mo2Z40gu05KejGcbfW5GslT9ysiXhWEqg1q7UB7uq3pcuDxbaZsa5aZpegw
Gq/ySjK4MfZiZHe6VyBNxpF0+2GX2RpOlWjY20oxjvplFxsraO+q4GdOaMft7keJBdgOx7tdzhvN
lGNQpiz1slITXPPSfVG/2nWVkzV3luu2wydfs8czW8mt5NypExw+TMALP1V7XJ967IW+fXqcB+KK
pzMhY29OVUpvt/f4dfsvL7c4zA6JAY6qG/K6ousMGqcznEtiZ4+G6jeh29ekerG2aIrqgpLHg8c1
PAZDzFooi77FscUxnDziA67Q+4XEHm9ohnOj2HpOpzTjmNHvk/1ID9OP4PbxcaCILd8ohZ4o4gUf
Zhv6nuGdOFDLMS62t8o0sjpR6Smh7y9DYf8NpGy3FeBYFttWpV0EKapKKBCuMP1x5myB5URjIED9
3TOV+q6/GAO9HcftsKbd2O1dkXjn3AahJFpN9wfbdt92j36l8QBnMWL/Nmy2wwpriGRLayngrI/m
HpFSNTifvFnY5ZB9JoWa3+xmqlWP8a8TFATLsuS9U4IDH6TKKJ9g343N7SCk53Xjfbi+XDNxoA5J
hiSj55k7TUtsmeAckS1GYZLrZvMOkEEGSYgwhyUAGbqGHI/l6VAF6csUHmJezMcD6mu70EyrTNDb
pqPw1njnbYhkR+PziShuR33Y7v37l5KlMowUui3lgkVLr/W27om954vhXFl22LEYz7LZyYjFhvVW
t82HzO5Rv8M818XByW2UB25/Ky8eYrlrxUwR85MKkUaAjLFLMM0Q2JH3yWvb4r0VbM+UpYmpdKZX
atCcEmt0d4dP7RMFNVon/B9jIrZtShsUcapbWF+Gglby0mMrX+/0WCV2AcdbQ8x27YrebSy8+iA3
bteVQHVuh0lWRmEOmUoH8pDHnPxsQdUE6iHOq8EBXbYYU3aKrAoplipZLUlCcuaB+r/EV+giwaYW
01LZKZ866ftCtrA0BWwhTuEJj9n2zcbet/Uh8Rwu/+Jy2QKknv8Vx6B8Z5Rmhw3vtJBAJwr32ebJ
XKk/E6wqtJxgnZLgEOw5T+O/fKxvoYx311WiZJ3oUpLpfuOtPMGeHrHM/ouL8DT4/tMovuUwCH++
nHqlF+hZbkDOeb8KHbSMU0aqBtvawKPHFbiczfkWSH2OmRW2oLKs4hACG7RD0vk3DGhSAk3qKeNd
wbOCcXqHY/rLjsy3UAbsRcwkdYoJk3zZQKS3HQbs2nwID7Ijgk7f3tcb3ubQf0H9b5GMC1iLdRsP
Ij4gCGbOxHy4o1R3IPniaLb8ZP4jho0WYzDqTQ0NPF7yu+3Fnjzki8rtJaFrhrnjoBxjueo8+3bW
WVA0ORXocjDPey+e1B9ZRkLvR9m5HL14l44NFaNMbAuVrqjC3FC00TwPo+fBiqzRa3B43nUrBZ4B
r71n2Zn+Pkuq/kw9oZJC1SxhJSfDCbF+Ok44WvGQiw0TjRCrp42eQgl2rcrkqPqo7L4Mpq97SKc7
nFeGZxsMhpRWFg0ovgGINxj1S15vm971rb8BHWxs2IdKVGTaFaKco7zGFm0sGf2glFsjJk4Su8V4
+d1phd6eHPRbTu5j7vP2T+CeJwMmVatWSTZCw+rutPsoHGDI+e7u9Q7PQcBrq10M8Q3DxJZLE4tO
WWe/xppVuapS9IeewV+GTQoeKE2QAb6t0qKDNZPCfLN8HNTTIIMjU2jtXHPr0tWwBCxdpdXm1HLM
cbFRXdMVg247wpY1lqUfTAR1rF/otLwDjOo/Shv0ZcB/a/dLdx7Qnhx53Sby9N1nBMJT0+V8vqX7
NhfPvD2FVpuoc0E8dqiW6MyKf90+y8Vq0lwAYx5SmFxANo4K4GbrfXi/9FUb0IZelDYLGOPni+Dd
FriYUZ8LZN4ZyTgV+nBCPRA8RRvVrYLkIdi83BayZCFzGczDMo6taokJZByPnjOCnyqtOVHzYvpi
JoKl0s/aZkgV+mE22+qQvtY/0Z8Rne1P7lLkpXd5LogGaTPE7TupNxNK14AxhXAdOg9oEMrJHfVJ
A93lHBw1Jxav5sKoZzITZo7dqCQjhJ1djGu7vNdjMVAxFE0D8b+E+jabLZGiTgLttEjbHAxMZEst
MUG81kCXvVARjF5w9FkyhLk8Rp9eRhv3kECekpD0NSfxvgAv6m1jW7xCcyHMmxhJzTD2MoQ03nED
b61z34u3xJXfzhZJVq2GpP8A3b6CULRTv+YSQ1xfEfarzX8AfeRmX22I2kTXhAkgkSG/sv2ofYIw
UPLJ5AaBxGlR4n5DBn7Pg6ChsAF1IczdOuB2159o8u4CLTnot+jiG6qM2rKkG4psMiG7IkvCVA/0
+0Gxo/QfEEx35PLKw4xr+P/HKc5kMRftggGDU3iGrJeNQbz36sEI0vsRtTinAV2bcwhdNAEebN0D
TyAeNW4eeflgZz+AMdYswwTdIOEHOMf3EDyIiDACeMMGz+dZuuTzQ2XsVY9OpXKqIGcD7pfqNTrc
vg+Ld26mBmONZSaM4djgz+eIk8RV57hBw+V4XsrlzHVgjLCLyxJkGhLOCt1e7yuS+L2tOnevBaZp
7Y5Iq4HjKC6mPuYS6anOLtkUlWUdlpBI0xFHzxPcs0cOB+4MFE8z5kEeE3WQsSGGUjxh3tuCFHut
Pt7+RIuv11wZ5hFWjcso5chbU68GI5tYSK8S+ZUDjIuu51wK8wwPlTRFaCCAlArdyRPM4WQXG999
XgeRx4MKejv+uL7w0dA0ZZoYE2KE6WWBOStNgbCWLtFwJRQ+AwAi5+SoYd0QwyYRrdBKVVFSIYb2
Mx1Hx9ipBN3lqM391fF9a8QmEs9jroXmZFCNvG3hoBbe2A82ieFSf47/h778ZbSdCWQAKIrlTNYi
mY53YYTs+KE4qpOj8/SLp9pi27oxk8RA0CkXUyvLcIq4Ssg2xA9nsBpMaCHZPIioXANfk4O4gdxP
3eVdZI6hsHnF0qzOZljroNh3wofJvzusgy9tZdq8z0ffi1uWwkAUGOitbOohZzOsLQ8jAa/TXrL3
GloWb9vksgMyO00GmpJEzs61hdN8yZCnR4OdN2Ke0bJ939/hrn3tA9O+LZJrKgxKVXpbjnUGU3Ea
R7s29o2e4sir4kV21ryTXITEmX4MWimxHJlxi4vg9JTHQNmVR0EDynMbvHmXm8EQddLrIjWB8SKS
Dv1K2OWb88/d14DcZc3dksP7bCrj3PSCVKWnEWdYvyuvmPtSFdK65Nn1Kzj4LagwAlP190i0A2pq
boZ48Zn+PlS297saUzWRGkh/ObtYKR7tvG3nKyeCnVPT/k183b/wOo+XX52ZSAZfQlCCFiLWB9PW
MYDm4xtQ8wtrIF64H5Jzx1UGX/ITZkXrs4ajdSm9a9USwVVfg8/bt2ApNJuhmKr+7hKgJVIowwH3
rlb8pPUFzFOuxFer3d4Ws+ivoV8bC8ewyVETmesNx9g0J9lE57E/7QL+aOjyYX3/feYuZ60o672O
v1+7Dvij6bKMzrs4mEO9rceygztThLnHCUgo+tCCIDS52072GK2j7STaekea7R6V/532NHLa9v8F
qL6VY6600Td5KimQqYF8m4guFjmjCP3TJOu4Jp+fXFaBRZvQFZixKOHcTOYwVSxy7kNqeQ0804/i
/vSsYa6iRSq2fa7sCDTW/JFLqsMfL41umSY6+pF7uxKkzVxTGWMJrRVivyjIFMD/LRAtiCVbXo0N
FuRcSOYF+9yWxb96A2ZimescN1NvJXI6wVPFHZNS+/XZDrpNoHCBWaP39ZaGzH1WWuzikVOIcvT3
kihe4WD5iPeIIYnXXyiwPrivbxdPskPyvF6v0XF6pKENXBhUvz4/weVm794QS+0BNJy3d9m+ZofA
YECEhH9mlvhlWyXQgGg7LFAEXYa04twd+ndunQDjTXQiaNZE+o2h2rbcygqJVnZlfykP5UZ3OcIW
38GZUgziDGqv13IOpeB5HrH1CMmEnYQDzG1eenqRFBEr2/6xXea+hFPcm/qFigILjukfFeykiDI3
vAsos08Q2CC3bYk+YNAfo/7UL8RiKYx3dBvE49z81CLUzn4Ni1BGHGm5iKW5R+d92iidZ9nX5z9+
ViPCnVi6upq3PioDTq1gtJKsQByt0k5O7K0eV/G9WdjIiiWpEwAUQ9uUgwqsFDDjw5punNq/8Dzi
RVfgW2s2lykOSixlCWwLn2Bw38/YEBbeKT6m61HfpHu8Pv8ujJqJpM7zDLKmc2pe8gs0DzPi1Wsx
JQJ8EN9NsK0j0N46bjcB58saDFhFYYxxGwECN6oP50M6oeayFjcJNlCBr+KTl01aThfMFGQQS02x
KXTqqTy0yaeHy30QgMyTgz4c4DcY8MmqZCw1A0JQQD2BQhRlWm7+mQO9BgM8SNXLaddGdE3xxrM8
TbRdPGTgfeVxYvCg1GBQpxPwdgpnaPMCfxQ7VUYSgYefDr1zju2aZr5x79jd2KfB6NHdG9LOgcFO
7wzMJQF1kLGVdiKou8+rrz1KOaGtu1zPlIPjBoMwWtidRaHBcWZY1uEke+WRzl1i/MQuBPK/wbjB
wEuq6hEuNpXVkM1xKxe2+FmhxI4VpkRz/i4m/DZ5NllbFUVrFBl9pN/PfvYcbUHAeAB900CEO162
Z9nN+ufZMBn8SIr4VA0lIGsLzPI+CkS8xQYcp8kh2PylhzzTjAEPzOReMgHsOrSJMb6fEFLjBHmD
Yzz7NxnIGEdLNsuIwrCT7UcDdRE0SDrIF/C2T3AlMbjRDbIpdw3sHyNW1zQj+I/uUCzYcHGensyN
m2Yy6GFkUaakajyhoITeGVBTURJu+C28nhke3poMeMhFlQupAlvfHM/bnhRBRcBHJHPnmRe7LmYO
C+vgh2pZFKceZ3fx45LAGUtcwTUsO7wrWlJdnKohOjnfwVv63MTJzurt27f62sx360gZBBEMqwzT
C8wEyR6MiOq2ssEm5dxJXNCorcLaDkF27A1oDJUTN7LNAC9qBF+Cxjt8piSuLTEg00nyKdNr3PrL
2vNq27pgVTy4lYUVKiTYqnhb+eWU8vdNZDcYZ5M0lYoIe0KCcouFUSswPG8fX02C3WXW6pMjjRoN
e9SmijUYumJiD/c1oJ15KXUna/1k5HAHFafcKhgU9IPkvrA/0+0nwhyOtKW7MpfGmPCEJF7ZW5CG
qRpSOIn9eoF3wo1Ql/KSczGMxz3lZY+ulNPVaRBIBj7I4PLBqzEtmsVcCmOlRVwkxaBd/R80+Cfg
cAM5PapZ3AL5YgP2XBJjgJc6lbI+hD4NyoPthJVvmGu3aaMj4ocvxCwW1o3yvtVShDQTev1RM8vI
tSK8xBr9VkenF6HfXUx5EhEgffKMkCeKeeo0cypAsQJRNLl7dCykLwZyPqonSHv5zI//mxWyEweG
hOxFQz9c6McHZSL6CXVdWm1Iefwdi91R80NkHrwGLOiReYZmF7/GCNnGw2Sxic0X6HWMiGY5Nbro
bXFDxRsrAy3G4TXpy+WXWfQH5z+EeQ+zWO7jlt48Z+u0LYF0rCnHf1/IGSAB+/nCcUAXm2BM1bQQ
3Wk6uumY2xGfBC0RqjOcakxQw1r/y7TE+Zb0d/+JX99imKsRWW0nmH0B/MJsFwbuQZf3TMs5PG+M
I4e9Dao0Sa1JryDikGgfYV1RArJDgoO7rdDi4zs7t+uHnF07I0ZDQKRAIby7HmVaGoMRPPDI5tE3
B2mBDS/HuzjHORdJUXsmstKwx8rMIRKNzaCyed8q3mmtbbuViEpcgnfVua3jYlfsXCBzK5S+F8xh
oDrm9zVolIP9xeeI4H0v+u8znYaLOuVdV0Gn43SX1cTap/CWaN+o88nbIiQtP6L/GCE7hpOreiaK
PWz95QjIcnR0BIDeKADzAkcras03rP06uT7TSjPFSJeTmsaPjmjfx3ZZkyZQn4z118F4o3th/w+b
YXnaMa+poMk6eJwgdLp/wT4HmmJOnWqT3WVP4FXhtT4uckbNjYMBjqgtkyKXqDUevf6Qhg7cPKzs
Qk349fPri0vcv+ySfH87BkDEc4QKtApxlI/k6MDXDAx7eOICyKJPYioyGNEt+FsiY5CX82nUG9VE
KhnsZcNec7W1ncpe7nPj70WNZpKYgKSTMzUyoRQOUHtNMUCF4SlhBZ4CDlQtFbs0dMBKKha9SCZW
Vf5+x+T4VLRhq+Iaq/5T9WE9Dm9NjbahTfRx2+6X6oi/SWIchLHRBaEwNUjaHO+9j6f29dFyf/0k
iPRBYp/bA9G4nvHCXcPMmyRKpqXT4grzwUIxLusysqYnHbmaF4GUdj3YJsh03dp5PlTbyv/PLOcn
D7yW/D3UwEAOIBuKKqKR8PeDTS6Xk5SppQhA9sL1E11vTd4uzu4HtoBwuf2uE00MqPwmjYH/qCqa
/DJ24jVFW2IlGW74D8s7k4+IpN4jeGzy687Btx/NzvQw8lfZ4F8JNgi1bn/mpdBHl6G4DBYKydCv
ZjCDt6TXqq4YYhHVs81WdmsVhXB41SIkBl/Wii5i4kikYMLo/ptE5iO34iUZR6zueMofUBg2DPCt
Ih2MnqfL6x5+9Qs/0bLg6/4mkbmdl15IoylMRVqK3CpO+ESZz5Bu4S43XvIkfpNEcX12mkV+mkDy
m8GKeuRn76fJkT9fA7sLrKdPvIMyJRi00S3Ke6XUhQdDlyXZQnUYFE8w4d8FN6WsIMzLYVAaGb0e
RjzdgU7Hxap7g+CFTG1aHUVWBpMCtW++megK+MhfLd9OR3vYBFh2A0psO36pHu3T/cHpeWnDpZb3
334h8xH6+DQ0WImFX9itUZjAqoot7G1q/NYFVyCOxia2eXdSiUZ3bZofYGTseX3vS/D5249gvk+d
qdkpFnFMoLPWCIZ3UZPwTJJy3S163n8Y+ex7MA94mkZW2VgFtEXU3R/kt9OT+/xVf/DC+6VK128a
MU/3ME1w7WJo1K0dJ7BaEI+jWhvutxuNKCTGYGPlZVsLUwXwaH2scN5iTwkMQngxssDmVo2Xgp7f
fg/ztssZXmK9p5/ZcT7Ut+lDd8DDArbLlvQYeaQ5o01ocRI4SzHfXCrb9CKcQ/mcS1TqZnvZJXu5
Bi1g7DyoKz+6G5EmwGau2L0QLI5A+9558xk5l033wYO2RaD5/ups90tqRPFomfgZFxQRkQXxmyD0
RmxZtbB6jQOj1GG/YWEs494Qlbml57WI9xnXPUyd/jFAYoI76LaMaTOlmMhB7mK1EbqrIA9p8Vwh
UoS0+GgLGOfAQIcN5aKCu2vseli3FGQgLQMZk1j2FRQsycXN1qU9BRH5uPfiimhovdnlOSkdOKmV
f1iPvr0DZ5PdJaDDoghLg3qU7E07e/2b4tVv1sZAWXUuJyvWceeAp0dUrzDjhd16/HeLAyJX0J+9
JkaaRWCZwMmH+4tUkVMYETP8OjlR6sXljyEk0eQIKcE6DWt9Ud85Brbg0/6mJQNhZWWpvRji/JGM
Em0h8dRPNUGX6FR6vHvDeb1UBsQwcJgXkkE/tUMXh7oRpvXvaDjXBbHPg0z6u/+wK0XRRcuUZM1g
G5+ETujOg4FTzS+eRfJhp4c/xI1huH9zfjM5zPkZoxTi9CDnxXPClCBLIqJ3mNolR9AiEswEMac3
KONgxeeGnh594LN1573FeA1ui1nqroV7+H1uDLIjY9hqYQgxnd063mWnbEKQO96Rnyu8LAUJ2u01
c5FvucmSRUv8lsyO2qaqGfV9B8kj1qK9/gq96DMl02jnACDuGrbFSzcTxgQCnQ4uDMmicCe7ZzvB
uxUCZrA86cCt5i/Ep/MTvXors/udV32M9SrQSyHbjYRGds19a3xeAoN3egx+a0aoaWoFKcI9vKs3
TEOj3wXtF/Zt+1hKaf2mDYvXVgMGWGrvumE78q/QAZ+2WmFKuVsJTvBJW12S+/2eI3XxyZ19LgaL
Tbmo8yGhZ9jb+b1513nysd051fOX4HzGPnd99VIJ4jc1GRfyZJ6kpjIgEKQEknPedh05fHUfwCru
2nFpERdnyjEQcj4XonnSqCwspXqvibeKSA6utwM3P7hEwPibWgyIiFOKIYQTRFVO69Etp0ltY7DY
IrqducLjKdlMdrP/mp6DQ+F/GbR1iPMKUAk3cPlqX7PbgC1DsWVR+6FxaGnrP194HWhLQf5cyeu/
z0SYYOE41S1EdPZ1AzCibWHCaPtXAP5M+5NHdbPsOiHvZCKyFiXJZK7EKdOE84BZlSd93VRk2Ja/
su3p+WccrNvMOXT3iHk3tKDJOcmlllhdnsllLsVodKlUtZAb322OzRMSUsoaiQz7gCZCzgVcSNn8
Joq5DmI0NslZgKiM5E/SDuX+wyfnii8i8kwb5hZkYdRUpgkRlbO9718NF6NyhyD3efnC5RB1Joi5
A2Yt5lqnXuAZNAESkyeSfaEqhLk92kMou41JpMfG7ZzsyXUrzKB7wn5AmE+eeT3NS1dBkXQR69NQ
QEJqBldlZqeJEYuhpk80GVVltlITh+cELeZ9FFlGNCbhfypLpX/Osugstia9bd5j2Lshmnob3/7a
D2hCwQgw5xsuOV1zcczRKlqZXi4lxGXEeX+fyL0P9umc7J4DbsfQYgg6l8U4KsJFwCN+pqohBt4e
75880F37YaCC4QTJc67/tfi1vo+SDT5zJH5NLf//R6nb4wnOECLtp8gfXVCsfu5jXi7lGtuxUDnT
kI0zcyWcEBsYuN8JUT6yaS1IboJd7Wtzs3Z9jPf9Inch2a0JZRnS9fXeQSrvU38ELdqPCOwkDufr
LoHA/PdQF2Rmr7LZCLVET1w8uc154/uPMfh7f77ZF7RCftmt7P3VEK8+l8m4NcJFSbX8jDPYHI8x
ksTkdbeWg3DHcZ94qjEQbirCqalziMHt7ySstkrGfSv/iARbbHzLuLt9kjzbZRn7DUWPInTY4eY/
RYQuQnOt1F75PkELOEK9wk5/AcNrLk/PkqehyGhIkSSaDNaZ0+xRi8TekBDBigBmZXIE6RymHcuR
jLWN0gzPYJZ80rk45lRPPV6n8xni4ET1d2Nqp4G9DzHGtrp9nstX81st5iEMjbLsz9QwjccDGhQx
MXr77y++tHNFmOdPDvMEhFsCFHFG2Y4Pkq8f1+oH9t4H0T13uGvRx56LY57CqJX11KRQg6W4ueNU
anDxItu9eG/1at2+B9zx8SWmRVyz7xNkgPuUDiZGJKAgCtWFg/U/2EFEKSP9B7o7wKbV8YGYbkd0
l3e2S+HRXDSD4xc5i2Qzj6Wnl4uP5xjLG7OB6DzT55gI26belOZZKSscaXsYHJBToMGAAyGLkfNM
EYMqOoPH+jxUlwlrXuDAUKpKEJzbdJjy0bwDeQR28/04YFXzJ/fbLdX859+O7U5X+uQylmaEA3Q6
V8CXQ9bO57ntS8Xj36Qw0FFMstb0BSzkxXnPU4I9zdGDSJ5Fgt6JyKHbsXjuLf2Lfz5//9gkWyYc
zbFSGgvn2TVEIuFqOtFeDVQQUHP94ny8xZKBgr0ZqKuo6KxhqXrSqdHrUTtJT93FdsRnidarduWD
bXo8+r6lblN9LooBk75t5V63cok+aY4YrRIMTbrd/foiudxWs0UEnqnFIIkp5y32ZxSwjaOTuU2g
2A54yzjBwaLXNxPCgIc+jIN87iDEMWsi/tSDw+mVA8D0pfjDFmYiGJDo1WrKswafZ4AtBJH7dCa1
ba6Md8letzqX+mXZ2r/lsXBRV6LcDCa+EeppykYKqofqZFd15QqWE5824+T2A2k8K3NArC9XmNxU
UrfsHm6rfXXPb6jNQkpRYGeGgqTp0+bsYtS96oEqdGK6i8hL6GPGgRQfj48oJjupp4FeSn9Kjpgh
W63deqWXpFvBy+f25CwC9uxsGDdQPxVVp11S6akySTYE02Qj1XQhX/qJ86zzborBYI5Va7gqAr5C
ITuxhbHSIN4H6+d1XREu9x61oFtHzfgqWt4Zp+SCo6Z5ke12lYLsrCf+3d3bes1laVzq4ZtjADsY
kwjTCalcSNuOCcGuy9RWj+Erj0JuMTOhaIaC3AS4LXSZvZld1CpdWuLa2NFOcWo/XCmPRTA+qnTp
boOgFvUy1E+Uz4zoz7eNd/k9nAln7myS9nqoFrUELwb0xtt73b6Ht/vYIrfVuKNNq/OBoz7+1bPx
LZYl2ahyqW6xDUt60qqgCHb2GNnqBm0VdLnIXxWAZwd8rVjO3vwxlFollHDAaGTZ9l5JsH7L6h3k
/zdc8rNFC9VVJJnAj4emHeY8NQXkE+Gloe+GJ7u6jYD38SfBOrH14QtEqbe/3vKD+C2NPcZEDqvu
dDlLSC7Roly0Hj/oiGpWOegj4MhafEBmshjPyTpZ1aQp0Gy7TSNHH1xVRhNt7T2374cMa2F83ou1
nBeZSWQwLG3CQpsaaKeQ3itk+24Nelt3dGULxRvnczrc1pDz6RQGyNKmCstJGaQnb/CLQPUOIme7
NvdzMfCVnLJJyAdIaATn8tCCXzbDBp3Vhjc1uIzJs5NjYq0iTlWlK3ByDtJ0iYsiMcYg0S3PJ0en
4PQHIs8kMX5SewZ3gXYeJSSTjg6NVJ8k8lQ/l/bKvPN/2HZ2Hxxy9wDvk9dns4ybM9Gs29RpQyYP
LZTcvG/fvadLTbBJkdh5EBOR9urvAx5s8e4AA9VTdqpCtYW2OFdNssWaJM/Fhk7/Hy4tOaTr7qP8
uG2Vi4UHsEL8F1HY7fKxZMRKZUGm6CNCR3va4CZbq7EF3z5X69zmJ9EW/dFviWwSrVOGwog1mOkL
yHtiG/3yk1+vzh8mL6y8Xqkb1sMmz9Lmv+eplWClQIXDo+j80r+hK2lbeNaj9vjr8QlbJbvnMRBi
NAiVK31A9YoX31IzvfVDGKiRy1ZtRonaElgdmvvcK0Dpd7x+VEpxil4Ozlfl3BuWv8SImqbMU9zQ
Fp373nu7ssgZafvNAE/DW+sfqNJxJC5GarOvyoBP3nSJpYwdvanSPRZcX64taOrT1HCjbIV3nAz+
yOfYEs0Jsmq38ehSiGNxd7FNcDOXBEN0kg8St7fRdV99FZRCmK3BQlyUfizH2fAOmmfMDEBpsqrr
cYTrU9xRG/s42/p9gwvLjRipTrdMiIEjCS3wp9CCziCyV33QJoJ1LX2t8EYWrv2/2isDRG0oSYVi
QFia29uN91FrdlX55s5BV2pqJ3/DsK3PQEhl3JqScjfqIsx1A+8QcV1CLBsvZBAi23TbTq/u7o1z
ZDdkVueLqpUJfVFenHId359TTH2tVveFU9uCRlrfhpO4ye14C8bNfPvJ7Yq9bti49QsYTyc6hamu
dxc80952g60v2/uz/ZGQbL2ipPBuHqwrIntvzwfu1BnHBdEYGIpOo1n0EWBo66Af9/zKe8CWaFbm
3/H67zNXOOwlrG6VenzH3tuiV03xKq98HizXctE5hajtMHwUtt37a7SA+j97++Hx4eR36Eh9jsHh
A4YOf/LF+13vYuN5bgcv4+CPnIB6MbOKNaw6jYbQyM92BSXn1hDqi0iRSggwwJyvRuecOVriCTkZ
VtbLusG69c2el19arEnPBTNXeOxjq5Wiq2Bxr5EiIRj4OG7FC8gX1t2bWG8xWs9LSS56hXOpzF2u
o9ySapANPSEzeLzfnh6zyJZO6KZTOVdr0S2cS2Ju8SlpdTAlUUkW+txVu2jtHme5Vlxpa7zdvseL
faAzYWynEHi1O7XMIGyDEaSo9rL3+F5/OsVOt7JLA29O7QZYCXZydu5OsdeFG+Bi6wbhvXu0QMve
5vnvYG6zGCPwLhuqdBM7wmN+IXa1pixGt/VdjKTncpi7K0VFPZ6sCfpijOz+vrYfsfXKN2yXrPG2
0fns1OaVjpfwYi6TCVm6tuzjeoJuY2d/eCmKAWjYXnM50nkmem3EmcFGrWb/MdFNe1D8N1AO7k2b
91JTB+TWh2KchlM6RTo+Fg7Qut9uM8xio2M3tmhb6ye/Zkk/xy1pjF+Q9mWtxyGkhQ3BdP163fs/
qvWeY31Lbt78AzGIYiV9W7SRJD3J2Up4RD16iu1Q4E18Lw0I6XMxDIRonSX3hUlt7wWtSfdoTVo9
kodXF9RKYBTa8Amped+KQZJplNJzmtNvtWkdRwPxwzP6q+9rL9bQf8vNqiz5rjP92CaMcchzTIBD
HFiULK/YYEQC+2bQHHH7Di+WEHUdU0+6psqSxvoe0qTFkgIGw6dyCgyaxk3t6WOInec1SvgpfA9u
BmfJU55LZNCplUohLiUFXuOmQROxgIYFBJPIhO33AqegvWiLM+VYgKriqesGaiQ4RbWwNRziy+0D
XMSjmQgGjxq9F7BtQJaehI7UW+0VjDudnWDh7V+9ZDNB1D5ngFRMYp4mPXQZbCd/KO2mIXSOdsNl
ZVvy6uffhwGlNoqNPkzwfTZ9SOBlr3fY7pzd7w+UPYhbCVq085laDCgJitCmo6DirTJ+Vm8SFkKc
JCcTHSRPuLyJPMtjoCmO+1Y1ruaw8d7vJ1LDHFBBBr0BN3rgqcXAUy2WFggOcIiVA5aiySl941lY
AyZ4BUJ6W/4A9dn5MbAkgiC6NFuNZgy3/ZP0uJadZ/ry3rbyxczTzCh0piesrJLGTAqIQUJZ9Y/b
9/f7FcYwsOr0zkVF8tnexP5tkTxkYhkg+0woejGDZYABctsglJXduPHS3aZKCYKh//EgdQYrBrPp
FEuEuJejQNQVugvQsXFbJQ4csW0usVGPrZRCRJyS4ZeIrgm7l3kWsfwyomJs0JlqQ7MYRIouWCST
gfEXEVXo421ceatfD4nt42EE+ZKNhaT8/NmixzmTyYATNjiqbRzpuMUY/3rv7y47ART/PN/v6nT9
aezfqjHQNLajHNdnKgajm6D1m0jlYbk2clWhzWuuoWBwSxYDTKdm6M0ToocnkPFLjyFZc4O+ZXP4
1oaBo0RuNCmuDQp9iE2O29rdjjFIfZWtejzdV/5XwPdilsH9WyaDS9hx1IC/Hloh3XhsZNLGxHDz
H1FFDshXc97GZbz9FsZg0yS3etzmUJAK2yar27dpMU2s/2N0ushg0tgNaZop0MXwPtBK/fi4KgKa
DUffX4n9bjZH3KL7PBPH+C2VqQ7hpEGcAG/iOLjVId80L+BycTiCliDdQHGUkiOraN5k7EIc4iK/
oBsDY7xO+PZwcpDYx9wiR8rSCzWXwljCiCmC7NRBCkoJFpL6KnEVF/vwONos9hTO5TBGkOb1oPw/
1r5rN3Il2faLCNAlzWvSlFNRJank+oVoSd303vPr76IGZ09VilOJc+Z2o/d+EKBgZEaGjxVTBTrf
e2QANnLeoR8W876/f2OROq8ZdLU59YIca6gSeQYMfwZywN6x3QD+xNm912mHHpbj9IBmBZ3eL6MM
9LF5n04loSdnuquxNBUjwdv8+FC9Au/o9lGvJlkuv4mRnAwroauwWS50tI9nTNhTrINF0xA0MsBI
v8w7zrtT13TXJUHGlpFRTxTU2GV4H/Immaj6C95B9hcVhsE53tPo+FhYqXvePT4CTn+04hfk+IgF
hPbMRCOrIzlOTj0LtTMeSt+aRrj8MMY2lWQU5LrAh73UaAMx+XiDa/rtkgBjiKa8K7qxXI7aPTZW
KlJl8y9kQ+mdZ41W0x+XtBhr1Jtj3ojLO0XTKgYHkQHJ7d0ZgLfi+2f8qtFiV2Lc/qXyeS1ovFNc
fn4RCqjtMJJ+kXEFO+dNL3Vuy+tqNvKSMUYByVkaNtP3LR3efoVY/vyoO3eQ1hib5rlpiTUrqOum
KZvYRgf0AOYU9VYSpxEuy7nu9sBzkt12uTQjuTN0jhO76lFekmLOrRe7dsoxEnM+AGPw16/cBqqN
Y24yG5PLHPXK44o5QkAPhyPJQUrcvBw/1HPicvTqaqvOJTOM/p5Ji7HzFBTKp97BZMECKMGRg3UT
8e+rYVS3uQD06wFI2IvewMLWHRp0+D2wq8HFBStsV9s4l6oSm/0iz647Hc/h/R/6uXQ4YWb177Td
xhve9fwHlfwPa2wH2wwMoFGcO1ilt6MLzEXows0JLvIyuMfLeKzWdy75Y9SxLxu9NkrgD8AY5+Ih
oME+DdFcT1EL3GDdovVUVvQvgM+F09LN/MWRxdVc5iV9RusuUz7xLIP+tEHHApQimlURBfBs7yIO
rMd8SYbRvTppdX9uIS6Ye2locGyXeglHJv+D0v33xTHqIjWANhFX4AVpEGzNpkkHUMmYZq5dblpr
/xdjdA9/I2wH4LyFNe/vkjlGd5Tw1euuAF2IC3S88d5vxY/mg0eGd4aM3pjG/1G9B9t4eDPpsfvd
btUWXWkxbg3Iw5ule4bD21r0dskbo0oyaQxTOQJvWHpwxLK/goa/eYzxzo/RJZrmJ2W5GMuCpicV
FZDvwTWedKw7Pv9IBwvXTOo66QwFIgg5J+7uI9ljamC+g7tnWnje4aO3t7qDepAPmJHgnCKHQxa+
WcuJAI0PlXJwpUOwN63KjdwDoBY5dNat/795ZLQJSsVyJ804yQMqmWNLB2FporCRywKE5kfWohrO
38e4OolxISMskPNsjqJoduBuQU1D79E3UCF2n2Ec4/O0uXt3Qud7GKPhBiqcJ8GOsYolmVCaXs51
nG13h9ZCoG48Caelvx+I1dxqPO8eGQ2TDPOkFwrOF60Z2B+rbLGHvbHQ5f++7GoIXHR2YQf17Uvl
2SMW6jmV9RLZDTCJ2WDAQMLWnv9sAJlz52Akn3ekq9QMSTSIokqIaDWVcSDNOBP8ZGHxOLtIEaHb
gFb2K9nswSHabimHu7UjvaT340hbQ02XAAhIeHskDxt6Rmu4PSmUWJ7o7i0MKppohOHlcNa8MEw/
6zJRFueSSNd8ymkZ9hN2OkNo3e6Xjgb1kvfs16TzkgTzGklcRZLSSJBO277/GNwnjnJedY4uCbDG
ezYDmaQggJzXEmSgLQPxM+afHMycYJ8Rh96aBr0kx4iGUPRVK0Q4MqOmfYBe8z8cAqs9rpcUGGHo
SDhi/AMUUDVG5e6DZosHBBDB20LHpcNYbMCR9X7Xgw4i+zcgZ4bWeaM/wPUBfgGH1PLJrOdzyRJj
tcNoSpHm+mbJhmJMXWkD1Dw8JV5GbTU0u6TEmOqurkLslZ0X5YRuQakBRLvaLpo/pHsg+9p8tPs1
5+CSImO4Db0vaiRVcF0VVc9w6PgWjfNM2ZxN0ZZhQgaQ6JYGPfiO8MaRsX5Fj8TD35fbd8WRb7aq
kJeVEuvRiAOcnDByDYm/EHpd2/2jddhKQiFkTZH5uCPSOmL9ksQbfaShYNWRVUlAk9RTW7bL8Xyb
MY4iYosLRT2Z+bAcItA6YsBS7bcWb5vDai7vQhZYu5HmmEbGu1oyHm9vmqUCphKq6M6Jzh62MnOl
fbWUcUmPURVqlyRGvygj+016E/8WtN7do1M126iDNWO8aLsvJPpchfTh6Yv71HjXyOgP0szqPEwL
cXvA7qYFsZGnN9ZcuUv+WL0xVlMqi5AUjE40j421rFXLTt4Wq2TR5cyRfJ5C1Bjd0U/+JKfhIiFv
xxHQjO7ZsB83dNw8f3HcmdXkxCVjjNJoyhxbaxW8MqC7K9vmk7x/3Zb2VX/0ggKbM5h7rEzAbmkw
c4TdVbYRxXDw0+MyeYK2BXTubZ4GLFs98Cq7HFXPJg5yMs6zFOMQo80DtxmSp97ZmVlJ6ZNK7PDb
X2zyeQh3yFejGtmfVWKlKeDukObhVtX+gzf4j75ix9nC1DeIEHzbFOTFsNIEQLAfgfMOzJbfjtXs
eJaZo4LZAVoF0OOjHi8eTX2KTk88PGmelmKH2BJJr1M06ixyXsC/SJxs29AjjQKqBFTtgRffJXAC
eK+Ze46MwiiTZFQACbGIJLZcz9vQXhZ3/8ay4e0DOnf+y+fMLnwS+zHT5hIvAP7N0ZXsc4V9wwSb
wndQVV88VcWx0eyOJ58MpIrl7/dG3OOv8Ct4SE7JudhBV/1/eAiMAik1OciqcSFnw0l8O76ImzfT
jSUrKKj/iIJYhK2Tt1UK7/GxyQO99mdAxH5rY2Re3PvHjXreOPv994AeF+mNY17YdEFlRMqU6+Bw
QFPN2/Hoo8xcOFszdh54+y84roHBxChV1razqnzfnX8q7pAe4NV1VivzF+qYTQ/0RoGWgyUMAlo8
gmUgqr+jtvWEcgHPtqxmUy9JMRFKklXlpOZ4ZujpAjAZYnOkbwMsQT0Zd5TevWNPCrb1YFfPshiI
ByXEUy7s8id0E4eBLIFRAEK4qV1vNxvLQYcUIpils4ITxHwjJ9+ILNi8QE/iniQTyHUWEtVIjWND
9EgxYnna0Ne7/Df8rqfp9Sl9KBdkfu7E2SqIw+VhMx5KmunaqOugn9AcHTiq7Uf0L4IADp88h8Fg
fBOgzkSCoCy6E7X1zAnRa89LT3NllNEpkybo2LK0yChCjHmrbJ7ROWJzjTjPNWH3OUlIdUZSBTq1
+4bmEcSd5xSVaN9+3LVUtSmKq5ZjbRPB4iUjeOJiMgmPHpijc6KA9NvSh+N+7LAEDVZh3C6bZTfj
g+9uNDpiZ8qd5WHwgTYH4e4rHSgv48NoHBQPZRkbAhRTQheSLrGuZtIVg6lUmnxUJJrNlkZs345k
W/zsvoAXe1tvM070D1rMtYpaXWMvvSEfo4nGd48DQB85C5cZ28dSYH3NpglmVYvATdlZo0ynhKpf
hkmDmJa8fkjOwbHuJYmClOihLh+1Y4RxGKySxv41+C3WtJUDzsGxj+5ffMnG0tMC2CWsq71Ojylp
OjYFiZVjFvtuH94pNYbEc9efC9sMv8zIM8TWVsrMvX1h7FDGD7pMWKc1Q25mBug2lTXfaRXNAgsr
2kXXwF/p2NwPfNRkxtz+iyYa+ERsGcCkOjsGRMQhLaUkVI7DBH9w0OigoibQfFaZhalu6Wi+85KP
q1epmtiwRgDdYhJGLpu4qtUODUpHEzufUiqqdk5o9DWd4+cx5l3l8rAv7MS/2MMaeiIRGe/bZIgV
UWOkXV4qx+5v8Jht+63gKd74kqDwrOocYquM/UNLYfuuhr6byWDmOEoCl4VKZ02hwTn4Kmzj47ak
MJECwxUGIa4FVAhULCMfQMkwLNK7zef4F5XSVOYJJBPU/aCzCM9FQ0Wi1pqcLHQEKh6jX0ZMNbzt
jPZWcpq29XPzgU1dOheKgneQTGoXSBtY2qJkyrHPrDjKnUr5k812a+yq8E6ID1XB8XB59Jj3HgK0
s/QBtXYsaooZELF09Zomp/ix3gun2zfHI8U8cTEy02qMIY/CU/KY7APHz2lxnkRaOP8docU6XFyd
L/SihA1C3zwZL9Ir3GgAFwkPEibKeFbtpx3QdNXUNUxJiEBUZWclwmFOUmIa5nFsDStO0GOYlo5c
3qdRRYXqK8LI123mVjQl9kKqqioDJ1Mj+rd7dsFdUsWlIfWFfyRw/IS6dSrf2AGsnA5TZ+d4d3q+
T+oe4zwYca5PXQCUBQE46bc/4+fzuP4K5nmUQtwFxZz5R13+MyWbIr+v9M1/R4J5CoKsJ70wpf6x
U2U3TnfmsB9UXpSyyocGZFPcH5BYNEZWJNNEOk/q/WMTNLQvT21115kcT/an4MMbxh8s2AG4KdB1
r+VRJZMgpfMcekayJ2/Sfak4YvzVmPdpjhWqNWfAZXmx12r/mhqjIKeiniViSqEXKIFpdVkuUaFR
a+v25bCwU9CPhmiomKQHGjRYYj3acAizuNSj2GvnfJcVT5FKU98qUjpVkx2XL1kdUC1MHHOm9bwb
lIqGekmjJL2P+9KJNQC8Try1qctlXbN+/U0M65VcCm0yBLEXq+a+yp+UAfuC0oceI6wc7hfZYymZ
gMEVVd0A7BsrNmlHVPT+JrFnRK1d6a9lXqAC7d8HoW0+YGOeJ0d0/GMSjgr9hrJh6Eq6imlglC8V
xWSrl8qMsWCx6FKvc6YNsAscqj+iZ80NNoEj2YLT2IY9WjVSnRkFEBWNNpqbAD/7WfoyODguLLzB
IgFX38KogNmM29jo+9RLZdqHpxl7EtqUagq2EneHXvqQktzKvxSyiQ3dMpp+A3AQId02jSULby0m
yX9FmW10B0FwhgpDZq9p/oTBWCmOaXBfV3Zc3U+Epr+UepckliG+YnMl5x5/vhVDwoIikWD6FcuK
2CpTPCeTXNVa6lVp8WVIBRyj8em2qPxUMNckGJkMS2yCQ8N76gUizF2/GzV7qve3aazYhGsizFWo
eh8AYBhExA357DZzS8XYGfOtcpwdk1hdS+XSmXhOH481RkEDzZFM8gSqRMB41qGJHFnmhFlssmER
MlVTTF1GzIi4kdWd4hAExG+awhPqym30k1Q/qQmQ7iIkHyY7JTszrunQJJuw45D+6WheU2Yuzh/G
TpmLtvAy4+mXUtSOkVqL+A4yRwhXYq5rSsztNaas5WXQFV6ZuLpkB4aDKbRIoIOxaY8THUKOC7HK
ma6KhiFL0N3fyYoLD6JUsiw22wKcqe9Ci5q+LkA+3qscPf8yz0Fa0ckqXKR/iDEGVhzVLJKyEsx1
vRXH90r3Wy829TDYnDewnBKjGkFIJ9hFiJBOZlWyHlczOr1wX+FQWY2008I9nHa9xRhIfJT8p1E7
1cmCYFz0HE24foGGDpQGSUKwxWaqzDnvMMFaFZ4/7+pQsLNnNFTWxaZtnnXxVPvAE+YYArZwt7wL
AkB2TSKKrCz9OjiNizvUm6QcjFArvej37OanD8EaTip6Z7B3XrblAxa8pc+6zfOs16z+FdlFtC7I
ik1kdFOsl97U/Vb/ZD0Qhv0U/oXTCHdzsQUemv8pxxvVOA73U2I+94Y1ju9672ha4Ny+cLbt88cR
MPnBdgxatdSU0hO2oqW4sZs8A0VnMx5MJ0mtFgAwACD3aegs4IEDnQIqipbhFK9qw3vBPz2869tY
fn5xLPNUBpNY4jbi3exWXjFT5LisfNtb4pt5rO5iLHTArviT4fBGc3/GH6CMHnlZkeFb6iJzCLFc
GaKe56VXlIU1EUSnU2AloxvLSA4B+FaZOLyuEtSQwDOwD1PRCUNwmDAMjKi89Bryhm0BljgcYz+w
Y81rsK87EznkVtQH9qQi1gFAkUmgsK5PttJnwUejX+llU+glfr4R/IoWiI073sq2tVdM0PsmE4No
yNEY7CUqYiZFdVR56EXz7QSN2Dl9Du7l4225XfPhLumwnnOgKaE0x6DTu+m5Pc9vFaQlvhewUrQ/
qHDi4Mwd0U5sL5vafqO9EMCXxjZz8033ETyZu9q9/UErThC+Z0ETBi6jrmnsm9byGMorq7y6jK2i
iK2h4QQLaxQQ+KgagYpUVHP5+cXzkMsuHomSV14TZdJh1I3QifWOZ9bYtrhvhUDgzynwFBDNsVD1
ZlH2Uo1tKl65k62KKm6yFR3VIYeR3gWWtp2d9LG0ngdb3zyn3OHQdSb/TZ3RyIUpFGUud6BuNLUD
5FnpJKMLjKP12IGVH0wyt6WSIau7GkzK+/wsvEVbhHciUHU3kqXeGW4U0+KdE7+ucibLIK1DQszv
CsPF9dV5n6VNMlVeMpd2nR3MZOS8crYO8y+uLkgsruYFCRKQymiTsfLMrbyPP9HE779rdu00d5Lj
HzTA12cft6V+1YJik8k/XDH3NTeSGhUNuAp35FN5w4G+xHb9kR+i3QRgr338aLihY9rmmUN4CfcZ
RwXpXwUnCXSnJft8zWsUxBGQ4fD+CcpnSmMhWeTbYrsxN3lwlBAlGHHFeYCruo0gMyoT7Jdbtsxd
0yR5ExoJ0s9ea6uW7LinFJC6e16f9PqZavDSwR+60UVGhaZj5wvKNFQetgFskm3qCg48odC3mjsF
Exkd0HuXtsS/MW8ByVoERKC2/4fy9wFcCFCd5ViXPIMyuR/teoeuh8f0oN7P1m/T7g465w6X47q6
QuzkQSmLqFCXElL5zBWSsujKJofKlHQJsBt62G01MqVOjUjMvi0ubMMbdk5f02IMbuhLZpwHSeVl
4zmLv/5Mv8Leam2hPUwm1i+q9w1KJeWDn9vo8yftffwL/58+6nHfPwe7ZnLTQOaJE49/5p6Huguk
ysA3acrbGNiSvgulJyF8rwDsI4Y02fXJJtbtILOEaTMPli5xbNbPuPDqVJC8uxZoBSCOuqzgC9rh
r7/1sYRysvLqHsi1djO7RH8p5hepMp3bl7Hc69W9L1kXgteLPBNqmey9K6XYRr3WdZ4xZE6pPfTS
XtZzKx0L2gZft2n9OGN04uswyxiCNIlisu0Tka50VaVptVdl6VuZALi2lK2m615uk1nUHMOSimKf
qQIbGsHgt725eDj5iC6edAaZZgqcQnmKCHaaFyiJFRyhWePnkhCjb5MGR5t1IDQQ+RwXpWVk5nFW
C86xrfBDkBlHcgy9/chRMw6jrjYlyeoI/JReCewEI3zWge5n8krMK6IAQYCfAScX6WNWi0uRmsTq
MNXe9KKmQJGrT5XqdKZ7+3ZWDu2KCvP4Sw2IE4U6154u5lYTnyJnRs74No2fb4lApg2oMYJ+dCTB
5Ou31MZpqRBAWXmSJkxHdPsrOZ2lurcR19hFTLBwr/GBqoZGRMuUg4qOjZA4fZvwqsBrZ6rhgZmG
vvxHY9SKmPX1UBKl8kS9pylRN2L0mQCjydcjWzV5SdyfmhV8w2SoqHQbyzAIIypxHg9yagS1N5fv
c/BZVDJq3LYio9CGGrQyFFuhPKVF+DyWrvlraINNm9mT5IXilsi9hVqEpne0KGna35ujXnHuhW0e
RC5j+T6kJ4FqhiITK8pJnfS5OBiV19Xmts2BC/gZKilVlF/SPm6s5FzqNFS2grhPE7StK7tyPDah
vjF8Z1KPtUnD9OW2qKg/lQX5BgVTiW6KEts11nVz0o6GDh93ql4rM7LaROU4mysSr8sqQOMXzuUf
JXJFkcIxH6rWKyXsqo/2Y6DRROMoiRVBwwCQYUgqtscub/ha4qOu0as5aVqvSPbS/LcyTTuOTUsO
Z6orKSc7u6KRrogxbzgtAknLtbr1SG1Ycncflp99+SfSOOuRl1/DKHLcCcwSBriICQt1zRMqLGNf
h0Xnae2HoCTUMLF/JJApkY+y+ExQirktCz/DLQQDogqShoKKBATimqAyBCV2xwydFxobpY1Rfwgy
mzRvmOikiuk1uzylke5Mn8VZPCS74mz2z2ayh6R62qFRt7c/56fcqEi+wfGUxO8dhYvoXtixNEsn
IVWjzsvyU6v9MbK7WC84L3KNBtKLmJITFR21PEZRhmqRCpmSd14do9gR3OcF8kz9/zbvDBaWfAcu
EWU6pE6vGSlzUWviruy82W0RH2DjmupEPpV54fJPebmmszB7cWCSIZFGbUHHmJA9Ex0j3sTZpp+p
UXOe9E+tsVDCm0ZsjjaUb0G6oBQqg1qiWNR5naIBSF0a7+W84GnzFXaQypZEuMtYyiqybW5NFaBd
XSK9l9tuYiHVTFVOmneR5+sHpl5RYG6/0yozDgkooMXFxS5aK9oZ7gMvXy7/VBeqjFSyATtsijBL
zLOKdLMA7Fjce6maHYezNsCDb3dmXVlh9JyFD3NXvoljtpsaf5/OzuQf/VF1G021OsUJziHATxXM
mx2LHHs6n4qouNPm1DULKviPt5/cyr3iS3U4qLKG8hmrcYypkxCcVL3nG42wa9M+cvpm+nObCAvp
BCu4nMe/qTBWuqzrsS6npvey+dgFVq5aaQj7rP4OT2o2WuQ+GPKKmsVpFPOX8q8WuvHsBHLK0S8r
zBIRukVfCt5o6WU+oy80vzTyZvJiWaNm31HCYZRtI14YBQXoVHiUogqn/PpB9rkyiGXWT0hI5NCg
b8ljfO5exrv21FjZRrNTrDGLTkZohzM2qcj0i9fIvKLeiAinWURTLSZjWfUmhMmQCI08eU2O2n0W
WlJxwIiufftCV+Qbxh3BjWZCZMRvr+xCG2hpkRXz6E+elI9bLUbNYtCtPH+Vec12P4sVOFAZvCxt
HTLyjsuVXlAa2lwT26aevcma7XGnHMonQHHuRmtZqzcdMDBwCqy/8Ya3QmXtHC/pLj+/oBtlUZeL
QjV7b/aJE0St+OrXPC2ne/G7VTlu5bjG7wZy9eajPywrioj1kLi8rtMV7/iaEuMjTbUuGIYJSpP1
kW1iuzgaOxVwavOmeWvs38122giu5iErTQertn2HNw6x8iDglpsyfGDdxE7g7/u94HU2Zj2vhkL2
xmlIrFyPqC+8xiJ2Q/whopN1FoqXlu4PNH0s5Je6cYs6dJN8uI/8hupIUpbavO2Lu3lyZIPjCvw0
N+jBEqEOUJ1AmPl9TxffVocZmn8DSfWwy2a2illS7VnWwm06lj2t1UxzBU3sUIZXtM3t97NOGT6y
jky6orM5CN0okKFF8tKr0WMyoPciNzIqjptgVzRvkSFxJO6n3kODi2JAw8PhgTVitBKWdcXCHMeq
F9XakQili1Fwjsez4kkaiMOQToNDbhDCrn6WJj1DTdFUvTZ0ylPso2q7mw2suM7+pF52V3qyQBOZ
Dnd1Ziuq2ybobDtJbmRLVs/NJP7UT9cfs5z/xc3GvplniW+o3vQgVlalHSTV0uGFRVY07ppua7hZ
dZ5fRnQ6tVvZNbvd7fv9mUQl+ADYAYJ126II5/r6AwqjGoASi9OoVAENn5YiPUQHX8+fy1imWgec
oKPc7RNjTySqz4ZlpG5MPuLucfi4/SU/K1XfXwLTK4sq0tVs1lgglV5pc0w8/dNI0fVN1Raw/PeC
FZ1IdJ8RpxM2WXWsDvI+3Kte/IClIvv0cf4j+Y5M5VdJ36L1ytwqhlXijXAMySJ51/6YASNloAiO
8XZFVJiLSupGLsoYXze1n10JxGjzIVP+/lV7u64EhOWvt0/jZ40Cp3FJj3kJAhbEDVoGemO/0ffD
nWcCD/sZs3y8cSZl8SR/cKYRsAQTiTIB42sEGTC88iQhnnI/pNRoaHsaZzd4jJyEuFpN082AxTzj
I/r7gJkXHKoXU3LlY/8+/9L7o+DOqiO37qw/EG2bC6NVBrNTucImUmuOGvxp6nAmF1+6cHLxWNqk
bntdywiaZHqqVQOd5z1Rec0OC78/zgPZEBQwoCYMdk2QHEpjoDcD8fzJSuqZmiqiiMdIJnQMa6qG
VAXggZkkLs8jYmGy4JOBP3ifhgzVhAq7cs2fSZpiyoSeeFH1SQ6Cb+eSnTd2n1Fl2rbR/YSm8E58
nCMOy6vnekGX0QFk8qWONC2B5nupo3OOGy//T3dnLDM5urE4nUzCoG4HYUqKmXhd1Hqznmx7o90o
ZOREf4uf8OPyLsgwwoxiYaiZ40g8kpINGVLN0qfys0ZSNjX7zInSruSYrBULuRgq5MxxdzIS29eX
JmWVn6JHiHhp+Z7Uh6h1m4Q81rArgxBtw1FwbmuGNQ41ETMk6ADHWAdhfLJCS3QFWxuIN4w5VYNX
Ig+b2H/Ki4SOdcZhbs0eLw23EoIF9EWwbU5ZVI+RSGTiYdJKo8Js6k6R5zpHt654f2hqRdIRoTQ0
LCKw6zMMO4F0uSarnpZG8DAGiySPWfqiEszkqI4GQRkdU6SjM/ROrs8oOCW5W5m7trOMyDWV9xjN
Vq1IaJc53ITCqsOgYbXk0r22TNMwJ066CDh9iaZ6eZzu28qgfpbZAu4XAxqhJlM9RGDoC5bv+4U1
/06zmXYNUOQtRTkH5rYkr6ZK/Sczpn13l0a81NjPIj3UhmYgi43ORdhwthOhnuZWGQyYcGmqKVEs
uaFD3Wx9uyvpb99Ga3RHHqPTIBj2JD43vCmuVYG8IM8cz6giYQdxh3M6ZhXwnCcsy4urym4CDJDh
NNEbYU4K5xWsCSY6z3WAE6N5Bn3R1xIjlq0+6BOMli83zQYJrthWJzN1OW9t+XZWnegIU5GewoAa
tNc1Gb1UND0ZFPiKZ3j4jqPSR9O6ewywPg4D2p+biAKuDjOOru4JtuU4d/tX5w/9fff7+ak7WBP9
AirO9skBPBnASbbbt/Pfh6cXrNs72IH3dthjG+oDr2Vq7TouP5kxkqUx9G0zQVrbubXG+FmfDoNe
ub10L6Fd4/b5rHopl8QYi+VnwdwYk6p6Clrsy3qPhkdZf1YBDPQhVK6qOtmzsjfu4vLgG7z6/5rV
uqTNWC1UdpQmznE3SvquInk51HbH8/rYWe9vk3xJhNHugS8CNHDUVW+BchhdNMFTEfE9JpE36U7H
cjvZSZwRW4d06xRQud03dwiPdZvYvBB5zQE19GXUecmEK+wrT9ROUdIEdiaYfhXjtl/sdEDb+T5q
DiJx6zzjXO7aE0NNREapSkUjB+sXVq1RCXWEVrvKFynBCFXIqSGww8Lfh4skLXSXhAgDMcj160JH
QY42rlTz3N1OsHZYOvlHs1X6qTu69ce3l6UBla1RIDUCb2+r79I34LgTOj1+8XYyr73zyy9hdJgx
jao89wuv5DB5vjIgAvuFRgiOofu+JFafXNJhDF2jBSEwF8BxRqdlRSNgHj7uPxqg79d3bx8AxDbs
P5m1jGoDLvJzeMupT0uKBPNoye7vEHtqEvfhUDjd4aWzeMCOaw/KxFgZVjZIQCdhu3znKjTyqOw0
r/cV2k37XtkWWc+RqtWTviDCnIBA2toM5UbzRugKAx2WkkG7iOrF79uqaVV6L+gwBqLRkS1uWzDT
BWNudXqDQZEqmTj+0fqRASV/MUSYGGB0kFgbuTn3o+YpREagcNdPW0nhJQnWPEwTV4K+ax15kW/E
+YuwZ8iKPgjzXPMmAy2TL5hJKJ/1EZOiSE7wVt+uXs8FLUahy6JP1DrONC8wD/OnCHzqqrakhuc0
rykzc2kBRboN1pswL1/qu6HWwkrzypIOsbJrGtGawsoexwc4UyOKiab5eFsgVuwi7gnhLcy4if4D
9omXeRyUqaJ5Jpmmg4HFF04bSZu51I4NskRWNUcciisiqMN3RquriLkt9BNfqzdzUvUsEKBUsMH7
VYqR4emb822mVq7rigSTJdCjQs7FDvpESlSqoK1XRdpkdrOssG8TWhF0HfMGCALE5R/bVJvOUdAm
EghV1Rc6Q0JMy08jZ5aQR4MRirkV9QDISZrXJr/AS6dvpZHTDr16XkhmqgSJDmByMtrH1KY+bSeI
95hqOe3n6axpCPFVoUlpgjGO24e2JnIY9kLjHsFiTYQO1wIgB3lWNPOgeYJchE4fFgqVZiOhfhNi
dCqLwk1XhB+3aapLIM2YGKSJAaaFyT0UItheta70w07KRLDoAstQpzp9iTcvNSDkll28Ea2s+4D+
0Z3N4+n0fgIAG51cwHFIlmxbA5W/F1LxfJfVg7j4JuYgMgFNhcB6gPSY7bmNRsNKjA7LZVGIUc2J
9qTk7d1ck6XLU5Cvjz6uDU3CNJzmGRjMrB9jeZdGnArtKgmoEw0tEMtoJiOuQw74KwE1dU+d74fg
acYY1WBw3veaCkGD2T80GKVlBk0tRK0KPTkPn1iW/SkUjXNbYL7RIH8IzAUN5k20iog11QjLvWY/
7V8aBzG11UJ2EE3jb0Lrt4Nhdfs3hQJOpqDnP4UlLIKVQLQwvFBYj392j3g+Ow0DQZGl0sjSLT8E
yotKayfZxS8afJjX3mpcKtIt4NH/L+KlKUiIAH4CzSjsq+4bdRqnQsdlk0B15SDVNkFWvJWTtpM7
ObvXMDPF0YdrigSZSGPplkJ59nsByoVNhp+eSIOe6h7Rn6d0hwioiGNLLpL/vYOBcX9dg3+BuX5s
qbiW42zqpqGWIh1uDEYYxFwp7LRH9X1ojIHeFoS1R/pvUiiWXpNKc1JXhAiQ56Z+itX+RR3lVz2S
WqoFE7HCbuzd2xTZrc9LALD0NEsIMDBziZznNckgNUAzynTvrcVmmhoB1QvSOXZqxYizMO1lpfcN
Bfyg29qGM1hvsiNRpKS3KAbc/pK1twznyiCYjcScMTvYlBNSjala654p7AXtQRT/mPB9btNYPV+0
pWCLnQFP7hv97UJkBD0hUx8UuleFc2yhBnZqCrwwQpBTVk5zvLlNbpUlY2nsUDSFION6fbZoLpjl
yG91T81iSjCPVhi/2/n5NhF59R2gYqMYGISBN8dodn36f6R915KkyLLtF2FGIAJ4DSBlJVmyS7xg
Xd3VaB3Irz+LPvfunRnFTWzm2oi2mTIrJ5SHh/tay0MN7Sdbw6v9kYX9secgeO7I+Gfg93LKOnNj
mSBHyvcVRYZO21atnfrHfGpYvovQnbVLGOocbJACNvr9KQghnpQ6TXsvr0GPv7MS5s2GQwTYKQB/
37Rc+oHXTc1Hw/PDDFBxdRPyY4+HXrBXuKMTm4KeYTeK9S/WAZqLKCfMGEDQBq7Xoe5VE6odquGR
vsM7x+APkpRnWx/JxpXK5t/KhOjJL03NO/Bih9U9eAJSDFOt3W0G/AW1c3u0C8h2zxQloMgec/T1
zvDchO41woAB4lzBXedO4C6m7D7YfqEnyF2EWWBoAhweHtB/yfoXUR4EuaDhAC6DIovXJhLouZ5C
QcSLJvqMIOiZ1kZl+4Mir5y3v+HVt+lAsI/u6kCPQmX9ejrCKS3TMbPgo3FTpfuEdQ7ZjG7Dzihj
7cgslP3VsV/oIIlGSeiGBZEIVH0JGlFBz3dN+uPv++LW14jnscrLsAzwNSlFP6zWsd7G4rfUb3W+
9fMjzbw4bGyVImdngZ/zKRHA76E33OzHwtV6xe6mYQORJUYqwLKlo6XugVt2Snocm50aH80Yz+nE
5jxhKmQ/wkM2RKxNzk27aSS77PH6tanJZC+iqGBljdNTH7Jee70cbdqt3FpLYYtxMfPzzy82ohSj
lcAE2T6v7kA2jKArtAYUWPI7KBWjXj2/6ZCfvbbQJEmJMx6YnjHc80lhafRsqrldtCtX1FLGBqQt
FeUWnGEAMIQzhaJFEIU5lq3+K3//Bk0mx0BshJocw60EWQwL3D9qYzM9+neB+/XLZL9+aYyyCgeL
u7b8aw5/RrTVeUgcZCKYE9trBZSFDAFaY0DljqB8SFVR7a6rFG6oYWx6avBTHn/mQwNFs59V/tPS
K1czs5Xb8rsYB1zppT0hKomroVJ5CXuG+SkHJ1/dVOkOqmqeEeLWLisGLEPWMy11rGMU97Y1bPx8
HyIopOMDVxLo0Ax2SlxINGMDHs0SqHtkTbOnpnJS8j4Se/IDO5NYWT2m3Q+ze0p8pk8JJAvXmBWL
18I8bzOJA5gQEcqJJo5FUOmZ6aV7c3j3oakXoti013Zdcpw0b7Xp5tLZuLQneiUjoVZYwV7HuT0V
2atuvcptaNOzXtiB9VCa8NQQR5gilyYPkC/09TUhElFo9m/cdfkNoi8KIVQwsxG8wT/L6I6ePxkK
AGo1gyCEZW3B/lC0B0QwtmpspswO+8E15J9yVD/W4a4MfUZWWbvzlhHdI+q2kEZCuQhAZOGa5HIo
1xEkXL0e6++pFTJAxa+ytCk9pMGuWlPRXoC2zXV2lFARvRtztvPagVRQCJeKoDS9TAct0tXvdWDP
vGB4r2yeQZ0T+h/FfiVYmpf2+xj/Y1OsgSPLXvo0KDDtQEBDwmcT2sNOciHew+5N9prDT0AOzRmZ
74GI7WQrtfHvtEUc24sxi/mIkVZN2Mz29WHDG3rsygHIy84GjY0223BsbN6c1Rh04qOmOE2xRgyd
feWt8Qtbvx2CmOvoFo00QHlQpTdTtQ15L6vgT4Yhuz3Zi/sJka8GsQITJHBhi8daqI+mX+NYj4RB
Pcq2GidFRBobR4neK2plJ2vFomVXcmFTuPZStVRrFcBdT1VdbdsbmW1gclEIBvKBUf5avhD/z+1h
LkX5qL3jeQhFIfAihGGaaP+iSmZvepEuOzx/k4HGKZLn20YW1w25WgWxM56iijCusW6JVtSm4cVx
ZkfKzu9Tx/BdrjW2FKzwV8TWof/rm3BGAH9Ghg6v3uuDSaUOePUGjgDsbyfex3vZBhORTQzS6agS
BezZQiQbQgUKVbjJkdgnqmA7egdd6d55nzFSPsv2dy8Qfk7tHKEcxFFQRVE2L79vz8riDsNbDokH
TMy393IoUaXJezhyPcw908cOHpMjusHhFbJJxuEjqSsW5G+3jS7d9CaWAACaGTgthiMyKVrUw2HU
bFSWJ4hG7rJta0F6rUBMQlaed4u768KasBYVr5O40rGhKVxiqXxqyu8Rr7XbQ1p8QyKeAL3RAugJ
lKLrFR+tLMkVKYTrl35kbcNS+tk1+7Z/DoK3lO9SzloA++QIt9Epzr2M7AbdgPhHASzIZ2ydxlko
oIUM1Vi6tVq+8oBv62hbmtuy393+1oWTgAgBqj86okEFmNzrT000dQr7EdMfNCOjw7vmP4I5yJL+
vo7XBK8WuAiA4wFODsgbSkvopC4Ys4yxsNLZhSHQR1xS7cJwOxm7sdZYPITAKLOJJ06CJF3Hhgn/
U4Ek8LPerxz/Rb82YwOhWUaQZJOFDwnIxKtS6kyPBG6ou0WxzR7b2taRWAgBjSaPzdr1vLTNLy0K
0YCRaUEch7Nbi/BWDybpPcgTt/A5OF6/6qR/6xGS3F7aNZNCoN/6RRunI0yOSeJOGuJ6/jyk5wIs
5SDtXU3SVzzdmsH55xePpAzDm5pumA0e/EPWRHeJ/7sKHo2IOnnU7W4Pb8lboeKG5xKwA7Ok57U1
vVXUpkYGx8sokh/1kZg79O2jQDFCQNd8ayX7tr3F3N7fzusoGIG09xc6cjG8vu5zoCeAU1MAkTEP
A15Nwa68V9EoQmIfmlsxephrEoQ9JxBP6tgzZPsNPH3dfK2f8LxbhLjDRIrKwrDBb4Vgy/XYSdCN
lkKQH8ZGdo3gUymbHTdMVvRr2kxL/uHSkrCmqVSm0NqApdT/4HLN5rcQMVsnRQ/sUFpZ0sVhaQRs
egK9m28zHHRhUMVdaHgoPiGCijeaErCGFjaR13LDf4FO36bwL0UD+BOUNAUXkJTdFFRVZMzokyje
gwgwGXta/JqcTnpPBjcJSyd5aSXGP0dyFzWjDR0IwGHavTo8j3SrJGsVySWvZIK7SylySXDKIjar
Sqw6lzIkj7M+Q9HzpSaPmumG9KOUsr1R3KtB8UNVX29v68UFvjAqhLAJagt0yGG0g8+Vhi8gFx1e
fLXgiaB+uXIzzmfy26TjQkTBFTc+MsfX+1aWVJpHLYzJUaag/w4QhFJarWl+LG6jCyvC6WinCI3q
phIJOXIYM1TiUA3qwILvExaNa4CJpXcXdGFwr0FnCzKYYlq6R59ljqsbabA3LjufaKKl+hDdie/M
x+BHuoIwWhwapg5nBC989AS4nsCJVHGaxw3S+vG7yeHEtc+meVWkNVDL0kJRRGQAzsxc6G8BshGl
apeNhjeYz9Hkmfz3P991M8L2bzxsaiITvjY6n4MdYXjQYmZ69T5ABMLKf1RawHr9521bs4sSNx14
NvN0gYrzjRJfqX0co70UFkhzJ6VmhfKUTqjBPDRIX6955qX0GqCj/7EmaqKiHpIqwE8bXt6Ye7U4
yQWUpeL3WtqT/GcIUS3frnV4tjA9xmnolDWBxs90GNLatRTEP8nr0PS23OzN8IcxZMy3zn7/EBZu
59sS1O4HJLmjY1IdiLyfacBTc4DuxB5a52aHg/sIijDUQVgugTmS30HEuh2ZlD0aQcSU0bk9swtX
8NVYhZwlpJ/9COIXhtco4WPPtyaVbEDiwaQ6gvLT7zlZKzkt7UsTJ21WKAF8Qyzp9Yge1QRVUy8z
YjvO5ZMplfvbg1o6YmjcAMIcTjUSKfOgL655y2/bETKVhpcUmsa6VLFsQ4UQgJwho1QGgbFy6anz
a+Db/rRQeEWnAQh9ijVDdFBJspb7hnd605kDrAugmD/mDP/bx+kzdj4LJGff8G+0Dk329pzX1/DX
lqZ293J76AuUTwTo4EzhMYbCM3S9r8ceQpYarZ7xKdrgqi3LDCejxyTc0XYvT/tuSOze4w2Uvg8y
wG5TiHfLBrE7VBL5mnzHEgj86rEgfIuFbk4BMSvTk6od5dFOqlyKx8n4WEDd1doi35HHf3zVrvG+
+oKYyLhWqV7KLl19gXCPVGQYUnXEcyVMPwpj0zTtvougF6dvDJ11/cPM/Zi+yhT9m4v9sIbGWHpF
zvQB8CORPsSGFCIUs0079I7lJsSwwWeulU2bTU8acDc8fYrVs+KflMAN4l88+6Orz3G/H39NUGHX
UW2M3+VotIeSoZEuqxUdJcmGEeU3f8+eBmPlnbH0rEPtCyVvFEhkCrDl9a5pNSnogqoxPd96wzs2
yHynA9XQzOuTPma2qSXMio8Zt8N71crt0t+NkwP+jEPW5mzBPVhQMTBQI0b4hMLB9Zd0Acmisid4
eE+QIskP6Vq/h6XbHhbwmyGGYEEBWNiVYaAWJW100+PmtjUcayfxB6KfZj2Z6qGkGquaY7SmADGv
tOAhrowKG7Fvo6byc830rPxZtz7nQhdXNytnf8ENWXMyDEJW1oxinOf2wu9hl3SlWUjIBMgxQMoZ
lOe1TKuATihecrgnuwuHeDMADIya7xDvINNYn+S4NR+oIVFGSutfZFfhjADfxYIa0MAQ3h6NUuUZ
4VhNLp1ItfXvJf2YIoWfPd4e+kKAgDwgII0GsgGQMxKmt+FVrFUJpjdBUkhG3K8kx7bZoWQRIJoL
17IPS6t5aU4Y1kiK0W9qFRmv6MSVn2V00iHH/f83JOFIWlJSttOIIcUtsv8FM8sNqVWmVK5xF/+L
eBsEcywTUWedJVnYOabC06TVCsvLQCdOyLPaokAovbXK2oZY4hNeWRJcogZ5qyLJc6jjKOVrCg7Q
mLK81raNvzH65lhYzKh+Ni2ecg5fAy0vujl0HjLgjpHJAUbu+oCQQm2sNqosT9lq0zZJ7lM0D/Bb
W1XOCbFQ2dvr7SO3DqX6LEHRN35RQbRuV6KF2b+IrmB2cMhbKzLERIWF1UZNjRq9sbwOnH4OQY9J
R5m8DuzGXMnmzLtetEShw4A4AJId3/Q08kKJeDxJFghJuaMHd2PWMh7vSfRg9j9u79alE/FfU9/U
CHN0QhisLvC9TD40PgQKQBkHMOC2kYXgBn5NQdYRfE1ww0VQXeFH8SjF2DxR+lTpTp7aevtGGjwI
olPQ71MgEaJ9n30YEiA7lWtBF7HdAv/GpZ2xAhn5vopIcRBEWfgDF4mYSkoBtOMdxYlJS/m9INUb
QC7oRmP0m1Rt1h7dC3kFMLzB/0WyE1LX4Jhdb1y5IkBc9gQrSXQb6lJlPSdddYToZlTaY7qRmVa6
t2f7+5LCJqg2eEFas1nhodonyPUPPPY9jsgw4JtWCe1+BR60PLALI8J133BllCMz9L0m/RPHj9Ym
zxkEM+m+nn6h9aGTT2vv4u9XBXopoKsNlCNQtDDFqQSRfpR9lFC8UAUE138vIurVgbbtwt9pfgdc
yj+fxXnVIP8EOOE3CZZOK0OIPsSWJ4OnOU6Hai9X8VoR9Tu+GmO6MCI41UaFCkKthpan6a1L1LsC
XRoMC9QvZZvHD4P1Sv3fo1SunPmFSApmcV9QC/AOKGcKi5fjPm6SCWegz71CiQ8+mrqhJwYakrcz
TMjY9GG3rQN0pV3DIC88La5NCxeWlRXcMqXa8mqUMYfk5WFAv7rd4KAjlB9vc8f8bXEIB3Qbo3Al
/fn2mv4/Bg4qPoABGLfohwwNTQDScJ5vkrcs779iIJpOqrLLJ9xmE5KdthoEL2iWvrKbFoQRkKUi
gIRqUAbETS0cSqqXvI5yXB5oH/P4DIEiYJ1/GTZF1xsJPS0nhiZ3bsA+Job/RAp7Wz8649FygLVC
t0RA3De3p2LpNF1+j7AF4ipTu2D+Hvqi95D/DGyFuh2Sn0R511b1cObRXV9oGD0Uq6FRD0AG4txr
NxhEgJ9Rk+MwmeizEOFBFOnbSn7rfWtT16Ft1htfg7Mipl37qEeNbFBPxjDheac39hg5cvtbrjdG
itwR5C6brbEmWzDvu+9fCElk8HLRlEKer42LENwkahLQcLK8nNL7UAoDVtfB4+05/36tYxZUeF9o
9QMaLHaoLEjKm37EZWBBWrqB0kc8PDZFxyq8bVeFjhcXGJXFuUYDNqQhhEwg/BcmOtDgoDWqnZA9
XoQBALWmiZbGSs5i8LlV6Swn20gamKQMtkm3RTmBMpW4jWkwzXwOxjU+8cLlC9aZakEWCWRQwFiv
Z1lL61AzIh/XIWBu+tFHYo2g80XDV47bmh3h2m2VupkqGQGU1GqnJsp3oAkeNDzd4hXexpqheRUu
tk1Uh5CfrWFoHFzdYjzbhqG9hrVZ3JsXsyYEnhEpstJqcNfSLvlphgkwPujPcntvLl7oF0ujC9Vo
DU8WiORjJJNv+0DZadsA++bllxE7QXs/Gpvb9hZkGnAYTJAQ8AdCQhE/pBuxnJIx872ESU8ygI/h
8+DM4IxnSKCjszAzthQKYXfGwesgVHPb+tJJhGLdzGrSwBT4q9JwsWypNmgzTs/3DD1kOWI/sEbV
/FVugFXuVmhiS+HYpS3B04I/T6QuyxGO9VtD+6iyh0pfMbF01mf9OwPxHvAEInA+avzURyXE98IB
4DvHiglrh6Ov7ol6oGsrN+820VOCrAJLqLzIoJFcb3la5SBDTQ1gZZl8h+DEBnPFkULpiyIRXpvK
ndL/qvuVF9GKUVGwkUc8KulY+l475kAtIy1qHWsZLz+oY/MpBQPaAMZcCdeCzkW7aHyI/DDkzMEH
uh6sjyNRJHXtA0CkHXiJA86m0faJ0xz0tffl4ka5sCVckq2Wl1ksY2KD/E+ZPJva70r6NwEn6rv/
GY/ggDO/CSQtxnh0CljvQdnXLnovDeNHnJwgPlkEOrt90hbyBnj2XVgUXLGqcsiCKrBI/eHc8ZMG
bItsBqimnILisUROGRK7lNwNfbaplXC3Yn4+Xd92K/TuFeiAz3ATYbcWGS2nMYN5E5UoRqg7Zp8l
+akGD1b5RLKdxVUmqyxNDsmoOvm/uPH1/1r/63Qv/Mw0zSiQkvtAIxFWAWSkD8bO6J0MPYDpyp23
dEtAbR9/Q6wCcZawVeNayxMS4NmH0hY6GITb2zO5eBLAgQeD0KIQ1BPuhxGOQG91uLEI0Zxt8MYZ
It2wi87fdp07vPHCRpunFaMLiR/snvlXg+KBKREDhqavLLPMCHZPxO0CWqLAR0m7YXJSNI3Sqjdu
bsrQjoKPCMyyTVzYVfXaktWWoYtze/EZwiaWUWNOaI/PSFoVPZxYS5+m0g3ccaNvBwdKdz6wJ5D6
qzAr0soeWnLuBphtSFZo5hzJXbugxoyCoYjg3Md4x5N39LYCxpiVac0aYhf6mlLHQukFyj9AIEKl
A7Ewcn7X9uLQgLq8jIUGdMMeaPbSafvKsjWf2kV+x3lky1DpreXELVGLkSGs2f6L62wmuSugX0J0
WYQ25+UYy9IEZw/SpE3ijVVuQU3xK0dR7sxy5WZZ8rqXxoQ42VS6ttfJbGx6mRlc9Qltwv6NE7w0
olzPqZlOY5BJcO0IN/y6dhLlI1Uhxk1eIz+zSR/sMhCMWdtPmzJ38iFdO0dLbhCbB/Mpoy0LtDev
P8Bv1SYNM8P3YuQuU80GAMcBBwKoJSTcsiPvNm36aZanPEIbo2hjSD/+ufe4sC/e39ASBVMypT6a
Ybppg8fmkD5W9ihvSr17kvH4j1a5GEtnFvAGHB1gtYDZFhZ2lONY6hQL56an2yzxdOXXVL/W/lEu
0q2v9XBdhoN2e4R/VkHsQprzRK3VzPVsRbx/EOMidIA0BTIAwoWrcJmX0LyW4DbBBBmfwnZvVhAd
g+hgwCEtOXTMgF5ApcZeUZCn27O+wM2YawIQxEGzRQj9UOFOUMy+auDTJS++m7stDhtoaSPdggVA
Pwwv2Zr7yJUyV+k3uV3t1t4tS28KE6EGEtigI+DdKyxB2PZNnSiaNG97miZOGG0y7bFzk7MFAp3r
K/cr413Ip8EgxGXBBrTQeE/wlYNvZGmSKpLXGLLNK8kFxKUd0ZG+Yaa/Nco/stXb6urpWljkK7PC
K5BkRCuxepJXpE8DuVdaiBobJpCRDCoXG8hYIm5tnDpcU45fnmAA14AfJtAhEZPZJIxCdSpb3PlQ
1CURA08qm1xuAj3O+LHVoLq6puI3b1hhQ6OFEJquAJ40tx4RXFmEozaYNUyOErTL0RsrRF+PQD9C
fWJ/ezUXLj4TMRvEECAmT6Gjfu2zeNH2NJZw6XaFuTeRpTCjY5aZO5NGNlFfDSiJ3ja4eFxmaRxo
k4AwoIpVzzIemmrUFLhpCWUQFJYgPweC0kD3kZmBRvaAfus2mjW4pIAOngEJZ+DaNGRwEFU7sfKW
B09K8KKuRQBLMTQI7bOgLpDts4Dc9UyEgR4pah5LXpeiU5Xk6jn+uYtVOC68+UjOmrHdBs1WyXq3
KtbgIPOhEVf80rqwDjoJgrZpQ8kz/CljTQN4ke7RklWdDqG0NSjm4qpDQUJDvQRodbHKH6W1gsYx
JayhFWgYY1tn7W5UI4QZYCikJfoikdU8/MJdAQobhANQWZgTZsLTK+et1GI9JeA90EFPUVonP1t8
U/jn3C8ZaBKQskXeLISCanFUqnOeHYth5YpcHDidxTEpCCDoaHW9yGrSp60U5ZI30K1Z8Y1RRY6B
kjFOc63+RrOuld2+EPhAiANtLSHFiSY9mhASNBT63wMyPujdTGXHKlHAiSSSO51RrAmoLPopgslF
s3KcY6SZrsfGB9kPkqCBLeQqbOzlnRTKw74D/Mox0+IUWODsJ2mhH/oiHO2Q0LWLeHF2UevA0wUF
XBTIrr9AGsN0bENZ8nzsXCtF1iBEyerYQjEm5u9h+rriSpZuIlgj6DQEdivKntf2JqsfBz/DajbZ
0Y8Tp/mjUVvn+hkdHww9YXh+y2vVxqWDemlTWNEE8lGtSmAzqxmdSla6Lbgc6adv3x7c0lyiVfQs
YI2CsSaOra+7jku6JXk19d/zqtiUKSQzIX2UfoC8ofFgpWS7ZA/FcFTe8fbEZSc8PYuEKG2WYO1a
w455tJXOzZa0ii1Xz0O2uz22JU9waUvYJ0kUyX4x75N+mFjUAnG/5k6XLtBLC8I5r3Ju5LwcJe9H
yBWX2k0kuRLAorfHMa+16LQBlsBtgQQnMnXCiaM15SSzEHrRip4GcxcMz6a/Lyvoz5MKF4gbPtw2
uDgsoNBm/XcU2P5CLS9SHbpWxM0MWvDyCS2pJMvmPhrBqPJWXmv/s+S4UFAH9QJpDhUd0K6PVtWS
UskzBHml/qOnd7nxFq4xIRdv3EsbwlGqUuzGGolbz4d+te82PyZzZyQ2pjBnhhOpX9aXuVaSWxmX
IWzzweSpP3WwaSl/0vaPaZ3L7v32Ii064otxiW6QqhISKRTbW4UPktMjgQCy6sn+Dvni+it4neo1
ZdWlAwXKLIDDwJOBUyqE5FbV86g15eBspL3sTKo+sinP1xQxlurKiH+BadeRMECvWOEGzyJfCeqy
BDjHqVhoo8IIeTLDLd33lxI6l/JuzeLSfr80OP/8Yr9XjV/6RAWkpcot6DO7nfXZ1QTq7tbKwVoc
GvRegAtG1h2YIGEGzTLkphlRlGqt1knAsoqmn9UBrIe8B4i+PCT1KbQ2Ey6ZkSAD79/R+D2bHld2
ztLlcvkVwqnTi9CapNAABCv7aiHTcOBvtfWC5wcw7wODHLqMviHOUHhDZPvKHb5Eau+mZA3xujTt
swgiuvxQBQBF4WCmMnTFe2XwPagIsTIBDDQ+VZPFuoSveNClRBiSUP8xJV47NJjMLDUnQFzQX9SE
FBlwCYecxjvQWM+91SEd9ZjkUBI3yUnXHut2BWOzdHLQIGLW+pn7NomP2SYuGz3P8f5p5NMohZCS
WPEGC0uKgzmjzGaMGS7Y6y3cUaMwzCkPzo0FubEogEPAnZd8hBWedM1qELiwdBaecSC7QgMegb1g
Li1JE7RqGp6zP9oBZOszRDIOmZuchkeQKfynAIK1MZjBm9s7d94RVzchWpzOfTYAHJIhlSVWAIIx
jdWqM8Iz5OAH1ZlRB1qDfiBMj+5KY1P1K9HKir2/LvjSMYxT3vMC9kiUo5XlR6ikTBrPVvMDHRCd
Oj/U8f3tEX5bx7mJK5J7GJ+lA64uHM2W8KDofS04d03qVrm2q/ttmjxUlvbiS85tW98WcbYF3BBQ
UbMamMhOyqry/9gCCgtQmW0F2TFuSNtVzMiaIcGhm0PWBnFiBufWv696FTqX6FScKaxaEyRYNITn
FjbkjEMWhaNNZKhqvBiC89CpTgyOkKndx5O1L5TP21P33aHMc4cjoOF+Qps/fT7wFzsjjWVI7/Zh
eIZAU92j7WQ8OkhyOFpWHAY1OqYpsG3QIgCVB3tELj5Wx7q0Ny+/QJjUWQWgaIckPAN/MfjJXuoO
DUUzQC1zkga9B9PMIcHX7WEvze/cdZLgiYnqhVg4MtSySVUrC88yHpdQldB6iEf5+9Xa5rIdA+L6
AOzhLMw/v5jdrgHpWh/K8KylOzn4moVXIF4R/mPpXywinuf/MSN4sbgCVZZymOmC0S0jdNNLoIyW
NHZTQYdlbXN+D9hmczPcGFAFpLLF81ZW6AmNVxjM8dEm8GHvcdQzP/QCs3P1l1F6S2Kycsa/w+Rm
o+iih7cDnrDfEKT5OFY8HeGpoRa2lXb9Q3wX7sPGU7d0rbQ2+ybRO5vURIp+bgyCDPn1qlUl74aQ
9CHUhkFSuQtwEE5+9CIp23BtI1rzm+ebrXlvQONkhuQKSxdIutmNvAvPx7cPgzXu+UzY2WK/N5vz
fgPu13lzZo/uI1owsMfH2Nl8PUPo0EY46Tx/uffPH/fe6xckCdkdFHUOnv3uufeT7YXu7z8PP6z9
w3G0dwZr2QH6t++7p4ffUJl/sJ8ebPewskBLDn/Oo/zfgQgOPy1A/DPmgQSeds9ZvdPYtJYwmSf+
1mTNruTiOCXqFKldMcBGECP2oS1FoBesBQV/g6jvZnA1I24HQFyk8EIikdYJ5EjPRI8ZLX52WsTC
BOi78Re6Q09aZCvZsO1KF3m5qt/xqbahIGrLyXNNH3M04OmlAoQw1QHma3vbcc3O8NanCVsTFBjg
raQajuuA1kk/V6AYi/ML7U48lzV4RjHdR6UhjWIyhecEgn1JCnb/SsS+ZAC0VTSVnQM83NjXC9j2
idb1hYWTlepw7RVcVTjWlXN7kha87tzyE5EAmu4gRhUerbRIAG/3TQR1j+xet5WVIHxpf1z9fjEf
40fI5/H594N1OoUZZP6Ja/AzCgbM2H2VxrNJHBr9kLIUUt9s0JxyZEm5l8mfME0RNfwLqCgqZpdD
Vq4ntuOtXpkjJrbrMu1sljrZq36/wjZfcvyoQaASgfFBI8ASrIRd3kUocuGqTkKQhyARuEPz2Fh9
QIPshOHVtcam/w5Rnsd1YVFIGfWGaqTEh8XpF+DI7Nl0nj/P94md2I39JoEDi2ce44fXu3d3sN3f
pn1gP3fqsHLqvnMvhc8Qjh2ETHgSqn54VpM72USvClAwJyQy53pTlVJgw0/aGDup0TKjNY9EDbcD
WlmQo2T+5qSw9fGzVN7D4LkfQNTcdrHT6pDqCiMbXgIeaCX4XrjArmZNOGZx1vddQCVs0Arag7IT
A0rYQq3DSl+LtAKHvHBvn7gF539lUIhzkixo5EzD/KDEdx9avtPIR8sPHalY2YILwSIMaSBGQ2sW
+BPhBlD7RonCNkGrOPm96gDJzB2VQE+ucTIVrdD0d316uz20v/VKweXOEQeYOXjygvokeBON1nlc
F2l0Vus3YsKzE45+2KGyVSQIhfvWHvJkriUNexq9aJJkt/x+UgAM6te0mRacJ2heBESvuSgE4NH1
GW+iWm6KAGMfDBJCRnKEZGRW/mOFl3mrX1gR9g7P5THnaG117uIPbRvr2zb8wXMXktm353VpJSEl
AWvgsUC2RogXohZvEt6O8ZlPYHl5RXDwuxzCmd1nnoXMAt/Uxrvnts2lc3FpU9g9PvUjKZNg00L8
CNKrq7lBeypC3UZThn9uCghbcPPQEBBU6PnEXIQqtBojvBCL+Ey43c09x10gNSvt3ucnaTUttOgm
dQV5DKhooSpLhYF1XUcgVMBhLZNdCS0cu3iuDfbPUrn1A3KKOvReRSdd+iCFmwoYixrMKCt6HmJM
ed97VffVS+qv7FO7axq7Hn6iw28VvbYoNA4IfuJmH9KdAd0bvo+Vj1hbk99Z8h8ACWK+EHXj6SD4
j4hO7STFVXyOJr5FIQxANprdZQRalWsV/KVTBEkdgi0HHj2QR9cL4/MoSSUrjc9K9BsJ5ngtTb+0
rylKtkAI/k2TCb+/qaJRtxIshYXAVOqmfTydqvQOvYcYMIk9RwsK/o97T+IUIZ0Esj3q0wh4hHs5
Nhqoe6G90zmnoAypHYvjAxKjK6dnceYurAh3sYYXEWpCPWaOxhbLuPkbmfq1Zn+L03dhRHBymLSc
EquNz3LxZ8hOuuWQ/Ids7kKaMLN4j9fY10uxIqSP/8I5APv/+z67OKekV0eEc5g6EjhhcpfKMTM0
KB/la5q0S1v80pAwMD7oDRpNwpBiPMl64xID9/85MppNrjm3fc+iKZShEDfNKVQRqwiW8BBJU4PT
xGtH6R6tFoVeybbqH7H0ddvU0rMcemAA76lzT3Gkv6+Pk5xYBjp24q2kBPp9NuY7s5bZ3AvIT0Y3
8SdH1SFsbJvSSxSt4bgX1g62Zx1uxASzROi1bS3V+lRSYLtTH8tyl6PRAFz6Wofwhdm8siL4JhoM
koVMfnhuTVKwEshTGt+paFg9TPQx0fYrEzp/tBBuQMgGqH7UskFOE5uUjUqkpcisR+c2VuSjn6SV
I6cGRO7LvHUDOU1dve+n7UAqiOmWhn80mig+hdTwN6BW5ShzFsWPscfLkxtttLKzFk4nmiQh+Q8f
Pb+vBEeD9m7ERyiM8MsKtg2ELpBW/821jA0ZqOCq75CGf6Cd+s/bk7I0J3+lmnB5zzBycQkk9DPX
Blym/VA+J0n2lEMQTlXXotil9w2E0GfFuRnapYppcl1pAh4bSXqGOM+4hbR+xdopRs/RwJMAIlB4
gICvYOh61CLyLNc63y4ME20PcYb+V2pLvAU7VVGzKuvScw2t+2Sw6fuEhtW3p/J7FZnOvRX/a0S4
n5LJMCRutem5H1k1QuZdkxg0RysW/ywcaIdtQve2xYXzA4Ng2IJrCXlGMZsSy3nk++DDnOvaTFxs
FvnUmMQCZC4P3wzSVPeBlq1pi4pGkZ4E+nCW2gb4BJej4JZCKvtZBNmLc690wPFujcDTAUKrqLGN
1ZWsybcc+mwM9BUINoFMP0NLr/2QKoV04iqMBfJ72UL7mkhMKdHRHuo25tkynI68t2hQlcnMN4id
0JWinLhvZvs6On9QiAJpCpI31/YH6ltDXv8PaV+22ziybflFBDhLfA0GBw2ULFu2Zb8QznSapDiJ
8/D1vejbfVMKsxR96lSigEIloM2I2POwtp/sFT8hyGb3aBOJtX9DZEJfwTMCTJ5t3khR/DBidIzv
S60iuvbalzURuAtXZ49yRYWxksGIdRZiHKX7AfWbDveXT9gdAO6+z5M/grrpyvAvWs+n4APPx1yZ
2lXnrpaSfRxLdrXEssEwe8aAk+q70nohOaKWraR0aatCjU0hFRDvsIqaJ4psOPL9EUA9RF/hhCDK
doNLUim0zRJXig7GJa19CpQtszbR/U6E9dPn51e679DZcf/oc5IxbVKAezpBTrAVZJRVg3SZgFny
OnwE0hwSneBP35YSKxd5HT+zojFtz0HcjOQ9zNntPS9iORSVcjriiE0dF9rCvULSbyqSJ0hKVHG/
ioyeFIhJRqxYuIRfKXCO/8WJZYTNE3IJWrWYb8AyFr8osRNnL8KGmMsOZjWAe2QNC8we+5fKJ0ne
R+59oj+mhPC42KaBwA9ZfUwWs0USIEGMfrcEVQ1oLIL/no+u3OdviWwaHbA9gPrfUSB6KsYvUUsp
GWpszUCJW9E4GZMf7z2V0dH8NK2EXCLGmv7+ysEVm9xPQvSqHpaKIFqiL5o6Noaa4zAGSFBpAMLM
08q5f/hJSq99GIA5wyVD9yqsNVI133O2VzQFLRT6WDGiQ14PIa1CWUJfvTxyDMtP5prIAHsP9lIB
7AfbxqOWEyCXCjIAbqm7P/WlMJVBsrM6svULYAq616LehFELdMxdVOzqpOboxB+Z4O+DXn0Bq3nR
0aZ19TI66AmQahIqDJs23mrq5Q3VsKaVCMqLSZ9i39DvHkMNmOtdNxeAnemklj3BdzFeo/C+aQrD
bi7/O+0ASwv/bIHubIbdLyMA5tMGD96lUr6K8nPnxIkkrRUfA9pFUCpkPFcSmlqlGrjemu7Fl7ym
dRXJtojNqA9quJxmdeu6W4+1NBIj9hNTuGAppgjjTS9p/RJq6i+hwXb4wojOVhgiGXafgVjPfgKo
wfejvgilocnsy2IZbJEMelJ7jeQ3VqaKOm1hgZxzf8baCOyQXd2n90NavwmiIQxqGKNI4JtbKdHG
MBSEuqi9EOWrLH1c1o8yvKO2fGzLniza97KTVkLWOf5rterCTaP9gvoawwXHMH3nha5fb/oQ4IAA
jENCLQ264/ZDAqPNll1e1R5We6wCaV13r1j7g83fRWgGQWSpBSD9/I3RYje3gP0q7UMQWv5D0vwK
tNa+BF6m6m5evmH2MMT/CDDH01b74UUXJKfjAX7+GJj//lrs/sTHIFIBltDt1/YRcnZ10tceUjrr
PidGowI6eUGGBEsW62MQN9it+0fH0AnSw2slG62q1ih2b6T6qrus03ICWd+FlWZmQJXVjCdt6CdM
U077y3fEy94qZhW+G7Tg2LM7cMSyrIH4mjReskgvIyk77XLIpGkprzyGDXqoAjFSaVLqiUGaYBFu
5CGJfFL0WOouRqh0LzEyC9hCtZSjY3FBGzXRG3W5Phd+n1lNWkq7c9xgxrPwzxm6ooRl+ns8B2hf
vwTN+XdRaF0AnOzy4vUIKN7DuBSRvJXLc0/VrF6OdqbECjoExpQHxsb6GNMLqch3wdpjJgczlLcv
pKoRYKc0ZB0roJde/Ihq7VcmvdfhADCR7ZI3KcFam29ywFJRMaOJudxvlX2l+aVxaPRgAXJo1/IL
cCq1Cd76vrT+OBMwzmEIMZ6Hrl4oCsZJ1KUeUNRhLnhB5Htp4oP7yvVCGzex4KlxjdjJl17vk/yh
kEASFUUJ3idgIbAo6/YawzFQSlR0BU8/r1HrXXW11yNEjNTn+3RYywlbreBBppMt0OnALtOTmqBt
Y3DOLjbJkqNbfp4B+SDMhMEfg1JFBH97hqY3ioU+IBISxpIky9ItizX2QlntZeA4P6wXP5nla0pM
gTS9dFlZJXqwG5ejKQujSISu/hTqJafO9YPbGDqM+kmqog1QKQIdtdnC0aSXLNhoQYpR4PPvpOSV
DybLeaNFoODgRE5gf/DugFZ1e4HDRY0XwQUXeNnCmfF6nwJbRXtGbNBK9n0++Mnit6Smv7+So1bJ
lSZsQCpM/HX3qBSW33hx+g4PD94Dh7l5xBiPQZDyhYqyJa4xi9ZLLBsBFj65pBqGqtELVo0EIKb3
jzfzcNc3yWYo9aAZAcYGimr6FMWokCx9OgL+AMO3YfB1n9YM29/QYpix1RtBjS9GsBPRmBF1ptpu
M0Qag84JrGaY/oYOw4x9VC1aNQGdMX9DdwCQr2VbunD44kf6BqJ1Q4VRRPCle2AqgEonvEb68rX1
05fMlzfyMTkUKhWC6FHOMAOnjQ02IHLm0n9qp1vijOId84uhlJIPrlw8G92fIf0PY5Xvw02Nvxjt
g+f6Ddl4xfV67vtdOgrBLjEA3dBLWvTU6HJnBlJ5sdviku+KpudlkefeDaAC6GpAuyVwSxm12KbC
OHRRHe66ROzIGZ3t63QxZDDJIo/UnAJB+mRy7pBBQbXrVqp1vYwQFFThrlaLs2ABmwLebF6l6PtF
MPWQVGlQAl+yyHunGIvG8sWg5WEIzojDFC1hgTMG31SM3t9+Q5pAtQRDFO+CrotOSmSgX7/xO0vq
a8EcLmXFKYT+SKriUbGe10D7HqZ+UHtgDp0vEmPsjTre9S3W7sk+sB+R2sR+xKDsrHiMnbPvm40e
7WSArt0X/XnaaKrDlAc8BXQd3R62qAZVGzUp3gHfOHk5G7noDEqB7W+GEps9ur+BFSEJVmEIp1rq
OloUecCxhTPKFW48spHImmOTCVubqxeXsyz0SrzLjbZI7X4ctaeqLdEHtDTCvLBDXRUTU8mKLKJ+
FIe8CZ45+jCT2CGCz8BkJfPe9cLPBD0bzztxULCz7VwkjtZU7bMoBxhCQXy+EUOhdhZ6KvPGbGZY
DcMvqOlOHjcAtRjJKkZxkOKmSYERLwX7HAhujlGXPs3ypd2Whercf+05coh6IVzANgAAOcNow7mR
q0VZZLtgzIBGhnA2TxuzgCrGfBFvPysb+izhoE34EIupK0TDXDBDDTiccZm0knyMCfW8dlWQX6vj
ihQUSw7fdpppugI9cEwMy88/iDLaX1AAqy3nIBquakqjdfm1djef/9E1/qDBKPkeaWasWAYN+v7K
kQXWev34bUYepXoRIZuA37a9frUPVmeyNl3f4pBhl/n8IDNxypUdaQXZrwww5vHF07BLb9+TlfP7
YUvMnfvkUs59feeKr9zCH9RYCfPHslxMj7KhJ8l+97rH/erxt2MJzg7Ljh3X5LGBzJisHxQnmb86
37DExFUxXSP1JLtcjfQ9NFerFbm4FskAYqGYz2fy9GWsOEdlq70/CDOe4qiKQyyWE+GWtq8jmLxz
uaebHLJ/vk/UzG9P5+v/73SbZJsSah9J767O9PHh9+tgm6bw9knvc/z8CyKSnIJkNFKwfa/LClF5
qQvy8VRTz8b+7MeQPjq/iYWNCaZP1gf6ItgcmrOnvKLJiHIzdJnvn335mGGXhrMbtm9LsrNQgtuv
zY48PYnkyX25T1OaOPHHzV7RZEQ7SrpeMRrQpOHKu7QmIP0/pXX+CWZxA3o48AzAvL66IsjIu981
uPTRkI/w4VQiU+r65idvl96sNFwRYaT9HCgdFu+CiGqKD/7jf3tpjHijvSE7T72wxwsFN8aj1R77
X8N56yaO+2yWz4fE5JFkbPb/iNnViRj5VrpUiGp4UkeU/ROUoE+/TTPz0Lnvrk14wgcuN/IYg5Hr
2GjKEMN2ypHqn+7Xi7TiMB7nidiO7MWIlY4ixmGPG08glZnjj/Mm03VIXGwLv0/su+XkDpez88Ro
3Re1doQ0o7XN9FLi7ff74+pRX/15eCCm9fEBsuuO0E9etWve7vx9N9bXA0RvpQgSKG9OPfVC016t
Hsh2Sd4C0zQ/OVzCFh9YLmEL61LVVL0m4tHC7Ya+v1dYHYs9y/rRqQdiuofP4Bf3ajlKi52MKUsl
z1tAGh43G8A27dsnLJdxQioDxfBrIN3GjZ+mxc5nh2sUeBzEaJJymSsJWgflY22/eF744MWubQdk
9ahSZ7twtqZkyrQ03c/DfW7iSMaCUS5BHGOcIIUo/jpGaDevObBy3EdktIuKFq0km0yPR3tq2yN5
dB6IZVnrpy+upzLvfl3xJ6NXFss0CrIOHLN5rw6GmT/QgLocH+EfhABeIjIVmFT+Hh2/ck5GTJCc
FSlWcKJ3O6EjmHL1AFu6xhyteXAPB4XcfyK2mP9/BeEvReaN0HPUS4g0cKxk9d6u1MyE49V6A3EP
vAn7f3AV/tJi3gsBfNBLNWil5IW+S/RoP0Kz/HaImVjPT4fDJ+c6v0tdP7XZX4LMm/lAhQ8K/QzV
TH81j/uRpA0NCNp5J4D2FZFXZEt66yM6rd0ngAR+hSQ5TKGHOz7EBDaKk7mbN01/P4exFEZ3USWM
ZeJzYncAstcqfaLJifOgU+x058zfQnPFQnWR+Wlb48x57F5etdIm7vPafWnIf3eYb1a+orOUm0U9
5jiM9is+mshCEI3jWrI1apY32UaTi4rmhyANleML3etnq6PrNe2I22J7N+fS5nXz/74MW3RPkywc
LxkuTSFouSSnDhnqldRRyrE7/6BF/hJSb/3zNsvqc3gBoY3wFD6hPusTN3g6RCLZcEj9gyn/S4rR
+pc+kePoPDG/dxJN1BVNHCsn76L1nj4nm+B4QE6XmGayezOfzjzdPB3kHhsyeqVrlqkvVtEkeif7
3V4dv3WZQ4iFsPUZ9g5/ePwyb+f+npjRL+0iqEZ0dCrHxnzR15VKd2u4K8LD5tPluitTIHXvfIxq
yYemOMcX8OYGY6KeLRDbXjktcSwEkGsEyvcZlKM52DacruiK4WyAGgV8nXSoX9wv3ol4rMnWFQB7
3MiBOJ0I889rr7Mq83jZAJY2U3m6g0trkscr5aHl4tj30iTZnq1jON6E/rWFIy+G4tlTtiNgqIEO
pn+/0mkwdcd7/0WO5OH17a2jHwjAOa/EPRYTlxoDxm/0eGJ6CS7eErGhGdHEpBy/im10YBWjMgnf
1fU1Rphk4rchOXmX1fsvgSDGh0MHgBwHOy0/zuQ5hMMwELgMHLU/69MBKF4DzoiIoRnmiJoCfayo
uYIAobLGA91wfn+ygT/k6ur3maPpSq+k1ZDAMTcQgWgkq4n4Oax4LzUrvldkGOWoQgf7gLiaGDB2
F97OmoLr+zLL4vz8zytd0WBUYLuM/Co2cJSU1DaUhGdHpN0sIxof0XTuXGj/8F9SZBRgHwd+kKXZ
9DiyU9OTgQYk0puIaFyeeZl3HK9OxyjAqKkX59hIlWNpoz0XL9Vvy4Q+P7mHL15Wle0w+nGTjOO0
HIO0QxFiUuxY62qHVN9aEN8D71Ac5vtOyVzJlayK6qjqONP5Qqvj0xfgo39xnojDeN9ZwisS2gXb
KS4pSLx4qlk8tyQZzGJpc7X5JCd35OhbVV3RkeOiW6JbVTkOzuakO+/pGoCr2c51C96lzSc2/3IC
27diLMs09zW8juedRYAUwqvoSAGTy8378S6PUQ6JLxRpswSlwjrRvW335DHb/E6IBQ/X3Lxw1xzN
uoVXJ2O0BJZijFJ7wSUq6PU/Ib25enxcmA81edi+uYmJOjUvHJv13q8oMjojLsa+9hNQjNB15mAs
23UPxjF9xfZDDql523hFilEWeQIgiErBZcaTx7sgON3KecTWVUoscw2NwbFa7NJAVorZCnWBrYGD
oIOg6OjvG29vr2oy7qrfpvt1OPyLm0TZF8tTjKnn6CfIZOsbvlaqNdyZNHZHGwuQDmFBW3ldA6L0
lSPVPxXHLTHGnwGCptpKcQGp3pyQvkJiZ+U4xgE1E/zDsZAzmehbYhMPXYm2IaAWWuYTMaQ4ybgt
0TRHV8TaVcAqMbnkJpa71SS35BiLX1Rq2Y4dyFXltqaDKa+LCUWFLrwtwDyOWo8YxuTYZx5NRtAx
yDjE56hUjoa0TTMrVyXSiU+FwSHDvUpGwMMsShNMg8FhOyEy6gwzsqrBXmfWk+sCgYX3cj/11+1V
MtItAUZT6hoca3PyRJ1kH+IWgnafF3msyIh1VrZR0GUNdGRH7VNoqg8i9taanETxjPm/PQpj/oey
zwGQj6N05kY0Y7xRQFJz2GN7eCPB4eBd3cRl97iQcQEWy3OtC1j1e6TK3iuPsUBGD/kwrpbicB4b
BQ0joL5K+fuJ0j/lM4/hfgZyN9fGjq1c4GKMeoHXiQdyAhNAgOE5/T61VLXS8PE/HFiByr0lx6gK
Ads4xst0a95L9BHa3UPGU+qcd2GbO9sgrqRLgwMNh9PmfFQ7qgt28nJBYmHD4ewZh/r2NIxWELRo
kY5L0HrxqEA84q8AJkHMp47wUuYzxbdbUoxiWIRyrS99XJxgAE+aNA8h6PCyQTP5yVsqjD4I01yt
cywMxYFOzcv7YBmY3l8304wDAscny9TJW0LITnjbeBth722oWexRN0bl57+1l+zYgB7l3SLqJ8aP
dNI4f+KVAsfK5fdh8DiG0RyxmCyxTxuGuTNRE+zOq4VpLMxMJ9SkHHHj6EJ2w3MjnYOqDlrkKMmG
Xlqy3A6/4yeeapo06h3VpE5a/8oejxXwErpuYkuNeHTpGOT9fX8kjnPWSUhe7qt3nhCwq7MxqxgC
GBzvdOoDSyPllmK3+sXEAoFDG3r8usckVPdOx6iQSs6xxSvHHXp0HxbrLaqpC5NKDwZteAm8mQLB
jTyoE+tc3aRYyJWYTDcJo+K/w+XOCaDcUNYJVtFqi94grrXk2TF2y9ai8eug6HA8CnW890jqdSuT
6/ryWIRRJ0FVLDHGCyqN2a3TgSDpVaeECM+aA02JQgNPLXM8DXbquxoGI2kVcMm4f1keCpSqGm4q
aCbwu30uxtUow7z2u66aHPoTHZHx6qnvePF/OATNGjEWDnXM5KDujElLYlnfJrM4AsW7KsazSC9h
KbYtTpG+5ECjWmOPd7VcAbklt403g2fDONTYQYKsqgZDK7/vrKXii2HLn41MZLdyeQVnHmtrTFBy
XiZAnlBAinpwbiVqY3jcLt5gyXhJwe+BzDtKQmOURDOUETbMgJSOnoGTDrQs/NmjylWRVbAWn8rM
QlsuxPeLGw7xlIbGKA2g+lXKcIE9UVDm8GzZQj8XMAexk29hGQ6AxgBi92w25oVmHkcZc+wLCwAr
ZzF2mEymDBBF6mgeBTNZYg0XLxriviSjPiQfLmlTgs4wCVpIEX4lNnKWcLE4J5pJtd3I9I8hmgrb
FZX+oqBj58UzsBnvUduN70i2BSi9cRNuMyW+W3KMCpHbHtHsFIChKcK7/FqSyZnbcKvckyN1jz8Z
nwMoU2kqaiDTmS+nxd6mstU1FopRo2W5tWZyVMr0c/fIMSqllPMB6wVB7kWT4N9vsLtDdDqT9pIV
l65JzsR1F5Q3o8TTxyzaWpCoaTvI02Vib+rFN02RxPQrsHne8bw106A8ZAAAi2yTYZz357LDes2j
0JjYfC0c1MrkOVWTcvp5hX9pMMqrNaRmCOtuUl6b/tVCioN88eoo3xP094gwaqtYpmWPSXP4UlMX
aGWuUhNNRzt0HK0zx/2X8cvfMzGaahF3ilgN8AI23slLPbOi5hPSiJyrm5TBvUMxUZKuZ4o+Aj/t
+IINhH7AdUCnS7n3+4wyamt5GUslfj8mL55Cpd0OMZjL7dCaF9m/lzX9/ZUvWORt7/f9NwNUH1iH
sPFs/IMm0/rTMLNdEZFuaw4urNnSNr/OzxwRnrfTf8kzimlYpL5aNiBv7210QFsN5WaXeQ/FKKUo
K/RQ1aYTnmCg0Yi8Px7R9BY4Fprg0Va6/jLoF4c55hUuEGyAlwXx1VkdIQDeta4XI0KikJy38S55
E/+o+2aVWXEOzP6zy+1fnLlJ7JDRFWDiKguMOjPH7LXUCPx2FI+DX40WctvBWxADcBvjQlj43I2R
vM2XxuBGhhzQHPDVO/hIJWeSZuauMUGjYzEWducAP5eRdPSJSZogyOLxUh3OSYDl4NYyf73PMzOR
EoBdgXmNeRGgvLI9hYvIH8S8KuRjHx+BNIdtQyrHsHxj/DKyBxLTfDv26GFagznGUsOEgVyUMtz6
mJySFbL27xh72ieoMQa7/UraPAqmk7nbV5109EJwUtluttV2Zz23zhOHmWYPDJDgCVkKZpzFL8OQ
XqQBshnNwyFSBgo2kFY8POk5f0QTsWsGuJqA6VE1hnuSVBMXQR3Au6vN00jPgLdcECw5jTuCRO0a
PfT9meo73rjqDL9g7goA94DHwLSXxljwYCkHalPKIKtiQXDrtn1lNlwPfVL4zHNii7WGVj9ZA9AI
23ZU920SFLkBDbAv3ttXfyus11/KmWgP9D5rzon9DSXGKMSYoR8vISiV9gbgeUfDiiUaU3fTYFS6
tO9TmwsHMCGCjZJ4NkwHsjAawMlV4SBAs03Qxl6RWS0gfwMkRhR0yTy2popJi2rcCV6vk9Z5RomL
clhzLrOPjhVAA2HUHW/EPuAQ9H2p+gJc5rW8+9W7dUQiFw76QnTSlRlhPyod9517/+AzDSBYWoTF
HZhY0zDd9CPk0sR6HADXcFTK1dlwm043xS12CZwfL46hb5vBbBZE5q54nnGWJsyYCTVnMU1vMdwq
dnEqLHzJOCIxbrUbeVWsgDH9euDp8u8+I4ZhMQ+HMwI5AHtmWECcVDjrWV8oIESHwaTFB1CPerN8
ScheB8z+iG206UeL/1I8KTRfzxHqRMpaJGgnXS6I9MCzoTM1xeXNBzHq4SwZwNAQZONYWcHOS+xo
XZnvgSuQxQ5Tgu3ubOUhOfA6E6dfvXcNzH37XehrgYhrwAoa4zHeQpCeOKw042NfHezH/J/UqL2Y
ABruOLQ0C2mUbPqNuoq0Fw7HzrhZN3QYP3vZGBUGDEFnc1411mCYbWcbO5VUR9NKMmoqBVljDft9
qtP9/PP9Ye/MrW93BhZO0GDg9Qiao2U0pBVp7n/UWKxrasf7tDgsAgS/W2JZEGtqcdEnnpXX3YdC
u4qc7dTUdLJbK6aln3LKTdPe5xCdhdkIAa55HlNcKy1XAuDVd5kZcHT6jDAaooydvVizgVFRlZ2i
FKpKSLAnyDgqVCGZk23Tno7OaAbPwr5eta+aUz2fEXlqZKF5QWzqmR3HZoAC3Wp8vLwnBCh0cXIM
NMf/c//Of54eUByYWQaUL3Y1YQz49srFug/SPAz941hQvdrWi3SVqwaRWrQJJ4m94MEH/OSnCdVE
xTp0FZPKwDa/pddnolznRewfT6J1PIbYCE1OPGOtTybylmlviTARgY6WT+NSgsjLaf/HtjdLc4Nc
ly1RqSWpmzueTTcexhD2K8y0Bm64f3hbr61w97Hb7ZR1+oBo/HBGd956Hdnmev1kfvCSNyyUNTKl
t584vctVzBREY6D7Gj6RosP+1y8D2fOW5mhn9gpydHZrNE2N67VkjpaLVoHADMn9d5+xf/gAoMtj
Sl9DiyBrdccoADBP6fuoBo522xLNHd3uDRscEjffC2+8HpbZJ/lLjg1mUmzZicfS8I/q8mKe9ZNW
cMKGGffz5kA6w8lBodR514JCaWerqCLvBRGtYo1t6yZW9rwB4vulNGWO7pd/KmUDK22xnwFijWCC
RdSKisuyz/JMnaZic1IQ1dxHxH4kDvqOtmCnZ3TM8JhnZppmggLGfha0zEw7qSeX+Jp5qsQ/V1Gn
HhFUSBQNpWjPKai/3310JLcaawFf7unjPsN8d6oyQnVDlJFcwJj6klqDaEkhNRXBWFL0x6cr2ztt
Pg36+Zm7tGvdIofYrDPTPOgpMS7k8HL/O+be+eY7GOFeClILCDN8h4pEkJ2vExodgoP/sCLDKbP0
V2C2cezSjI68ocjIKlAtteFcNOoxi8j7RSH6qgxsnhc8GdJ718s4KsFZrrCEGUSosX/X/zyOQF52
UEQ73L++n87KDeuwMydhlS36Um7V49IJ948Pylr4vE+Ax5zstMkQAa1ZNEBh3IvvNRJBCsVEwcoh
Kt326+6UEPOZB6w/M0GBY+mAfQCyPjCL2Im9eEhzYUwG3B5GxTHDEFjHyjsSYRoW3Dw6C9MxNfNJ
3AxAySVfB2XFOfTstV7RZyRSUHs5TLV+Eo4UDYhTFccuzCOcF28Vmw+v04z17vkpXIcWsuacN51J
jt6enhFNeGhZdI5x+vYUfehrSGbvouESSt16eN3mqx2AGkJeG8Kc6ru5c0YQEevjr6c7nwZQqb3X
3ONKFzAH97iwLDSVrL+GX9ONB5Ryq1iz0nJ134xIKkOlI50B2mjHCFAKfEmeVmQ8WFb68KFuz0hB
m8a/6Ye4vWdGRlVl0S7GBV65suyMHqH8HBUtmG8LHj/PxMSghBScCk8JWXt2xFYH4GQWYAXGsYX4
/JI2KychWwARWKhHRHTgwuXO4HzcEmRc7zwKFkDBBMEN9d5RCgQPPS7po04dtJjKk89qIgHBrfbM
qtarc05uw5Uly9GugOZ+kEV/iXexJeAq7uTt5+K4OSTv09ATryAy53jd3CwjqYsxzRdGD4qNuaF2
7BZO6/avuWk8/kH3kFOj0vTx/Fx6WOlLsFlO2y9WSyux1B1H4c+Lz9XRGaGV61CTwhQfEqPjxbPb
FdAWMRjiRNvtVllfyDqn6CwS/z/qsPMm9Io0I7nFWU8lLQbpwnpBPxvmKnKnHODwiu6BO3814/Hf
XDgjqqqvtH1bidM5zw9tdmywJ2pBStECQLgec8LVmezZLR8zIioLipBfLhO10WyBj+OKT2/rCm2O
h6kqSu+rfd5FsrCTWqgJge+PkBoP4QVWn6DChomeaZ4HiCEcNT/TBn5ztqV0KyzLclmOSgmlt/SK
NVBeCHEwTYRhNowdm5kV0QXHrM301t1SZKL/PIxj4NaBooYC0rvtxCuXc4OzhvMvKy4ZvVONNWC6
O1C4UFtzgR66s6zdGuEOPB9esnPeTl4RY7RNpGilomV4rpYu1xWRTXr89g8eltQRnMRNbYEK9MLh
knnn5Ioso3JCIz3LUgyyKdl4HoZJ4A/Z2LhMyG+y7ShCvbUb2J8ubxiHp2KWjIpJlMUyGXIQfjlt
4JLYtgQNkz8LFnF+by1ElesngWZmYp5NHq9O7/bDnb06M6NiznVSdWoH0jkJH3RTIphYgDHZok3S
+rDMJ6T6Dst/EQJeq5olo2rSYXlGLhtExWmkCm97TM3HlePbzk5GVxWHdXlHZFTNOYwTQ22gajYb
vTNLFIinSvS/GY+4EUJjqtpd2chaw0KJEKi3x/AtfJI/ddRQhbeObA48Rv1uf7zzaCx+cG9Igi7G
Cvgl3Gr7eIfZaq95KbcS/bUqzL7GblbYx+1Oxij+Tidw57fWwnnzSRlNyB/xr//uhtm02TnopLGZ
5FW2JILnJLHpbDG1G1rq431SM61Jt5fM6KE6wwKDvsElQ0IFIn7Yq54QEplg1+fewYzm4YsnIj+r
rbckGW3Uot8rETMNMcvFTvZavRNX6GdwTYEC1H3zBNydgBpvwrbiFSG+OyXvvTOjkM7nQCuTGoeN
S0IXRAQYI320kZxsnMIn6O9F3/JUD0KXLORoQzdP7pP59vYK12TE7l20GN2//ZlO2durYBRVqBZl
eBFhBXSvsH4JiFxWktNaJrInDfm8T4znAbKVkaV4qcKhwr3HXzlpLCTcbGBhrSJHSon8+20aV1xs
kcygrvmBfDAU5f0PmG733u0zWkoP4yYbziqM6q/fcUbu//hMZ9HtVTJaqQLuZRd0eNszxJYAn83a
fVj3aXCCBYntKgIuddSLIzSfFmzsgsQjSR5CE2MlAsqGAukaB0FY/XgmgJx0RZI9c0RnuqEfNwhM
T11EgX2J0uWtRhT9JojOhgFhzbbaL/U3UKM4FGbdkisKjONTDkqNngBQiMODnG7bhg6CqQnk5f5N
zjuQV3QYtSO0/iJURvAi9lWYouU8vL5igzWaL+Gr8gL2eda4IsYonLTOc3kKt461gZ1a++VXmz5L
E4gk9l4eh02DhlqRw46T4N57KUbTGMuhzSoJ9xh9narkJRfWzZLzVPOx8tWxGOVRhufKxxIbVHLJ
aYLBmvArHp+fJ5AkznPx+I5xasS+DvRqwAVuooyOG5WOS0q5XiqP9xj9kMnxOQmlxeQunjBr1Isk
+dVbgMeI6FfnGgAzeuH2I87TXCCjoisoBrGoFeLZgClSQw0zWzTBek0CQ/TVbRDEuJ/cgv8kPD+Z
4n+JsYNbpdYKeRefNUQV1KPJEpnBJTGBXcGlNGtijb+UGEWBXdGSjHUSGqILDCIZJD9xcRznI84r
GoyqGEpDBXKq/53CeG9DguYJRyZrgBMlDof/5oo2gPf9ex5GXeTYVLIcfNAyXI8q6Muy5VVvpW+7
hjcqrsxL7l9SjLJAS0hWiLIADYhHmkpT73uvsS4rWpn28fHx0THMi7V1tm/NdgcUi/XXFxACuXMm
8xHo1YkZBdJjvXLgl2BMw86mKXJ/ZTcrecNrIpzBGoXZvKLDKJE4Upvm7AcQgE1LCxgy5JCB0pFt
kA9C7WhtPmXm4UB5QFvzns8VXUalSF2b+MqA872cvNPCbrzxsHue2MfkRkdz2mtq88HaVmw1xNqZ
W6vZNm2BZemJdqzWKIfmRB+QHhFeopV6gqMFZ/NzQ++bt+kXWUEHDvgCGI7IjWK19C3FQCwuZZkq
2lHVcyJrEel5bTyTN8NSULBKd1oDigVnLPK1lgV+vhCnMxGgXJfE/JD+8GzYrLtzTYThjbYJE2HZ
5hrm0wl9rz7inWieNumXd4rQJ4VUDx22/x/wt3Nq8poswxqqmuv+ZZzIejUNo2nwv8LUs3+sSUUd
gEFZtbkGU37ef7TZLMk1Xcb+qDmWFHdDOinNBc77DZYETMmt9QxcO55TMseU18QYd1XMl3Vdphft
OGKVTrFL/fX4ESaOQXmIFLOS9pfSD6e1rrQW27mm6zyhF1p5jbfr9hnog7wTzabprgkxRqdNYy1s
JkIxKkFAELaRTwe6r/OAKQbZ1vhYRtMP/rMQoI/vVszO6rJWm+nBYgIkQnR5m1+ffBQK7gUyxqc0
Lm1SIWAFmZKelg5WM5EF2rgum/AxOBNKeTf5PfR572CMxsKCmAaro0ARufqTpyFVfRJcsSCjQfXf
JnVfJqzaYY1/nQMmbZ+f19ZovmYJmrJNwNvwvmfW1F+/LGOMFKXo20HB96DqZKdW7vSPreUqHTcs
mHtRFQPm2HE2LS9gEx8l8OCaPu1ASMiIZ5xkwMnaAeoDTzxhn3P8rikxj6q2wtI4N6A0PsF9FhJz
QQy7haZBGyjU6ZTIJmAmjoqZk/prqszDGvKQLvqi147YsD3ENP0/nH3XjuvIEuQXEaA3ryxa2VaL
avdCdJ/TTe89v36DfRd3JIor7txxGMwASpbLysqMjDDpGqmz8Qn1nokNi0X29+9avWX6zflm4qFq
A2AyFBrZOdKpbdA/Wg6C4Ly9MaBbygB4VBnVN6C9nVtFqbmqLiATeyKNlbjgCx3MlUGvfcDsmLa8
izCR5QUHeEz3M8kN1mktGnpnySdPE+BrM3QSDIXJBSuWFy+w66HPFjkse4rqYww9rbTiBRVa+l0h
u12D1DNCDVUyXwkNXKR/GsO1lV4KI69Nz1YaCVlPjH2Yzv+wel86PGuLgLo3LnBwnca+y++KQmh3
GwEtHm8y9JStzPrSBofW3YRxAhQWgiS3zpFWUgwcCnZIRIPU67h/yZ69kx+rl0v3CqFC8+9jewuE
bwreZv/Ymw04SdDP0Uiwtw1zxOc+QyDqp7poBMxfAWdG/nswduBlVnYCmEsz3TcHtH5Z3P/Q2aYA
cshCzkuEFhaisNuBex0dTeR9khOjb4nmVV86dYawqafaymB1X6cTP6oA7qyds4WzfWN3Fj4kpeS7
6G6T8BwHLzVIM94KtLQ6XyPO2jNv886fFMy/m/FjU+8tyv6RVnvF1r5gFlMUNQt6PxZf4FnCK9qQ
v9DTenp54zdv22rz1zMGa2XRl9I4U2eAJACNhbTUvL1iyMGrAUlfyemip8BhNRR0hm1iTGmcU7X1
TeH98S775eqYObMbg7MhDnEaeHFLYZcB280kxCfHXgssutWpS2J/bs7u4bzRVf/lt74E0AAgAzUI
q6NVubWFRheMHFt+EhNHc8ScuaHKJLlXuopyZM+IeghtS478VVJmGTxBoMll8k3HvUPfWBW6nyQz
ouYUdtqkhhvQuZqzn0W+F8JSDeECoS7KW1G46wI1SY+tTNrepqCxyMpOSR38US9A+/udrOFFl57V
10P4rYtcVViGPBvqXCwphzlXP1xts4oPyt9G2buMnp8ou3BJ2ziPl3ApTLwxOgsTh1FkOjkpKIei
tRKxkxH+pRhd2I4IZwzI4h0Js6edCw0sy2kNjbn0rL4xPruLYj+R/FjBiNMGYONzFNOa9yRyz0Ou
ZUWp5hTktVbS3gvo7puNMqeMKDi54Hs5pxyBJUVluDJhWEhpfrfbL1AGc99FaTd/XPWPJKgjD59Y
QJ/18ZwvhbA3w5455zGm0PnGYs45loQs+X4+TqXJXO8pHW2k0KOwHhu8LyvhVKAvCUKHLIfuqznc
Tm5kmqLL3nU8mRj77JCfeT00JEmNUS886KTVgeghyZE8tvu7Y2/8w8zubHOVuRwK0FBznYqx69dy
603QkueKcBYSKZqzp1FQiw3VrAzTSTXD9MwQ4XPo2+dYV0SAN1MTak1Pj7/qPgH9+1XotsFEgJxp
7iYFOutF0WVdp3iBHpdcRWr7heLTV5FopXKm6EYV85XY536nz2zOPKXc1m7q8xyA1tIfbqucBLK5
rFFe3ZeUbo3cZTQzcIei8851kCRLLFx6kvq2hcCgr4tPkYlmG/lJcnVhUGnQAhm4gVHk+wGNBDv+
6x0+fQmg9dB4EziI1c5uX6UY2phNRQyXc1HwP34dJ0LpsNJSFx02G79f2Wn32feZwdn80oVQ+kkr
uE5fWnUNsHX7t9lL+1EvD4fEgcs2AmQHWWvF7n2cdWt3rrWRtnnqYsZdZxv9bN+gO6Ymug9N1A/X
eI2CCSwHlMH0elGeTuf4dD6t7OXJQ96dsH8mWpqdMDnOYoarZNfJBJWu1JpWa506JU+IauCwHxu7
7x+ZBot+VR6aXyIjzYEcjdcoNc37lLPlTfcUPqU7Vx/UUAemifAb0IQDZwpRDM8c0Q/0nrRTfR69
XOefx99xH+fMvmMWU0IJV84yhnJBJ2BGhZpJOrsjkRZogfET6nWh/mzFlWLjfXwxsznb0bJPQQNN
9ihHizMwyvY7I/7jGEGkOvZe7T54Tv0UDYvdbobXk2XFuvT5OWifF0S5a5HttJXnSw65WsCLOWZ6
T8xuD8UrvModEOmgd+QFQptkdNqj/5YceBJtZLPbd4y6ifUKT0neUjb1R7gpyaZgVG2tq23Rq11/
yiwTMXB9SbkNPqWKLaF+7WkicNvu7DFq2KPbnrJXFn4a2mzoCqg58XaZxo5Gh9vHRC53NeSHcMoR
pzQH+FG9h9AFalI+CkR/Hxu7e7FBYnu6LSVJlGB0HlAmtJRkiohNJtRkAD9duqVk9EIdFOexnftE
568hdEhC2o7Dqs4GVQdhUxZSiIBE1ZLn5qONkF4Vj8LPJ6vFenuxkPKXVskE7rNIt2bnoME2kjKk
PCMK+VUtwlzyoborDNFA0L4msbTkOBRWgCwUh3+wCEBu1y3qOyULM9hqJ2zHqbUMzuou0Ycz+QsV
YB5If+ln/jU7ol4FWM0Xjk23bYikrcz15A7vNtDVh8ye4ZlcSE2W4kMKUeUPobIRXZ0lvXxqpD81
SRo171Z0De6zh9M8X5mc9vRVVB/lA92PEUy+bPe9lv81jI+P/Xa7tXKw2VXHFKdYJMfh26kKtbno
icNMWYHiHddzup6knazdTQDKabwAXVIGrVe3X8MwWYQCjEA5sac3OfirtrR3zCFfrxiNYsoxEftD
8K70pGvNSjFWpv/uSTzNBa4QpEsBmkD/8cx6rvB+03RwopLq7lP0KAXEC7XOYMHp+zebNEHWKM4X
BwyzIrqQWQjOzqY/DakoyhqJcjLm2GJq6SxdiwHuyrv4eUFBkgNPT2XS+p6PyvX6oWn8CysfADIg
SWhz0Smn3kQe5LepQZFEF0EH4HovKfcub7mRYIKHfCOwWyHUR8VdiTYXzxv6ySF7y4NFQ/51OVd7
jlWYMguA6biM1Mmv7b448d2l718rZPdyImeELV7YoVa56q1ltXCU9HZUx5ew+5Qk0qJHWfIyjRvV
PP6mOgLVWjJmRifuJU5rgTEM6rV48S4/N62QIggcQPYSC/KG2yn0pNzl46D1LpwhudBCiN94CQEj
1OXHRuUzInN6WpqFRwY80ZKneFW2emlnglBBEHmBBUHEHHMo1V1SxYXgX5IUNbwnGQz8GuK41O4+
a17rPkcwT2vVy5jvmeK9zkGUIYJZXvrKMgLoSliEmmAkYCkw5Jo03JTb5PWM+hyfi0uiEMZTafGZ
V9RAbwedFvREMmiOMKa7U2SiGH1ki6/5SMZDYDeuig50RtGyjS8aLjrU/7pIRDj13iWQHAoTlaPU
JtD8zw7aX+7fx0d00V1BN5iXAWmadvUstvKrxhVoV/QvVEj8Y6GGbyyRNz6JNQOM8AQHSNOBR0zV
pyOvxVak6fnzJjI+pU9LsgWtNhSr81bTOwuXpIRaGVhMpjcbuExmjjthfV7yBh5nbNwzuRqMJH9q
JFoVSs8qin27DxJCxWp2ljMtpSzBPZe92j7XImnWlG/vySoUfAvcmIIwGFn8eRg8oMqVjkMYXGp0
Juf2wGjxJ1a4+BZCY4h6NY+c0iMso1HCZoqDOrUKW3VAScELdDY2KFsRSBrpTPvaUWvR4b0zQoIZ
f+AsIW5BNfr2JCV5WERZlwQX36befCNzn6rQon8qPL0PbqHmaKrO1Ij6M34n0UdI75UQzQK0xf5r
EDQmieGxhdBeDVkybhYvZ30vlnVXBpd4eFLOOD7CLrmgzNAMJ6oJwOJjlN8iMvCjRstmcZbalXt3
4WUGohlUWJjpmoMy2mwiAioZS8anwksBgEFLqpFkEsm+K/c106lh2xVgFNm1atkcEK5S5XOfGYWn
d7KafXnHSNi7EOiOjSo8hs91SYSVJMR9EH/7dbNrqez9auSmr6vRruuTMMDFBBc87pXs2aXVttYe
n+uFB7KEGwEVAQ5KyhOzy+2+KMqxGerRTy4hu8uhh/FJu3oTagW9zfaua8DFBA5dWgyn+pcsJGOh
emsIhvsEpwKyEWi+I0GNChgzDwPdtAzplovSS2OmULt5ct8B8YJ31brXxo4vtLdyrUyTeBvs3Nqb
bYFEzOveDWEvpX8UXHdATj6e1ftbYzIA5fgpkhKFedtIn6SM5ClpegF7pQdB4J/u6/+jO22Kiu6H
8Y+V2V5hXHRVil6ZXlrZbk79ljPqrbJBstorrUzjt1SzcnamvTA3yCmyBBEEIFrYeVIBeI+a4jg/
u7jlT+0bff3SZrvHM7fwdASX6JWNadBXIUoWTNq4BWzk9lvNqnS4FR3KpLflgKrUY1tLq8TjcQV3
LfGTLPytKVdJPLZu6+yCWKIZdGS7UvCOVzrzQq12Ei6t1bWt2THL2yKMhbHKLtKfroTfUemt7++i
8IWqj+Jb1ZCqNeJMfzzAhTwrAk/EtyI6/3Er/TJRXE1m2BRcqgRSfvFb0o4IIKS3KLVbyoDssM/t
2kpLIp1+4n6KeFSRz64jx2ss6uQpO0r4CJhQZRm18CwZcKxOFUKNTUicWpL0VlMvTWWPlS5Xdhsg
27IZEJmgRW9AnBiSrDm7a7nS+92HHCUur2nDI5yev4fzlGv9oOuKix9ogvCRpXu+WXmI3HtfmEAO
ARkEkcWLewpHr+YrTiuXcpWxuIDtW+37cwmYQfBMd4I12OlJfH68PPclB0UGwRsngl0KcQMyF7fm
gIbjBpquiguSoW2jSgxpbb80/eYg2pVWPjPPAhqzlShCvPlXLExq7bBNju72QOMDcJoVZO8Qr8xp
L8Iw6RIm6DHeHmA7UKJ5SP8DOdyp7d6tiPLUWDm/cuMshEm3RmcxvdR3NNCbMLrvHfbyZXyF53jU
4i0DxplNjcYOQyeSCZKTs2CTsLUeT/rSEivTawLnHrpj80OfV63LMV1dXIRRy12162Uz6oEqVhQt
/QxqIlQ0eWzxl4n5bpZFFjMNRhMGvIG3yxwrXO0WzQCNJo3rjQx1xTRlVIbV5Z/ipQFVUaEqekoR
l9biVGcCo8nUjifjM3A2arAdRJKi8vZZhMjhsoOGyCxGq1EJ0SCflDEZPVI99d9pTnpARho7B/tt
QJpx3/tWmVjiF1uRlrKKXM/xNlllzrrXHsBDciKdw8AkkLTNNxHTs4E8tkJ58TmVrmMSl69hQrzC
KKOBcN1HkJm0+6L4RvQ+CM89r/HdmftGkUkQQNpPUgUMbgYn60pihSjvVABcl3YLGBWr0XiKohQm
WUqv+dK2YbRMMfAfBeSzHy/Sb/PdbJFuRjHblUwR5yItiOUFLe2BokkAHEl7Dqxc4676Gb+AlkAJ
yDXTb2iBe++jbIehwUimOxBJtqqQROOGpc1BG0QtrK0uNZXxKaZ3PKVnuVG6xH8WuGP2JH0Ez1yu
B9yr10FREoXlQfeO/J/a1aVsB41E97WntqXJiRtROUl41H0XoVkmGhW8RIpZRceIMUbKciODFUh5
yPDmzg9DmOtRWxDeV0cTjRI+fsXfUIIaioSD+V1V6HRpMC0Zuif/q/G1QmGRysFfTx2wr76wMp33
vZ2zTTHdh1eeNKgrTixlvrywm9DeU2/HxkwKNUYuzaQ1kHf6qojQVh2/c0j24vWqp2ZpBsZa54Bw
n9iTGRFNA4guQYTC/L4Grr6jaCkfxGRyeeGO3Y/0JzsUh9r2DQYkEJ6T7IwUWjPHgYxGdPBUaS+Y
4QEKqkjPX2L1lYDtEpJENDTI0GtIkxdo+V4swWSN4Biu5GYWqo+3Xzp7GA1lxkUVJZUXWqpIWv1M
7driOX0WTKxqZPhr9u6jn1t7s/RykfccV3qYGeZYGhXqNZNi7QhaEFnzDdd2DebAH2NoFzcrHnih
THNjeV6O5FJaTOAzsDdO0Yu3bYXn8Z3fdzKpKlVs3sfBRtyRaWG0yQRsDfb8+KizC7fe9Z7gZke9
i0QX2x8zrVgsCTzSI+kMNNCbh5OgBgZqchpnZ9uUCO8uqTaZnm05ewKnPP6O/8feFEEmi2YwEPPN
VkBAJbRLkuk7tsWneKpIv021cjRYEa/PLY4LPek9xnaeqs0P/Zo/9YVWINFyqP/SIVH+SFaSJKqw
Kcys1cNIdVWqUpWCUGA2aoxp10THzqEYsxt3Lqm1RGsPHqs2X+GphRPZRJorrYxpIXzH2kocMAVA
U7DSbyn66rwx3RAriRRUl6HT/B7B44+YKUROY6thdzRdkLCgDqX0r1/NsIoYCjkFWUHyZbaiMt0m
QiC42Mu87sZq89L3vip9+FuvPYtrjK6/qeH5VYGULtLUMh7N0q/vuxpjwbOA5FBhdfGR3am+/Zo1
xHpfZq8ABvG5NYZ/hDZQa84MoFjQkDRmVyKKxaN79QGzXFzoN35HZ1F14SM7BkgUYbddR7ZcbfsV
L7GQ9ptm9p+xzrySOKalz8kYK73ZU8fQGQ368wjqIJEkVj21siHjV09t++S1AZVPYuOtpsYkJbX+
mauF8RPbFpQTcFURz1h7VS28CG4+bnaA0DHIDQk/fVxkM7mVhLwq9s+PT+kvBma+2hLSi3gQoDfl
7pSKqYi0Z+397uiwei8EJxYs4ZhE4F+VLuKwLRqTyg0JTEIUEBP7okaeVq/79x68iINJB8fHH7SQ
sUEQCRgfKIVlJDx/H33X20/24qEVsfoSrvDGP/RGh7gPUVMNDVBqN0LCR6CJrADEo1LuU0yEv/Em
XQNwLu1BPC3BygjWTUTSs8cz0MpiXgg19iA4+5vCcP2XMfvjVgAYuP3KO2XJFvpoJUma5IL5ee6y
yKOo60S/vgCPXf9BIEMhw41kIeoPyHyvTC97/yZi5AmZCpCKhKB29gb0parts7GoL1y3lZk3+YcC
57AkgfxHjTyTEyoie3pRRRs2WkmvLL0Hb0zPzjUj5kkepHl9Kf8wXxHHEW7QeIFktQzyqIBUasNr
2VkUzP5Q8QFJgTLIyq289tBeKAEDEXY1BbNDn6VdBlHjqr5AWdh2wrMAN/cumWcZyeKjpLErR2zR
oV7bm53jls+9nGZgz6U3EBuM2H0Bjdk8RMXlVHe23BAmUmmGSK0lOUq74k0XIy+F4Sbc/e8FMltx
hRvdjKqb+tIkKKjk25zX+YK4/T6vBb1UQlIxaAMoVFd0Vvba9Mtz33JtebbgQ9qITIUWo0tYdWqT
IiiWEpKMukejEvgdVdpYf6bFn2Q4V82WVWxveE1q0r8//ox7BpipFIgImYNPoWnuN2C68igR4/dC
LGECBgTBT2BB5zU2JcV+CFXlkn/8yIeTgBpOYDDkItjJVtZDvVErS7DZtSMwjfhuRlBm45EJnlgr
p9N59Sl+FDRckcGlt9HHsG8LHWlGecqMDB3ENMdPKttGvC35JHhjjnKnZbn1eDJ+o7+7LwDrKBIE
Mm53abYm7CS7zlZJdWHeMl146pAQrNlY5WmdDrZ4pwDiVJnAC1e9MWzBLWK6MUry4XeN19amLFEH
C94guLv3PSL0RApMwAfb7vT4K5c8InJ6//3I2QnN3YJVQgHTVGbqUJAAt2uyLXKUaT2CqPGxsXtc
6rQ/UKBHcwqN7TrP+wpMAn3TqsQVSECQJar2iH4BPDS14S1yBtvXkfpbqVctnowrk7N90EhpBPaq
qrrUEbKJeLj67iENtVBaeQwsFBBvxzY9Fq42XNmEGbTHf8emgGok3zVoi+M0ZO119EXYYC7dcSA6
i/UUlNKP53VxESdE729LO4ghb03HadxKedNWF3nDHDsvJuUIK2FzjKWVC3S6jO/29JWlWXzMjF2u
xD4s1SmI5LuUEgyvKl4fD2ehjDNN5T/jma2Zx4VMy4NM7YKU2oX6En/CwkqB4eB2YqrSme3vK3cl
mbgQAYKrnmcYkVEEFroct1PYdIHHS60Aeura10P4xih/F7iVPfL7IJ1N342VmUto3F4OQJJVXbrN
QHi9+S4mLuxca6xCr7X4ydtyXz2ScgyhjZYE+CdHOrvVabtHH2x/iM5rCPmFrYNdA0LfqVomowfv
dtxKKSBzG1LVJe5eAwlS2+2pRVtqYHB4Q3dt/79M85W52f7pAj8uRsqtLkX63WQQV5G/8ihYOQ6L
a8mjIWhaThEU1LdjQgQejjWkeS+NQiL3J+HQTRGtAYKXjDCyjJuFZpDgF2ZLmTN9Qw1h2Fw8V/d4
KObWIDtfaytb3DCA/aCdC+UXVp7fIVQp8hQixeZSarHda4zGf/vgIB3RllqiTVKX7YAktnyMbDwZ
/WewjIPekHBHQCt03mK1Uv15fDYXkD+A+CPPTyPVgCrvPA+mdK6sFFnWXJhULcziwnzRjebpCqmM
GjkuiSApjYZjngaNhybstmi8kgyebFs0hvVqsY3XLvqlHXz9QbPVlqJRaVI+bS4S8xyIJIu3VLcJ
okCTQ9XjPRVwNKQzjERWWa7bjG+sKUJs40UcVlzj0gUAASMFbXEogIh3D5me6Uu5bcvmsk1QaAd3
mN0eR0t6Ho4DuqGRXI/1RG13Wr5h9uXKNb7gl29sT7v16vJxuUJuIxqr0qOoPjL7us9W7u5pP89d
FySTJhgV1EskaeaTh5Gv8mRsmguXAGjW7+t86zZWXD3xrrGyxSYncG1KmXA46GFEjQMoPvzL7WCC
lpGlhve6i9dp9RvgTIBkmQBWpCB/3KORc9h5YKORSadZKCw+Nn6Xd0L9gUffBpBJk5yRNEetjn3G
j3lctE4W2m8jjlj95R5B9t3tspXbYL5xfy2JqBJClAV5EX7+WIkbN4tDtnGaWGW7ZJN39N4PoSTm
16dwsIGcXZnY+Sb5j0GQFU6wGTTvzVyWGNBsWJdy41As8sHoG2z5asW/L5qYcOMovQOTMwflQEo8
TiMlaJ04QaWX9dH88i+d++8g0HwI+JGgoBA+mzVR8ak0CcrWYUbRoJSngotUzytWxnFXdpjMAEKC
pZn6HGmFu92Djdgw7TiZKTXRLHeyKW/kTfcibzyL0VKN0iU9gKZNYTNEMTM7PzS2b7FqB3+3siHn
F830JUDL8TSPshhYv2cDZka5GhEstQ4KLYGFF5UMOgI1oSCXtPVpi96xmd18ZdsK1Y9/bxryDSjp
ijwSM/iO2STQcSiXStQ7IioJgT7sM6jDh4fmOeLPQuXwjd2ye5F9ElI9PIBpb8X+3OVg5JDSgV2W
wyUO7aKZeSX3izAreicIfFJQwD3KF1SjKt6upJWXKzet563PmWxxaOwAjgP40Nl6yx1PdZ7XwJZE
q7halfDEt3sexToKPc3w56h+SW2ihXjBiZKZ8D5p679upYtcqQ7lq19tovylq7Yxet25bcSYWaq7
oZrXRGQ2gOGemXojZjoTAe1Y8Gt3z73LvP382UoJpdtRpYSpqiWbRQ8so6Li5z1Hyk8cqQqnxgqJ
P/6X3cEAVMsDTIENOtuYgc+7ke+3vRPJWl1Zlc4123zbblhez18z5jyAJ0mx2+ggvDdAB/4v1qEy
g8c1IhFlHrii17+W6LHunaZ85vuGlOg/HlwVx1l1AXvkGJXNrVQukYexqVBnMpJ1L4zcr3zHNLG3
+0ZBLzSuRHgJRJv8bI+KQMzgYdnTDp1HFMlZPkGsOaQrTmB6fdxYAYIDQGsw/tPoE0EV8vYkFBlL
DT1asp1YjlQu3g+D0dFPTKg/ntS7Xl2cNthBDf7XDrz4rR1sIzcK8L+d/qics1KtNr1dEZSDHXcn
U2rpqe0m2e3eO3vY+puAWfHtdzfir3kJFy+AVFPK9NZ8K7VQ1stgXth5/T7o9Dx4bxmUE5kJkDuu
jPaufPg7Wh5RLPyrwAPBeWtuaMQerxGYY3KnYCypsKpUTzjoMIVqUEmkHnPLh4hyleT7sGk+g6L6
hP4VCQezWHPziysM3KQoYiPhIT+beW6M0oyZvqUvQV7cx+YY7kvqKeJWRz1N4nwvAR7JiSz67ODe
Z5M8CgWPwmnAOEKl88MpdfiUyNRz8sxO9X0fb5hy0Lzm2FOMChCTFkXJSsi+tMxoRAJ2hkWuAnQC
t/Muym4udXnMOHH3MypmHZ/YBiZpsM/HjlDQK2HPXVZyWmfMq4ymEOgMiHfXWDakUe9KNIgGwYei
vmyhYPNxPNqO3YKaevfaaAB7q2cfTZTW6eXxkVpa12vbs9lOuIpVPH86uf2hqV7KbQHQfz2aj63c
4fN+hygLgLUhuJtqTLdT2oRJ0NVSyjh7jA3skLyJdw7k7VQjIybI/k0zAkO07TBqpI8q2OwunI6/
Pqeu+0H9WaUQunu4/ueDEEOB1QdLPUdHtZIbxoXo0o7WglI5I87H/uPtbR+RkTRGZxZafCjNrXU+
Hw4nsG29Pp6Pu8LDZB4+DKqkigzpw7uu2Q5g5D6qGEeq9OqSgK4hFkvCIf8epgXkDjmVRQR5asf3
REo3ykoV+S7P+R/zv5EbyNruOLiSofUQWpaMwyGlGQPeXVqlHwOvdFLaj75L0Kh86VlBrwWIFUYa
1zlFMimhPZ6FyWfMT/rEHcvCu3E8gAG3m0JCW1Lk8z3jsKKRxXrRoar9mb+wkdF2lwDBzGNzvyX5
uT1A8eHE0EKJat7Mh5WNIFd5xDCOmB0iBiqo5tgruI0P0IevO3QAjILFxVrvGoqrVfklfOGheCdG
Zi86XKKK3k4USA/xoXDU6ZZAHy4pv4Dtiu2s349Vqg6Jnq8J/93VjKa1QnCJxYJHwvudvZ2loa/B
7FHi6CBW8N/GbYCiGG8xYNg6/4AJ8fEcLThfCZVA4JKRA2fuCFSAe4tiCpq0DvcGZDo4qL8f//7C
kt/8/mwJRtErUi6owaH+F+kPAb26druVBdN6bOYuMp9qqP8MYx6PKCithO2AYXzgDaINWrNyflem
aQ6sSaTBKwoKv89orqbsmffHn39XqMOa33z/bM1rYWhpscXvT/yQEv7uDvymtVU/INmKrYUL4MbU
7GGhcF0u5QpMufuvQBf24enxWNamagpQrzI/eeAK3DD9PvvjG6jVr/bZrBmY/v+VgWCImkaYtlSk
oh9NHXcy2o20Zoe++5+Jd2CdFW5lE/9Stl5ZHF0/7YBd4yE/VEHlTVGPjIoXGMAhf4Cl0wejP1g/
ayCqhaDkZp2mLX9lFC2KXJkkGCbEK0RCfVry89/HK7V0KcHHIL2E9CBeTPM3ZkSJVdRP4ll7ep+e
GZJtWrV5CiEit+1Wql4LB/TG1GxXhEHQS3w6QMrtPdpKOh+o7HaNaHXNxmxjKC2yFT4HG3RBKqL6
h2ZtwqYLanahyHhd4UGAzhe8yWdnx48luqZiZtp6QNQRgAZMUNQO6pqdu9fz1EJ2ZWc2W1CCYHkK
16jjoWzNf9qezZnREyC0hzWWh+mXHo1oNmdUlLtlGmBEYON3V56ii+txNYpZDIgHkpBFIX47qVRg
Y7vdaj5obZ5mZ4TPhDKvJj0lB7quz4CO8waHvoL0ee0wLniAmwWZDuvVYRQBay9HH4a23rPxFRFO
77SV4GjhvN+YmD7hyoQnoFshpMDtL2723tbVWr2z6ZVrcsH3X9uYA6xCsKOKIagQneC5MeMXRVuT
5Vw0gBAbVEOIsaV5mCuFHusCWIVwQmU0D8Dnxx5r7ednD2RoFuUZn+Dnq5/wKTPHAdLojy0sRV/A
nv0zgtlNLLsMW7twAFPDfqZiVz336vdGMc9WvLLga4OZORNpyNK2R6bT0QRkTxqSOStDWTwdEJhF
5RH9IHdJmjhK/LZhwGcPDtdMDdTvSmNXdd0WbuMp+f1fI7MlqdOhaOMORnwt15V/nUacHOHVr89W
g5YKoRga/HqGlzJLDNDtCBCpWouC7wr8iL9u7MzWwguDNqpS8LtrUAU+vaS2YDAW062SIS/6kavx
zBx7N3IdnBbGM8UuCRThndzUVpZ90e1e2Zi5dKwHnQUhxvLygrQ8kB+IV6DlXXsquzudTmtQ1Tts
33zupn1+5bgUMajdHre7E1j2XnomlzM0krZvB213+Xk8tEUXeTWymbvPxrzsgkhBaHmKDd7ejeBw
WxvO2uzNPD3vR1ko1xhNaFdqsNv8nB6PYSnUv9lqMz8/oC0ZMrpYnv3WO6S24zzX4HtQV8wsbzQF
5GeghmSBw79dlDGS07IWhEmZNEV35DcaYy7ZGsvekhFGQFkNlzxY5ebouhYsI6Gc+SDWJbI56Axe
RmABUMuVOGLJUV6bmR+aHB1mQwNFBNkMLLzVTW8FeLy0r64NzE6MW3kSVY8wABTMT3Fh3/6Em2Ht
WC5542sjs2PiZl099DSM0DH0GCuVO2W2eGQ2nlZZ2f9wz1/bmh2UsADXkdjDFmsyO9fK7LVwfnlJ
UAOUUAsD8mLm9cF7BFbnHvoeo4I+UpW3wxEx0cpJWdpeIL4QkEFEBkf5bc+7ciy12IZR6XIcXkBv
nFa+pltkY0hOkBOFF9tCFvXlf7GInIsM7DnS7/N8/0h7Q51BVsEJ1GyvepusN/tNeyAWkIcnQftL
GQ3pj2urdaeBMXlQMPX81+xsawyZG7pUKHPQotAEWg3PKVrfwG6n/ZzA7/bzg85D/FlZMrCpAjjN
1qLb32zs/BVw/QGz/UJDE7WVMnwAZno0cAW+vNRatJd09enp+Zk5nH983dd/rL+P55udru87uxNE
Ba26UyfG7GSnrdsldB5O1yEso7cyuYjgzM1Bzbw5EJ3BcrtOiHodMMTq6qiXXnO/IJX/a3127IWW
DcKahfWXF1jfGkxEXFu0PfN9gza5MzhvAy011wBui7HGtdnZakPVgqnFCmZd0ILJf/8PaVe2Gzmu
ZL9IgKhdr5Jy85JKb1Uuvwi2q6x9Jant6+fIF5ibSQkpeAb90EC7kSGSwWAsJ04UNxhYOk1wub63
i5fnbGuFI+3jSpPDBlJkw/MnFtLeQRhJohUndjGHcL4a4b00KeNS1kIOvQEnYuncd4/8Xs88YKse
/q7YUG3pcT4XJrxqKUuZpGcQpt1PibIuc9R9cLIfP8Aw9tZtkt+BB3d96vjuseL2NjdOJZk4mCs3
rjDEiTnSqfgHCtDQe/q6eXl/Qalh5eHVJ1dxptOov6IMjAKPbgimkQWdoadW9x8X7/U1O5hIUpmO
tZv4QPv9dBTPh4N2Gggg6LKb5hvn8zMFWTnGADf7asMAt6ResrGg/jf7v19TQivcFu5Xtfv6+rtq
85aND5L/gDToQHSIIBxVCbNyyJEEohvlobrrMQznudxF2+h3c9jSHXXCQ/BZ7FT3JvbBr+iVHlq2
D9eVdak+gZ6z/36EoEVJn5fpmOEjVD+7U9HMmj3l9+mLfV9DWriNbuvTGrXiZFtm5wSQAmqO6HZD
iHTpIdWd2ahVPSKlW7WVOxFDuXCkqpVruOjuqUSV4YNhHBXoAC/FVJ1VoomvxuSoVzS/HsZDpwGe
4QFctVnRvEVH/FyUYFiUTlKN3Cy1Z0DUxoP+uzhELql39tuXmQCEqTig2fmytqFnrFAfLflP54IF
W9NaIGRVx0p7bu7iDW6fa6BhYM2gzYFwmBOFR0oBOM2WgYUSYrSGJjGwR+b4XNHa0YffCXsakl2t
6bvffQZoMmkcrVgrWS0sDe1CqH8DgId/i9DdoteGpGWt/Hxr6xu6Cz5BG1T6awzdCy/RhRTBrmUa
q1oFcdtzon+F7xJ3W0x5GbdZ/3f4y0BXYUarVab504vbPvWigLVY1xVTuHFp3maminD0ucK4kSBT
t/b4i0aotaPdLizcqm2eALammhvoL5GyXbnv8wVfShcWXLGa93VLume59UZ0P9RM3QZl7FTaoWKa
a5j7JlVuQcm0Inf+gECupYPKTAUbo6wJDkeXDdwarBKwpGGbtTeSSZ2xHIHarDZaeoyGr8beJiHo
w/pbXcfMDtt8BJR3x0o3aP8yvvKeLbgC+ByQAE4dxcCxfr8lZx6uFoaKmdpN/2x+Uu1hbB7qcV9K
b+2X0YJ24QlvKN+v0UMumIlLocIexBr8XqIBmiXJbGMRumm40/Z3tYnhlMl+GF4lBpqgg1V2H6U3
JH5HQEsoxc5YvA/aPSteVs5kehAvDfHl9wgWUq7bLob2989j7Q3FrZniYSw3RoFmz4eQnAZHSUpv
FSf17VvOxYKkBvQJSDGJrZdj1pU1abv+Wb5RQtfUHk3a70JF39HqLbH+qOa2NvJjkoGT/8lGP2Jf
3lf0kI4Htb1XMzevTz3pHBY9q8PO0Hwrrldcq2nd1z5QOKc2QksblYEATDr1tbKlaBfz6FYqlHHl
Ns4agYGMhRr+dyuEEzDTIZJA59k/h82vNHgywfeMLCj68NNqKxnPJpoHB08F7AlbkN80tasE9xJ9
TMhDkz0RZSuHf1Z0Ysk6mYDxoWECxXA0rF2+mno8VpYakv7ZzmKr3xR5lbqhlmrv9mCN20Kv/zFg
w/1Gr4ONTPpbKQFKEmXs9y6z8rUkpGg0QMqkWajDg5tJBTxJF0ylxtORlLFhHKVU2dQFIl3wG+x0
DNlzgCf6oCam95ixxRyjzQ55EBoeY+lOr/71QXxQlUoFcUzW3GikHW6GRv9Y2avpWT/Xk+nz4FcA
tjRl1q1vD+TMiFichHYeROYxtMhtJxl3DQueUqN2SvuXEnPPsEbPoHwf0GxbogdMu9PVG0rgX7Y+
ANErXyO6v//5GstCwA7GKaIKWttJYD4GaM88Kr8wQNW0Ysf4Y7tj5CqYSMM/4k/SgX3J5Pvrcmdn
hBYpkBB947eA1BNBydxIFdokqX0c22IzRK9lrroSSGnG537VpRMfL/QCnMsSwQb12AUxHyFLrT3+
K/hq/L70qBcpu9pyftpK9y0MbVDf4PIp1XZ5E3q10PIiYRCmGhtaPrFecqQidEBrFpav2uP1bZzp
0rS0M2nT3890SSVtWGkKt4+F8cUGJKmQjjCsP6O+xlAnGrdpWd8hEohFAXUR+dtIYwxSZqP1McM0
zBoTrJXozeZrpB1Ly5kAuZAwofNlYTlGFyboDo6Do6l4qe3R0M0jdJWvPeNLCgEEI8hBoPNTGHW5
aw2W12UmxCAVVj+MewaiwtxNAGJrMzd8un5ESzungzkd24aICSHFpTA54VpSSUlwDBL0xiYeKT7U
fMWmTB98YVLAe4DqnQpydtS5gUS9lKGMcKDkKpSOupFTr9NLzBfvlPxwfSWzWhuUQLctoIhBp4KS
oYirYEmmpdOMz2Pw0pzIs0a2lu7yf2PoAE98Yzzq7YYAs7VG8DCLJCAXYDAZQ8km6kB0Rl0uzzD1
RipUWTrKzV0SRVsMp3No+mbkgNAXjhZ4SuVp+doQnLmJAooWeQEA36Zxz8b097O71di1FOuVCp4B
gMza8a/NKLjxPkzyCjTLihkWwxYCpCHQXNhfuDeA3AlWA2CoJJWKMfK74l8PaK3F7+WUewXI/8CB
6XXaivmdZfImgQgnyMSgiWkFYl8gbyLajCWPfQ32Kafv3E1lvwZZTNxlx3G8Y/pnB34xzh8pxgzl
duPEErvlTNnFLRDxr616b1Y5/oAL07SOra2EqAubT0APjl4xdHmjr1awBCOmPgV23MW+FdylVbhV
Yn0r0X9V8CrxbMUezFDr2AwFhwhWbYI4A6Hq5Umja7frgkqN/aJ9Soo/QfcyDneDjq5rg246sAHq
f2sJAHJnzNyy+CwaX6kdTfvdVqrD9FF2VGDxWKqCoFJfUYz5zUZuHnoPXlpQGc3aA2RGk2HI1cQn
cZp7tEgzJ+sDe8V1nTnX2IGpSxSxjQqsK3peL3dgHIIxyLQ69XUFl5mhlRhENlkeuxWi9FA6sbI+
8Er2zN8BGgMN0G9GqWOopZeHuWNmv+Uc5NaGFwzVZki2DFyAaoZgKNa9PF67l5PBvDR2iOvBkook
vDFF4cJpEbwPZjTIqc8jlxZPWtlsa/hJnfHBlW4f5Bg1vGL4FpRRRaMuAc8NgtAZGDgqFJKNppX6
jX0TNc+En8CnxOhdX68SHCjzxQHchdwT8ntYnNgTE4V5nddyUPhR2W4BjXbidHAarLRT0OcdNn6Q
goIlA6p++EWC4h6DVn+8WOytgmYpgEtR5RCNLY9Ts+qCWj9Kku3Gw7BJqJsNISKMbPdTBBhRkKQB
1zP6QRHXwf28VLvQGNJGsWK8W4XOtnEuAUze68pdUJLEizSq+RpX1xoA56c5CQXHCjwA5H1tUdez
aMxjK5WOcUVUF4zt4Hsr7BCA3awdtvJAqcvAd/Hr+uM5t/CI2dA6ObVZwayJN4yURksqpZeOY2M1
o1tUsW64Jv6/Bha+pIFDh8DGiLUYMeQGs9DyNaquWfICmw1YCcIhNDupaGMQvB7DILlGuhFfEIQR
oDKZwhGLtdFdoeSd2wJVBvcnR2siGrSdIk9/5bnR7OHKKjudVdaKYZu7RWBJA7uyAXA7pteIQVoX
xUWB5tnMj+SegHNU6V3IBLC94mv+w4Io9JmrU5bEmjpWhMe16Ky4byI79SmIBr3UqiW3bxTu1P1g
rhnSuWuJKgKg2QBTgbYJQi81upSGTo3RTeFXVuSwTEWzJXWCqHHbWwO+CuyG0r/gHt/BiLSDVzTm
nmX5rqJbE0MgmwZULnn9QQvE7Csv6qzyg1YGqN5kwEAnhbSsoPdEbbMoYnnuy4G96dDuH5NdO+Re
UD0o6RtpMMxG36qjY7AdM2+zfI2KfH4ME3ML0sEwbgZ0UbjssK4aU0oz98GtpBUa7lzm5ebu+jWb
XW518mmmLldUCUCzKbiKocZxB0ypgF+j3USa4nL6YPeJy3W/6NvtdWFzx1SQJixJ1yTOwyEs/dFq
D1bdOXJwqHrvJbmPs8GR9KOirnmKcyd8kgk3fAqQcIhiczvcMdrafVP6tENYGZG23CRK8cDb6r3R
BrrFYwV2oDbm25rnSAMNNLkBtxC4FWS7BNFwIr1HhfRT7CgqJuh8RWYOqX6MsLGnR/vMWQ5bdWBD
O5Q+KgLQotiMDiNrTadLk7eoy+rNqA3ZWqJn9lhOQhHao4d04q4UB2A1VmLQjhqlX3TmxJeMmckg
YQHZX5eHW7AEgS48DPF6SZLkGWke3BqF9KckZn3oamZ9rSjD5JJe+CXT10y4BygekJRi8CpbXWfS
Sil9/cncq5hqjLQSmFP7L9XtwZ58KBk4NMnabJ9Zwep75yc8OLgGCJhnBItTyX2qmrVW+v1Y7mti
OOFDg+mktAUDJ4md1Ljh9jYDz66+0oW3dNWsKT6yJs9Z/vYpz47cjgf0tY5h5cucvVCOuTdBrWJU
oz5qu6SQTRC1j8XH9U2e2RDsMdgdcMPBlY83XLBhugTKdGkcSz9uYm0rqYnkRhWX3EYz13pZZ573
JApsFeBXgO+HIORSo41xoPC1SOWbwZuqvBj2y/WlzBwC4fcF20GkSDeKRKt8xfSCXwlzkbZHqrbI
dlCU66JmHvOUMwfEVzERZaI9VHj5s7EZkyAzKz/9qg7VCSzulldzlz9H2v9TkvDUdqTRMS5XrXzd
9k3rULYeS92ePg5Pku4RtmJ/FzTwYl3TjTzTwFgZjS6b1qVlT3q8IfpD9B5iluaaA7FwVEAxqPCQ
8KJP/76UUydjkurWgKMyvKHNne6rhsckh09KVrkpuHCvH9eC5l2IE260ZUsDnECIG613NXnm5HT9
95fUAYApsGuAGgVO2JQSPts2W7KsIq5xSJkCXk76bAw3YDkKQEVRu4Y+um0Yr6jF3PeABiKcn2at
TjNexOFIaRm2LEyh7HRwMKEKtZcqdvo7JJv/Bs/F4JRgMTecjK7IXdpJkMDIiDDUiZBFWKmCpKVM
TSiIVdxGUrjRVPZ/OKtzCdMXnO0ljdC2X1iQ0AKQuMlTMDenA5L4109sSQHx1IO2H6Qr8N4EWwFv
SUb1F1L0cIOuZ+2gUrAE7NFHztcGTyy8YpgSB0Q96q4IsL8TR2cLMpJssNO4rP3Q2EbWPUFvdV44
/U954L4RFmdihJNpA6UpKZ3EQBFYcROtdTYsHT1YNFEvnyYJwhm8PJieGUOFgKf2LTDIkPy+WPf1
FfyE8ODjBoGPDa8gON9Es5AVYIJDnqrxTX5jWqBEdYwDOEPh4qMYKccnouzbwe03/d6mL2C72CgO
uLExnY57OtmirIJpjtf1ZOHwLr5ItBxFUue0N1HgkNheTuVJF50i+mrlH9cDkCfDeFMsH4VwwGQE
vQ+lEo4eManfbxML3G93VbMSSi0Y9wsJwlOS5Jx1SQUJaje4Mkrs1m0Mf5YkoVOskVguuBUoqCIs
N8EviRS6qCyykdVgvGU+Vxmok2MdU8BoAsr5RAtXlrUkauIFgpAp8SqmVzqjhecYUeaPHXE15Z4k
SDwMux/rgYZLDE8c07RwiYX1QC7KriZjfh5AIXO2i9L03SwHcNpWK17gPK0wZUwxx8TUka1CHlWw
TUlHYWIVzvyIRbeE7gYwFMsaZlY8mSm4ubVkmxLDDSRtTyVjF2VrbF9znSeoRBggxsZ0IZDGCn6a
lutpgQIz9fEhrhX8y5TnQPJ6la7s6fzgEDcD+QrsB3I4yJReGhRMz4wxOMmgPpEyN8F0sLJRdlK5
lgGcm3rQ9GFByP4hKYZ87KUY1oS6UrQj8wuMu+3IxCJmjO6ggnhiABOutpLtWxA39ZKjqRSUbCBl
E+K2nqkq61KVwaE2fkl8Gyablroyf24wYE1eK8XO7zQ5lzarxPZBP0YJYX79FT5Q7WhG25c2y1as
4EJYfilGUEnChrIJyYB5VsUn4GDeYN429R9i3reBF8dwNQLNYcnfn945CEVCC4808mvyNxb27OHs
StrbUq4xX9upnvnI75KX6wLmbtulAOFSg9zL5mkCAcpucA2XOIYHVjtwIV8Xs6DnF+sQNCJIsyZv
QoiJw9LV2tspF7U6QWtBETRALBEpg94bI7SEtZAsryrA6JmfVQclBlV7hwRoUDhd/RCY1cP1FS1Y
iGkWOShhp+G3KPgKV6pFnteKO+4PSfF35LGbhNRpRuLp3VpMvODogj4FXKiY2YVAFdkJQdYgG50W
KtyPDuGxOrSf8k3zHO7YTXrHvoLX1fbHybpd+iCX8gSrJOeB1Ccy4T7bsgM8j2cA8jYqAL/s5y/+
paRpl8/0m3RyUjFVhiTtxQ7rj9FO3/p10vvJvokLwpx65MiR4IKdFcRw3chKuDHc75L7IPF1NXxq
9I0k3RjNl9FVlRui5GiTfTLmrq2Wj0W4v64tM2wz/BakbpFcU/F+oi9W+IJRDmKp4iX3bStzTKDW
ZUycDG+Vchvop3H0wFDoNiampXp6dmLIwVX23Vqv6aSSs104+4bp/pxttqKUwTD2LccrgFQtu+Nq
dmdNHGlN7cjm+GeU15JpC9ce7CWgjoLLAOX9rpGeSSy5QjujwCVRhn00YIYXhsGW25WtXdLWcyGT
R30mpC1MPbLSHrzS3W1rgmYaHSP66Fjyo9rvsvDQGL/jp+syp9Oa7eQ0tRmxO7FnTnqpJLmRg2sX
ahu7au1rxbYvfgf6WnllUQ4GUGB4HrKRREQ7j+CVzDND5X6c2O/dQD0rkj7y5PegrXU8LtoYACL+
V5RgY/hoZl1ENe5XW7gFzMNQhqrZluWWdw5IguLGaZjX/6FrF2Me7+BiGCBdByk+7oaYwB/bhIxy
hSXaSXkXp/eMF5saIGCUcjzgaTbolnUYvoG0wbbq+he5oCuNf9PKZod59gWC/ki0b4w4whdkbXNK
FPaiR2vnuHgPzkQI/hdPLLsrAKnyQ6XcUBI5dnunGSvrmDGKfduYMynCEea8HuJUghR1H78BHl/9
/YgIZm8rhqvVTg4g0m27Bx8mMujGK0rydF/9Kz8KIPWZkycOJtONvZv8W8WhrG2w8JyoQRSXIYdq
DUrhtWRjdmv7u6y9JtBQaA/AFGixj4OMo22WKkQkiqOBW9LpI685fCr9FjzLyXt6UB7/DxbgTKBg
z2OVkyI2pjXdgAJ7K7ud6l6XMAPkfh/nmQjBXIP8Xe4TuGd4MrTnrL6PMTbackE6WoGz01APembc
FLGrDfWhABIstcBPiNHSek8PcoW6vtY6mjQ4ugqz0a1USRbcRgRn/91vwfvJavhznYXl1xvA+JGe
eDAeSPpCY3Q3GaehUQ7XN2MhICQIJqb6G8aXakQWdDuiKaeqFLY+Z4/yAGCMHd8HaOfScuV+7B8L
JO5H5ABzme4aXd73UaV61z9hyRbDf0A3NXi94Y4JIaGRVfJgKGPnS13jqOGOKp2jNp/aWrPJkq0A
NEcF8hmzStCdffmcFVQzldQmHbwUpFmQWv8YMcr7+lqWPAEL5YepwxXZLBEioaYpjshMer8e600i
35nKpmenvg/QsbfRVzZuSVcAh1S1KSRESU2wr7nNpUAx8t6XUkxkjJKdHgEy2zk1K27bxHTqNN3J
a53WS7HAuVDB4jYSyvBZnvaI1v5F6dZE94L+apQHBG7Xt/K7ziE8H3AqFdAnoUwJ6KdwXl1b22Vp
QJJZhm4To7/LavZcZs+Vwrwg/dCKP+jkrWPqx7TcJpq1M8ifKn4vpfbNiC3wl0iO0RSbnmRupQbb
uvtr8ydW5wDP5bvrHzsjF8VRAyOOZACQOAgmxEiC6BGoDUycRS7veekZr7oNXs+NDVbcPPtgm/wz
trfRv8La9MFnVGNO7vUPmDZD3Kxz+cJTYIVWTwE6gy4kyqE2pSerX2ukXqhdYo3aFCjBTiCxLZhm
s4lJptd17494BIKAv1nq0dDZfV760Wg5FH0bJf8CXH5jjvraBk/KLC4Q3OlTwRpw7Vkzc8Z1rqlB
N/gZtztXsYa93AOsoUtq8CzF7YesDscuZNIurhVM/5EbLwV/gtePpFvxrBbuOLjwEG2gsWjq6BS2
oZUQ9bA8wZdo8p+6/Cfb/AT+creTXJu/yfYKt9dShAO0I6r0qFwg7SNG39QKdK1j7YDSY+WSsN9r
GDFjdm4fZc4YbXKgVADtG6r3XPvd1LbfvPMwuMmSeo0BesFQ40PAmI3SEEgmxRkYVkGtLKTj4LPC
T/rjyCNHUW/NdmeZm4FtW9PeVd1wa9jk0I0YvBVvZePIyL9CD1e0fenV0pF0A9gSmXzYBsH0tZZi
hlweBp+Wt7yCb1V5duuMAF4elXZj3o/Wqxmu9REuqSDqNqgewJ8HZEC4Y4E0Dl3K8tEHxd+m13on
wiCX2pH5iFIBwJUWEowKhr2NTqXKu8C01xJyC1YGBLqAhKGyRHACYh7fiMu+AUn26NfJ75J3d/Qd
W3RbJ3bt1hjmFwWY4YdZRBgKwpxG2oecOiT82xbF3yj9+KnBUWSEnmhomM6BiHG3pQ585Io8+rwH
nNaox4OtxWsVwbnGXQoRPDWSFnpk6uPoZ+ymrHYgZibZpgtWXpolKcCqY+KKgWInio+XjkHUdrra
sEb29SR0S1Nxstz5ytrnn28YKHtxbsAI470WPDsr6cxOl2rZN4bhtlPM2FFzayV3tpBLxbRivJqI
N6epbOK9wAAZS80Zk/2I3wT9Hlz0sXTPkmMWoBUTnptqh26kNSvXcf74AHuPMvEEJQLYQ2SqUapE
ic0AUkOjAUfkOKQbE0DxFb996ZgwiAbdhOgWM+CsCceUmhg2B8ScX+L3mzTYAb73JNvGexXFm5+f
1bkoQSNGu8gwkVyXfaKNm3a4T8u19sPFLTtbzPT3s9yKFUShWtcaJMgDoIWYOGKr2YpvP3d4kUP5
BsqjcgWdExzrKIkxrFjP5QkTkwbRVq7vQTq+cioLXsEkBYUWFQ0AuELTsZ2tJC7bnFcmbk/ROpFr
IybijnqjeAUmehZv1Yq4+b4h76UhpQE6cSB+RJyPGdGWYFGKH2qDx5pd1lre9bOf7xp+Gn4GMppA
WwCGerkem0oSTWim+vIIrF7WbDp0+OXAZ10XM9dmeFIIuKaCN14wsQAB3neM4mWj5g9V6qSYw4vu
plHHJKM1OMyCINgC9Btp09CvWaXDlHKl7cDi6Bes3iZGfKoC60ul6CVh+e/ra1o4HARxKqqYYITG
+yQoHOK3Ih+L1PTxUjqR/FbBkF6XsKBt35TuaBlVUPsFg/7l6bBB04uRlZZvAqeX37F6eKABuFXN
znZowgs0gUjvetwBcdHf2zkKFdc/YL6bQKfAAqHdZTIQYgUO0wyTftRi24/oPeeyWzf3BoY3NvEK
/ndFjlh760EpTiM0KftSlLhBnDgtsL6Y5NlmH9cXNPdmpwWBYQy7iXK66F32g6w0Q5vafmXfD8oN
EgVOQPRHXryTkBziVn28Lu8b4XjpyEM9pgAcTRroERNZoEpDL9JG0iRfjxhG4yp7Sm7ksjs1luzw
vHXLSHYb29OCe3t8GLPIodLfqgPjJcpAMiC08c/dussPmo7izIDZFlPMTLYkX3nAlHTpVWfOIWBu
+IzBZvfN/dpYpoUNB5prmpiEKTsAOwl+gBoGxlQcj05mKXmj9J5ydd9I9SYOBrRzAYK3CuWe6RIE
oaMRLgFcR8zknvIIZwu09C4MlLA20Cn2ZA8586QQKefWlL66Lvzp/fiWNdk0hEZQKOVSFmt4k0dW
Zxy5pQ83MaUvFsXAq6ZuzG2iq9n2ujZNDuCFMkEcIK2o88Nmo1dDMAdNpaKG2+jmEUwXFbeOlbFr
m/ZJM4JfRpuuSZslXKbu3aknBKVJwFllwR0Nq0pjlLTWkZuvhvm7rcNbvXGYWTtFgtSVZrkaX9vQ
+QohE74VbijqazjHyw3NmqBEOia1jk07Gl5ZsxN8y13TBkg8Z4Pu6jaazK5v6vyKTuvEpZgazFBb
Eu14lxak4imzjnVTFC5k7kvToLsylMke2I5blQfJXZRKbJeWxR+MtMeoKluvHD0ajafSrt9qi56A
Rgr8wBgzr24Turn+ibNHGryLIBhBOm/KXs4gM2Yn2bGGdsRjImGKfD6qbsjz31WeP12XM89/T4IU
HS4BwALIUgpPWi6RVguz0D4a91jvr5HtxsJpK09nL2iJceIn9Ws4IKeosbWMx+wxhWRQNGA8FRxr
uNeCstHG1kAwW9lHKcm6LQiSMekvyKwVH3HeoAAxCKXhHiJuwHYK7o5uh+CozjT7aMqN8TaEHG8N
iTT71VRG+lEzcKQ7QxfaryOYJGqHB3EaOhJsTbXthy6xPB5HZraPxrLd5Y3VyT91+Kbvs77nxkw8
DCIa2gqpnHNwAhybMRzvQgwMciJl6HYr57yw2xi7OfUlADSMQoewDUYJHgqqBGgyNzHqcITzbzuk
SYGr4UHlGKNR7lJzsMBj0+lHogIqXRhV6LIu5xvJSsxNxZVsY+dpt7L+mc0BsBMT6eQpuwhictHh
oXVfpXKS5n6uKNmDFkdkFwYZewhCQt0oRq8jOoMCp7bqAX1ZYMa4vjGzi/Yt3kDAhXQ24MfTvp2/
HRGPZV5FaEMyc9srWjnepGOAKaRZ/WM4JBh6wC0BvxHFXzAWCqKGOs4SIK2ikz3S7m+Ww8FvY9Ls
B5rJaJ+J+Pv1pc2DZQicNndqG5jCVuElTo1C51kcxieDfmr9c0cwrAStXfFLpYwADNTbQHIlLfGu
i529xgaSqKYBJUM3BiysoGlh1DZxnVrxqVC1Zq/USrhtRqZtUoNi7NVQ/HTKFhHkCS9yV0JREbZj
leZt3T3W0mOKJhAdOVo3V9Z6F75D/YsHGdLg1QD0jN4OsBuIVouxKKPIRJ86V922e3uTeS3m2KKz
zss84mCMoSu52w5F0T/KZ37ixNULt1uDRU9ShK/A86DIcGfRlQtGqkutlUgC4kQ0SJ9yHUm5IsV0
7BY0KZr+UQfZRxqF1oofsnCocOmmSbDALkzaeylQ4Zom1TzLTmp8R8bAkcfTy0DXps8taeyFGMHd
ITXV2ljKs1MUhTt0hZlFeEvCeFemmzIM3AzVb65a+4pYP7VCcOfO1yd4IZqqZL2ZSulJLlJP72+T
zK/7o0xOqEE5RXY0QPF1/ZosHeG5REGROillGi5ndmqGo2Q3HtsjiyxhZlm0VrNbODtktDGfByl9
E8GrsKmmVCXgKlXyk9Ygod7Guzz+pebdcVToytVfOD88MjL4MUAkBB9LJKmwmsRmo5KWp6E03Zzp
LvYx7l072iZ5sifELdBNpCdoiru+mfN8ObphAHMjqFmg2Q3m51I/u6aMlc4cQdlD2Vvdu8PoUKTt
7a0SbVh+IFntNPKOxNnekLSVVc/391K2cJJ2xvp+lAlk90+RieHcxT7noTv8Xlnj5IpdXvpJjj4p
qo6KoSyY8yIpmZWkdXmSyInqqlvScNcHd4l9i4wxcqJgSjjp0ud1qd+B+DWpQnA1DBi9UpRleWph
4NKX5kn/SB8Sv73F5FYH84Uwfjq/K7fyLVp3/eGuOiYbTPs7yY/K47BjW/2wdlVn8eX3Uf/vNnzr
4NmLnU+pA8ZpeSJM8iTw8mAEDSZrHYg8TaJr3KDjf67vwcxFESQKL1qDIYKhPGLjW/qAsX4eGe8L
uq1jL+6OIWCiXNtdFzhzSuClAYuCSzQl7EEDcqnNmFNRtPBYyhO4gdyWSF5oKfu8WKl3LUnB44F/
8KYhE6heSrFpPY0+H6uTijmjSAy8reJ35tmsyd2EvoKHG+ksQBgvRQRhXyBcj0C/CpZ0F0WI1uts
eXRUMH5uWI3/RvtU9so+K91M7fPf6PfJXRCqV4frO7pwR1HRBIkFer2/g6rLDymGIIbXolenWOsQ
r4ERt75BLwkoC9cIKxZ2FdkB1I91OB2IpYWzKysUapGWq04lH5xC7k8NcGgJGkeuL2jaOeFaInYC
UhjvMVIeYo+IreWpPragEbSKrN3WkSy7Oh/r7XUpC5qPhlMUZcFbh5ygKIVGY5028VCfULbe6kF3
A6qKh+RWioc/RLLeh2zc1T9m78Nwywuh00edXfCoCwdeWrQ+DVJ5SJNfdYOsWHOTS61TNL1j6hxA
8ENfuYUkvYRNfLq+5qUDRJPtRB2P8qsq9iO2itlHeUvqU8D0Le+Z27Z8w6Ry5dVYFDPlWJAaR9FK
fLGCETktu9LqUyShoFsDZycxaztUxt/ry1kwl0Au/1eO8DpZUax3wDvUJx2jlOsGzfDPpGgcfldm
PvryV+Bd06+JammhVIJg6ptDSji7kPM8jfSmOfW0YA9amRi/eJnaLqqG9K4tlWqTkGSN5G7JzAA0
gYBjauGb00eZGVKttZY3Jz2J9jLD5QbFL/lEbjVVH8HOhfiKj8VOAs/vjzcXJLgoqwKghMqniBgg
gChYFViRTphVpWwK67mtrdLri/RBR0NrzCzTtSVUQq9Lnd/9qTgA0l0sF6l6kdQvBQghzyRKT4PZ
ADFBsugXNYy1SXwLzhyyJoiL0UoFsBcwAZf3sKhzWYpzDYvLh3RPo8G40Ws79lRJD0HFI9PHsu76
X4nE0b9tcGmbIv7dX1/qwtHiI5Af0hBwTbUkQaGM1GJpRmx6UptacVTTRs6tsd9Jr4WHcQCy0Wwn
/pBAz90y4+UmCxsQ0dbJjxs4pxQSspOIplGbAWTrcjNKyjCdO9PpiSMTsQF4hO3HJK9XHv6lkz2X
IngardWgaBUjuQji8W6DmAWkawNlm+ubOr+k01rw8FrIIIKoQZASoJubxjn2lPD6VmXTWPfQ+EyU
aBeGoe5GBl+B+MxtHQSCEAMigdjGfbncPKWOc1WyIVCXB3tHIvKpkKBEy3pjrljV6Zcu7Q8CYgMx
gALg0oRGuJSEDKeJFsaGnWjzt+1/qfy9zl+aYMWmLmzghRQh/C6Q+e3VumQnpO4SLwZDoRPV/0Pa
l+1GjivbfpEAzcMrqSFHO9O2bJdfBNtVpXme9fVnyQdndyZTN4Xdt+uhgTLKIZJBMhixYi3NA8th
KpJMjtEWkmlrhDWsbyAcQVEYpSXcx1BG/tkpF9fiWKHjz2iV6gTcTE+LooQWfBLIKyfazYZjzTBj
E5sim4ZSB6Bdr8EFBTKk1Ez6P14HLo36rAV/xrHeotMl/y99hLXLRKNTXwwJUsXVyVBf+8hpRneI
Xu/7PRvN/JiY5xCRKEoN7IHmy6gMJ7Vfn7T4Q6xTUgFO2mWShXYW8Hiju0ZWyAQw+32rPyrzlz45
m8XJAbDKzHGAlPe1T5ZTWhWFN+K4lu3oMXTFX+pLeOx23iH7q1HIxCBjJBON1tvE30XDypHC+qqI
xgwcW6iQI1k0l3WurY+Z2nqeh7JKmBDlO+uDbaSrZikopiobK6HTDfKcNcac1kUSiEHqC83JSJBE
snkwBZSkzka0nXUyGggmLh53w4DTaSNng6ZanJjVAW3aChyhiqZ4oeMJRjd3rxdisvHKWtNpEofo
jlPDJIzMoqv5aSOqCXA+UqHWCS2nbvp7f8XYQwSjAAAUKwVUI6oiLGsW3pW+2iRTd5LGLnI4lH8c
cFzv0YQUbbyxytbuuIUlmjc2rlok84BgYLZcWOS9lCZJf0JnoHgM04Zz6zHVtmrYB5bHdTWOl2JC
YpGvOyrFBWcWhQQeXzXqKJ53Is0ncRMVBXKNHCduIxhD6JWudtywCQjMy0zIqKLLHlEWjvJrV/K5
UR5AXdyfotYziCrme8Wo6l/JJFSHRIokMiBNaJVqHm7RtCPsKj2eVpBYt1t4Rn/N5XXAv3DLMud7
1mdSkedifwp7ud8h7fPAgUrhXa6Kxgq5IX9sQ8/VfOlBKLpuZSP/lCKvN/JcQsLJj2w6XrUs+D0R
xwR1dGk4QaeyfKwSb7AVURpRPgomihiFt2MJLYGtwHUHY0rzBzXtgg1g3oWV+kX/GSVR9hA3kkgj
iG2QMlEgERjzmSkNtUbiPkutJChxzhaVthOxdcDa1MUPoD/saWPIHsGDCCSzuadQlR+f1HAy7I7v
/A3Xqc9VXna0GXkLoqwQfUkbEK5nWb7y7Fy4HlCNBX0vqJvnGJ8F4GV+XCUBHw6nwPhqc9H0Ry6j
wauexxs9Fk+DBzSWaCMQfMYX3t+WC9vkyjRzQ6BIHMjAvPenTFQeFDDNV6rwPhjxQ93tYg4p9/vm
buLf2d1Rep/73lERl9mQry7AfTfwyXASoojquWxGIPUFQpYmokRyrqFSk2+5ArAVX7ZXbN9e9te2
GT+Xs67VKi0bTp0GpZ+6RGPOJJpd4rTcZ+ppVITk/JiBv0OuY6cPbchjUUCmpWQN+rg06T+vG7DR
orOEDd2MiJ+6cqiw3lFL0IXKIw7o0NM31n+BuFgJPpZGjSsKH4sMAIrSTJCtQfhbqrsJGyziUHv0
FGGjVEb13/sRaB7nHA1UPEAdzfiRLgWpoUf6cFJT5dwFtjrJaBD8LRugfnFX1nFh+lCEkwHqxHmF
s3P++UXQlmt+gyKSOp7CptyEgQKBlNdy3MpozBl7jgjGtFNq4zHTUOtE3RljHY2A5Nqm1r4zAL+z
KnHufxIbi+PsxkMVSQcUsZCYY+d4HCpPKcpwOvmejNdpO9RgzQX8OBxxEd83dbucM14S/RQYPC5v
9nVsVJEvZVM6nWJP6UmI4N/ycikz71tZCDpwFeE4AvcNgPJIAjBz3CkZ54eVcIr9rrGSJGy2BQ9N
zEKXe6cfOfE8onAPUmjft/1S0kz0xGsm2HV1U+mmzhESTzvERp7ZfpCWxyZPBEfje40GVQv1y0Bo
pbMBIt+VgHchLkSiBEfLrFA4i1QwftgVyah3eiSdRj81kbGQrcBsjb9yS9TCVkC/NtKINCkBDUZo
gmAxe4fWzlhXpFhLJi4cddefMq/khZuiLq5xSopPUXcqzezAPFWfEQntci3UEfGLrq9QSP0ijgbo
AaSfN/QoktHHvSBl0gnXH0mtcieYkf0t7bx9RuPn+46x4OmwhRcfjlJQ3bLtDFOb874qwFaD+D4r
XgXNqow1+NJtrIgBodgFeBbcD+Cg65kDRWoX1FEqnSrojRmqHY21lUBZLgjWpm52h5upQzg3S2PP
RQHGUihJpd6ouXRKfqncRrNKB/pVWWUjp8btppz2G0Ug6RrZ9MIeRh4UFNcoEAA9w5JaRn0IJw0n
5VQp6g5CqjJVlNiw/uuVwjkMuh7ctOAiYhnPJbEP5SGu9FMjdJWpxU0CkbPqMDVhtJKfXPAJ+B2S
EQALg4qIxdjLYpeIgy/qp0jhQlPRwsaUWzk1jRy0NvcHtTBz6DjlAdgH1RvayZjLjJfqJg0iTT9x
paxCykTUbTQ3Rf/9cY4HCs5yUFACQcda0bhaaoqB009pLVXbDlFoiFukjd4aSJqc74/oZvIQ94Jd
DKbgDHMrxLWva5xfJEWYGKda5PNz7Pm5ZHOiPuCoQnPeKpXorTmAZVDThboeWsOAzrk2B0H7Wi80
jUOsnxADcjmG96FJPfEUp29TIsXTaSxtGX3aalUSv/Ic/JXVcShL+ito5ZsqKD4ASsXyjDNHXVtn
5Z4SZLDyofEmV3mcWuJ5lo4tR5Ln5NBtpneudOpXfauawj7VqXqsj5HsDIOpKcTzHR2EMuC4LKzX
wE4VEp3X1GvmC+7yZPj5uLnEjxBDu4U4+/nAa0nY8a5XqhVFX2lBcyFWSVEEHBEH4LviqeVJOACF
e98jbtXAMC8iCmvISKHSh86f6zUyUB/KeiD9XWi/iedJfxrwWP0cv7RdFTuGYIcyHf4OTl9QCc/8
h/AlWAOSs14yDx4MIehIBtsW3iXMo1RGTSOOQ413EyXpTZTEoPhVChotvC7YroyW3dKzLQmnPP6H
QxFJ6evR8krZBkOd866Zk4+SfLy31kf9XpBdsbKrbxgZWEvzqC8u5LoFfZDEp7ybks5UIF6bQ+K2
M1trMP2N6hhEpsDmE8m0IYCxy8hJcdqQtC+j+XdlzEvOdTlmZn7DRMvUBk027js4xvARR4FsnROZ
aG0edhHN6H8bFrFDZ06ZovHR3y39r8HG1IiJh7xZ0nl8neVTSntzjUzopgWVtTlPwsV0R7UvSj7i
BXd/tL++jAcHutqUJ8+btcGxlzhriEmQhb3WQrpwNtTZ5rQvoENPU7M7mitH9Q3sdTY0y17PlXfI
F7Fco0qUFnqHsMjNiR/Sj6CyqrfpKYZahkcomlda83f0576rLHnK/2IoQaWFYIFZuCTycrGqB961
FY4KT9xEd2cADf//jDArpYoddmECI8kWXB0HA7uCAvhhmPfN3EDE5/m7HAyzUAku1kEUcKaWsp2/
Jb/krf4aGefgsSSlZiX7PIdoG00iq9GtQCPyv3EU8D+Cy2Hux0XP47VH9rlRSenYC64JygqPxDIp
gVNObP39waXxfxvlzaOdK0EI9OZA2WAONrUsdb335NHlcmGb13sh5e37E3orFMyYYAZUanhtT5w0
utOzF5PX+PPDFoi9rfZoa36aVYuNI14+GXmwNpsz+mB+r9hnXx7sEJlzLI/BM6xFGKLuKpWVEvPj
JbRyRzdDJ+53KizjcNlwOFs8S/m9hv2dJ5C9oi8nmNkbvDD0aYKOEbdIhgddzTctV6+1NcwjuGeD
2Roge1fFvtJGF4hbUHpaPL/Vi9KuvfLl/lwuGgJDAWBRKOnd1GSVKlDkSYomVwhcZH2N5m8+2fIa
F6S0tGJ4XKFkgmoeeLqYFUO+H7rOuje6rxLBPSC8j/S9ejffHwXyMpAUVAHkqf8VUssqCIVUy/7Z
rU907cie/ZKd1cuvYFaujLU0qiJudEEEGChHTt330cpLYWk+L00wC5eEAmR2MiyczIOvWRspOGah
snOYxDVqoJv07bwLDAVUKoBoqmAeYY61JpTEfMjCyY22ynu6EfZVQ6KvdJsWJJFJ+HXfURbD5gtz
bDerUvY6uF4xeV1LWro/gldjMO3M3ObU0ejB6k3L/eU9vn0jYLOsz+dzS4wVZ73JbTBDZqvdPfgj
UnkKJlccj6WGHt7izOumn0+kbwWofn6G6HCI15AhP8UQxm/A64LrF8cplEbY7DEyKn4cC/rkpg/q
q19SwQYtc7UHkcu0RVLpISIcOJcPMVI6azmJHzQ2a3tuH1ZBpIAyCdtcqSVJokZly7ud/zmIz3ny
FqLLxWiIPH2mIVp8+hN4kXZBLD83YbeNOA/akxnR3lso2aUN1cNN6Zlp81kGuan4f8FQQPgV9OGN
5hvWBWECnscSAGxIxjKuOE1qIsbyMLny8fguIKDe414Yvgcb75UEsUpemdmDT0VCn33z/HrfM5e8
4tL6z88vIr7RB2ceCpOTO9S79qnXSKq98Zw9SOewNrH71qr3Nwjlebi4XIHZ4H+6lZnTLMv1rusE
dXK9gYxaRAffsLzQs8b4gedIJwdHZJd2/EsqWqK02la8cIrNHRnGHBECmMim8SOVh/pvw01uu6ut
98E289FJOAsJRvpsdj3Jrfvzu7i6lwaZY3MagSLQFZ93hxKMYpJPmp7mXU702By+IIlLdPAtZkCe
dN++7xTFAyc8cpKp4n2jOr3sVKFltEQeDOqvpaVn0+zuAAE/2reBrAUinolE1BxtRFza4NME8gFS
TfWzjlfSTIsmkCCZ1xxtxyzkHhK6kVF12IAp4QwybQx3eE3clSleiLfRjfGPEcaj4iRoG1WEEVQV
TBSBabhLHRysKjXtyS4O2VY52L1KfdGEQ0FGCTHkc7Dj99kxtNdyEMv+DVYBkBeBUP6GeFtCwVUE
bpd3fU3+jlqQB9bbqo8tLvkrey9qb0fcnxaFKqEn2RpR2E0X47y5ZgAe+nGRh4V6Ipb8YjdreTZE
Ehii3R76kUP7HoK0hqe8SuJk1w4TQWqABJlg58FEuOI1iVaAD0vPBXAdgDYHbWTA5LF1njaZUj0L
sBZe9Nyq70VxVp32VQcZSWDLL/KzNIwo1fF0rJ06gBa62YBskVs7+Ocjk/VspIdBVIFqJSq0c0R1
MQ2YpQIwCZV3gWyW+FP5ij7zcFsHplyZ1bjSVz7P6a0x5JsArEbfHttdpun1BN1aX3AFHXpC2EeS
TNp65R20EBrNcj7/McJcEmNZikPUwYhRO4P6ii5kINXT7v3+Vlq8DS7MsBdm3JW1KHMc/Ae6DJrx
q+le02gfBGddOSaD1fWQNN/et7k4fWhDnsGNmEGWaCEfNIFLpkBwJdEyHjp/5df/EFfeLM8/v58d
UhOX3dDyuehKPoQNSc3L4RllykK0fegLzNpvE5ROsiibPoW+Sp85qKXIxO/8rDQjPBUHIhsdbibZ
D8Hs1o9FYkWKNySkN/D+trI2Ng6DBKlASGwKNcRJ0ZMBGBWqdArh9TKTSOE1M30XOp1+D2nSfgQg
qu3JUE24EZBSgk6vPqT6ZzOOk0Yyf4xRcap7IXMEpesbWuCRkQMxhIcw9AlTBaVnxCZWKiXyay5k
umyOqPDWJIX+be4U44QmI3VSEuSHS+696qthsO8v2bKbXMwpk5GuuzyFSgbWzGxqpB+0TYpeKojx
0jEgmXPf2NKDGUnG/zjIz/PoYjPzvTSWHEhuXajzmXZN0X+znexwo/+xRQrBhieRNA/jQbd5M9i3
LxFJVrA2N4XV+VS9/II5mXXxBS0vj6pSzi7Kn3TO4njS1SCXPJSJVaB+zFtDsdEzND5WoN55hyyD
2akZiC3OY2DHTQc89MlIYnJ/XpZuvcuPml/aFx8V5IpY5ipOhKS2cPDwE028N5GsVSqXbvBLM8yN
AtDtVIwFzPgjiaSDFlid4UjINKX1yk5djNYVQM4QmgG3yrMNB8akdlkC1CrucaWjIbK6+/C127ZO
igM1IuWBP8gbUNFtkl107r8KimY2ZJxXk6Cz996eGP98BzOzcRFkOe+lgpuCpOPUFOaw1w/ZRCyq
V2/3F3Ep4YqCNwTqAPMAFoNNOPFBMrRjngkuMAGq4ycbAcQogmmc/fed910/Fmjefd6sGF1IKFwZ
ZdbUm8p0HNVccIMtorKaZOo8xeguAafTY+dWhZ3E1n2bi/fXrNYLmmoArQ0mRhP9wFP0phCQ9RJ3
eWa2tSUG/2ZHXNiYXfliR/h+UaeFABucRPmzmll85uZmrkMGfSWsXbyzZqQCMCTA/7FkEVizTKlR
anf1xEGfsaLu+Xwlqpgv9BsnBM4fFDE4fcBudj2YJp96acBz0c1zC2w1KCtF/qFQCX9Shm2orOy9
NWvM1I2B3yZSDmsoHqKMKT56cxokbujzGq/X4nlyMa75WLtYJDQPxL7YwZKemBBDyIJTCW2T7isq
/4U3oK6tIRxGaxEATteGQHbkoxmmFN3wLwBFttqERIh+5fxABPXf3IeXtphB5ciM9Vlbie70yCOY
AICKE74lIGeMnOaP1a5Yy6osOeClwXk9L2ZRhYQ3QGIwGIOjOso2kvKe/Lm/Y5dc4sIEm7LSJ0iY
Sh5MoMsstabDR7fPXnXBDFbyH4sPpktDTDBR9EM3Kj4MKeCW5HydBtOrB2ro6hO4B2i3Pwzyc/tc
Bi0ZQnXF7xcjmUvj81F5MZEgz/U7KFuIbmDsJg9NJkBpw0FIds5oWKzs6dWhMoGEZwx13YkYal3Z
SYNGna1fnLh6VxzC/GniB5pAbrvd1Gs99ovXDKooAKoCiAZg9exPF8OEZHeZikktumlApzm7Y+qa
6cubqngcXhJbybZD41t6gQ6HnWpPvXnfl5aqcEAYApUGXg9ozLHi3mKdcx72KBJxDa2a56ygozlQ
xZLynRA5vHqo5e0gm8bJCFceTkvZ8yvTzFbhxLFqGjxYXeXbjjeKDf7SkFQHjkxmYtsc9SDfRNGp
4m21s7zJ0ba+E/ciT0T84RzOkQ8TBQFu49yfkqUL8Z8Zgdr29YpESp32SE7zLuoGBOnX81oH0NL+
RUMlYLvo551hAdcGfK4sBq+vBBdk66NTBGZfgNMfbGdIuq4EyItph5kDxJizMGj4Zc6/MVeaxJcH
xKKm8OWZDw3doYJ09uhah+PSoHB5oDo3N58BiXs9qGGsktjvBcEF8qSPu40H7eRBrK2+i80K4Jew
OSXFGrHiovdCiQskMoDkCtAzu7ZaeBrfjYWOx/cmBRPzgzFaaOF69Uh6suLnfb5fi+2XyhPoSANT
LSImAxUfxmInSR3IVQ3Bjcm+Ohx7JwHLu019U36674aLJ8OMZDKAnPrpbr4eGyDNcRCUnuCG40fP
/eG0be//VuttZhVOBQh+YPK8VVU0/BX1+1JYuaQX1/PCOjNOTq5Hw8tn6+q+zR35s/TfYn1b+VCq
hTL2irWlFwbaJ5EWAs02sr8s5ncIa/xoDEV3dOKJimNBDVJO71JmCV5L6hh5Iqs6ZvEm/a5L61lO
rBwJs7zYKFuQDwz+38wH0GP6dX8N5p3IhHqA7ID1DeejBmpd5gKsJ3RY5LowugZe8VMZ2kayVnZd
2qFXNph7rh3TThUz2OBq2e651JY5+aDWbt9uhuoY+ceBM4NKp2jBsSH/Cdn5lblf/QJm62bVKLZT
jLp3Plph3TkQP4ayrGwNiM4Ebt94/r4r0U/gNaTuB1s20m1Zr8DXFmcaDcMQDETz4E2vOeCr9dAO
/OiOUvcxoH2Ai6KVxbwhRkKyAPJp/9hg4k5dywutnDDTozM6YM/bBtva+nj0Cf44DRmekFzayo8q
+bV7bslaBnip3gDzIBIDeOFnX1/v56hVhCEZUGB/P358+WTuqUudZhNTB4V9F/cu6SFbEzjnNTqS
hQvt0jBb5xsb4DQgSDm67eTU6oPWfvbZe6KuvLzWrDB7Rc+nvO8qeBHag6E0VranOtXRgYyUG4/O
6/sb8/8xmTN7LzC5c8fT9WQWwf9NZksb83h8zOzaCa2JPBHM5i90521L+/n8u1gJl5bcFA+/ueEG
1zfYNa/NRgOvjB00bF1B3cX+k6hmK5vx56Bjj5wLC2xwL0hDVCGrhaIsgYyrfgSbJqB8jy9wzoRE
r8bROA60Id8pHeC3UFExoW+yDegLyip/3gi3axyFChTZdYoGrlVy0Z+k773vY5aZSxrFz0J8H8B2
yC8i65fYkZ07+dE7eduUOtaDG1mxXTmpnVhI39KecHZGEXTcd4Glmxivx/+sBQuUTvXeAOxhmlzg
DWUKQZmPzMyP08MY/Rtnu7TEHJCqVgl1aaAOnGLI9TzpGLK+DcyOAJTzy0eN8hlRYr/PnDVdu59g
8N58zx558T6IcZqkhvpj++Nlgm00JZBgmxKEHQSLPpDTd2tDjoI0mz+Ht4JU5BmpXpocfbPer6KE
Fi8LFHDQEDJLroNU5fp7ZLmWIHo1jZiL6gUtdflZN/vqQZaeU0GAtmbW6hBRptp2ZbXnqJudh0u7
zDspU5VWR8croENOCqBN/Qf9nTS1NysbfOnZOfcv/Gd88zF3Md9d2Eu9H8NOTBqb35lQ26NuT36v
DGfptIS6OzgyUIfEu4sZTudJoViqPQ8zyvfj40vpbH3CR+b0mkPUk2y8h5XX1uJ2ubTIDGzyUecR
elgsi1MGguVSpn2CdOJWMbtDcDSUB28NNbQ4mYjoAEdH17Bx03rCQQi5lAdAIY+didTfRxg7/tZQ
SRtT3VqZ0SUHubTFvHRC5IV1MR7xbGvJ8b3XzZxq09G0lG7F0k8TLeuKaIZARRFeAj0Y5jjQg9Ez
yl4Axhotja1TagcDu1DYpVuHPPlkInZt07/ZUfdJ4pz30sur/PBqmHmNo3BtVeftdvstP7XluXWe
vdujepoyQcaoj9G7f9aosKMQr4YH/cXmX3Han67ye8aYs7/XEq/3q3k595P99WF/tE7v6Dsbrvv0
ZNCOJPvTyx/rzfos6VvlDG5CN2BkNf3n9ffmTW/aHM0hAQsFArz+QP3E7KB+0OME+sGC23Ryth/j
1KyMBC2mQO1YNZD1O0VsA9OY0HHNc6CsNTyoGseZmr+GasZvFZTmHLSOag9dHib4Z0XvSJOsPdb4
j4Stb6ycYIshi472F7yNQZiNz74+WbgpRIs85815BdND+x6Re+rxZrQxcTca23P+9ZczN3tl2xKd
rqFdFpK7IM0G7AEVHKA9WLB1mRV60OfIwNeTNQlfkvAycjYUS5WR3t+Ha4Zmh704P3U0mgUekv1u
p7kfMvpDw+5cYELR+n/f0GI4fzkkZj4jVcoxJKRRtIyY73vEI2A5763qV6ATxUJOBbRK8UnfQ5CH
I783r/fNL6UedBBmzOQ00I64Wc606gw/SWG+qHyaaEdF+iOj27kNIVvI/fW4ivIgzejA36GSutgJ
vhXL08v9j1j0KeQHwBaCqjXAs8yh3mQF+KjjRnAz34n3EzE+32rbaXxycizL//Ww2521Xzh1hFU6
y4ULDHxW6AxFizKSL2wkrKecpE0VwIPtLiZHpF16C4oT8alCguksnVqyEu4tLTeI3yGTAE0QFWRW
zHIPsZ7I4TzfewntxwN5q/5m6PEoyANBKSSjhlmiQ1Pavm429yd5jumZUw/Mg/NDA/A2A0011x5d
Djh/pErk3ay3jeyj9L+b/pBAKQH4eikyO3GtPjKP5J5BZgtBzl7RByTa3OhbyI+aUJmqvgb2W9im
eGijKW/uDFVxIF0PKhV5Ts1L2Ei749hZEw0nM2vWqBjWrDDuKat5DWUgWJlqsMg8hud4w1vQkfgW
DZ/IprrBnbhJ+1e+sFbcZWl7zpkEpOjATT/Lpl8PMFQDSIR0OG31LCS+/mwIhzy10tgCsKQcWhN6
D2T4o6lgrKBJ7eZf951mAW6FwwHSaHN/C6JJVuoyLGQh7aZGBHZUPGvfMxQjthwBMgnvXkg2QCHU
lmdNKyivBUDEtVlmXSc54DI9h9msOqujb4oZQHVHw9b7TdURHQw7hWYbJj4hDT6VJx55DsWUD92r
EZtltRKd3J4R+Bg0SIL3DsxooBC8XoPO7+sYb1kR4d8Wqsf7taLN/O+vN8r172c2ClLoUp9A+s0F
XJKo2hbU7BSpRapM+6yCAgVH+fpoRCboDPLp2HRrPna7Ua/tM5ONJMTQgSNdBG6b5G8DKG9fvNj0
0qfY+5w+Y/URfBfa75yMBPjVFf+6DXevbTNbq9DGTioVjD1JKGpWXV0QLj8Nb2W9qYCTtuR6rZQw
B9A3sz33uaJyAQwj2zzVis0YKyVy7RK6n4HW5LtUIxro22Xweqjyc+yJ/HNbhx3YS6cJYoxZoEgk
qWJVJXLJA1rYpYo02qDuCvdTGhcFGN774Sue+vEz59PpN7goytS6P1G3RxDm6eKrmWcBCPgS9FoD
IVTJAeFrdSMBtx0He2WoaaQnK9YWPGKmqgVQb8Z6Sj8PoovoRxCaQs/RLOWGyptcbvXoJV0jVr+9
jtBbD74AQJdVBfcu4/RtovdSNnYzBgbEC6CXGst6ywWxqRWvUgJdcdAM5mspkPmXMmsPOg5gKmZ6
WsCkmFmEUrPRgjkJIJG4ihwIt3+CVIBbieiEhfMCmnKoqYDWRtB5ltUq6+XU98JAdNUa8P5kV1ck
lI9tAEXHxLO7rgRnfTVB3cwO03fQjrTpOc3Aoxl9r2GrFoovyO+Bt1KaBU7wbJ5X4WIhfWgyq3GX
iq53LF4g7Wgq1jbcFfvatCAlbmUykV7uO+pCCRomZ8Q3upZwabApAS7Qx5ZXUKobzzmpkRtOqWwK
DwN9AN/7v4jfkIWeOdfBsohG+Z+26YsB4tGkaehaB4ggwU0EGGPxm/8UaUpDqgvEC0gLSWFSPPVv
a3wACy83VCMxs0AcQdkFbcLXcxuOKudxCD7cICeoY0FzaeNtm7320CB5u2+s3Z9yC9i9i6fj9v4c
Lxxhl5ZZKgK0ZaaJLxaSK3TgKiscvidpD+imBYkcL1g5C9bGKTIhCAdB7ZzjME7+b2GWD5K59Xcp
RTeo91hZMtrDPCQQIeATkHKtnra4lS7m+OfhcLm8+iSnXgzbxWloSOtkpr+X0HNH+cCiXE/aPeaX
gs16bQ8v3EtXU8zc+Q0i+DbWYFgrzPhTpsmjMhwUyr8gwEiilQBjIcEEV0IDA07cuVlMY1wpa5Bc
040BCJVhP3S0M8hvX7ELwwQ2ug8+p3oNErN0wF8YZAUdxQl8SEHX4doFgH8kg0hExLEHtLgru/7w
6b3tErxB1l7va1YZT0Kie2jKAVaht8dntG6dVv1XIwNthIrnHKhX2SOe68W2iSMJeBvxteHkrSRM
ZiNERBHdUiI6t015/UPI/taenYi2GG04b9PXK+4zrxdzz4AmaYaa4hYVBHY9Eyh4F3yYSS60lbfJ
V7v1bcznWuwk3rfCLmIBMnf0H8KKfEyJ/DGYrSN8lO/5FmX8tQT+wrsV9z0erj8E83Ob3fVpNza4
ZhL1Z0hmupEbhOR0eNJfvvtv/dsViSEQdS8ep0c0/Aa2VBD5KVt77S2ce1ffMAdJF6fBUE9KnCv4
hhjtNwYNwxP4jHLSfwX5ygIuvLuuh8tECmHCR1o7D/dxIupvx3fIG7RI/+aWsanXmkkWtgU6SACa
mrn753Ts9bC4avSiYbZ1VKzfq16y/NvxhgM1KYCKP5CFi0lrRdXPDSmX3MrOXkRqp5un0KlN3rby
X3AT8/7VJMwH443r47H0f+bmz7kwV8UaVMb1eY1IZdd/ewfAalyH4AU/PLebbpU7cHETyDOeG/gZ
HoDZa3tQOi+LOGsl10sj0u86yRL1Y/QVnkHhQuRTVz3x06HO1kjlF/hY4CAGj5QRuNBmlrdru22E
ZBootkTXfBd3UHJDo+FDQAa3f0bi6LyG11kAmc05KtwCYLjjEekw4XKjx+0YNAWAJalV8CaI3r02
NBM+QQ9jbPmJbmZegjk4FEVI+gLSZtJZ0BCABT1kh10h2QfTLslFWuebZlZwPsSiqQXPvUDliqof
UoDnpcl3vxPUUdaY8BYnC0poiM9Q5kaWm5msAIypRa+0ovtqQuG822xj2m14HI544ZXoPn0S92at
IV8MQp37/rjA74KJuzDNbOSoL5U49XHnjGfxjGKf2ZjeuTMNokA2+42vLOsXcm9UDsmvX85Dd9xk
q43tSyHx/BCA0ghY6EQ8Da59ZabBQn4F1zv0KZDFyaknkIaiH/Tc/4u3/JUpZqZVLwROeIKpV9N8
l3elT2KQHx55BGibjbyCdvlRpWA3O5gJwHgMZn68pxhryL5pfhXjalXe60/+VdsPZvciPcTWi0ad
gwAKmYAE58p9fpZctyLEess2B4J87vPZt1dOnoVXF/RP/vkWZqG1YQTbHacDjo1GU1Ay2YqM5ZbX
MhZLdxB4z9HZD+wcj0bj67XslFKLR32S3EZ5igySZo5vDQgNMyuM3fu+uxR5g4j7H1vMxTByg+iN
OY+jG+yvxHiW6fQVupw12ofsUye73aagf+mK1aXc25VV5kTtUO2oo16U3LkEMBLh4O3UXfdCVPNk
HQ4VEe3PaaLBRqH17/sDXrqqwGeDrAAo7JGOZuY29JpsamMVLw0dWiA+6Z+j/td9E0teAu5nJDRn
eQHl58F8eT1NoRCKNQaXjADlGtBabQ9RugtWIvqFnrL52QIyjR95LpBbX7uJ2Pi6lnIYSo92svHV
f0Pr8KkGIUO3ISQ9fMNB8ST+7sgfzvqSahKMjrAym+rSdF5+A/OqqBU58IVQl9xcyTm0NcV1ojiZ
NBlvRhmUbhPn44sP9b0/qmeorZm3HrrFZS7QjoM/oRfQKLsmtZoeSoLoEClH8BzHCDFAmhnzX2Iq
A5iTdygqkbLkaoVKPhdgu0dehr5bIYImCO8r2Xeiymliq14KUkiu/ZrQcvIwBm3Rkb6a2l/A47fb
SRja0kwNTnE1sVZf8iJLTmJedUhZNGJR0mwElxOVMlXyrRqIJnCSZ8H4P6RdV3PkPJL8RYygN690
7WWaammkF4Y0kkiA3ptff0nd7aobzW3GtxfzMhET00UAhUKhkJX5SjOtRK1UyPM1JydIzGrNAOA8
pPoBEhnxOo+1cR3mavApQlMnsBpZgfxRWqeCOSZtvdVTkdvEeQrhkFjItdYCF3qTol0+5jsnLdGG
aYJKANDpNCzf+bgreVPtusa30KgbfSSYKjD38wK/RIA9e2L8Lp3Kgrc70qKxE9KPJ/pU6AA5K5Bb
Bt1aZnKbcOc7BvhVQ/f2zphNec9tstFGV6shxZPrKdyrVujdUzt4FFYCeCFiCI0pCxtx5s0POwQv
yGigxm6/6hjQuzg1aOrDO51wb7fu4RCtCwCTMvOPcg8GtPcst+TCVmPL4rKVvXBazI9WRW0TbyoT
fQezORQZKtlqn8gnubVb7nEEzeKzjEah0uQ38ClNAmERhNn7u2EJGzf9MntoQprjX5bZEyTIxCQf
FSKfjD9ibkWmVK7EbJ+1q6p9WEgHZiMAcgvocSGmggj2MgqhJzQpoQwm48L9xxgOTQvQwMLrxXyk
O7MhX9pI8kEkCvQHcL847EAuAs6g0D5++W6wby3T2a6977W2edYX77+zgwNkUgbZM+CoP+HvLJRz
0sgNQjDKpx2BmdubYUpcrtbo7LeZjK1B6ViTpt8eTs72FAIAePv35zf4mQEmc9KUnqpGDgM6lA5W
IYCFf7IWT3pQp+q13Bylx6xRTSPbd/VC0vaTbd4aG3M0FVoCByxgOnMOh7d7F2gtsyuA9wHb4H5f
bO7utqJpexo1A3vpWJzLniaY67/WjNl1fUBzGoS8PLUdHIbvN9xHwMaMBqHNMd6t8u+X1+TpbnsC
guRxjRrCf7Xpf82zqFROyHmpoxh6+0fY308XAN8+atZw79VAP67oghfNBhlc2JD343oKkD0z1f2Y
VYJAEFIjoB0Pg5Uodu0MT1vw7Hz6S3yOc3N7boyZW6PvaDAOCsoIkADealZ8XAuvC247nQGs72Dt
EFEUsGKC7fBys6dtFNR+E8soVbj5jnet9ePnulm6s83VEHClR71C+WF7ZjNQ7AsdjMHyiUBk8tv9
KEywg2fmh7G737y2TnjUS/sO+hzmqT1Ftnd7jHMZIoB+6GjiDcXAF1wOMdaaRCpaUT5R9aMY3ofs
KeHeB9G5bWUGEIu8/swMM0ZOktJYrSRErz9T1AytFmIfpl6YH08Q4cN+kE1zzz3qZre3akuNQF5J
3MHkbMMGd1eDF4fbHzTrPcCGADUqAFHBnod5KBa8OGjyiX/j7uNupTYbiE6gg0J9+G8MqeAkB8v1
lIlfzq8mFoKR6aFyqm1ddaUP3l+nqdNG69z4vm1JmvUjvHspqgFuE3BDX5rigoDLkwSmMqdyNJPz
RneUrHjzdnCJmXto2v0KpuJUbAqP8beTmtETqDSTB3QlExvUfqfb3zP3mjGp5oKiX0KhD7yyl9/j
J5whBCFcyz501qHcZyae9a3yJd4le2UbqlZjLe1Yce4kO7fJHM+64odcHcMmEg1UP0C/NRHq9p4L
NzNXf829UxeWs54oWB/t54UBzy3AJBM4Ua+AtFhnwkVVyxPTAeIt5+Wx4UrxHz08SqAJ6lMHvGcU
0pJ6sUL6xcG7l4rws2fsuXXmjJVJO2ayPkxDP9iQu3rReLT+mjq1vsF+t14Y6+RMbGhEVqBOOGHU
x9kK3aj7vcARVT4laIepN8UqKK001OyItugL1+2e2nX497bR2bP83OiUI53lQA1U3qsc6S1y9uc/
/gFQLvNwX5mbr+7h4eEl2+8l685ar63npXAx41bgDAA+APk7eNZUZhdHBfWpWiXKSfwGSUmHMq8N
rpqeW90e4EyOd2GG2TGZHMRR3ecIFsqYr0aqY045Qq3BxwvEbVNz1RZAu5HJgkZQAOsCc1gHapRD
6LVQTqhFmhNj6nH1sLJKMzQ94FkXtsa07S68BYcbrGFfQF0ehwxzykQjX3SxEnSnVI8DO2wwsKYL
m4VT5rrwOpnRQI2PuDOV/5kN2KESr5SB3p76++hOsKV1ckBZ/At0XStiKYeX2pHtyjbax4XhGVe7
gTHM7D2FKDQFo013CtQ7v9xxXr2Rkg0JXaBa2/pdEz+TwQotdY+mm8yNQvfDeI9lJ8H13HgVq8qs
7eRY2ORQnIZmE5EX8FPEohXvw1XpmxWEy6LKrpA2O8FTdp/FFoSgTgJ90RMrhMyKWcb3fb5SCgss
/XK1zj21eCiF2oSM58CZdJ2+F+BAqQw3EHHPldc52ny3BCBQuk8EuxPtxIrwRmmmQPgputNJgKOI
tRnd9VP3/qFQEhONQXhsr7kXsJmgLgBRkYP8QavF1vZpK125ytkaMn5p+ASP0brWnhQ09D9XBdSQ
QIe8F0Dmh4/RHhXOqUJHP97eDlf5wM8C4k1KwNO0IensuRGFQ6tNCyi44b2GWpUfmEtUdks2mOjV
ZnjcL3PY2MkrdL/lO3FpT8+74e8oGP/v+3zQiwDbDGT1dnpfA6rwHMFFzGLnv9+esGusDTNjjMt3
Q5EqrTDZMtEsqGRrKXaUxzvfzE3BKtxuJ1iekSy0K85OISAwuAMjeQNn/uUBkAxqAcHUCEbrqnEb
P4aghxD1TtZtygSIo77un9OQX2KsusaFToPFYwZ6nRHGgKVi7GY00dIWS0fpGz+iX01EN8xdSoQJ
T1zxpgTGyX6lfhJxn3/x96VuQ1bAlJuH25N+VUthPoOZc+Amh5RPaTe99qcuh2fwEkP2HYL3nOI+
0ST3tr2f19KrzXg2bmYzUiUb5b7GfMuFW4emYkAxgNBNKdv130wxtRECAhko3yz1QSdOsom0dfZX
+Go7O8QV2+E/BaAIs5fbX7W4GszVrwpJk2kknlwvi9dRc1QEK/wI8ifDSjJT3jR/OrKPMCWpWal2
xO3IsBAurt/ZsBIa2BmQ6kG4A4+rlw6RiknVJLnSnSp1R1TUiB/SB0Oy6gwh91XxU7NfK6kZbwoF
2gpoGaGmcRTISy+5g47I7vRoflFQy+1Mia6k7qDKG2URZzMXSqdzcCKwRBLOVv+hTd/JYqriI0tT
hQIoFlB9TOWNWq+CfhWTbaS8VcaDInkLCzR33IMCYWLKkDQeN5/L2ZFwq6w4te6h3rEXyLEae2vs
QT9dkAcqvfUqD0qfbSm6gk8dDqJvqvFWNgvIV/YqgCZH6BPo6NX70baF9tvlR0Scr1VKgyarP/Lq
DzxEp6b+iovlKlslK9JYQKoN68hFG8jBPwJZZauHFFAS5efP7QmZwsPZNrr6FGY+OEDKgOYf+RMP
WLsUdWbE3wHM7ScLY2bvAKwhgYmPEigY2oiDoRIMh0T47P0HvchNcNs5Sqm4dWIlO6mpQZbzNjTp
QrRgotOVcSbJC8jYylnF86c6e8re/cQb+S1p10SwhdpVuYXiGnMUXFmbnP/sLiDwnF5zA5Y3wmMO
hG+7DrI5jZ2U90m01NuxOK/Mdvdjg+8zBW2Y6YZ3gsot+HXaWD0IdyjauqV0rThQqDRve83ParFu
A7wFiBWgbg1dKcaqQMpBG0WsJp5DW30FeRaXgk4bahFAXwofSww3s6OcKI0QKiC8A5jn5ZQ2lAcp
KqD4Jyo7SmxBipxuDGldDA9IIsP4uzJWJU5cwf+7MNC5tcTxCjErGWw0wO9eGh6jQqP+gPYzqQn9
Z7UZulUv4kUtSwNosyfh8DaQNnnmdIluBF4b1gk3oA0vzl6TsfyOhKRbVZqcPcbAwt2PmQjcEq+8
5wPN1re/dG4j4yEcnUxQa5UNFuvcJ3yYxT4+lFRug9MwFFaZLelLElVsuezHuadMAwgSdcJKMelo
2/pVh+cMEIKWNt6JLPoAls6H5FF16Ge3qkFzzzmKs9dcsoFolZ1seLfAUxnITR8j29hAtAD5OnG5
pQRz2sKsR55/F+shmSD6koTv0sQvNYnXrVtXxOlR1gmCN63DNUZKLWXB6vSjZ0bh/wDl62BzhBAZ
anUqE8gNgI+0qtb6ox9M2qifQnXyx4UDfckGE6Fz6C91acb10JnCRa2IrAYvwq3/fNt9pvzsaiQQ
uwP6VUMbIsvmnHI5IPFlOBzBYMt74E3nbCXj6brIhcThSiLeqf7QLWBEmc31v9OHHA7sVyIexdim
scKomwa17f4YlrLa2YbPJbqJF/FhcEcil3+n0vNLlvW524Wcv8RCygaxH/OTZAC6HviJKW3aUmdx
uuDGkUs4zGxH8zt9XHPSXsEFMms3bYuXGJEeG2VtdNY/n2kZ6jZIfKDfBanGS6uqUqYj7ehwlJuj
zMUOmoq55q1Tt134dNsSExL+d3yAxui4N07Cf8yWIBHoTkIj7I+aEYeW7peun0EjTcsS3pJ8eQng
OLeaCJN4Q0YXOwpSzBVAS6KhSyF3cxwCqToaoPYhaKUo1dY1wmGMzbaEkDSkHwa0WPhqFoz/xcQi
UAv8JJ2CVWUOeTkeIyFtxfE45uW+K4itJ8a6r5OvmOtfQbOVLRyCV1sG/Smygi40oOnQ98hOb8uD
aa8t2uYYihgW5F67uLXK9oML/6bpwp32aiknW+A4RzuHImFoTBAQpLGMK05voIDduSkYrcMeiSso
tEVxYRavdwVMTeqeaFLRQbHA9sFnUddqEFZsj6raOGp3gLuuZOh+N/5njAfRoMnNJiRPjboEKmaS
NB05OTgL0RiL9lfcX9hKnJboJRJQvTvGeWD15EMPtyTkrThJrdcWCoiN4PzD/YGaKZh3BF3Cq4SC
ROZyJ8YFNcYsJfyxFPZ5ijYK6KQgzXCzuF24Hc8sHyxJaPsx8OgKIPqlJT0kZRlllD+K5CUHczPo
opA+5P+YDf+nCowiIzBVWDzdYOwAZNT34Wjwx6jU7nKxdtSE7oPELLTSrCnd5z39yJZS+7nBTaKf
/zLKprtBqJAG6I5jUBGrCjd88In9P0gf/3y1AMvGeTuBDNBUcDmHNK3DphgwtvCT5xtTpM+qWFjD
ki7YVRRDAJNxO8PbEAApOJkuzUCLD4TsUSUc8zB8FQfZrDM7kYU7OWyB1AU/pLrghT+Lf3H0oj8L
rVPIrNCChzyCGViAUhUv9bJ8xG50xxqX0UxZ6bFhpSIYmjhx1+u9xTe5V/DRrid/b0/r1VsYAjVI
YwAbVUVQA+JYuhxwW6J3SlGhY4m61aoO79IsgsYuJDwSJ+M9g3zn/SsdH9NVIa0piRxVfeMe9H/a
kYKvQDs83jyBH5/qWMxeNIZUAm5a9Y8xV4JuSE25XQd+P8yFIC10kV/HbbxDgrgCbf84qpAtXw6Y
6EMsxKoYegmPrru9wd0XFY4l8IIu4kanr75cWswqPAkOO3FYsh1bHYB4iTY0xJOA+NsGQfGn64hw
Fw2pCCZWLnkxYlGwB15Cz23Mj5tCUO+rqKu2UVrvJJUTFxKuq1wSUjzghgXKC/gyADyZjEDJJaLl
Ar6n1e+r9qlLOydaLM1dvXUgkUMXHoaNeA40MjtqXHpkIfwZdWAn39p9a3/0a/pNrO41o2DQt1Bn
ciBHjsLkg7+klnh9fv1Yn8B+eNfF5ZQpNOSi4ItS3xIPhC5mMz5piRc2jzWKgJH4neWlI4qtOUgL
u3i69lys9GR1ug5BDQXXVNZ/eQjBZIAsEi8qAkcZZKtWllTfrwMFY2P6hrN8FaNKWwA2sXp/kFqJ
FrUNh2Rm+52juVFbqGfPz+PZiBhf4UicQnmyJl6DV0WHcpZqN3ZgCY2tUXuJbWlp+pg9KStclHEN
jHE9NX3pk4TGQrZ29Srw45WTmDOqbipgf4xfSD50LIIOflGZ+SbaBY+G027RE9M6vF0eujX3VC+3
xV7FmmnJQJcLHWVIFeNkuVwyktWaGokYF8VJbAl5Y4caet2LWj9WJHpLxGBh2a4OY8Ygs2pxDMkR
MYCPBGlgJkawpeJHqf5R83bB0PRDVw6PVMbABW0qNzMBuyLg5xWVnnhEkEFaovocECpqY3U6v0QB
tGSKmUQtjEUOWtTEG2JvgNY1b/gmbhtLDjIlR1cjwtUBlKHTEcQmaWoSRP0o+the/FeQCSs1rB+r
RDqQfhvH+UZ678Riw8XcXQSw8cIhfHVQTMt2Zlu89JPYByEMINPEkzVrjC2i27krNFbpfxTcoRBN
LdoErdkrJq41t03POMwkbADuK6CsxKtKXlAqRBVabAteyzZRMRwNKJCZcSo8ohq71CQ2s5ICKv64
M+GihoIa4zRxVnNRR7CSpRQHIHTgjpwSp6tWlxZGNbPv0GoE+miAx0DWwnbypZ0e40OwlsK9AkZ5
2SGSSaCBOi7YmR0Q6BMQUH4AJ0zuFitaKKWEIx6S4zVnnKL4jurCQsJydTHC5WTS2UIYmbihWOqX
JmjKsClj6smROdI9qUubE44UBT6ccH2Oyha3ue0UV3hJBMsLk9O4z46aSApF3NND6mXfEDJHX/2f
1NZfv8RPqFaqpmiY6rpaVOybnJzZgDCKTBCNYnihYQFpQjoiRQwT6gEblnxnd8mb7HSrcaNaebRJ
WktfqNPPz+uvPcYbK6oUEJOAvbbZGi95/BhCMT4F1t0RlRX3eXtKl4zJlzMKUmSuplJOPRoaTu7j
9gf9A623Nc5LjA3Y53C1CKzbNucyhosZZZaxVUraxBQjDHy06MtP4AXoIzuXOiuWeifyv4LOLVGr
UbqF04Et2EPecnKg37llDvRYjSW+H+Czwt+soZtW0NfcqQgGj9b7tg9wYGiW3uKZkd41VbvgvtNc
3nKkKTqcea8ctwWflJjrQeZSJ87bEXlSkToLsztlDFdmAE4FGRNguKAOvDRTAnGftTSlXroHB4cp
aqs42xARrZ5osDG7cbfU8jbrQ2cGmet9AmhlZfBYTtUa1xSPENiLUWoOLwu++pOh3xoZcxwVPqAo
ogBD5Hn4zj1tp38l7w36wJz4XkjMv1C+277u0QWD59P0KFjCaWFqZ0PB2UjZrcnLPR1quE82mMFx
6E3p0Lm829nFU73SNvaCuWkf3Bovuzk7yL22Pcz1dihbb+LXg3yfO1Jo9au98WDTr6WHg6WVZDZm
HtZKEnFwndI/QAgVbUUdSg0CinpdeMyeKCXu7SHOHfOABUjAcf+A3RiDHCReYnRmUa9Du1vngnch
fiuzBSPz0/hrhNn0hRTQIcgq6vmFmLjNqH6EYilYBD1j5u3hXHW3/8QXDXwzKHkBvMxWKdOIplWB
8ObVCjUFbTu4/kbaN9VJUbcB+HvK9fBUQl4PDNsLQfU/bI5f08wotUoE80FeU0/v7/34CzAL4MCA
BkvQ4zvwu0q0y+Kv+tS8U+jpVM8BeKL8v3EOvZniUTFeZN2l+VIr0/zy/n4TE/GSpCtqg2A6Aigb
20oRNS5YngWbM2QPb/zO7dlfnAIm7UGNOCGZluEwq0IXrb3IS2KwtRofgdI+1DXBwbZFv1ieb/vv
kAqbTl/3gkuj9Qhq6YxYIoin00dJ2jRxuLCX53fW70xM/34W+yu51EtlWh0+2Ylb1eqTTWsap+CB
X3oEn4LCddD4tyVWYkLBu5+ighrLo0opQHmsJHYlp8mCu82fpL+ezmpGZLIR6nmHARnGSdScaI/O
uEgyE1t/odvw6/bKztVuwG2AgiCuduDAYQlTuLDh6qBuccQkDm/c+UO8ytqnTIKyjOgWxine0PIE
mpZd/qlXu6FxY25TCeYiWn7mMnb+HezZqhoRpDxlhJIUpI6jpbhNupLHQwxdT0G7T9Q7FSjuvDJF
xe5raC2A+BHPIY6s7aPqEUwyDfeuAoR2vD09V+Cqn7DzOz3svYK2Yw7yFUxP24avnO6m1XoI1zFk
NBpU8LJHuSmsUc23Zb6OjL8ifU1a4CGOKPgPEoWCqGyG/jofXCiOxgrZxOIhSDJ7LLWdBJCIPjgJ
WXpWmQ+VZ9/MHOZdLMdRincND41mb7EXPRaHZNU73ZP8Ej5GHpqHb0/S7ClwZo85u2NpUGVFF6lX
+MHoDpUOXdXCL61a65YkX6+g4tN6IPrzSBVwDkg8E4vBl1ujGofNkUqBSTOwjSXBhm+PkmHn/LoO
RxTOn6QRmnDWqEOxNXkaoEECYeLEAjaSaLWZBK+3hz9XOLv4JiYW50RUuLwuMN86t6rGV5nDZ1Fi
Z9zoSvXfKNbNvH3DG4a7YHiaWDYgnU8GE5U7SRzlosaeCYNdlnpSRk2J3Gto2hrvM+LiddLfdrmd
a3uypNY0d98+N81E3bwrJI2OMJ3z3AuWgoOEIUibzfAPONQXIvxc3D2z9TP/ZxFezUuD1vjjlZlg
yjwxIYB9eybnTtNzC0yeLctUqPDYRL1EHNbxIG4SsGACvGPxWrjUmTgX6ADelYAcB+GYyladAqIO
uchjNFXq4FR0uHfNyle51R9ApLswrnnXPDPGhIJx1OqyaDsYA21ubHWN3Wr5Lnd8EWdKs+bGP4NK
FpKF2VrC+QiZeADuhbGsJMRMEQSTEGICeKsUrfLJuNeHbRYQE5UMvbGK7FHjnqtkYVfMRaNz65M3
nXlL2lcxmAwQ/fxCz1YBakK20cs4tzqk97fdZvaoPrc1fcuZrTBPyzQLpyws26mQc+UPAo+2leSg
NybX79uOWEF5n7n6Uioyl/ScG2bCoNBr/RgNMBxq6176RvOyY4DTJ6r9FdE+tafb45ziyFWcOfMi
JsBFnKGUOW6+HknvSj51aNNZgfTmt6gUBSOy4YUNPz86yAmiYogwz7Y4tT0nckE9IMhvlGIzdm4r
W2DXT9C36EnlYi12fkf+mmP8NZAiCPbpGJ4Rg8TJCQ4COpOVwUQ+Ycg2qtBLd7PZgIYKIp4IQf6O
Wvql25Rl2iSlr8NgCJFeqSOjOSooItxetbkHELAD/ZphjgeRpOh/IjiXaXwfgjR7dLXivmm22KCm
3Jud8iX7rsQ50CDKoO4tiZa2pOl0/dg8nddn38CcE31uxKNC8Q0d7yQraScIJv+VpVZevZSf0gOQ
ztFdLDzp+bbiUjy9L9UYr9oGfhKGf38AGuYu5zoIW8LFjYDDmccj6zY4oddf0U9NBLTQqshdOVrX
0THq9vpj9hLlK4Pbkhjw7IFarUhXCQhKKvGBFK+dfqTJsPp/rRE6gC8/L42bBsUXfF7Cr2Lqts1d
WK+a+mOMXPRxlLo7+o9ctAdX8obnRpuO4OAulpQQZvf32Ryxp4Tfy20nqiifrQz0cKGl69Fb7FuZ
22WTGjbexwFQQ2X7cqSxKDYFH4jEM3YRxYuHODgy+Uy0fVq/UWjSNblgl7qjtK8LUzx9PRu9zg0z
22DsIkmTuoF4fvTchN+gOeBUc8vXZjB8ctRsPh5vG5xLJiQRTdZANU0SR8xA83oIkyKtEDcUuhrq
ez45VYFi5XQp754LI+eGmIGReKx5SS/w1th3Zk46S9Gfbw9lzjHOLTC710dPplZXGEqk5JYYNdbY
7aP4vqMfReoq7RL5zqy5iWpbFdCeCaG9SxdJBCJzyrRStQD6oTy1/SiGGP1g+5pCrayR0UdJy4V8
YTZEyWiKh2EeNWwWD0MFTss5AU9xNTqJOC/rbcW3HxICtrzCjj4lxxJba71EtD+bmp2ZZfvHoj4f
+bGA2Qa1ebO8D96kI++Ob/wL1EZuL+OcR56bYoKMQJK0Uzs8jtHYt9R2J2l2HTyqxkKa8B+GBEkV
wCRBIsEqbAD5IreDNJWro4bHDYTrbSKS7FSScg+lu/KxHCKgwYvC2EtCXD/IkUI3t4c6uQi72WXp
9xOmqTjLyIxKl7ikodTTBFsuazNsNi2Un1N9x8kLszq3/YBg/IG9gOGTrUg2fN2nfIFyUKAX+jbJ
SwUUXNASvT2g2QIN2i7wWAyUiQLBossRaRXkhVIRdxNt8Npg2xXP2HfS+F18pYBsyo9Cgz64z1Fx
6QfEgDpj7edOd69/3P6MucGefwUTCbJBaDjoGmGwAa+u1CwHKpWPl/hYZxNq4FAB1QJwEoSsTEI9
NiraDSiS9zh0JI2zQFnsKNwOwgQ+qgoKaCr1A79v689+sbr3s89Z1zm3zbhOPfadVhpIA9X+PiVk
69fctsmSTdKfRH7b8tOrJLX66lXM/5IWtPmCG7V7tKOQctNWHwPoO+laETZV5sL/7cB/53K6iQS6
huyMFSTchvaRQ9rV7ZX5D3OG9BzoXWC+2TlT1Tgt6wHZcpc4Qf2R8QeIJ6w5U9Z8c3wOow24pY0y
d7Xn24bnLlpQoQZI2QDAFci6S8esR8OoeORIXhXKgNjEhrTTpbBYDZykurdNzXrfmanpiD/b1Wrc
odzcjXiuQQeBAzbWcZ0LwtNtI5MLX6//73iYa0Cr+8Bs1jyurbmwjrZhOVhqEJlh4Ht+8O53uqMF
SzCo2Qfb80mcRn42srbwAVxKsHi6EGwCX7GUlIICDddVkMwGUgbl3tBUx31fQdxvsG+PeG4FIX49
4ZSAh76ikohVwOe7DvcQSOw1jgiCZ5eLQg7EGWr6X8RlZH2TTDwA0RLPjJPjBSkzamMqVUH5A+/v
UPngddnhW9UJ0oUMbHZcE08oIsgkfM2ETFRYC3WgYeRBaLIyAesZLNJVxG7ScenyuGSKiYtyOgDQ
kiSRV9SxCib+YHSiKCAun+hLxZzZADWxyf3fsFTmKsM36CMVqRp7fF7GklPrZR2bgVFpjVuCcaU4
+KPQJcOWU1DLsvhOknOzI51/X3WjoDgRngqJk6sikdYS9SNhk4xa0OzqiSDXFgnF3wMwuRbgw9C4
5FELMlJ+C3xYoI6oiv1q8BWamUpaqsNO78TKMAO1r4p1yedVCdpQvqrNcQgz3cI20g1t4bydqytN
UmETdAlVAYNt5TWGJCYFSJeRMRXOx2gW9ldlEfNvYJUgZVqqOs4dvMgKcSUD+HxSumDiWzFGMTZ8
HXuljt7xcqvhTPJlCFv0Ee9x2VeVUzPkUHqOx30zpIeOOHL0lHa+20lfPef5yqdBqs/bW3YmRZZQ
+BHA8g1mQQTey3iRGl0MVpYg8eSwNEWON9GE76rx4Bi5y0uSmS/Rts5FKFj86ZeYqtwGcywiccyr
gSOJV7u1ALXglrPML+l9PDVeEi4t8fT5TAwGsAK5OJpewNsmMzGYNomWdQaM4Uj1klVTmO1zvLWS
e7otFsBAMzv3whQTkbIQtsR2GleM4znUta8wh6KVkCyFvllHOh/U9CVnMV7pfF8QdVgatl20brIV
XiL84SRlme1z64w7pA6Hy7Di+IlJnnX+RenWtLVpfrrtO//hQ9AlgjbGqRWecZ5ET3MtT4rEgy58
LzpRb8V87xgdcU/in/JYFE76GKQ2hUIwP5gxOaaiGfYrJTve/pCZJH2Cz/z7O5jjvISIOi24LPGS
pDaNwRaKHR6IAS0Jlppkp0W89qdfS4w/qTkoBzoDllKXPEIY9/Y45l6jLgbC+JAWkGFIfUwogWBx
ZtNyRaMnCiKQXfpVfGSh2X6NgCRY/MuwTk/6XYeFX8qZ597mp44DdBZC7gKtcMwRVMdyKLVqDffy
H8qNqt/laAe3+co0GrN8LVtL6P7Wz0G/TUuzkpyseSjAi7XSSlw200XM+uy2AqBPAseDhNoms7ZJ
OraxWOBrmm0f59bov7bcLtHxEDXk65rbARMQKq+yet+j9z9pKzPmyFYJF6g2595AJXgYuN4AogRL
D+Pq9Rj1nCC1ifcsyO9jmpm6Xppa68SKmVBbbNe+4MncayS/d9LSQTW7IiouwMCIosUFJ9Xlhu8L
vyh1vYd/H9Hy6WzkzfhRrMgq2WiPrXMyVrXFfxg2f5etq12zENfmXP7X+FXBkw/bMs3lMfFyPQJS
odol/CK0flpEdltNd1EVyRX68yXmTFDiodJIxMPlxq2aW7HsVnjs2INHT3kuT0YINminVKzbu+2n
InLLKlMeUtCkWJb8NDK7tcESbZPIjN36XrZ8COmYjR09cFvJed3U98q+f1qlx/auvwNd+ndm4wX4
SD5uf9BPPePWBzF5ZghynkrP8EGKKW6r99z9CC2Iwn0eCnQctGBbUTxjDXKAr2L9mO0MfCP4uI5/
K1tzgpVx0qHeRDb1OjjE5ivyuZWA/zea2qp5AuXWwuz9tDvc+ljGKeusqAOxxcdCeAh9ZskjUa3Y
qy3OFl8c4ag4DTTD+ZdmU1vr2/N0nbMAyYzkf0Jm49GTrXGLFSgVZHkovRgqixIfmQZkasBphfCE
KpuPou9te9NILkeKlid4JxDFE1iMfV7JpShtizKvPf2Egbabv4Bols+JvVR/nal3aSB4nNgwJsk5
PCBd7nOlk/UEHXIwRDYhAAbN0RD3XSebWp/bXLQpGrQJL2DDp63FDg6Kcsh/J7pQiOde2qyMNiiy
LKs9mSo7gaJj1wg/y1ZyWzH/vj2P15EEigCgCEc5D1d88SedOMtbfHB0Ex3QKi+o+D24F3GTIgvF
i+tM4NIE45Q67dJcHYra07rejascb3zrAuRzugCMzMKZsDActh8oHcDOohDY6mv5CHZDV/KXUNBL
JhiH4HOVZkIzDWcoTSVQTBq83F6T672ExcdVXULdkVeNH2n5szUJKz8rWiXGmuSDb4pozqpC3R5J
Zitx5tCi+zb4coHKZ8kmc6QDbyPzvp/UXuJTS1KLzQBh+hRkrWhpblpgbeSFgDE3jSBLAJEB+Koh
FMocL1SiWiqnmEZlHFRn0CgkHFT+z+2ZnKmbTVP5a4U5TiBEL8eFAPcuzOo0mqEd7V/8xhy3lkLs
/uG2tfk5/DU2/fvZupE6zUbFSGtvsCAnQN6Nt3owFev5tpXr5OtySMx2SowSTFg+rPRu+BQ+L53A
c7v1d8autBGEDqsQ1P9D3pctV24r2f6Kw+90cx46+pyIC5Dc8yBtSVvSC0MjOE/g/PV3UfaxJWq3
eO3XG36oKquKSYBAIpGZay34Ho2rjjCcNKtBgHcCUqNWZ46rS27us6nJTmqjHA1nw+jD+Usuj7x+
7q1QzWkUXbYCzUyoEAAmOL1uSmrh8yCAlaET7CRfBJLilkr4XNUm+fnLzFkal/yn729ZftiBxrI6
ZamVEk9m14GUbtB3dCcU2UwEeHEVQBQIwS9av4H+/WpLq6ouCrUea61gduqjG096HhCU/Tyiy/sH
kTWIKtGRjaruVzMteuhzaYAZv9wxjqZsuXQEK13lZkAM35ENtvc9hWZMudfywelY9/DzG1wc5xhe
A2wNChtzsoEDloCkIxWrUxw9ZBaGGW+ZP9dePGdksnH1OtNB5yhhlJbg+q2/iYX2mAjBjI+9cJU0
Qeb7wUOAdYhaz9fZ9Jgl1IbqYYEkbx4yS0APUnRsiQB1liGpooTEw5vcZqj9JMANOGGTOHWGekQW
HqDNR2VcQYvgJh/85c+zfCFw/PpmkxlAt0oR1KWBIweXSFsobe+6RKP7uzc4yd5YthK6gm3j1thr
jau/mifT40RTT3P3mu/OB6+BmjruuDL0g6bqtnWlpiB6bgDugwSbLx87WdrEybpPwCQ4W3Qbj7Sv
UdaYqcZtGk3RYzVxMmZBELSeq3k9diMPAemTVRk9ZZajPbLiCXdcyFkuhOQNbEIze/f70fchWwQu
axAVgHFr4sHNvANJiAEIo288avqmjJ5//poXYlYYGPkJQE9iAKY8jvyTIyprdchiNWxOFW8b6FxA
UUjaNREq/dukNq1ggd9bz5Jg1oqtJuYA0aGoMJaygD4t++d3+b61AKBHrW+8EwAdOq2Ai9HAItPz
uxOS1FJgg4VDXIa9LuY2ONzn+Ca+O2AYk2WEqbgUjKwzX8ddC4nE5CLtTkIcr9Sk5zSX4DO6sMPd
MZ0LnS8OTbEM8AOg8A4i/K/WPOhP1CbPuxPaXMR1r3v6vlNFZSUbYjgTWVw0BVYiKK8iPwsa0Imp
QBejVG0wsB7UVcCmxktZy5SN4gFs+PMHuziHYNLQcNkZLx/jq3xeO2bQFL4nd6cwCzhh8tKPcg1A
iM6ptX5wfjZ2Id0/8kohS4lWkBF0MZlDVN5bRNN5fxI7wTpaTOcN2CMZmK1AKGQNlBl9Hh2xj2Ma
MVa6RlIZ5ToojPg5rxvc+YzMizuSGlJzU7VJnNz9/ILftyreD/kd3DVHDZwp/VRZ19mQAhJ48tA8
vEkMNR2RXXNyFd/nHPh9VRWxeKFpC7z21zk3BmZAAVroTwUAXRug8Pu1Lgj+qsp4cCOqbTED5Lww
KnxdcOKgBwcw6skt6ecZ+r408e6fnjUJ4pAgkj2dqf1Jv1Keo5V+/vnxF0oTX58/8WWgdGGeEOD5
sk+jx2jjn1YWJwCB5bdJPP46Y+/7EfTV3uRbaEmo1JECe5a/jatNzBfSOdQfu3LRoVfUVK87wQHT
ubjKQ5+iSEfa7qr0Xwt1DsN/Ib359U0m3mzIdY3lnQJ0LXOUeqM/6flORjqueArdIqViqpF4YdWH
p5kZGEuMX8/Fr3YnHgDiC8KA2k1/qq37vLDLaMkHN/Fc1KrP7GVOvfTS2lcQEiGNCi50HIdf177S
QNQ04elwCiIZ1fcs6NFb7R2soIA6HETqZu4cF9eTgkMX0RcUFkBT/NVewKu4x/E4nGpFtvXgbeRt
vvFWD4O0rBuTxk5guj9P6KXdBlpVFMXR3oODYhJn9JbEA6UVB1wLdO6GYpi7vVHNJarGp0y/2mcr
k3ksYsv3urYZTmaZ0VLyFlm+qHfA/BNvY1rhTCh7aZfoEFYQNVzdcb5PdmVcxWko5dZwskyW7EXc
E0hcGcVKEriy4Gp2asIwW/2Defxkc/LlGqlsWzhp2BSbEE1CebdIisxc/hMrKMEjITYyr04K8Dpi
7cqoAlR/ZbXaxeZw36JXacbIpUU/kgtayH0g/ps6/C6C6kgtosQsVx3bMclwwXN6HRtmaveBps5M
3CUXDQ+Nfivc4KC8NDlkkb4UMi9PRBAk6xppzbp6wTSney2ti7kD/ZLzAFMtZEvGUx2r/uv2Yo06
qNwzhxPaHpVV16UxSuk8o6pl9jSNRHbXVKg7GhBR3hdl3K+N1prTQLo4u6idg8dYwy/TaGkEpkhG
i9zFgLzpOozMigRK3dsRMieQqDFf/8GKMdGFO0YJsDZZl0MkJ53hgVbNaDruDokkErPMhRnHdcmL
AEdgoEth5DX9EAv+FJdpiSAXWuuLp8xor9IInNO1VV///ZF8tjH1IVYtgOceaz9KBIkEDWTbGmuu
lnmhQo0eNkQ5GjwiMtxTfl0jMlJTSTpYQQZ/DbQt3xhmb628rq+uaxGJucjkllMyA5Q1aon+Utbr
YIFmvVOg0dvRAsFyW96WRCr6wa4FPbhhuRpTP+6DGSTXpa0DDhjUNABHhAzI5CxEKb1IrUQW0f/p
eXaE4+nUVCB8qsM4Ov08+ZdNWSBbhUY9Qs2JKSGUU8YjSzxxoe4p6Kib24xD/lXr0Qnys6mLa8nU
QU4IODAqfJOYrdO0IIi5grUk1mw/hOHgqHIl/pPV9MnKxBVUZaIYATz2STZr1YUmbbbS41pd/DyW
i9NmiaB3xM1oLMR+dTimHHdNpDPpBGYLMHA26B3MBzncIyWlz2zBC2AbrNy/bGmTsyFX0YQTCqZ4
SpBRQAXILNNmK3V91i6ZMoj1tukDBSpyfGhKW7GKpF8qgSVC78gYOEr2sVYjRRarOhEDjUNPt9QA
fc7UEECFfzIrBqhXQXIO8quJy6/FrBYqyRMBkIvytVQZ2n0vtvzKqzNrpuQyTvA08DBFUKGN9xd0
SE/WLVrijLyyIgndjfJtN2jPZSFf+9qJSQCAIHoee0uqmZDq0kcH2dR4xkA8x5iSCpW+OhQdh80W
AjdE0Iqa5pBHdtE8wWZMXYp0QAZuaShRgMZyelT3CAcaKculkx+mJNhUut15TsPdsp2JCS5tys+G
xp9/cvCe50VyaGbjQk6PiR/QmCUziacLByOOJzRuIN8FZtcpuXGrjlftcVUwztZpxRch2D2I1iZo
bLn9eQFeirNRoYXLBJMORDmmCkd9U/pW12A4IrjOqcwaW6981Q26stubainQKsjabVWqqOxr5k6v
zf6cCEo+M6sXkB9IlwCJhFgVa0WaJpDzGNhp1oUS2iR0wrJ416nA5st3pRkTgBxosVYrEPww2W5z
3PB7fc/j2qnj5pBk2UpIWTezNS/sly8vZH79znmZWUIrj/sFAl1q4MpxtvEwC1AhIFHbg0d4q841
AV9YW7AJQjgIXYGYfRqum12uin7AYZMlthoexXQOK355VH9ZUL6OqsOVy6pKWFBL33NjVPSs7lS3
wW3ZlEhmBFd5520Lq525h1xKIH0Z2WTXDEjr5nFZSac+fdWjs7BnFjJIQ38TiuoiCwOSVXbeB9RS
CgeI2n0E+SBrhoD1QpUEk2vKQL2JCLOtKUl6OqSIqQX4CHRlKehTyYWWRoZG01ZCs2aaIPnorUO9
cj2p00kaKlulm+O9HpfNxA1/eYfJsjI4ThSrxzlYtlH9JAoibn5p09TnrkGkNIDse9tGjWwPScpn
XORFt/Jp+JMjWG/NVArG4RtAIwjmC6JXqhrPQzyXTL7sVP6yND2Ai7IIGVqW4SNPsUfCkAh7JK/D
u+KmPajPc7wpF04ZTClYsVB+UhAsTQKY0gsCvwlL6aRXW1U5CdxV+5lM3IXT5YuJybZpGjmO+7aA
d9JfMCKwDMrJE2tNHGernx3y5Y/012AmG6VKWq3VdWyUZKDoEFpqJtSs9OwQdzMB2aX4/suYJgEB
Ys4+ZyJcQY38bBFBKc3VuUoV9U1GnVLwW1uSqBAqxyFK3M5c5A0+XmCXau/2jX5WE+VNC8TXn4d/
0T99+pbj9Hw6XSXczaREw0Sb0oMf2KKXE3VYt8EjFw6pdFD8mRD7Qg0GPgF1WV0HLzMwhxODaR0G
IXIUiBsaAk1FAEP7/El/TWRiolMpv+ZzbbCXvdAni5OYL8kGse/Geee+5+RFAbk0a5FHV0HPFqrw
lEXbtpYXeSZCQq6506oZV3zxjPlkfuKA6qTofd2rx5ZLq1z4phQSzorQ+fk7XorBMa/oWQIb/tgP
O1nHRtaBMC+FGd2k8u1Kxe4fQNG1lQmyNSDXoHPXmItb9JPByXKuBJB7Q/sJ44J+SB+XpDZlR5Ae
kty3q+H+5+FddDmfjE1WDaurPBgsfMM8yx95HaeQEZMkksRxNHOZubghPlmarJbW6I2272Bp0Con
0a4i0ymVJde3Vk/zfKBIRs1YvOiBPlmcLBAraZOwNWDRaNKF6S375p4nAM017scc/tdL99/sLTv+
fujxf/8P/vyS5WDgYn41+eO//0/Nq/IpDp7SX0hdvj3Vv2Tvv5yqpwr53eCF/8/4sD//8b+//hHP
+sOW/VQ9ffmDk1ZB1V/Vb2V//Ybprz7eAm81/s3/1x/+8vbxlJs+f/vXryDKTKvxaSzI0l//+NHq
9V+/IoGGVDFSSvpYgYJywRi5/tdne3/85f1Tgufss/I9i6NfVjx+SuEbf7fxvz7o7YlX//oVrSO/
wUehMQYVTAXZSHyS9u3PnyALgfacjw7r8SdpVlb+v34VZBP/CMnLkV0YOeCPMivP6t9/Zv0GrmVo
4KDrCr3qyO38542/fLe/vuMvoME4AtxacQz5a0hjiaiQ40mod2oKerimGgqxyUy19Qr/XK/RahcT
fj/MpHemXvqbiUnoUklKVUoDTNjmLXtq7uNDY8BSa6P8/+lz/DG4z4OZ7OyppWleOTaMDFlfWMqc
cnmc6/y9PBBLtvAZR+7Sj2LSp/ONpXUaqWhdObe0DEi9H86eK97k+zlakylA7fdxfDI08b+q1Jlh
Lnf+OcWR7oN8mRgumPKsZ98FJ5+y1tbVOt94xxrq9vWqt8u94oB4RLdNF9VBOwOFIa7pf/NU+PZW
Eycdhx3Th7j3z6W5HCoaLd3szXJqt3Jau3zq7prHDq2tc5wa01Dnm9mJu/ZLT1YLA2bFNYgtbrrV
sB2D0jO/bTbSGkrKR95QdDam6/UcX8/0IPywjY5rZNmRSgW6c+LAhUIIdTWs/LP0koIwpCTZY0br
B9Mn6k3JiHqI3ADAalwqn39eyZMD8ZvhqR+XS7kUpXGp9UDLEgm3i7uXvxvNfLMy2ZnglvLRTtL4
Zx2YjoDkD2JBwFKLch0Mqhnkikgg0GaujKaMQf2ne9Qfdk2QjKM8A9WHSdDfBBk0DyXLRxzqlCmv
XMbQ9tCaFvQYoLNC1FaB0JahXyUaGE76bqWIALgkpV5tDEmIaR2Am401dUlFv8t2saTurSqK7Kgz
TqFQPgqpCY1kM3QSL/FAI9gtUll4z3rDXxoZMt5SIwRuh9pklPLz0A/ckYac2T9/wum1+dsoJ/eO
VPINxIqyf5YXwqE6sl13HVBpzwDF65+lB4XM9StOq9nfLE78RhqyHredwT8roNCjUkYAXncAZifm
QYCOGSjlZhzud1FDHB/I2f/5JSc+ASyXyD0Ukn8unOSpWHpODzpuBy3oW5EanIqQijgOJLYTpwN7
IBrxbM4cy6RNtAx80oIYeekv4hVfxgv8OToARLHxZhzXuFe+rTZkTcZeb0VDd+rXawnoC0U/rfCO
5XbYWPvEDmdyE/qlQ9SUNJwJgLnq3y6xPTAhiloGwRk0bVRflA3ZRdfZdfla5QTwWgg7vrQhKW7N
h2Hj2/2hOktg+nOCxwotf7vKdPVVf5RPItw5xN3PzPacUc2DEWMluNKpOxZL0SDeW0ith5Zor9Bq
jiTnSrSLY/0aHXHzIe0GKRGCmw87PrVAyv28lj84OKZz+HmEk7Uc+4UkVr7gnzUC3gBgctKDQAa3
oFlMBlt02mtIAgHrfzJxWyigQkjRVG8nrvqsk5L6j8Dr4dfi5Ds1sex65vWmTZ8fC//z600+cd/3
Q6pKnn9GdWLbr0XAh+6AEF00S4hQGRExq0W3ltbi1l8rR2ubzzV0fygJ/DQ/k32QNnkrNshlnCOS
b9W1/xDbwxI9Apv2GNEbYxna3ca0I3ou19y26LgoinVBqzXfgQd4012lz8enl+4KrRFuTEN6X9PG
Vh6QP7BsXOjDXXaWr/kGuMd8127qmW0sX3LIJuQlEIeqiGusyfz5cgSOGdkPzqDusdNVia6NhfWi
uZKduqFrOPDJuaOfBqc+BK8VrW6Z/f7zCrvou6D0Av13vAMK9pMZRAuS0Jt6GJyDO/lOfhOu1Vcd
+Ld1mjjRgA5KoimknWM1mya7fl84n6xOgouBs0hT0iQ4h25+GMk+jnxbLfx1u5nbQrOmJrFEiTrn
qNOJJbJPwZ66g0dAv88qdbw9HOdcm+aUr+3byCYRRKFYGUqpaXBWF966syPb23u0srttZ8Mh7btn
wekfxBW3ET6SdsVPkW3YwXnmq05uwN/eYhJhGKAaGIwEg8amXLSLfDks4mf/4D9be7aG1LKT7xoA
e3dAzMF3Ln62Lo9e6duuhPTHyNyOpf3x808BexqnSEh5mIPaGezYDg+xHWxiG7qhNKD5e/tQQJnJ
I/la3jC7rOydOfaJ//wSoGu69BZjRzqaUlHfmiZU+9pieaZiDu5XzwCmk/vT7vnODfagl7Wx4jht
Nhl5Xu2eDbIB2JhIdkIdmTjrRU58clypNKEHUKjSZJ2Qe33xyEnoJosb+BDfvXYiutz6thuRBM9b
HR0V42vI8x1zTwk5eCucwtTd0JSWNicK2TGY4OTxame4m2zxeBWRw4B/qxHXIJqtLkRy1dnxtnN3
0B9rHU49m8aELnr7+OYeH65fnP4A3XXZGdyA7A4iBWiTZmSD4tP6sFOdxxufKuQdZEpkd/doF+Tm
rsDvX0q7p4fdQNRVQpYZuYkJ7BPJVcg9KOgFJ/mYAMnVqW/jqWCohpt8OzwaeLkrSAmS074nr7vH
AUOwN4LtXB9ISbYxxWuvbPdqfZeRluwwnteSAIm/fGWuiZcDmzpZ3tbUo6/3nnP36K1QsKBHDcdX
TE8Rfp/RA+ZyXB3d5hnfA6AskmDMUGQmK41c7U7Aye5WFblZdOSxXzxu6GtnK/hfjx0GJdIBXhNn
ORpfbL44POKmhpjLom5CFwNGGO0qcq3jq/ZHHU9JqGpj37l4fkUc6CSSaPzNC9SfnYVJaLdWKD05
6z00Kharo9uRh+UtXlWhi4auODkGRMW63Z73p01M9+S4HbCct8u1RQVa2M56u3autyZZW/Z9QTbL
mpxKZwVpaRihiLQI9bC83p9Mm1NEpAPmZ/GgEhUr7sicam0SuPddTfYpcZaA3uHjQr6R7k8yWTo+
eR1cDROqrF98e9G6QAqview+kf0tun9uGHn0abLQMXHONX7JyRpaduQUkjuLGHZKUurjf27fDOqs
84W3cdYSHd/sLaOuLWKxNVQ/7LcwhPekOd0dAtt5d+z14m0MdJz9666m69qxyC0cmkjao5M6i7eB
QnLZ2dXrq57uGrtxG1tyK3sZkeVOwfvL6zvs7h7Lane4aWwX8DGntG/vdgeN3C8N7IjGNhfiwllW
tkHudpsrvHlkIyJzcgqlELKpncNdZJPMflfI6f4VK3ncRgZ5T2xneXtHneO6xwLcLx4wfQl5v1ve
twSz29vh/mlbEpPsHxh96N3OWTvVVW+bZHAaR4DauE/CjUdwtuO/RUoQxLlLTHa+9gmz8dTxeTW1
bM0Wxhe6dW7xdpWz9ujp6v65JZvO5pgQg2DnuZyUq5s7EV9MX5iYwivDjm9FEi/zfblO6Zovf3Zw
H+Cub172k3+bdLrIgqkHUPQNzgbcy72wuR/s5x3HqrnDl8KGXfl0p1IZU5/R55sFMqGrF6QNitXZ
JNsxdm2cwlUo2Gh+frHLUeGIdMH9BGXZackwDz1JEyDBjcxBuhIdFlBvka9ARRWfQrdCAqo96Esz
I6mj0BQLbsb8pTs8mBP+ND85gS0oSOsq+CsRE8pXj9m+Wxnwg4vAUfbeUj/obr6ODsXM1xgfOv0Y
oxipJqIjRYN27tfLjuhHAUTB2uDMyyB3fM07WnKIy4ZUPKXoIACjeZ5R1pXGXJbv0lkLnM/ISyqB
5mbalJgkZtZKyOOfW2dYie/mu/rQ3sv3uJHkO+Mo3PyR6f7/LAMNCeVPq2rMcH/NOL+1vzy+PU3T
zR//6vf0sgAyw9+go4TWbgVfG2rwCGH/k1/WfsOqR6PbGNUD1IKQ+s/8svUbYFlI9+I+jIabj9LZ
f/LLmvwbdvMod4rGtVHTXv87CeZJyUwDeHJE7qA+hx4i4JCnSCxZ7LK+ScPqITY609WQ6jm36OEm
eYr+TUGv5HudV6lk63Hc7DwvMK4BM/Wf2koD/lGzovrh0wwef98L/3uSeHwfJNTHTioIwxnATU22
ZTD4ngQSM/VBShpz0wZBsR6UKqYdVBntn019jX5hamwFBucVdqOFaZwSNgRW2ouJ0YWPubcwk9WQ
mARc9sQEHROwPl2Z0TiYy1JftAkFsREzhbB3WlCvNCgCQ/c4RJQIh7sYz/fQYbbg/jy0yXXmj7F9
sjP6g0+xtWY0TVuzPnys3A63RLZmTrF6Eolgz4GLJ+1F301NbqcF2BtiJYApAwkt8NBRA9kF0Q7o
S2EvWxw6ujP35T5Iyf7yoyNzroSqEPq4cS0Gfn7azROj4c8rw1B+rstQBBdJasorFpYqiLZTYHUW
hlgiY2gkDdimpFzIaQFFG6izjYgIdGJpJqd6JzAEV0pWJ6SU09yjkJXDnTY1ciWh4HyMFMrkNpFd
j7cxAlDfqBiY0KLooBiph5Rvm5nPZtWylAACBw1LpUffGkgKmFCgvK3pD17SAFdpiODirjoLnCcd
biALHgyNQmtsoILEnhwNC6HntezEnSG95BmPU5TKefXKs0BXKYsHpXRQcfAiAtK18CbvxMwDd10M
9TAO/3LT9boE7fo27dVlOgQRVIhlPcmJ0mqBtQg8ZbBoknt5RMK8TiywT9WRRUyL88iWqjTkG2Xk
BwDgVgq3HC1MjFaCWoO2JRGLjg4pA/ot0YMBsmi8l3EztjDkoAuTbDMknswpMgZlbKNym1xDI0Wa
u5t/vaF9fOzRQ6JGN3Ygf2OgxUltBVpSDs++NFSLEnqK26buhZnr6JjB+LqkkHsE6R5IJ1SgJ6cg
+V4xqigXPfEZmYCENj4EOAIDiGOrLObYFL/tTh2S2Sp83MjchMKeMrl3J4YflgGPpWexhQ+EsVyp
SdNIqUgKLsaxU+kj21bnBzd6ZXlvcR6WIKGwzOixNjxJdX72FheGDjJaFUqpqDPicJm8Di9LBpfc
Y+gp010NcQLatKp8WfbGXLnxq//DRoVT1/EZLRXAyrFZ9qtf8k0vZHKdJqDGMmI3CrhA69CMwBYR
MKp6YN4wdNSpmJhZW+6BU/zvjHQ0PxpGeRAtOIg6tUkwPPRlzSUpUR7YqFXWWmPNCGBrR4s0f8YF
f121H6ZGThmw5gB/PErDfh2p2fYmeJJl9QGwcuXYRoPqmg26dH8e0JgB+2vV/m5lXLI4vtBnLquT
45IzRQaSKtcfssIPaWDo5U72Ko96Q9BvrFwVzj/bQ/fq1CK+G1oZDcisA88MoMvXcVW5GSdNpilP
TRBGz4k0mGwBKs4QIi9V2aRbtcGpSTwB7awkTWsWOYMZpjJlZpBbCHB9pVgkegF6pkwyktJtWiN7
lgsBek2NWYW+k2kS2HxruRpwdoVe+tyhrTNCb2oIQjd0uCuvWlwCDlGZacl2qgeUaMuB4SZMgsdc
II4KXwdWeDUNVVYghWcICrpxek3qnb6pqkcvCBW2NDWcDA5IX4SODErb3eVeHIK+zPKNluil4O1L
PfMiNAj7EfQJVCO2bpLGUHdyEaP4pkWM+2QA8V4IsVpFaHNHtWrpNVSGNEc4kRjNKlWarCJ91lWH
NgvziPKy1fJFK/aa6Fp1L1k2smPKXafm5m3mM/zlsEYzLI0SkTWU6Xm8bKxBUGycsFK31MDEF9Le
hIzlLvM49IwDxnRp6WeyMexq0xvCpQJkiXz0c4DOl7GUiLrrBVpzwFIEl7OnS3G0LNCguu6SQC5x
Rgyhvwi4kmjYAxxMdqbkx6ju5WLp2Z2Yt9oiZ9yz0CjMwGIFLfhUOlppUKPeGkL9amHwvO2ogG5O
SFExNWIU/Itlbydq2zLHN0z2zlH3R7EECHkOEVqpdCxfZBY2ug7++1BMipYCky+2IPoEdYgdaFEH
wtcWHiDyVHY36My8jqIkGVw/lcHJo9VMCYHLBrP7oLH2LsnEPqapUWpXKbPKxAkzC8DYrNWAi648
Qz03A880W+FWaPfhUCZEjOuwsI1OkpgdlzUuuEVTxldSznpcNnXP4CsojoOdcjDitCXQb0nqBbTO
/bu6sIpzOQzsJeotpqwLJSw2badGnhPFPDOdpm6F16brIGBaKEOUOmKQWbdDKfvvXRL6oeMVCmbJ
6lDfJYmQQ4R4CBX/LkdvuES0rmYGVMBlkLwZalXTWhQlt058oXLqoNAXTOHDna5WFZJzVZ3BaUrd
AKERUQ7culKggNWrRmCRzNcBtYwa3jWrGK961XpcXndoKmtoDvbRgAqaJeeU9610zFOxHBxFQxDE
9VJXXSUbivAm9tGZ84hQygxeQZgcmfsqZv6B1alwq3Eu4cwSe2iKpLIchluIuHbVJtDatiMm78EP
mfaWuGFCifZfo5O7CI0PRts4QwXmD5rysL1heiyGjlV16i5pRfPW8rj1kAshwhdZ0qP7rLSwSiOl
6JHlGjzhugA+AMFLJcaHoJckTqs0Na9CCSovyDNb70pYSWcOBifQqGslk1elMOAfaB04q5boKoUu
I3R+wmuw3moxKUGsdiXhkQn4W1Lg+9Osa1EGLTiCLbRvFw4EAFhGrFZF/YGVfKd2LI0wgUWN6DCO
i1cjCVrNCU0tvhHE2uqJwsH1DG/WXCll7T0UppcYNPFK+Uoz++CuKZL6ph+UrCOFwZprgZvho1+1
GobiWx44ZfTMP4EeXkZ1PzZF7EjR021NiyT03tVGszOFTEaTsdAKYOxoIkxVnTZliYq7yl+atoO4
jIWiKhA2kWY851Gf5iQreggDNHyIwdrpcf5uGA1EZ6uo9+xkEOJdoQvVKVBHzdYc7bhHT0pVgHaa
GHSlkZamR7/2oYsbhQa+RBpL/EqBmI5PDSUKOoK5LFSSCg177bUY7MmdkhrIt5Y1AmdWMRFky3Bh
x0KDX7NbXRDvmRjhAhlBswoMI6AswwVPBIAt9ruk3xuskOqlFBqSh44HywoxgeBh0FrEfVsr6ThC
VFkKWzuKDKtdw2XJip0aSlY6aCOLO+oVISSOmrir0XnSZfpZ77QKwE8A6Q8FgoDASZSkzqkQxcPI
Hp3GD1Ekq7cAUUBbjwsleNOKWAK2rghS66HyABZzLDDAd5SHVtOTqtXrlKjMtAqqdgLIUzLwcR+K
wRegmMg7Bumo0EugxVcw0Fd3ceoj7SmEVWczyevh5RLOU/Sn5oZE1Tq0AO3vfLG1ZZBbr0Olz1On
zeXwtg/xXCeFSsBrLGU42bnQJhXV60ROyMDaGusoM4fKBnxNKjF/OqS+m0yvOXCeVpIRMUkTjTZ6
XStOkMfiVoGI30OXCkNPTA2UL23dlz3xwDopu7Fv5OZKyZIGTtMKfaD8OwmLOkUKoCJqbvia24ES
NLc9ZiY66WqI1pFQ0K1RcaPXr1UhYi9J2uHK40ENeCOHOfh1oy64iTTRzykLvHKLpAZqvH1djzHY
kJTMDREagdmo5CDhHvwIwDBZCL2rutH4QYniLMC2kox3JCsGkQqqZzzKkcAzp6nK4alhajW4oAQH
Y4fGmluza3IB1DUlCHtyuWAHI1D11xRhBCosDKwadlkk0lXkc/2FD97wniisd03Bgw+M9aLIbbUy
9cSWWYWbHPPN7kZMWiYtalbg0gWQQcMIB9Erd2S5jNsVK4R+OciN+QisFO5iqhi1NyDxDkQHo9BQ
g0HtidPSi4ej2ubqC0M3k0cKDyUw9NO2/Dmse34AeRr4FYQmAAM3GJC8567ooCvHtK4QgSZIUdb/
v5y9WY/buBau/YeOAM3DrWS7XFMqqVQqiW8IpzqteaYkSr/+PMr+gC+2C2X0QWP3xUY6NClycXGt
d6gQEYRS1sX/aF4h/5ElfxZQl5H/SwY738dFZm9l/aWyC72I6lb41Q4CpfO9n7SO+3VBY+5Gmp4q
omXUcgNrSdd7dMo0SbaOHydtmBGZHgbfb/pQW4ZYI0b4zNnKHfdXXeGPEab+4O3z3hVtWAd2z95I
VXzI7Sr9NiVTmW/wR+mfe3AYqFoLHfIJN2ZykEmV/8za3mVH5m55JFnK3srR9Ahc9aDMqJJD9hmm
Z9tsW0qh+Q7ZER49OFsF3w3ogZ8hzKpky62Y2VGqLHVbJv30sJjpa+C09VNdxelrXyELFE61XBBK
qTuP/o6w7ENbVPkYtXGNJGelT8PzXPleslFknSIslTZV/DmfSBBzTpLQwLA62Km2kzKy8Kx+NAcn
KMPSRnd+26q8jQlqhKnUSIULY8EqPrmj1sOj6lv8nsolVlRaVJPJLbtWyX2i6eYe+4MhYieKx8VF
bj7kaMivaPWQRjrKIQqm9hTGIqlCZOyzw1iPA5e0USp705SjEiE8Q/Xd5pzmkWW2NUUWRQQ2szl7
sApYs/kiDX8Tu9lkRo1TpDJsVTzrG1fJuL3LurjYia5fIHzJAn0Js87LY6PXLmRtNVp+mAQFECR9
ESxBAupU/cJgNabuUE6mQlU6GNJquBGGVY5bc/Ayi4xBa4j+4xB8T6q2/gxWTz7mRhrLyPbHHnpZ
ro3mIY57f4OWjus+IHjoRUOht8lOKHOaXvJuacxIq2s8qgy/K540m/wipAKR7de4UpASozMSOrKe
qhsB6fglG9u1opLLrr4ZzJbwoU+L20dF0znI0CbGtOx0bfZ+VfNcfJaDlRKiuNpvtdQfiSS6oX9x
F9WrO70b/W9CODK+nduybzbDUqX2vTlZopy3cZM1IsNXdGj7L1KvcsSAGtuOd5pWU8fJy5o4ZUyN
eEvzQaN9QS7/VC52LiOzG7J+b0qvfyq63JS3NuYDXhjbOqWTCs+nIDLs2Vy2s9ah5ZYsrqKxJOf+
M6WpUd95Qs/vu342fpR1Gbzp2BKKyIhrHUSeZeQg8HVykCjuPRSCpqK0jB3CPEMT9mk+PsaJw7Ug
+rTiL3WX9KkNQNloYqmmnarajEy965p54/o8h0OnrAHASX1RGCFDOOAm8cd/0CxNChIAHmBUjKQ2
7F2ZTaEIsAm+rZo+b8OAKmMVNrNdHYxuSI4i1ptbhzecu2vHNnv242FBn2ZJCZeS98vndhwXH1L9
bOGkHcze70AKzBuKqsq+8/ITT6QxeYIjc9Pt7ayyN+bQxTayGuYKKIwt1KTreN7PTZc/txy1raMM
8hyfp/Ezm8L/5ebew5ImG716thW7LMyQt/jGK7aYIzF143TPZTwczcocCljlYnzyO60fQlckWrop
mqJ+NQlp4nGWIk/TyB610g5FMsXxBjNTlOF6A5OnsSlTBGnGdWLKLfrkrhwG8wmRL6++nx1nBL6Q
ZuNPjXJbEApeyDrL4CR3seayyQhA9T9DVxL8myZ1WkL+lNaY51YZSskqDgBjJc74PaGO8cvMlE36
zBvWCe1hcO5gZM3f2QhmRl6cWvYNEjHVS2VQPdokSVaqKMksVjXOe/GlDNr6xW3aRmyAmXv3fRDj
ZiQgpn9ZUr34yqu0PCCvpINfcwvtOzYLnEMZ590rj/PkVaub6uC09vBr0ovpdRTS6sKG1/FDU+RN
/Xn0hzFmKV2ta6mumsOTZbjLiz2O5a+ZgzOFJAXOz3H2kEEPRAKSFU0FhRyyH8T9r1j11dssvEDc
4c8m9HtdM60pkq5tT1EdZPkPfkQHKXZ0v2aqUc9OPBOIPBdHotzSarJ0bw5k2CQuRXtPzPWXsrcU
X6VM/G5jdkbq3iZemtyUdazxtpEzaLN6slQY2Mv8Vo/pLz3m+G9EYWX3A7VmcoPKR1IhI5rgp5Xy
mJml1dvh3C/Ot64ZqKamdRzspKEDyqWtkgSR0E2v2jRJ2bBP61lfwiqfYt74idX/6CnRUOWf4tp+
dNPENW5kbibywfZjr9nmWU7la1KB+p551qB9M3u/rB5nVg80JuDX8j4x3cbd4iroeFt/6MZnT3UN
WX/pTv3tWFqj+T1eEshGFkQRF07+VLlbA3Xof9NqtGz0dgAa7RKELdxoTvolixo0uKZbB5sPam4U
V0Oq6PU326cT9Dlm0fZOXDXdbbAer2hu/ODXtHSDd6+l02BsE7QS75y6GYy9XtUTHyFOx3yXtG6F
rmytBLI7sd94EY9mLj/LzCZnV5uZk+6MxVbyLlbWkm2n1rIqUhql41fZ2kF+WLSq7aKstDGZ0ty4
S29Tv1XDbVwaZXsfZPDDv1KAqOzXdHaoirMg3oI0k+NN+LWvX1wscr3fMjP5LKWV95EKWs2IlF6O
L41pWD94H6kubJ2leE1QpiHJ0yW5vmh44gQZiU80llQINzmKd4+F0m3B39m35Y2XqMLYBPFM06Ag
61szi7r+micy+z6yrbJocL2M9kfu5ByFJq37fWrnvLNFN5FYGe1gtzfcjfO3yjEowCvKMl8yGodV
qGtN+90o7CGORMGmuIf+tb4vrbx07s1CNFbY55XzA9J4NUXT6NQvZTHrzpZ6vpZF/4eau+k05WD9
HFy3/t0E6VyEqZ5a/3xc/LsoaUJnQTINWg5UlNXu9LT0tyyqneUyBz/Twp22xYxPVF0YVwa5qGj+
GYQ6rW+tWgB/kIh/da7ywqVAQ0X1pxq8fkO3XOxrp1OhZ9bkq0OmrhS/z1vyJuORIQN1N30TGbez
CqryUin9KRU/IZ0tKFFMYDemFIvjwKt2YjRfEz+dd5rC4eLj1bycqAnojJI72Sxr+Ud2/6+JdpO0
U1fm1SHwZHWTzgLVfHKMqCsXsXHyQX75eLyLr8ddt9KzPUQcfI+BT78ezE9jKKjFHoIpWW5U7nuR
nvfX5I9OewkUpE9GsfQzgRCvdqY5tixqGqVW35s19x3OVF1kJ1pzRcvhckJIXMI1N31stdguZ2AK
bZQk3V5cHWQ9BiSpRfs0I+j08vGyXU4IaAp6QwgpMYpx7jtH/Ueic1lUB13jqCY8EnkeJr8GyrBX
avnvzefvkc6Ol1ItjDK9qg6aH8tbi6IdCirXJDsvdt2KOVgl1XV8CuhNnH2fdtJ9PR2n6lBMcb7r
ar96ilEM/Tm3vfVp8pdrpOsLngXeZHRqgd/Tb6HNfm6I2+cd4gRL2x/mqdZ+xlpTlVGXa87XskuL
jXSzZl+p+EVg+PRZ72O10zqrpXZYd+6XxZVu6Iip/aFsqV/BxLzzYT102/hxvkOo/9Ok++v8GXPc
jQ0H7uAQNW96g7bT0Dva7dIMbx9voXc+rGchELMqcPC0OwdPdzQtuC5Ve5BTtwqNmPmGor64Ek/e
mw/WmZxwY4VynKPEC2k0zWSX2AwXgUnxp/xnKTQsn+gMXxnpDDSyHnKPnguxkj1kQ548j5k82bwp
7vtDoY1iWw61uae2Xj3x2DD2WiumfVssyWOv5fhadR3oETk1j4vRm7+dMY6vxIELQh4/h2f9Cggg
mBPZzNPIhrTHMvjVPB0SG02+SHgjjxakyN2bguTADk2eP+ZWmK23T1u6EBu375tgh45R/Hkaa/uH
K2QLStYWWRBOY4BLYMCTX9CzCObbyszsLsrdynAp1gzxvmmt8lHzqvifwiq1J9+ZmmWzWFXxTbOq
2seFklJpNFuL/WUk/D9puTCW/xor1ltS5+biGyDpfh77RJnXWbu4/s+0TI2HOlPGd4vKxO7jjXtx
N64Lyy0MTMYgWvwhJvx1RBpsKAMxebTMGtR4XGqTSOC7004y9ibxneQHg8ojjbLlysjvbGb2GPLN
EB7ocJhnYcqrWxh/iTEcLAoLB7Lb9nF0DRgrrdNvPp7kO0MhQmgguw0DCSrh2b2IiVjp54uQh8Ip
rVDTyZJLr/qetV11ZVIXrVPQBesWNXB9Y0T97Ng0Gl4ZhlMth6nztovm+lvyXrXNjek31Ipsnw/p
lZN6MbcABBkuVaRTwMhIM05PRjpMCH36ljzEkkejUxhfyar1sCuS/ut/XEVG4gj66+RAUZzbCI6+
qVVFG48Hf6CgJNJ82g2zbUS+6YkrH+wy/DDWmoZiyEETGgzF6ay8mVqhaPzhgE3h8qTJWnw2egeb
t9JconoZE7QfYGYttvypeNb+0LCf32tp4mz0VLmvH0/8T0J60oLn13gOgBGethZiKe7pr5mLstG1
tBkPGQ/LcAw8d6/GYNzRMaVNrAz/WWSYmARG5z57Y6NveeY7r11Z6tRbgpvM7PWfH/+k9776ipPB
mGvNLvWz9dG8fqJLYI2HYdDTB7vM9W0yOO0dBe1rG+yCm2QipYWOls2OBoyIIsXp7Cu3mcbJHNRB
89w5DmnsjwPgwcDKQQt58xNqCDy4/MFUr34wUCuwCie46ZwaAECBJMsnzevUEvbmTCPBGwsQWLrX
V//ayZ8CJjWEO2p5PG47FuqXS5Hk1Zg07bXIEv3l42Vbl+XsQ7KvPAShUbJcc5bTqZhqFEuRWuow
LVV1M2djsel8UV25rS5Yy+uK8W1Q77B4Zl9EgYLOrDGX1XyAgoqVROu5n5ZmaXat1ZTPiYWoR4vE
NxLArfHJy9Lu8zLYrNis5Hbu/XjnyRIpZF4ye958av/xGqyb9XwNLJzOcDanjYMW9+kaGGaXy3TJ
5oMynCEkQyq3SRv/bAVnLBmn+r9eY6wFCv2ISyJcyPY5S+ExDu1WGMF8oF9Bv1OobNvEqrkSd9+Z
FPAYClzcZcYKuzqdVGdJoadmsxw0V19Lrmjy1cgUhrW+aI9mb/w/zIrsCDIrnsMB98dZRDAHpH3i
oJ4Pk6trd5pZ06v3zXz78ad6Z7uu1pI+13JA1P1D4/7rci6bOC21uJsPSIDycYpR+4Vem3nlC13A
9FfeIf/DRoHovn6p08VTjjn5bZAZB5GhOz+0jnrx3Rz2q7RpIyF9rt/IbihvjdYFddDb4lBTNQ3d
3ioeUqdqqXaRMcwUyx4tP7UizU9J9gPjfshpd1ZTVl3ZwpfrQhKMfQYpi80/55oZbuk0ldAM49Cs
DsVNC8a9GuzkyjG+jLGMQryDDAmKGMmJ02XpNN8aXBxPD1kVCEQ39XIzd6LdBHKyrkzocvsCmiPK
2us1w5Fcf8pfHzrTLRylzcY5+A4V/hnf5Gj0OvcxsFt1Rz/e2ny8sS7SFPYsQ+nuH0NR95yRPRvJ
AJxJDw7MGwPN3BkLmlWuG4fd0hoU5dP5pqEq9ePjYd+5SJEz4DVBaYnLBAPt03maTrGqnUvtABzL
3BMVpPapaV0l7mt29ydtzOPHes6b4YsPTLane504P4RZtlm0uFpw6G264ZEhAuqvH/+0yy21/rK1
UIOkC0+rs4+dTG5Qw64QBwlg5StHO/lW4gx5ZZR31t3mEiWrdwyK8ee6C8JsTKHJTDvkeIRsdfxF
N6i6tjQFk679lLppemNNVXzlgL8zKluLL8n1DUzxHPdqtJaIq5b2DS8Y7TY2DPt3nmfmz6yQyY0x
VDhqB0V+RfTtcksDisRNUOdVETDbswXt53YJimApjx3J722QKbDMBYqYfV8nN5k+D6//+QMG2OqA
/FzB/nzI063VYiE9Zq2qjuwxUkTutccUSN+VmHC5TQIumLXW4TkYU52XLmk3tmYnXUTOnOWfILP7
jd6X1y6z88CzCizyyOVwUiBFks86nQpdK7MBR+UcG+E9Epjcey9ZrDBxaufmvy0avrbEHXBWcFTI
a611un/FncriVdmQpx5L6bf3DpjeSMWxuOL0eEEDXodh9/HQI8xRoTwLb0iGAEob2AtLOpUgMqfA
nG4bc8zSh9bTnIfZjbNHehOoWk6F1dCQ9YHObAJndLpQowMAEl+au6UyLC3kiVNZwG2S4EYFRtbc
VKneI34+AZ3faLUxfgkWP3jtdM0g0Sy7wuS5rlfXSBHn+/vPnNjXnBYDE/PzUFaOOcY4ns/STcZW
m/AsnMupvZOL/QQ24RqJ+XzfnY1mn+1uIJmBqAJGG6RRbCwpnU3tiWtyaRcbb/1O6zVEzoHmzvlb
klxDGqXtISSS5VpUFBak3aDtdsU0/v54412OROa54sNXjhN1+bN6TtIP8bLMbXKMC77dpLk86Bqe
5Qtkg81/HspG2RgnMpJDk891usfLqgURWyhU1HRl3hf1RAerlc4d0d29Et4vnq0kgnAYYK5wkxP6
zsPDlPHqHis7P1ZSq2GI2HJTg+kHXCwbfePYqcbTx2/00MZt+/doVbCYOwu/4TnBDy2jm3Qlsbjc
N6c/6GzyWty7ee/pWH7RxrvFE17bx4V51br7vWHsNVZRdDYcrtHTNe4Mvxw77GqPaRfrmy4o9c9w
IOtfH3/JNTv4++XC6q5aacTeNXng7Xs2yqqwVk2yPuqjriKnQIucqoi6BxIffJelxRvTCpLtMmPS
N4gku9JduTzxpMcUAQiUOH1Blzgd3rPB6AIMrI/03ryH2qy926x0HcSQMkRY8oTs6eP5vrOqJwOe
ZUvCTFpgf359lPkAozue2pvBH8crW+QiKWNZqalCOGROxDP3bFkdV4GqF3VzxAQr+VFreACYaFqC
njCQmS+AYSWGTUOfPTrcxK7mRhmaenUIlGSJFmI+FTUn2H4893cWG0E8bqf/sSPPxc+zHrDXYIru
aAP6fig0z3n1gQMCXCyMx0HG1wRk3hnP97h4YSWyuYxzf4u8GLw049l4BAW5PCkYAp/b1lNh7Ff6
Y2Onwe7j+ZlrqeFsM9OnodvErQjowDu75K2mrT0LGOpReJ3h7LKydMwQYUfgUHL0kzctn/zXYNG1
f2SuRgAJS7tP+r6AgjeJ8lOn2KmbdrWUcEiP3TB1pwA9InhaejjUuYPQBX941zXVVIe28r1/XQkg
5Epq+c4WpflDQZDTD8vyvE1gK0crDNn3x6AYDBAwfn9fG0JcWazLUXibArJD1dulZeyclW2GdKLF
kSzy6JS92sZaqu/rFneojz/Ju6MEHAJTtygQ+WfHLS0mV9pg+Y7u0heR4aNnBsb5mvbaxSgwhDGd
I7mjX7b6LJxGkZ5wn6ZWvhxLnno7PV3EFsBseuX4XIRKRODX+46Aub7yVk7y34ndyuTo9CQYjrRv
tH6bJDYcFqvIjK2IZfeYWUq/BaI3FVt4Ajosw6C4kilfHCh+AQhQ2FFrfsQGP/0FJX6qmYZs3BHV
Kvt+HqcZ+PMIyKpUADpWZPvHX+/0kcOdS3/IWlWzeRyzJc93olENQ5+77UITsvkOyLNuQndYUG4q
HGvvOKBRknSur5GzjDXx+v+P8f+GJWZQhoVReFlNAwojh8YxloOcrfq59Go8r+JpBJWbu3Bco8Xz
0jvPizXwvVYy6rcuJGwyuKwq/ltD5c9PcVBagJyNGyby92enxEwBllU2NTC5+CVY7WqJjJRCWKOC
4T81Vv8MxVx5xsNmRfb5/EBKgLpF1bkwR2DQ3GBZC0O0TMQeeOm1h/lZoPwzFq8DdjOvSbQK/yh/
/fVGsZBsKjpV6IegSWMvcpY5/1xnAiQtafmYbicz7l7GDJzbhlwvQJBejrEVzXnRPujWIuxNDbpt
D3oQvooVN7p1r8mqfaoc1KBwY8zjO3BL2otm0PQPK3bXi2+3/bePt+fpgfzfLIgrsPBXCbzgTw3u
r1nMqdsp2iZsT9foPegb0niyjV5GrZrm50VN+gOcmfZXaVXj44xt+JU32GnC/f+NbwG2waCEN7l+
tjnSudcK11qWw2i4/abXgLelJEswP7r6SrR+dyiX/hCFSz7beW4/qkpKTbb6wU5haw++ttwGogBr
1sMM+XhV15Tr7PRxia7N4bWW7Z6vqlWYs1XpnnEogZVuUlBWv3scRqJex7UmzClqyFYL7hI9yf5T
eeN/6+nBIw4oPxJgzbMAWzeZN9YQSg6qaLs3bA/sLX/aXqugye1S9PiofDzV91aVqgZS6yRpDHr2
AUGAJk6xaBw5+JUbKEr+XT8l/iZxjO7K6T4N3evcVtoul7qPVANtn7Oh0tGwOVitdbBLQmqU22m2
w+in/QHpHNpUmlTJ948nd0aX/t+QKGdQWCHDZ13PhoRjKsWYLvrBz7rR242+3bRbuFbJ8xT006FS
DajqNE/zL6NtNQ/E3OrBc2Ic8vgbr6z05abCYA/xBnShSYg5sKc3F1jOkXxvrfsC4UipRWQkZssM
udL08xQSZla8pJ0C2Fk15tvHC3GaHfxZh7Vcxt25qmRcAJ4WrV5iV1rWIfbj8a5YRLHRA/DIH49y
uZdA6qxGUmwltBvO/YoR31gSqI3BwdRaFNdUYG6SbjzGs8yvbKXLkQDesGeJ3qTzdBFP19JU/SSJ
ddmRLq+xMTK73DmdNmx8LZXX3jGXa0fKq+OwC1DEXlm1p2MldOXbARnaYxMH1c9c0VIDqmlu4xio
cTfG9aMB520Lhdd+1SbXJuxL9K7KClAptJbIGwAep1p7LRN6Zw1WRzt7BWVRXTmvfi1a2/hYohfH
yc+yTdCnQ1TPfXxjpnRFP/6w7y0BHQSL8wvekXhzugQAm1XiOHF5rHpV3uhLVW/rxDZuPx7lMtVy
AHwhjx6g6YeJ8tlhlaJH3KDqm+OoCuuho8ZDX1ef4OM4KcQD5f0E5iA3Hw/6ztQ8Hmg80pBJR5Jk
PbV/XaCNxAMN1k9D3jyakbTt6nausv+eQ1Hk1FcJA84//z6bmpfomlJz1vIGKESUJi2AAk0zd1Uu
sisJ8p9G6+nl5fDa1gHo6STJxL7TGbkAuYZuGahY614MySqQ7psfawmG17l6Yqe3NNtdR0LZMhwE
FAqQOGnoz57nRpOfuHuewW4O0aPQEASZRot2e7PANyX7hZ1TeYURTtbSvyBk3uU7PXONOzxHrCxy
kYlqIBd7vRUOymNXUgjW/60gWPihUoXzTVFyaMKW2ANLbH0PhdKzoHAAPP5Ri3LAGMLhNwKHGPBh
9YIXILbjP8OQU6u18qxqNoFJ2+EWcKj2a9HLxg7LprF3uj7GbUQ5YYSj7LfNW1frTDMFA1SGYMyn
JUw6ad73Hnx1ugYi+8cbWxNCTmWpz9NUUTurRVerjd8bUDJlhfAs3uedo91LWEloNNY56rNFo8di
k8Fl1iIzl+ZbTG3uWcaJ+rd2oFbTexGQ65VXtEdn8REv6KTu/6qsoYBnjo3Bo1v5Ck8KmZfUxD2Z
VZuxyGC8VotVQunDA86NTKgRcO5AhaCp5q8KHxD+/NdRdeW1KuY7aTCbHm1LAiX/pvV5ulsKZY5s
i6o7ujDuUPADaXGfW/PvtIybz02wkpqRkN2nxgAWw+w1fordvHS2M+zQwEg2rSHz3Tw49a1N/L9d
+sTf9hU1h1iX6o4HIOTMpjBvUV6wr1wC7xxdysn6H19W1LL+6E38dXQTWIfKTOfuWE1dw4OsA/Tt
1te8od4Js6v1GZgLSq+ou5w938einVy8PopjO0BzxUI+2MzLCDMgnp3tx7HovaG4QS1sLKlG0DY/
/RaxbU3w0y0ierB4+9KN3Y1RyOAWBaI5+niod2It0l0+RXka0Gv8Ox1KWNAFR6coj1piwm2ltcHt
EXfV/ajh6BB2UgTPslHz88fDvjfDP6+t1fGVF+X5sEWGHJEnquPgoEVsWVZNj0NY0ZL6yZVk5DLb
pKBLusn2AFcGiuN0hoZVZYFyg+pYW1YBXRpqVZIk+X6yBy20pi7bfTy1d57suAQblDsBbwAMts9O
koZF5WQXBWVkOnzbtqUanmdTuunNkaKZ7onvWpEn246k4A5LkXRr04W+clFfPAcpF5g20EdcT8jo
z/Gs1jArQR2Lz5rBWpJ0tB4tR4pPWNKmT7rnil3JTwyheeTbdrbUlcv0YlfxbGcFeJ6xgWlGr5//
rxNpe1mMfkhpUEk3+h9s4t8YRdc7eDzZbQOcax9MfX3lO19OmbsOLS/ajeTXVPNOx8Q/Lsi4B81j
3C/1XQuxuA0bvURVqqr7z3kxwaTvh/LRa7t+6y/9NaTrRRRizuQOLDyjr+is0/EnF7NZOVrm0RYo
Dc+OrR6yxbmWhf5Bev99q5PjAhOkqcVmhk9wfnImiuQAw0rnSCW2N8K4SrmdoccG93UTF8Oqm6EV
GxuI3A+7h+CGQEiMjIrO87yOkjqXnxL0PH/KQEO8oC47mEqlNdcmbKLRwWVrmvRnVEf8+6G2hsex
EmIroZn0mOlCP63plq5MIvGvN+f1m6gWqtduX2Ybg91mRX07Z8kGoR5jDyW7cUPAfNBhYmtcfmrm
ZCZwywW8b9Umy5uFXg1w2cJc2shFDOybLzpIEsIMij3KVf6tMY+9fmO4I1I2FRdyHOrY842hLmrD
CR3oTy14IVjnW2knzoOVxuMUgpJsnuq6NO2wqyr9kzY4/HqVKesuduzyTeWpjQIZGzcqqwSW61KX
rQwh2oyHHv7ZDXZZyPkJVWrztdCwxprTjwdPiDCLKdH6hvDOnisqhl7cKmUfl06IGUGjsYzyvLZd
EjHDvSUTAbxoTHX6WeBiPN5CG4Vm2uJD6EWyS8p0M8dm+sXSNO+1ManBhpPy7Od5SsdPBmsy3FVF
oF05WCCMz3+2DX+Fwh/+QRSuCaenWxvJAGPKG2ivFpxq6L4DzNSuyjsUaXM/22QV5REYsKu0gWm1
QRcNwtBfkiWrj3amCj+koVaLjevFwr4pZNM/yLiXv4ok075il+10d6oy0YgwrKFzsJbs1L3UlFyi
qtZT72YcRkRMCuFnb7DB3SUcWuggYbWyCkc5mb/cAjpt2CG2IcJFeErsVDHlAGCmEd43ijbIsdVm
BRksQIjI2S3LkuHUUfTNG6o+WrfJa618cadRzTdAoG1jOwXCnSNPaxy0VXWRB19R6apmSj4+Alwi
kcVXtMWUE6XdVD/x5IofM0DgQ2j09fIzwIX73vTTUkRJ08ePQy5RKglmDYKI3uXLFy8dcm0T5422
Hya3VltEWLLHWB+U2CSBU+Gv6SMssjHyIfjh1hi1pbIv8i2+Wv6vIq6XR6y/0RVELktD2Jga+7Hq
bP1JOXL+SX0SeYFRd4h4+Tx6v+18gPhGABZ4npf+CPYLG6V7WdTxoe4Ragozc0EBCAkOcuw8mRA4
sbosdG3ZPTt12QSR3nc1eL1icN7yaWkFi187zRZyqYZIUZpmL23R1vpjKdFP2GSBqbKbJiiDZTO1
VW1sClFO2uusASveJLoRt5uslWp+LNoFrvsCEuOocGubPwVOrmVfICeL7OA2wtFAj7XDBGMWd8z+
2dJF4aNpkMV1th+WUY1JCG/DLR5xdV8t7LRUc/cebWItqru4/pZB+uvDJtdye5PFuY54ckNVIqzL
YrihYY/WBu8BgQ7R7Da/PVfK7/648J8YToKX7FSY/Yuw0EFym7yzdosQ/UOpaYkOPxez8RBThfaO
x5yRY9Q3CGQOcWhJo7I1g+zTLJRdhChhGNNNLfMWxaohG/aT1TcymvKuGbdC85My0gdtzu9LXy9+
U2ZwH2Y7czKYYqaDwM1kuI9U0bo32+rtNqIh4N4jr5bBMlQCdUEFOXuDKBASW6BTUtwhNb2Mo2Ee
fHWzoj75fwB0JFuc5K3llq5dpd8NdjZrW8o05oPXq8TelFqLeqs9gP+8RRWpfY7VqFW3lSyb/GF0
kyB96ibLA/1PQePWGPr6DuZq1aZRpi3FW5II75MvfJfFtiatgf5ixZjLN6X3yDytZafNFfFKjG77
CcVM7d9BNmCy5xS74tBUpUB3ocjE42QjQ3KnaiOO98CIg72RkCPh41wXCN1Lq8bUx5oGc6cmlVaf
7MYt0qg3RF/ujHpEFYEuJCoDWe2X3m2bJIO1B5aGFJnQY4i3y8QZAuHfI7lQ88PDGl/fNw8FB7CJ
Jp2/ncmH/hFAKZaRHxcjsm9mGj+PuizbsKVA+pO2snC2hqbyeZsnQtxKxEW8EEmZ4m00WuD5ZpIs
+qacO8LWlJsV9hr8jk0TxOm9k/L7UDszMGFKvDZ5s/rUsW7W92MLYrtxv8Q5emZ3qGPW9zQT0A3o
/Bw2EgIdk8Ntqc2IftqLtwZKs/jmCd7cYY9U1cvCNftvO+SdDNEVjAFfo4kToF82pwfR+yicwSBe
LZiSRaU3/mDE39XSASswR793iU/SMLHeLXj/V4W0Hwcd9cqw65bU3rSUKrCusZHv4UFuufrOHWZ6
YBIR1DRE7YrXg0CFK+ahai4vAHwwAWpFK19nu27+9fvKOhDL0ayqrdj+nmdz+6tpJekZvsb/l7Mz
WZIbybLsr7TkHtmYB5HKWgCw2eeJTm4gPhEzoBgViq/vY6xIEdIjKthVSwpJhxsMUH363r3nFtxZ
y8vanSJE44UvdxWRGL2FTa/NygdN5EYdU19MJmi4fH63q9Iz4owPSRU/GsbGyntQqHaeLSJ0stwj
achbq5lQc6zocTNLWqwGmIVoLapW34z4CFXoTUEFF7Vmwhyv0rd2bcqZLOp6PXk0W3domJ1oxSPu
b+dRuWPX0qMYSAMbQRZ9peuW+rG5BOW1XGpuhBN0xkVvaeMF5Dbzvmga98VLcv4XgJHpwnebMSWx
SctfWTjsOhoCWAOhZdFB2HnJal9ptYSAkCgF7IlKkubK6AuQhmicAzoYUIVobCStt3cVY4nYTnSC
mXtLzzRoWu7oh3LK7W1ZCU7pTcsiS1ZqrX+18yp4YiRcE5TNL+JQgBXefrQyh91BGOb3rBjcKur1
Mn9r82Ws4QwU1ckeq3WCk9TqkE+WVpoxAKvlaz/MmaSObrti2zaqhLNZwp8CcDHB9mrK3LqltAMo
JgI3fV61vJqOJdNwyBNtl5qh6oPKDsWqzWLDSqOyiBKHF2toVohkxC1P37pGq9+6XFvTPWgwfVeo
HKQjZnV1tOY6d2HdAfQJzboanxw7Hb8J6CU3gTSybj/Zk52y/Xjmg9344g5plLhpyIEvMewLKsKK
Y/e2ScxWD7H1l9eur725nTU2TCFqVlS5aFOB9Cef+baLxTc2ixFoELdaI1gOdKJXkA7Adk9UJiSJ
uPmcv4PrqyFw0TZNd8lkNgVcQ2Fbj6zedgG9azUhUTBG4PA5Ws2NR8/aAjagVns3qJKBh6wmyXLh
5tZHU46VeV2lVnKZj7pkMGAvQPIGLGWPrOrsMstQ2EAFx9K4U34d5OgXC+eRzofunXLfb8qdAbek
CplqJf59w1IrI9AkUn2V1P1TaC3Km3bTACtoSzN3mJi3MBPcLavNli8VlA0JunLcUXDwNrUQTdQx
KFY9+WbTgVoPZWaI9rXRXQh8+tqt03byU/el97VChe6yZneW3ZnQi+TgVPuJE+AXJq8AhxcU7trR
BTP6lFWBR7eN8N9Qz8grjm1/ab8FuVGBOANXJjcALkwcNK3P/8g4CEXMi4r6djFUJq+qpBfOd76/
Sf9aJqiYQGzmun7sWGYIuAh6s7rIWDSANo+mdVd3vaz3mlPU/dGqlizdSlGO7pOA23oBvNx9yA17
srYM/43vACFUH7t1OpbxyKM4xLXEX7QdJmsq46VqbcEQaepWHGrWdEKkFJibYqTUmFmVvwFiEVOs
05HKYxx8pFOZU2vTVAu07utsrCbRaVKfl0vTIDjnRtlzueza1eyX2Mt9mUY+L7AeM61aChYuUxGG
PpbyYyqUp0Vox9pvtZFo4qDqniKid5Fuhsx6LCwKdl2/WaOr2CtUV5ZbW1VlegGRI78sGrqZsZFw
koMOAI1p6830VaNkavEN0czUbxDqSip13xue5jGT3YFjDCgfPnH9LoTuXQk1a9pWw5qvwqEfPRnN
RJabkcNCdOM4YCh3YOxmbzOko0tSc9kPH5yU9QfIPeMLS7TWblsdQ0VgyzpFW+Sah9LQbBXN1Wx9
0RJtHbjlHCa2fT7pFwWHVVYMlZVJ7M+9N4T8xOF20YuOM0fdaWIH6Ka/cvtOX7aLwYkttmpTDeGS
lHpyEqUhLmr0GVAKZFqRyyJX09wYRVVfVjUK/FDvXPN1yTp279kDUBQlc2ds0kFDxd6C6N7a6aqT
3zLNefOVCqzY+MvQRtjIgA4LBwMHtCSgX1GQduxpplLsuUW/ptEwo9wLid0a4rSr2x6lRGB10QxV
jWOFW6ZlmKl6zUEzAofYYXCT/U4fTH3nkdiqX4iWRafMe0O/KFfDvKmDqXMiu08LgkLOE05OO7rm
xtUwFd8WR1+edUOVDUzXBf1u2w9BH7eD5i1A2TQniZzZ0z2YUut0Mbn8IWxzJkq8VLZ8KwfT/h74
a3CnHGkUh0pzgeNpGSGcplUnz3o3rdd1odl5KEfdeZmBUtqwXjW/3bLcLggyi9oYr0SfOP2VKZb1
zUm6tj/2SsL6TuYzoRlgLudxNpzv0urdeTOrQOjRWJ+Jfqav7HuinIj3Jkc2lxs5kPcWLo5a3dCE
BRxc+BC21nieOkmoh5T1VTXhjsUDL9n4DORHS5Q3RZvvXa/JnjUK9lcvSQkxBfOp42AHbMVbb2kM
CQuzzj6g49bWw7gwPsBnNMhLVLNq3icBU40drdDlewfrjcK0WZxXaGiBiFuw004s3DQAg35mbBVh
hdT1oQKClkWtYDjFqkXGAfeWEycfNu9f2qL0M44rZt4wfiiX9wACOfyuAoj/ZtIm+5oDo6c4INOb
YN+xvQcc8D5eBtNMQQzRHR0jBo/gf1p8FiBztaS4ggjqaQdwBzXUReCUxrE3agWH1pppuFtaNj3m
8sxstN3aw4ackBFvFcyczzMZpiz4//BdpU7eR44NMGevGXNjbUzJqBbncg20EaJefjOI/nwPesd4
Wpac2Qkb4vSyZFJdMT+W13lRq+RgwyXoKLiEdgXxJFWRbbXzV5w/RH1nC/Gdeqlq8GvosRGmLJb1
Nmf5kByDdUV5qbzB3Xe1132sCWzVjYltUwun1c7qOJB1+wB6sT9lFo2psHWhhIVVV/X3AHsnHLHj
qGhlaoFO7JFTDM41sA8P1qdsa87i6An2s7lQ+DLNtU8Yz+CgJhao/ajuFRRHe9KLS7Ua9guBKd4c
mqXB1gmYKiPPJuMUGXqLM8hwcufx67q2cAhaz6s5Sma5f1qAhiQn07Lpe0xUVHq4ZO7wcI6KeFwh
tF8ElpDZZmiJFYidwvOuk8x2r4pcrO/1oI12xM/qvmdV6b7LjrI5DLhf30AZDvBvc898wUZamlwy
O6dFtpX1TBsvvS9nuE+cznNzDmcK/wH0XCBuMIKnuLlajcVFoEj3WHpAem9G3V70h5rXyYZrDIGS
hsaUsI4INmTqgaG5cJE0gzEkEmDYWW4/PvdLkX//TV/83Nz6pfmF7sKkN4n2H10LU9tfu0iiZKVr
0rF5Z0UKp/Q7iTJbmK+r/9C0HGMb1uPm0BavZX5nwKr7zdU/t2fR7/xy9U89LKMRge55U/POIeqS
ulO8tff25fjs3rI8CiPKp53w4nH395f93JT+fNVPw4fG8kVqa1y1snDZrM4bLMyjpvXh0kPXdTau
sqNpmA9/f9U/tRk/fdbzb/VT+710IWUlo+SzQnTzPO7vExCdits+woRN7N8MG85f3H//xdIh/PVy
AFV1vUz4kO5ixlVFDJr+XfNK4IvZbwZjf//BGFH/eiWpTTIx57l5X7T5mhECV7Ii15851MDUGrdm
8PD3d/Lvnxoe3l8vKBrA7wPpNe+iZAbO3Wzym7+/wudJ2K9PyJ/UQE4jUg3cafNOXy08+9e0N7n8
5hp/6t+enwfUOEhlEa6gDvz1UzCMdxjyGc17cxh2duzttMP/LGED5sWnS3y6Ucs6OKO/mM07OvJN
X79nxu8Eap98BH++xKcBDxZCA44Sn4JzL7tsY4ZDWD11cb9Zj8FterNG2f/m7f3pvp2fjp/eIwe3
7ADjv3nP/Gln57tuoue4s9tmV6X7RvuCa+s3r9JfPm8/XfHT4Mzs1dB7JVd0sREl/TYdfjfw/cuX
9acrfFqF6R1TD9C5fNc1fWtr9sGFAp0kx3L4jf7kT3PQz4/EpxU3wfWbe5Nq3nFTHFCERsrrqWiq
eOovAXZHujFsi+ajN34LjPrLZQKFFsyZs4LY+fS806hfBcPg5t27R8hxrJ/yY0uqA2mL9j0NmTIu
LoHf36sLFf4uNukvF/yfLv3pPWAoo9zc9Jv3OXiZlkfOf6nsY99619Mrrcp2tvXtf7F+/HTBT28F
wubGUr3XvNe8ccH4hKk/0sGL//1V/vrL/Okyn16FlWGuV4MvYwkxtnc3N2C3Y5BGv7nMXz7+P13l
0+OPRyOzJlpl77VHggQVbZ5v//6D/O7R+PT4m8rWkNBzuwTM3HFDY8g48ymihTSt3/mr/nLZ/enT
fHoBNLskVsngWq0feVvnm/cNZPJvE47/dBXfRfrIjB8RJOFi7qdvplvb1DbXxXg33UXeIPoCVDu7
KYb2Yo1VdtbWdmN6yTDSImapqSLq8vK1IBkgnhYbzXox1EtYB64d9602Rwb6OJShwv/Nd/vX6/dZ
hHEmTp3dDL+upl7H4Lc+73R+sQd87rSh+zJ8TR+DW3qoh6y9Irjld5vGn27Op0ro0+tYF/WYGxYF
Q+0XVPTf1uRa+d+RijEy/12k2A+n539fByEU+vUDItmGK1RTB9Uv+VV+LG/9g3uDzM2jAXFBRlgK
YPqj/s0y+/f1AzSJXy+aGPPgoKagJFL3a/BFiAj22N+/M3+5pv1UuH96K1U7FDUjVzYlRGgkTd5q
KOC08abs5682TfVmegmyt7+/pnm+Wb/czABoGPmW6FcQU2C6//VzWeYkzmzJ5BV9MRoZGhFLGXlE
oWURw488j8fO4ps8N5hCMRUAUnCskKozW4N3ayyBBfLYWZtToJL1tcRHggpHWpIsXtccxRFNkEeY
jx8wZJm0LA3rs2AlnM3VxyluwZBOTEyRPz7U/yjS8jJHczi038f/OP+3N2aaIHWz8T//45c/XYuP
5n7sPz7Gyxfx+V/+8h+H//zx1+lHew6X/OUPm2ZkmHU7ffTq7mOYqv+6yB//8v/3L/+Iq3xQ4uNf
/3hrp2Y8/zQUis0//virw/u//nH2J/zfH5/hjx//S8plCIppzl8+/4c/Ai4d75+wgtD74p3maMx5
+d8Bl5ob/NOleQltlHXNRrbO+/vvhEv+CpMbYnYIBoisYF784/8M7TRm//qHZpr/BG5AfA+EFcTK
5//371/u5r8eMm4bN5xf9o8//xwoeRbY/PI0oofEhMRzRv4LcjxgXZ/eMl/Ovcn0Uyebp2fGlbiI
RvCpmv00XyLnNOWDZpZKP3qVZGSjZ627spoCaH911Gi/pimohW+jMRbpZgg0jVAA11U0kFw7ReEq
1FpyNmu15m5sgyzf6kKUIPTHImAsuaykFoTtqhrjuqv8MUACLTgsOL3lYEHSW9sXUc38TMLwFg7a
Fmbu+2SGkGUhLHDWxY7WseuGzTh3qnyq8DaWB5sOHTC83pPfYSaAfEx709v6YwP3V3nuppFlEUN2
vlp0a3kAz9Mge2i9DWbka/pWw6akXcA/zZ/IBWnfNElzbJj7NqYD9KrnvnVaF+2YIpONMm/Ww2ws
C8KugL6LnNAOURv2bi20ExYCcSpLwmu8tBy3BkP/g5qDk8P0gOAO4uTizLMigjBvYVnnMVPzLs4V
kqa5GuertUTUh77QPXdJblEZAHMv+ivo9dlhzFR/P82Qr/059Q/Iss3IUM64RQr30dTGEhudd526
Tn/oZu0o/Pa7oalbyynXyIH2ve2X/LGa5mkn53Tdeqpob43KfA0K8iPOgyyGcKJ7RHvSb0qzbjaF
Xr5qqY+dBF0Tz2W7w5H1ZrmZdq1bk9iY50mn3a+0dn3ah2abz/dlMD2fIw/vhOCjMkWhwUVkwiPd
5PJbzhOwz4UrNtrgLkiAfBkZac2k2Pcg1TC3IPHlHUFG+WTOOiEFnfQm975rcnVwgzqxjsM8j9Z7
Mle+xwPZahwwrdqRJl0omjRb4PHjuCugWl0Ic7X9TVClXXbMQE/co8BpkJ2iqUCZHBt2lxsytmbD
V9Olj+DKvfEU5ot2gzKrcfzvTBFGpS5SbxoC8sPsVAN6f24ZG/lx6EEqxSzcc7frgCRmG1rr012q
i1ad/FY3+piUJ+NeCsd8YZX32V/WZT8VWXeLlyW4neXQ73OTXr6xuOTOzGPCQDMf3WceW3Sj2uQz
WXYdGY56TVxG2XeXfVKI71ZqjeDFmxaNGT7pI/gbdUWmnDcMm5bANm14GvJEycgryiQq53POXCrz
K2OxblIPMlLnEuY5+oSqhEHtopRAqs9T7Ev6Z6ea9cI/MssBtr4bOhjP+0F5IqItrp2kUel7n6E4
2gDHimxNUwSXmSLM8qQbLgbRpf2eHmuhx0OzoDoPW4i9r0HWJXQzZzFFMktGQnNApuynREPe0g2P
Wd863zTJ+AIoAtFfQhK2qCaR3ditq3aephmbQDOCLWBeTngdagAGyIRAIc5gaoogJWvz55XxBRT/
pjsQfKXRwWegVWY9LdUmL2/zYl2PA4l4dknihFX4SJzM/NQDOT+ItOeFdeBp+3ovt35q989trbRT
C7cqxkLhX/qrLF7SlJ53ufDYp2rlZsAzC23n/E9WAkokEtmdjwd9NwwG22/Ze/nJ72ci2tve38GC
JD+N+VNUTA7chVwQ5bYG/lXbYEuH66/vdWxjJ/JitNO53/iYO/oYDWlGHT/0Fcqk4jBkS3dPVMJC
RBCXLEfV3dsqYcgV/PitgicoPtx1eK25G/N1cN187J9/fIM4C3CBL6sV++b5J2iu/OiXvtk7dfaC
Xiw/LdLWjn2bkd6TNSDNFLeEtTchCcMaIsPD5J31gvTAeRy3g+3y+RhfbCXBlDtnKtfQE4F1yPu8
ZuyszOvOm+XGr3h6zv2aSCzuVz9RxcuP6xMXkn2RnlvtyoF/gakhuPpxD9u0JVxoqceD39vZcplW
TvZF59V7TwfHv2yszHpfilG/RfdTvAyE0cVDvxYv5WT1z01DcbTUc03kTjqZoT8zaHCWwf3KYG45
jKkWPCAPmu/7tdGecgGFviqZORfo5JF2Nv4F4qQShJsvv+dSSy/LwfdOcBsIJ+mbQPhfLMcJNO9A
Csqil+d77Jomr/raVvPRWpghny2iCMJgCKDrzYhuF9N4hFs7kBLhOeVBa9ry4SyROVKwLbtRutdJ
q9+PXXmn3Ga/NNYat77cZI7cmdVwaLxpa05qP1nWq/D9NtKL1I79dGiOugcVOhP+tbRQsAFiuvHT
9cucB21klcQGCNcutxx0h92qjVpszxMPk1rVNu9HOhcpkmF7csQmgYca4dDwmcaQ4pHmgR7Wfmaf
BqsddjrDpsid4dS5DcoIL3XSPanA57wnF52AGsYXr0Nog4pkDhOpniwvyLn/7UNpJt+mPnlzuqCN
jUa7N3rZXbGXBIT1qmaPJYtkQpr0G+WxFE9rFmzm1a/2mNLcx6V1ltjM1uFZZaPYeLOnnfp81mh8
kM3U9Mayc4fsYASdYuG2/e+LPmxX5e11gxRBVUm2rHy9G8ZkOmn9shsSK56li2xJGeU1YVneJZ6c
LPYlQpaBYfVJVY2OfBVvSg24T4jsMWnS4syPUKHshmNHsAFKzZ1wkaC51ezuRh+ISmeUb7mdI8Bx
jSaqWrP/jjfGDjV70M8CTUTIueHRbSURa9KwaTpevdGDhVa2GyBJkf42tbGZqNkki9GtLtJKOF0o
6yVuG+lvmipjGXQ87TiTSIPgcjrwvhY7jZjjzWSIwxic1+o2i8ZUNS/oS4hks0brVpJcgBCL2QPz
y+Cmxhp1Zwwuzhev0uPGr/x7AqHMXdooa19yIGmRY+WIQ+oBdT/OwTWuyNDZz5zUb5PUOlANIo/N
A8mguyLNkocvy68I5KiuA5I1t6zV6BcNpem3YEL7L72yXYKf53w6MP6B3Q6znpjKlm3EVeZ4JOXk
PZ99dZWYhrxEoUZCV2kbsS9EfZvrXRutjC0PHHjhMNSEhbHluWOcIG7Y0VbkebXn7CrRm27b60X/
gLTPRkJMdFI8ndEGTdAgRsKSES9MlSIiKuVhZpJ9VFYxb3PCrk45pOOD0wzGyXLRERGH6L0vU4sU
1Cu066LtZx7TtLwwgn7dsi4ah9m1FQljyPUikWlBHa82iwy5kJaKySsyUb0x6lrDYiRPKM01iYgY
ueFFvnrkbwsPFiz6qss2b/u4KMtq2yoTydOi9/eNzMn9tagYXV+lkSg99W02NTJQKzR7Udp76R2n
Axl7zrxumkVmHwWQs41spmLHbKxywwz82YYc1T5E6OiEaAQJpluluhEMfW9FMpxLaNQfbqldyVYm
b/zgErXRSMJyx/qPLnB9POuG3cRGdpdrxWGVwdGSyo7dUqmP1Kzdd194+o6xetSJFB95adn7vEhQ
UieJ3C3EELIhul4eZ21CFE3OnoQ95ntQ1/nGrTyPgLTyGRXIcGn0eXtrl8gcJUOdLu/Ljcj05diQ
evQQUDLGHppRjEKOiqyRAnRUk7spFD/I90Di1v4dWhOS9djKQjBEV3Mw3SW6nYWSFDBeIkC8+75n
N0mCrL61FbplqhpWtW7xvlTB+FBQ2iOkH969YHrT8fyD6CFetimFHVXSYDNLzdUdWS4bknnN4tUl
7TueUiy61crutxIoaEzddc87Fpa4WkPlTOy0gtxISo0BUbxrkoFC+hxR2utmHr3LumnMC84i9a4h
RIMslip7ArVj5MjMKv+UAgpgAJ+OlMomg0Teyylrz0FVrKM9Z7sw1RqxzXXzBW81n6/Qm5fx/ERQ
xB+VyLJQy9pgn9i5uF0ahC2TUXWnOisbviYzifsqmI+TvqxRrqt7kt/cvd11+ElwcIUz2e6E/9hX
jeO++NXwSOyUuUU6CSd2nJzIKF1tSyMDnaVeMYgnsPFO86gp/dQ/f6kfVu57yMTc6SZt5YKGoPsA
vkyh2/XkypMvEA50sO7NzJtukeTSuTZz1zyuGtmrTucXPGxT8jR0QiN20JHulnlPgPhv7Q5IEGz8
DFkfLVXwNk9mCYV+aiLb5nsaejM5zGx1+8rSHsrWOlia3x0hX+joA3P3ei67S802SJfP6vRI/DcK
g7YhO9XOArqlgbsVWm9G1TSsO7IMs5Bt22qYd0/pATkDjzMVeAwMWL9LMkv7IomKJ9BvuVV0jIxV
VGfZWmiPtrgbNKt4oI9p7ma7t75yrhq2JM2+4xB1j4GF187yumt90a5Xvb0Crr6TPpVWQxhEJETR
HAgEVAejJVuKB/eVtEjYHLn/JcGcFFKu8z0aEkBkHhxLd0YEngxGNJIFFTvVUG1msyp3zmgiWwsq
YV+gKm3upO2P204rukglRh2WZqlv52Ad9yR+JhuboODTnKSUZ9o3RCfTpRfM4NZImvpICr9/ss6i
Vb+G7GRr0tmzfqVsliJ5or/aXFW5Lner6yB4NjS2sMTXY/mD3JJT8wDLD11ESzfSI+BoVQgbcpSw
IsIBOKB0GeWlM9KjAljoXGLXRuFST+NVweKM2I9sqlXV8D5NVe96gZQ5NDjFRyjk3xsbTX6xZPMt
sghtt5zPoRQr5BLYo8PBu5te7bOaxujRmFaGi5oK8koTLdr4ms05lZLn5pEyHHPn5s500fJi4w1B
Fb1icXf8wjjmTocR11PUOqP9rGSVEqe0lKFizf7SAOveyS7xHiq4cbfpPNoXRSBoLiwSeF0QrNFM
QtIpb0AxILcOz1qybWNWX3yCr/ZwG9DgzATPVGM3HwDhAHHNOsmy4ebdFoNmcsOnyzfd0F7Za10S
cmVJ534t7K+9a6NgcctsQvpgBzdN06wbNNTDK6GZdtQUPjcdcV0ZOjqVyDQ1HfUZkskV9djeGTX9
1LgFWrSJMxTVRnBrW9V8P/hnqXVVFGYsWkvdZW1qbDgLl/u2cTLqv2K64Ig6blov9Q5zZgwMwGT5
QMJ0e8eoim3AZp297Kxq3SNq7U9W65RXU0KEnkJjHlmYCfZeifCjxnUWEsDTbJbW1p5Hy132bTBZ
YdU34rrWyu6r3tnimNPRPMe3FcvW6FhcRhyGT5jqbzO9vbQ5/KeZTlaBGB4JAyOd1/SqrZDUroCI
u926OI95V0FtJdv1uTPh3JQp4wDLkPmXjlCxi6mgCDCM9aU30fEWVaJ2U++sF7bTfOjBbJxSaFoX
iTRh6NjTsrfKBZPHOoEk93nl6MUOe7sx0o2jkUwnkvStXaxhkxTJ69wN067qa0wDOrlcQ3vde0tz
67nK/Z64/pmwk04XIxXfrdYn+Q4nDTZt5FPiW9M41QW3Lo/R0Nk7T5lBrOvZcOtRjNOHD6y935IQ
J2g6RPQ5UVg73eTGmsvLcr5HP9I6TINfaG08XojAQMjpOvGadQo8HbLDO5kNyx41oLeTdPOiwKnl
LiAePgr6TnsORGJHurNmIIGS+n6V5AinWSq4MbhEBOXQdhD0GPHbyJFzj2PyEFqLExplR+RArUxg
RxZq52lMuquymJIrBOZMDdAKxs3S2N9axS81zCkurBH14t4UXX0Hw8/aNJmhPbojx5OsX8Z4Mr1y
B5oNUU066VtCZDsUmfoh6PRxz++VEc1GM4leQ3Vpz1W/S+0x/16tefXSeMLYSoTIe6+thx3OEvV1
ECw+RK73CIub1H5DSm5Fol39F99py00hmmmP2dHfI5tvt3gAu2fwiWoDcjKFyg5V9D2Y9OZpxAxD
JmQ+BXeG8HXSjgv9DTJBsnFmv4/G0bM/JtpJeKOY/rUFSrhJFc02mOjQmAkPJRIp8UQLKnmdEPxd
JQUJq83otRepGImzlI18y4PpCyaD8kqmOZrwEVYw8nwExgrr3Z25kBNv4wf86udiZAmx/VfQMNkJ
3e28L9m46whmkntHkk9xPw8Ji3DbYeSozwftRmnHdjHWeOjIM7EFm1CbcWoO07rRLVTuhn9Zkkt9
EsWUv1qlrPrztkOo3mzWxQ1hw16M2hWpuYt0lOKh964sVyvVSa5BLnaYGoYwr8n/NhEg28IDoWBk
wEzKwphPkxZ0BzvB/Mp70AXXaCa9O7pt5aUBqvwF3rNAG0EOLD7OtY/mzJ+/1AbIzESx//f03B7s
1E1OgTtpcaUAT5hBKo8IFkU0WSiwOk3TPiZBALipo/8jjePGrL3lCJOB/lnZ5oS3dqyN5XqJ8Dnd
zfQbLwqvTG41vjaKUhXcYOYh/Y6QL/KZK3EpEj05srbWV1lpWJva6ZZrXo8x9FQ6vjOn4TlKX7FM
vmqOfm/TXL3QmubLaCT3ubVSD836HOvOgkCax8TPzPearMzItIJv7lRsqorE896q0xPNxephNGyT
KsiM9dJ7dKVAYeufBcAq3RoG7DSJxRFOTNJtLGXGpKnAnxBZGpH/DapgKbZNkWIC7ACWSyEpMJU4
zm063oNr57EZyss5S02WO/Bqc0GWXmaY5rGzzDmuRvWUNtNz25HonTnTZmhmTBKkEhiJPl8aeLMQ
WtR7XvA1zA0tuRTjaMYrTe6TpzfeHumu4MZLyjXLT+M0yJDsFmNxAIM97mEPKAwy6kzsKY9tn4yX
HJMYaxmL/TqfIRtZys6fTybB6h35SYG2tYF2RGaOMUH0q/3h6qK/d8sB41dp05q1OEitqioiqzfc
vcwWH6dYUUZuBtaGsxX5695UXsomoPdaj5XERdFwiiyK50kv69jLbP2mKEbtMsclg1FknexzvmRw
DY8y2wT5/EC8NFyewSNuXsk67MaRcEXHqrYdiam3MxG8G116WjxYw+WaUtEPFe3bidRWeF5ue4lu
Pdh6veQcBSsJFyL33tfxILmGdrR+fDIeh4elUXdBQ6lMjKQN4gMjXtF1fXg+WWG+mjedg/45d5Yj
Do0lHrxGXMmiPZht8UXg0JyF9i7mQsNlZM4bXXn5lZ4Ot7rC5IE0HKuunnh7fIpurKc+1Z/jv/ru
0HNaaZ5p8SDtBs7DIcrPDspK/Ugk57odi2a70P9dp3qj2aZ1OwuLB4D49bCx9GjgOBFBgeqiM0Yx
LAOL7KdF+tcZL3dkmyLfzEVZH7CyXYzjsB3M9lmS2kiIlMcxGLYS7KwvQ5G3G44PyTk65SypXIet
U7od042zCy3vL+2ifVicgv2tpyfbWIQoByQAE/ZZhE2WyQ3uq2Wz1ku+KXyxdXHJhF1GgDdychP9
b2k9eNrwdQpo00E39SMkaws7pn5K2nKKCuXLmLjU4WT78nFQQU5zq9W3tdCfseRjRbTKee9OwUPr
UnJ1o4X9AQkwbBmz3yGStY7Cme48VzAdWeD0V3TGLboA/4+6M1tuW0m29qucF0AH5uEWEydRs2VZ
Nwh72xvzPOPpzwd1x2mJYouhjvgv/u7YtixRTFahKisrM9daK4ywnGJfK2a0cIaXIbIeNGDAoPuS
DZ6+d0EIBPjeytz1Uyo+Ej4mm9j6a0Gvjfwd4sWpaD0SR34P4+mGi0YJFL2MHmKK9DP1nOsU4lq/
F43iqArSbyMwSDQhrxujzdl01caqlwK4Zh/tFbCUnJgZPo0lYUjxuJnXa4CVFX6mVr+HLqeFQf4W
QIviQhFzDzFguQfKklw1tIeHMIm7MiQUuhmR3wLqxSEI7iUK1HaXKsA854DjQyjM4mpJkj23pHA/
GmK1kQXpr0yqHsM0/jnEsbQPK0HapmC0trmVUUkiYEWTONQ2CqHalainDeg3c9y2pTV4s75YN7Mi
/0ZxO3tIRXnalUI9O1pUVXeKWdNQXkT0KEV95HB5b+7CRZ43RdH/iCeOkasxHN04esSlj7ssB8mv
ZP28kXMKO1CshC/VVEkuvFYscbFNHOKuXTcCHJgDIXFbbdgoRb7LxuVH3ktXAGT9RYGoH0XWfZb2
N/SYA5DSgtSXsuTHXKp3zPduUkAXFOvyTDnm5lr0yLpu2jR+mNrAnZDB9eq+CG7hiWvsoc8PTd3O
rtBW91Ta7pWp8Xs52lWa6eaynNqcNZ6E+jms3FV3UIPOLfrotrekJ4iMPLGadmmqRPy0/03TdOoi
/PGrzcWdxm4YWBqbsU+OlWjuBNl8AGiTgeLI91Mb7jUl9QxVsRcrlW+Ba0rQI1C+A95iunAk7rOy
tbhP1vpT1BTPWtIR/hbVD1CFt1pKG4PUPqh1NDsIqu9GKpERt0WPOm/1LC7JdRSA2807lyMKEE71
TYzQ9iKK9QtduVYkOmikeZZ3yKvRjR+U27KLA6cxY9WL8zygMkutC0CrO4bTrwWmkr0AjnQ/CGNP
mBU8a2tkoQlEUHrWu3pfjrRRhC1Au+lHHomjNy3BUebaog2i6DV1gG9gHwHcooJbWjchBQTfrI19
aEbWoUbVmhsefLbfSYhpNtfC2C6CbrxBAPBQL8RxtOkmXq53sU+qoXpWm7m7hbwg2QtJHB8tARgN
JMkJ2VS9sWmX3pBniXdRK+g+3Fzg8SgsVk9qnYy/1HqFDE7kXVjkRfYz1jVu68TVaoDPrxSQzWLb
VN5EKCdU6W9dH1QHwW3Qho3Yu5O1hAPxFzXdXGyp55F6igbV8BSeDEysiYf4FKc3oYkaSK7RNp62
Ur2GZDPiwXiITTHdDsY0eGrb/6WmKZkHilTkLOy+j3c8QYdoEOaNuS/cegT9Ay+StpfH/F7K9YGS
huBH/fykBsW+NtIOKXbxFjLZ1JONCmBGUD9lUX87DvI3SqGprVfU/wVdTdxaCptdsTSzW2vmX01Y
Qz8kiP1mSPTysS8HY2+qyX236DszsBS/hyLLUcDM2b263CFfVHl5M5T7ZlhcBM0z6vHSj6EzW2es
QfNpK8O5KqZ3Gk/UMKCvz2PYD4fQ2MwURgGyz64SWa2TZwFQODO4TvPw3iigm20BT0QduBFOn+0Q
oZsehIFf9tpLa0ovPURuTkNN0RtA5aHD1T2BL/nLEju3DixKKbrmDWoYs46V26gfKx+wN6WgTPxL
T2Oge7qZ26pBfc5II4PQQfYGc6ldcI6HphvcEBKFXWkkP+jt8/I0kwkVu+sGAbONGtWSv7T1vRlI
XLm1+043mptwMia3CSb9qinV3g060ttDzqmM+1T2ZmE4iFOWLjXoaN8NICUXqS63VkrYTvmcZHrA
JdTQS3RIQ/MJLH57XVSpdoy6+NAWbe8h7bgFkHaD7mNFOMFBE3DBaJLUy8vWo3IZ20OqNGSAqOCm
cnKDfnoMl4ko2wlNZA6A3dTvKdh7EZyETmrKUHKhOLXLTJLWoi4bLvITxJPZcKVl6sOwDLo3aeNd
rdAxIhriU9smoq2FlcofZbSLB/mnMpHGKPNjFxa5N8tFdhRDNSMAtVaADBcVY1a43eQIU5LF5WIX
kxZOyHsqTwOgGVC2ZVhJyp9FrpApCmqq9zbUB+UAa3pvpIdpWvTZruo2U47UZCVQb9qQNrvWREvp
qq4aBHxJVdRUouBnEBJfay2aY8mjNz+TKsrI03ft8j0iVTfdtaSSKuCvI3kyfjhqx477Z+llpj5H
t5zvQXMDonD+e0kns/EotVfk63PDELdQncNHFwfFAOIYigc0x/IQdgo3gRtSuqL7g4BQn43oR12N
oXLdaapR3csUxYimWfdpfDVpcdnfD00AZkoIZQCHPT1Kxb4IIb32LcrdJO81q9edSqkHcVPqYkOt
OV3KVDiE5F7n63EKGFwQlKS0oAxoOxfOK24LtjUMEiwNTTdO6nNRj4u4t2ZpUQhrJlXqPOIe3byJ
aZ5gHY+5oNvom8wu0Lx4oFvVtG7ppjCv6fT/NdXardloha0Og+5kehGjldWO96YC8rhOqnrbBkGQ
sJz68CVPxupWSBFBghinW2RHFjlLHbGQzB2NHvdAN7XHPEyfw8bw9SQiAS4Fjpz3gx+myq055r+V
oHcFOnByO5kb9Y7CebkPBbOivxUs7fKkxr1p/j00jbzaH/SDVbTfxqqDULCOgI4Gf0VqL23yzNhY
SbMBgORQrL+atVhyg0QCogmGj1JItFCEick6GrJP8SLbtQM/LJJu2Ul5iaheba1cXt30VC/atmqm
8hB0Mpc3wt7DmM8F/ayIceRaFLnGOkmFViikvptNIyjlrp2seTMq1a9CMK8j2cq5I9X7sSLG43YE
2XS+1BPbEs4MiIwVX5erxhEjdsjYGdK3oIVgQJhk/ZipouqSvZxpZUiCnTA06vd56kNqoMv3qktX
NETldlOzSdol2BoVQlNhZxVOvGjJdyBJv+XZTHZ92V+XRpNuymF8jKZ4Ogxkvu7q2sw8DfSxn8Ti
C9oUEYyRLaeMIpCPbhYgjQkXNCSloaf+aZhcaMHU+epEnXyK2l3QRZNX0LvGpQr0qFSDoNcTZQtD
Ze9as1x5qjTOYBkynSjBeO6jhJsy1J53oRRASaTBIqLDY0L6OAjhyzGso2k09yuy/tFY5RmTftHv
6OmztmMdGi7FlfqvYMxAtMdW6Fng7ajNtNK2HejxapqWu0RCpTZq5NBWGD2clAju9NCK7tjt5F1N
8xDTTPO7pnBAcn/xlGIclxtTnkWnSC3NhhBGtscg/ZHq3D/bmKOtlJOHNBmA9JkTlIOi9LBMeX60
0oCy7qou0xt9Z7lankxPparkBDP0SO0pePcznRbMvU1adNZs1K2Wn7SHyb8yK9PKu87iciiT1Ycx
IJMmugXmMmn9TozEPVjy6tcyoIMO/Q4DvVKzfCkdIQMGDFMNFcay+kZnm3ag6REeBYUCZ780+2V1
WXYHiTRdplVBOay4ymgXdGqRnEtlVa07rsGN1AoLWJMpeUoQzaDnKRr3chtMexwYgbUZZKnTVKwD
rwiaMXKaXiLqaouxEvdgIth9StdP5m8ufUXrDD36GeYUFFeNlbqlCr3IFJbqvaDp7d7sc9mdIkG/
tfJp9qlJJNfdHBX3UVX8JTehfGQTw4+QZ8IdUNc7GajsrmkE9YGyyIbU8R+tSUxXaJIrfdBwhYuq
3lW91A9uDFLdXRBfCugBipbuYOrhi5KV36g89u4cI6NSi2CRAq7I0MvfTymFPHUmN8U5vDVrRfhT
1PQYlJbhtHO5AbZSOlO9jDs8hK9pNPWYbBIvh3oAkoQMjh8JvA4ns54eQ0N8GCxqe2Imbah8AWRV
xwOSOTI8DkLrBLDmOUM8+ouZMvfj2Ma3sGANhPMF9cguMux6Bqeu0SDwTYaO5DoETQsxUAOrOpBO
0YE1vNtJUQocPpKbb0uSPqEgwOHd17+5AHX3tODR5VCODxFuFzBsOU1/dEN9JEEU+z31Fir19yEY
aCdoLIP4e3wkBE3sXMRPQOQy+rCkfl/gUSI9m437oBV5NGB4e3wkrHZITTcjPITQhVpdchVqGqQw
wmh8U1JdPWajlvk0MsToWEFRQB/QbOWLt6bysU1+y0wW8uC9Xno5/bXdlRHVherLkvCrF03dI09k
7uQpFq9NdHjZdaywQKJPZWwgiaSfC9qZRNO3Ct0Bo613c+dISypdL2X3kmr1CO2VlG6ypJ09NK/V
A8XI9lqZgHwOIjgS1qNb9XF6QCWZkz4vwj96FNMpVHtjN/lk9K9mmZ1m1Q8obNPORtFim9fDlSEY
rmQN0TZXaOhQOgTDB6OInVIRY5a63BL/IB8j6KVfU2hA6WtP6X0PL/O2pyQnQ7Di5m3vDA0dEW0i
PVhhd23kcAWAaCIzVg5+lYc02KqNlrpAsnsvXKzqKkmA580tjGIanUpuU9RUU8MRafIoQK0mNoNt
26jVtifxxnhp/Iqt+QlkfOlkRkQ6n1lK2xgarWRF8U/JvdAKT0KXztS3oOWxgCfb3TjDmSVptyUK
YIes0KhpUTGPg7w9INlS+DSDbinVTW4EZtsuSxKVSirCdpuaP7IIthZ1Ev5SJMAAFXQ5Hel3L22G
q3FM4G4YtKW054XrIWSwf9bk825cIGdMOtV04NnrvJRQwR6lZdkVTNYxKPqCG8j/szb44U/T9c2f
/6ELvv0fn6zMz47O8/8PGuJXLdVPGuIbpOiyt/3w6+v/1Q8vm/94ZeKlz0HURY176//1wxvKP9Ds
EwHPWAZt8ShX/18/vPYP2t0hl0Y4G3VJGJiAwlBpf22HV5R/wKIN86BIh5SIgpjxlXb494gTjeYl
lLiwj3iSsvbenqLrhLBI0MSYSQZ3Ge0fUdc1G6ql5LtCwprOfzMzZ7rvP5pTIaiVMAUygBa3FeLz
BoRZCUYAf546USRrZ+33BAwU2q4iiDmBQpU2owvIk7WV/9/Ak3V46ipxsspnsgkg6X5vT6TyTJKd
+K8WRPrxDUV/rGM9+ScU5D9iCggE39sx6DaHCRJKec5jXUeu870dviVxhZPuDrsb/2br+r5t+4ej
77uuf3T499HlT9d17C1fuceDv7N3vOZ45J971+VnW3fPz7w9X/Jqf7e7cbf89Mgv73ip4+x4N39j
85a8/foSv+T3d4/+zW7Hu9m8ne2tP/Z3vvPCS/gItrN+h6/5h2fbztbZYpfX8o63mxve/uC6vNUL
39l5tufxjs/u0d7tHu2d5/A7nuc5nuM468s8fp/3W9/MueKLIyPhE92v5jdbZ//k7deXevud7TnX
jsvXjHq7KRm8w6fzve2V4/i7o79+UD7bht+8d37yrlteur9+2G4f1mliotbfdo/H3F7NPjh8+/OF
KF94YqcarnnSkB1JpLujf/Oy8x8ZlOf8dLZ75+GCpRW68nYNnq6N0y3WcSmSO9aG7949/7oJ7Rvb
+3HtiPYFO6+ctG/W+gc7OKG3e6ut2yoyVjs8oufd/T3P2WG+eSTbw9E9OM4FsNqJDof2weAJRC6Q
ujpZMHh0Xx5ZLTynz58Rfu7C1K0P8Y27aOXKCIYYC3cH/7AuaP/4+n/+vnnx2Rs3rNXjy9F/Od7U
Nhvn+PLCs7SvNiys3f1mt9lsvM3myr5mhe2dw5bl/OPq6nU5XtnO9Zbnzc5jW7jO3cGx2Z/e/s45
HFh9++32wnAujeYEBaeKwxCQNLhzn91H9g0zdmlVayf+9cMjWT/Cmwlb8OT0qeCH/Jeb0GNbst1v
1g3PtN3zv5294at1V4c2I9z/vaUWbv/tbrfbv0f77uHSEtFWB/vZojxxwEjFKgmphzu81OON7/y9
3cW2v/HXST/6+Dj34bi6SR4MD8Kz8YHO+k/3xn90H3f3R/e5xLdt7OfDL583YCg3G3vzeDswfS5e
5H63Yd15e9Z5ZXvXPxN7/8Cjdl3Zdu9YEC+W/c27xpP4rr11vTv80P64OpjPn622rvXPxrlCld9M
PD3JkyKxUnHYR/sZnzvYfO4fG9++/6dnZng40YPjHnw+hIff/fwTKK/6RZ99hJMzaDHmcR7XqX7G
vR+ZhePq144P7o3rHHY7vPX2hd2Cs8bjc0psPK/Gvfo+c87Rs11PAfeZh+O/uLubGxw26+bmPrTt
76win2fCKeHt2YXPeO29/erLdpvdze7+zy60/9yvb/rr8eYlth8X+1do73B2+KGbe/755w+rEZ+/
da4f8LH8fbd98B62fzu4/O2D/cgpMtl2aG/Yqt+vrq+/X++33rfdfvv74Y6TwrnjOHA878G1f15x
EG3vDu4DW9T29vsrfPZ+y9S7zOrrNDPyv5luDlcscrZsj5zLx4Oz9a7Z6q8vfHrg26tTeHAPd8/P
LETn94Un8vl+R2bl/ZowKeTA57euCf/Af6zdzdHlyGPr2467/+ch51xYB5K1Puf/vA4+iD+kA+RH
JWaxyXQcb9j/bLXV6np61za7yP61nvW4S/bFzuaFeAf/fj2VedA8eL665xd29jUBgc9X6+/udptr
/t4+MGnu3rl7DWyYVn89NdlR1+zc3Wu4sN3v2ZDrUvfXNXjjr+40srcsIaYfb+27+OPD+hjd7fOR
SMfd3rj8zucPYD0d/j0RiD8Sz5qyRIIAjRYo0dafv9mTw7JYodgXNBXKwuDOXTWsyMPO+9zK+6f8
Lyvg/wyVsA9C95OdXwZtFZhKDmMqRGBeAAM2Gdkpewknihq0XQjXn9v7OCogNJDwmCJ88YDvV0/0
ZlSZBFssxeuGVJul+tAMTn6UDdI/r3X/OaT9MHdAZKFHhKWBq4v2QWihN2OyIgFNF2okfxfjOt91
kMFdWKwf5w4rKGchIQ2JOgJB78fS1KTLOsOCQSlV6Y+J6OvqQY9pWm+XFlB1W6rH6PHz+Xt/RK7P
S1vB6LIJ+yF3+1MWIKtQ6iof5oZaciHvRQHVnqFNk6MIV8WF4Z0xBT0C9xwLoDFXhJOlIUPZCnUZ
zRkApCpSi8UCRhOm/jbJswuyKWdmUkdfTgXNrJkGN8P3M6lVSNAIsC3aQ9ySg44TfUvur7tSARzd
jE1pXAhmzqzCt/aME982w9FU6gP2yPcs1TaXgkrwkkGPL9g5N4WIQFj0IDM83TqZwiA3lzkuyTNT
eo8GJ0mWZKYLvV9elHCoLxg7N4moVa2SzYinQA7/fhLJL+tmuyInwllO3X5o5OtI10EQqZRs9AmO
xS8vRV1Dt40K3wqKP5VQH1T6grsY0IyU9ZT2rESGFB5hhjCG/fzrplBYpZ8H3lNC95N7viRocDxO
In2jjZi51OD16zZZqF/lYXNhg70P+V43GCol/zZ1cg8ZFqNCzIJRkZ+6iSIjpJ4y10+GpKy9+Gn9
RMbx+fPRnVuNb02e+MQBrfRpTCUmMoIgUqVjzEcdObywnc9akVDC01ftOO10LbZWFTWLENGUQFPq
bYqsowOJjnJBfPOsFRY7m1lXNcM82VmBFtBHsjZmlND6wuhX6j4ExvqFlMW5pQ6dhkpSSoKZ9/T6
S4YarGoNQE1oLEV3TAi59pmeB9CptICP8FeXxE7O7WSmDndo8Y6qejIu+OOyJtaVtTnb0DfZ0P+A
MOSXXMuG9/XFQG5flNeTC93Z9YO8OSB1TYzCUVtLUwHAmzFvoYZEd/rChjq5/a7LnKSOpZqKhaAv
B8mJx0V4Je6ztbWpVhqFao0yIjcLQ2MF9n9t1lbsStc2QZCmG4rU4CHqoQB+ADzrghf5uGB0tg4y
RfBavIYj78cLkoqLJaV5W6INXr8rWpVyIdRLeXvBPZ6Q/vxzyArsc9B6mMjVnIYetEmZkTSVDSC/
KN2LmTz4dV0pj+XQHNF6p6DVVqXXpDRPKdh3ppnOKJ4B3fXWrp+F+kIo9NHTWByu7EiIRlREdE62
/TgTHwnDtEoDmSBexxBMvy13tAG4oxiCzY+bgdbvvoMT6atrDMsy6iEmrCUfw6NZViaa4DgpJro8
nQZmWGdRwGJ9buXs+N5YOVli81DR3FTjtLnWDcDuMpnSeyBscvp9Z+tHCTfIl10c4+IBM3E6Yp+n
UlMQUcByOTKjykwHv2DBNjIAn7owex+dD1Z0uCWhA5LIip+cs0UpBwDf0SpMwZ3dl+ZMA3faJhux
z5JfXQzY9OvzyJKlTQ9b4gePEKQlCXyNE0lPRlSGh9oUDjISErST5+1RHmarc6eQKPDCOM89v7d2
T8ap9yFkulRo7QyZjUMyluWuivrlmPRCc+hRG3NEkAAX3N+5yV2jTVFZA3j1VEF0qswcTl3gTtSu
tWeIsKGQkq1h7bG16PGJCqH7/vn0fvTs1lqQUBSuQByLp7Fgr4RjobVQ0Q5BW7g6rdqukicINhTT
18NOQmkiGGikRFGnKee9r0vVZUlHXa3seewzjxad3p8of345mLY0VSIgIRCU16LNeyvF3JalKs/Q
YxnVuFFScE1pYtyJNcQ+WSNeWJ0f/fd7a+sqenNejaGstxNdKbYYZ4GEMiPNek4Avfd8YWWssfL7
+7BlAJVHX0omdoeL570h9nGcIWZC29YgtvvIFPJNWeQiTWKa6VWGPjwC2xNSWh1h4vj6VrDEtVpF
fM2FXDkZpEFfF+JAnP5AVK0HOljkG0mUYUuStXpXNvqSoGSCEsuXV6a1ytuiqAN3nP7KS/ZmarmT
6B1IN0JRKQB6Tm+cXUnUfGNxEL7uqyGZeI2uda4pr5nZN6bMqp1bNaTpHfTxcND7ut/lSqftY9iT
t11gIBefAYe7MK1nHikpDvIOBCKmJr9WOd5YbaJaXroOq0qvy6GdxbHpjnHZ7qGL6q8ntQQTYNLk
WUPpdcH0h2W7Hrq6qsiAcDgyXjO/b0xrAfqq4KaBJgIzAGFUoLkgGcPxi08QK2QfrPVORrh16lto
64QsfGHNLnEnlTYM+TDHx222VSqjuKCNdm5EeBfCT4SuTSjr3u8P4BdqrFVdBXYDDXG77oXlZRDk
zLiwVD74y3VM6sr3YJIZ0E+dGEJIlTmKPTIzUjpDozKrBzHr8x2d9O0F33LOlMH6FxV9PWiNE3/Z
jQF03DkSLhrdEzZpD8GlnfFHBOP6heDw3OQRC7EFIFezJOPEudRwpsSTXEGVr4qx1wjEutEY1Rc2
9Bkr6zHD0cjkQfF9co1tQyOi3SbGhcGERutsC8qtzM2vPyAC6jWfhw1EYk+szFJYyUlLH8ioIUpY
4ai8cjKTO7pklx9fXt8KWUoNeWycFDHs+zVnyHkdwfFe2WrdBz4IqtZJlQF6S8m6UIs5N3VvLa0/
f7NfCyBGwTLT9GzpwxP8EaBM5aC6sN7Wk/HdEWMRdHCjxP/hdynxvzcidRMCGRJClZJeilcgxeuH
XBnLnQWFwGLDiDBtPp8/yP/OWASWZyFgjnTM6TVsqbMkG2ssquiH+F0tRe4EdswJLHgA7EgLom0x
DaE3x5q1KcRa/lsA9dlC1e1Hypjef/5xzk0yDxKmQon8LC0V78cfFlnem7QJ23QaLq5QCYlHiuDP
140Ymi6rBskj1s3JmtHpMo7bCsrVKW5k8PtjAi9MC9ZJv7APzj1Nw6LbAcAm/sNavcubJRPATSIq
M4uzSIrJoemMbvVR8GkE3xadcInM+tzcmXRKWCZSugbb/L21foIVLx/QqDA6LTikw1zvKryo+/XJ
M0l4qMRAxJGniW0jMxq4iPGIMOU2V2Uf5bTaK/GFCPLMWJg2LlF4RB7U6cylRSlArQVufx7pFstG
S0U0Rou+miqi/wc6RHJRUAaTs1yf35vnYy4D1Fbr2keqKz/mM4z9QBXNCz73Y6ZjNUN/kGZQS+Hm
tg72jZkcfkxNhNOKFuEgvhJmU4GJINuXo2bZujhcm6N2D9468OrICA7ku/e6VVUXzpf16Z94Fva3
hN6ERrYFoNH7D7HUYm91kEPZiz7IktfRE13cqpMmgpnox1EB5m1l8a4Z0PT9+jbgNkAvFpJgdC2f
hnZCGWlij8aQPeeJAieHqNPAX8VXihqugg8Bf355jXL4yOSgFYXOpdNTu5eNKUejC58WRXTQt0rj
GznkdZ9bWXfv+xmFUMQgQ8YK0nTr9DpAzjlchVJgbo7gV4JTstzNxWIASbcuST18dCSYMhXCRO4f
dCyfLFR8JZAKjRksUy0W3LnMatMW6R35ZrWK9jsa8zG4MLo1sjkdHTtvzTTivtRTmdsopWE9rBUo
FYsc+jfaup+QHl1+1b2BFKtUyKDUxelQRUq5zRu5vcDk/nG5SgoJFJmbDpEkXu39cs2LWgyHsS9p
WG5g2tGN31ljvGgFCaraApHTq5eiyo8uZ7XIpZVqGlnWlXj37S5tR3BIMsgmuxBkLq11D4mDPhQX
nMGHC4eFuDf5WzYCoHwKH++tgGCnC66EtqhJhGZxzCKOn2sIauAbhy/jtk4HGDyQSSJnZGTZRcGD
M2tWE3XCWWJAsken/YPAJIy0oLwNV1tQ+xrEEvB2BFL0WLaNckkG44zjo1TCVRnuOvIo3AneDxZE
fapCecrG19tb/GL6KAX03A9qAw5ebSPtIVVyrsqAg1r0SkDnGLbQtjW0nmpRXbhvnZl56rH0aJqE
12vT6PsPI2ctfBMAEO20huKA/Hn3a9SJ5wt0nuxsBoTQgl6rw+jLRxmTQBmdzBn9mlA3v7crAkzW
apAVtjarWQnNXqAsG3AU6HB/2R9RuoQ2mkwSqWx1ffZvj5miSAI6T8GGtn3wbZgTxfBmCVGmLlZ7
40LceG4hWaStyEBagPlfmyjeGOtgp4ro1i7thcz6vpIA7YxQv7gAocfHz8d1xvnpqwmRgqJBsU95
Py4pULXZKBiXkRjB76ST5m9mZwybtMiyLQXN6Pvn9s4MjRw9XcdImqAYcdp2kqmruOpc4tdLAyhH
RAGzaWA1Kvmdrz8yk5IzRyJDI1t8sjZiHYGKtkuga5+Rs6NbvYe4AKJ2ZSfJ4Ezczwd2xqdCIcfA
8HLimnB8P5HJVOhZ2KNRLeV54gRl1MJPWVP4cwKzlX93cwN4r+asuXBzOmeXdCMmlddmkpOd13dw
/8KUgN0ROKg9Ic16DYgJvGgRR9/GUi2vzAFa6M9He+Yx0qBACGAQfPHFyXYYDJDpnQBJwwoqcFGG
g5UzhRXSMFr9gms5s0JN/JxGYzZZY5rS30/sAuecMUCJYwftgvRSv8ibWR/MLfyliQvH8iUR+nND
41q9lk/IF3NZfG8PXuuwnkwLxANMujtZWGQXAbvyfjHj7MIKXVfgSRhgEkVRazBop+eAfG8KCk4Z
YtCggDkpzq5VcMtuAoGT//mzOmuFc1eTNaqBcN+/tyLCvYlEJN6kBjXn1YFoHiIhGr+cC5MoOpKR
gORG1GRjvQq/8VkwIJMonaG9gM8LOWU60bN5u0p/1+6smWJ9wUWeWxVkqNZ7DEGFap4OSlz0po/x
WwiOPwzdcpfDRAN+nejFqCHS+3wKz1kjx7e2UJEm5l73fnBV0Sa6UrG5m7kO96iLK36bwrEmTlN1
WMalvzC6M48Mj0wmGqU4bGon94nUkKsRuD1cnUNVUZeNRFh/UAYGYPv5wM4sdkysiTFytKp4qukx
VaoEkpx9PA2DATczvQMuUtxmbKMs2Tx8buzMLDKJlCaptKPBcGoMRa0JaWqzsHUr0uBoF636r6JZ
2dACgUQumX81+rp35MQmW0pMQgf36bG9oM0+RYiF2ckAZ0UqhK4qw+LU9prgqVCT2tMEv/Hnwzw3
pwTVqEXI6ppnWqfhzU6IukSockElxmyzvUw10ctyBd5xVb6UYL9kaT0b3ljSK9rC6ApC46Dv4mGH
q4YsFq3sAWLvtOJRfj6wM0eNZayF0TU24Uw5GViOKEAWQZlmd9PSbZZZE24X5IZhiGhrTwDpvDfq
OPj+XxjVV7fCduC2dGK0ydHbjk2lgNSaSYxpBfmG8NW3SIf0VdRrxR/bSL1g88z1DMdPVE1/Km0L
6sm8tuaCEI0CeS03JcmGTG9vQUrwfQ6i5K8yV/IXLRcbVxPEZiejyX5hT36MpdeqEC6UiBrc1enm
F9XSmJQM+qTemKQ7ZL5nO4ua8KcQ1P1xQZbVayH1PwpV++USw7pc2SnE0SQUTo+jolOtuCM/iSAN
jUOUNEIvURL57vMH+tELcOs0yEPSVkYe7fR8BUDZx7EMGQUBdfQSLtEQuR06Nmggw3P9ApFt+PNz
ix8ndL3nklIzdM5A7dTvRF0uRGJDBIFEUw6zWFxotxYkKCHKuSqcT0oBJLsIRUjSYY+/1LVwzvpr
FC9pKnh3bf35m006CKWI6DdhqAhveeYaAhuT3D1s/o41ZpCUxFDjjy7kqVUKul2Q/nw++o9OAlp3
FjKnJLkGMqXv7etUJAiTcRLylCo7/vuZVioM9pFp+l+2RIqUzBClnNcE+3tL3B1ka8k4JYvAMhCw
XMxxtq2Umr4PXnuOLrijj7tUYR3RMLu2u+EYTia2TQRoR7uW4wTi0N8cIC5cVakrpQEZuK4oN2E+
1z+q0ag2yayoT58P9uMRjXVS6SbBtyGREDsZbA/yuwfxa9M5lhykSocDJYE8+r+xYlLop9pDi+lJ
IMAOMenShlqO1La1T2b1ejCnSyqGZ4diyuuup9vTOu2raen1Q5cKI/q4VLc0pcOqH4vicKkX7MzO
J7ktk6o0LFoHT8tJ1E8hMQXma4foLLlWDdTRkvJwR7/ftDdNyP0+n7wzK5863FrsMECSfugIa0N5
Luv1EcEAo3jZYGbXGnkvLw8n9fZzU+fWIp2X4j8TlvSlv18NObQZ3LdgAzGMsd2hG4/isqSuEPAx
21VtI0Lc2Gl38BdUP8DBVRe2whkfQxjHlJJ1oiH+tDdYy1KIVUWCb8jcoK2oySjeqhDmk8ecjOZR
lgVtsOHJrh/VOJybC4P/GBcQYQFhXcvGpoow4PvBlxBqUVLOqKstpfiDhwHJcyGzGZ0+CrOWVsc0
vQ+FSfsvHA6G6S9YdbcUKsnvDXdxvPKGcgmYpbp1BD7hDram6FmCS/JC7HqyR9h5KHzRVcgFAB9O
ZPfeVDBERW6pc+yKY6u5EuzrG6kckgse9DSp9y8zJv5MhMCBS/17M8is5WKMCp2bUKPoLPjS0IMS
vFJMBKfWIWWgnljsU0W4DaZg8muqnXdB331xOX/4GCfOTa3EsSO4jd0Yhn570mDSJjAcN6WRK25q
LV6po3XEbibxRjOj9/lmOtm3r9Zp8KNjRSKTSgbn/SQ0EJjHidHHaKmE/V6r9dmDWhiG03i4VGY4
91jfmjrJnuiLYsxaPsRub1mx1ylIVcpTW154rCeO73VAqFrySInmuPicbBCkN1ItipPIDWJU0PYQ
36iB084VjFXKnFjig1F1wRejudUonfTsRjDmsJmbJ0GsMqs1umxW6I5BFELirtTumrm6EKyeGZpB
Pk8GBgEexzgNlXvAIoFAgsm1ptnMD8gZKCmc/rkhb4Hrt2CAjAqP//kCOXE4r0OjdLl2amGby8j7
BVIGRhDFM7T/+STCNVoksHssSDa24/9ydl67dSPbFv2iApjDK7mTkhUsK/iFkGWZqZiLoerr79jn
6VhutHHuQwMG2jJFsli1wlxz2CMgqHCLwWgVy3rM54Fu+79f/I8lQz+ftY9aAbE9e+2nI3kEE+GJ
rPVSf1D5yRoznQYIX/9ylU87uhdQRbccwijatC694E9XmWXJAEvn2Gle6nxJNV42t9WwxXsRbGI/
aU7rpsXWB7uf/C/b+R+fH5eOaD6jh3Nop3iftrq46qysrho3ta2usO8cv1+GpxIDYeHBYggn9Zdu
1D9dj++CM59YDrn6p2+wMJ50MgFPQ9d44mDhGe2wfZApTojj7t/f3T9citp9TAkfgRPf4adb65no
GmskNQAGcUHPhtbsNs5ltjSgTP9+qU8RwfkFooKgxc5/UHM/A+Qr/MHsbV65q8nqroqs7Y8iM/h/
CVAxaqHHn2H3mVbN5l6vrr/+5SX+8V2eL09rhKAO5Q4r9fdPxBFxTAxcOCmLNDoKo5zEC0YK0xbU
yMHrrPt/v90/vwqXCIvHyuIhXvzP/O9/ZTl9vgGry9jW4Ft4cCtajJDLQv3lof55V79dxfn0VWBb
HIuhxmqSjn545rdgeLOhvLOL+H5ZXP8v+8w/XY7q7FmczSAF9/f7Q/RbaqclTlI7NjGrrQ49VqIl
Dp6+xJwWP1sPa0PQKxLbxv/9abpMAiKDRUBJAev3CxeUGtHwOwJ37i54LWramN30P8qBeEm4nSCK
pqJDB4gv/veLyE7LAny7l2pu5zW2uhZcR9v/pQL358JgAMIKqMCRLxGLf3qGFbYCOVwePIkduj5+
hIO0wFz44n99YFzlXCOiJUph6nNpaurctegjnIB7zyEyY+QVCM/0t/Xw5/YRsCWS4jKiScc1OP//
/1rklOoz7cLB2YlFd0lRWBxvmCWetoxm/b/f0B9H3FnRREzlkrwwLPT5iIPoylvDmnM3MCr2buq5
efT9fDgMFYZMU9QBPKWI+pf1/k/3hxLCpX+LLIDR19/vb8TMOsjh0OyqshhoGSNlnxwAFZuw1798
yf90Kb4ozhfyFeoin5aFL0G8MPpFB8e46rYvMDjtlsh+9RAY/s8f03l6Dw0SFfVzWe/TOrfMUOp+
juodKNvuGE/y1+gGf5Me/Pm+WA+0I9D9n4/Nz/vt5No4BzHZygIM9be5M2ZnhFdcM/c63VhFL29a
I8a/9cb+/Lh+v+qnfSILdMfIVlbuXHvBDbcv1bGbFuf072vxz1iEpiYVNI5NRtDpb/6+LPxNl/Ug
SEpENJd3TT2bRINKSRuvd67sosqapFwz9+QVKnv790v/0w1yiJHZOsRACK1/v/Rmpl6IbSMfCoIN
72invq6xRdz9P65CUZvuPtVeBtZ+v4pfzSieMh+ci7MsB7fvsAkf7L/Vdf9c8uQ0bITu2TmLXtyn
pKoLraa1VVHtrNlk87Fb+8k5mGqsm9PQOEr9ZUs8L+v/ai5yG1yOgRQMtMiiyCZ/v6klb71hMFg5
Z2bwjnk9mPvWL+WuGs+1qnhe4r8sk3/4BKj6IcE5180Jjz+9q0J5nljCtdpFIdGGUjY9q1B00YlE
RYGw6KPrJZymZv/vL+8fHiv7MaIbrhpwZn56eUqcg69hwc6bwwcD/8pcZLju4wxOMv+3ofl/eKgE
/5BDz9s/WdWnh4pfow7jHJPeSam8Y/yM0C9FfRAFaRnEU3GqvQ7g2f98h6RxlLE44LAJiz7Fcl6I
Y+Q0z4B5aIam1Jayx2BV7sm43fL+75f6h++NxhWfOYVi2rmfFVRqDukCFFBa0dGH6WIvfipN/PP/
cxEq0dQ5GAX7nA5bdp+j51PNDgE0ONXWAnm5xuYvJ+gf64LyCccYfT9qNmeh6+/rfyN5o7lYdTtm
y4d7Sdl9h1X7eiy0HTz/+w39sUGy3v1zQ4wokXGez+q2dmzHs7h62FWd7z5mKLOyi9Johlx3XTZa
WMLmwxrhw7/2Q/29WufY/csSoYX6x6sjf0IqSYB8VoIw4f77/ZLO1Qx91sNe+xZ85UQYVzrybpFm
ygGtNN7UGLCRjZEg+6JxqqCZRw32p3i+xhovzLi07AZPW8wui7eyRovhXawy6sVTEUJqUs+Zrqu2
OoVimcTPtqlEBjy7tAAwJCWu7XW1ByRnZeDfdLvA7lEL7d7qqDBgdh+XrY9FB/ClWM9/vzCD+zqE
RaN+2crq12cDy9H9Mjbh2Pwcak/B3Zl1ae8r0ZUDhtUQ7ZvLua/KSyusgormWLXol61oFQ3yds7H
Kjw4XgkRF4jsssYJHbZovLHk2S2hcgsZPVHecbyrIF8m62c8Mfv0rSYhxA27YywKQCxPpgl3ixQV
bvpq6bbsEiP1RsFHmdv1K/TUgHHJTlVZtmtoktfwSFQ8fts8d6xugWUL9yTjOKNAyL10/usg9Qw0
2B3WLfRP42By40IZqkDcpdKSsReeRrAD61E1SK0wfN/oVgNbKCOGaZt4iJtEa6hGu67I4L11s7Hb
n7JvAwf3bZwCn4eJdBYe0Nj14gt62S77osoYWMgw21NJogJUatcEKEte7Dm3GGp1DSy6r30ATmoX
51hH7LfJGlQ6h76s4N7jQ9PshCvm+NnPdDh97wEQFXNKkamdv05dRdE1WdpKjgWpbBbbp8J11PYQ
lJuqySJyMw/0KytL4AwsnXE2z8EWyhxqdrQM4oCDwLrIizPrvrgPi7lfloSxmQiLb+BXcH+UzFdd
YRFKHIUbqQ627nkMmdgn78LIWT0Z7a4AK0ocRsV9NLm5fIe2Ujt52ggBfXln1rFyIjr+lj9/7YLC
8j8cY7y8pigNS8tKixyIEQ7X0TLaE8SEoRuBX8QdCJIEx3oZP1aZxti5mfsgMked+237Gvm1VdUJ
eokCB+cOgMSKUba3OFaiZq82d8McIYM8iinW8C6cqh19MIy5cucxKSPjZB/T2Do+SzkLJsYWhNa2
9RKBqJ2YWfc2My5pXoFMee2L2NiXq9N75pvXjnP+1Y0BqD8y3brJnR9nYk0ZizBhElkqa3dLV2rr
psHSiYF/ivHmSQrUI2rXzQEXB+0cXmv4xd6TqqLZHKKsYwcCKDBPBUD4rLNzcRq0pPOatIOn9Wvr
wZ8vYFZobBqSsLYMEpG2Eu1oXbmj0/Rxem6Bx9auUKKYgJsUEWXAxDg1vQDgYUxyAuZemtn89AtB
F2uXFRMqoMTutNV5ByRCbcTEnC2MtpPKMu36isJSYIvPVDn20Y5zJqkm+PwgS050F+X1mz+MG5it
MLfgfAZFj3kCUzs6i6vEKCQyc8IG68/vTQUWDt90B4rcnJ71ENN0GQJa9dSXurN8OV6MShb9fBw3
RoNxrSYpCINd7waZf926VdDMeBdBfSkuFLt1hUbajhVIGjxs/NTxBKiPtJzXqHcuDD7f/foNYJye
54e2doc6hugRh6v9bcw6ch+iOyAC1bknCdl6U2bbruDWm8nZ97nx1mSN9Wzvp0ljC7SLxVqNd001
6OE04OcBt8ZuVFdXuPY6a/wzahx6HgdVgSlUfbmGV7ZVT9b3sHSm7rEJmchH9YdYCeEhg6TdTwf7
5CxxFqKFdN3KZbmyApwLHzUJ8vxkqW6URynzwLmaIvyoUrYv60eooEdA+NIYcGdGHlfMrjGJwHzd
ToJ8zW+CzClucXdvDo6M61v6aj39niaMJ/8xKv2m3lNuGmE60fTuitugX1aGd3sXkvGL41L7fuee
SvdFBdVEWWAWIj7ya9FywOYau3R0CNI9Ire25NWk28zfQfedvbSuYmd4cWcnEhbQmmbor4Vfx/LB
qUvwkTYncHY3eOWmr9nv+hfj2boAlhYP2Xtoyqi5r2oRhfdqsEz8ghZo6A5TJ8oQl+N+0UdiVa2S
BaCv9vaDaLKPLp7s8Q7ZatkcNuBO8Q+WbMeaw6F6KO/HwGnbn3HmVQGDhSPPAbDOMrofpbdQnU5E
NzqsataItd37bkN7SrRaBV9bbQZzWYgK1BviVHzWn7I8UlZ78tYpmMKD5Y/5Zp82EgUM5g0m2uMv
kNyr9QF5bGhhfIOgm0U6KYBfP5xx22aXCfp2C8yOCY1lAiGlujzfkjguSsBPMBrPqtSxcAfIA4HG
8fwjnBvLkkkXDRPTsgDnVPw2eJXVP4Wl10CnCjoWegGfJTaBk9addoFA4LneqJaNNNrGYxQtkhl0
+h7DTSn81YXJVGAZFHUb+znSg2l+xc48AE8YbHg+Oxjw22mNDgSNpd0B0fa3rkRWZNWlFz1tOY3T
p2wVzc+87auIaqVcaqrBvf1kCypmqctadNNwyMfmfZpN9IDAixM7xt58uw/adTvlfF/ZdV248GTZ
fYaXyKbxe6Yb168Top4HicH+T7Cyqjn1EEHv+3UN7hk8zdV/joXXPLLBlTow2S9bgBLzVyIFkFx+
4cfNcTCYWxwxNMlAyoUZDFu3i0f/ZCb89RPkvs1TZ4e8LG0E/vXaOiMnssICyo7jQYoQDzsCf5Cy
OlRwea/JbjSW/I00b6Xg/L7olTN44LanFQm2Us1+hGR/gDxuewfPavMjyQeuIb2ue4gt6IKKXQ8G
yEqh3MGhpnsxH1eOt1cXLaZMh4wzJvXrhZdSaokz0IKqVaV6XOf6YgI0pMF6RGjHcIuLcxyEthVL
fcgj22WO7YVOqgpoYN2MasOyZo2glQqOIQzquVQ6d06N5sOeQZKOdheInbs5m43ILi8e2O6c58nt
2iVxdDx986ow/+bnW/aroLNzD/us2XgiQliHouzoI1nhaPE9dFW8JnE0EaxiHNMH133WbPV915l2
OjreVPUXW8eMzmF2lbN9q5k0H3beEIoyqfwJ6FndsTSDKW68faYjq0srfub2/B6ohGus11OVZQ5M
aQf/sZ1niEXQJeqGQ6QKG6BN7ey8xavfAJboDEjIkAeVMJWj3GMpzMBUuSmr7x2vpkzLVYqDy+S3
z2/bIiny/b5F9tfUTkqy0xwqT/JHyrDE4HkNCS1xKzt/GrFqz05eDsA2CYlUkGBUUdylMXzG21qC
cDuEDqj7JJ7mQB1csD209GNTx0kHt0MDk0LZmwjfLmARYpfg7wEA9g9rODX+16bOK0iZgYAH1mwh
OI+6GLbtxg8hu+363I3ztM3X0N51vM/+CxA/5wRPq/EvOldiEd9swiO6DEE+JC6TQUuiQsVmNpnS
k4e2WcStg7Sq+2F3oAlExJ6ZDAFUEgCRA/+sW4dxvV/A0MgLoPN+jlK8Da9iWYXekRg3gmEm47b+
qIG1rR8Bxisvjew5T6qiLEG9T3E8HpTJLe7FBg1BtAQRuV2Re1xm2+g/Ob6eoss2Yw4gLdwlfzBh
3lpJj/L+alsygstlXQnyFtPHzi7ovHxLMZ6KzyznrbzTg+N8n7y4uC5l13iJstxcsRnGVZm22cLG
uBrb+zY6lv4uujqLE4Gdl/3gzLCaEh+JQ/NSjwPsy109qbn9wmcJoRU9PCdfkJWWuCuIax/NLLB2
sTqnvOpsf47TDudvAv66q6Fv5kXknnhV/nIwcwFhuiJ+eFgYN6n22VaqLMnpURenchVDcKiR6tQw
nSL4VJnKKAcbkTXFmflgv3irOAuimOasDhQhp33sLqhBs63IjsZZAP+tfp43R0E83cM/cmGxRWFd
phDz2LvobAClBfkQ981pZN71jtqbI3f0jxb7YgiVzYSYIGfh+wpKsRwxON+qU+tFY39FrELWVvNa
Kuz9Yv4dq5pByk2bxzg8AyzFM2395sOxTf6z6Lv1J/Yvxdua1/K69dHmHVyy9DtTzfVjmwmIgxYL
6gVarDUdrdptH8daWOyZDQijQ7gFkqDAymKx8wko3GNgb3Z94cpmeqTP7ucmJd8nezOqdR9GZuz0
ngmkHhJiFXAWCE6tFBkv/liZ9KKSYLAlQV0Awt3RlcecwjDMFB/Q6FvjQYRjuH2r2hgetfJqwmG1
WOHeyIVzKJnKFn5dj19dmQRCFK9VzuR8gmjNah4riMLTbmmGzD2yFXc3iCgyRnxdEzB2M8dB4pkK
rwCEFPEva3S2X5YS8a/J88lsFwCyOp2t2adpGU2cZwjsZEke0jj7zCc9R/dyNozc7GZ4W9eVSZe8
cBuQoLFx32mWkAOpGOSNUWL8FmVh96MBLexeukynH20riIALB9E44MVBFfjA5AoA5srP0J4UIM2e
li5b+Fw6k38P2n79Ehgve4uVFvez68z3sYjXGr7S6CKfVNAek/DM+NiXVTUcVq+Zyn1sQ3BLgArq
m3WQmwXGct1+hFiSAuIRWr1XLj4JOL3AC93BAQ2P0hoXi8JNbt4mC2g0J2fUgsOuJ/fHunrgvWOt
u7eezcPswzmqbpzKsX45c7N+WQR18IM7TMHbksvqsQDkIxlplNPlHOSESD7NlCXRaHyWk0SEC+Ju
LZtf22CJHyCJKof9TeuvZaewZZk6I4vbqhw82qbN0n7Ychp1uuq4rvdaeFKi3JTzlWi2HpBkq4df
eeBl37Xb5/czR/hdIAv1WigfsNzCU3sPBzVebc1gE+u3vPMED5bNTmUtiAOlLM5ju96EbMHytIRF
UBTzl3gkDQfaVSuyKl2c04TIL+9sp9ngdFilT0XextHosEx6mQHSln54pHNpvwaq9gP8SSZx640+
n7vD2GVIoYocfrcx1j4mXriFZKUoCSK6TULH+xV0ZsiXvHWXhp6vd1iBN5u9MyjanspT6hhWPOsk
Vg3ArW524FDNU8giyxbPu82GqHhCeSEfV2emDkTiN4OS6uMBWB8ODND+gmh7gDPvf8BbkTcAcYBc
QgaCxxlHBDGHcWsiuOVADimXZ3Z+YQ+hVIdti+NHzvSu3C1+2V5VTHiri7GTwfduccXNVgnjH+yo
KMCwxma+DPMxfigAV0K4nGpmDKix+Fmqi2HYR/YW1qfB9lpQWV7v/QQDBIlTtZm88swIY2yde5WO
/hS0WB5psSaaN3NsaEWuh2UpzEuWQ8C6ZrfwG7CxtQPeJlIr2OEeYorV5yR3GTfP09GxfiHpdh/9
2s2/1iODvkmpBh8UtCAG2Dm1tn7JsmquGPc7b+FUr4LDuJR9mDJFo+5AAy+Y9+LtwAMwa5AaxrJu
8XVzt7ToTdAmSySCYZ8TtvtnPBRc0WXlNmOGIPCCbNYwTPievXc6fNk3q/emZw85/XfaBPoql3O1
paqQ8TMUr+4nlUB5N85986PyjXvRcZtjSpec9HejS4RbBpp/dHBrnF247SQjrjtrVpSAxLkHMLs4
iQ0jkyfLnkEdxPGnB4m5B8m+gyqC3TMc7mAh12uCkW9lX/Va+N8XPfk3YVCNb7KsvWc3pIUGKFKq
H+BsoMNskvpnOjVdAG7Tr6STjPMUvdFhJkieizi/NkC/x0TzEG+AeVglo1XbfN3POUGKZc/2Tmeh
hMaMM0EAzKgrXwXSLADtgcfvDX0NfOhgd0evrzIwo8u4kQIxVkryb8puOGaNWG/AogMGCWjFgqEs
nDBPp6KL5j1RE0RFbzLVCzL97M6Zg3VJGvIjAxfwHLUN3tKd2gBPwmTpg7BLc5eB/cto1OObs2jv
EYqux94tTHvftSp69nPX1hdxndePvaq6d4XE+gb7iE4fyqCMt6TDBePF2iikJg4nMMP/5WA/yKXl
CMgKrDPZYoPwfmut8Hl2e1I5VMTeU7FASkvXTjP1E4z1Ji+VVblXciJJJvZ1u3nntrZ4KaMOazpy
hoyENPIwc5qIWq4b06op6T0J15dPPPghxCrzfTGsmB8Bz+KYyuv6tnXJJ6gD0VM+yiGDUGwwSjhm
IrYvoqkOP/LGay/RrxPFyIUQw1bR9khlOQS52WbZmm6RiIpd5PcI6CUFMewymZu/KWk2va9SxSBb
Vecc/GAhom9VZaCQj+P0ag1rfBcg7kNr32JJktR+I8c0xv/xilZmB7V7hPObN7Xq0161jsSUdSH2
gps7uIly8+YreKVwTWERuyZVnr1de1GuY45CVT5EOPGGSdOrMjy40WwfeMe9IXJj1LlxJvGKuIhx
d4benWnnS3+6lkzHraeaLtFjKNaxuMQ5ksOxIKwuEvYicYoLa1uOVt6H4W70I6bU/ZxNxqNYdpnZ
0txOSg7x3mxFfaVbPfokYL52k1joCYpjwKnWQggvd3Ie21MZ0igCMuUXL37Wm7ch3qxhxzusr+dN
OfYuXicWt6yz5lmJuv8RN9IDw0eE8k6TQd9U4aqKHTlz+0VtWsg7CysGlT/EPUXg3da5CjJPNpfj
q+2CL8MYePbmL17m5MEuaqNB/6iNsKakrRVfgYgUb8EiVCcznNzaPZ4FAIw4l2P8Hvjl2O6HcTLr
65rN9teIxuFJL1bBh2MWSPfNGr83cyeLQ2S37RPm6d7z3IlqTFdXNK9WyambWGTc34yoYoyXgrg7
2GPAKo2DeZV7Mc1xtN/mrC9PI7XuKXFazzbXuYyJWWDT918Db6K8aG8OzgAuBWy5K2FdbQl2pd22
j6KqqylzuM3XesM4Aft004pkG4vtVXkVYagT2m24byS/zK5bBi69RUM47SyjtxuC54FcVks9pA0V
vXLPdH4Dp56e0JvQSxDl79KcSwraGob7qBJRtHew6yHYWAe9pqb0WypTIAatVOgNvBbVubFPO3ra
vxwdWv/hETelc/Ljtf8+ZDNOp1k4D2fQnSGt0aE7U+mBVtZfTp4jJDadrkt1CHM9qsRjXzRpa4x/
N1drfb1YYm13G4ztMs0Nsr202EaM5ItR9evBcYgxUMDkyICbvhkhNDLc91CNs2Px15fui+1WxG26
MlYD07bTXgozNLhvJKqBZNNzT8WtbsIv2NK5YaL6YP7JQPw2JxRDrH4X8Jr7XTOKgoJVH+d3i8YY
J6FQUlvHBdXuuvM3HDqpQ8dAWQcqETcyy6YHmioNub3uWvu8fYNs3ryZbRoPN368JJpORGYvj47x
4tu+2dR2RK5f3U1tbjs7H4+IexVj4IinN2C+tA1Wh3aVXcxEAtYEsu4wx5SMnpqiytF4VPlip13X
luam9mpSNZ9jsEkiNfvbvjcC804hzSqvyjGyT2PfqyXp6f8/FqwqhbJGRkDUmdLO2YxLPqgSrUye
bMi9SEQDPz/OuRuZHebEPa3MrFJ5EmE8nqXBnG1vXiuVdSzIUi+oqbq3XbgGvwo3hgTZrLmC+M0C
ChNfSmMdapPXBhixszyuvmhEYtulnvDG8GRIE6YMm7RvegTfGm+sLUJ04ZqVMi962PrLioean9Kn
XQei/TW6oUk0fsuQyFk0/CmF4Ge7Gqp+tqIRUK6DAWGXTehH7ZKzSYL9/SGK0lCU9OL6MaNDDyM6
FLFOBfnBXbxVRE5MF41FYlmAypNAy/oicx3metVGWybxcWZodyGR65jO9Pga3qTpSAA2zx9Tv+q9
r/Fok1fbDF0+0PKxKWEM9kwgNM91omqQ1XwFqr+bS0JegPZDfdHUBTHGkotl2C1rsfxwMm1J4r0V
Dh8oSvvCUZl4HAGb36P9NU3iqyymwmq147hv6PbdmM6nAFbkvvr2nyYD3N24/3DmcbsVkMmfRNYN
ch+PQ/UByJ3jtF8282PVYrx1dVt8DB0WHiQHbnbb6zZgC8o652mRHp69C9WnU+h0znsG6e+ZW2WN
0Rc1827e2vF72AoK88YsOG7NUSEZScbKBb+2yt9zznm3dNCmB1JVoOdu7usXRNLie0tngoMsLrYp
kbMtqhscS+kn5WpYvvY6KjR6fwP6oHfC8WO08GwhWg8+BEaOVkoyGn1xnLWi0jtu0zexNUTWhZqt
G1mdd5qtKLL7luNTpauylyuaI0zfImQORZKVkx3cbL7xAlozjbzfbE28yyXbW2cTAdaGC+ddFC5s
VmMYWA9D1FbD1ZSFzkaDqVn8XR5KypTYaEfOaR48rLJ8HFb8nbJb/YsndN6sCDXrtKec+mSvBcXS
eibbSnyPskeONYl/4hC0qWs3GY1wxzTdfX12GjjEraOv2fZcQKR4EOkkiET3KxON56XtVgykwovb
PVRbPK0p/fJyOsRei+kL/Er7HtxxZaUBKp+7ifB/ZDuICppPjI/MTMZv1kiQnW84wGdNvyQ1ex3j
SUsZ6guPicCPyK8qL2ns2WtSFol+WeZKPOZ2NZa0gsfxra0zqrULMLkasOPS3wXYk76PnDy3VJrt
Ozx7O+duQAufUbJravAb5w7xVrX2+JxR+bOOlavnu8ayp+YqC5QxycDnFRwYRqT/V4mz6fHZb3jf
TBOxvBuVcYmaZxIgLxe3+NHW1GYZohxJaMVY17SJ+rq4c5iGnfejWsZ9nk20+DekfDxf7RBUjNIK
7mF01gOPOidW6FCD/rBqGtP7dmIrTnW1sWKjzgp/KdfSD7BZl+mqjwKOHM3MjZ2Gi7+9UQcPvXRC
hHwMsL6FNu4hjz8fc3hi9n3nEv51OXU7bGicLKWsa16qbbFfdS0jO1kcoNkMvXcfAbzrLcXoGcNV
kK7D8yzDJUyk1dDD9/NwuGgmwb8MxX4gpPVC6adDHfm/6Hv4dDtQEZybxQ0zV603kWZhHG+9Uzuh
LN6yqS1pTfvQudZjY32TwhscAM/GLwFky+hcR85oxocF9d8dXnLdQ726+seGkuuVG4LSQrIh233I
dEiQesMyqeOKf/olBR9rTTqW0FeipVbucjcTYGsjI9wjvFb31fLb8gmVavF9pjb7ip2nXRzpUzdP
Q1X6H6Ppii0h6LGo+dOb+9F3g3ezxdGwjnt/ie13hOO9SZyswgQAGoVXX1i1XJ9b8F3+pVNAAd4p
1CAsZAY7f/E9bgPVw4E+cblITYiH8mbYB7Uo+v00lt7VhNsE7aat9T4yt6ESYHdRtivGNVgPYWlQ
E5azbwkyhk5M+U0O8Zh7pjMg0o31qg/dPLsybXh3l63dWfSSGcj8qPtV3fetIagV2ZT5qaZc7e79
1t+qtLeka12ZTI4Z+OrBfxXORkeozQHpHioS2IewFnafxr4Q+qIcC+cROSzOAJZdEBuEHR4unbKp
zuTnOCDJs6y/la3bSzb3tf0qRtpjnNIQPxJj9+G9NQVLfliFar6HPdFRWrYUqxMpcp/zzJH9oxo2
/yczF9Rn2nruwmRULcMXLx5OhvaNq7VjrusRWASU1Yxq05L74S1a3b7eRZzDhlZ7NLApCX9mvG7B
HeKQA3CRx0wOYXXlsH1QeS4GZe9hVZaPVZ1ryj3+Ksp9hy7Jo5znUFbuVWBSR8+oh+3a1E/MdQVN
0uBnkfPjo9kFrWNUwhFJj2PmpPmYMNH1dnR87MtgbbIaD8s4uAzqSGwU9Nfta8GjfOqNYch4q+IS
OnXN3pcuhVNgOdx2Q3+gJJTfTYCeGyY8AvtJWMX8zLwHn187ZwhQdNNv067woslLc9EjxfCyyLmY
Kr6/N3QCbJBe2NLoclw225owi4+zdcY+sUtKDJibII7EN3EiiS2DQcEGamz3KBW+b5wGYbb3NpKI
xKt1fGgXJaprX6/Ax6PN2sokX3AmSmVLQfUU6cD/6P2heG7ZUgoeQjhfdDYh0S5CA+U9mFrO19qz
uvKa6Cy4XnsrbI/+0i5l6vsNohoiB6o1tr3Y465ZHEEBxuQsnsL3u9dFz9zI4Jb5fUPS9byREzDi
IzoMDkzUZ9/qKO8105QmDFMK/7QBaPWOV31PmHJoqKnXqez1ODM+645f7Hnt3oUUfnkFKd4/MX09
vweL9PeWU8zDF0r39LwUQ5GaTWkIfsVLU/7U9FY/JNXXJ68PkE5kPY4+qVvnRG9qIDTflUvv3Srk
HijE6MHio7TojZbD4tWpdrAhx3RzHd/CqmMTnAuq5ZwkKhzTqi4nXsUasvQV7HEvaYvJe/o/zs5k
N26k2cJPRIBkctySrEGyZkuy5Q0hD815nvn096P/jYsqFKELN3rTaEdlMjMyhnNO2ECP3kPmm7/K
lWl1Tqbm43uOSLTixWEvPRJPzCBUKn68aWUvmtbVr8lYyLaDr1ZiOFDgTkCOaTVByxSUEZJHRj6T
u81N60QIwFBqQEGeMldp1pajdKP2riut9iJks3vUJBJUp7H65pcqBznxCElQ6fm0Na8yFkhI53fi
S0RIarhp1DcFmBV0qxH7FAjT9iUgC65+Vh54C8OfpjboLfLS0yzQeaoiw9Mk3Yw8nw1UXGC5JnfV
5xy4kSoiYMtohtE/LwFsOYtPhrTCB9acmrFSN7lFuZOOXFK+IjCV/k7Gvi5A4c/pfZ4See4mhlTT
1qK9m3l23Gvjfoxpa1ejkVXuZCYaK/Nhie5mnweG3rg1/igTOXknIYDHHWXS/KwqkwxrRaqGZy2Y
4id16hWKRspAF47noyhd8Bp0plOrLe771q/uMk0VL3VOpv9I2UlobgXy6scEs+4tKKbsa2MkhNgg
wGMwYZEvXkN9KmDgT5G4k2hzh8ciD6r3sC8WBCI5SOIMyLi1h07OE8npO5v3Qpq6mHYSzcRnwwDU
EofIXDpDlbd/eggXPwxS0IB4Q3A/BUEC0QQ9LntXGEPUulUzBy9KqwAmKunoLFM1QtoVejGwz1GG
/LTTdaryOIphfMwYTlZSutTidxB1JCFT2/8eQRZnTtgsp7hptKg4zmWSfy9oCHOg7XSMXInCgOzQ
OwiZg55ShkPnMwlvw7bMTbfW1Jp3eOB/2leh1oWM9wgpjqeyNKVHLfMBDjXB2D4GjQ/EIl6A9o6m
DeEEHq2TvpObp/dCp9TNzsfSfVm3wQN0GsRzfSXXrlSlpQZcLxAlLpyuIxCZFJ3lmRTVXikqlm9y
MKj6zpRT6rJ9HSl3YCZzw4VXQuGKfM2gKx0r5uTiZwFvEHrlj1PHiBhPqgQfPGxpJXtcAVgeAYi9
71IoytET4SQfB4n2Oz48GN+tUvefdaIY9smQup+KmOnyo+AZMWZG0ScSdWkIXxU/0v1rJFmH+7xC
MWbPVcCxAc3jrSx0ZiHTge2rgMhd1NSbstLgqZiK+kbS8C2O2QZt4rWpVs1MVp/8e/gW/VOvWu3P
Xmu1+qigGfIlT2nFE7kVPm1JTX+njjfg/sw6OBYChj212Kg4yEMFsmfUpPILS22ANphqGLoTlKs/
EecHC2i47xs5M/4rtTA1dlLd5++LeyBLo+eBljeRxJXpjxmyhvRL3yprUOA7hCLIeaEki/IMNYq7
tIZcADzG8O9mM2Wi30whDixCOBe9Z/tFUBISadH1rOdUsEsfnDoFDNAf+0qakrvELng8syobVI5P
La4TnZ4TmjdykZJDGcmT3I7xr6GYzR8heHAAmaGQvzVzRVKkp6juaGMI2iZQZTiGQSf7hOVGL75x
CuMboPi/Rr9JK1fkJdGeGRGfm7OlogiZp/IxVkvwTONMkxOHHVfhLrYI2Z1eIhN1Ytp1gI3sQb0C
lBNaO5TumM1k5JJ4zwHD4a0Ez3Cc9/IxbCquBIV/+6FRS/FQUoHOPX8Qw1ul8mpy+LThp5ozbsiJ
k9j40jdgv5zcLqLXYaJdRk1q0G/hYA+ccMCV4a4D2FejDVVqZPNmQhfDqBX5mg9Xg9VIRuk5sccA
INsCQCx0Jg4d+qqPcLh+/lZDIv0+iKa4y+VoFMc4LeV9Lo2tdsC5VolrtkUbaqAmKAkyDoh6Qtpf
Jzn9T2XpJIKpsxwTRml/HG09o9+QRUaDB1Ip9jIoBaIDWvm0t3uRcJ/4CH4NjqnVDRofvXXLkHsm
mjWC8vgtpDKqB/mYGCazZWrwuZQlqFbwboTtri/NVOyZFERJO+5E/b2I1eHPkPMGochFx9mL26n6
atqKlN4A9I2+xHiLzDWHJauix8yPAC4TBY5J7PUdHVLpC6xF2tjmPMTvWqgNf+jxYbVOmsT2qFul
1n2tZRSEmXA4kw+gf0vXNbf0+hs8uFL/EupF9ALooG0JuPqyAzITSWBGRqgsiVuXILCOASW15gY6
bXPbAzTvXIty13xkQmIZhff0Wkf1GYTF/JPAqwcPP5qa37y2QQIVZFcjwWVeSbTy31H5Hr6PgRi7
Az15q/BssmIwFp2EOiT5NcXtwJylNxtJNGS7LMO+C7vEDkGDhRbBdVF8bWjjA6ySI/mnBDwi9+Yo
0f0d4BAbaBSpaeZpDRghOt3LBdC6CbFCNbf6yrV4UwwibBOkGZ0++7ktKutx7sQg06ycWSYM5eoA
0na4nftmpvw24xk8GiPdUwBouqM/pCQVNU0reY2QRxBeVxQ1qj+gAAkyk2yiVtzouJxaSUj6LYAh
CpCxtm3BpUhhQotB4tjQv0XGMSln0z9W1JYjRIoIcN1CVmkZ0oLLjT2yYyXaTEipWXsq9wlvk1Bp
zWnAyNGMq2fS5bzuVZpWQgq+EjwO/S5EQfUaMRmFCoucSxLJccPxHUYZVYUqzibfSSbcO31ECj5X
qIKTTAM4McF2zbHyridqAn84R0YTtdU+Gb1M9NrvcM7xgVLENBpHEhk1WjsGA+x0OOunOq3SF4CJ
otyR1Y+vfRBm4ZVE4E1vIyrFoxmoKGyNSsmJbI28VegaKsrtQHDzXsW99RW5YBvwEdOK/F1qz1A6
Z6G2d7UVqT/CQjV1L45H+WrWg6K8r+2ifhymXJfBblgg2IsltM98kdSuJnegwojIJZjXudF8y8OU
PDdGFhQnD4jT96iMa4+4A3pIcMyA5Io8lSTAb1L3gJuae1fECRjHMkbRaKj+vgNaa/dOIRftLa6R
PjE4Iv87TIz0OKGsOnoAHmgPAvOp3ib4cY1XAXirrpmbIv8XjLklDrJEjc+lTKDwlMgGEyRxLpK1
UwZB+on6efs7C9RmIKBOglc0dvvHKax7XpjSCN6rdpr+C0xgdvuktpOfNo90vTO4WHQiqtiqkKCJ
TXChEyGny4mn2a2FEvcGFgOBH6l38osaff5elGY0OArS8K90canRDE073RbFYL+j/QKah46xXtEF
mGMgy0KyfqdxNv+MyK1YlZKCaesys9fcOIr1dmnn6b0rR2b6I0LblcE9ygzdXqNSR9czWjgdTW8D
Fs2LOQN8Ist8/IC23XUzTGrryKY66NwDTQpBGcVBvbNKG9g1bwsjlaxAmwOXhmx1x+QxefJM2ZBv
9CBn2ECkDGlxIH5MvlUFXpkgDuhRp5a4fgCP2S/gpvEDvNYWnGGkZtIORLj/0OKfQpcwXyFNi4ru
qwpW/KWkd/OsG/QRNF7Hm6xIxVOcCi1/rOKhQ2rHjvrpqFr9+LUJmwYZ1LkWyACVaesfpkLET10p
GipPwwRpZZJnqo3ELoimzqqVWDuyJMnYRVpBujg2lVF7asut2QVtNOIf7aHOr3JtVDvouINm2dRW
dfyDLlr+cwid51cZzaXkorVWoGgQK1P80yoAThyQyOj9254cB0AXk+qfRnBzfzRSAz61soi55AG1
dl8LgZNNIGCAN7Ry+nOoR//ZJ9L/jSjUUmadxkHDERAD7qDiiDf4ICA9MuhBb1U08pDXrWIfqnRI
6LLCEMqOI/jOJ3KVksHGsdoAn9chBw3KXCluk8JEdBJVTVMQJhRJPN+HJkMcaZoP1KaJNnVYAV/i
GvidFzFi0qJ50PE8Aa4Rr+pURT9HC2Svm6YmUS7sv7pyK9nyH/JYA2dE5E+QS9s1TPaFyIyvUqYC
5OkQDXloJKWd3cryu8GB/gaaqTTl4jkxo+mH1RnKV4OGlrxT/FmWvNC2aU4wGyqI3KTOCE1TSeSP
itVaT0xvLN5kqdEBLBVFoLr4Q8qHTIfLb6CkSTm85lq8oycP4BM4bnZVQ7zqdwq6763L75GffTjP
1/M8FGBEKKD+bpIoeFOppoGorcYsohPLEXNUkUkTSMF+wV0CcAMcAAT+m59PoeaBSJppw5tWeQBh
z/8pwNYVvHt03wiOgeQ7nUAnbRfUrXnXxro04qpTRaf2F8ff6zKJnm0/sR9oG1JxGXx/lpYC11g4
liFBbRkjjXB/wrO9EzSQaqigLJ22gOzgQKzyfxohpYp9Y1ex5k1gIWxwXu10rc1GhtaFvLwwsVyl
0U7rQ8qyKYgOsVMyy7xf8k4dp9LNV03RBLXrdz21PfSb1Jumn7WXIMGLOQhcRkwgIi3ZW3VJOIN4
c/3fAOHvJqqyVvX6WqZfHlmwCthpDqSrt1WQOv08Sd8hIPKNxwlJdCualWcxmki1VOAuVUpjhGjO
kBQqxJsktx/bxJ91h2Q9JGjwFYULIavSyxCJ+cWP+k4BEL7UmRGD6961uBGVOw/UYdyZCRT+ois4
0XCjZvSQTWUgAZ8lrXYmYSq30MXqO8sOABybSkZkH2hmy7AouxxGPD3teZrOtHrnMRn8PUBRLTim
SmM/SnmIioZt07H/IvqBbgbt8MbzcfsNFAve+is11mzJaVpmKbd5LZGLtrTddySreQwNMS6KR3VS
gAWAGWsg0fgy/S44ct2uGsOp9Gp5VDTXmqFAu6Pcde+9GKRhN3S1Eu/t0E64U6FtEGkBQJ2BzwVB
7CmUBKPfY0BhZtfNktK7WQEBnsBsSoBc2JUaXaM/Zme3Qx9ZD3qUpJUn+jmFplWAsbuH8kNTu4On
wGZUIvutJLnS7Kdw9kdvGilZ7YOQwNhT2MXam3HixBYxXSo2Ni0lhaqQ6j9FlUksUTH6QgLo2ROE
TNzVP2k+MlA9gvfxVLQTCi/LGIBbBiK038HMajQhi8a4rXT6zq6YpxJosVXGaDFqvgLyFs/lSDRS
7hRfAfIyUkkFiTcAy/ZS+EO/C7+cXopUie81UOnyAhikdkw11iQRLcr/LL8n+aOuS62Q6iERV6zT
sGnNVP5BxDe0LilKTgja19a9UopKOfiaNf8IpEG+hWLay18gk4nfg66IpTiTAs9kllBwRWE4nOmP
yvk95AKhgOEXXUibnQEHLiAgbpQ5xvJjyNCDxC00mQ/Wy7L+3DU1beWqM2jvJnJjX01S0A6Hge/9
deYFH48a1YyrmOrJYyt6akhonHU3ACJ4JQvQJ3dEBzwXqdwUvTM3FDEOVlTVFLBU2ARfqUmmhCBF
r4KXyhPr0cgKwLA8N8F9lYIkdnp2+RsI9f5+SfSA4sgpfDBJKpoHeJL+r6Skguz2YiTD0EYrBSbC
SJU3O5y4zEEZTib4rJRyRRYjrLtDDU/7lVJsQxlWLcPnUMtbMl/Zrt7QGTJSimx5+itQqhoUhJ9Q
UoLNnZZg0vPyWSlAAOBkwV9oOprHTtQwlNzjFk8/7MmYe+J4ARZkoFSrg8IhbAQnraVPWgSXwaUL
ZfzUrdp85A1qxL7wA/rcHN16J7dBTYhfl6J0F+887dWY4s4uHlvK2Lo1A4wMrex+waBOXjhW4y2R
S94Yx4CO9rQLNcWqkJarpNum59U8JkUhrixqIqpjITBPCl+MpXLfQAb8XfvyfG/AFm2dAWBFd2xn
6m8PcM98tE0ls2BvQk0vdkzxas2buTXS8pW8QHqVbAqjtIFKGXy+ERPltkOpvKX5rMnEgKRHv+wg
7iWH9AuMoq9AmjqUFajxbyZTQ21aLnau4yQEpTFwtgFFeABA0fQCurRn3oYNdWkvSrg8TtFNzKK9
zLhetAT+FTdgeADSn8g1yIicUYVckbtTZdLtCuAPDWFN/SF1he90SdUdzGQYHyQpRexV8gM+Xdt5
adIph8vm14TvxTyzWqHjW8jY0gU75VrDYa1bYCuZA/WKdCgFytwdZVCCAnZneU+PwnZmXQu+1GMK
LPiy8fVUMQbMYV2VZbqOwlj0U06tMyfM0Gnd5U7i8+TuasXnImWMBdwlZBURsCaqaAHMbPrnERkV
HNFdkoM2IYih4F0Z7feNX7Tmnq9/0UpiBcCzX9UZnyMoNPwwLUwvDmzVJVR6rQiFcTz0wmvYaLu0
HXT0vazpkOdUANQhABo+UXIAT2Jv7NRaAuDvz2KI4aJ6q4gPymLViIfuNFLiPAsot8KdCwB2pFQj
k6YwCu/yLqy1IRZri8KHuaibgolZyaSUg5Yz5h0kCHBg66cWmQJ4HHQpwsJRH38y6FfdENE5dwyR
3FMMfTmDir6SvgAg2RRJQx8eOqD6YAAzIcxVwOK28ngFes4+lDnc7UIYnxv/sIw4NEAaG8sJxL6y
OoFWAQMR/AvtPoTwoFxR/o3Kl0zjLbiiEkRr+/LWflzoqb3V+ZoMCWJKWUI8zOWBjHaYbifsfgGP
IcCKV61XWVX1ZOtpsL9s+ePJxjLiMzqixibzqJZf9o/kUzPphRJpnGwmJMnXAdhWHt6y+KRWy9/9
ZEggxwZGBkWcUyuYjoRdcaPFoLTX+gJ9szLlmqb88NUEb71xbj7eC9S3cR90j2kI8jVPzVma7duZ
xEmtW16zltKwS8XxG+Qa5Xh5+z7eCQ2dDZNp5LR70Pddtvef7YPKVddjxNvgV2p1RQQDFwv6cOQC
8ISVXFPO3Ri7ftaiQIgJBjzUhLV6oUKGXWUdd74MpeGXP1Hostt4qSTWYfKAWqO1oTNy7oQwOsGC
CGEh/7RWFx+YCKHRucUb1x35ij2XTemVZtPn/4+jyAgiNOEVTeOrrfYyAkxORMFezpVZgXVubTBH
Y7Vh5dz+IVeuAJ5iCgqY+NMvNpjgdJMQKy0IAQNqoT0f41CtdyM1Vjr41MIuH5Fzh9GWbdADhGV4
s9UNM4paDyZrOSJKbz8OOcIg7hgEprTrUoKaDU+yFilabpotTJld1FCNWI8pKewuJQaGeVwrQfYe
0dADH5oAXZnLG6vJl5HEUtu/Xl7iGffFw4AImYKvZNKzerqns2/NQgck6qApAKNTMf1DM1FvFVm8
r1LfogohtIMmADxuLPfM10QElm4zmkw4F20VqPRqVIRWxU1v/M56UyFex7zFSn9kWFm3D+BH7y4v
9cxtWAIyRrMIhSdp7VqawW7B2KX0soCHejrKlvtOEltTyc98RVNF0c1QUClC+nm1LORqgjhf7pyv
JsoI6j1p4oNoGkXeK7kMGjmK5eleAf8bbji0s5Z5CKCwMSwQvfTTT+mD+x/bjBkJsdWRR0OG8T2/
4W5QJGmUn/h2wK4DVE5/w/CZa4I9megCsWvwbcsP+8eT1lDeTRimbGxSjtdNLvc7lGClR5sKyoZH
O7NG5P8EA0y4Ksu48FNTVSqr86BnsPPh/nlSDbRs1GuItxENpMcSmPL3RLG39IrPLNBetOGZH6RT
QZFX3xTCNBrMPZckUhDQkWvgSFBb/EMgw1L49CG1wXzYTNlg7A0imKcLjCGdU09igT6CQJ7dgmMa
Kn1L7+3jVVgmLsgMWdVRfDPWkoBybzHFo2IOjISAwH0yJOD5wrjfCMXOWFm08fiD90RCf+U+O/gq
Wa7bNKNNMKKlkuugdULj09eaKJorp6KhqMqon53u2CiH/Uj4DsgC0Eh2XyOuU3hFLbVb9+vMcnDM
Cmr2Mo8cJ+HUEB0lLcipnzrzgDJplKm1C2BxQ3H4o1f8O1IUvSxGxBP+rFajErAMY06Rk+Um1zjP
aNpFDfiPcoT1v4NhXU5vnz1yiPEyrBGIOnMECdlP1xUB66Z+QMQsREnKFlrlvpzG0bts5czCTAu/
qMk8bgZ53qmVAf3WoE4qUnG7omWYhuYNw2SavWV2oVuOwdZwnvP2SAEYZEp8t1bF71W5M03qOkAQ
pIb+H+NE6a76AUybWI6Lx26sxa/LSzxzQFgiY8x4ZdD8/5B6o48Pa4WNnMI8grlb0F0o2vnz5x1N
Hgpjuli8rr0SGrYbA447pAOnS2X/wRohPDVxMm1Mr/wYF1CK0nlKTN5KKPGru+sbIXJTi3ymYLQd
SG1UWWDNDF+B7NsHe7Dg4CbBSAuvabPD5W088+UIt9AL1JlVqFBLOT0pfSRHVcXAEqcwtOA7FCD9
O9Q8rdmnBbIdjpEAKdpfNvnxWWEwBVu5dHJ4PdePdjiouT0wRdvxRT4fdFBZP1KJjuSNpJKeP/gw
eBWnqELquZcNnzkyFrKeFhfQ4v6ttWaZe0kAi96g06NWdRfrWuY0ZTl8Oo5leTa6lyqEKyS/V+9X
UY5w+S2AX3Zq5Qd4jT4ib1JuchXSNNM3Dui5o8PTTDVw2VFAc6ffrxOMxAKnSl5qjdEBbS+wdWkk
oUrvm/EteoTTrU7R7iAIrp8/v50m28i0EYvjoy9H659IxIyoXQeGDvofMNODgubTrkBTcSNHPXdA
TZWcmBhSJ1VdxcxoPpUCxXmQyUZiOg2AhR9iRNUT/G11hCfSHP8fqyKVRuiWtAdXfbqqGTmVAoog
p1MrysiD5V4awLwQydo4jWcXRpa/BB/821rl+ihTAQtFoQEFFx8OAZOBaZg0hT2mxyTT5eZphvmz
VQk7Y3QZkkLew2byhK8ehlkFplzO8GwmJrbRo4LCNYGDL9C1CbLMu7yVHyM5DgcZqk6eyqsgVr4l
GxJYtsjqQIlqIRe50TxW6Xe4X2Y1whCfBnUrq/s7F+W0HryMTCGzsthXoofV1xszOwwMWhOOzbXL
dlHfyrfDiIKYHbX50bdoHSlR1RxCkJHMAJRoTznBZNIQzNDI2zi6Z/yNjfAJLl0Y+PZ1eBkOIDOZ
DlWAramDHYN0gfAFKMVf3uXza/7HzPIZ/rmHsdGmvewz/caf59Fw6m4R12JUpKa7mbDbez0LpSt5
oL9mpSjWlimtaITLLabyxPLGnKpz54sv/r/BCniG1W0tEJPzTY0lB2DHXQ206h9RVwmQMDm47hty
tMuLP7fFFL95S3g5l6Fup2vXjJnZFMgyOqYuKnTXYBCZUzZsrOrcQTYZJK4gji/4lsuq/9lhkMFa
OnbkCUjoVW9+HNBHrNTgncHbW6HA2QWRcy0K5WB75dUGoo4MQEAh4KgZIu75NYhAGjXhRsBx1gqk
EhwPtQ/89+mC4DX5pcrYVMYEB5G1R6ZI6zwyLRjQl7/PuZ1jfA9PK4V3ig+rML4muLcgtWJIauW9
BDLdM4vefCxhDH/9/5hC+NleAmtmgJ+uKWvGprUlPlI5tuW95bchHU4LGC9ooiF++X8YY9oVJThC
bGWdhSNnE6IOTcDb04DZd13L4EsQ4l7fptn+sqlz34oQjQcQOWZe+NW6wDBpRpNRuhFCzx6RsrDu
DKu3NnzV8resHSciyeZSHuKFWGsx52lvTNHMucsbcJNOB1b0Cuc4vIZUqPZlB9vn8rLOnQyKfUAU
QSvRw1o9f6KFNJ4ZtM7Q08rdeIYeV8cMCSOuDzc+1se1US3ROBQ8fFQy1msbNMVOGzDVC5u6PoR+
9VhY9TVQOeMo11G/sbAz1ix0lxmfwMyXBW52eg6HTkhMG6e9rg+ScR1ktvTMaCeoO0o3PyDR52/E
mx/PB5V1hcE5xBEqTNfVXY5kA8C+VEBqp8f+VirzRM1NHZ4uf66zVphyyDWmlEHP83RVktQb44w6
E4g2FFi1PqjvgHBuzVQ6s3dLLESjheSAovPy3/9xtJTrYUdZ4OrzfuofFMVfIBOwfq+1bDC+qZWf
/vfpZXEEKTKpqNXT4VktSxhpHQUhKQEKYwTrmfo7ys1PzqimsEA+oOGWcOg8HuuQUpUQm8jnnvSu
EKjoNmjHUF3WchcoBgQ1mW+2cZs/fi38us74TXJKQsx1Q7DqSxg4vQ2eL626G3OO/Vu5G8Twae8O
pUI2mVxu4t1Va+XdrQy8DwCQBGWMtthlSfZnXqBmtRFvjcH6sCBDKGTgpkyKrDK9fHWpUPqtpU6G
iKhUU/SWFVK5S9rw0/V5rJCaEk4swxJY0OnxAwgK2ttEbriGhls5SW4hhTNMQyJu+64Ethc3NiA6
ePJcfpQuq80+2bl1Lm6DjBwPQsfx9BekZDoL4Rf0Up2ClYlqEd5okZ599v3nOVlmbPEw8zLjGk/N
yMjDd9pSxoMWZnm2GP7kgIyPl+/WEmufPClUPJdxIUsv3F7+OTVSR3lTt43xo4MjXBbSoxEdM9nc
F4rqMPGGAAfSF/MaNs7kh+rCYhWyEWVdbREMWn1DsISo9Y7Gj7G7tkPrJut3auG7qRF78/z98gLX
pqgdy3QfGJJDxRUG9Mp5ROhKzEBDYQUbY3CH2onvdkPWf5HQW9/JBjw1Knvh7rLR9Qn5a5QePz1N
lRBjXdqLUR3Sh2IMHfQ7kkf4AelutibLu2xl/Tr/z4pFzCvEMlhvdd9oQgfIAbO0EJrTAKhEWkqx
qCi58Mq3ABNnjC3DQuCh0fFmRMbK69dFwZgyfUEjhj62htJ64kHjxRxb/5MHn3WdmFodfN3wfXOu
MAU3cYDEkPkHxFU+G7ItVqj8MBuDuhqeZOUXu04JQd6jzoiT0Q8DXWOabbO5v/yNPp4EurOwIPBT
VJuoj5zeLxgHc6wbkBP9qCzJYpsQhcX0s56Xzs+JldUtJiFBE2AkeUQQ1HfQzXqTE+Xt8ko+HgDK
EUizMpxj6TaZq68yplKrBjNSagwtMn4rI3oOKQTdRVfC3BqV9Pfo/uuWCDAwRomAbgn9pfWEugGN
BG3q6WLRRUdFhphRgqxtNje1lFV3gG+LfWt03RHxV9Udo1i9QiU33fCNH74dOTIzTxTQW9bC4Vyt
OKtQWM9C87sdwQCokFl0RyPZiqbOGgHhwZ7SsTHktRFkX5ARDt6SqcrsnaiEfp0zq84+fOrrLYgY
jUSIFgqGmH+y8hVdmo52aIyDwzC8EORyab2gmwKFVIvDjRxvtaL/mSLKZVQrPWzGGZ4eeeGbUZIT
3DpGBvm7YYFel0rK55zEXyu0fv4uhhGYayTCXBTISOUhTJtQRYENRvSNkOetht0avvc/M3QXluF7
pKv6at/Qzenpn0nA6Hu9PsZjNd2gItfd6V2gH0ISZphdow4RE/7WkDBEBaJ0F1zp6La4fNKti766
hH9/jkErYLmCBMQf6pFWriKhh1REMY2p02hJ+mVEzmAfwW3bGMj9Fxf2zx38awuYnMrBoXlPbHz6
HTUtQ/p54juGcf3cQe5BOkscZj85Ill81Iv6RxcNPzqF8Tma/zXXu+8jHeiJqK9qkyt06bfqFIuv
XP0gHnKLB91eZuWu0UJQLGDlWkjky0ptiz8Z+q/Jdd7Q5XxAOzNP9kk0Z+oTmnDRrzlCjXoDrXRm
85cxtjJQJQATiO+dbohfz2qH/GfvAA1Dw9coCg/8cOlVYZx6l6/rmTt0Ymr5Kf/kWJUyqeG0HLuw
NaSrhANxQzDaff6mYsXmjoJkW97CUys1tFY/T7lD3RyEe9UepX2pojX1/1gLaZVCC5AmhLE6RzZT
FlKk1zhHRRz/gBXd3Em9ZDxdtnLucAD14EpQH6F3u/I6AC6Css9gVSeREh8Y2RqaMEKUYBdoQXsj
l6g6qF1ZXos+7l8+b5o3ClQZWI+PFwVqda4MGdRCQXHudlT04Z25CNIVVG/9IUNVDuk0w3jA929h
Az8eE4Dz5FvAlQimcQmnH1AaaO1IdYx+h6VVt3GSF8fQbra6LR+31qIDyKeTLZkEb12vD+WqN+Qy
mxxoeU+yob/3mvXsz8Z1j4ILmq3t0dTqz8FacD5UJFXUAiizqkB0V88i/KOBtDufYJ4iVvDdLhEG
P5aKiAwXidkyRLOxCWjCINEZv17+nMtJOXUzlsK7BZ6B9guQmpVpwDOQyRJMWwaAbDH68a4ow2rH
rCPIDm29VXlY/r6P9jRaIWCSAa+uTu6kzL4WqOjhNANyB+qYxd/SIPD34KxjyI1meUSLeGv+30df
trQDgSgBK+XkrKvlIbMGIUajr4igkeQmciF5idbY+xJ9rQ1fdtYUOTskULQMebFPDylCbTPzGhGZ
QTlwUHlA5ETe+XaUZ3slnhXjc1EbU2Ys3moAFRzZpVe/erGlEe60pcPA0Ee0O6QafasyYXDaJw/J
glTHBN4TlCKZ5emibB/A2YwGFUJ5mdXspiGMcy81Qv033DALLbQy3poz/GEfVybX+5hCALSYaOBC
9Sw9RUv+xKbSelmV9huL++BW/sLwgTgQXdG3NlbvQjhPoYwkElqiU9VdoVWSuXCD8o1z8dEKdQ26
8DQ6eVLRbj/dQlRF+9isYCnbSaPvqrCfUWwy5sPlD7W+XcQu3CruFadctVAiPbUCM0th5hNIl873
5afR7hmaFHRXkzB7hwFE41NfbLWHPphkx0hcFtj2gtpe53ypYopRNBApoqZWvBH9ct21i1Z6UFBW
uretdtGrm9rd5YUun/9fN0JRTCVMW2CHGAVsebrQdBy6Xk4YBNXuI6dzh11xELeqt1XaWHcycRqn
dlZvDtFiZ1Qpdkrvx2vuMXvD+X398H55MX/zkUurEaerGY0mhPmHFfUAoMBhlsdOuUPmxWP+iavv
aL05X2rnGvl8Z/p22fY6+fywwuXg/hN8kT6nWr2M1JKOmju4gOCdX+atef3Zd3W9k8uF/8fOmObo
QeTY0R79QwWt/hVA87W/cS7Wr/fayup5gY4fp9KymnnPbBAX4UA3d8uNu/whT1pbWe7EP2sRUa1o
8fK9bqvdz8R9/qMf3l+/bk3O/Dvc99KxWLldgMzppESYqXbATl30B5xXxDbvZ9d8Qb/zauMkLGf5
krmVy7WZWIn7wNzg/kT01fmVO9f/uV83Ag7ljMP49+quk/OsyRsTKdBlVShguRSLXGYGuZZneO+H
t8Z7QSto64NtuIs1Aaq1RGmHi83eI7HjgkW7b7Pz6+UudB4a752cwEFsc+Nh2fp+a3C9QKRDTZfv
N7k/5718YCLWrtmHd9GV76SHztn4fstbf+H7qSsvkmhwKKEXLosM3Yw/moPip4s428Z2rt/m1fFf
Q3Y0iVFEIZ1LZ0G0O70PFaKou+s+MbfWtHVWVk7DMuPGypeLZunfO/8YoZVcqgw7yxOkSLYazn/r
bJc2cOU8YktSdQTH/reB6T1zGjxzzww49yXyIu8/SPc4Ytn5b2uVf+PPS4ZX/mQIMmYJVBgWX9Xr
5rW4q67FT/+BciOy2+X79JxfR/fiQX/eODFb27tyMEE7RkaxnBjBmUF5gfPZH4nyXN8x3XKX7wLP
ci13C7L9odiyPkArTzOpeZI2y8WgAbmPjor3nLmz88d3Sra32KvO5jt+zgHQEATEv7DlwHGfeuwm
sbJcXo4sQ4h3CvdDeDaRg+baXzKXEX6PzQOK1of6oN3YVxu7fM6v/mt7tcvoyUwpDRJiFW/YGa/p
PtwP+8lL9s2VetyqmZ37pPQTaFoAqqMpvkoIYoSq46kuG6dG/V1WYN8iT6VNf7q89uL58fLS1o6A
sJ+6J8UOIQD5A1o43VWjjVQ/TLXZlUQr9ugjoaqs1BEz1qZ5w+doK+eGKZCdNPrhIFkmulinplJL
NUa1Z3KWD0v9S2HnOXhgkW740PXuLVY0OlhkAwtbdl1X0ZhSzTxI5I5aWLn3iE6a13WfNq48qdl9
XGbZC1Qm5eHTu0gFh7SKoJ0mqLGcn3+iiQKhhLopmdXIwMlyhy4rPlVrs0fk6tOts7i4sH89DQsk
h6NwAxBfh361ugdM46ln25Qm18z73HbRvmheEH9DQ6nWC5E8p0rfIviameXgUNluJAdtxOwhjSf/
VW/ztkBAoO/7qyoz1EfQJBUzhuqotJxSZm7S5X35EHzTc/0/zs6rOW4sy9Z/paOeL3rgzcR0PyQy
k0hSJGVL5gWhUknw/sD++vsdVvcdJjKDuOyXilBR4sbx26y9FrUxWyPVBC6M2tX5xJiIaJTCcRCx
1IYBzRElj2ZuQzhr4/3UofMKDbQ1TOkRhdPhe0vl8UfUeZG716gOLse0NuytDve1fyk/yWB/UN6C
6hUdo/NPUiBpSlCJn3wkFjKIhg19hxhF8ZXEP2QEYz24t3Ot8+wmw7Th2l4eNoNFA55GPpgMvbF6
nWByVcaZ7hC/Fe63BvDGJwH50COMm1so0SuWZCeNTRmerAJYnvNBRp2UvPP0BTq91AZKQa/TvppT
2EKpU/18eZEvzzUpTHJe0AbQq6GuS/KRo05FBZWV70CFcxDthMBTE22UTy6CHJaNrkoDSCYFZJ4A
OeJnRyyiOGGkSz/4oRKHuwlF0V1aRMaODVXcJv1SHZw8zA+6mpr3VPPzn1Yxaxs32OXR4xvA3chu
JWBm60zbvAxjVDWcLhcuZ/sQVaHywcxUMIGegAvnBH0xVC6vnl15j9HgA9RHI1N/Pu7CigujykMa
7bsKBpzZzI5F4RjB660AbpbFAjAHdMqeW4nGgdrUnA7QvKDnCRMSLMOIab96/kzVYCAamTVqlU9r
/GwNs9nIHAEwxE/GurzPzU7bJwrsMyPsofuin8Lja0clMRsgKqmAsHPM1Z7RZ7XL0aKFH35Jotu0
UpZTiCbLRpBweaG4ukXPJoOi5HYBOqTrl5Le7HY++rDlXlXhv8khaQ9U11IObmGNMMNO3XAKle5f
kKz/+jH9d/SzevvXtd/983/4848KsicJG1v98Z/3yY+Wtf8l/kf+s//3187/0T8fh5+t6Nuff7v/
Xnd/O/bln99FUpXrf3P2K7D0ry/Zfxffz/5wKEUi5nf9z3Z+/7Prc/Fkjm+Wf/P/94d/+/n0Wz7O
9c9//Paj6kshf1vEZ/32rx+d/vzHb7Ie+1/Pf/2/fvbwveCf+XGSc1/99Zv+/dd/fu/EP35TbPvv
JLOoHkvX5re/jT+f/i9Y3r9zA7u0T4IM+avFpKxaEfMvNOfv/IQtCrrNBgcjSwccq6efWfbfSTuD
JKDAT0e+Do/Cv7/qbKH+d+H+VvbF2ypBrOwfv62uElK61ChApZAA495k45wfOAM+1hRpmuVOg3Kv
hImssvN3Akbj8JNeImP4KY7S6o9nM/Ovb3huc/0a40rKJnFkR6neA3hbV7phComKMMrdW2f3GO3e
f37z8OHdVlO49OKeuScXNlYDQ5wCyncrc2+z3ZdvH6Pdm3C39RTIKPglEytvfLbrolk8THSHd1/u
P75N928X/6u62xrK+s25GMvKY23MNp+tGUN33o4IJ94zmGJfbtwfT/nVF8az9kgQu9foZ2RZsnDc
19WNU0BKu8RHsOA7hx5VhC32nht4zgekkH0y3Ttlsnwol32RQV9q3maFt+vrrTrIxkquq63m/O9p
Xo6Pj55/8wD/xMaDsGVi9bg1M4xdYc7Ii9232P8odg866Y6Xd7285J/NrryXacyj1Ar2V3onq6et
jsKFDh544StY9Q9KFsZ7OwEy20SKsxEGrGKPJ1NgVpB4po5DF8TqvamVUJ9yrxE3ihVWHyML8egF
BeNRibLb0RsFKlGolL48vNVFAs5Yo9vc5UDzsHKdyMNy9qaa6ZKBNguaDoa7RR3tnTX0CEPoenlb
6E5y87I9Yz2f0iCsCPJwgAY21wRRoZI2eqvrGCwgh9Nb0z6YZYtSq5U5+74emz2c0eGNSGMPZYnG
ubOstg46bXT9zIuaY5SJ8Tt0qajLCU3rfWDM7j5PkokqQDIte4UC5nvFLtwdTqx374SRDfcrzPlR
W0MTNg2CdurBOUGJXtwpcOYeiAWNvdE3zdHSOxfFAoi98evhr3OK/ECVfavZVG6Z51uKUgkdLrz6
qgVPFwHt+ZzT7ekURe9FcJDF6tGjB+sIle3wOu+FmXUkMB6HE6/MtNedbrNiGWGmLs2RTkzdH61w
OIJXbjesXCwniHgTyCDOuykx+KsyDBBo5FMh9DtC+dL+jhKycps31vihJ22w4WReMQU2DlYzXmWe
2XXkCqNngShRaB7R6ir3GZY/zYXoD2Dn+vcv79Jrpojv8DJR1iHuXJ2KqpjdKiEYO9L2hHpBg8KN
liTaEdEYb+N+udgMxLW832RsWC5K4qsJRI90qUOIio+yzxnYbD2iL6DEG8d8fbWA/aaDhrMnidlA
j8kBPzvmYdcnnRi9PnBCTf9Vgu6PEb4yk1956HGtLZ1Tf/DgPN4C9qycW5NWGsl3BFZRQuNIEp3b
hZJVbRB4gikjgn5th/JL+wXC3TE7wnmffBaW036FfMBE2UPr9K33YX25cbvhiplg558ivwuwYaHH
9WB2eQCrOQIs0M9qVjB1AMx9p83U9/rgRdorZxrQMIGzQSKHth4KyqsRuwVKlKhP2TdDUyUBt270
pUaZyIfj0rhbXAJNPFixcTTWm4h0BOBe2S0vaYNAYp9Ps1WES2FYbhUgnx4RrlvVfVPFyQZEbn0q
nqwAvLYNYD+QbaxOBXjLaOYAVgHyocWdVqC/gM69OGbdpLzyVGAKGCqbhwPBC7x2HqLB0ubJZUB2
i57h6KAj6CzLcHjdMZdWSCxxFYPwpt15tVZp1UzOEpd1MJa6FK/pljw5Rp4Z6/RScg9t0KFczh9v
Ojg+iFHBhdhrQF3vVuGU6WIKoA8BV2wZ8Z1rQKZcogG7gd273BBwbADpYR/yqkOzdL4hll4R9KDa
c6CGYftgoTV2o9betOFKX7NCRh2wKI27KmngcysKTXSRQ20/0FAQOIoxaQOlKf94eZGuGKGfh+cC
1DcJonWvIZS0Hcm8dAzqSlvgJK9mCI6SuP/1spmLu4LZouEdqi/cE2K71YxVLnRlppaPgcKefHT6
Jnyjw959j+Lk4nfzNP942d7Kd2UXkJRhdSRhDQSJa2irZuV11M/VFNilGb2zM0HFHy0AslJFs2+8
EZmZWugHNw3tk0AvZmPpruxF8vYO3SieSvyoyp8/exBIW2pOrA9jgOyDckB4GKbEEY3nXd7YW4DB
KytIL5akI+VKJH+5joNmtcjLQRuDqCTdTP8X7JtepCZb5fJrYyLDpqpAbNj9a1qGsO6MNDW8OSDN
VX5nRp0ucMsu0W4qjG3xIq7DYRMvjtmT6UReVe0CatMlPdBoI1eCIRoNF4oUu3HfqkpU/V5GivKw
LGXRfU2RAP44hq77vmwrwwX3A9IP2tnc2wQwX+xgWgUN2hRhxqJVkRz1+ZJGk52a6aiqQcQ8IOMI
3bh3ozilkx/1JTbbfSNmqzskOk7vnutd1Y4ZUqS1b6Kx49xk5LYoqViOMu2Q5ALjSy5P+V2Lkvmt
PpVGun/lAeBzwSkRdcDAyBFYHbjJdtK+MJY5ANbl/FkiFTn6sY6Ucdzq1t2oRxB8gzW7753RIS87
jxu38dolkp2VDihPdgyrd8GNCGFZDdtKMwcIUoZIrXimr8EHfmMURfslBHj2pmTsp5cHfbFFMSrR
pbI3lgSetxo0gpJi0ktlDpIkHb5l3pD38Lt3UAQPWvnv/N5Zeu95xuaqNRgnQEhBzOh5q0Nej9nU
DrY1B4j/DScHbmqYJbrG8fVYVzecg2vTSUmCqxPaTtk+cL77OPbh2KNOHeRCQXKPkItrek76APkk
wFmOPh0mB/mfDXdrXUnmFEqcG2kpWrU8Lu9VMBVrkI473TQHSyXQ+lrivL/RkSt+ayQu2hCpWgb5
PBxrqAs+I0ZWP5oTqffSyHwjbsn/T0NyrxG25D7FJaFvOGbXziRuIBRrADXB8K9mRUkcJR/VVEVx
RVh+XHbzx7yHSX2nCNHeGWq+FblcWwa6/uBPwLmReYvzZYBgJ3HVsVADK7cRsShK7x5xsepTbTbR
oW+hcqxGW3kdevlpDeRFSHKTfDn+xrlRVMgGdKL0JUBoI0cANDWlXqvefNBRvHuPGFgMtgYBXGdj
8a/sb5IX5Oalj0+SdlWLQ46CoEokapCMUA0iIOl1yiEPB/dPm8X9/PLRvTKzBj4p5Vnqb3gKK+9X
mbwwhxJ2DuJMVdhFIkcNJLH7hzHuYM+zhdSp7LvXOnLyHcNjpEBgPfWsnk8tMmmouiCjHKjkRWkC
1sym8eGOcKLDy8O7eKSfDHEby4mkVLRaQxfNdwP9yyUoUrXfE1BlAZLQW0CXa1ZszimDoqfFXaeQ
1SZ0Jk1UGmzwLeJzkJWX6p6ySLHJuiOX43mSRToAgBPI2cHlQFy0OnnowHlKiI4uQlWqOh2WFiHl
fe2ZAAiMSE6fRh74IzT+poseCsWOXd0iBwPauHViX4y56tAFb2VJkLiJtVVFvjYPeOgUPWVliSNz
vqyhF5Z1UtQaom9IB+2rNLO6o23Gy1Z64doReW5otazEqnk4GxiySvj3dkvZKMDB4Dx6r7WNsUVe
eRHuyzYlnmsIJQnbSG+dD6tpRI/ETcntoyiOH8WG8tlOBUq501R8KKzOeUxavd17hWEkG3fBhT+N
aQswCr1iOJk0VJ6bnsMxm3OHu2CGbf4jYgZC9dvGm97zLpjRLhee+iZSwhlKRatGyYwOso0vuLKm
kt+AogyoCno5V2vq6FXfeHanBnYBNBSC0K4bKS13tbdB/XPFEDub+JNYHCKHdZ64nBErLTPhwOpv
mfs8Rw8TfHXx+qeLCAUPibeV0q69ch46ox+FN4VOEFqKTe6+GCdvj8oLqk52DcsG/RTml5fvoCub
FeJTeEllCZkC2sokolZx3cS5E1TKSJNj5KAUM8/qLSHgVtP1lYfZ45WU5CT4zGQwz7cLnpGrob9s
koYW4luRReVbwwvRxvSaAgqdtnLafsP3W9eD5DNJcZwNSmu+xAGsbNJCWM+aFplBoUOTfezmRZ93
cVNkb1stbu6WsazfR03U/zKFMRY7qs7au2rIN8UAaINldKvLUfZQs0/pO2KmV5cjSXirgIzcDgbR
eyk6UngjR6GJ5p2iRqb9oKkIhd24Vi3Sm6T3wCNlk279EJHhqUc9EzaKxyhKWweYQ7Pf0yhuqn3H
C1Kd6E2eEerMYRE9DKkhfi/LpO39JAGrg64joGlfLZfwQ6Vr+WfEPIoHNUZb7IuxZK0ReDAmP8LA
M9a+20FItR9IbNk3NICE9VHJobhA3Vkxx7s4a4SLmENrjj7Sz07qW5DS/wk0SfzCAW2qN7FuKZ2f
j3r2e6PEsJt4BUiiQ5J31XurH0wHPW5FXXZ11znDodKF+WPw3HH2YQuDe6UpNaZkRG7xC8R7IJAs
c8raPVKTinucOBmjrwzp1PpFZoSP1IeG6n0K2y6AUWNAFVAhB2cdjbTp8p1JEKghoOrq4WFBMO2b
JmJFPKZJ394PowVXCY007be0xkH3c3Jd36Vesnuai2SckSux5t/FUPcfa1GiywMfJ9RwSar8nFvd
/OF2wmxuOnSR3tleXiPjPAF72i2h7s0ISBPZ4YZPlvEu1+w22g+zHr5rE/R/odsT3lvR1RoyHGUU
/ohLMTm7AZGQB6GGgxMwpuET4CIrfETjkNfDstHLOuRVWzz0pVZ3PgJDOnAkY1Taw2iVxbeRjjoD
tms3/zSNkDweEGvr/zTVYUZTl98hpfa6GHRIqFo/3EiDmcVo6rK8iwuhlr4DGx/UFVVGScQ2e+Bd
CG+l4bErIrc5Jmg95u/UZQTJUpSNppNPnjqp6mmo4Ukp0nnwha6OoEeNIaOPoYj1IEOYS72ZdA/G
jUovOmMfNaOKrOiQGT8qK7K8XaZpI3SmTjsUt65S598nwCQ/cCGXE/LVLl0KmmQMtPSmRdHBncI/
Ilet/jANUWhHcM+56juhqpRQTbrKFyVS7W6fdXn7rsaNwItAJTbI2GfRwVUFop2WYox0W6gTdbYx
nwrzEPFI/vo/QzaNU5c2Bs9nJ3/1TPYTEoWkzjfSq1feaXroLJA0RKK0kMqfP8v+pIDhGyXszMAc
DYSTWhW52UMGMciXNqKxZhdZbRnArR3h06K2vRX6X7t+6LSW6DI+AWfw3Dz062E5qrUeCK7Jh5aK
xb7I83j/8msir9P1Jccdx/gIDynjrAY5zT0KEkahB3qn0PWEgmjOy++qPVyDKi9ojrBE7vwRO8jF
/3rZ9LXXheeZuhgwPfmKng/Q7KtIugp6MOcpHF8lTZ03Hf36763adW5ALn592d7lUGWnOH3iEKWR
nly/LGEdlooWj1awhAWaWCjWq4nvNWPd3ynZYiGV0FnLdIwXFLJfvZVogSIHRrss7J0X9VyKTpBX
KlN6qucohW1VOMYfUZKpKbqHI5K3ReWU/aGnkxm9wDj2tmLPK2k4EreU6mTQQmy2DlzEHNsm+pXF
yU4Q/AsG241RoEhKBGeMCD/7IAjpNCSnkMcCVGXXynEwWzhO004Vn5CKKbeaJS/dGEp5ku2TgBi6
lfVqZApKlFOeQArQdtShva717uZOs24RQHe/v7zylzsNW5xlyGglu9CacrqOrKas1Dw7IdfaH2IE
Ag+Af/v72By9o+WiGvqyvcudRswCZIApJ3MNger5zh6GxHSTfHEDN0kzqPcjFwTuUtwb6azdJF2m
0YVudBsn+cqEygQh8gKMETjGyijqvGAzIG0OuLnzBx5yurtQQjugJa5ujO/yagL0zYXBnoB066Jw
0kax7Qir84LKqvUjClrZrQBOf3x5Fq+sGphMTg3pWirZa/8LjiaChboHlKOmCk8IQNAuRgc5GdWR
U6rFG1mEp0aj87sQT556GrVBjgrZ+PNlS6fFGCeiNnLDOqrtRkxTjU8+w2juprEx3lVNOdqnUWRd
4Y9aGIY3aazFj93YOm9hbq6MnTtOlBbTsFU+hrODbqrWGUV+n+omxMehkSz9TVdb4l2qiiF8cMrZ
/CrC2fu0RLhCG9N3ZT8ABCDao3QHHHRdzU5mHdfSEmEwqfqkgQOBwvAAjtOBAyGyptfSQhKNuMB/
yFtgUqbyzidPQVCwXkD+BHXTu/TJlyW6vGSN248m3VbKq8NI4DiyICl1E+S9em6tmTXU8WItDETR
4V5Gg/21h1pmA2t0ZZ9jhS4KoEbUZdY1Ga/FQo60YVDZCsr2Smak/Sd1Aoq/YejS1WA4TB90EdSo
uRDPh5M55tDYZh0Gi5M4yx53Wcf7A+7adn1hwRhmj4faneI3ybwUW0mBaxtFpgMIX9n2EEecG8/J
FytDp4eBqojkIx6R0L9kqVF+0pXWrD++fKivGSM1SJBHDAtgbJX8iDo3Gr1pUAKlFcpuaFIvhTK+
UU+D5iUbJ+DKBcLGf2ojl+ibC9jNtJQZvSpKEOVegZ41Qu1qpI9HILJ/zByPjVvxyq1PsUJi6KU/
dXErWqoQk1doNAiDgHnU1abd24udv0FYE3bWelBOrVbYGzvnMqMDToWUPs876Rz4D88XT8CIP/F2
K4FeFzYy8oUah37WoMBy6O1uAocHAaeHJm45flf00L3Ru242X53ahgEMTAWgGdkYtE4jZuVkF5bd
KwGJy0IL4ioEGDZE1jgejXwA4r54UdT5bji3H17eTtdOKEQLdL/IbBLYmfPhcxTjoe8KJcibxb4r
0kXxI8LZjfFds+JyNqU6gHySVp5qp9SL1boVK5vNUMiM1OGMPWo3nbNh6NqOhYMDB43SNwWK1XDs
wTMzK4wZjkM2KfVE7SNP/qcZkXNto2ILfHvtMHIsLOkVUXtemxNekuY1zQogYjpzbxpVR/lJ2Ogf
Dv/B4aCGLmuvwNLYKqsL27XAoep9HgY99J+e37tp/46mDhMkY9EXIFLNmuGljee9/hLgPqWTRMq2
gMFYGV4qtr5YGGMfCkhpNCffLdpif4I3mXxI52yxul+ZU+aS95ZWD6nXtdorVk5SXQaTqD9b004P
tXQ/x65B8rHbEiK4si0psnCNwtUik5yrs08pvzS0vPGCOrWSh5zuktveHtKbl4/YtQHhgpGYA7rI
3l8NKAIaMEL9iVeU5dOd26XiEDVa9NOLrC32jzVjADZwXWH/gMaV/7BTzo8z8r6tNuapF6ReV51M
8ivHadZTGXzbka/C/rDPEUP10dEFpdcNiPrCVfK5NZboJswVdwP/ceVZ9ogVudDk6b8I23ISG0U7
yfe/qzMKhW5V31R9O9xG5NH8RInyQ9LaeHw8aM3+9dMueXgQjuO8XJSKE+BjTl9gm1pLm74Z7Qk4
lFuaoHJtZZqGDYfq2ioDuKKxEjgisJvVKidGUvelYeEtKl59ghXQcPcs1/h2rGcr2jB25ZqD3xWv
nv9C07d2d0bYV0d3YJkXByi1Nk3KDo/HQGNSwHiUq1tsY1eSynimVAYBKSM1TIbxfF/ZyjDmpSW8
gF4lsexQnTcKv9djcznModoqRxsF6PSONH+X3RRRN6C4XBqovHsF/XYbB+op2F7FGXzKE2sdPLsX
Ke50NDsTcq4w6NKxoLeaJExz29JhHj+2VUu6Nc5TFwX7RRmmvZJn2d1QpNNPe7b7L3ENjyykpLkd
7RCOoYesjbSiuFFF79zOpNUhaQjHZosw5NqKSe/iKTUvK5PnE1iGSTSpSxwGXtq2P2sEt2ATzaqv
4OXyGTXgwdI39v/l2ZP0cLIJSIqiXeChHM65FWuFCyhgGZsbsxu0r6EVNuoeNyAXB4TN22wPKMf8
sHSdp29s0cu71aXLTJVPhyrj3NWz0SOH7kFr6OJXGa2HnqWdOsdsAuC38T5dN4SKGfcdocwa/BuD
/O1F5DpBE0XujYLy4qkX5laH4+XxZji8EgDWSLaw587Xr8ujFj2TDitZnB+1BYXvoi3jI7jEaWN7
Xx0QIRDNT8ARAT6em4rnqo/BKTtBHgKi8egPCGp9eGXzLVcPA8KNIHFIVgev7NwKIFt16WbbCWKn
LfedpzV+O6jGyVHa13tJmCKUJhlJc/UFAFY3IiuZ6pFUP1eF75bqfIAmZfKRatf811760hRIGF5z
nr/1+1cWONhSbSxY4umzBlgIIPbY3bhZPW48bZcHWiKsUDnAZ6Yau3bZEwuU4WJPDsCuSpwSrXSP
apGN/uSVOr1Oxpbc1RV7gIgBcwIDBE62zq2EsaGXoIvcoKxs9bZSw2zX5Et3KI1u8DV73Lryr9nD
2+RQIazgAh893x9lRqutngquDydV3/aUut8RtzXdmxASsx9qWKX6RiR25YjRAwF4E8Ce7FJaHbFo
FG3WK7UboLA775JqrJBzMJz9XM+vZJaRm1+y9uIc4GoiSLsanCMqAX7McIOlXNzbGDaWPSWgaV+a
5ZYoxpXTTNaQgyxdIOkCns9j5jWGLXh0AmMgSyvaLttPrTJu7Ptrq/XMytP7/azUYmh0zYu5cwOO
BuBLT5+p+c3DR2SFRTAV9ha1ylV7wPOlxAKJ2jU4YMR9m6nmslbVgvBmWXnvZnuad9FUlUfTTNXX
51hYMRKm9LPj9VykFhV3cMjxVW7gDGF0cDqvP9oA8qhyTVvdJHJFzr0LksCSzpC3miywt7p/eyvt
cAhK5rJVdV/UFKYykx2ZFUvmL6OhBrVL9bmhU2Fvpa3+58tX2BUfXqqo8HRSOTchRljtGFGhPg2j
hBuMTmrWQaJF2U+vWXpzD1Whk/uFbnfV27nJ2vHGbXWUsL3J6D7AlNHd1qTIqDZDnLglaXbFneAu
AOFJnwuYqnVYVrZz2reT4ZB3suZ6B15Au0/b0Pne9003+pSdPeiTjKH/pTUWJeCXJ+XaKaLKRaML
KTY6CVf+ZyGh0Y2Hw2u3SrefcjvxaSNWTi9buXYDsbkMcGO0RvILzs9qHDnmlCiUHZysmR/QyE4P
6YDCgDvVP162dMWhls3ZvFRPHUvEC+emBEdqIcHjBkAehkeoPaDB0Khz2P4Ea8NXs+xSRDC8aDyp
KsG2p41Ue4WyVUS6Mq9ShsiVNT0CigsvzUgMGmxmLyi9OHuAj3rYDXP5amg+3B7QwBhUq6Qcxvpm
b20z08dW84KwTJPwKTsCCnt2xSt5deS9LoHptFhQZZDppvNZjYtI4iqiMKDJANrsvFOMZt/mbfZ7
nod2cjumeXNvaELdSt5fuQ9hDoe3FIZUHun16zxDCoN0es7+zDPtjWC2bycnju7NqBV+Obv2zX+w
fyTeEGgfs0rd+XykTqXjI2YaWRLTGL5mbljfw+7oUiOhdhCP4XSwEnxU2l29my5Li+Ooia3Nc23Q
lA/YP9ADwJG5mu3JFGhGJlSx+tbKvk7w3nk36Fql3q4u0bM88D+W7PDywK8cUVxw6BIouEu68tVF
QNpjNAqPh84VTu+3S5ygLeTVx7Sdq//AFLZI3chrGC/5fIoNa+7L3op54wAyfMoTz4S7oVqsXVxY
UbMRLl25XsGq/q8xeVCfPeCqihyzNRPF2D36hb6CF/61X/LuNAEfK3fxEmlvAXu4zq4CITwFL8/q
tWuAcEMW9ulVg7rs3LpO7dH0ZsUNFH2sHhIzG9/QKaBvuMzX1o4YSl40aLiwhudW1Ax/ou5nrldY
mA+mkUT+NNvmIW7qcGM6rw2ITCklZICil10zZoyohprjdYV92pyycEn2bmlU/4EVIJgyupaF3AtQ
gEjpsSszO4jzIr6B3araL0lTb+zDNW3f060my4K4xZDKkz4/nzcS2BOEWoUdVE1e02unde9nQ4Fc
cjDJ6ZmZ7dfhHN/UOjJ8XR2qO4VWtzeAxyhamr2yV5VRQ5ClaR+KNJJiman1upWldAFbGuG+nAub
5V3dBNCkQdC+LMYJSgFx0Gh0PIyj7u28yt7C26w2kTSFJeiNeLMcXq7VZNACbCdh3hkndN7DcpeN
fX6TNb09HzLgH1sQptU++ssap580Ckz+ZMDOpz5KeddSxdVPy6BBX4jHeL9QLdqA2srj9czjfLJC
chT+HzxbCUs9t5LSBtvk6A6daJhJ7luLUmmiF/Yba4ZqYFBVkMSg5r+/6sz/ZVTis2QYJEvP50Zr
K0avNFHVEyXN4q4zm+wES9BW88S1oclwDiFYcCNAsc6tuKnIdHNxtBPlN/dRL1vjTUFm9i2y3ubH
pvFU3IHY07ai12tm8eAoqbNDUOJaeXIigllsSXr1pBm1+k5JUvU45FZyHOyC21UjuB24SFPEfV6e
1LVfx6yS/GVCOQz48Gya1XhNVTcH0nKnrLEd8H8qJUufe3v53KW5GHfN2ILe7NRBP9YQSQTAYVEf
zuCqTTaujcuDwpfgX/JFZEgpTp1/iSIUa9GKxjxR8s6OYeYsJ12lqkkMXx9fHvUVU2R2PBL8lB6I
XVamSkeIpDAT82Q29UOYuOIhw8faF6Wibwzq8jzS2MaFTpEdwBs1ovNBaZ3kTYXn4ERTvd3sFRKa
CyRghbZxIq/ZQYYW/4Jhcdmstq0+xXlS0Ed/snBr3hDqlvt50LeoxlaPvtwsUiaEEBOmREDSq9FE
IzNk1aZ6sifNGfbLhCoO9Zo01Y9u2tSDb4k+/WOOqmq+GboSFfCX1+0pN3p+8UjsB3AdEqcWxZLV
B0x6avaRPWsnYWqDQGO8j8hgZTSR7mxN5PXOoiNS3Zm2or/HEfXsnd4Y5g/Firwvnl0bP1TApF/C
YtQWMBYKgN1G6I6PWgDNECPhxrfMGPXhu6713XsPoqIGnCq4qBP9RtGj4ZXp9yx2ra+1nsTNPo9s
wNQOZZtvrZUud0ZHxLNLJsob+3qmMLcx/JX/+jT9xNk8WMT7kh3jfDNZKMpB2CpvwKiP97M+TTyV
EWzeuTX7ZVb3G17W+pggJULhUgJEJLsiccK5vQ5x0tK1K+/UD3H7yQH565tKXvtKEdenl1f2Sb7z
+coiE8XVTtM8fZm4DWvu5GTJC3c22ol7iE6rXYfT8JArzqQ/LBkkIb7XTuLOrOZo8JUoib9WnT32
t6nSTepBGIOt+/TAt9WX1ASH9dDkauG3eHTfp7Dxkj9bK/feqKPoaOV2m9i2b0U+WtDjwaiQ7S09
skB1xZMV78a27ivcvLxQARbYYRSU+BBfl9lbbCj8klwcp1x1ha/XTUuxprOhQVVmzUalY8kzlFCW
tgHVPanTZ0vR6QhxgGn0O1G4bkTvMBx9b8dx7I7WJIb5wQwLuJsR7o09UMdeYrxFrTrlOY1gjfb1
zDLrk+5kSUQZEoXGAHGJOToorkjdTy+vgDw6qwXgHcCj56KC5dVZeQ5q5eRSNaM/JW7tnjRF7eMb
Iwz7/A5AvzsEbVHrX7wqnqJ5Y1tfvEGsPZhC3j7cCfrhn7Csz2IJO+SNUhR7OBluG2W+G9cJJbGx
ir6pVeYMsNXps3JrE1gUJ8hftd85nRBAF/niLBuQwCuzgKPG0UI0BPjCmujW6dNRpKIcTl0XDvsK
CrFdqqX2D8+ExpHWONrCQfltXN5rsC5lE+IYjD7V9FWi4/ODRpEo06u66k9jFzINdm57j1qRDzSk
52jf+ak5pRCYzPQ/3BdTZEHXjC6OvVfSGilBEm7kXl7eDeujT0YA/waYwVPBlv+ef1FcJmkyZuF8
kqnSx6hX0pOrjsZ+abqtasv66cIUsy03gNQZI2F6biqXtFi2Ni6nfu7TAILf/La2RXbz8oCuWQEN
rYJ8ocoHDfS5lUIW9xR9UE9L3hf7mL6aGw2qH/9lK1e2MgwD5JjJxTF5IMDPzVhOnoxuxhWdUBTx
i7RXb8lSdpAl9dpez4r442TgySXNnac0dBSV5bhxaV/uYL4AISrZb8hkrtnuq7GrEBiZ1RP0KTDD
d10SNI5IjokTOqfMaGe/sqMtFuqnfNH57WFQayT9TDwuC/zyq54dYWPo4iof7eUkc3YQmIVOFfsK
YpRIrpcTYL86a8w3CglkX9PnTjI5q81d1Sax2NEskNzGDsxxu8EZlWT/8po8dTRcfJurAbNSeVsu
nrE88lITCtDllGu5flelo40CN1KZfziLhwT3kA3FdBPXkMrtO8uc3V1jeUt5Ugc0oHx1CqMSHm8H
FMFcj2Wy65yO7olW4F34qGHG085Warv1DUFc4ofxaH82jM6ekM2lXLXv9aZ7a3d2P/lqFldfE/QQ
a3+qmyHaFWZRfB85/Y9Tgb7eLpTuy64VyF2iqKWOv4YwSdDWFPSv7ywRRcMuH4z4rVlExVe1F3V6
eHmu1g6ePItUSWhCYZloolx5GKYN6ZYnuuXUWlr4gICs84YQfEp9c8m8P0uj6H81fQhdmlO19seX
bV+5BUFqoJUrC2q2xFOd7yEAq3rH+VlOVFUSmIdn3fqVRdZg7EzYxymdkDV8bNKeZrmOyxHVGZyG
z7lAK2uvmaK1Nu5AeVZX+4ZKIikMTzpAxGbn36NoFehAIdRTXVRVcmwiUHJ0wNk5lDSzE+5EnHWh
r82mU+xnmR2CLnKZNqLeKxcx+qM43Fxe4BzWT8NkKjShze14qqsWLuSOWrQK6PoDjl998/ICyPGs
xkuSC/+LJkic4yeOwmdn2OzCEOd+mU6LOnuPyDcWh7loan+MahXOxaYDppz+JxlwEFu49NTAiZRW
gUs4yKJdDAEZGq5IFldFDinoQS1j9UCKxt1Y0vX9/Fdq6pk5+Uw8GyOsVvCUR5Ed1MOgfQ+FafxJ
0nQojn3VjrZftGYWpHVcfYSywaxvidUH8+CFS7PVoLNa16cPgeeFtLKE6+NznH9IZeowrtqDHShj
Kv4vZ+exGzmStusrIkBvtkxLSaVyXXZDtBt6E/Tk1f9P6GwkJk8S6pnGDDA1qMgIhvnMa356sZYc
YNJFHzOr3DN5WD19L0Nx/fH4AUKiGblaYmpwsV26s4PAlmIc4PcsxyiGfXp/96ySk5dRgFwSOvIp
nZuOAoT2MXEpHFzjeHaCuHX1owFtDsBJVX4S5hDvIGdXu1WOx5MDDRs1C+KmNSsa+aG6q73QpsG6
9I/hgDBmsxTKMyuARa9llTCJ2/9QYoeEgMo8ZmVoVL1sr1fbR8+8MHIVBjW6PMR1vtaP46hYV723
kp2gcGM9KU9y9CWKlaR7vVPjZUDYNOarJbV34LZOjkNdRZfYbTNSoKo73v9+GxvyzXjyz19NLVf7
JR3S1LlGdpIcmkTXn52qnejVinQnRNkcClwp4T7BGM28t0PVk5P3MJ/ta1GnhR9BPv44IuL/rbLD
nUltLSIvmtRJg69Pn/TtSB4PsYBiFwVjlQy4b4/i1LRu97iMbnpIIcLvXKGrJ+NlU0IkQv8KIU4p
7PV2vCEpFGMxuigwGsfJgy4cym9pqWnVIauM8bdrT15+ApvjRj6EC/2xy4Y0uP8dN047pTyyKGkJ
yt0iz82r74gBkUonxI2Cvm61k1XThqcbIHZO+ypQeJkoQCKwcpRj6F6udouFf1MuhBHR7unwXK7j
4YPtLvijNbb9FIVd5R1ZoS7ync6Lvtyf4Vra+f8NDlqetAANRHKH1RRBVhTKVMZB7FSeIFmHAQ8u
t3DNp74dIXtrogKpNdX09dHtxUTuwcoHMOeDUtTVUQ9789JMtrmcpfLm4gs3dfrLqLgutQC3btDE
1CRn3BlNsSfmsLVwVK4IdGT5HEDW29/ew+c3asuDogKgLkaJWnHOYR/Hnwh8ugdPhTbmZq1K9FO4
p/vrtnXsZAYE1xyK3Q2um5A8zN1uUq5qoY5Hr1/0S1hY0zGrpnFnE26dA4hUHDncKyTL+O0sHQ6d
WpRLEpR9nHkXAfdmOcA5z7vfdmjov93B0H5NigkXKIlN9ynT6EXvKJltTRc9eF121umGrDHHRu51
jZn0ceBqU3Ly3CY8zU70dzvHe9nPxlMEf4OOhC7pBgj+vp1tmqWRas4JFCev7m3cWiMEa5JeaZZD
XEBT9Qfb68ZTIsZ+z0tt44KjIkgrG5yJJOOthtZHEGokX8rVAEnYfygG6rB+M5AFHiv+7Etrxr3Y
eZk2FhabCUkdo1wPb2WVJEyUY2ovzZQrbPVvOf683/AG/VZ07p7v+ta6spoEgGQiiDKuzkruWL2i
6VV4zfNmin1VKWSNzRgexOgMpJCQPEr4K1Wxh47YmiGlDxqyfE46BavtO6ta11MghAaQd7F7zGql
VH1UlVLDd6Zm2WlGblwJsDb5evhwScnx1Xo6vZLzlAD8b6Zajy5e5yAM5s6YsVyr1GoqNNZd+9/Y
yaOvpRK18/uvcimKxkITUIGwXW2hTBlijqsbQpXRlW+aV6CsEjntjLM8Ycb01KOpVl1NN62aQCzj
oHy/fy1t3BVSi5isQyZ/N0QhBKcrbW7SOEiLwRn+Qdmiix8q9h8NBn1EgqLG7q5EiCJDGb1Hg6H2
Na+t/wPEUgov0MzEglvWvN8eYiiJYs5qiGXK1EaPudunvpv3iLY4UbFzgDbU+egs0keRYhPs7DWw
oCrdPFsUR7k2wlaiD15tROoZIdm4BM1kmEHlVDVSUL1CPnyObbVof3hFlFJB0KPcOYuhaNKLg3LV
gzUpSv84Ksr8PPUgbXe25tZB4MtwtdEHuM1SrGKsVa+JFHjtY2+R32bRb2WgMHIIswbl6vs7Yesy
YxPSbeQy5WOsjl2RhaiZZ1BF49ImMbJEhfeeG9Omj4w6+jPh/Mzn+0NuREu8iND2dXJPumerK4b0
rJt0RFcDc9aKc1s71XkZ7b0u4EvR7VVqLSMWAhWbQgLUOwlIfLu5MndJpsq1iFiwTCn+EVGmJY+t
pc2J3+hLNvmJoUfew9wBTLj0qrMoQdWPFjoj0OjSINKNPP0hTDPG6BZXtPExLIf+OR4TuzvQ/ait
w7ykzoykht3PD3rq1M2XBNyE/a9CFNb5Y1FPRDWIUewp5q6rNi9Tk4cGvjS4/JvjO5ralEE1TgLF
yw0v0OyFUo0iSUe+mGcv+tCnat0c9BBt20O/tKxwYZmtfjYMJX+uvQwRovd/U1A7nGVMakjT5KZ+
FQHbmtJSqraTQHPCOkiEXR/iHGLl/VE2jgZxDd0S1ANAFa8LF0Lo7tDYbhIUjpU+qITDn7JuqS9O
Umq/7g+1tUkJ3KhfgiDjX6tzsRRpkzQLS6xH0XSZoMAcNISgdpZt47WVfzfHnLI1EeJqj+aqyFTw
Y0nQ0V05KE4jcrph0DqqGuWe2tS7D5EW7xWdtufGIqJoTv65zgXzZTBK0XEA9UiLsPyaTSU9VsLN
d9Zw45G18OYhOUP/E3EJ+eevNkU4ui117zwNsigmJWKOwMUS3Kdqv8jKcLp4oZvUz+Avh2/o36bv
p6aT7zBBC3VDepzriyYSSz2ZGcq55tyQlnm6eRAU157LRg2vZdfF1/t7ZuMuldAilRxQ8hjXrzrq
m1ENpi0OCqtLzwsE7au51MYxmeP5hzqlexKWG+OBLMP8CboHEPv1DQe/zkEOQkRBkbX1KY9Tyx/T
pLygoT1dVaqm73+ZcHhCWM2lMX0LsHaMEculsI6CeWhg5tD7P89c5WeEvPZkQjZOOkPxAmK2SJ3y
5vglUzrGIouC1k48KIu2/ijUWgtqlN2D+19tcyja4GxVSQlaByG0ILS80skOhxHdryVt88dQRO6D
UvTj+zqd8t7G/YSaIPA0duQ6uF4qrRiHPouDZbbm8nFoQ6PxaxJC41iLBa23OU7T8CeWh0v84/4s
N/iQ4J2pq9P0JOa72ZyalQndom0ZVAuq2xfoPEhqTa5X/dPGnf6YTQSe534RoXGEvjBjyQQL0T47
dhLnBzvt+5mOTG3+GFqphif63nnqbf6Hk22lyXMETCb+fv8nb30YxA40pHZYOCqAb6+PDJUY+EWD
dx2FFR0iJJSuVIHyBzKfPZOHrRo1tU0Uy8Fj0URccwcUE2IK8HpPEsr156QRJoFwNZ4GPaoOhYjj
01i000nQGzqKJlYPokv2bKo2rkt0aOEvEPrxIqyvq7Z1xyZVG4mAr4f/VdU0PKBWah5DbGUOs5mM
X1yr+DdMxbCzNzbeA2Il6hNgF0n51gD/JbYqXIuA3mdD2F0RabU/OdO4p/+6xVlh/3ucM4znbsVr
prnujQmTQ9hwZlYid6iY4XFOuj4+64XR/IKQlP7oCmX4YXUD/wczjUtyzbiqqrOyxJl9oSHoxTvR
6MYlStEOMUDwTWyzNRuQ/mQbw6GAtdw02YfEiZb/2V60IE49x349h/XP+7t64yuDf2Wh+cLA/26Y
m6MT0QoCdTw29F08+3+OlnyMG/uDiOwfjWb8WZUQh+6PuRFmSAkwh3cYdvZNttuOyDM02QQVPDKq
X21YzAfgNPopmhzKtEv9j5rZ5s5dt3F6ObokFhxcKY60yu1so4g7Ql9kL7z0F5WmjgZiCeq/WZrj
/dnJv2kV6BMKSlo9uFhaBasgym4sG8suE4pBYg6J7A8jgN3aaT35gEdN16/szgJYEmvir6hZ6B96
RaO8n5hIHM7q8klpn60vq6rJlSERFBS0WtEL38lU+7l1rBCJFrsT1fsDYWgAZDaMCTB3HQhb7QS5
2KRYMiZ9Dieoir6DCE4PiTGI/zKxV0PJy+NVEDckyhBNxSBhDWl5Eb3yy6hTPMO1bPwPJ5GCDn1w
ZKhRm5K7+NVIBSqdehr2qJcUkxLUeqw+LQ2XgztX3cGdWvNyf99s7VCgjdxFniQcr8O12jAopuUi
vBpqhh0BVltqf9LbrvjX0BaA6fdH2zqD5EZkbDRGbntnSakKte1sVDdsq4187O6L9BlcmJUd9Xmu
KbCkOigOZECTPXLA1kQJw6GJc8nLduTbhfWMyR5j9GOvi5sOJ+no+VxWYO2MyhSn+7PcGooKHm1l
iZa8YccpU2LPbgwIRlTRcu7psx5aM1KvWu/uVYC3hoKpTYUEhi68sdWx7+JBrZEKcK5ZNeafClWL
OHuzcxiWWuxpaWxdMQROtAVlu/Um0h4dr8wWlcZgbfbOJ4F2ZdCHpvoZkQTkG7VubD+QZrUBEl/j
r5HWzF5+vfVqwGoF3oSaF0HcKhaKzExZxsIiMYzDUA10EZb9eaFs8q+aR+H/BO5i7TEac+MH0UK+
x6zcWmrQidLom7nflCs9eni0HTzn6hRz8bEr7Olcuy3+jECjf7x/A1F+hFCF2hRcaPlTXl0CTiXi
xKLhe636ITw3qbEcxZBkD2qr/we2PKpW1O8ZiG+6vrINfSa3Uhiq9dzlqbYNNHuhGx5ikU4glJq9
DbuxiVg8SWsCJnbbHImstOyTxXWvkofdwsKzlm8CPmlDJaqKfs1WxuvVlKhbk0RUD7PeJv/eX9yN
QA9QAk8yt6xkIKyOzBx1zWJUULj02nIOTdvlxwEnw9P9UTZ2CxBm+pQgLMClrdtthoshhR5DnO8n
1zmPAkSXW+rTJW0ye+dSfQlNV28/YTt0GEBD+q0IaFy4fWX1nncdejUbrtaYZEbpd1QG/0K+ffR+
aHUe4srZ93nzb6R01tMymcmzVodG/X0xa1pE5lA74/OIcvR0Hjsx59+VcXCaIOtmR0Nau4qKD4UW
F1+rmr6LjzTL8mwPba8c5rHJlqeh1tSvNIC75qRg4tZfljmc//HSGsXTJGx146yPszj22tiWh3Hu
4iSocswcZdlZQ1QbBlP8MI+h33i591Nzxnn6jEWC1x50IzG1a5m0+VdtaXEPbZHvG45661X/a80+
h25et3V3SItSx23ATro/lUroIXr1PVvJFW38xc7cefJrOzPLIO8GMdBnMOsE9qWHb6napx1UMJU2
2UkramvxASKbz6k3p9kP3AoMdWdvbETbqCyRbHMK2IDr4z03w5L28sxR1VIO45jWgWKkSJKX1hJg
3W6/P1BiPAl0Ql76Vq8V6+8otEaEwqxRdT5XOK0+dDUUuEH1ds7W1q7nDgS2hqUqOpPyz19dXN2A
1i6eP1EQW2ZWnZ2+jCJIRJHbnvUkLfdIRBvhBC+fNNIEWkuzdX2UBWAHcmfl2gMMOvM8Rn/ABGv9
FCOtY2qa5pHK8bhz3DbnyN8K4BR6/U0jXdgN3rwqOojlMLYBHy98Rs3c/ojkXHe6f4lsXZawwbAq
AhhJo2714LXOZM5j29CXALAy0BHSI4oWVpPY6Cc3qXs08rkyD0mumg8I3yCLn8aOIa73f8XWhMEd
yZYrQPGbdx+RwGK2J6qFdTxG3+Atl6AyG/d7oejtzk59icLWV5mEV1F+kE3l9RNfJI1jgIOnQUUg
OH/tvbL6TT/Uqf06T8z4nOfLOJ97PSzzxyVR0qeoo4Hmp31m/8wgeTwXee11gZFbSnlEvt6me2uB
aEIMRjHTz0lke+UB53Qn8ZW4b76JvMzcw9h2KjrwXaYUh5LeyJ9gN9LvhKqlckYWT3vAcTqHooHU
7GMThckeEn1jhcGzoAoDqxGC7HofT9TkFM3WFfSHi29ZZngXWDyYYamTsfMtNx4/qYbKOJie8QTL
E/XmgKa6h3QmJybrcnwGC+7eqk52PuNWJYlSM61GGjPcBuvUrKpr02sKk8+YmNOTqAwESi3pquZp
LHFamuZfNaqIp8nOfo5DnCAdrf17f9duXLL8BKpIkG02dHu1nkJm6SkcU3QZr4qZ5SPw93o5ARTS
zhAbo/fDPrj2KPDz2JtU0ORHfrW07WJnY96iAQttaPDLcMgPpqckl17h7b0/t82vSAzMtfdSJ1vd
C2KZjNTqDeVqYb18RWd9vo5eY+0AHbdGIbGWgC7JkVgXhZJS4Nc7hsq1jcwZw1wkCvQONvX9uWzu
FQmSw9KGkjoBzNt1q1wlcaeZAr4aNk7gIU52LSfD/DjYVL4tb1r+R89atX0TIuOTUVhLfAQBZn++
/zM2nhLYNy62BNzo1DBWT8nkjQU+zwll/WyKrzN6X4ehb9IToSkeXN7UX2gbpjvfcWtQiVUCfgAA
Gl2Mt1MXdKYKMxrpcscRLniqEj4YWlt+yPFTwcayFF90eII7FYaNRwX9XjYoF4G0V11dAU0rEnua
kJiN4qT+rmETc4o6AUhxMZLjpDTF44Rk4CGeeDm18r9oYUi8iQlRHODQTdVGRS1cquRzLmlyfii7
ujxqXv1v6FJplPJnO0t8u4mpawDugNoHev+m/ZVqnVbrehte48XR/3CMOZbCY/PO2b/JTKUeBVAs
UwKd+Uf+ildnf9ZFJzq6Glevbt3PzdDUH3tPb4993sMJLKARLmMNKBH80rsTDYZG3kO6alBOvmFO
YFwfpjhr9tdpiHvVX+xY/G7DBX6JA+9/T6zw9rRyFVDSAK5v0K6lLfF2ptHsmgtyZ/jyDsTRyENW
So4nSrpEHwdnEvZRqymEHpayzmZfkHjofq6PJTG1ZaXpDp5lY9lJkOEaydNDoLQ6P2na2WqUlgNz
LzH5yQDuF6eI1fiRit796aqiN89RazgjTSWLZOL+nbExPBVl+cAQHvGarq7hfomNYaTDfyVsMQ5V
R2HJ7xa79cssGZ7aElRnnefOg94XP94/MhwemVnylt80Kzy8qymyNCMPQNigFlvnj2ppisk3i3K8
aEvkPjaN6I9Aq8Pg/tAvvrVvQjSUt8E2EnDTIiJcWe0AtOJxY/Ws8ZouzvCQNZ2ZHecy1I/6EC+X
SWuVpzrtjV/e3A90jZL2nKpG6Au7XWQPs/FbFBX+7sNyT3/55jaVkuA8+JLKSfXEkBHBq0NYGUjU
xak+XPtRsb+7JWLkZb04FzgIyx+NFxvfejMfv91fjpswg+IbwhAUFBiRCtxqD9SAa6BF6v21zmtV
PWE0kl9bJ04+jl6lNGdko8x458W8udJkvc+E1U/HRiorrnc9znp6GtXD1SvJey09gZlDGfx0f2Kb
o4AdQpaUx+IGKta1jVmGYQv/tumtv3BerD9SXjD+wyjkaLxC4AVkj+TtNxNm7pZNQtGiGV3r0g5T
hTmyt9cp2JoLDXsHMhUyTCTdb0dpZ9jM8zAOkDyV+VA3c4yHfbyrtitjhNXJoJ+NiTiALo1YfjVM
LahU2Kg+Qqh23EuvV1FzLENb+5RGwkqONeB4z6cAYj0vSVV9EkVfuUd0yDG4nOvc3Xv6brYm7A1w
JPjJEdDQUZDX1+vz4KCm6GhikTKRme4bJVUXrODUKvZtr9IVGt/T/M87d40ck/KalEkB83JTj66r
eGgBgF0VwtNPvdm1z0Udjju7ZnNmyJbBhJGU/XWw5laJZeF8sxDCYKBUmV5/TftEfKF9q1+0JPaS
nSN3c9PTD+eo0VcjSCNqWp3yaMINja8+X5fcTE8ecLYnp2zSr5MR1/6kRc5F1ypxjbokem8HUY5M
L4F/88ZQS377Ee2EZhAoEPWqKKI+m4WRfDZnegm2p3R7F4v8u97sXzkW7xlfT4Ji18mha6Ca1dXK
cgXabJ6a0JufusaOv46NWezpTt0GEgyG/wA8I4JfIpjVbT3RIcQAAJPiMVfED8Qv4kfiUTc5F2Mz
eNB0UYP3u9bq/h4jz3x2B2/6mKZUBHdiiJu7gTaN1F2XBG06C2sCsRt19YAB7XLVhV5+gqzRnUGC
4dr13oOhITBNhq/r/CfMlbffcSi6ykodtiwbLEz9SKBBevC0aNrLvbfm83qg1euQaXqhiNxYrlqh
mI9pM4hTkeXvRl2xaq9GWZO9TSZp2Om8XJF9a/24HJbPtZn+HerLcBQaJoT3V+/maZfD4WQuOT9S
30tO+tVV1iyYbsQIdl5RJl9OFda1QWKa02VMF+GXUo15LCgK3x90cyVfDbpaybKckeoyh+XqWpN2
QQO6eIjEqO/sv9tDp1Eg4dzJgjCbcHW1ZJgcm/bCOQj1af4U67M4wbqurhFUh52hbidEwP4iYeNJ
saP1Y6soady15mBcSyWLj2YMgsfs2z3q2+2E5CjySFNxRu1tdWPJiiWYQ1wTuxTnN33Ox8NoTPXX
pKf6fv8L3b4DAFbYGDAIgI7epLKpqedhlqjGdUbEznfDTD3NS+ueUIpKjiNo3J2w+3Yboj8EfF6T
nAmAsfrbbdixu3NkB3GM9fLhgq27+F1VKS5KUR0lpzT3UDsEyqruFGK2VlT2CfBm4OtRX3o7bAVF
2EGx07wC5IyPIPWGQ67RLK8UY09oaWtFqcVIOAXLCgTr7VAlmZxQMYy/ijwTQdz12bdI2MvTgo/s
v95MyXbnXpSH6O2bA9aMoInXgJfnxvjKwsYoqWPYnyPm9H/i0ueIB2T3ICQYsN/xpsIt0rrkTYEo
DZX+oDT16u/7u2hjeWU/lyiJcIJId/UShfrY5nVSIoUeaorfew5aK1monVw3fbdiPT0RTgeblujw
trGL2g5dqgiBQsxi4gukOPu4sDan+xPa+IhQYzgUAFSppa9xo1BArWLgGiVaEQ6tOQtR09rqjxBH
6wsOp8peeLS6WOjE8rChIkuMCfKHAsjbXeOAAijpMOUBlRX3yQoxDuvMeC+/2xgFCjQvCwgSAMbr
bD9vesOb2zyHr5OVz1qUNMelcvdInqszLueiI9VCGUeH53nTnHOQ98tqoJ+BqZW9n/eZdkJe9C9n
0JbaN2dUgP0IJMT7jsHLqABiSOqoIdPHXZUf+67TYFk0eTBaSfkHDsHtwxAaaYoDVFp5fpUJSSPu
E1DjiB8bnzKXftp/+Q2wotmbksOwhl4qhjlPPKp5MMyq+8UyCLjwG3eQ/AnTg50szQdF8YRvz2nx
Mzeb+tv9Xbu18OQ6tPNIpsk35Z+/euPrnNbvgJJWQJsZr5F5NH6Fji184jNErxS9/AA5jFvv3aOi
ygOeBQAUVYs1Z2MZm6n1ZlEFC2Szz1Gn6hdhT+13BLvcD2md/ZuAwfh5f8yNjcz+omPv0OS6rd5o
VZl3SzOUgVcJ46OoFOHHippf74+yulnllgJ+wAOsU6sBcb+q06CZDUBOKGWguZ772xVpmp1GMWb1
lcgG3fFCj8oKf+kotf2s8hCarduwSXbq6qvL9eVX8AuA8qLQc9uiHTvX6zUrrwJZTPgZmsPfczlb
vpL0+h/357u1qi+gQyJELvL1Kxlr9bKgrlgFIgy7s5dH1nkxpj05p835cMe9PBWUlldBYdwmcWM2
qPS0KaknLcjGr4zQIVNR3gl3elk6PFYpKUD0wdFsdSBay6rSEj/6wEGN7vto5DBCe4Wz+wFbJhkB
69VgB1Eap/WRQqRVvP9oUJqhkgE+16Fcv7qTRrT5IDN1dbD0mXJs+2EOcrfuT2NlFkec1Ih4ps7Y
iXU2viIgJEeKDQL0gvbw9hYY0yrCVX2ogjFSjbMR9pXvTeOyM7WNrwgrhh6I7OODn1tNzcAikVw/
LINYy00/S+r6Uhs6fgCKMpzub8s1T01+RsaiIGKSVMvP+XZGWU7tXlU47a2Im+liNKFAZk8Yxad8
1Ez7XAM8f4rsZpiPA8rE2ZMOY085NbMjxkOqeuWebcPWEtsyPwO5QllovYVRfIr6RZuZ/DCVfwsd
4Tk/sbU91MnmMLyfIKwovN04zPRTmwninQphxbb5HI2ZE4SDqxzvL++qMvOyuvz1IBJlH+SGbC+S
XG8mT5SBNXiZ4ZcUM+0jclGpdu6ieHww5xjPr3RQ0kulu4W283U3JumZpAPUw6EgsWHfflxvVCCp
tksT0Pow/lCsanzQvF4/3J/k1h6SsqPS4lmqwKzrT3QaRvKSogkixVS/eUoTfqwb1bkojdYe6sxU
DnUXK4dhWLpz3mkeAo6T+MNSimwnhdw4OPRoIUzTs9RIR1Z3UjL1jd7FUROAAimfB9sqf1AmEr5r
RMPl/qS3lhbMCZBkkAT8I3/Kq3ggRYtxQgFRBD09rdNQQp5jD72zBSvBSgTjUpgJ0gmR3+omgO6M
Op/nZIHqlPjo5Ow0ZjN6A2eU51M9U4pvP0V6OEbv3TqMTKQjsQmQgG/A8nlJKJQKiIHUK6MvBgK2
PvTUfoeudrOKjAJ4iAeEYixx5eqDhV7Tla6WpXDInN4voT365Sz2zvrtBpXD0C2A/YqW880GLfIo
IUINkyAaBGd8LiAh+FZTePXzkBVj+E1HB099QOu8Nc6DOiSA2QurVE50AJbM9RHkSPXg/gZay7W8
fFvZFpWEXBKUdWwX1mWrO3GbBmU9GxPvlkr4OJtRQW90YsOd1AKhybqpFseP3dT72yD6DX34YWr6
GMaJbGR1WeYjTU3KNNlG+0ubISedlxA9xbapMwT6oizZY6rcHDIWExUIMOgQRgkxVt/M7AdUt1Mj
QyXanB5Tu0yCqcrDz01eeDvP7eZQBBegqZEQubm/FI8mceEtWQAbKbsubaz7E9KnVxTuvt3/Glsj
cT9LujtA1Ru+bVRUQNiiLuWgFbbfGU0X5OFkIKyQK6f7Q63t1V8+PHRX0jhZiOLWfHt1DHhHRVi5
ZwGxpv5PZdIng7pmeN8UGF2zn3d58VvwDX6nqZqlDzasW9fXol79BcmtyQ+i6U2D3nam9B+serA+
d3lnKSc0Ah0kenW3/EsNQ1Pzh3YyvlfuEC6+nhegTcfImPdms7lwL5V50EW3d78uQPLTcE8DZ8Qq
Hgxx6gu1EYeBxspOWLR1WZDCoxAK4ZuzvApVommMS3DLaWAmmnld+jl5AroVne9/nq1ReLLBuUm3
eEpGb78OgNzOyx0nDezUc49pjOxRlcz28f2jcPJ5mwG63PpItqizUczvk8AqZuuIxqFxhnf4TmNc
udO4wcF+SLCrZO28nUsCXyWuZlZszPTo0+Tij2bZffH+S5xRiCMBlIPSXzeZZ8UeS6OPGEWdmxM8
pOyMY5+xE2VsbDT6IFTApH0eEevq2mkUr6L6l3EXlGJ2Tk6UtXhgTK5b+naNjfLONriJ3Fg6ySaR
xFZiqPX7jiQtEozdkgbAQ+ZrP7glJJIcVp43eMuPSYuxZ1NT4081T/cyK7nDXhUdX74aJU5iU3nt
3ailtbFjy4JKio9DYxwbIxIKzCdtMa6Tq1YftHgav5dA3f6Hj5Tzj1Ctf+7vza3xpXmWRWIOw3t9
AuzQysqy8bJgKItqPhP1uQ3s4bx3A9vD8OFDqovmcwv8rj9xY2E7aSxuVu0EWPJ7rlcBGyBACwgK
3obOOWYtBj64WRCrQ3ExppaLGElQ90unpeXXOEsT/UGY7V6JeWObGZRqST+IJNllq22GNd2ID5FV
BPZoGfMhdEth+QnVb7C30Bje/8CRRHLRyJISefs6vjMc0BhWWQaVGFXd1xaz+SJcEf0zGbO9F9Jt
rOibwfS3t0FmhsKympCMvc+KR8VNo6OF9Lvfpt+UVP1ZhVa1c4hWpV65k5EHoNWCJxFX6voQ9Uk3
Cq82s8DCu2vwszwd/2hLfJ8OxZSorlRSKqYP93fvmsP8MijNfUs2+ikOrJGuVYuc51DHWVC4YvmM
4x4S4ck0X9G6M46RXY5YiAjcG1Nbu0ZtNRzAPzQn4sfmr3Yu9+gvW4vOwwguHaFlIFGrOhe7J5la
3SWwwKfAxzCkf5g8t37qozg9huRNwMWzan7/UykvSsJqSrbIxK8eMXScstJWqiwIu2L53FUAwISq
uH/dX+qtz0snBgqhFEix19E7Ej3T2HUEMkvsKudSCdszigTiawP64EuW9Hss4q2zyRnhWHJeOOqr
58zuCM9bD8111aDePCxTdbKiHrNgG++V+1PbHoq4nDooj866SaFO9oSFaZEFdqNbviWmv2pTWw6z
Z+1Z3W7EG0B6YWPhbk7NdX0FpG2iKDmg/SDu0/JJdZTxIaS2tlNu3XjOpKIoUbRkld1YXHlq0/bO
SKJlpsUyfCzDNpr8yUsWcUrwR2wCO4kM/eiFk3AeyriK/3d/PdfaXvJUotvBTYAgErHVOmtYzNZx
2oVQPitdxBxBjqvXSEFrIFCWJht/Glri5D9KUZU4HVBUH/1EmfEB9DvPqb7NSWqbx7ROm/awWKlZ
nsoFw66zV3vangP8xgfhl3qQA3gDbvlP4IxLI244O21LVpNhIPNIcWPn6GwNwj6mLUwvk2FWW3kI
Taq/oKuxlbCmC4lN5lvLXO/UQzYOqMwt2cTg16mVrh4zFITKoUMWNLDGxvmihXPysbWm5M+5dvNv
glh9T7Z6a0CplUS94KVjuXrPHBCNSlwMUaBUlTji3aRfOpwxPrjK8sug+X26v6teQstVkECkTm8U
pKvM8FcFrjrEOHWshjjoClF9NuwlNn2ofLF1pOddftXGcKg+uKFqwxWk43kd+2WgvG+O84M9L7p1
NvrMTY+lbLn9maaFUYALSOP5aHcFAuvqnEXhoUvLyTz0k66BJdaMODrZOJJkVLVdQ1qSdJXil0Wq
KYcKnw4EdKUEzxmrlersOanSPIjQNTq/mfLUOBap09C1Bn/pnBttqvZk/TcuLgriBBS8f+SX6xWp
9NJ0obGiITOb8wnThRHtAcM4hl0779yRWx+briqxOMdaFqjexhM5fzRSXoUfMHlzEJZ6+UfXVflv
uIvqIckU/b/sLmqZCIGgGcXDvtrOIbwKJP575TpqvXOMKuM50kzyTbMdHpZF2ZM+3DqjNDyp9XN5
SX/wt/NbikztAe8o11BV22NiWNGxxiZ552be+mDU+C3sP2Ec3ORoKjrkkfBs5arpnQq1S2iPLV4I
XxAEyb7ePy5bE3o9lPygr2qWEMRQZ3aRUWqNvMOzKCsuToUY1X8YBaYBRQEgE4govR3FtpcpHiRj
Jsqbxs+oi1/o4qU7o2w8aDQNAR0i/SaZzKsLNE/iKcdRMwpCx8CaNdOUE3Tw5AytVn8o7Ca+RG6u
HqOcO+/+/La2vfeCyjPhbKAN+nZ+vdrp8I44Yf00J4eWI3+phlzzvYzpjkNhHe6PJ3f16o6jdOnB
a5DQshvNIQ9aGHmog2SZOSufzVZzzxnlv/McaeKAhkoOcXbeAwRuDiptN+kK8V/rGlVHszVPLTcO
Rk0PT9m4DIe+ia0ASRrnOFRWd/Woqe5ErRtHAXkn3aDszIzx7X67sk5ri1BRWvRu3FJ7rjO7I9l1
+u/K4Bnn+4u6ORQ8KtC5PPMc8bdDYSlhD27O+1smiXvu7TD3C6WInl0x/PMfRiLHA0LOA2ytCU1p
6RVWUaPI5lpC9ActwUCBBltV/Cr6cNzDHq+BqzLOguBDgMfZ4w2+0Q+YorjusjgO2q7vn0xXyc6O
mReGj8+W/bUdUfM7WcWyFAczbM3fZmWIJ7EUxV579v/zQ2Tzi8NCa1HusFeXTVQLR1Q5auSJJoxj
rInsggV7fx71ujr9H2Vn0lyl8vfxV0QV87AFTk4mM6iJMRtKjaGBbpoZmlf/fM5/9RhTpu7GxfWW
HKD5jd9BLIlFD9gvPApHxxmqWUQlHFQO/37473yrp+hAjoI9RxPm/vkjYPW0a7Chxz42M1JqdfSC
eduIpFMTMFgJPzLie+9UeSz9mOwC5Gey9+flpF59t9AotVqn+V6ut7mCnjiJnxP46I+EKd+J5pwm
9lxMkRlYv926bXrHb1d31nml1jWDmTdcmpPF0r+f4Lu3RBlxUmcFF/w2CeJ0Es6BhPy7ddW45AF4
rXPTQOtKl6nyvv/7Yu++Lvog9HdOYmdv111itUOtXRiHAvpWkLWT5s0VDluQWjv5utMXfBBy3rsi
FAQEtxh0+X9Zmnd+tJFb4LDDREAnP/bVDIyhLgtc9kIz5YFUkf1BQH/vxTEYYYV/AoX+BUHtO4tG
Tc7lRV3VfIbKTyAJhB9d5b0ITllGXcHk4e85dgG3iNUepfjQWjNAjNCr+uMAYe0MlfnpamILIdPd
E8Hx3+/wnQNzWjWjrwnjD7LTm6owWRkuidbmWAa1cymErg6YR0ZpAWzgg5f31lH5FOxwRUQdhlUU
rObw9Hb/X4xB9RsDwnqpLhZRKvvoqmLCvLCVmInOqztYj8Ua9OGZp1xVnbdhYPVZ0Y4gY1xcz4bU
ru34ix0L9qhl4+nzZlbLg1RjHZ7VAaZTHxQO7z2Z//9r30TEwTJYx44KbRGAI7lvFsTr1slNI3rY
D47YOy8fDAW7JdTasVl92/jJsWZ/x46a+c++fLW3XWe6ZXXsWWN/q+fOz8dpmj9486c3+6ZQOZGk
qCDBVtPtv2n+kF4eej1QM0RtUt9Pq2OwAHNENjeem8WhtHI0MPzvvB47X+ZE3f/74L3zKYPKOQkz
MGs8pcE/D8OiRTitdSkuQrf12rwc8EGE1zkp91huGHOkxo7mj3qgd8pQ2gNAUBS6dCVv+3iFIBlA
TNwUEsutrpxZ42C5rk26W9LhEDFidZpuASoo/iP15n9nn+KMKomdC0PyN7e7lV3duGAwL6yuCG91
ZHcs/ISTufUQffBi33uykG5QljqB8ViL/PlkIxOC1VOnXUhdnEr63nOOKmzcY9gxuSztfv/gS3nv
qcKloCsCfgAp5c0F61nVHgjB+kKUS/ltHZsOwFVfH4bAMdFlNc6JTgmZyRndu6U+uPj//vU35zg6
9RWIBFIy8G7/vN1gdgq22j1Pdhb1DHHU8jG1hcchLj1ET4YDvpIL+86lFLk30fKyBRG2mw5e3N5a
YlwfysECFtuU7tjeQjkdgqwrneIy8uapuS+KarpPhnj4hCav7WZdF3f72RAHuv3gi3gn0UA3hcZE
hAz/Hr9vg+j9umc60nf1dhuYzsGLDQuqs39/eO9dBhP3U3/CwuivKRO0pwYFQiku2sUy1zGuuFnr
Rx+JgL4TPZGORTKDI4iW8tt6MhyDfQ7xKLzoAlgvuQcDBV1sqwMh5zMWfv73PbnvHMEYDS4APixP
QVC9SWMLJk9dc1qWFN4Yl2fF2G1LCkLL/VIpf52zUHRtmXJMJ/doXNPVKfqcCQzrEZPcZ+VifHzG
fVQyN7WZXzw037AJ3txBnkc64h/YlIUC/ZzExXjUe7ndr1Az1lvfFuX6ZQpDHF/9Fj+PbO6L0rpE
0bYnYy0Yz/rl3N7DbNr7D17kO48YJh8iOkDvGLK8DWYIoag5mj1FtdyqPSv6ZT16pY+r8Vzz5wc5
6i1V+xTBYrp/ohctAvn7TQTbZTstewWCtKgWJ87QuZJONit7UGkbyHLOhDup56nym+7ahjpuH7vS
qtc0LCMGTOBKxzi1lsGZmc976DKuu+r6/N/n4L1HAiMOXD81PUIYb35jaztq3xbw9m0d8/7tbj6z
NjOmgZT/Uevyf48D0iiwT3hkIL7fXGrytRA4usgLhFKdM8TQpl+FKtpsdvf29b/fFerRcD1O21X2
Q39GuPK03e6QgLmwJx2fmcYL8wmdkyxs2q//vtJ7nxH5CYAc41kkdb0/r7QWzdzs2FJeMI15lqqK
Dwnqk6mNaMq9n6xLhpVLk69OV3/QSrwTlP7n/oNKE4rGfxUjxRSUtgp4mlpP3cEzJvpkAH/99/3t
SRWGqQxCX6iGvIkScvRlOw4jxwO7tvO9sbqD2PD7smbnI2X3d0o6LsU8kswEROltSVdNdqHwXeaG
4lJcCrW22RDSkVWzcUhAlsig+OuHf7++d45/AgKCE3KyHv0L71xMJwOUBepMZYYRMNRYXNUOhm06
qj4AkbxzUE48QwyUqDH+1tmZKjcZiMbNxbpZy36RuMj1XgqCaZf13ga7Y6/1tt0sQE3DL2UZu8VH
4eidKue0jSEok2D+hj1MZlB2qW0IPLZf/SosZvbnqO3UX51Qyj4do1B9RayLSS3Sf3X42TIdRJuB
ijdM58Cvbt1Jhvq4oMhwBcYrjqjuy9JPZQG99vDv9/LOYaDpYTFJRjxZN78pUarIX+a6YZvWUZId
lbuFqbab/VwH3p5JRX1fVNvyAdn73VcESJNukvkSW4Y/v+W406tdREtzMUfS++4kWj4Y3a705b44
1uPUXCueL+nNDi7+fbvvDZOoMPiKScd0zG8vzfTItJhBNpi+G6HTSkHFTmGq7HUmkWLHEDx2pURQ
RHdttiyN42FzF3tQtJfe+vzvH/PeNwEF4AQdpzhkUfnnY5haj945CiTqk2Efp/T37lNV+v3JusWe
tg/e9DtxDJYMJBlmsafy5/Rr/l+LS5ethO5IQED/ImgOI0KM6Mvl//2eqHeZRpzoa3/pEJXUKwwO
Z64inegeEK2XCtu0h5K8+MENvfeZUYwy0IaGfRqJ/nlDuA82vTWFMNiCojmOSkVV5m0i+rY1q/DY
F8ztw3+9OVi44IjAU1HMUdn8eUVEgSHtJ7W6cCXi7Wns426I9GI3Bane9/CDq70zlKASZvvJYDkk
nL0lprQ+Y0CrII7ES4yq+KxrtKRbFTSPGDXTyfhqjPtsgiDY3Sd6FWVaFAnwcTMEljmGJGLDfLhc
ikO7hrU4hL2/toe+dacixYai9//zC0GxGGmmU9UBue1td+eO6Jq0yHxeQCcfDlWyBZfIqXTnfFLN
7ZRM+wfXC3jcf7ZXAMvZToLRgTr0l5kHeLqOuYvGtRnp4IyyY8jqGFuH1lui83+/eeeUf99ei+qD
ASnDKGgeb/IzymH4pTmTvCComDEX84Ige3iSpU5RkbC/atr274Uce33co6GaMwNdY0vhqNYlXOm+
a9J+UiK8ApW+XcqtTF4AMQ0zQrCbDY+hXNcyh+oarvlSr2TjD37/aT795vezEPmfviYwUZapfx7d
aEcDN+oBUFWRM9wVjNt+rgV1HVRPdw+zoQj83zSOCSwolRCBmsivv6imUeY6bCUayQI+TfVB0fP3
F4xMDecbYAyDt7+0ynmeM05zp1Tt6O6rU1lh6q1JcljU4jx08/bt3w/hncudJvcEXGqsvzXnK8te
V7lUEuYc/YhAtfxmrncATUnIUMff649YM38nVz5dqmIAAfE7WJnaJ8RbTQD2p5qqz6sAk73ZGIyb
3Y+xBjXzOajN+oP65+84D6YZQXZsiShY2an/+aZhA2g4bM1y0TV2f9jjUZ50pqMPEunpE/v7SLEy
pamlyoE/93bzFaqqsJdGJhdjOXjiLITFUt60JgoOiWMskarVWp1sFVv03ZlWPR5EsI1RjmzCYlIV
W8sLJiyte6KlhU/TFpS3XSGFugn6ES+1wVFLfw2rZBqztd2MZs08iBJIj1uOx8IUiJ315bQtd+Pa
yjCtdnzGs60pJO7Ds60GFO+j5MdgS+vJ7wN1p8iyJWM8t3iKy1LsaSgpq3Jgh9brjrKZydt90TeO
KqcfxmxSXSf7tv0KnGWpoUYES5t5DbyOjFsRMkVxD81AAGPj4+kTFunGWDQ466dAmGxPItPcoVQm
v9qtap6i2tVPzrbXw1G4cnwUMXPtg1Pt+57KYV1xA5qLpvmNRIzQFzOzISuNEynWtAvwdP2yFu2E
gQjcyMY/rmvI6iSxZtP9KCuPGaExffDZsnX8s1qTPjhU1OHr0cWZrUFGoZmG68ZiVXqtoEuV+Rxs
srmalWXsK0DjnvdzkUllpYgrrfsvIlqD2lYvXeDqzt4WWZUY+Um5oUXGG4bOuZNt0X9RgVWUC2yR
LbFf9q1P2nPL7VfvU+1pdrNYAW+2S2iOrFYOF3hqA0x9cWMxhxk4rHaj3vWCFzYLbXhFA2+Ojdn7
MZtPXjnnGxOn5VzGi3wRhTs/sTCmUlHAGR5mGwnu803yP6SgLNc2ryfjbikKixHGQWDuO7zwxNpn
AIjK17jtPD+D71jv6dwq+axNuULuVuXK0qKP488IGzsSRJgS3/qg6HooZoP8PqHoKjM3HqnJDcku
AeMGcO+A+YjqU9A8zp6qXQLVkUObgLmCMf9SlMivZY4D2AM4fmnKHJxaInPGvdtjYYRzQxkzfQdE
NLUH0Y3NcFhkuQ7pgNfdnIbI/cssTpD6zYZgH1/5xoN8AV5xb8akrdLKTOG11c4xULuIxaPSTuNk
dCJNVhddOGdLIqp7axyQ/Q3QU55TaP7zVVPHUmO2qYfHsm/kVR147dFqVffTeKFKjm5jnC4f8c2Q
WYII8X016bBOrdZdtozj39TYJKLokg57EP12Fq942nHKu9T1Vm0HWDV4g7W29GQ+2eSZa9H3LuSS
pvMvBfNqndrdOl7NVW1A7kZlce/sdvWUkEIlsupV+UU3Rf3VDvr9WVj1uGdBJRyT1W5R/sIJSVhp
5S6yyhpYlmVqYUNm8qKJ2vi8c6bt0XN77y7ppDenlS6bx63Zg4ek9Oc123sT3swKZGkuqnj9pX3L
uOm8aOaXQxxrAYNr9qD+j12NgHekKjsXejFzmuh9sfjvc3Ko43kocJrQ9S0CraXDnVVRX+fzqIM+
98xYmV/Q9viUx6QKRK7Z/8lza+r9a8XK7HYvRJIrGOoomWA6aVJgh/6eTQv031yz3FOpQrsvU3Jc
P1teOIy5mVb31i89yR9BO+Sq22OVbfsaiEwlc/tUNYN8xTbXgzbcdg5v15TRxCls27ve4GqfBaaa
v4lSjmXWb6XaU/xP+ECWYZtQhg7a/mcTYHqVFgQzlY841BZnkwjDx9Cu19cxjOWj187NdpjCZQqy
ZAzFXdBZYXkETw4RyLT9XOZCDsEMRItBYE7BnzhUOWUxpmtpuUd/bFR55mmWSOlSjsOnrXHthkin
1ofCdRl+tT51c6qj2vtV2VUpDmZAMOqsaUzMaIfty3dvb2uRx4zKsGtFBO5htEQxZ6oKg2/M94bp
UFvloFN4mfurxZ73RGPb4j3dHct8w3i7HbKktNT54NNUZ2vfOIhNoMva5CFnJkkdq2vv4LjVTwAs
wIAt47RsaZLY03NZFj3mSa22f+AXMX2TYC2QMBjd5lkGJuwPJbJ+YZqsE7qPUcW1srqqThwL2GZB
WhdV97pWQIjyIQhrdViWLYqyPrblrQsd4N6BlbBl0ybEhOma8B5hcjODtKs57h6KyQ4nEGlL+2M/
AUz4HB1rOOxli3WiG+E06DtqsnOc3qYhiyOxPXawdChNsawNcHtqsahu0NZEDwUXAyfdBxfhTIa2
aPyG7b5Hh9haIzA4kQV8AZwqIqq+35kLbRdBcRx1d2L8RX7FQ3E3Jv5Z0DSulbWd66hDvVruI+MB
3SP2ugLQm7X2XkaVJJ9gH0E3jAwcl7RXem7xtpTm3tuW7jpoxBilfjkAbiJFNrfGHcyDr5v9Qcue
s4pQWPgaF9RxB71TThM7Gvdyqxs0X+VQxv2Zv2FblybdPBlglciBplatfHnt9Yt/UZWz+FFqwgLu
iEI0mamX/mH0PdGc1Qskl4Uxv75EimfvWf/448XWjc4PzAdr7DE6/oUZtfeKMD/b5aEdovW1W3YP
SW2IPUyT1UgYtEedfILkUJS5mU10dNx27DOvCMI2Q/Nz+h20hQzSvbOFOKvNFCm+sjJ5hcQ9YCFL
NLHSXZMtMwUMUGDmWmEFyg5avc5VuOzUFkIzi9bSN6kDrGDKnHIoZeqsbXIrSoFoim2CLTMSc6vU
9/r6aZGz+K07d13yIlKxYapthfelZ2u+/8DyWzZOMqDAQNUUgBKJtel5z6k/t+PtHrvzmBlK5s+F
BR3ubCT2X8zhViT5pgqK445M5DIrNHMMnLpC+RaqHlk3DIvhm+trdweEUzZfB7Mn8tBqALApblLx
bYfewJJHW8GZ1O60jecNbLXfXmu1d43VYqgTKF+tWRnHXZOtdbJsuWlOUYsthrnfSl2F57VbV5+Q
qsK+YsSuDzxHMCx3DQ4S5mg0JP8zooR9F+MIv1EUOOagZ9UlN7Tw9T32FvS+g99HKm8DA9TNWCe4
BPnGEJH3UnYHu7LllHalTdrBsU1ECOJIu7q2rLLT6TRo2WUrZAvy47J1fKJE+9/tPtV3yKXR/Tu+
wDMWV5LdPd+ndntJnLk8jmEbJHwv0/ZVh0ZfCeNNX21bkQaR3Gf/0PZjX6TaJcJm+EmoNVW+TfK3
mgaZlDgCdxAOa/hdxjVfmL0P3mVRq3jiDhh9psVAUM4cuXb451li0Wnp6vATvVy1pRECtl3u195s
H/ZGu262iZ64OHhbEOSAdIARSdQZXD6RJL4FBIQzR1SIokmt1RQtx09Y1yOiFCrt+nHhL6sludWS
vR15JsJVuFiTdT0uEztD9meSwqvGNeB35wZzBTOfIhY4pcKoVI4uZ6Uwc/OC/+1WIJUsnC9KdeWD
FczJUzTaJPlSEtPnGpun4ypEMZwNuGQiTRS6zsCEurM0LjZbaHHgW4sVStjqpyWxl47JXTOf4/sq
2nO5Vd5XNczSo/9wKi/tBhdMYzIPTntm95YPoDsAo5Gz1UD80F7b4taPT5bKwmdTDBYpQOqSDkti
1mlcsZ4JVjUTGmQWMtAb9LI5tcKg+Tm77T6ct76wPitlI1I0AlR/cE4AkSwYEFBL6xD4eAo6wj1v
lbWxv0MBFuuxbZ2/JFXX21kzxcvzaDvltcBLxmTN4Mn+nD7ZqTMoFWQSi2anoTxU/s3gFy27wVg4
l6uxnPWogN2NqYzX+SsyKQG/2g4kRl8mtJ+brq4v17BYm6yNECvNpr7bvvWA9qZUOGO4YgTsbVsm
5mGZUmRgig7H8bURB2emEM+Sls4m56g6bcYqafglGn9BrSipojoly1j2J8cCCHJFcxDJ1EU2jVZq
cdXnvqr0mCL94/6Cdh5QgiQtYtVR36nDWrccMh+jljVF8KO/K4E06hTlgeKnNzvT496pYcs3io+W
53TqBAa1qSFfTDMxOI+3ZkgLlpagb/q++jLWe3ILYYH8v4dmWM9GyiQ/rfuk/DX1XvGDtaejsiDu
7SULC7/jssgI32j2SC+DH1BhCzv8rBAMHNLWGpqbsrNZwJo22H5gKIQyfOLAg8583Y1rbqi8fvqB
M3w7KYxZZyv1yJO1O/Mrqn2qgUM6x6cgrcyUNlQvP5RcuD13NAvTZXgANwX7mPXMtWT1ixZte5Wd
FCMLAckR9VU3NHQTS7+mtfAJwsUW8IPX1UG0RdJjqJERU+FNn0A0BH7WtJ38hXnU8MsvE7KG9BF4
S3sx7lU+1Zb/5M/0Zpm/ResTDS2BjIAFTjImPF83pfKrzDjVInLKvO70fBSSItMuzXOwhX2XYt9D
bxm4u/cMUZTKx6qWacubIJED/KVFP1VFtb4EswLKUStapxRwinVLxR7Qvs69LI5Lr5w1nedp4zXL
oK8OGM2PkBfAWU5kxc18VxUidOkUDbaVkeDrywIzFKLN0Jif1lpWV9rdxvq+dYACaUuFjwKieHPW
rSaBjKC7xLtCAL3q8nhU5TEuhqnJqTs7ACyOWbqjWpBnSLfBeCV1dqFbYCfuTOesfJfPWm0ys4vw
NDBWJWkcZ5bhN6a5cZOuZq/oAZn9ycMpaT/vlr9NaQg0qMmJ0cXN1nvVaxhOfp0HoyU/L65dtfnp
UF9pvFQo3PvQ7jN4BS6WDnXEoG2cQM+tVI9fYhPOQzau62ZnQEIs0p/VzC9NscNJS6xdBylN7nbe
1knvpJRWw0MZm3jLohoFitQaBuuHJGn8LLZQPzdeuaO6LJOZ2B/ogI44pOpy/M2JCX+dlWS17MZv
RkZBha3ONkRn5H3zpbZ19QOYTH+P/pJ6HsLdiY7b4vQTuq0+jdIYmo6ModpZZ2JXEeFfAQdOFR0O
zXEj/B/zPEw3XsV10wpHkJeta5Sk697XAh2B2iPVkKuDzO639U7yd59lZSXWMVSO+V4olXwulqlO
8sICeMWX0A9kZp8Bfvo/ilAqgDVcLHWxi8ySswccLN4DN1/XtnpoqH2PiYqT53UPfeJ40tYB8Q6Z
+rTriuQ3mj99k1IMDsMhGQpfnqGLENeZFwsCqilW9Y2q0ble0U+fU78LHNzYI2ccz7Tdxz+2ojbP
/upOl4Fz0qjDutW8EK45K/EUcMFEzS1REsRgmTqMAF4mE8S3c7T3e4Z4bPWT+ijxUxNb7SWkjCli
SjGDOGAe0BcXotuZI429va/HOllrRvZ2TfYI9yFKaGg9dazpzLfzAY8xC1J8YDkHMcrxE7gVY7Jq
iitNYuoZQbVWyduv+3mQ6ei2knTmmTW+srrVfpjFMN9C+aYY2n0lrimaadeMkGULSmJcMKReXAZ2
1W551IUg/WQqOvT3Dypwy3sb35Dz1nX153UfRwszC2xn0sKJN52vhYi6dI+XtUUgIo6rTAjD1zFD
qWBctrjmEPtC/twXJ3m2rWmo8d1LHBay/Z7M6RIbt0y7mCF5Ns+d99WzF/1cT8mGyekQryvD57Gz
L+gb55WKdR2qDHc728kEg+UyDWJkV0u/o98Il17c2FYi+4yKTlhnEBPZdsCDDD7XInTaXLozWroe
Ay6T+k6I4EkdbfollAs2feUS7eT6JB4fm3orPq+bVxQ5Swb398jd3DSJC58wcmR8v1XTxm9U9YmN
7EbPBZAslTY1TVk6Fgy1U39Iyh8Tco5lpnTfkWFKEfeHjq79t+utscinTmvSyrR4exp0HrRQDbD4
pvAUObVnQDOeOSeG3eW098utJWslwANOyV0XDjMB2rJ3BhvR4E25xbS1PeyBtjgMbLyd1Fa7e6ln
Hfr84CJ8QssFNlssF3Vv+Y74hD3IFjLR2/S3yMyjn9lhtX1da7fkeZUmvLQGbUWXwI9jh8XSXG6I
3JZReImP+fbaoc2G7QP4udfON4xlSt9GzloBR6FemeT80gXrPKRmatxrKjMzH9WJ6pcmFTOebGu7
7XagjH1uk3BGp4Zl/EOCXZygIR9rjR7kHD/jWye/LngrkCo2ZFLBQcb0Ys2ul7sk0bWg09auc/DV
rkIoVZH9hYWgNVy0E711mhRueCODwrtEaDhx03gp5+etDNRPKjj31VOGXYDARxhzus5DyKcrokZQ
se3OcCzayr6CQ9oNAKsLveXxWnY/Km82MSu0pBwRcUjC8TDt5fC4MGtzKd7LpjtQCzBajOa9QjBa
if5V2r09sgMq1K9lKAmfkpltnK+xtvjy9k3djY0jXkHo0GO7/bx83Z1xuzW+WL9zPrzPISZ0PwVT
zibdRtChSGMW/bNCL+JTWerSPe7NUv4wVIxxNtSGPWAS0Yyle+Pqb+W6tN/3xrGfltbpvgxoBT1Z
ahzC4wp+8Ba+fvSjqsqiQxbRNHXeM4Fr891ytiO4NFCFFJnu7x0U+PcREaMn2W5qy5A6onGlUnVf
lGHOn6MkFXLmZj6SOfYahPNsp/ka+gXyeY1bACrxyf92miDNnKRGyWTIAnvbtmMyMGGhbNHTI4tr
976OEv1lDoS+cvoqas4nZdsib9AG8bOVZLKlk/BsXFBcfBJTs/rl18LqTckezq2/rYmwCJvbioWD
1kPwu7UiwziVlc/TXs0obgpZdT6j7cbuDux81ssuXLcI1EM0PTqlK3qCWulFxxYJ6TjlXAJ55u6Q
GjCzfU0gIrxVhS7YvHbO8gqUkKhiG4F/JMslbZ3xvE7bPo75V9NFG/3CRJdz4XXbGqRGs0dMu6TZ
4pTSY3nuYQ20KbSXmFlcTS2bSrYCbdp3lY+xyUSESRUA7IqVyczB8kpX/h4ZMDDPdmzAmMPotWc+
2EIn8ydM13MjBui40EQIjb0laYn3DlWVNGBQaHLN9LQESiLl3dz0WFaLVYWanKuTJCvrfrhcXeTd
+In1UucKA/NPsldJmGHWZD8W2xC+jqwvvrTlQo0xNZzPGaTvwJww0D7habQS/Ppk+82dECtPtyqq
HpbZW7wHjFz8zz1Qsq49izuW3t/YWY+/5961iPFjPOOMehzJdcERP4DuU+MmM/1Mr4ZrpwLPcY4A
36IOZtHF80zsuKAy3NRZ3YGhyGQ46Re/Kmp00wsZD+i3hoyesbpLaJ31Mj/04yqYshKzxXGJpvlT
Mk1wwXGBX15Fv546NhrE+8A03Z2pnKhF6WDwVor/Wn1aO8e9a5bNrg49BK0qjfVoXmsVeldaROZr
0DnNN8UpDVA67tc7s3nDD1334WPLop0JWhXSbrZePT9I4Nb6OsI3Z6AjkittZe9SPC/KqRkJLUtA
L0Egrfqbjunq4JxLHXtLwxAmMIHHaN82erJBM0WuChkWDGN5YCvQRlQ5taFytwEGNwcxOAU9l+NV
lx3+f/znFhu11Io3x84H4utDbTXeXczklHIDKM7vFRGgb3MzWk8Dv8VJWzT8DXuh0YGeSLf+Ek2e
z3qFFtnLQBzUlxMzrS4XY3eaAxJlbhCWlRoWlrv2h7rg57DV2MJLqBGtf2YLaOwv0oGtnPosvydU
54qFSiahoESRi46e4AAMbULDrQir4ibYfHvLFqOSL+3ab/25i1SvOS4KldfTcMHuzt2VJu4QuGpb
DtJry2+tBU6W8cXASAcbRRFmNrKvdS6M2KcrOyzr4rB5e5TkbRvGU1qNXbTmGihGTFkytZ9hbJia
xbzpgWJHKw+iSYb1C4MIPWZ1Iu34RdgyYCsYi8G+HGdnD9KI7CmysfMoz6a4kA0fE2X6kcUQZgjj
TOPQh12v8l6p3jA/hbpx8JzWpgGsShs1rsQA8DjDLnZz7nDDWYBukuO+uaaIGf63wUnVsfM9ZR9C
VW+PSzRPSb560QSDOWSVlfqAL/ZbXl/vZlPIxi2flri7Immrp2VYvfOklv2vhgwmzheQuc1ZvBpV
n4V9n9yqZVRNzsfCCKF2o17QZoRNctAObNG0mgMKxIoBe3d2So/ORblWOvpU0yj8KqSPeV2/eN/1
JIzOa+m0bbqhzqKzRMJVQXVud16D1qeySRmHTeHRiTp3ujNBNe9PDD228dPOCDw8+JQxIi3kWv6G
xVeao8PqTl0pLI9oCWYRqUeNBql75vRIYeQMBf3+AmhxXZ4t0SD0jW+6YkvLdY/ai5Vx+kAn6uMU
zndBEcw0ujKXyvNH54mwRUeTdLAQqrRahzlMZUUOvtlsWQV3VoLwiZdaidmmA+RR+ZWqqggv7E3p
4Va7J4BYEwfGzZWt9xddMQr8MZ/Im8eJgzbxydss7kRlOwePkFcfqhK+X7ZMWKYTdVvlnPVxOdOb
cn5YpTorIm4V0sET/6cu/EvUqMLpKjkV3Q/4hsTbr1pa88gXTPBJG9pHntdYjdsN2qszoU3b9YBW
r/S8T9G2hdUl3a5q/o+jM1luFNnC8BMRASTjVoAky2PZLk8bosrVhmRKIJPx6e+nu+lNR1erJMg8
5x8T7BEVQPqylCSH5tz4wbcK/D4+AeW3RdJEGn6k9It4zuAm4rdyiy20gMPufovN0+tzkwd6ytRS
1zEdyTMjqh5gcpPWUdI9Lf02LPcEzFrOyaokpJ5Fm4o6cs4NP6uwRpte6JzYBgMXemx2Z/nXFxU4
SJ1v68LwEjs/M3/4fAcEN9RHAYhpfoclZ9Bp2zuWR74f51HZuM+SHocCEy4xPCJxiBcxd67VyfPU
zxTsEdcz3Tm0Ko7/uFiiJYF56pwnKx8ikZRRH1tPHgNcT1jDPs0Pcb5EUJS8/8svR03jcg9WHXof
DoEgYaZX7cG0qM1dLtUWLeaed8AxCVtmT06n4YVIPYVL/jDP2re/HXjuMY0k0PyNWJqmvwHWJV0A
/T2XiMGPoDm3uCzOo2/6MvUDueiTOyEnOuBc2dzXBnhIH9p6sQF3bKD0ZNjU2t13oeYuaNhjdbqM
HQL1leya9tCQBN0cEErYt7YzV4BOUoxb4vZebFiNCEi9xABv//Z+g2NGm65NxuKai2Mx5CQBFpwX
810XDzxHUNz7mhpGH/VSXc0T3FWSWJx1WicrVVRK13zMKa/iDE1AsCa5MvOXW++zl8QYo/cDD5wJ
zkUTVuao6z1gi4jpq8/cbu5MMnp016aahsIty0mYc9PSeMP2Xketa0NWelPw6uveCS8x3CpLIrmG
ibA6PjjNd+b3OKw5DhdqqlUyYzJdE023857KZp4pvzWbMevlmuu9pevuySrDVePy1wp2/DSlNS7q
IV46/5k/nAtS8Zd702bRTrqbKSbeAl7/H5uUfiAEqdjOkHzlu5dfryOaxSP7zi5Xezn28cJk4S/M
mzB2FmNeGRRtf6kKw71Yl9YepChAdthvE4p+S4BRB3Ghw8h78VhvUd9VhoC7A2Bl3bE25NP+pjZ7
aA8UL0Y59EIH86viKc+P9mx7/W+ICM0PM1dtcQuQgQpAS2PAmOG3gqxZS4SI6M40VHbROPMbMHxZ
HPc1J20Up0QwpD3dP+i8/cisD90UWvc+8oroBjgh6A9Wb0vn1gf7+D3NuQ9YWiIIg0PVFifYGHdA
c17t0ZAUojxMmk0Qja/dtgehc9q8PJqwCNpDJdkmL/3ukwlMK6DzDDLLitE2I9l6Ju5AUtsx11+l
56g9Vcsu86QN9l5Tlac8mVYd+p3Pvm2ZfAX0VHUIRdM151FJbT/GNR7KYzu3kX1vk3fHCT4DGcBp
wpMw9WANEH7GCEGoT5MvgTnxMO7UsI8aa09ZNYC8Dspf60HkyM9/+ddEjvfalGUJGTzD1mZ9lbP3
eiiv/Zc+kPacTjMBw/8qk0cDZAHnaMN8Dn4DOGvzoA82S9jJG4EsH3bXqWRqIXwVmfGX2Jy7wtPT
MUYfWL5M4zoyTuCK646rRZJ438ybOi+0Mb+25FHfjlRcj6krzQ6riM4jFaXjd3ehqFR/wy3XojRc
JRCJNBqicJRipr1eyPYDvCsPEjlEeUktjD/9tLsJJAEBzeTd9MVIKNOMFeRf3zv6cYH8+sDbvv4f
N7EhAozZxBGo2HKpGQIeeKW4LdqobvPCIXX7ysrJEmIkXglBhvRCXSCOXUd04CvZNUjWQ7oI/6sm
ve6XjkNwyaxFRqhAOPLIwe+hbRZeN/cZ/YVSdtLWwN//qWZpqhOO07pNRnjsMHW7MJiPgwdNj61s
taZBHcK9qqn/tu157u8LYsVn4oqBaO7QvMr5GFRq+DIj2igwqkmCLMZ2R3wG0Z45J2JBHbt2dwz6
zbyP72wT7fw4+nF5h6t4LE7luM3iqACJQQnmGt5Wx7vTIbPpRE6BXV3TPL6YCHVPMAIK6sH2woOP
K609rJZY7iWcfXySC4dJ4mgow8RvV3ejXGtkm5ssLadjVw/9ySC2KhJBUVV550KatWk+4Rg+RwRk
ocLdunpLqVqe+kS5m7OnpvDVlMAxcGNzzUsBr+1NVrL5YXG/UjdEkHq3RCB7cV0+GCScKInKyecv
Jp09C6RjxGmLu/Gz6sbiYca1jBZG8rkdAoHb484e9VaWQ/Cw8bm7JM6jie27kOp9WRv3DyEI9bPn
N/1XkTstyot59/anq/ImunfEDOiKdkkTYgPo3VPnF6n9sJAg+yVrvy8PwkSNBgKxqKYrdBDvp321
uv8cyYt9bNbcdEd6EH3/xMtooswtw7k5khyBSMqobetPrhXU6ylAUaATLYvQP2II0vnrPLEsp6Pn
XS+Eztjv/GHOeGcYWJ0/dM7G/kkpy3FTVS57eeyjQMfHraLM5HnKZ/nbqzxeXanG/LOOYg2CsXri
C7oHHVdFbNiL2QAMs7VY/K+xwEJyGFjw4IoZWnjlOZjeNJhbmeTlOPws1P62qYQbegARrJHVBCZ8
IhpgRNwQ+XN1hF1feZPcMrcPtlASvZGa7I6wwCIAGW/t7nep1vh3tQX9D6phr7n3NlsiXm5xPriz
atokVCUYm2/LHk/bwCd7Mf6gyjPSLboN1xnk+nUKr6QFk/b0K1iG7a+DFqclbDJiZ40sNfyDoKvk
HaWIXPh5EGjvVmxG648FvWR4zOnl8k5jyflycS0g3lOxazGlgxYzmhl3abGg5iw2FZDSejPJ0LwQ
zcsjallB/9XiZfu7oLz+ZcUkOSddQcgMbyRt0udqJS4gLYeZlpF+z23vqs4StJaiie1OeT/Pz7uZ
W/bpsScUxsDQx6kbbXBHhdUY4LpS0hXQ96y3iDmWTZ8RMk1Las2D/YTFCLRMlcNIrij7bnlsWQf/
U3O0Qk5tIWT0WPDofdfdOhYH4a67C4o5r8MNoj++BAaJ/qCpCGmPojROmQar8T7ZL5AMAKJt7duk
zMINPs3cSRTRwmof8IYo8pF7V5fZBAhb3deqkm/lUjd1OqjYsbM6nEb1EQ55F/CjCVgUQUuuOduO
8RaShVr7r8kXhDuI8f0dSdUy/9XG2klTGORkziiFqEwIfZ829WihjScN3dp/tJmHl38NPcTeYRLQ
c8liaxzETWeVCoXXGMhj6VVky8Zk7pHOJ/r+bXFJuj6Oy0iDLmdSLTL+2cCbsMJ18DoOz7MeWrPg
R5X7h1NWeXci4ZfsM2R7nslyHlRgX5T2v6umsMP7IcgLtAqFcYpsLQ0Yuh1bwWWzph6wqAyHBg5n
vE6ohGL6CVVwCEYKjOeAq4Wdo0iCgOluuoZKmHTuomJN0b6VJTKTHhhr7gtDe24fgQ46KrTetq5l
k+Lr+rStiGLdqcdGBrMP/ZuucwlNhNbSRgTBCU3RZ8GvnO5TE45nCbn+Z9cS+CwEO56Z44qaQUOW
w+s8y3i+WcvV+S/QZZBnI/j3r2rXiIy4KkucFX0YXOnJdsqwZQdYStbSS+ET/dcBOU2QYWnI/yOL
EG3ONUTnaQ/ctjrFeWuHF47PuU4Zt4XLFdEPbMT+bqMhYp8vjwVjY3Ty+eF/bL6vgfnWhPLUIFRu
/uiRpPwDIwec9EGGnXuGFiguOOOt6QZTaVxfdTB7nwTtyn7vAkEOzyoATT+4XQTIp6vIWW85N6sl
8eM+yqKrd+xgYBScs09wa3tiMSpx+xV12VxQLtcrokxfY0wPQdqOPOFdfe8gMG15A0E5Mgz7+aUb
t/G+NPz8xz2Y7BfIs/k5jkT85XYurHepuR1t8Gmbhwehov0jx9iqDwZis0whghxxrOMVcgMUvkER
tgKET4Mcn8PFs5eU1pwVS+fU9dHBIJxbEC7rxc1A3WtIP0e66MfB6OVtTafJiF3OMQVEPrjWR9gJ
Zd1JwSCQxgM0cOLZNXF1bula+y80GyBvZsjjIF0a279v0ICVz5si26iix7rVU4IqRd43ZnW6R7Ev
IySf3sr4JCwpr0n62nm28WESzmdJd/01xKrAPGz35r9VmWq5XcGA1SMjyXbNNIhy5uHOVvYJ6pVx
xAvM4D6BTCmTWWzSPadrVL0rvdTeQeSuP77u4L+MU3UBNswQvlrvzjBY893WOLBzO+YS/wH4q5mP
tAn43m9LNbtIkXWtQMeBFNF1S1nwbiBaKlPNYCsP9VIZi6+pj58qFjTga4hR+4ygOf4UqL+ro5k8
nps4blakjEJs39Mcb9yB9QD1XKCk4aHKTfFj9WM8PyMdh3j1oFXHJ6+MNlSkgEXL0y6m+QtBbT0i
aUW5dxjmPWhPnkEMlRUmtjSpzpvWiVrD+WmfKndmkM3Vp2EQKvCfKOtz6y2GxcZ3cTXFop2X1wgf
iPkOAIWRknuLwRyj9n592SkOsZ8MgBGSCXfyvOEsl5kLqkAR98sNN88DB/Hj985p7D9DPIZvAqX+
dN3zhs+2aKr4xc0rxOPu3lbx3WL3RfO07uKKWEUyGk4usls0voLbKuldyN5fuwRZuhvHYYjvnD6E
X/DMXL/4+EyDB8tMbnViAsrdzK0hUmgqimcLnMvKRzbboJDrXeWDR2XLFMzfMVftnOiy7zmqtbI7
imAHVv3ccTTYP/lvjxWaxPYQyH5CftGxCT9tAEgqJeuryw9MGi3drf3ezAdksSPpmFTSgd2v1zQD
9q6ZqaXf6T0eGcauDXV7bpJw3BRQmHInkRR870RXTcOimC6CqE9sDtzrCItvMFUb3DfAPhrKS84r
GCebBMNM6qGNFPNLP3QJMch8wiju7fFnXyvhlld99LRlY+z6buIAi3/KemmWAx5Q4WZTWIbevR4V
v6OnCW++J9cCCXUfu71+bcBo9+NGR8n1aYwB5XBmVE2yB7prjh5SlQ0pJttNRZIHmijuay7BOfA/
nB6gKWHSddpTbel+vF3mWr46Y9/qZNbVZqXTikoXRlagWfbArx93GjisI2Xnrci6vij6y+IMVXnr
Rf3MpCpmNJp8NcyfnVy2h47QBCK+hkaRrrpWqmLp1J1m9I63C36QqvnA8RyeSQydngdRIh9ah77/
s/hh8wMXGb3STgMkPrk58nsKUO9d268fG5zPT0unzJitMBUoPKfNfW4YhOG8obufvZlLCE6TCCRm
o2U0Sd64yJ/tSc/HpdMivgOmdMJ0ikr9xdswcJUCAUCNOwutDoop9LON5hmzxDYih9sKP/op1tgt
skrqek0Qxun+HJeD+Gkt5K1Z0CCqYJGkc4/o3KHqA/joev07YQF4XzV3xJXTDvTR24fafnQ2zvkE
GsMdb4Sc8v1UI1n/RCWFCcLd2ujVofl4fOwR6Rkgq9BZwFmiXD1O0cYhraOZGLt5jfw/payr8ATU
AVumCi0vItxiTA0k2DdnLnWD9DQs7Cz0w7HN0LQintN4MG93JssNpR0Bg5fWiZ1fymh1zjuFoMkd
cv5Sm1xyBhlle5cobDllxaj059xarn0My4rznb2dQ5YPyZJUyyYY/jhcKL/XMtBjUhKPIzLbL0V0
biUDfoYbyuuZcjqfbKi8UCG+lx5lWRUs7ffaRNP7tlnDdLFCe7mpTTF7z5HZo82DWJb7P7tfsPV4
nQsVsJAl9jmizvdvdw6uFIF51eHK7Yf4uE8++xfY7Vq2R8daHYmFYZmeSsvq/pH4wT682fb4pWRT
qSNSLfTK1TwD7auuVz7zeWe/U52my1d8OMtvNhQ8dWu0xem2c2+imhA27pqRe3hjVP9L1eGyppaa
OMgoyEaeZYsI+XPLivlQobn8TagAdJs3lMN3iFbNHKI67m9DoWjRjvIJMEfvtbwF+uD5IfF21UlU
uv4XxeHV2yYjGR40hEl5GDdkHniv5T4fvKaU6LCu5OFdRPfMmjm5Zq4MjYNSHNM1Uo5FWC4Iit5I
/zIkabx6e1vAW6CT+A4n3M434bzs+KjtPRiPoYtQPMntVQwnwZiWX3n9WCYzREY2WCXTFwn26lvy
IpYX02FbA0x03Sa1FsEBO1nKG7mYGWnv2hZKAyX/gLYERSEC+s5lIcgaHVk66+NifSA5aQn+7nyT
5KwwMdq3fei1uKSqyZ2PpYwnkQWL2OpzE67ewPflc0Y0e2Nw/MzlKlPWGvLrDyuDpKbzBC4EkL5X
X2RvYfripxAyhRu9Co56O/5r9yivDijHG/mw27oZMiuI0HYxkXgeX67XcTZ3w5xPxxGzjD5HFqA7
VO6OanY0DhizRvuqUxpFVIziZkPiKxm/Me4V1IhlJHq7SFtK81CHS38fhkYXaViaIrwLxOb8FSvZ
xTCr8+KdAJbW7aRlvPR/ah1qN5EzGvnLVS3Wp9RigIEA8UVzGlgFLi9Giyg6a2epqvt9cNQ3y/H2
zHlWyxNOGnlv6WDqT8taSP8WkXj8SjyV/O7MtBFyhsrZQxbcjdR/qU6WrJREeB/acOZqRlXVSbYS
ZKcJZgPsSNC3BSCTYk08kphGnd8gBVczQjx/p1R7Nt4TxipHHnPXVHfEMO8m04y69YNmwzh2kyB3
K7aGkdOSCsQfSny86oLwcP6IvVw+eGwaa4oc0fxXBHb40QtsVw9RvIzqvI+2+RU2q6g/bRCI/fde
zEt7jsxWGJ5RXCRpFw5zzIhQh/qmKkLuFg4/5/fqkHqbNF7DKcewz7HLDTiRK8rWpEmjdTrvZC2T
Z6V4FbpnAGz5o6zZ+u6R8bHXTbCJSAen9o/VdkyIoUN3wRnOKJCZXzY141O1lhnNqlfKKxISgRLT
7N0IotClg41MF2+7qL2sdkLLB7Xfw7/dWkLeOTNOIaaXod7TtcNlmjWhRE84E8MmzoGFguRUTbv7
GU4oqlIHYXZzsoMw/xssfNRxyicSj+DjHnGNILWaVmQx1zQctDym7TZz44N9H+tgWwcUDzxLLYa4
bnwvq9lyoXmuCYSj8Jf1NIB9DhwKbfQHD7H4hbzC/cupPgdXLVVdHAEbh/LFKe2pR9vPHW1+lfWi
YHBQmeZZ1a7bwvXjy/rsuIXLnB1sLJfI3DuVWsDjH2oovekkNlYtOK1CtfelS4kK3r5cTU926fc6
nYdtvqvnukNvijiS1UnABN5jvFA2sli5Q/63oqdZ0jNyWs+WA7x9AGF1zm7fBDY6rxV3D6YNXaUE
AnW3ftUN3iOdE+V4DKwrDKPnWD7xgbovdMZ8P4cdnox5bXNKIAWalvsXka+QHtM+G2S+RNrjilnU
pi9VqOI2i20UajV+O7T4hJVHJ844ez5bJQJWxBGx5nQELH9FoL4xP/uDW9wX49SZhyXe9wkfZLij
XrCxQ0BdGDwvesJqfwLTz8NnPlQHfot1J0+W3Ba/cwWxm/SOZN0NyzLOEeN1HMZxiWRwsyds5zPy
gbvctfzw2GF6uK1rHvpfoU1y0pk9HYE+OxYiumBwrPyjqdcJPLRTy4+PEGG/Ye0a15MFzSsuyOUZ
NIOuFkek7g0PUiXr+0k5C+pUNPKvuKdQf/GcquaZ4TP+RvJY4xsOi2lIsHS5bKwEhJavwVAWf9AZ
hduxJ8rTZ5Ogmw/Hlhe6x6H9/9pJUp7gvQNz/3aXflwO6GmrezCiUV5oemhn8rhq/bO6JSg3YBC6
/4HQQB6goePXlgzu+9H2p36/KF7lIm08KZ9k0VY4NEJe5Tdu5w4vAMqA4r5ELR1dEJZLkU41dlTE
ktC4ab6Z4bZtRJUnIHjR+0DoVH3CO8gkM7V11d+Eo1OXF8eVinZNiiEw6EAxkZ5J9TnYbA7vnYyN
p/v3RdW8Za5bEWpJXBo1CH5nG5OBdkfNI0Jd0vaDdcOdsrl98Uh1nOLWnZs1gwTw8qytFiDu3hLR
b3rVFYqUYVvye14yJBbXZe7FLjxnOjd7xOSShxFHROBjVAow+0apdjRXfyx6FdxNa4jtIAQG4PB1
lvB+qYP9Q44+ejkNKB8nrchh3eLaZqdxq3l7avn/8K3gVJC8wD2bSO2GnUxs5AN+JmjeWLJW4AvM
OscDoVAFuN5hGlFaJUHhevUJOU4dHV0Ztd5ptSBLyeTqxpMdSeS1g96EPHtBLr3jLEtx1Y/51aMx
S67QuNVB/7i3o+x+8f6q4CZ3rGW9wUgBXNx402MZ4qRNVF/OCEb5EpnFia9y7d6Z7kkIWqNL3I/d
Q7FhaL+JN1JHkL/UOzuE3CLUL3n1s+N0HW+gN1mfgKRiaT+1lh/1ByLWao+nrdqbtDWlr9IRGvWv
bqHys1BbakyGEAyJEWsvfml8AeufwQg4MsnEVmc54pDg1M+wXed+HkMmR+oRfgRXJB6PkH6m1A7c
qjvNkzcvT8ZRdYC5r9newoUcf/4XQRthWBDjbaTWwj7ZBt3rYdoL6AkiHzjYuwK/IjjUwM3T1khh
DmsdOHzQvIL3AJxrkCvbVvAvLsNiTAp3LWUSjdvgZC2R1jdrzPGZoLYk5tTf3WDk/lpH/VvPxR7A
U9GupBiaGK3HYtp+6zqPfhVQPA6jA5L+1PYMnd4OwiT0zqrE9twR34yro/H1cvDzcPgDFQJtH3ex
YIf1SqSGfDkSzIK5sD4jJnfqzBXhDlQTTJ6EBcNUnBGfU4RHZwT8v9mQ0gBadchPGcFqWwMGIq9L
h3CRVlLVmrstJ/nRu1l3BOVnf22jf3AOmLGAg6oiE+uwimxX7fabtxg6ETPmdoicTTkn0ZFFS6DC
7L0O6A/VnYqXzVyKwZ/feMGvDX3zVGRtrNQ/YcT2g1xX4iAbrA1NWMTwHEwoPrk0IvxPfQXebsfK
wHhjqotP1qr3MVmLPN+zUQj2Jx73J4VG6gcSPU7RAF69SCDT48e+zXvFhwuYhRfWDawlczE8QlIN
jIcrmpcbJvclYi4fx+ig8p1TT8REPCRYbzqVUeLho38ZOI3StSQW/sBQu73PsW9exODoz7UNt3ND
TJG8DODUtyFJaVcT64L5pqFIBR1vSP4/mFZe3Q1o4D7ccow6Rkvl9MiwObh55MNhzci0ykE0qVsJ
z9FiRXW6iRJrULyQvFFGiB1OPUI/Ih2sIUKREBXdE0Vhwydxt+Wz3Grr05k6iJ025Da5IxurERlA
5ewnCN+ju7BaMZLQuOMhhLIp9RN1iECizd3lfCVBofYQ3YOro7C7197a/7WpP16yafUIIiBQAc94
GKkiOK30d8QggkiOns0WxCx43D0HlqX4TaPFk/hm8ikgZij3X33UzBUUjbu+hu0+vAdeTe2UcFT5
x3DqrVkD/vx3sFB8HRAZF+uJVHr7D48EyaGsKTZ7UbisjwRMeNfEvN336BEZ6zrT8aT1Ez0vI6Jq
sTvfwbB3bCPwcF2qQtK002IP+xdJ+o/Ihn4qniQRUv+4zMMgtaZmc1mkHYGytmuavx1M3YoEfQjZ
a/bFQ2UnaiitcVbIiXbBML/3eFbRxka1fw5dlrOkRHcPeOSSwXwIRvIpEtcpYTS8tYjJqJDEGRkI
mulUF2rOueaX4COynQV/i2j9xyIs2IWcKhYfcx667mlS4fqrkk3R3AYIV36CcJYf2up5l1verf9D
pPuUknjXhgnRSOVbqFQ1nwe549cIizA+W7Fwlwf8YfR8zfE6oad0pdguUYDqlOFxBg1RNR2mh9qs
wee2rMgE1ik2+amGlr51MO3JY097is1opK+wMYZI77Rb+3Y3DWaZblwseHEa1CytOA6XOLyFJdUt
L+HAp7AmBRCNT7Oq4UDJlEh9x1T9Q1fkRFzw9Nq/a06L7oRki64nS9Sbfq6DqXqq9bZ/O7gdblYH
V+WVJ6eQ3sxqKGiN3/wdc1IEYB3nQewmXs8UcNMFg2cjRbHInPNkWRcnn2wGSHnfU0W6esyXJxD5
0vla9bq8Km+29BFTY3C/m6IdTwGREJ9yYrMAXu3bZwSd3XJYfL44HgOSChJuTNI2ljzYn1Uz+dsB
IGFDvTta5LAVToCaZbI2Vh62/a04F2CUmWuvMPyVbB2PwWUe/hk3YkkwSAvMwSzB6rHt7PmvdmqF
dRQYCL7tphHBjbe44r9p7/0WaCWwn/K9bpHcq2j6uFZIIxbB+M+o4HWxf9kRWlL1TmrIY0d2FVJm
yKTpsvWzvx8xm3dPEQA4twYJpH8WDPSA5pGv/8RBW1o3E/Day4A/oTpgiZYPBhVxBQfUe08OUDhP
2SbgAtxNyfwe/6HE51mP8aN2mmY94cukhNe9MjIoaIYXyzEAU3bnxmXmm2bg9bFGMz3GS7EW2bY0
VIlpkt/VmeOJiStuHQp9eRwbqoPWqG54nkKyRGSHdqQsYMc4iUwkTr3r+eh3/o8QtVdnKNgG11Sy
4e++9dU688S1qJgYnEqYGDJcJqSBDpzV33os48eK6410GC6SrwB713iRZV64mbWG4A8AEovIQjJG
ZIr1Nnx2891B8i76sqWuYgyfTDlwyuuJIc9qB9yxROKg2wO4gJA7wCcUIt3rvAdfc/vwaMNLoXHq
SuEnE9wL+KNtq2eGNAa5RdkOVjfNMXXafbE9Ng5n6GHeoNEWv5LXEXoEb97noAIZU7JM5IoO+DDn
lCndit5u9NWOwij5l50mDEkE8d1HvmfuEt+3aQzDT7/98sjjes/VoAlfKAU6/F1yghxJ7TLjxWaD
eS6WsMaG7/cSiRCGqvmgKuTo98AOAGGF0t5bHtX5kyn2/N6GqclvPRXsYULmhrVkcbw47WHfnGC7
7QuP/LTV2O0P7YP9p1VO+duGeHS/qUnk+oH8kBSadUggDqCKM6ngQwk25uRxe0c8NIeu8ObyL3lG
ZXgiVI6yxG1rtoD1h1iEGyvsh8e8HBwQ+IDFK/NHqD5+hrLDx+QHuTiHFiJ6/PjBjppxHEY4CBU5
qde1Q1JTNuifocWgKlDHVHnq7WGEeA2lM90bdTN1z3gepqetmuZfolWaYxpBu0aNX67vo3fdT/CP
zBeyGJCNRXUbLreccbn9wtOIkSLYRDcjWfN9JytywBKMoOjXDiym1+B92yy3ebSilfQtn7RMyLs2
CaLCsYtDTcXSfwMM+1WyhtP4AGg/f05OhAKcPWV8Lk2PZJ80nFuFSsrP8g0KjtymAj9aLgr5rxgm
Z02RjBP9cs3McA87ko/86IO7GAIDRPzu5275RlS7eqlXyYsjvc6ct0DZNjRM6d1i0CncQ8VDQ/Q/
806V+bUgVWKTdnxScSXuYGVNRxs3MPdjNzVocgCq/VcTR7M+9JMYeRGQ/+TACQU3psf4qB/2XA7x
oSCsyk+0011d3AVzTWYVTvUR6GrYjwNEy/TER12fRy4ngvmtIQZBDXxhsh27AXpK7q6Ar8uH4Wy9
Xb8R+QT70zRR/63jORwPThFEXBXNhHMDEQeaEW80KAGLazlCUom8lafRXlH6EIpDdQdokNAP7h7L
V6D+wH/gQWzIDHWDKc+cwedOA/yHOi8m1NaAlv5QZHa9kAjDfzoPGfHH5BZU4U4UHn5GQv75bvFc
AR8BvBLtEFbpOC+mOmoibUsWrHJ+cN3ZvoYIROX9vgsreilyb3ttry8j8ETFlturOHi1UYAQb+D3
9W0xRo0gYSfWHzOk53pq8dg/tFwI1Kl11MIW0E6Kq2FavgzR0P+RmODdeVbrEW0URnmUFB4i6gtO
NpsE516tN6QT+ZdxpHLxgLEFVcTOZMXzyp7vfzkAou8OCk3GJjRHAJrYN8OXwG1En83jHJB0w4Wc
aExGNwRRzMOJf1fWB72smG8aN+jtVOAsao+RN21fTbiAbO9zGRepywbcfgHKRhkW3yukI0bmZtY7
S5wRFE6XWczgSFY0+MwloR//gT1zG0z4Tnm9H0iHxi/RLOKVJDb7ZdVu823xnHzqdlX3pVdsV9tI
zgnq51v3jVHfvjqUHeCymBC7/8rWoswO/iVYDxv3123Mk77dNl7bPFl1VfvJji64OvghUoMPkjEK
3G70EONOI54Z3H5nU+SegWxOzdovz2tV7eZZQdfhm4pH89aCSSINpQf2A4XFEp2Qj4kBFVDHSUkp
ZOgfhuF/nJ1Zb6TMlkX/UCNBEBDwmqPxVLZrrhfkmpjnmV/fi2qpVYlTmapPV/1yr7rCkEEM5+y9
NhfPm0EvtOYbjXE934ohqsp76hrFbcH5aj7WyGLEPtQDDUsDEi4gPdkYPnMOEd+MwOf0mc/IRtBs
t2jgZj2uWnA6JD9sKvpKBWVls4yP8+xOOMrylMNzaesucy7MJcdkFsDxkHGFYxUoGqN8h8w1ecRM
U8f3Q5laSIH0DNFVEpg5auFYBnuLWnLJEbJf+qAVFMZnKGhY1y0jcnIPlYxtbtFl+a8QuIL4qeys
Oj4QhSHyfS3cAVGmI6pHApyramNEOn81RhshboWD/BuVtpMeUyNLw1sKpAXnNuKJelRZzaR/aZ1S
+8ltPOftDoV6nuxMIr2c4tregI3sovcV0q+DGYxTt0/FyI1/Fn2DANb0iwOquvjJgHQEKqooyvkx
qiqT2FmsNgTAob4Nssf/QRloa23UDp7t9OEteM5SPfQi8t3NrKbR2P2P8M1aIorNvNnvScoysrzM
Qe7IPN0PUIHHAyp0veCfmhElFHE53ZT1lKt92rFjTR0/HMaJZLhC9zwDErU54IDXhO7KHWX53/9C
49L8nGj0lJ0HMFrfGlZhogtBvyu4Z16DQy+gzRWIE0gINVYbFCX/WYFE44UWiqOn8zowCTsf6NE+
soXzOAGH2VIhUt80f+Y+4XIOpKeN9qzgNI4RMDav0DfPgSKVSXQ8bSFFLNMKCaoxpSmX6Z3XqLk9
dPAwwWRH/fEydPMMA9NWwOEcYS6pDuYKR6kFlHEnriFe59fv+QGDzyYK86W3qHnUD7hEVSmG7MuD
GmffMgB8Az0z4UHrTJMcC+TgU3T0hr43npAxOEcpDG0racgcOHVBLkJfs88ae96VQ1JtCDd1t+VQ
XAvlPTe1wHb9/x+yMEn/mlrQlmpV27zkPsug7yGzchwjusMu2l+JaD37cyLXIBBqAbu/Ibzao50q
WXeeTf/4aDqm9WiDjbvCrD47ipKKt2WaCNtWP2ePPqUzUIh6gnRWqlPSuimG2tpf/v3OTpq/RlmR
sc02sFFhjZ1XYor2SKgI9g7doc+QuPLbuEZIyZmvv/I9nPmpiPzRCTE1dEWu8OrRCJB3KTTKzlPw
EPdWObWPXTL4wNuw/V1+vjNvES0oqhobuRK0+hUAvQO2hB4k7jyC6gT+2dZ2DkglaZ7/6ziC2aCb
pN8YoGjXi02Ys5wjYmH2xY35WMwCqeg8BlfmxFuuLqNwjDSlwiP5hjgLrBFduMXM88EtHpyiEh99
d9TG2zmKhUcd0BdXotmX3/90ESWPikhJ1i4FQH491wVRJwoeUeNxROg+hRbXDC1Ok/2Y2wFI5YX1
n9gF9DdfiCvg2z9BHauxFaEJrg1zXDrE4qy+aLouGMGi2Wt7zTa8BKEv6CWpuVyAy1wUXq/QHXp1
x3nshq6AXXFNMazbrsOdcEh0t+Je5eMppkcPt8VK1ZRtsUT41k2OnRYRQQYHlE6r4wa3mbLowpfI
uzcplvxsTxwUCtkM5glKwXSWH1Q9m+WV5fPt9IRyzcYgUcxIsmtW6YOGmxZRFInJC53E/gAoCh3D
HOrPlyfn2+9tGWWZL6zQhCOtvrc60RJJT2OiVQVmINSGFnNhKLyhnJvj5aHOPpBru44rQSiCZTr9
zXSsqrMTKIYiL3ufSCqzi3Twyld97oEIuSBBzrSlTaH9dBQAUm5du5KQQcRE26mxQB/MXOrwLFxL
GzzzAVDZ1KmtcutRdOVOh0LbnONbdEYv4IJUbNJsgA/VDQvSCIChCO/BrIavg9shuxWpNoVXFpbl
3199BA7DG1JhWaUvsFrAqKbGWSer0aNcolFCzOjXFgMyPSoOd1WlxzvbLK6FkJ95vw4VQIukMpYZ
kptPH7r0yyhWbT15sRYR6WEP6V7V3bA3wd78+0/JUEtOgiTBgyDJ06ECOwYinzA3Yzl+kWLscHfR
67VNmV0Z6eyb/Guk1aRpKw2ETJdNXssh9AXtlv2Yu8WENUb0XgXlhJ6sYx8ufw9nB3XpJpoE6eic
OE4fDz8cF2gHQ0eDeOM7X0zwIyu5vDi5MB4yoxOvE53X75cHPffzSfY8yUuVjr7mhWNbC2jqJIMX
4HG5rTI8VprE8UCJur7yUs8N5dhCosVzDQGR8PT5YE9zRR3K0RskUPBBVpiPov5XNw7ulZ3oTUgD
mAocSA57kcW3z6dwOlRdt8MEaMb3ciLZrI1w08wzudy4vyc0DsYPd44osPWT4XitTgHmhjVugv9p
NZq2r3MpngYqUp8goVu/5VAM2Q6ZNI7WedDq4+UfYLla/P3RLn8qm6XDr67jRXJXf6pbyZoDd+17
OC8JjigRp8udU0ZM7BI/nr1pWfQhB8M9r29KOwj1jwaMVOcfd5c/f4ZjcyBR/DhKX31bcHUSC2gF
W6TpTlsAK+kTRbTyyg+zPpT83yguhVrWSI4JyxT56+DdJoiqIjvSvIkQ+WFnaW74QpOa+leBEloc
ArooHy6/3zND2iSeWJatiH1WanW1C7CeTknT+p6Z2Bg6a432eoNTlVZ5GrnvKTOoj5dHXM9zHpJi
B7HabNIYk63VL9oYIBKKBs153XVPNIn6fWtS84Hvnt1cHsld7zgMpfBUsSISuAKUerX4krXiJ/DH
NW8Ybe1Bhm6qFpEA9+WIehrtTTEDqQMECUW4zFnPQGFF34dKxfjy87J+NX2TEk6L1++Xb9MHAVlq
Gw9WMlhPePxHADDIsI3tDNQGTW6m6c2h7lHZ3i6qEwyhjYytX0ajF2pJy8BcB7MycG9Ka6xfuiHq
IporI5U2gFPlRytqAntDSiidh7iiprzve5xom9HvWqRoPX0KMWryA/4qCGB16eZPWqyZnmtkHK+I
TpHuiy0M/S53pEHxu5d28SDGeWyfUbMRWuB0cTbvIMdrKf6Ean6WNR6drQML3t3UGWcBHEgUN/hv
KsxlmqhprAU5Ee9um1npczQAK9iIYkK8UTtEpWx1s1TtluaZ3m3zoezeVXq7BNgVSt1XYQrArbH1
9x1Y33qjhVr/EKVVGWzmjNSfLUkF0S3IQee9aWJJX6KiFMrUMvzkIK+hGT+Pyt9xDKrkIVTCxFM1
x9jnaWONFdbsXh93blKgwWh5L/1mDia8VVXuh7jQQtthPYID3O3MtifIsqMvlG5yYwZCm4wFnDkI
cbRkVFLmXzUIc8DP4iH+dHkKrjct7i9CRx2KKIhigmWtDnF9DUMh16XlAVsK9i0arC9prScHPaMZ
nIzWeJgiRJ+XB/1z1j1dNBlVMesF3xfnrdW8D1stmSyrtr3JIT8LdW0lDbx7KNw2QdXXSD7MOviF
CoYI4U1BJT3YIEqY0jsHRE1z5RW8/d5P/5jVK+AQzY+jKcszgFXuch8LLW1isR91x7/y4GfetrkU
E2yOCJwz5bLY/bV+0p3hwxqE9AxWzm3kTPptBxIY8Wwyo07nQ3lozeFfM5/5jU2TrYFbMZsVe87p
qGiiWyBdven1LJtHH3gm/UAsHv0QfLn8w555lWgATE6Ty8aNQeB0pKi18XzFveF1AabFqrXiF7xq
+l0FeuzKUMsffTKFkC0uSWfY8ziqsT+cDpVikC17EbheKbSXmdd6awzNB0SXboOSM7i2KZwb7k9l
EbWWEPBQTodDHVxwpYtdJMW+Tc+ylVsOE8bWjX2Ty+Vs/eNhS/J4JjUGwzQM1B/uatsbqiWdQ59d
z0DE+hGQp19uFIqcL2U+a9dOdm/OMMtgQlmcmNmN5Hpblx3s25R6G9mWUeQDpMTjsU0RSe0rAaRm
OxOvhDmeDCOSImh0vGu6Ob9y+Tn3gjnv6dQoHYuNd/V7zoJSvhEp5TmNMT0EE0XFY98YotoLlIN3
JUvoh8uT1XgzW3lsi9syVSPBrDVX7xi3pJ8lsG493As2RmijSUmuNUEE72aIGP0ui0LaQQbyHJJg
sVjvjLb3fzbQRDxgWoV1x1U++FhG4UDkKMkj8IOGtM3/9WjHn0khaIl25rxA6PHp1NOcme2Ha7BX
qTD/IIox/aV62o+X38a5l8FpRJFlR4WCU/fpKC55H00nEpdA+mr8VmZLd9uHJwD1KSw/Xh5rWVHX
365a4hFRFhhYI1cfU2ESiDLrOExarBp7zsTdXVRG4spie+6JKBGTzMU6wZ1l9fNyuqM7ReaFh203
ocs+Z0ekxyUEHdS7lx/o3Afk2Ewm2rx4+5zVfoYMf3ZS13U82sg0zZXVm19K9u3nrsv8z6kqQxgH
iDE5uvojYCxIGyBBLv8N5z4gTPZQjcgdp9S6eqnItWXawlTyJlCHwXaO7UpBM2roGaYYHnVPIP6+
8txnfkgpXL5argSSpXg15pTmBkdzYXtcaRzIb1l1Y6ZkvF9+sj81ntV84YbFOYXFiQVRrF6vrA1k
EXrgeMisA+wBxdwM9Z7zRfw+a92KuBIqz84ORU7T7pyc8Oc9QKwUS61ykADPiNSrLaIGDQxF2Mgn
YqFIIzBx7QV0xud2enQJ8wsfl1ydL21htRppVzEE4clVwc9ewk7etFo+H4I5BFmpW+BBpa8Bp+wA
vsWbHKtE6tHo8D+1uYp/Ol2SvNdxyzg7H8CLcyNkl1rboa76b7qaGizdVMt+DOAS5iuz4MykRytF
FKzDycqiuH76GetD7yj8GK6niJU6ouBoDnmPgKtok/xw+Wd5c5ihAyQEF0Hu6SanpNVQeQoT09aE
602ctTEEmS4OjBB9lpbNR9CBXJloyu0vD2qcmXKWkFRQOa1SbFlPOQBxSYlaj0W7HcCCAhHiOiBN
8b7AFXsbcZQM8Jj288PYV9a7mbScB7yi2rvWTmLgYe40I2QR9jc64nN4c/mPO/u3IaIhn44uOpmW
py+fjctCekUtAOBKQUatNT9PwXgtB/zse+c6IWy+BMBMq1Fis1Hgzh3X00gI8WJozQU21lDW98qv
aCLFWlP8qOIEw/HlxzuzynEUWTYILgSCQ9fp49VYAMsa/qLXh4AzexdS4jziQ5ko7CF9LvTbdkzd
PRgL5Kh52F9ZbM4NT62FwyUTXL6Zb3MTkBAWay6HS8iv0GmiLf2J7AYYdEn4o5He11DDUZEP4oBS
QFxpBZ4b3uGbokvBkUz/0x396+yOkgwEYxVxAnSc+pPOQeadZQJg8lPMnpGBorcyUrCTaTXgOdGv
lTTf1sT43Fy+M93SJSm/6wMvzzs5fp76nkRcx2FwbPInMshiY9d2s8BtD7NvAYBWv2LEVky8RH2t
FvVUHLekHWjmbI43baLCb75PhiIxUVHwNI4VLZbL0+TcEkQ9UhjsDDR0rNW6MNWElECIcr2cWJlv
wIUX6EU8cQ8fzGC4ssmf+eToLho6akZ3ucOuPgYVjCMmMq4B+IYIU1Kt9dtGX/n18iOd2Vu5P9HA
JFmYYs363edw/3RNK9iAYPDduGNmfAyB4x10H/cLWPx/jZvk9G+bnFiwkAkKyutVPDHbuhyQhnoA
7UiNMpqFvZd1dXa8/FyGeHsSW3qMJqV/YVABWG3gKIwsk76D4+UG9IhNaky2Qw2iM79pTqsV70HV
QtIRdM82bATtq0gjSaihK6tsjyEISJ8qCVa4/FedmUAnf9TyR//1pUVBpKAhVY6XdoCI5qjynwWC
8z3ZSvOVNeVtJYI3zb1HsJORQ8/h4nSsysxVXZS6443S744DYFHsr+g7cfiVNxmrzWIFAwboE+zR
hiNFqi4HS/QfHnjhBupLVYSN7fSPKFEakk3fcMJnu32QNvZQzK7+LX5m58qmfe7dIh2h1EjcLufi
1RpOol49WRkzq5BASJq27/ZAYtpPmBE+XH6oM18mE1dfvktjWbFXy4BhUUmLcK54MA4kzqOgeAGc
pN5dHuXMl8kYXMmJZT1THp4dK5+smlMv+rH5kx628c3gBsNTxKsOtonbXWu4nNkGuE2wrOGTEXRD
VgtOG2fAGfUcTnbTt0il0eB9S0esK19Cg3SSjSzc8HWu0+5lTDEekh6ZUpO8/NDnZi0tJtdyLSRA
urE+AhgxpvAqH5RHJvfwLbBK/0iIKIpgpzfR6PpcAfCsu2Y+05Co6zuZm/MtWRnQ3i//JUtBZ3Uy
d5fSEvsx4VjUmU5n7oQKQclOtzw3pPyJHhWurDUke8LWpl0GSfB56mZti5aguLIdv1EjsUbSsuSb
ddhrJBWg06EVrBY1BJXtOapU815Clj0QT0RdVvTC7O+B/RIPgZkjuinw+XwIW+V/gLg2P+It8699
wmcOZS5Xc67PLCK03VeznWi6HCakb3kiq4ko8Pl9IGyRsmhHtnswyrpEbFPPr5df/5lvzJX0bKUQ
ls39cvU1s6CPZlhltpd19rdqrvI7laTX2tJnlgx6tQaTnkoUOr7Vo3GtTPWs4dHaqO5uYZdV+iaf
uun7DLm52l9+orODOfRQWTiIu1+vx34ckFsbT9Sj46zwcrcxb8u8mnduM8h/P61TgaZtanGoot+z
eq5aJ7gotUfrjyADTk/ZHiYoMle+kLPzlEOrzo2F1wh28nSejnqGR2WKLW+WY5UAg84zFL4ETbz4
lRHDfZuN+L6DuZBslWWGjx2WFXuTj9COt7meEd3z72+YBGC1lApQO6x/TnKCG1AgCTNVFOFdT2GJ
YJCwD5Kd3iOLvrK1nZuhCj43UAplvy0tUqsk9MZpbEwSQhLLSSRar5MW9B+eyaHTayLcWNQbp+9Y
joYDX4BREKoQRWVawzYBhHwwApj3/z4UEYfsZzYqHpQap0N1HHisMmcoh/jLTeriTHbjkZSloDau
DHXu3TE1WUFR0EmaM6dDhVGNcVrY0NGVlqE/D5M96uvyyrs7s5mgmqPEiPbKVWzXq5cHo3WAWbK0
gKLM/UmShfS3Pqz1Aev3NC3MQLf5yRnJ3rsF6cwb6FB5sjMleYJXvpW3mzl/iZCC5ZPK4JsmdhPQ
MXciw/IUOuWHPkn6kkXUDsj2yFV2L6ZWXLs/nBuSopKxfAlLfWn18HYz4eHhiOgJjKk3Ot5w+Log
JQ5BMWa3o0la1r/OH8oDBlo3FBtLkWa1Y1JE7zOso8rTjK7fxVkdAC4ILFhcQHv/w1CIBE2JSEsg
Fz6dP+aom+mA/8hLyR08FJme3kGSYJdsYv328lDLazo9B/BU9Hw4TZNrCM/gdChOYDSaIdp7Zlmr
ve4jbiOB6dWIRpRhMX5VFQLiziRyaH2KRXHlpZ6bw3S50GIiRaN7vz6H6LEJdoNsem8EIIcGIqjf
6z0Mbr33m6OBM+s4m7BiNwgLifox83B4nPP8mlbh7ebFCodsAB0wvak318Q+JvHYkoHy9MZYHEjx
tJXmlEJCoV9/+YWfqYMZQG/5ddlbmFB/mht/XZLmYnBUNFJ6DZtJttuG9v+PNA4nLi2O9iFFwXDU
YM+9r+vR9sYxj4AImI68h2Y43NUOGKcu6uMXRRr178t/GpyOt7OB6a34nJYOFvfm09kgYzhnE65T
D5uG279y/Crl82Atwe6mZirihucluEX5NKfvZ24iYtNM2jQBKSUz7jASoKlK8tMqvXmJCPWJ7WcC
vvJmiTqWVkLCRU2ccJXxz296srZA5ShiEQxcmsWvKbfbAOMWdpf7Vs9jcV+5dHc/WKCpFtPtODi3
ougD5EIT+MOvIf4lrCTkEhDSagH23VMBC+JXRD/VsOvNqTOPmjIz46Z1jJaIltK3sVXXQ+f/VinG
fRQHUB17+JgqiB+afsCfFfsE+ex63wZcnciie03tME4O+GrddodnvjG2gQYVfgtfNGt3nG/pSTQQ
Ead3ISxHCveaC06sgVh9i80Nk2s055jIItvHQG6PpngioY4OSt1Uc3xLtjeRnMKMGs6eZaUR4m6P
/XdE1j0kcxF24U6vCCUGc+6HT0oUoNSSqDL8G9K4dYExiZyNW+KUBzLaOvJr7R3E/kC9zgPc70Mu
G+XvSfOCfwDPcYK1XzrGnH5GnuGU92McGfndEFtTcahTrgTfhyIjf7EZpd1v85Govn1EHqbcFHU0
1M96Wmq4k+d5+lZXBJiQO++nsKLLVPtu4G98DIrE1Hc4zXNr8JoZGxBwETvQ5UM6VaQXVdIc7/va
YHuo+tb6rjph+U8wuKh2Y36pPlt2BSxWkD9AjHAbosLKSihGmDF9Me7IDdH74whc8lMB6/CXYXYu
Jy5yj+7h1rjD0S6ZPi9W4WevtDgUDtmBFNcN3HnjC+pnrXmXtFhv4IDmrXlPn8d8tHobbp8JWeNn
B56y/ERKfEqmjjsN97iEiuwJ150MCSGxcJaSmk1ARWvZ420Gucg/DKSvfVLs9oDkCG56MQjXu9P1
RPuET2pyt3KeJvbgSGVbmF3+14JrnUWggJ/0u6GdZuAirpGTbQhMOiRptkuL14xebrCVsjSfsEsU
/Z2d6S0QERJ43I2Zdea0Lc1qDgjptY2Pasjb1xY0qCBqM6ZzoaPX6e4Sv85MLDNktN1EfZf/QjoO
RzZv8+Q71CRMHolr1SQCcx09zDhAXyOrbb8RaIltkMBfB6+uNrgfoybUDfpeCVnsAdzxZw2UJ9nG
hHBBzbRozm06gCbGQUJadg9kVEBn0LiG70bfp8ca9opIujHKcq+NqQTfJGZW+vyRMnqI68n/iaHN
qHaGUY4fSbixwx3OA+fJ9qF1AcWpR1M9j0Q3ya0ZwbA50F0nzK2WZdhyO+sM/bPZVBFbZWoHxV3t
DppPcipY0IkEXphX2zK0UFrl5aJHrKXifj00QJjwYA7YfVlbTe1FyTJTd9Tb2o9ZS5/v1SF1m1yK
pvPDB+ynhv1pjGHWcVjNUCUVIbmlmyodh/ZuxNDmv1MiiuqH2CpVsQ2i1r2jU97G+4C8nIfS1cfv
fTxTAwOdFPfb2Kjkcxkmrf40g+Z2WQqDeWYlTeUP3Kx9svW7yh1vTQc/5JFGZHM/UgiATqaD6IQO
aNrJJuqV3j5F8YiSEgpAtXPJXQCtYhqEU7P85J8xAEbFYQBTQCx1QG3uqSub9FErfKQCPbbJft9R
UQqYdNlk7UMZFS9lkRsfAnItqk0F2uV9UyXF8MnAd41hkuXl3Yz1Su2yQtOxvDvVO+g44EfNptEN
DzoBFL+OshTQIIAuClM2IHjoGpH02OwUcTTlHAbPFtCWLzM4PndrBk6N+Zq5fQjZDxCLgoIhfHGs
4i0w+SVZxExHm6xyPqTPpp4m0yEwkbPdFbMRkbSHpaP4HGpNaxylEdfvww6H3IHf1nEf2ewnAGuh
3b8rffwGWzSBw/BQTgopGrEdqt2ZUQ3LK+DjcMg7mmAFSrJDU2jzaV8d0kTYAREDHKfZ4owuJbso
zrApdkZxsDKBVToKetRffSKsHx15uMSEdQI5Nvoosp1dg8k7ZUjQ1JRi1Uf58t3QuuiXUrX5RO6q
oZOfksc/sZAPP3Vc4FBg+wDU4zBFs74bukm+p1Ieo0w15iVsm/n3mQ25yXZYdKevLqGp73t7bO6I
xpl+j4490jVOp+5jz72bdSIfW+ziwKw+gz9P01sthVNwSDMj/6jMpvxa+kb0nloycKwoIfu9GlrY
mib21G9WQs14w78bweYrsuK3DTiluvV1stU9eDBFuBv6UH9XgHWpvHwaADB2zmDDxrWDxenuksfu
YFP+mFJRVFxKmNXbWFdZ6bXIP+MdfW+bLBVwl59DJEFgYkhk0TeAzMffQCBcj6Cdzt+Czmofah1V
wsaqyUPPiEYP7iWw62RDjFJYfAbiX+/ITmM9sxI1Uwpu24afDHngc0a/hS5nCzh1q+XQE+fSn7H6
61YEFa+VzbceFkD5eRyd7BO9xQGmblSMRP6AOZ0QC8WawrFehp4ThGCugg7M99BP5Q9pYZvYsxRl
+tcJlr518GtiGA4c5nS5b6syfyTkov5qksPNJj8IQpO0WnyhntDOW8skBm1j9txfCL3n3zuWxRSR
mNOMyF42bTqXDoifGUQxT9bD0q6BvrD3YCnf6HaRPw/kAFuUvrO02/qN7nscJdUXm8seydlq8D84
OWjnrTNVTf3EEVKwvxD3WO8SN3aL3aRp8w8ywXULFrvVBbsaiQJ3RwV14HaEKhLvlBNi/hq1dNSP
ordqUJWtssCixn14T87r/ALCppJHgX0g2CB7Gj/VKXrKbQeApyNkygUAg1iWCzdcFpIL+syCich5
oSQtupunGwurIXf+wJ8/tkHIU7roal8y6EAEONqDD/trIgIn3IJjnO2fedtU9efLx963pVC0Jkt9
DP+eoiy7OvRi4gOlEiaGl6lMeokWk6rQ6kmtb8CUxmoDqT+4a8wmvo87ZVRXLmBnrh4Osg+Di/Oi
UFtf4i2khCk7muG5KclLoxNET9ZihyrtOLtSMDgzFOJFar3KpGgGYfj0dM+CnKU4kiVgKk4CAeeo
rYI0fzO1Zb6//E7fVkC4RuEHc5U0qC6vb7CFqQeYpCvLA80MWsLgGhsMWfB8eZQzNQBq1y6FWxzE
6k1nt2izDtf3YHloiDVimuAIfhpZk+A/DtAifT34cXnAc28QYevC23AN581ttZd1kUEXR5DJuXJv
9K0gJxvMlkgT80pJ5cysdB2JSMfAv2q/kUvgOJ8mgd+Apacwqv1sRw4BFJOf37S+1hztHpz5nrCK
nL2RkIb2yvBvX+3SnlhmJJUBkyLW6VwB2ghWpYCR0rWBPCg98u9EirZWur2+syWEhctvluvvmbun
zReIk2tpOq3rcwuCeu7JMvSkFWqv5Whj+9NL/ool/NtMt3UNYHDbEq3Uk/fgLJm3TdPcV75J/qid
DwNZqIFsCzB5bpjwd8fOKwFrDdhRehzkqAd6X+1qnT2VrcIEe5hVuvs6mfUcbVGfFBaZDwnpELUU
7WcZYJv5POSVSLalzK0vvY5Rbst5OkHYPJf2XYOVkzkHOSQ+gMaAzjnXLcGloIb9iMtAGWlk/cK+
wvpP4N9dKZeVnpO9Ue/Cks5MsnFwYr/z0Z1ML02lnGgP37R0jmOVhk91qU/yW22Yo7lhTbW0Gw6U
hLyUFPzALYRscNAyCfHLNrobCf9oB/XA5cg3mhcXlD4BBEEujfQxxsE03iC1EPk2i3KSdoFta8SA
gp3odjIySUR1wA4aR8rIJOz0WmDZB5hP8Gc4BOXdp7i3q+KmGoEeHwLImOVjbxuRfYuboYo/Kosr
/sax4BzdCVJCy70qJRypUEOttedMndgfJVf4d6Dx2YJjuzW7bdnF87wNzATRr92gb6DmM+lPsAD7
9AE5t/V+tty4AIJGcMIeBJqR7Q03AKI82j1IChSXloTTWMyv4zgbnwj/qdmKs7IM7jUDvMuG/hZ7
D0G+Gdw24NpkWMNieurcRboVgRd0OScJeMBcLM16L5Q29VtFsTsEk6rhFCepqtT2bV9H5AWAfKRW
0VkxHPzSbZ7Be2bsDOxj7UFrK97BFn+c+QHDWkruCAnBAzAucL8VWJWoqn/Hc51/tvUItn1kycm5
iwwnuLczO/SXu1TSbVHu+LcAhspo7+aaYx4aPS1I+BpEY91MGkR9PCJG9snNoXdh4xAW3wEigM/9
0Nm3ZTkK99hMRnyXstBOt0S3QcgsI8vvj0NG9NOuBYjxpSMMGroHQYXhJh0T831nle5Xrjnx+9Gt
xF1AI1LbdqGVpfelg0qWpCZCF25SrnoPqQS6uAPnqWL4pW4D9iShUXBo05iDQ4YYudgZVg7NnE+V
iJe2AuWQhDEfTprnRLs2VQD1zCb48VXKWeP/p0rdH0RxhQPfzVzKPYctnX5kEGBPaUl+m6HeARLb
ERLcvxAZJRNA/8JWW1Rs/mdJEhUhfZMTfeGMqNItqdrzB2IJ3d89MJN5XxHc8SGZx7I7YhjWQd9r
S7C8iMcoOSSQZ16CuV0cG7pqKQTlVv4IiK8qaHxa5k+uALP2MGEcfU8C+2Jcy11N36dOBABPyyel
jrAr4Fw1WdaBvkOr8UtL7XLC4YJQcNObGZRolVrTiw0Fn6QIaoxiAxK5yzy3BKsaNaRMbAlcIlZb
n1wokhzhs/yOgDuLgG8Xry7UpRb0/uwCPSe70fT3UVICEQEUSjwoNzqT252D/GGeNetgDiE5GUSz
jned6Lt4S+NhBEnVlrS0FRlOH/qodmhxuqL5ENeFEjtkBba9cD4ij84THJh5TKsvQRNIcQRQNO4I
+ivlpqKLE27boNG9pMYEvc/A/XTbZELd5I0CPBIubT9+4s5tf8tEF9ZXtoi3Zwo85oLt1+Y2Rgds
dXxJjUHXSbE0vXkpodAKbnaiD9xr9dnlnzmtiDMMgi02PWrvdKZOdz5D5VxKqlh6KGM7AhGtpoFl
Q6oG3/OQ/6Krnr8DTG0dCbg0DKAycWkDxGnFrdaY8dfL2+LbUwDiWUPiPVmK02ALTv8YB0RfDFQd
KxZtsnvX536KobkjpGNWz5T44u2cuiRxySw5Xh753AEAydwfxcmZzhyYvUaopjG9phbOM8GnBncM
4sFk5+SP8JC0K52As08qSItApuUabwQJZOgM5VBWprcc9TaF2xY7h9iZA3zlb+Dc7C9ckTJqlXX/
z6diQZvI4jjnctZ6cwDX4h5TomkLz04DsNCx1e1GEMhUtfTpylBvjzgMRflKwbxBu7X2UVPaSOLY
CkwPucO8S7MmeGhZzN4FjUFGnknLs7eVfeUkd+azQUm6nFap6yPZX178X/2GnkTdoptjHUt1VXmg
b39YE+kY/zxbsKHw+oDaGDAMVt04aOxFBJRfh67Z2iQzYL7/jlO/fWj92a32jRNZVxytb4/iCL8W
GgP/h4ZorWmNAPlabmDO3pSwgpJdAXDcgi7aaU52RbHytkcmTPxKCCI5B1PsXV0QQW2SQGh18ALd
Yt7PtS2+I4/yj3ja5G1NmhSmdIPwORP6nmgIIvjndwvDxgau4SDZNtdNGcCjqUpp13gQt7t9TfzM
JrEh4pWcPLfdIP/DB4EuZTmGLzwPftbTCQOZmg251WevF0Q2lXNSHGnuAmaz+vSKCOwPGWG12MoF
xsJ9lBfMsn46Vm3ZQ251tu6RIcCXrWuqeW16XKIbYwjrH4Rx8bQBOQ7lJo6Jed5y5SM7XhS18di1
VYLVUekg8+rRzf/5cklDm1slIMOlxb5+DbJqG7vj7OXB2rVewEETJ9mPcbIbnFL+IJu51698qWeW
B1Z6dFEWi/6iFD59GfAZJ9dWCaYM1BZer5N0PAEH5mxddrdyluReYlu9PLnWY+KVQKig048EO6K4
TK/GnGSR94Y9eDGquKcgTs0Dwq/iIzD26t7xAwKHIv3HfxgTSxRCIag1ZCmdjhlNMECNBWjem6LM
drSg07vUjtpdNPJb7kupp6TwcBe7Jhxa72kmsiQUx4u1SLepG6wGJr0mZwUm9JIE5ZDAc84zqezT
n0XWFb/wBxP9cflJ12vvnwElUiUHkSh4+NWANaiMIRRN5ZF40UB5MzjxJlFzZSk8P8qyU7O5QFtZ
HRJQsBeaNraVl2ExCzfc3JxnN7bFlYdZ/ti/v9U/D+MKABkmG8mbn80Adip7v6VLP4T4lKypmY82
fblhF5pB//vymzszGF7C5eSDwhkN0urNFUY0qSoKW/SJmHraMO7oD/jZ40RJ4EoFbr2881w2mvdl
KlKnJDDydDq6g2WBAPYbryybqv1JzRTumeim9DEvl5wzDsxWf0ssp/+EkTyFTWcA57n8uGd+Qpsr
6/+Sdl67cSvBun4iAszhdoaTKMmWbTneELa8zGbO8enPR52LLXGIIbT3ujAWYMA97FBdXfUH1g9A
psyvePsbzCqf/BgR1Ivhi/ZehhiwT6k7frs9ytqkcouA6yW6QPpafKnNs7cJ1by9iFQVR39Kf+O1
DR5cxx/s9kgrJ20+21RxwJABJ1h8zyAjjakMVnUxo0k+tZQ1aefoejerxHftqXGoI28kkCsfZwOH
J1Hm5jJhWrydwiIP6NxVRnORK2l4RL8lO+rm5NypWGkfb3/dFWqFLUMNEKUYjvTsOLX4PL10aPAk
kFl03JpTT8+FqNC4x1BzB4xF92re3v9hZt3/LuKGohm3zJMaYIN0+3esfDIbBlYzP4Hq8VJDBi+y
QS3V2WkAF66nCl8ICBthLZ3HFEO822OtrCgfDR4QgNcMoV5cFBa1Y7NFvIVnUTbeSX1hfPVLIBBn
owYMsq8pchUbd9P1kMBjNUKnPsMDrz4Pb40sS8KoviQVuueDYR5QS69ducDfMevxmL/9hddnkOEg
vlCuluGnWYtEeeqhUInGri6CfucFeYX8JPGtG6Ncrxmj8KCa6SjyDL9+u00TnMB0v/erC13i6UOB
Xu8pCRzs0JS2eueJYKWQe0Fdk5tnruEuToRU6r5wWgnJ+6orvTrXgJnLVn4MjHCLiL78qpehOOx0
kZQZzzz//atHBkIP+L5Uc/4vi+yMzNCPkOfc7KMabMzfcpWWI82b5tVIyqg5cdzkMjqIRX8Ey2O6
uqRvsTGXd8I8CqaXMrhCBYD8UlGsi0aFm4KUXyEbAQlkmN+goVsXVLasQ9co0SHvVOdhyIz6MCjj
lrbXykcC26b2oJL4IzCzCNSxEhdpHBdQf7FJ8KgGguGY7QFvb/jl+eIjSYeAFFNtn+kIi62YaZGp
h0SWSxYbuMmnOEeH8gRGZArxYQPFtXHRrn3V/89ReEuRRqhvlw4+AdmQD6EZKW+526dTHP2oKure
G5fPymZk5siDQGlyrS9vgg5KzChlvOjjBkgUFKBoKi+oaPaKlyqVkW0Mt/JZqjHzORCwpIKwvAyg
KJvSGBbapegMbEPLKLpnca3L7cXS5tl5nX6xWgR6ShUvAiwoPrydPbUxI0DN+OZw4mvnW5hnAklC
Pa+fykLCtcWWBTLlPizuGfY1ftPoXQDPC6fBxHNc6dS9FISKODZ2a4XHwJFRtULStN5DAoYLWk5i
THYtYRUjeRS4P+VV1kho+gTm44S7BmKLiaTpR7OPQ+fn4Mhj/UsUaodjGg6AKjLWvZC8wZcpZTfG
lIk9uksybm94NG3VUdYWGFQ66AgI7CgfLKZiCFS/neJEvQjZji5I9/A6lJIc+T/sYW9P+8oZoSTE
tFOVovL4kgm8CjdRBJBP6sfpIg+i+26h+XQZxqp3W70t/hvG7tft4a6qYOC5EdKYyw08wAndbxfZ
BpyYTTLDVU6kyvspSP/5Vmd/DQo93ytiUD+qcZxeilTX3NsjXz/F56FRAyA1hJdDqeHt0GkSRHVJ
T575hKd7V0Az/YGDgfO5k2zjktuB3e5ITgMgQFL5Q03b8lgD8Xgq/Vz93jdd+rFrp+Fw+1etrPSL
YivAqJlZsswj00FRgjDWJ54BdEGCqqm9EQmnr3jeRBsTsD4UYtSoo1F+XF5hjj4VPRqmrDTKdA9J
XoEeNMLsIZco/P8vvorvgunPc81ZPtjSDoSxiYT6RYgSt1HRDY2boM/yGY/45vH2WCsbmIocyix0
/nUNEvLbZS1HUpCotqcLiv5T/C0gt/s6IP//0CZ2lj6r6ii9M1MkUFElQ1sPpj/KGstXtpDSMFDi
bLoofWF9hvxruPjUyC52GSinJkG5sXDLEsY8nqpoBrICZG1X77e6kwqrBNd5iUWgUrulWdLR99ph
qJDi7RQ8wwkx35l5v4zJnpypc2gaLMU3HYHzUhoYBODMyj9DnwM0i2nXKe+T8P841Hz9vIpATQ41
Lujs8TKByAkPWTP2n9IYN4+dlMjqlhjJ6mQaMLiQJ1CucwI9BdotMG64wNtS7vqkSE4tPDIg2rF5
Dqai+CaTnGzs0bWjp84QGFTnKegur7bZRqfogbNdDGxCPwyNSE5NUYWn+Um3kYOsBViEdm0G0xFC
WJ7yqK5wZs8cuD+aiqxwkJdnjIUVDI5jlUcF2U9b58Eu8633qjS/bJlXIy8SVxS2xkgaMz4SL6F9
mVr4lTijfpSHzDlDhGr/dqLGBaAC2rVRIHqp8S9yBwR4qXuhs49A6vJaKY2iAw8Rs6pdVeXc5EBG
8SAaw87NUBK0972Czbqb8SzqQdRLxWXEiRp9FNN3vCKSbGUn66UOnC/TA7FT8DOnCIvAoL2rDABr
6OepPU7mfZcnh9vxa21vUAUi+aFvAjdh8dROReorYxrLlzKxk2MPI8CFQJqQPcpbUpxroZKEArof
tz2vzsV7SUbWMNH7icJ3BQUNAFN9drohd+VgnO6FyMfT7U9bO2uGAkXAIMk36D+9PdmgzrQg0LBQ
6RzfUemsae0DbhR+8Ag8RbWpiUsKLC5END/fHlibY8ZyP9AywTCQq55MeTGyGXDPySArLrk0qIU7
AQr7XdFsjpDHKu3qpONcYB8BS8bhoa9iMR3HMsaeDMlH40fvFHL20ayqWHUjOQSE6ed6b7vFGLbB
npZlHR+h0Qj5nJdd9DWdorh0uwyKyFEuRBV4yHJNX6Oyk3EVGQ0T0yf8ZvRfTYCB+h7kQPM8NdOU
uyFd7dbF77J8GvvIwoPMppm9k9vOysDYC63Y4nit7ACqtfCu4GdDRlwq0Q8R/EBctgdS+TZv90aB
ouVdFIv+l1bIUXKs2zbcUoVZG1OxKJHBQIaWvsy7Crkks2wkKvC5DCwP1OjItiMyHICl+gr20h1F
j9sbYH1M2llzo5uS7mKnVwHV4aFiTEDZqEcgkZK6DbHhaEjD8KWTnY0Nt7LfaPNwVZJiUmVdBnjo
IBqoKGyCgnTSeZE1shrujT5FDf72h60cKajlkHZRpDfJCxYPZ4BfGlax6QCIrC4FUBFZkXaiTmXp
MA5YQO4CMU33UT1Gv28PvBKmdF12QGXwkdQ/FmEKlDB6pLDpcILg1bMXZojQrenrWnfo0LB4r+Ye
lyR7FALZrMJGPe5t5NDToRhLrE8vZTO1HsZuNaqsIaAT12omTT2Amd+KwysXJy0MGGtww+Yiz2LL
2LkIwOOU06XvKid7aOLZ0NsUMVSEMv1tStKDlVnaAC8KxNvtuZ2j0SJa6Qicz+m/YiAXsRh6HK1M
rnmeXogp5ZngPwMfsdSpbD26JLGun81UTd2sigCBFl1Zbcz22tqa6JBZs4gftbtFtKQEDACZcjbS
Rdkne+jTSx0rf8ANbaq6rI2EUM1L7Yde1TI7iRWj6LOgZF1nvi2MMoOiKlaBUua2Kko85c6Z0uIB
pECP3ZtQsl8lchJnbFXsb3KaafgG4UX8h1NQml4Ioau5JLpNHen2gqwcZ64rZDR0cHY25bG32w9X
icZy0mG66ALBXrVt2oOG1szGWX7BmC7WHa4hcB/qilS5l1mLhD4W93FIEY5bPzn5XdoWdxilBR4S
jvD2wMhWGk6YYN4sUH3DTg2y6Sd13HyCsB5jRklLNTvJVohNH4wL5S8gedUElg5EfVdPKspGul9K
2SkpemQfeGJm6cFPx1km2XEi648p1bBfQ+r66h3vw2Q823XZBzMANu7h5KWWDy8EApwbAspKdlFD
sL7vxjH6M+ii+IRSU/BPLUyYgn6vBPht+xaCxqVjA29Pu67ytADyoQsec8zOSAepnibXafbz9npd
SxnQ76R6j0oOmm/0tOd99+oNASguDedXPc/oNlSfiS1F/1+rieI7juiifpT1WufNG3Zmj+TrMOEF
xsKIPYW08Z8FzivduIBWNjoVfY4S9blZ/mlxpGylsM2kVPQLQlyqtAsM5SuvfP2xybh/bn/8yl3H
m5B+l817lE+fA9urb5edKuvzwgDPJRFb3NZvSh3AqwVeLWhwev5Mm0G8/0FDGYUaJAJ7DLkMlsEU
qqEx6NrFALlknkkbnPDYq20w/Bh1kAMbRaqVW89GUs5ADWl+6S9TCIjENBcnaLuphuu6hs/gqTJH
0ndVTb/DT+uPqVx8uj2tK/cB+4niMdh0ItbS3oOno9U1mdDpakPh3QkrUet9b6f9Y1U6ZM9lR5kq
mOI7TMuD/nx78JUAZBuzuAIMLkLyizz7qzXt06nO9SAx8ZFCXgpz0vQUh8P4/jDHRY6EK53SGQwz
/4rXo4SqOcWwki9xa/S7QLUSNxLKlmTYylGwqVyAs+d9Q3ddfTtK1BiOr5OQXYYcoxAIXdG9ljbS
AYS6erg9bVd9S96gvAFh+yMUqzB7iy/COQ+vbQkv4Kqz8INH1fpet5vwEKJ4eLZGa6RSnDY/9LbT
XCFBAJo01Kdv/4iV8zgjTli5me1ivfDjX82qWeC73emRdTEwCv2eREbz2YLQDHq2N76PtRNsNYbX
vhreC/wag3Ytt+r8i16NaNdAciuMnedsN3uSMwODywmIUeUYhUsvCb7oiDpo3A/imAZhv/fLaUvS
YfWrAXAS9YCRXbnhxKM8DsjWWxc9dXSwfiqjRObgYpjZublmRVtP/pUjgoDurGVJlkjoX7gWYVWf
ABJrLRiVCAvshsaJD2WlZ25j9+UM0W/3YWyHnwE+JK5ky/Xesaj3j0ZU7TpKvnD7VPsUgub9dnv9
134Ydc8Z8qXO6kSL5EFB/6DqZQlcVWrrny1S3J2BjvXG96+ERGb6f0ZZRH3DnK884PYXOVaCA9fe
L9tp1O9Dr//uIIx7dd9oG2nqS6Nnka9w0dCxprNrgiZdnK7WkkjZbW7ZokpbaVdYUlsd82woHjUr
gfzW5I4BnBtU//gxq0WNu2jhx+2DGiFRfR/LTfezafLxHFiZ3/0ME0mXHiGN6BCREy2qQZ93SoW7
kZCCfQUB6bNv9ua/OlbRCqA+Ovvbw9T7Rg9Hsk5DEIBdE2iLWW4IYuUE33hmdsowtvc0qZrezSE2
++5kQ6n+bPsDuKRcm+uKAeZ5gVv3JkSLGr+XrRbu6oHUKPUBdMOSEFD32wNpDUE4RAFSPAZFFecY
RSRvp6q0ZHFWYh8X4rrSHWmnjKF1Vsx2VPc++HJIxZbwzdPt7bgSfufWDrtRm81DrMU5cUKovI0Y
zctEp+EQmYF9KCO1wvclld3bQ61cmQxFZRxEIQ+a5ZUZI2oQpDbKH10Qir8xrqQ7Oy3qQxpU40Nq
KsO5bZPRo6VvbKXSTOhyZ86oBspnBAWar28nPE7L0onGyUSToZsOmaHCdRjCrV7Z2lTSA+WVSJaF
6tFi/5vJNMYhKORLD4PgzwRnh8gWad9jIb7ensm1kYhsmBCiITdnkG+/pxmbBHw18mmx44OGjUP4
JLS5H8IGOMXtodYCCbVipGnmZJVG4NuhpMyvrKJgf6SDpXmBIZVPZpqq9yGP7nt16I1flllt5Far
n8frikc+h4MQ+HbMIBq0OAqZSEsLWusgkYSl0Ia64qDJ8RbFYH0w3gVopJK0qovDqFdOmRpBZ1zC
TJsjQ046LinRGTKlvnEArofi2SqTMGKhS3qsLbbhGIbIwHQEZUdNpruyGuVd4RvTF0QBtmq58xS9
3fHzC1lDCoGCLqnGYihDz2OCqmpcjH6W+tW45NOk3hLlNK+PNAJUABRVNIz4sGXm7XTCF2obaZc+
MErnNNC1UD8ZcFLFXTqkWbLLZae9m/fV30yS1DMW0J16F1MifapRPXhydHCF+yqNSqXbKZFK21wb
B0tyWyUqU9dH1qByI5xNvg2WiVu8ItTsHx5a6peuwFHv6OemToUSqY1nM8F9GCEcEXxVFSlP7+2K
C34HZ1lF8ARjcGVvo2vznLSxoZ3CaoyfLWOwYSEKyfivEp32XE1T9jFKdftP47SQoHjCdiNO8moh
75zSqk/CKVrrCco2Ja54msrucz0kUXYXB+H4Cc+uPj76XTH9tTWM589+HjqjO/ZAgiA3lepTD7Mc
DFIJyhf+VpihGNTHtUAHIOu1XVBk0XMS+6I75GPUjC6xVH+IC8mUEW4oG9lTEQX5LSlyKu9ay8Zh
JjE1uG+3D/zKY5nGO1c4TFQecNQ43p6+sJHlEcMs7UIWPNWsYOIEf+RScBv2daLoD10By+rYxJEa
74TpJPYpVq3+kStL+T7ZhVNtZEzXklHgdMBoz0rG8J6Q43v7i7qm63OMwmhMpOKLXer1IaJJf07A
hg/Vgz1azaGtfB3XT1pXOW5Nrpj13LHh0egxSbELKzN72pimeRoWJ2yGryEXzVuCBuwiBk9pXlZD
ksPXRW4CLX3TlrL7MIt8i93mBN+tCQzLGfUIXd7VHe4y+9SRJ8nDTbNJvLRIB3izYdptnfxrvW1m
i6YyiT4gb0qVix9G+wuc6Zjrl0HkeXdxRr+IDsnYl87D6Mjt70ly4nHX1bGN/Hrbyig50shScaas
pfSbigCMfJbCSdVcaB1JsbfjpvlNe378WIRK9/f2NK7EKRVcD+wcaPnUN+e/f/U2MSzEGbDD0miW
p/KXOAvkYT9q5rhVTJsLKovVogAPshjoL6OZi2usay2jsYWsXeQ+c34mXSC74FqKjxqparobrClC
oEjtk/Iw1Amyb2WE1/AGMOD6KuV2AfWPCx3lQ7CCb79VstXSjBNEAQz+5wu/3oZUCLdmh+iUhEo0
ejDnBFjkxlNgbYq5COjqAI6fCeZvhw2LlNDVTBS/pk49RkYaeTwc1I1DunK3wRYEDuAgDUgfezHB
fiKjiePb+oUuQBnSu6md59Ypgk86COno+O5dw0ODVJKC9CwIughRZPXdkFWJdsmL1MCLy9Y/TU0U
bNS9VyZuJnNR46X3Cthh8Ullj35IbPWQDy0rQPfFQV3bscoPt79l/lcWOxPkBmg9iCiIAS+VzLMJ
eV+tL3tU5318Ip1eNWMXXoFuor/EAXzI6FlvjLmyE5GO5LE2+4Nf98OzyRxsKy+Hi1Jq9a9entEp
tVTurC4P3QIjv/sxh1x7+0NfJHAXXwoZDB8vojgncQlbqzVdEeGgdZcu7qvqIVVLsHJIx9E7Ac5U
PTI9knqxRdkcY3MM6HGbVmccAqMWCG7N633sC4HUU5hC6EbAo66CjwN+4F/7cKLPNQM1HqykzNRD
ECMx8ISUWc3TnxcB3NyYgPtbQ6Qr/llwVf2WGqHk55iAUQPkUkPr2CdxnO9Tsuvgc2J3qbkT+aRt
uQyszT17ambXojLOyr89jpZw8Fcrm+YSRdr4BS2LZBeSUJTAWRr1OFC/Lt1BKfvPt2d/ZZvNrTnQ
+vTnsMCcz++rQCuyUosTHfy6MvTOYxIYKPDktoVCkmp/Ilg1u9vjzVFludjUKOlF8sCljDhPw6vx
KIG1JNAAycNBGJ96/Haes9wW+14Yw0GgM/QM0KbcT1m9Ze+ycmx5WxKDDJ4OzPSitm4Ual0g/jZc
WtT/kLNSm5MRGMPp9vetXbOMwCmaowN+m4sMu5zsqC8LE1fZsI1zr8H1rD6buJpczKI3AzZsjlRG
aduS5CZtIaY75ORt9UuL+DQmJK3mN3+rAIG9I4Gukx99FZ+SE9W4/quKp6G+8XtXth3REkz1zF26
JhQlfa9FbRXRxENln/awWTyO6H6TCDRa3O7Cyk8u+dAkW3zytXEJ0eAJgDzjCbHI3Ypo1tKa/BHT
F6s4J20TfkJFZthD41Q+ck3We5FU4bfbi7Oy2V9q41T+ZkPjZX+/6waT1cHxV7Onwk0jOXZLu7MP
Q5t/8/PO3ijpruw4E7EY7orZS5cd/3avV1ks6+hkjJe6bpE1sToHFQ29SLbgGWupOT3YOduEZOAQ
KN4ONBkl7cDC6XEGs+wJ8Tek+jIqTP1upLTtHwZRzRaN5dgB1YjDL7IkEDHAkdS4H2hQjr9vT/PK
2uKGRuPF5haBELf4OYOfSbqdyPUl7EnwLnkSWp8K9vGpadX8Dq2YWj0oCarLG/2elVyD4TgWWO6h
0rN8dU5xLIe0JGAUdpF/8H0fLY84qM8dacHh9ieu5I0WAYx7i7oOHZfF9kXDkrdqWNSXfBLK3ghM
ZVdWMoTrKGyOg4Z/geLLzTHkLB2FnU9Pt4dfKRUqbCq6ScRSahRLQEc0gW0P1aK5TFo/+a5qtSk+
J/WQPoYSumv7EdOfCKQSu/2ghYlOlRWVnO+yMFHrvP1b1madHJIMFr4gaIRFXEW9xo/HBObOECMh
ZILRMVFkGdrKrbu82uqxrxxhIjgMBs4VULTlNcl7F+hWU8Pt6nMQe41ozzyz2p2TZ75bo4Sy8exd
+zqLAEkxg9UmU357tETZ5oXmRM2lGWps1stKs8sTmoLBz84WtbpB/F65HWnK8jzjomJrLUejoV/U
rVk1sMla1OIkxdnXhpJf2kiRjtYwNt4AxPhTmVBD3FjFOTd+ezFTbpnTZj5z7tEulhF4S+TnCQQi
GH4xRxX1vxrVmjZFUAquMy0wqCMfMHDpvziRcKpdrtvj92TChMMFw+dTZbdtrESR7LRtt/ILWeOW
83vZbfqmFrtiKodwNzp9pbg2yjPVoe5xRtjXAWCZkx3nA/KEOtZ2yB/5yr/U0WZhGT8YLXSVC+uL
UtS4KE91OnzwW8X4F6PIKo7GQNfgolEzecoD1FB3XZW1AD3q9ovTW5V8dCBqRHu/MSSNxRvxwu2s
3ulQRjBjwLxKjes3rMSLqQq//5cLs/UvkPYaa2/2qZG5FQqJ/l4xkW0WOwM5G3UflMI0NrbZdQiH
KEPPAI4YZBkE4xdpA/hfFJmQ1/NGbWZsdHm6z7IuvVemzPxeKHnxA0ejdsc+wCBsQA4WqdrmIRjy
4Hx7I6z/EuoEPIb5IVftXeEMSRFVSowmZmxU+xGZ0nsjkihUNGbieLUfNB8qpdKPY26MH8m85QdR
jaG9M6ZG+3T7x1yd9pk+hMsvm3ruRCwro+DJzSnL+8gDbPmcdE6PJCQdn6x01BPtnC2Y3NWFPQ9H
XJljOln4VYGZZ0HeGWbkdUo0fTaAz38U7Kr3XlMcbl45uNzg4kkwm3/FqxQ4DX1eMaMWeLYZ9oda
s5/HGgkxpxyLjV11FU4YiSNNe5t4yTNpMRJi8fYASAxoKZ5Qv1EiJs9L6ft+wBcAm7RapFm300rR
H1obw/bT7cVbGx052bnnYRFAl7WVgJpfnZRS4EnwsHaS0odeVNb5UakGcY5L3QSNkcYHVeTJe6+k
OXxSGeR9gvqpsixttEGgjCMNQU/I8XiILNq2wvLjU141+XsTAYaiE8HLCYV8NDEW5zYcrEQO6z7w
4qluPMTjKorZyJoiYjM8WRbuHVmujydL9BqqeDSzNjbTygmBfkzurjm8a6AUv91Mfh31Qzcv8djF
h6AwJ0SrJ32fNzVNzVJsTOxVZjdvJpo9c20TrMKy9GFZUx4IBUPILHKCcycZ3b1tofpeydXoxoPf
HEQvB0+399E14A3WER4M9CzAAdMiWcxxDTA9DxIj8pC3j4bDFFgw28yJftNhKvMy23VhInrMLWIU
CkaUtj+DnhDW3jdM8PyDVSjf4UuVB5jr/T+5F0npqnFSD4iApRJy58h57Ol+lyEC6DCuTt00BJ9C
ZWjwelCb4s7nxQZGjUpSdGyqOv/BS0UZT3ASkdLj8dT8jhJRchkpVfVt0CbkgXnTDsIdEye0z5lh
jqGbQqp4hOVct1ApGid5zkTkHDEUE2jnNK0enPEICZTvqtqMT6nRQNe5PY0rx5GnFmBNKp1M5rKk
GuepktdDKDwj8ctTOvjBsWuRW0esL/ovKjLFRUVTHDo/lDeulJVdMxMS0XcCZsNTb/5lrwKe8JUS
sNkoPLUQuVcphXVQ8UT45Ag7Aa0YVPukjuX3H0yElwD1kCOSnKrzwXk1aJnI2tQ6jfDSNigODjYR
bhw22fdS1ZJjOCUFUICs21NKSw+wGdqft2d75SrB1tXhRQ3AkAOz2LO51YGPb4PQ05Dvu9Qh3FI5
mbYKdmujEOmop5C7USVcBHiaBaPNUyTEWa+jx4E7MKiZJBs20tL1YbB3mWnDdPUWQSbCDZqUows9
o5+ydJeOQfo7E3m8EV1WYpkB6YINAquFHspizoJBD0Z2fugVwjEekFF3EALUIOtCE3HzftrSVlv9
LMuc3eh5t7BJ3m4Rre8b38nk0IPRi/Oj3SRfMPp8r9gNF7CBTgOkRgzV2I+LNTLDAhFprnrPrkgj
3WCUSXHREH+vDs38j89kqvm+wzhUXiyShR4XbVBbeFqPFeKuw+ao2+dWnd9pvZRuOdSszR0jUemC
pkOLdzEaWjAovpe18JIslXYVgB1PVKLZKLWvxSyI3VAWSMto0CxGMRuKhaWThZ4eaNIHjpPlRpgZ
3U823vS1NUB6mssIijJs+XxdvfuYTUD1SHvT86RMuYhZNMN4RscO+u9TFZxHup37CKL+J5THf9yO
FOsjOWxDVDYgTS52YS9sbajSNPQCs+h+5gYIvNoK66ehCLeUL9YO2IzAoquwhneJnA6nJmyiPcXO
c4gBjteocMZMnCYb0Xy//V2rg81NNfCwbPtlruDkgS1psS68vg2aB8cIxQ5davtYjLF6GJiLy+3x
Vnbk/FlUlsFPazRn3p7mcNLVpNdy4QHsG48kElBDu8p0b4+yslqMQj5L7oa09nJf0KPth1EZhNeq
4fRxQA7VNdOxuW/rfovAu7L5YZUAUaR9xrleTqCJ+Wds2a3w9DRxdI9qZRK55tRWZ6wFHNTpQaKd
KjbpN6eczI2Qv/adKAnSDoL5zrt0EYszLVcEXSbh4dtXxcD0U+WLH/VR4cpC3RIuWHtzwiRBVgFw
AXXM5RmQksDPzNLMvMR2lANiJr4bywPEAbCXx85S/XOoOE88FGnmG9gWUAARLq70G0dxZctaXD5A
Cbh+qGktjiKKdqWPIXjqJWoeXDK8VPbgBX0sLRyStC7aylFWVngWtZsDHM9tZ/nZKr1RvQytzOu1
Qa6wFQjFD3mQ1Nq1FH8kcwnNj3UsZtlsS/17eyOvHBfaL3hgWmDjgXAtjksJrJjKoZ56dWo3NQvs
G4+QLpp397UoxpJYg64jh4exuphTNZ2ovRQGS9t3+Ej1XezxurAOWR03u1IgpVhXdXr+X3wcSDjk
2GgoXj18g6gwqxA3I0+n+3KX6lWKOhvWU7dHWclrgTdhWIgEBiWbZSxoakNHwG7MvAzQ0XPdTerZ
V6z4p1PkaBJ3QQFSvAXJc7o97NrKUZuheDCzY6/Q6qhmFY3ji8yrs7g9xJUVXqRS7TdQCSsBAEz8
LJFEHgs1et67r/JnH8EN0/IT/O20Ipd3fhVoP6uozjt8fgLMzm5/08pJcF6ELGgCzyply93YkKF1
ks9J8E2nPdtWXz8AJuh+1A7iJa6lTaO+byMJ/NcuHIfc2JjTa5kP4MmIhc3QQgpNV7Ad3Vdido2N
E8yEnp47tbjS7/TKr37jihThXFoaxXTuCBs4h8dB+hf7vfTbJOrhT9mgQLBHBT5QdpLUjv7G3Kys
BDc2R0gBRsEDfDE3aq3asaKZ/LTAaHdyYI9HS0v0My8feWMaVgIgKQhNpJeodAXVlqooNqmBYdRT
wbAzMPG6b1qElIN6Kg6kgltBaHXaibQEIUDGQFHnvf5ql0kGuhei6RKvdfzmQx2ZxiO5f2kf0XYd
7SPKl9K0r6Uhlt26mCLT0xKz+mIWALX3Vish3zulsXY2G+FssULWpn3uUJORIU8Ai2jx0wrR5wqS
IF4ONuZZwiVun0iBSaQ09I00d20o+q9cAFT9ySwWly1AVhy3uW29Qgv/AfFwACm23VGj+PD19jlb
HelF84ASJBF5EY2HPjL9UDUSLx5jrG5knHNqE4+GVB2tjXrDdY+KI8WmhZvKI/w6hY6kzhhFiA5g
k/jRrz6rpk9Nj53ero+dGGCXo59MKjB0i7BGfi7s3Dj0DeWbdx8fYCWkMYDfuOqQCn67jpGCTn+U
a6lXagp+4VkI0tNVosAQGNmo1XR47wzPLsRkEPNzj8rU4rSCr+1myanIs+awmdMa+zaa5m+Un7R3
X3Kz2vss3Ipf1jVsuONWz3yseDwVveedIfvTpcyTZuN7ri85RoE0DvoEitRVYKRM3mudHdKYSMz6
K/tEPpPExc+aBMdvR0OxPXRyRnJ/exqvIxFQEOxkCHw6/y1rRjF3Ni4aQ+hVk5l88bHy8Po6rz8A
ASyDU6eFinq8PeL1tcqIPGZnCB6s5mXGa+XVS4cm9Ho8DV1qA6mLgo6yEWHXppNdMcP9UM2+Srtg
ryFb0OehV5dJcK6wkjmMaWt/CLGaP/IUaL44abDVGF85ijO5Cq2o+YXEH4szALyKNuLEazaMMhXT
WI4exgkQWS1r/FJVdfQPJE6Be1mFloiErSjE33gLprA2wUQ5G10gujkkhW8PYmHrPXNCM4dKenpC
g9G/I3nZKoPMfco3fUzEnF7k+WcdG+CNi7DddumowGuKvEKSxvY0hqBtJS7vp0CNcK5Xm06W95Uq
ks8wVMMWzwunenz/Tpr5ptQr2ElXxDonyYIGJdnIS/0uuGCkqLg9TP0NsN7aCeFooiVF/QrM9+LS
ALmqtMjkU1W1Eegf06F9jCuV7mUQ/ImS90uOMa8E8xlZCbqJVP7t6mXDyMvb6IUnKwQ3CQz1LgRj
d2mAwGyc/bUzgv4G7FI60TzHFhulQ8CV7WcJLxZJ4baOkdxphs8TLLRMMe7kugnOUza2324vmzKH
5uXWIfOBijNnI1dv3naUil7OeXBDWhjw15sSdT8g3XcfYFf3z0jrqtk3+qiAG4tHZ8dbUfcPJf3u
j7BDZqOtLLCfb/+mtTMzL66OXhhZ8fJFmuKsZlcjog51H2p/4sDOHvVObFFBr7OC+Zqe7a4R1ZxT
v7drK9nSVIuK1oBtoFJh9dXw4Kjd+GBWsnBvf9BLQ2wxyexZchxwQYj3LzMQ3sKIbDkE9igOkwqL
u7S8L9M+HXeThmrDnuTaCPaBVcSAkrlCn2S8ioI/FbpDh8ZS6++dWbQf5aZJK7fBFlc72RZbnhJd
M5m7SeS6sisSMs0dHo99cbQbBzPyqCzwj27l4lDUtp5QTijDH42GVsheqyEQ7pVhkjs8Z8Pc2kNT
F9puUKS624j+K8s5k8Opl4IghhE5n+lX6W6U9+R6IHe8IXee8M008Q6Kqo1n6dpqzjBHStrcYldN
gUBL1CZusK/q7K5xDU2lJ6BO5Z3R9fLGnbkSg8B36S+dR+v61YSoSzGWiFh7ei8rroJL5Me+UcWD
NU3q70we3i3NSlQAngLDzZw5FsvgjsCRKk2WHoJNkKOvYWj+yHBZPndULz/2dmtvpLBry+Xo87uQ
txRhbxFipcLB4CIUiWdVckt/ThkOQTRtiZyvrRffA0KQStt1kbsMJqQb8VjzhjGJ7pTWLNwckQ9o
SfmWgO4cOReHjwf2nADQyiELWey/vMr7ArvviPedMT7HFaCYlv79eWjxygRSFt1bGobaTYSU5+1z
v/KRiBHynpq78rNGytudrzQKzUVNjz2HMpBxjJwi/hCmUfUziaTm1+2xVnYlWtLUEcA0M6VLQoVZ
aaPAISPxgC2F6OMj775vdXrGGWj2aldl+pbw0MpGmeGOTCsVE5owi6+LNW3KcLFNvUlIOUZemXbK
seA63P6utTkEUEl5Yq48cyW8nUMTElvWTGHq/T/Ozqs3biRdw7+IAHO4JdktdcuS5RxuCIc1YzGH
In/9eeiLA3ezIUIzwMwOdheurmKFL7yh7Uwq3DHeLmku7ACY3KulOFcWuk5xCZHlVdzoaqNYsPew
9MrEOdbK5ceozoCgaMjZX5E6L3+/PK0bz70OQmTVk1jtPa4vxZHL2cwslUQbos0jOPS5DSLR6R/S
SE9LX6J3c8KnuNi5i28PSxENtBuunNd3yYCok1VjznNuXVniz8y1UvtjUmD5LE3FwvvQds+zOnl7
Kh23PuNKv6Q2ScF6g4tBedQd9SktzpMc7DAFl/mxRBDcx2Jef//y0t4aai26UleHHrdJ3pTc0mUu
HJ6CvrTC1SgHGHJtIhQ1GcAdXh7s1uXCe7OyggkhNjrWOCQbeDrr6VmdLPtLV0hN9zOjQx28aK0T
kFXjXoMn+ZiVmanvjH1ropSY0VBjUU2oRpdHA4XCZjZ7ogrLrXUf793loDZo0qWpu0f/uXW7/DvU
1SkshgkHRKnRNXbFCrGFJzLxevxZjNSDVoAX8s7cbl0ugAho6lL8WxU6L+dmKF2D32eRngdt+pPi
NfKm6NI9sBbvDH/M1duwPnRsF0pD1OL0y2HQv05pMwCairCGNz8i0OMiRIjFo/KcDoOuHoslhTgR
RXreB7kaWRgZO+hp4aeO87xllKUIHG1Q5ju7ce06mGNLfdeNnfHF6QTqJf0co6Ghx0JaoWoWnf08
L3n7B+YzLEnXbb2PcW6V5b1nA62+A2aLQEWXlFXnKxPd0ULTlD70RB6pQVLK6Y+tlm7ky8pVv2p2
6elhDEry3ThO0ft8tJfuMAm9rEMU/bTK97J4fKNIr+uPUP6Nr26pyDE00d5toNwaiwjRslK9sLOa
cYDb2ijKWcHI9EnqRm2farwk+2CCiScCT1/yX1ZHYvk+otLGnQFxQ7vT67ZDL3VeqNOORl8Gc1rl
RYArrSORc+xpyS/AFqVNqlZ2Txk3j/BX8c6a6KKSP1H0dJIworYEMqWM5WeJE/Enbilnedt5Dn0p
vxW4V/4WgyXnEGm75FuXNel0EvCW7sS4dNlJ0acuPhDN44Bn5CpWuBHW8PZBFbGZ+4iU6gb3WoqV
JQoE+JKDFyjCKpu7/3F7SBsvWxwWD7GitOCipqwcP2UzSQ5iGKYon5eq6T7UWWM/xpoaC5zLJ9k+
z3ad1H7R2stX18q9X5O9zEdPIrPpD5D1yb41u3XuSrURwLSncXwa8lLPH6duGiffxlDRDckrJ8J7
XLDjcEEADNUZbzKXe7XD0x6naV69g4esWBHiXG+2AUwaqR1ralPdfa6OmsBztG7MsO299AHL9W7w
bUxUv4JWn9ygx4/gU+NhZ+NDHVDdR12ZprNVaxNOqBxdLUB3scRsFdmNBokvV5jpahgiNL/3XLcJ
FDwVkKIGH9WctDzBya3msWh8d4z739hJ4PIZFfhO+qNBxznomlmoDzXcys+DEiUAwKysDBAN78qD
ndOjhpaha/HzSDLZ+cK1G+VzKVsk2OD92Gcw4MsHI6ty57nE1GPxidky2KCqN48niWvqp3HurB4m
SW98qTE60Y6mMOzqz6CMOlZrmhj3Ckg33kryQup/dPKIO65rY3Uu49xpFxiigzCeAeJGHz3U2n4J
cvMPTaf9blFe3Ln2Nlc6EQFlolWbl2CHitzlfQQPeXKadinPaFinwODB2uEdnB1mxfr58sO1KRlR
4SerICWF+shYV8GOpKyvWpMjznanF99c6Yl3sdGjz10B/P9aj7V3N+Rdxcmb5Wfwull9ePkHbKZK
y4k8aiU8o9GpXwd2UCi6pZia/AzYpXonEyS7ND1CiUZv99iWt4dyeaJpaiBSdnXLZ2NZ4nGQ5+cI
Sf1QlPHik1BbR12JjJ0C1Y13a1WVonVocWtBKb38gCnmrR2umPR7m6n5PQhl/qUNdMpev3YQ+iBM
rmyYTZ8yTkcPCYKC7MkYObYtdspe4LqZ9SPprXHPAOXWI0nCiyYtkLsVXHw5J7OvjdkrSaDyeGrf
eKkx3Y00iOWdbeB/gIJhisbqWGqHStXk3im89e1WwX/6bHSDNhW/sgF8R4mIU9jV3lH0Zqv6OuOe
SqXv94iaNwcDF4BtFNC1DZymtFO1TxbqqLqWeeBguaLcXt51SrzXoNnqOKzQRZ5KVhSLr01eo9uK
Xcl5oqGdFdkUrgXTh7n1up+LWbr/sxOT90oVbq77om3Lx9xuE/dxNmtDCXvk2IpjJIv0mxqVKi3b
icT25R22+ebrz4OqCBOB3uhmh0kkDsw08cQ5idoyKHWDd6RbJmO1Gf8xxo5xcF1ZBFFUTjsU/U2o
ychkCqDLVwgpUq+Xuw23t2SKcZMiDYnkQTGQ4Szqeryzcmd5g5TivFdf2Xz0dUAyPvK+1dvz+iZs
kTeJmoQBS2XOz9WsSo5V/R5KSrFTpPp70VyEm+tQGKEB7KNVxkV/OTcsy2YQug6dSH2JRl+fYhDb
Up+sODSNvuVdjBq3Ql7QoC4HebshX5qz9rueZ9U7tTLcj7qVmnO4zCje3I9DOZHfp3DC7w00WT6J
rsO9UU51/h24QPGt0COwS0izN0Cc9UpbDlNjLL9KqQxWUI8R4AY9HTVI103b6p/Z80PvA3yV47s2
oVJ3cLrJKOiylZXwCXtsimqg9L41MRxin3TAwUeagobn8xSOWHVXRhs/cW3lH9o5stHUn93py8sb
c3PBsoTIIwIDwTJyq8iCdbgtE/jv55S5Huwl6j9ZqZK/Fle3jkIVjHYmDJzNRaA62bgkaiHOKkR0
7rlUeWxFY+y89lsIGMOsrA2IKlDgNt2hNEOYrwBTel6cKL2DgjwdiHfUUKLQyvfXIgjBuvk2Sfv0
odKt5XvSOsbbib51+PKqbmKd9YfQBiTyg5cMC+pyY9pThP2VQd8fg5X5EBUoW+JSSW9aNWSYuwp7
kstx5zjcumMYjqOAWCmlwKvTwEnzlhV4Qg0kLv8XW2I8ZUqM4zP5pXOMzMr8Dj8se4yWxOl2lv7W
ocewY0V2gz8gAr6cMFur5pDV5RlJuemhVYsRvFnU+8nojc8vr+3NoVDYp6TKaBsoS6bUpHsrdCmf
IpcCJ4p9VR+PvsyXPQ2qG58R+jGcRjr+xPTXyBKyiNiY1bY8o51Z3c1mXp/r3LEPCMrMQd0k1YPq
RHsaAzfmR0FprZ0RRxLRXS1lazQ2kfkizpHd9N8N+K8oSqED7af64uwh67ZSA1SgADasnnm80ptq
LoUzMoiRTdOSNvrtiBcy9gPCr7oiPZgpMmLA9bNDmw/un4lWYVinYO5yG0GCDBLNnVKi/kIVrD/E
jbX4UaNWO8HZjciadi/VIDx0UYq7LqCPtZVoUvKepJYDfAoBLsFlKXJ5RMCu+pgi3/h1AT98lHlO
fXZRkJJ+ecfdeEIpmdAm5ciuHaereBcGaqq3pNrnRc/tB3WwnouykfhDC5hSMazF1w9HX4diMG1L
OH5X8WFtN+VCx0mca1dTPrlVZ4SKJeIDb0JxWJy5lzsD/l3Cq3cUXAJQXcpDcJSvo+xurEuvED2Y
1ciun8ARxajA4yeBOR+aeLPXTsei6WsnMEpv/hj1GTorpV7txEi3Nj4ld3N1z6CAdE2D06VStJhv
ibOwu/RBwH4Ky2ls/B7Xo537+dYXpbFFj3+NxQCPXV5XolCXxs0ncXYLuz84cerdNVQ57hEVch76
pXW+vfxJb02N2r4JMA5ECnO8HE9PZD1N9gAfNk6674yERAq+BuYnaxzbPT2qW5Nj+3Do6DiZiGRf
DjY09RJLtcrP3SKaOwwPlzut0Zu7CmWOYHBk8h8mR5aNjholTXbtOvl/GpKFVuZOtFhr5olz+xKV
70dPykOK8MHn1y/jvyOtM/9nJFAlWrwQDp17mswhsLCcuhd1N2RP9gqmt74Y+QQi3CshElXFy6H0
rrMSTyMlnLu68itwfI9F19t+Cvvt03+Y1YoZpRoKv+06WJjhvY7obOeg88v+nDoc9rByud8mBHGV
ndt03WnXR51ExKBrgCPzBiWPlEWsUiXKzkMSD8HkGvMDnknLTihya/Wgf6+huXUj8Zs6OzV74LBn
RSzGp2xJ8oPEufBYL91eiefWhEhwSDfIrNbe4OWHGguPelJDo66L8Q+1KCefAe/sIdjWR/d62chq
eJZVmoGbJojMNRtzc6M4Q9gs7nsVMQKkC7qTNdrJIXEpz6bN2N0REO5dVbeWkggdCgc4wG27WtgF
qAIetXNZZSl8DXW+pwqVB4XMq+PLG/HmUvLCgRKhYbuhLnRoEws3sYsz4TVsZ5RgMXpz9sCNN18b
oikYX+TE9AevjhbOlonsnDXliLzhkHXZQqFUTT7MxpIdCS4LRJlHrT8Y+UKlbhq6sM2caoebskUN
E/isrBToCzx8m4g1Qi0oJvkpzibi1fEh0yNbUkvPzOOYIUUAqMQVsIIViPZ+VXrtcFdVQhgo4g7R
G7JtIXygBAPKd8te0evWZuPO4ZdRM9mCtdsxzspIpwlQApd+mOyGJgb6Zc8irX5OkVR/eFPafx9p
OewEArc2AFcDyQN52pbeq0eurRheXZylOtqPTj+lX1bPmPDlbXYrquaVB7wDX83GR/byxHoIW5aY
8Iqzk+IgKAYZf/WUfvY1CckdCJH0PZk3dy8PullTWi8rJZRtR4ZCOfFyUDubccFWtfmUiqI2oSF5
mfdnmbshuctzG6uVRIAjPmT0ziMfPTP4M//lByAaBjNFpVdsXP6AJk56NXEUxKpss8/eLx3GM3mX
ds1jTPP8DkH17Annk+7tjN3615fH3kQEZJtr5xbAEH9zlVyOnXYI0S+5sZxixE4D1clTumfS8Ser
cI7zhGbYy+Nt7iwWGkVI4lcUpSB3XikbFeDuGgphmHCatCtSkVsHq1X/14/DtPOcbfbS1UhXe0nq
OvWaGp/lvpryQy+9IXCbsTmWCEYd9SQRqLvMe3tpc0zWQSnerlAbqDPX4XKfzWsCyvT0CIVhQHXu
eZR5u1MzIWfns1w8Ous43Pp8PMwNNqpIpZinHoimjaVEVk6fjXFy0+9eU+XGj9rBcfRBNRN9usOK
2dH9Pm3Bv0VWlFVhW0SxdTARPWhO6Hjl6LXi7JT5tT33S6jMQkfHAnCJ5RtaTw+qSHrTCJaBHtFD
5hUoRsd2XoNnEBjPhbVqDM2po+U/PiO8tegBSu7j79pEG+EAOL/Xsc+NYFZb9FdLv8mlM4ZN0iE8
pHVabwVaEZX5HQDzeeRtno3hWUkcJNpwPEzkR/xylE92mtUJDbh4iMGYuWXpe9EU/4lsJ3dCs3a6
JWyGFFl+0046f+H+G4IlK9PsDlHs+gm7h7Q4rNKry1EvYLyZCDsk9O/68leFgtrRtCLtnYsz5HPL
j3/QJyhBYZzEqg0raWq7ELCZZ4bKkGXNmzaOLFSZM5F+BnPk5kGiR61ker3+BEJhyb52ix2nPrLR
PJFVNDse2lGirb+72eC2P/uiQjF4JDRJHqy4LOenRVWyz/08J1HYNEC3j1ZCv3XUS6P/5Rlj+qEY
hMjvbLuT070bgzZ6ViuOzK8SwcyW+Sp1HOiJ3a0SEov+QYLeQfZlGrLiUMt6qJ6zBt/mQJWWm/7Q
O67Yc+e26C4pLIwRaKLVY9+zytG7r0w1Sk8c3qUNFgn216zq3j3aeavN57FB8y4owQgpb4sezyJM
A8vcDV0nHqJvdg17pu91sw5RjtZpVaOF/FWx2o7yKhQQ+bFYat0LXaxhjbdRmpn1oRpKkQfOXKXu
5yl2hunN0mCx9dk2lKb6Eee5ovm60/b3RquzFb1GJZgyeY7jN0of0Sgg90d6bMHPwXxo0cXI7mNR
tYgNdtgs+sWEk2OIQp2dIh60NN1xlhqSUAVggDlUM8uov4xIJ0xfOkvpdKqAuv4jboyke6jSUmVb
donZBJL7V72fG2WQiH2sWmdeb1RvLcvmmgT946jHxKnU6ljZw/hOChzwQj5ECX4Umeq042hpZnbo
22husari7UaLSZDk1Zb+fczTiM77kqEsahb9/C43I7Pw3Vj1fnpLHhn8qy0fK5GvrWNYHkOQQ8z4
GUUt/WAnF1n9ULqe/O1B6uaNmmo+OxQfaTzUiWMpJ6fHx9MvsjRJj4uNANihSJzYprFjFV0Ad1Iv
gm50ey0wQLX+bC1MQg7IomN/EUWdpwYi6TsRxnqrpiHl7FTca2LQSI/R8yr9tPayzxX6Fg+2lRg4
RrhR8U616G4e6JHV2pkoa5zPNcjX7uhQez1xB+fTW/SR0sdsnNXqrpjsvg3EXHKwEHtBeV8ms4jf
qFo/GfdFoU4f4O8mvyy36iffLOhkB4tlDwkkCkiQ/lwrmRVGdjvkQdTVhXXnqcnyOLdu88CqsejY
O6Dz3qzlIX92VdpnC6j8JsSpxR4+S0R1nN+wBwf74HaDiQ6XnKMWwT2dt3e2yjzIoGJqodR5sn6X
9Whrv6Sujp8lgh/PWqFrnyw8ZOM7oJzpaZI09kPgwo2BqRfV/jv+COMEx4UtVrUWeuYjfmh7MeuN
hwd+CVizVXzS25Q+3by20qxI3VNE8NogdZa4tO1184fZzPYHSs3G99qyise2NtrHNI3dYxfr9uQ7
rZV8j8dSRrCj/laEW1PbEWy8EWOsomPIXvFgUQi4ijEUO9VdOSggtaIIbIOl10fpefKhVNv5QR1L
6/UvP4wwDh7S0DT2r9GFfdyXal+zFhmiie9ayhrS5xUr7iP2ckIbx/Y+zlU0fH45tLn1CVY/ZVpp
FPY30HPa0YuCc5Vz8oYUTnXejW8iRO13MrFNzROVfB3eIPhBSjgbhYABCjT0XM05KYXhFT5g2EjC
MpmMpxL86+e2ScoHkIfjmyZppvdLuzS/Xp7mjQiO+rpNpktdkBxk/dr/VFoA52V637K6i273YWdY
k1/H+MdJZaruXx7q1sYxkPYhNKZ1s4Gaq/i1q3LQmSsJgx+pTgJQg0dBLTrvScMfeCcQvzk1Kt1U
Vsl1NtEb2m9dSXjuAI9Ifpix3ZyXwrPfF9Gyp1l0a69wVOmqAdLcYojxj9BzrhOMqeIE5cBi0p7A
z8/vX16/bQhsUBuHFLXiatbm8uWnimZbb0ZIpierU9SHLIuVo0mHh0Xs63s6f1Uw6eyelwfdLqKB
WBk7ZHUNXX1LLwe1F1ek+YjarS4SCy29pTmAAbBwbBy1w38ZCkMDdshK+Fgzu3+2Yp/VlGanFg3Y
OU2OVSwNPzGt+U5kUbJz7LYfjMyXRiVUXc72RrbQ7Oo0IbBzTw1Sb36DW+MjUW+zc41vNzyjoJNN
XREdFVo8lxNaCpxnssl0TtzkkXoAIhIXvhFbzoNbKWL0+yYFjPb6RfSgBSPbRZcOOfjLMdUMDrxb
ZN5pzPQ1puIUaNDNZyWw+2baqf5tby+KwSvgCkYpJJVrek7XIUVoTLl1GqSAvgG4LU7uJ2or+MJN
eP2FUhruO2kT2flzjEVWiBy+bHfO+V+10av0iQYhsnZ/9ynMxcs5C8ep0pkiy2mCXqIE3hBZT5gY
WGZgNrr3EbfO7E9K+VL4GraKNcWfsWxRkphK2++QEsl8tLadmnpQp1R3yMBNWjjWcZYfR3dY2rBu
ytYNY8+u2+dJ9PpAQjHH5YcYrrDzOC/LXL/BfNtuD5CmjP5+hq44BXh3uKdxaeFK11lu/FoAi+o7
t/d2H1PnAHMIbYF2++YtbqpxmaeE56Nvyuw+aY34YVHLPXmj7WemhYL3NHUV1Bk36+t5Kag2hYu0
qqfq/TC3+bdm9KraN3Rg3H43wL4rRVIMvt421V3qiubLy7tau3H3IdHIZY49xIqsufrEapdmbVR1
eJ1O0HpCCIV2+WHK63Z4WNG5FLgloBtqpfXwcaywY72TnirIXmon7b8lqtdMYa/IqrzH7VlEB7VK
0+ahySYAObMy2d1RE25T7kBytp+HbwKBhoL/apJwfT6KxVFqNo1J0QIMCeB9gUSMJnf2/40ret3N
sFioe3Hs11/xz705KYPttalnncqSblOPWpgD+JEdvjSFvlc5XBf68qyB+KZlTascNuFGoCyrY/TC
VFxDFXLiYPDk/HVcJgdQNgZwzyZBahMMiaO+SY0eTd6Xt8GN9TSYIarla418AxIE3BMbuY0JZQO3
D3E0Ow/62dp7HP42Ba/naKCMAnBvhVNdL+gSC6rWzeCePAR9HzGrZnpzLbp3na6opk1eMisU1tRe
b8jSORRYw+ZkBXmpGJNvRCraHjguLT9wOMb1CVnimFNSZUDLXSS/hd+6S5liDAF84uDmcPrq3lG8
QGD29AjsO8WlLx/ab/ZIxBHjUe0OY0i3ulEPOFV7v1ytb9BzcRrjyRNk+aR/Okyi3s5q4wC5yMt9
2pDeq+8asF5YFdAVIUyEvnS5zcQoIv7LzD25Q1cc5lwa9ys2ZecT39rMbOX1MqdKC8rlcpTKUyM7
lmQXaSKiQPZO7vfM6G3WzHuv163dBIJmldAA+0Ff83KoUS94RXWCAE3v1BCBaCtEGGRP1//mhP4Z
5WpCFPRgLJk5y4YGGJY2tTjGMho/Zkk57hQSb1ySK/9q1QtmThtHvwiaUJ3H0KwHVZuesJSKhM/d
DdKU2tAbr4GQsWBGsxMh3ohysPflOKLFBe/xGo8cLb2uStRoMDLvs6NVLNNRnYwkQG1bHtqk0Z5f
fwkAX4CxTuKy1ZgQaitHc5qcU85aPi2dnINxcNyd0ObWWrIvgFpz3ZCeXe12rzCmBrSwgzNH731D
ITf2fAQ2AkMu+rnuJuWUtsm4h9K5sVmAdJmrDzVB6ebBcCnxFS2RxKmQkzymtRKfZpgwvo766eHl
Zbzx2bi9gUWQ5NJqv84muN0xsSpV7yRnGDKBDvvrl2Io8gkJ9OIRoL3Y0YjatgNXgiDYHtqOvBw4
IlyeNxk3LKIhohPV3/hxWHLnNy5ixhfqU95HcPVJWOY9F+KSe2GuC/tdk1WR3In8t7GMserx8Q9v
Re5dAzQIZqu2dar4XNmU1kPhZNPDks3we0rNFp8TAiovoN6SJ3B3StBmvVbWe+S3G2tPj5m8AIkZ
yv3XJRQnEaI0cCg89Zq6zL6nKsDMXNTB/pRLxJWa2Mke5ubGu03JZsXpAqEFmnK1n00rQXFTesrJ
9Zb0JDE3ea6mGAuVdG7v06SRfuklwPvJKO5e3mg3rtkV67B2ARFL2Xz2KRZW7S0ULy2nd54nGxVx
DxTSznn9a1d69Wg7DiEQJxZdJO7By92VAfCIF69RTpElVe3eVlys/jShOn4+oXrr43Wo/k9VnPw5
gzPU+1SN07eqmS0/dG2xlo8iybMIoWiBEYgEMiqfqhQxAR//xTgLaq2xtcBTxl5HVEtJtWPfa04U
tFqmGkE5xIjUSZEZy2EELfGmQ7rFDeuh0Ca/swsFfKQNpDcY53TK34wFfQZ/xNTRuq+RH/+IBgLE
UQ3rQXob8Wi876Yu+tLaVfq+b0uweHlqVd2BVkrS382YxL9btLxM/H6akGNCVANAXjE35oxaUgSx
bExN+cHOB9xG8tpUZSjnQXvrScV2fdMSxfuxTATiVINdfhyJ1tJAdWsiDfhn9MYROvHqoJWixaus
6Z0uFCMCp0GvDJXtI1wW98QnSvqeZ2bE+hL82OAng0Rb26tk+c6qkrQONSmGJnDLQurPZWZXJX6K
Rtn5We7O55Jk9A/qvfqfIcb9sJ5Z48MUD+J7nte550vK2V2g4urw00JL7mMrUvGTlmb0bWjj9peL
IO58zoZs+YTxsFai7ojQuB8ng/sGn3lcjjNHKY5FkpPzRSvyzo+1vC7wfc5c85NQkAbZeXtv3Nxr
9I3qxqryt8FizYPbGdowKCejSr/MUrfpDrSaezDNMt15AG8NBaRHBWUGdJTRLnd6U0FTI4JyT2pZ
yncgWZAKF0p0TmPgfK8+u2i4u/oqy3WDEkyDL4tQCUa4hY7JfT7089OcjcbrIwjgPOttDE+FTPbq
YbCresC3wXEhw2jKVz5g85CknpoGxmy4pEwVRgvh6ycGABLoA5BYdUNZn7MuzmjwkaDPmjwpzjg+
Ahgvd0a59aWIMGnIeyTOG0qGm0wohyAFeZo6bQnzUcjQHKZfeC29GncPGwYc4GoKAsKfb365J0xb
KWw7YT5Ohu2woaRFaNcot7+8arfn8/+jmFcfSsElvSxKXJoodhawLpvijsZRGmBFot2/PNSNVwNU
jE7ZX4VJuIGvDSWwzTHxqGNpg3XoKHf97hQn+/nqUXh/eZcQwwYCeP0QD5XjFkqbeKe4G8XBGKr5
qFVV+fpThME2UBt2HJXA68Anm7ltozz2TnmUuhoZ2hR598hZTP3Oot34PmRMFJl4CclUrm+GXl0i
gfAQPYt6GD7CyQUoAAMJzFo/NLH/8trdGgwOpAcPA9HWjTqgHo2UX3oSG1Q8ohATBSzqulH6kQmf
+OWhbgQvaC6gj0UrhgjyOlaN7ZLIBfLGqaD8oQSdVtIfj3I3M/y5UuoeQMDo/iyTGsgcefdrfWUQ
+SRa4xxTUAWpsUZz/9RXEsOJgFBQd58nKXxlVtwaB0KE+ulXzh8709hz1bk1XU7zXzYXUoTXxKql
oNaKSQTHzCnQzoMQTMDWRUtIu694UgoMyrArVZ+6sY3+Q/5NdQWBGTpSNDOuMaqLrZTpsGZXeN8t
596GJ3DsrdZ5BP5h6jv3441DjvcxEhZrRQ8y69XKdlwg0eJUDpZVsX1oDU88uUIvdkbZbtRVZAXF
EL4i9bjr5RyNASx910UnD7jDPciGzh+6pHoL+t3cOYBbVTDOOQgsyBzIY23ZwSDDNbrUCZ4nDYWe
kCx9TsK1bJRSxjDcT6QU7RQksWNPYdcLbEUqEcFaN2uzjHXfNIkPD44EoblzB2331PrDKBJjVApd
6VqwQZ0K1e7KdI1Pljg+UvfMfwqI/seqi7Q6zNBJMwN9jtvUL6rGyv/L8CuQis4El+31GZJIyGup
qkUn1CEsESS0+0a/TbFG85UY14ERwtQXqFJwUQAjkoK9fIFsEy5El0FvIKYIyXijNlK1yVSWdRGd
lhhLXFPxvBC2/HgoI894LxBoe//yeDdyXR4U8moILZzPLbenbRo6q1V0Uo06DUazx27dZpPfzYNR
BoPWqwdLy7RAr93pOUtQmhjMqd75Fbc2PgkXCBKONCTg9fj9c3FB2Ry7zmuVUyInI5gBWx6joi8P
eulYO2dse5LXB5SS6apSg3OLfjmUk3d2XE2VctJlAa82I592dGH8h11EjxqkPg8P5JGr+8LB+qYu
EfJgVVHtV7WiuQP4lR1kribBEI1FWORQbVNH7jFnbm0g+ruU1iD8EateLWUyILsfLWZ0qlO4FQ2C
Y4/x0JSBqyrlW4UOxN7ruoUtcyeqNLW4McAgbrq9udmZqPD13gk5Df5fvily/ftSI4H8Hqa6LY6l
GMovTt8bn9CkM4vAsXPHCcrITSs/Kar2z4iv9Tuj6qju7Ozu9Wte5tr8Nj4AW4tft4FUWzlqh2pb
A8korFwcxynPP6h2prvIZbn9l2lWtfpYd1b5XVW82PSNPi7fGamjt+E0YIoRNEqt5TtbcFvZAYJK
OMKps9Y603oD/rPb0YBUBko7zilL1ffzIN5UEKDuUq+zznOsFQfCg9+Dqy9hXDTF15dXZFstZB34
a2VBIJew6ZKXemLYgmphrNmPQ5mHedIGAJGKp6JKgL2N3h5V7cbZBh0Erppn06UbYlzONo7HXDGa
xjsh7o47oqeOh6TQ1N+1hubuy5O7cbYZiv41hbO/L8jlUEM96x31D++UOkIPDKUdQvyQ+53Pd3NC
2LCunUYYiteBR54aBKmUYE7A9OKDS+JHhgGV+wPkeZKNl6d0azD4feBCXDqFhOWXU4pXLFUkSaFj
G1Ah2FNU48vI8m092ssBbzy8gLG5sHj3aGBet01U7DdKVxm8k7CsIb3vR9M1/EgaGaWUJJNVoNop
SHR9dOMPapsre4f1xs3F+IRZ5AT8xzXAh9qHS4jFPaIi3Bm6uGYeFqNvIKSPRYCj86tpOtxbfEUb
XS3khjaJG+rBujavyfzQWdMjyZB5T1Cx1/O8NSuKLYjPE5DzwF29N/Oo0AcgMTnFswe/2kLO6YNI
Da5htXai4RDJ9PVYdyYGLXXVkryBrJjy3u30mCzOmYz/6WrXvqnFEj1SiSteLafBGqKuupJgmdvm
LMyKGFA0EvpJ1up0GPUuP7bUJAM1aeNXp/S8atSsVmgPepnXT6q6gIAxZts4JQ4o+sMy0fmgZGYp
f+qky/dECW/Fx5RmIWKuFxfyYVcveN5oy7RYlnEC2dn8mYSByhe4YzX3s4Ic+W5eqkq+N9ppmU95
3NZmiI+nOoZ5rrdUYTus3g9SrdU9E8gbd5wLMIYSFHtpNXe4vBCyqG9yAeXwVJhK+2VR4y/SKpWd
eOzGIKiQErxQor6h3KMmkaHVeNectFqPA41K4UlB1mzHH2B7NNaCFmgccOy8z9eV/i5qNPwoSJYH
F4kzxR68GdpVagN+WbIfOBOYO5fp9oZjQGQfiMfok8EHuVy7PON/QkPMOWFyHb3rbVMcZerVHyqg
Qf4yJ+PXpRNl4GVWt1P0vznV9cGnhveXQ385cqdFvZGpowPIXc6odyc1zSTDDnTc6OlEGtnx5Wdj
+wGxJlyd7Xg3aIRvbp3cgzYFyOgURaO8q2Sk3bfj5Oy8t9vHCTDTWoyCMod49nUwMaDRhUQoKXgb
03maVSN+gx3CT0SWq9ev36rdR/zArqfjfvUMms4w5voEIjMWi/6Eiiew6L6b/LZVtOOiptZOkXwb
JtFphEgD5Y2OMU6Ll9+rxecwsWFeASGohiCz0xauuzUGkO/kWcnMOVDHatw5D7eW0yXvt3mNeIav
O34AMzx96dDlK1oPBc0qbkI2VH3ol6X69Or9AeOWqiVlImRJ3KsqLGCfgfFldC/tNHk3dlN7chGO
e7XwDg8rOxARjhW4wGJeLuNs9HZtY3yNtZep1IGiaVWItgW2dqqe77UAbiyfQ4aBKMYKKoBFfzkY
eqomV6OI7mfVLu66oTZ81W6i+0Rr9pDef8utF3kFuk609YlJKJYj73p1C2ul1bkCwaazMrvgMpO5
c5yDOuR67rez2f+aRT3JsLK6xvbVtsDEcrD68ke5eFl5iB3r/0g7j926kSwMPxEB5rAlb5YsBzlv
CNvtZs6ZTz9faWWRxCXcsxi00e5BXZJVp074Q6678zhWX3KjyH4POU2nUzd3U0GnIS1+QvPW4YpV
Q+V7utFZwqSvAu88arZkvdUCvpnqBoEOESKdY91yCynqUq/IC9O8ZKrRlzj9JIF/4DKdvmiIH/0e
cNQATwiwq/M0/JFFZJ86Nxd27x6x3spcO0F86ph3Vtt75eBXbw1ppsWVzUEolKG07MucDzaBss77
f+c4qC/gigzlEOaO0gGjFMqPqBgkH0a0IvZymlVAEy9cBdfDZJZO47JmgoGY5T52tzd/bIIDo578
mqsAHO4fi9UWAmTLCeQMUnEBFl2EGTmUtKhvR+nagAn7pMslaliz0j0hkbXXKV4/kFhKzJEAmgvI
4uvdaodlSHoBOsOqm+io9bX6gA7aHohgcxXuAfpJtPVXaMQ57TozMGaaaUPqnJUpko45/LWde3V1
u2lU2QbzHCoiED3Lrnc5O3Xc24Z/ZbioHn2rTT1FUqOvkKnRUK8Rd3T/+jvR5QbfJ4BvQi3q9ctj
FNaYcxkFtz4pJK9uZOvsg8Vzw7Dfq4rWgE4eDs4zUwqmmNj5iaTij2odS2S1ApYpXefQrz5RWWrt
QTTTHpU2nnuX5kbfH3DfSVHLNOaBoxKa7S03quBDrMbjBzUf5efR0NoQNU10udwCs3f7yMHNfzJ6
rvdGXxufnKgEX17EWz7H4t0oM7IALVS2q5Xl8Xu57qLvkCvlHRVEbeOowDcRLqKMQYHnLG5IJUik
tDIdiFW2FDGED4PB4U7WKDGmGq7cJelHe3YbP0INCZ3tXroEDO3bi6q09o8scrTwvZYHUn/IcFT6
ajASqQEaNo52SfKknlzmj611HGSC50OfZGPiGaFRh+8Vf0wMj7Nixm5bqK1xlqJIajxYB8mPfNT7
yWt6dLePiAUggJ0nSaMdDaurqlOI30ZBq1sGawHOaP6XLnAF9w3x3z2/lq2vQKqJSKJFXYTc5+td
IxmxYgTVRB831kOCbTXdNL+CUPr3B0HAqvFox5llFUX6BmW5vMv9a6VL+a/O0MI3pZKOumtG6F/+
h8UAmImrVab1sSyJlN7PJdrz/jWN+wTa4ay6hppmjyDp+uP951pl6hw6/IoIJ2TpPJiIOH8cutm3
Oh/JfiJKNOreYBbFMUtS+zjJc//Y0NhC5SmpDtVomr/vr7xqzrEyZAuL4EIDd9Uf7sNszCR7cK4V
Wv44Bk2JcYky2gKDHCKZa4f9UTVT4HWZMR9B4Rc7mefWxgEtQeGO0BIhZ7FxBmVG2r1rnKuR+5jM
hubsoQaQ7dQHW+8XBINM0xbpARhyr99vY0Rzb/iSc9Wt2gpcvxj7c2qE6TfB5btI0vCjHqzGA5T3
1x0D3i8TJ3EdMeUgN3y9slQA3optsHX4dGrnstbk8wjKCXRxmf9tx4D8nbPMyWCWJozLXi/V6L08
5GK/+nadPOaqnD/kVWed6rLfqyw3vhpbFUQIUiUbbbpJtOi0KA1u9lA1nysNGenJzvodlP7GV4NW
JeoSxsuMbBbvzixgc4y6Fdy03k7+DdR+OOeo30fHsh6c77OSacQ1Iw/PWVL6Oztm6wkFUecFrism
Ra9fppVItt0yBbuVRWec4d9rA4oNMK4O98+feIbXmTUQZHoBFOjMpOhVv17HaeckZ2wQ3GbYfUdw
5hc071DJbscLGoLlzmobb1RQ1aCJ0upgNy/e6KShd66G+NmHWlkd09RyTmU3mWiNmfEnrVKrq2pn
9dcWjtDO5lxVmIKHBEOF40eYY+j3+jmRynHsUK5RgDfB+I1Kb5zbNE0+wpjVHtK5/hd+vL9TYL5E
6MXLBcxpAO9AwwU36eXjZiYwQytFTgdVNf9Ib1my3dwugsa1MJoZj21ToP7fRjgLXvxRafpbBqIN
2FofBl/SKo4Rfc9V+xdMftVwUSbOyyNt//lDqjqd4aZ42bWu1rNN3UaXgrMijabm1k5t2IQxQ347
hhqGkHVvtuUNcyb0GAurtVUvkjP1Hzub4BJITnTty65W3bJwoiewtcFXVECHr34g4xQQyFgRBBVY
LzdsHfUXeIv0W54FUXA0m04OUSedmu9tYugfGNDOTxYbFrL+LJuTp6Zz9fH+ft38jpx7IcpIK3S5
X7FxV7BOQLOAHjlzr2xWWgXfSWcwXPwBSvM8TJEdeSOcYG3nSG5cVRTVLGwCf6BqWRxJ9FoiJ56w
NoitLm3PaZ8g+283gW58KJKmfsOGH35K4KXfkhZ36iPuX8y17j/+uk/KPn7ZUyIfJzgt7qtI0bCO
0KLoNsVJm7xPDa5t8IxM7CGSEJbcbsQ2yZN8JfgJQ318Nxoj+qdwfJvQUyqrf557Ld7TFHspn5Y7
XRcIJtA49PaXlZw5Dn7QtITKIm+a/shCTen1VQmzZWQIqbhOpkTGWVH6svWaqTIQwW1MPXftVFd2
qsqt7wSkGNE0jUnOCqmidwAmaAcENxUW3kGMOY9xOflPaQrGys9Mw3WkPD9EI4TDhKHxr/ufSGyD
5asAsMjcD+OgdQHjT30x1Ngv3nK9RtxfmoxHDJCDnXOwUQ9oJieAGxek/ipvmmwqQIhWrBJQaQJ7
QhOFVU5DNe+Fzu2lxPCU0S5o7UXyQhnaWL6TcEUkqnNsu1F/r8XKcEDDotrJQ7eXotnOY8HBXc7E
yqAji4mD4BZnWCVEkawjLj/Pbtfjtnr/M21uWcpZVDZNWrer41wPKbYgfStd0xxNT3Rn8iPq9cZH
TcJYY4yK9hrJeerJ1iyf2hHHaPzk0887P0JcO8vNAuJfUCgFI3BZ7VZ+n0WhQiLTKZP1jTFnRA5c
1eXbRk5jlEzmosvOY6KHYLoTwtubSRmK+VAE2vANjzrJcVUz1+Kdd7MVZNnBiN0BzAGguvziSTZb
RJHgxt3W/wzLfgTKngbyJ8tvm4e0o2c6qMOw59j40p9cvA1Eo6hEyMfBrera60ta8ZWeCaIU3Zi6
VNmhsp32J5qV2Q+E3eVvudpVH/rJSvMPatwXKJdUcie7sP1i9HXSmqLUaVvrAwo48ad5KqrUzaxZ
+mFphCAvnzvlo1Y6U+hGeVX1rqwNku6hYqN0BxtHSLoKUlmf+kJX4Xzj8eJWQ9nAxuti6zmOrNS4
aXD/GiB+dWx7Ia7d3xlf5OlDZmrpP+ic9VT+qVUedZSZBFQdmRsPBaCQP09p/CGequofKY6KwUPR
tQAgj94J2khZGGvHJC/8hsg4FT8aWykUN3KmynKtWMveURpKxdfGNooHAKKN9hzMY3LM9GZuHqpm
jH9V+E39joJw+Of+9tw4jq++h/76e5TBZE+Jxu4cjOSH2kfWcaotrG70ZL789UqQ7oGsw+JkwLmM
Md1E4TSQB90mHdCb0QfDBeVX65BHo/Hu/lLiRy82mZhrcFvRNlorseZNZVuF1OJmVTgFUq8oI5hY
2u0coY1XZ4vbkFm0jsLg8kK0AMGakzbGN1ri3RfdT6Kn3PGjUz4Me3O9teg5QEmSTJAtgAn40+K4
0p21w8rAP3GQnOpHM8jz9wlm4WcZ7ZfnrmyxU6zL7IdS9VF5QWdxqN1+0LryOOi2//3+290IHdy7
vFnKeqQ1lpOj0ABh3FfkJ2Df6idbuGmqSWSfmPiizVnE6lfMXsydTyry6OUnRcQRTRZuw7UcW+2k
Ul4VSnir0No6QkaA3KGH3VPQ4bWKV2bw6T88pBjE0abc4IohzNXNAU95i6OIHhPaBfEzFncWf0wj
/xvT/3F2dbpQe/r2W3vXRvecGQigETCbrw8ksRBpJ2a2t5ByN3K13J69bA7tD/efb40xY0dRrwhc
umE60BRerzPFjtJa6hTe6tCHogxAsP+I21ZxSVofexSrDNJ3EhzMX1Xuj1fUo1Ok1prayY9DNlRe
28qxcqrmvtr50FunSnATITKw2VdzwkCFKlF3Idm/qiRPg2QNZyTgncdkTvZmaRuvWgjuUSySh4ju
1OtXkIa9mRcovN/UsJe/W7WqndoZFuT9N71xXBxE7OExECws2vqvV4nlqHJmRw9ulcqFM2rzIep8
b5LjyfMTKFcdChZ/H5mAc3DN0vKjxb4MtcOYDxCsHDJHI00PuhnIZ1NhIG8i5LIT1TfOJdhaU7QX
QIDSHX/9dIiJxZKcDtGtnBrpoY/t7mmOYmnyUrL+9pRLhbqnBCB25iIUUBQyFSGdYuMuT0gJolcJ
FE6IrKX1m4rM+7mx7Okh6xr5FmJd+GCYjS0x4Yul7nj/Y27sTnFomGeJo7Oaz/fqbFqZbNJGLLXs
rFvRt76SindqVf2+v9DW3tSI+LQxuCpX4/kpAWXUi+NZmGr8FrjQDxm4wU4ZtbUIST9oZcQ96CIu
tqZf2IM204i4KU2cP4woiKJzrOEWdL7/MFtHgMtAAGBAoa02iWQoeRS2PEzX9s8Vbegzs2vrpLdp
VENklEsvquFWu/dX3fpW1KogxZg7rnHYZo4Si2nMRBJJ99/V5ZB5tjLGJ7OY6p020Eu0XO5J+O+0
8oSc72o4AWMD/zkTUV1IvKN/Urumit/WWK3/W+sGyo/QR1BoG9tAP2j0Gy2XGUb7rkRtAvDsHH6L
4x41SSvyyx8NUKFfchB0z3naormY5UZZuYNTWnvJ+PrzY/3M5aaBad6wPOAI6c2UTemt1OzGLTpf
OSLuXu6MMrdWEXMzrBUEn3DZfredjmTXCuiQDXl0iNFFOU5V8vfOaGxjuDq0U2ErrpjGZReOYdvi
/SPPZnpiw6fnulbKa1LDtri/r7YeiB4/XUZyIMLQ4uasajtWm2GIb5YElr5Mm/JYF9megNT6zMCd
ogPEcRFmL8tpYDa1XRa0cXzDXQvbQLWt8JNGH8N667dMZl21HJX62AM52YNivNRgrzczEynSAjEn
Ej53i7BgUkyhLBllN/BBuIMDxVBtr1e7ejyUY1OHbqzMujNQZAUFcuh4xZiuJCNZXaZq9ylHHrQ/
DHEHpZLb1GTY1DfZryprFd2VsEGq3BBMQPDoFFEI+BWY+G/akONbA/1U04MUob/VnTD6UCkmeimV
6uBUYhcZpjpzq6TI5retbeLn0GlAysNAnc4M1/LJi9J5zN4Zfm+nMJgb3B9rRclaz8a9eqCRilmj
V5Sy/nnWCujSvWMQcuJiogDU09pGTMjgX9/fK+sYxKs0yNuxn0DJcDlfABYPnlLD6rbM2/ic6nN5
VIsy8QorcXaC+daGEVx7+L9gdVYCOaU/hYOk4Ww7InDqglg1f+pJDc7X6utnOCn4hI/NX2NxuQSZ
xxJj6cKhBL24/vuuVbQqIU0GOaJcmgnCi1w4eMyMqnQAzlntnL114w+4irAPobgD07xs0NZN3aJ0
lMc3xS6M9BAlof4rrk1fEWTABKVYbqCThfPecBRWx7/UoHL6nYC2zj/ov4Op4vZ3toS34hCbJ78n
/yiRcPd6fwo+0otOH5ppyB7NVq6uOlYyyMrw+3fW3tpPlJuMOXjta0R5DRBrUgfWztPU8QT+UWgo
66jipnsN360wBw2X/hA9aHri4u//GBgnUkWJk7GffESEj6Odl5fCyfY8F9b5I/LaJFOontARQtnp
9SopfgCcWzO5qVLmFWmWnX36765cIe0C7GInF1c23h/G4aJo5ZHWUhhBnCaSUYChCdRORRlgCsxL
DPrtox3mjX8U0WA8GEED79ju6ea4dZVIj30GqqiOotTLpa4qLuaAbJjnQ1R/iPG33RFLeYHVLeIv
nWUxwQICysW5eCdjQMRD14y7LEhn+zwDfwEJw0RAOQQt8uCPCuqC8rHqyu5t4I9664Hz6otj1JXp
Rzntkn8dQHDzgylHxRVzBryEjLTWv9tOFFtHE4pdfJD7yIaAmMplcU3pf0k3B1JAjyFmE5aI/87J
eMx8s8Hdg9yk2dnGG3sLoBGKIDj70RhdImpMOhnR1PEZFNRAPuqZ7rgaOtI7GoyWUHFavkjGq/j6
wXQAMbl4kRhtl9zjAI0cux6nW4RevOIWJvMxoHlSXj8A6ERzu4sqQ3lvlIUuYYbM+MJtDEFlU4Hl
Zah5TYPvxZacP/vBrCPqASMdc6pObmnpNnqHsGGPAaFahIAKnA5wohcHeVp7wTjZb6hHgDBOZinP
Xicn0a+k1TtGkbP5M+tm7YNRTIPmKkDkIhfHkSjGQnO0zUPQSUZzaFIoXUelq0z1MPSMd+myWOPn
otYy3euHKbgUhTG0bhYp8nfcv/3fWembT4o5ZaSTgGI/RkOq/YRCj0Rimzul8+DniDe7JY1P/zQl
c/+tnsNMcgniKC2kgRQPR5yjDefRCugOYkYySPXBKSbnExmWlJxmXQmvU5LK/9h+bg2upNftT8xZ
Js4v2M0ALRRU0V06G5HyJtar8bNSY612wmDLNsgLJm2v3N3ojlHFANHiKWiyr27ZyQztuUQL/Fo3
ozB1D9NDrNeBF8jZ+Fb0CZ+cJi6YmLX5m0xqu0PLDMWzrE497lz3IjVa7jjQTqKgAse1BuDjQpkl
w2RfES3R9KMT9GF5qOKmqp9mZ6w4WWoYBQ8JhtTxOWvJDlC4l5Lo0sRjbbht6wx4CA+tP500bUCD
PrOQVknQQTZcg9a8/cjYZOp+y0odtR5CSbS9M7bLJwzLmvTS2HOIZHxQw+8ZpV4uPpSd3Zenok2G
n1kqXFfQPVeKN7Y9O2/MeTKxwg7N+l1sSPFXu5QMkrtUTzL+s7Hhl7fZNHlSYw2xK6Em8C0qZjk5
ZZbcAhefhLX1HOrZ8AFSOQdmQhg9v/VTV9yGJuoyjxOHAk3qTMpbPDwb27Uc9tlOMNlIfCguBLSH
Y05iIK6YPy6qvkI8Zx4L56rKFRZfalY5iERb1mFQ2ANS0lSHkEx3Z9WtTceywuqaW4tbchFc/EIA
dmvJvobIE7ixCXpjSLLiEJUd06yuSD07a3yvbUhHZbUcHlDdqs9aM+1BbDfyEa5nyhF+C0zfFY4E
jfWY0Qc/BGrZAXfo+UlSx/bILMp4ajt5RNU+s06GsdcI3rhMVaFtgRikLFRIF3WCBW7A0Uqx2WUn
P/lNLHtx5egnIdV4vn+wNtqVXFTMDOmE8KlXrYoxZ9Sq4wNwxTOrfY+wTph7sQ0G221wFLIOZpbM
7+OoR3LfqmQmmRDCuuhjN0jzd01FPKFCnBG2kxtEvpz/NcIM3D9ZjGBIUkkvG4nTiOXKIKREbKlO
j0mUzTdtHLKdVbb2uZicEd8giaxwXvxFlk2Q7K9xHEsMtwDOfpwSpxa3R+fcxi6xbDc2wmgvE1Q2
sm7BbGDWjre7vELQgcwfrLYKpWvgp814xLBWiCbi6Q52hb/SQei3JbrQRj/9HI1o/E0saj+wbxiu
5smkWG4daq1zNBXfqC5km4l68K2y/zIBNGOYZ8XSyR5r5vcxNemHna2z+etFNUu6DaR6OaehnYzH
WgA/vZyJVOBImWkbcdoAElAy/XHSsLGA/BmcykKRH0Y/UGuXutjw4IPpTwNeKV4j9dJbRxul02x3
8nMwNcMFLIr0VdOb8Rymu166G2kxgnncaNTOwFCX1X/nzFbjhECOiSPpNZ6z8DyUevY7HsfkY5RJ
ys5L2jjKEGSEEhPdk3W7MUwqOCUt60GfSn+lMEwqr+i7+l3Apb/HPNhcjIa4hR8xigzL9nSLeL+S
hqZ0ncYuPtCCwqUFneYLUmzG6f7H30g04aoTGgVCay3lWKD/hkgMz8UgefSUGf3mYjK0w/1Vtr6W
wDizo3kcvtvrG4gnJJ0Kc2qEFOhJWc3pUadFdA5IhA5hoe5h7LZeILcdXXAoaRv9VKgoNfYg/nXM
zO5gkFkdpV4tXdQ0/r6JSmQXImBMY5S1+7bu+9aYBuLRoql9hJkqI71sJ1cn7aOd+Lb5VAB1ad8J
ntgKGtAOjFm7RLrqZR+96SRnvNK1bL5nSmi59z/Y3lKLD4bZjBKOQczxQpTlhDEfrTW4xJ8CP/pr
ZXs661wLJv9jWgq24fXesMAADtB8/WuMJU/odpNWe5i9DJfRIojcf6yNG4K2CEoIoqBmfiYi4R+Z
kFS3agymBL550gXHRp/jpzDr44OFC3bVhb/1Rhl2LuaNN/nnkvYiBxhwBk6AQThXxYygh+WmOj4X
aKf2JKfNHoRg6/loF4BZeUE7L1OuSkBsZPw+rqVt5k8SDjUPSdXoD7nZoD47BAOX4Gzt9NW2nlDY
Y4iuC321JaCVfzm3TefbV6mQk5sZdvRei1k9Bcaw50e6EUfwSxXCWgy30LldbMsJu0KlaUkpi15q
DzOyjIdBa30P7lrkUaqbx/v7ZWs9IcoqMGwYByxnwLCD/a7PUXdIuj4+Re0w/zM0xje9bdVbZPbO
Tj2+8Sapzuj0MAYlXV3yzSMlynH/FViTMEST2MC1IsN454y05J7fyOZSfKuX+3PNox2LCN4ibANs
0svhUcuN6Ymuj/mus+Ea3X+JG3hNAx00k0GyyREnTr4+dYaZ4npm+kJ91FFO45RJXjnm+mEEl3GW
FGuiEJkh1kJQe6q1sv2cDUnuqUopPQQBHe/7P2fryRn7YmNKJF1PorSK9QtHhVyF6ulxggB3IaeT
jgGd2p2p18ZxhB3KzhHXHtffogLq694frB5uH15o02PZFMFFiST5VM9Beqwb490oFfEO+EQcgUWB
DSqAURLjevqnLy2fP0Kc3GQpwvaTdI2bPDg6U568ZxZR77TgNl/iH6ssnqyUs8LE/0G69mYcUY+r
DCpip4pcdKEBL93/YluVJPh8uK8Mx8jBlhuo89NZb7F/u0LzsH7MWmlcB6QoDr0PQ4BU1NHeVTi2
PbT+6HxWqkS3vGjWgJJV/l+z3KkuhDcs0wrKjFUtrdUU77FGalZOcnpr8Wm9OYGzZyqx+Xpf/Hxt
8K2rilWSYyuIszK4NZoxYs8NiMY2wvbJcbL/MKzjnUIJIE0SfOnF4RxAFMZVBYjWHkMgmKqTX9I+
e77/BTcPglB9o/1AY355RSBE4NS2DzTax4XDnawJNxAzwWkwRga3T6PG65Jwx4pr6x2+BG7gO1xP
S80cwEnKaCGQe9OnoKE3qBZuOfM2Ex/S8P3H21xKiEoQ3/jHshgpCJ8p+mXoR8PA86YpwWyjkbOr
j3zbTr4uPsfyeAPqQKQbAska2M0ErS7kiloNgdb03HW2jORKl5wQUY0PWTfE3yjAjE9tMP6HljTg
RJPkEySLYHO8juLDiIAOYtFE8bB0sFHPkoMVddPOAGIrfFFg0S4hnRazs9eroNCvDIbNUQd4jBZI
LcnXRFWTnTtA2dqQFI5CiQC3LVh/r5exOoVxq4NkmVQbc+AiUVWBom37SXFNLKrqi2/N2m8GZAxS
61kZy0PdTH19ztLZEH2rsS9dJgGtc7AcCzit2BuhW6Rz9o+cz3VzpL2p7o2CtraZEFGmrqGTQgr7
+ker6hyOEGSla97L02226/SXk6va0bRG5T8cWAvoPlM8RAlX9mDoZNWDXKY0NIrMPggYlRuZcncu
27w/JcmUu1lRxDtcs62P8uLsh3YbXXp7scNANjphLQM3k/yhR/tRwQITI4hjYkjvTXuCrgAl6z8c
XUGGNylPadItO1OOCo9GjSH5W0qgPydFHXkocde/Jmv+dj9IbJxc56XpzSpUpcudncWzUjYxMDcp
RymJcYJeP2hRoDzhfedgL2kE2bPZ6uV8Blq6V/hsHCtqUwI8nUg6PcsIZcX4W+EAG9yMEfCtq9Qy
mE0UcOWd17m5Dj0wOmECZ7LsXOiFb4ZVY8CSr5NycHtjsE7DlPo///5dCgdIsHsy+dXyXYYZShKz
3tPERCnpxrAZUasJMCjzXv+G7HzrOQE0QSw/9sr9rQektUg+64BzW7VmVIZdZuPTZq27rP/AQKuC
blLvXcpbGQ/1MPrlCNBYnMFFGPTxRbGmCspqGApJ1jmqGvsAWUFo7JbTTBtzyEvrmMVO5rtQU4aR
7m04MCyZtc7ytDrXyp1kduvJBZEWDANozVUzu7DHwIgL2PeZLk9PDd0HGAHjXna++eQUeBQLAgzK
878OckaKQGIJWeUKO0K5jHSmb9iiFYfAhOKhpZIKHjQLnkDf4JAedv1Vbp3q0A12tdNt2fwlYvaO
bQIQwxXNbjA6qefQ2tdUQsnkkIVAGOCFG1F1yM3JMi9IEHWIOMoVjtMqhcqxRKSlPmlADWw3kcwh
3vlJqwsAkVgKX0DPfAcqqsWuYC6qJHYbpzcjM+Q3GXa3pes7Vqu7CFurf3vGxGJ0gwkbWxLWZs2s
TM5YjB+DmIwWDeWZA+/PeEWH+nlqkvBprGSGOlbV7DyoeJBXWQ55IjNp5vuMDYBaLdyHQpQ8lbTr
gcQlig7OSfonGVPn38Jpws7lL/bgiau9vVhvselAeAsVSgAFbaowms3VdsKTWN3jFG0uA7YCK8wt
qW4AehlUJy3BFrmQ3khVEt1oie3cMy+g1NXLY+iGSgkwjtUwgq8ph4aep7c+VPv+ooeBERwmoGMH
M8KfGtNqRBVdNBxM1Q1rPDTcqEvQxM+wIN0Llxs7lnPs0BwSoxGU9F6fZhnf7mnouuRWFdl3zUjq
y2R3aJChwfq3XSjxCSmyqWVEk2s5xJB9vdbitk1vXZcVn9vCbt04LxwIwpM5/4e1+IhU9YjLwjZZ
JCp9xryzQyj1Zpfm/Fxagu4al/7BGvs9vbN1FOK5BDBUgMfEyV/0D+dCzyWTov5mgKQAHDepgCOS
svhJplQ+jrHin5S0qc5jQA/sCIy5Z0SRd4o7ILV3uH/tbn1N0VVAKBq1Cm7A119zapC1lRQDLJIJ
N7urJ8Wjx1ff0jSYjv/PUiRnr5cqqi7pIQUkgCvxUCi6rjpYYZU9SRpx//5Sq7RTvGEIV/CGKOpX
sosNuktSYzgslSiFZ1qhdhnDOLo6Y5uckcwzLlMY/O1lKlA3SCqwX2lZrAr8UUUxPs7r7BaO/vRY
+IHxMa2ZEu882jqOsgybEW9KU0RzEZD+aAZpaKnTeo6zW9/b0zEKIu0N7lz5wZdy8zFqGuk/rIe/
i5DDZdOuYEtqUhXarMzZDbVBxW1KxX+jDmHyBPrKdEcVK8r7n24dUF84FWRK5JzmSpQpN0enbao+
uwE3tJ47CUJMKyvVzirrbc+8RfCoCdAAtZcQvEjPzMa0CS1DOTfgdCv/hH3Q+EaTk50KaFUjsC3o
S4rWL2rNq/QZXWtBziyzGxrO5a/ZmTLbs1rZONv+aGGPmSRXpAbGz5EtB/nOt9t6l6wp6BSUtQA3
Xu+VZoog92qAmgsD04FmHJXHaCztnXe5tSP/WEVdnGvdD8NsUnN2pNHK78AmJ6cynKaTqXTfpFnb
U6baWo6hGB0g4c24kgqIuwY8vYmhFta2rZfDlopdRcIJNjK75tzw/9nxw9j6gqLAEvQ/IfOxOHFm
oyn0fDX0JhRsw0z0Y7/as+RcNA76sxQUNAmaPv7Wl42zF8fW2E2hlMIQkv3Ddl0x1kZwqh0iH9kN
DFlbeyUKlqnbKgXI5n4M849llShEUdm5SJrf3ZKxkx6reVa9VinDL+Rz5g9NTZPatXHrotBQ/D01
mfUoQPxEUmlmfcKzZMmGslGGGNBfglGRG8aHICnoXNEl/4hme/84RcF8AaMHCSzNC7fKbNnN+Khe
0Df2m7TAE/1++FjjNvg5WDfxixgpEY3V13vekOOgj9o+v8FWKHO3MzO/9vAj1m9w+Owad1EDSoYT
pNl0wvO9LA72KDmZGyFBYXtFkuog7/3atIHwC4/2QGnD6F0c143ltRQPeIRlMwoyUWgjSTa2tSrv
PII4la+TPQtxJgpRWrjcI8tCMUSUBBM2M7s5qm8edcU3T90whZ7V2fUb1U/Ls8PAE4fWIb/g7hdd
7r/BjfNlILVPWx40xroiAUTmTHGo5je7r6W3iBG3J8VIjXMNHNJDncLfedyN5JbDzKgRIAbheFV/
c7ikPAjU7FbFjnyd4Jp4laF90UenqDwDu+kSZib8JU8ri/6pqozsM5igPd3w1VsHTskpA/tN72h9
rxZ4cUBTF167qfG1qvXsHf6EpptHhnGpyzp7q831/NWW59QNUqYV91/6KmFBKv0Fq8M1C7FgmX7y
YCa9v9G8OlIRHosmsN+2ICne4M0wnjK1NLxyDvyd62HN4HohaAroAYweAeJ6fVZo/852LGOe7uhM
RB+RiGkqrxkSPXnQDeYuwKDtG7VvF7lmbVfv+q6UTTfLujg8JJ0evAV/JEsXnxZy4c5YPj1jYxU+
ySYE8Rke/wPZg7pXf6z2Jz9aMCEwmkd3dsWtCkLusbRgYNxX4ZcYOTwoiUFyagxVB3io72l3bCxH
XiyaBSatC2LL63cUBWrjhzJKbuacjx98C5++rNJ0lxGE9NOu6o9/uxGw6hSQTnrYQGmXG8EGYNjr
I3AGJhBa6yaJ3z1qvfpVSn39XZYY9UUpGLHeX3SVDQlYpMgRqGPRLl22+MasrHpqI+caB+l0tfXK
9vQpmY7DYO+Rg1YpCUvhPwbIH7UCKM+L19l3xRj4zciWMzGZPdiwCIOLPsn+P/cfaf3ZMEGC6geO
h8JxxSXtDU6Tr87WtRpSG2Q0fW+rC6AUzFF0astqD/KyDh8vSFyULIVqJgXV623SqnSrMrXBHawL
6vdOUrSXypDzSwDE/qaMTu9KVlE80XFrvUljXH7/cdfxQzAnGGMySCB6L/HAlZ46QDYU65ppsv+2
9uv0GyCIjlWN3PiO4huXsmNVweH+suuNw7JwDLgsSJBWyTo6BHmARJaJmr40n5Oq77xeiZ0TioHx
TrDa+KBQroWYIiwgfAkWGyfIAqaZWs94upI/+Uan4lQsWydLtfJDX457EjYby6EZyUyYXALl6WUa
UQRKBjJS5UiY9ZC58tg335Atjp7GIkvetcM07NQJmwsiRUs3HyDDahY3AdYf6ASApx1y+1mqMFKP
k0L5aimdSXJS/3v/y21sGAaoaDmxaXDWXB75Lg3hgmSKc/VFRSekx56mBNNUTbIgAKEdeZ1R5zvd
X3SVSQNIJXOn90hIXZudd0Itw57hLLSwX4IzaCLUpJ0stGiHK5GVXItmlL4baa78KLK63SV5LhMr
sTx9aNClYhi5LPrCAo0x0ySU1zz0abK15OLzkDudpHWEQyUSlg80OfpjK/s1O9a0DtIC0p91pX9B
lQU+exT8dd8RvAJtXNSrGHVy9BdXdxY0UKYkaOwWjFQURBv12JWYON//YBvn+9Uqi2TarnU9GEzG
d8rkNEe0TI1D4WuMVSNt71rfeG3AWwR+B1iRwR9fB1DctHJbDySmdu1cHZRuUq9aZ/s7AWtzFT6N
DYiHed0StTAy5x4kMvqbVWfzVRmTAS+Vec/gdeu1AShh3C0A/CvZOJQalKyq0eLR4vzz3PrpOauV
yKssc9j5QFSg603NvJuxOuMV4uJqgvw/zs5juW6ja9dXhCrkMAWwAzdJUVSypAlKwUYj53j1/wOd
wREBFFH8bA9cJZd7o9FYvcIbsmpQxwh2aDPY1pNVVOHXXpPMJxRgRex2WiIYsuYYJLtDkaUxqGNb
Tb/kvdG9T4K+M2/FJAROtPoQXZMJ9r2r05R8ElIa/5eooV26fNJj7tX2mCePkakWoS/iTv4lw/3q
3EYR6gerBTDr5bT1hJvHvf4ocDOa3Eyn/+wmpLQ9s5NIPlmtmCPUrKJePadKW6mfSMpxioN8iPYv
NswWiWaaybFfVE4aQhOKshxsSWG+NxH0hGxTSlZ6kgadm83pFPu3bidy6adTyH2T1KP+3gbL07gN
1tizK2A8Te9Ico17o6nhxKIlLSO65cT/CaFZz6pY1O0HKXaQeemV8l+9RoQLkmk1X3Ki/5NeByg9
D6Y1lK7cSYnmIa5U/RNLefG96bvM8QbDYJie9mUwuPNkiU+JHcyz3+pGedICe+iuQTeaj1Uvje2t
6KI69Rltal/j1o4aWvWa8T7N4daehm4x8zHjWZLOiRJVD9kIncgbEin5HgVdHl1zE1sh12qU2jm3
8NcwY3MkBL/SCAy4m+tjLXudalRPORZclR+MrVp6eppV+t3chNlvhL3if4rSsKqzQ9JFMyCauwq9
QljTrpmIXmIYb1v4VBT8hcKfUT7JSHsmfhWUTu+bpG0yLwnrXThbXMDvpro0BLOiSbuHbDPWj5Ka
Tc1zE2ryv3mBq4eH/41iun1VzdV7NUiSC8bYqBiF9KwkFy+e+lfJe+69YU6C2KuafOL42WPxPFvj
YLkG+LP6Kqlq9d8826m4q1mSV6FmRoJttx077824VOWnvjdpzVCYNA/E2hZM3pCV8BWt1PohjbNI
XCfus/hDEIqoeCu8ZblNFkzF4nMDLWi52P9qyAYI2tLUnuW7BWPzrQ+D9gu3ypGg7SZwLSNa8iz6
oojkg7p6uQoy/5KZ2VBT80ZP3sXpZH+3IsM5vR7vd1cBp0omx4gHKOnLVTJM1gJLgpncE3pPkV53
N+gl6UGHYbMKdxetBXiLGBcw9VzlymYEqHlSLcQ+23C4VzRIyIaZ1wcl9V4QtrmIqRJJTTd4l4l7
a8RfTNzwd418ZUjnEzY5sV+DRDnIa/aWohNPq2ZRrtyAGUU6Ry2UbnAgs1S6HbXaaWyj5ELd2LwV
pbk0IjHmWux4diYbstoUgxFXQLbiVoN6VmfnsjLDB63tnTdDs1kLaRcaaXSjgBKuzlxrmIVqI15x
Y9jRncxJTpA6M9IfUhamD4OiI7j2xuNHtkS3mnfFisykVp3kNCenKnp06GECjX7W5GizE5gOMu0/
qcSLBtuyzDIVAvKw6FSszl8rMCpk2r+Is0PDSavO8Zy6rj17qOnvDqr+ywDrcoVPrPkZPp/3fTX9
5ONM/XA28+tQqp3X1kV/8FnspOT0rZVF5gGK4SZxZKaUamIO7bvGLHtXCx3xLVUr+dRadvFdn0zj
QgZbvP3osigEHhid+HussRkBIXxO8xj7OrrMPlSQ6oxsNrCATrIOAuUSPF5uO03sZRBCEsOEdR3C
gLggGWOU6p0ShmnninAMoi+glrTrkIsm+lEMQfnmr4XjBOGeWQHjVnp7L+NZiE9oMza9cheNg+3X
NQZMgdoYpzivjgK0qi4p94vnYxGKKf5eHnKj+FR22DPYFTOlWO/t6lSBpDmrchiYXismkbrTWFr/
JXmrcMOnbWy7sp5Z9lkrgjL2TKZdn1XGeaFP8y8K/HEIs87F23fkni2swk00dWH1dlaSeAPuH09R
FCujL8jDcl9NBz05S81gvHfQq0suaT6137HWaP5V4iT7YjgT2uMgqKAMy+GoJQ/YT846KnuFzoXq
jOpvs62N5mw36fDVKpRxupZG1lingE7gt1y3wwgQW9rMZ8w50vOMyxPTwLowMClHubo8K4hI277Z
w4q+l7qGVCW0hlr3DT2NHE+Whq71uqaVg5MoRjB/0BCz75mjjsVJFVkVuwCZNcOPbKlV3Rp4+0cU
l/uBVMMGzjAOsaV4RdDRXJgWQgJqMj2qPKRVReBKDgohCNqEifJtBMZeeGUFG9MNEy3+aUR1FHhk
Ackv+H6afs4jx/mK3mAdvnPQLLhvFCeoLzWZTgH90WzEucN86WeSKUF67oyx/aAkZRe7eREVo5tr
qJ66Bcr1D8OMud+9VjoifHRQtu892Lb2V2OITPJYgUK6lznJfC/kaUh9O1/mVb1ca5Krd0Hxuw0S
XjwKDHHmK1GQ4Ccva+WD7aRJ7+XyOOluPIbavzMKId+TttXuzYky6aSmIIEROojD6honjXzNmf21
bucgiOAOufRbNaPItZXa+D4NjoSFipr+7Oqm+lrnwFtd0X/oWx/pq0i/poHmfEQMdYph0JOfnpZo
OLimCb3axWKh/5eXXj3GeIor72VES8yTrfZd+jxjGdCee8ylar9SpelTH42d4WU401+keIq0kx5k
rUFrJnKe7HqSKr9hY5ihmHN7ymw1Fnd5pwWFR8pTfkeznmX1qDbac+PAt79aZqD/W4wlSDCqRilz
e0Hm46fdnD2HeLcE50oOSzglrd5Fft50IUdAlkY8XwZlbD4EiRz0PrJHWvUghxQObps3huUPcqAl
bhRHdeyOs9RezT6dnSujCSe5GwGiPVWS0PkazOHDXATOY1PA/5sEs81rGbZp5Ga9mX5mBpdOvE09
rE9Va9vhpbG05nvIHBZQeo5I5I9QnQfFz5xKofJIJqO6iMgpPmVRU2N/1VaFwBfcLgffLvvsOkZK
iXB3kakfWkUY8ztHGptvdWE6P61cFNL9OPdyey9ESHkhhRGiuQINCDgu4AbdaNRSxU06u32qkbYd
L005mNJlkvReeI0ROJ/NGJzoR6sJ2Uo15oTzfRLknwpSiPajMlKPPM9q3iANklLb3ngr6qegndt/
AsG846Lnc/kJHcJq9l+/9DfXHpntgiZiVAf8ZpMN2hlGDpHFkLpBJWEMxvSkKp1+QiYv8Oe5MU99
YR9certLEk0w5UTpZwPut9D3iMEwZDc7GwZ8CpTsVKLxBShare+s2Yr8Xkeq8vXn3GS9y3MiNA4I
DtjPJuvIS0RL5oA5aYLo4BcEUvRnijtxsJubVPTPKnAWQFbTFlo3gntFi+Y6CbNbOlaZxzBU8cxK
qj50etFfXn+gJU16ed8tD0SDFSonQ4N1x4Zyhz64FSxsmaSP3KEray+tkXpxQ0kK3NZClkOdivSc
gIn++vrau2/wz8iKuTjdj1VqWkS08ZoOCFWdCMtrytaiv66Pp9Rq4Sphhit5XATyARFrZ3PBLjKh
ZFxCv2UN3MoywPrFMKc3qYzsh1TqENO2pPj7nIujhv7eUsxIeIHYA/IyV503IWGTMi6bO8964vVT
0lwUHPf8Ls+ktzYsaQNDO8GCi5xzO3LS7KDRxzQAApYrTxGZ731dqfNB0r1J/kiOOCzLR4dMK8Xf
y0zMjCwMplqU9TBaSLiZ5bg/2QazmKjCxdChlD+oJbYbSIMZacrFxZscf/2u8FmaoVflyS2MORGt
JGv3SabPXogL38EG7jzbUiuzeaS2sD1Xh9GCs1ZoNUTZLKyya4Xx2KlO2/ZSFah8hnpyOLfd9PyW
5jmBiwqaYtNYN7JBVxhmGw3JTW+jdPJxlx8kP1G19DlDFqb+FxVhciOhqbB150RM7/NxDJ/xU1HQ
jJviuQAqOlrXzqrb+SC0bqMcIRzdAb5NtP/gmbx8z+hTZz2G5khopehrmrMSPAPl7z68/vnvr4I2
9h/t0Q2i3NFq2iGJTdOzQ2hACivxjoyl//36KtsjxIex4LaA2qFxsq5/jba0mZ0DWFTQJ/UwQ0LC
PQ3Fp7Yb67fShPkG4UISSGnpL+iP1bYlXA1JOiZYBKjx4zSmxnOQzVAA2mQcooNPY7t7XLZgFBmM
ArzYAExqOdWccMhiMJ+J7A2aiM6aUr+Z2oSBB3hI3Je4ifDbXH3x+Ojh8jCp8a1Ipe9Jk2f+KGHx
XXRiODgN2/eERPqCiDRpVXAolu/zrw5c31VGV+YioldVzA9BNf1OLahFeaQlpzefCAQvwOlzfwN5
Wk/n9XiYm15YyU1L8Rzqczq0c1ZJrirKI1jMZqC8HG4ehmYciOQNzrMF0yXrFRKyTiF3VyTfrW+O
IZQzdAn7nwKL1s88cn+HfaVVuhIwtINqfas+tPwAAIv06hhoYyuw2tXeMoqi5AaaWqsaL1kemSjW
VbJTnixcvQNXY05nPdeBU/5rt6WS+K3DtMHL88D6nKWJnbplK0zLDRVU3Q6O8PaV02fjH8btDNnM
NSZvdHB4bOCb3vQwVm7lbOoXGvISHtWUoq+/871Ug/YIRFA0aZcD/XIfqqybSOt4ESb+dmc7U9J3
Zm4m7jAAAXFFwBSgaOYjSMbe6wcwCvJkmZcSgl6u2samUTCPTW+6JBmnesKtah4q86JRj19apnKf
FUYcXjKIiyLmr68/8vZCI6VD34sWGTDjTRC3sHkVVUmeUyEc+Rl3NclFOKR1g0xDbxRHAvmgT7O3
x6CZF0lMml+YVr98WnkQciC18BtGFLu+4BImeZXJEUvaIXvsynhe+h5HIs17Z+j/L0pC93LRog0J
kXFEilUXxcXoUDMdqlT1y8pSDlLlnYgL5AF45BJ4cbpanSEwwFVnVzZ99VGlGUJv90kOkqNLZPm/
rBNyGkKw2FEJWARxXz6QJro0MAMeiAGZ+qGM6Q3jYZp7kJ50xS0QzrnEYvgqKc3R3GDntGIpCM6G
WxKI7IaLWIGkrCZs/apE7X+GSEbMrFcrzPWRBcdjCBx89VzmlvVLm3K5vk/HPj4CBu9sMqoOAOmA
qS8okdXjKz2qvEOWh7cUjxJwmyI869Khz8DOKlBRFmARAWgrut3OxUimS68/jvv23hlGvG6suLSP
TufuOrQRMQxy0ElYHxkQGfjvyvhtNXOk3GwEN55Spz0ymN05MgAeST3o8SMcsl5FsRNTHTIJDawu
yz1mtI6bodxBz6hS39llrHrYRADqBjn29oxnkez4w7gBirG+tFVDIMfaM4mPEFhzdUMKTgjD2n4X
zuIguuxsJS1ZQhpmFKgGrhHKodYPKsFb3IStSO+xJFV+oA8TH6yyE8PoYvATWYph4LqTDp8z6qQu
QH7FNrF3VapQ/ddITKdxsxGp7TOElXK8K0JqnYPaaieQ/T82FnMuIFJr7Fma93VhYy99awe6ZY5I
aj+a5tIfc0ncvX4z7C6FpyzHEg7zJtUalCZKwbGJW1hGxa2mfkCpMwmjsxTk6v/wWIsY/FLCLZLw
6stwlvRY9aJfCMEZA7UADxphXqc+jBkrRzmM57c/GUMXyikwyPgwLoforyRyqA2nlqImuiUVl7tV
2Qz+q8Dw7Ug6GvTsncelKAWrZ5Gxrns0KI+1NoIu1MJ5ED7SXpwuqLX/9/rzbGHVKGQAZCZjAVTD
8Gj1QAVumYNJ1najOipPsZbUz0OJjEVeD9ppjNvKZ9brXDAuMU9BNBiXMZ/eDIThN6ArsdjTo0pE
dH65qSKyuhgFsOg2yFl1l2qVctEGWfGrsJkOTsvepvJ1I+tEf407aBX9B1ws5TjPeH+paK/2GE8Y
zNnRAclrd1cX71yGZpBoWejlE9FQZAIKg+Aml4q66NxZ52LOZtfKi9jr5C71hxQZ1CJGgqKeuuy5
CvQ3k5eWXYUNAtge6v8GChlNU49rXRlBpS2Kc0QDBMBlMbiAXtKDXd373qnjiZ2LcvjmqArJ6Muu
QXEF4Gr9o+kmZC3Hsf4+NYcIh92l7IUqRYW1zV4qSxO6USMAYEdyfFIrhr8o+8ODjrQ3w1axcgZk
ycexeM1s0pU8FwgMpUp2052u/ghwxvoyyoUF+9wUR1Kcy7lbJWULnILlmKFD9V6lfhJft6XjTURD
pO3PKEp17rxQsNU6li5yXto/X//ud7aR9ViOwo3h9vqzl6UuDpE/z24d0p8CRRO1fdAox94D1wre
ejpQNMMKjk9uEVKDufDyYwCbmNWTkQR3yRSl5xqLiQctHhUmbKI9+PA2n/ey1GILgu0S1dg6ZjKn
DHpniBBpsGRxMtoqPkljdeSeuXlZrAI7nha9xjx/I2o5TnmgNRXoCjPB/oMaKLz2spLgX8Ewopzj
X298V8tymszWkTOg5b0K0QzsWib6FgK/Jv70cm221zLvGYVy9R28qk12sizFoV/eFQOVdY6AuF4l
a2Eo3UlTFFwarYmZQpp1+dA3s6EhoyQUzU0MMX95/RF3110kPTj80DXWXYRCZEGblAY6X5BML3Un
1TfbmsL7ILYVtwepeRsb7aj1pG1G8Twt/AIgU/Rk0QpbHUxR4s2u4Mh9C0op109RWdi6FwmHKe5k
52iJwWbrbp3NJNyNNVH/6mrb+WVbFUNIfIQDVGrkRJd8HBSt6doOdZm4HRbehVfVRPWTLdLheZoZ
0flGTYfOVaJuBG3plPEP2G0jsvDZnEE0KIzma1BiqezVvVl/k1tsE983Tt/ftQUOHte4rG3L69Hf
CA/GTZvMni2gGlqYXAulaFOSSaKMqrJEL1Vi4M6A0Eoeqql0zpUVI5uaiaa4E07i/ByNMnpruftn
bWDeVEKUFevmRWrggJ4rVXBHDy06dZXWXrIoOJLA3/tYuYQBC9EJZ6nl6P2VsYElsQJ5QLdFquL0
asi1jMlSXV+C0gBdUqDJ8PpR3t79y2P9teDqVNWlSDvKoeCuAZGKOGyTeVoxh0/hiLsN/+ZACpIA
FOHW4qqBUiCmBb7o9R+x+9BQN4hS9EvIq14+dCksUCaYqhIyyuoJ5mJ9juZQ9aRKM8BVFkcy35vr
hNmTjBIuYkr0VzcUYqlq4l5oRnAn533l8Vm1Pk3L7GQG6ZGC1zZUvFhqzSMuYtwxnBgBr9K28p8k
VYOHgIftITytvWsQWWePs6OmwaZzwfOhlbmMbxa4/jouVshDIc3NOx1jlf0MHMx8cFA4AcFJwdaa
TfGchEhXOlJT+FlqHk2/9/aX6A8gCrIJNPvVFZA0hj2PaieYt2fiSYxz/mB39N7uYpyZgoMTvLuY
jcYFGQLFwfphm74ZVIlh5S0BgfVOC5r2TrKC8X1atPHBfb23FJJmgDcoTSmLV8XbqIeTHtcpzkym
U/qgnUpfaR311CR6ehDp9pZiOGMwwKRTupmdyHVeymGLrXM0RdL9pEjpb7LT1geXPH5669cH1peC
hkSOsSwn5uXXl3aZNHHt4A+GcJrUcFsY2hCek2BIfCZ28+n15bZKIZxOJrIMT/CNQbhotV7dgKSB
gMFkg+HRp76mJToyKMJ0JFNOfddN2KeY2pmUj4aXFCUPZdnhgpEo2sE0YHuboBNIbcz4ewEgr3Wq
zXQQfdnzQ4Khjd87heF4Gnh0T4sly9PHyXCjCmBJBa/g+WAPlpPyIoFmD/5eevWFSHmSGn03oTcz
y3KDzQTTfuMkG0nyONtDULllPUe9a2sWYPhMqbVbR5O0vNEMlc8NF3PL7lWHMgQ7twE8RhoFBtRJ
FDnW7caxQ4G5h37N2HwSfp435qWV5ugc9yNaZVla3mt9E/stOh28tFpcIHgdUcX3jj53AcXggtKF
0PLyPDa60qgL2uqWtIblBXktf1M6gHYMQ49UELYXz6JcBkAU3AMl0zqR6+WwQv8QF9CknP9xsjCX
PVsNc+gMpfUxRwbvIIDs7i8JDMmqxnnbqORQDfYViaO4BXGXnlWhIM8YAcl1OxjxfsEg5GTUxK1C
VcSTUSE42gvnCJG899RoEAFxQTMMaO5qMNFgLwEkCqtXpYrt73Ldmk9gMfJza4XNvU4GVx60oXYX
ZH9NmqN/5PtfvlFLieMgdYibis3RghyTfkDnKbu3Bkk8p1AVD1K1vUuXQsdkaECBtZkFF6JLtNKO
o1vWFeHZGobR6/NRSdy8iye3A9vg17GufXj9o959SmgpfNcAZTcdWRGS+cd9GN1g5YzfxlK0Lr3K
+N0AUs1Vw+hIYnXvll8EDRZjR0r/9S2rgnGT29yG9lWZs5sOaXtRsv7bZAbGncOg3cWWMfEmpN7c
PJ1+v/6weycZEoICZugP83Bdkht9AV7LKZZqRM5agM9KNp4VZbC5Q4BDnrNe6egH0EoK+2R4XBgA
H/J+FtZB83aJlKtIqtDLYaynMzpFZuDl2TIrYxTp2DEgQYzdTWlTfwQ4Ih8kGburUGUiU8QQamMR
b7PDdmojdDxFlfYbqO7nKh/1fw72dOdCok5f2qeLTP3GGEZDtK+CFSWRl0qz4cIzoSMcwcN47OQS
7uxEh+Am28L6ypebJhg3jcCA8h5rJNTmMKxyJRHMtTsB3u1dJS876GbmWOR+IiqjBWfV41wwFgnc
rIOfvkHvwH2lGURbFo2ShT398jWk5NlOlCmU4qZeOZ40iPkhHkVjX6Iu0uVrTI5TkHqq7dcwk3vD
t+xRvldAC/8I2y54MIvUznxygeJIA2Pns1TAgzA8BOO21eAcENNKc2OZBknhcB6rVjsLjOB+q2kh
P4/53B4Eu72jQuZCdww4JPzF5c//quA4KpbUR3wYKnhZkGGBjmALBtDvX9/xLUeSHeeOpBWwUEs2
eE9boixDxiK8QYBMbXdQNfFDBKb+uZnVipOQBani4asZ/lA7SxkfJRj6V73L696bsW5u3mlTkVgn
NVtqEryJx2/CMpG3L21Vsq+WkaIrY0v99BWLOutn3cetfFGQLwl9ePBVhuhAln0s7GCKwLP3k91e
hyzKnVPRQXh2DTyUbXeWcaY+DyM90OvU2tPsTnpR3GNN44QuYPvkI/hx1XyE1dmVaIgiM3BR1XL4
bvE/Sf4DL0K8brApsk5NSYp0Uju1Cj8e7OROBCH/BaiL2A+OTKsXZqlzUswTQ7tWnrQb1mPmu6Fp
8uvrq+zcScjeEDCJVjTH1nGqdyJ4RzbzrDIu5Pu6HKp7M4+aWzon2Tuscz87RaB8fX3NnUyKsohQ
AgEJnt4aw9ei3qRmBUd/ip0S7Kie3aFXJ3zsD6ODALD3lXHW6d5TedKnWoVhPHvitJoRMJmqAv6j
3fNOk+ljpM/OUxA6+ZGi2s56wJXoGSwX4LYDPQV2iCNChr59oIGRjxe9+3OVSjSsQkmrRw+vYDn+
/Pp+7i0KCHlJmSg4N9wxBU3taur64A4lPuU0D+pPS8wAAqdSXDKgJQeRZOf1ofbEXmJ7TGBdD18r
K2pw10Rct6uLgXw7XKI3/7Whe0WkxQdvcCduAYiic8s9+Sc3fBm3Ql0rQ7lazAuKCmUrRgd3GN5o
BxfpzhYytgYxiy4LnYn1qEnTcRAvTbTBa3lGiqFS6U58BPcs8O9y6rk4lXURmv7r721nI//YW1Br
0q7dYEimuDcaSUUtpRr0yrf7GbJSGaNtTbF7sIs7Sy1iDHi+AhjdKgsitxQLLQbi5FR9cbYoXx/7
UhOZV6WHgUvdeWVLmkvxYgNs2rQ+8C82JXVGxM3KIic/9YGCl7A5y0bvGrD9kNigjPxVd1b0PYJH
nLm60o8Jw6dU/zdJ4uqRiFvOPjBfPT+ViQq7aAyFfdYnW/mCEaVtesIpVQfX0A6DS2lom59Kr8q/
NTtknhwX8fDRtuL5zVjORa+KM0hnn5bOptWqjx0dglFKbvBsat/k+/IDuygPIvLe7v3prSxgdDyo
VymLzk1kjCE1uKHP6bUc7NlzNMTRXj97e6tgyYOlKQkq6cdyL/yVDkyhgjiB1qc3bGzahwhTUa8p
2vHg2B2tsmSWf63SVSwzqE16ixbqvjaa4qya0Cxff5a9w72EI1CDmDwDU3y5Ct5y2LDjjHgrM1ny
Bo1+EeLRxVlHpucgTiw/+GVav7C1ibLI5DIbW78cLA/GppljYMpBGNUe1QQsR8jiH3rFzEJfGwzr
nKvyVbMScVCkb59yESNF9W/pXIJbXnWjHfJCUx5BSM+5nqOkEcmupvfTTUjddFC87D0lbB0GWH9U
LtYwTFFVWU7VjXa1wKH1gphB051ra7RDL81xf/+lWr2CLFemBbd2nHCPfv2F7q6PHheQWDJJmPgv
X2hUJwMSbuxyWxr5vT4P4Tv6p7JrN4a4QgyJ3+HBKp+xQ30z1pX5Bnh/hp/U6FtT8la12ghUOCvP
sjJ7JXo+Pw3sikPXVsujc7v9OqiQ+fwQ6GbJTR6UD2XaNSmy2RGFtIsnr3hA96m7vL6Z2wwPABEY
DeIWw377T8X81zcYa/nAnBe8pxxhZ+QNYjQyX0YLvHD7oCK2VqINHk0aL0dDo52WKkvD0TX/6C9v
BNZqVFa7RoP7hQrz9Dko6vExTWNTPmWhkv8SrdE/t01u+VAMu/tEk8LES3IgHVBxB4grr+/D3vdD
224Z1y/dpTWRI8QOLI4EGOsKcl0lMutOGEL1scwWn15faW/HUZhfLI6WPHANpsIiS207UwB5wNL9
ri8d+XnCb9110rL5VDtdfraw8DkYOu90PhZ2HUX6AkhVmT2//GiaHjHFPoONlvdFeZ7MUPILxRjf
D3Sa/c5Sf09V51ySuu28NG3yEz2Po1nw3oFGaZuTRt9kqVte/oRIGkDEzkD2axrkl66yUU3AlOog
3O8+KagEEHHIFmwnzhIEaUUO0NEenTp91vBUcVxZRWrGTVFiXSzSBkSh21CcbDPKCjcvzeHzrAb5
kbPWNmskaQNnzI5DRtrg2AJ1gBCrJDDjmiiZ3VKzhp9lgmexWw1jeMqV5H/5mJmegd6G8LOMsV7u
cN3lOoRN0OII1ujlyeZyvR8ahv6g0wOzclGi7xOvVvvaOPh89t7t3ysvf/5XGKH9rVRGA5jGLqT5
nQ4+/jbaRX0wgdhdhWqXFgVzOojAL1cZaZCGCETzahEXzm842AaxG0Rh5/ivf6O7rw7QCVB08MUb
TbZFZZJSgCsu0NXqbGi/dSP6qXaO6uVOc4Qv3gkIRAPiID3YpTRcpXRdK4+hBT/+lgyqGn9iTpL8
o0a9qT4lphVcDOT87wArjdc3PyMaqwv4EaaTumn5tPqkM6U2olsKdYtoP1MdeEFMCyxSk+Zezbv+
oPuz7f0iBG/R9SXqk/6vkUN4EsFBr+k1m/lAd90dEMyqHpAZkLB0sov+wyyrvXau8igV/zUtt885
G8JW//T2Byc3s8EM0t7fvNy+ydSEpbGHwM3rET/mwi/VGp2PoAgfhAV3/vX1trrM5GTkS5xYkExA
FVeBrycgMhrpWVDrcjcVQen30aQ/1DZkldoy0VYBKezVk9p4pibVXpcn94kUKt9I644gr3unbbl3
QVct4K119hY5cafrNHZuhUjoaKYdjP6z0TjTF+R+oVt3enPnlErYHUSI5SFXuTGwJxp/IGABWq0R
auEwDkGSMbUKwyDz9TlPfaDY8L0NM+of+tZ5r8VWfnDt7QQMklSYg0tvYDuQBigEgqF3GJXJgXUy
ISe/c+biyMh0J3dgFTCZUITpeazTfuGomUOhFN1iQ4o8nAVrVDmmwEdgXjvYxb2lMOBYTtFirLXG
qeUAWgprRmPOmQfMOyvkx1B0ax2A+1mvZ+fXT+5OGCQuwE1cGvzAxpY//yuqVxIW2Y2Q4lsm4y4A
dxw1cwAEV2eOfs7gqt4edanPaI8BRqI7sM5RQuiw6E7AU1QbMMqMuW0/H7TmjhIxOcWB0Vxef7y9
zaRkX9rRVOwbRFyetXanSqzXDw2UhCGYT62SOz44cPX0Pyy1IDOZ2NNnWY+oU1RcpGhU4puUkZSU
c66eEB9Q/mlRTT7Yxe2Zh3KjLr11i/gGqvTlS2ua0HHiciGwOgn5JZXnCWWOI+DuTprFMjASF1DE
Ts8I/ziTg6+yTI1FPRja5LKUM6fSCW086TX7feX01cWaoxix+1H3TR1hp9d3dXuhLL8B9D50gQVe
vwqsQOfHDlAvzRCj48AQxa9jL00PMe/bG0pnNFzieeFGUhiexik+MvLexjTWN8hFGI5Th67b43Ib
mq1QIZONaoOIiWnW94nd1KeQ+Z7Xgfxx+3KenlsriQ6+zN2XzIdJC01jnLqeXLVK09WxnbH7mWhP
qDMWlybXtTef2j+NcaalC9Bkg2DGcjSPqgSpu1FIgVfwX3lDrVh+2NRH5iZ7W4nKgsM8lMx1wyPn
GCuS05YsFbTFdbCs9twaI3rz8uxg+jnKZ1CUw9loG+PIYHTLr4WwDO6MwTDBDtj7+oupdJSgaGPc
qj63nkdkgH5lvQH6d5lE9Bdak5FxQaY3emTyVlZXp7WiExdB55tjE31qZmjbMaolb27p8LMYuwA4
IrXe4DwgS/W5pBnkhaFZTSC34uDDPKNF40s1kPWDm2XvRGGJB3wceiTC4KtNGMMyRc+KYBhMNtCO
ASHPT5XdNv3BN7v7ovlYAcQuDqHrwRUSmRkKfQVkdL2r+3NclMlnu1fn/q7DBe++aDNqewhyaeim
uhYcVBBbabDlXfOpkoRwfDcmMJbep2XrwLif57lKPqhZO7YM68I59BW17uR/srHsDcRTlWhgF+JB
nXwNJJvmqijvxm5k66XwJBP7K2Q7QQb6o9HYzTVFIOdrO6olRMuu7K9/HAzOZTaN0VWWey1AlFQX
b2b18DR8LMTghQRGXf0y1htWFGRFnsS3GiXOW5aMo9/aRnptZ6StXo+1uwF/odMpKs4ItMBWwVYN
HKVq+j6+CcBUT0Wvaym+dUV6mkp5PsG5Gx9tY5gwvowyaOgCRJ5Sv1mbeHngZWLHFWowZ1o9cNxG
XWggVn0DZ9i+Q4hJ8qwssw7i3t63QI6qLc42JFvrRAQlfJG3NrCFDCH1O8OqpWsdtfZRg2Cbf9AV
oC+NeDSPRFX78u3Nvd0XijkxXa0VE/m4yPSaFrthOK3WASVym8mxFMg4pPGBoW860wTtAZ3FgSxn
LttHpVWVu1SnZTn2yiLNZU/+/3BaFqogVnloO25yuS4Z50ZoEdXlrMk/dUmfeuQT816/TxUrV/ya
Znjlpg5eGy4qeYX1Pupy+0lOWvw3X/8te9tsEnBoc5IQbSoPerahZE9OeBM4XPo2UsI3ETvWOc40
6+Cxd5eihmfGy3eyAZTooEhwMgbWW4AV7H0llRvlcSgn2wuUnrnv6w+291KpK1Fw5IVuQSIiEyQ6
CFfdwhZu+Qik6T6MwR44UaD/AoR5BO/dDQHgQ2AaUe9gm7e6I9SyQKkCxRIEGAYVUYlwSu+1VtfL
69QASEAMke5BYJXhpykXcXUqgzq8JmOpHfVndvYZANnS/HdgupN/vfxyMAwzBy02qOuGefQyZU4c
F7hVfO3zoTq4MnbXIrhSHzCKZQLwci017XjVYSBuwJvVq+nE9cmx/o+z8+qOGzvT9V/x6nt4kMNZ
47kAClWsYmxKlNS6waJaEnLO+PXnAd0+w0JhFY7a9kW3KXFjAzt84Q2YwcYSJJTrH3Tl3KHVS72J
UWbbn8X79ftKRcGWaeX5JB7StC72nuht8VHW7kBiHSQyqcZwFb595ndpnTIOaL5CoDjpft2q9ojc
zZ8S+mRfATaZD4qEbDWaGp6c3bZ5h7A0WiPy8KpP7Bo3CZTipbFGsXXVUshv8qrxxV1fRH0s2Yo0
JqaLHG1XOxDxjcqOQzOeATym4apjkfyytBTFegg1VHKoKCNotXhhap7RYc7puQq6EjtaaUp2kvrx
Tawn2sbWXtlsDMXRybUDBnWZa6RdiPlLj6RDno6coCiOmU4FHekPuObDXlG9UdrY3msLD04NpCFC
YoDX82p595mCZpKnMSX6Rj9/vG9r1TyUgt8caelZG+nESlCGwgmgU+LfuX+4uImKMZ86aH10gVAX
fRIyKzqiXafnB16+eg9lzkD8ICr3BaqMW8DetUVPEkMcA8qI2H9+8e+mOfgR0I2UscOpF9wRMKbb
aChaXt9aay8TURNklviCVIQWLzNXOslr5m6ahcWgbgNr0k5yL0Q/9UmNNuoKa0tl1v0DvkeR7QIJ
IAlRFMn1LD+b6pEbIkl0Owj+cyF3+Q6F0H5Dv2FtOGAUc+gOKeCC2t2HTV/0wOlOWZ6qu5rb5pPf
4s2N4mR8wOJtq4G19iopGc9SRCZwz+Vi0cLYqFQVxb8pbSTEznpvx5JE5UkRfr1lhO4e5SBML1H2
ucDAkK+MIvEC4Z7XebdS0ZVu5KdbDeXVCeHyRNMEkBRUgvMVCLy6bVWTMlcz+hhBUpt9yAtLtSdB
rV6uL8PL6isTgoqDxgc194tSYdzloKOKJD6Zs+CbwLlIDywwH4HOpoe6ruNjUnriL1dBGXSWyqLe
zzG5LONlIPjKEntLwJ2EypovddxlxffrM1tbhZBSqEsSadH2mmf+fhunxVjJUGZPCihe/NMrG4OG
ce+PHfIGUrbxHrdGWxxYaon4vmy2lO7yULsrkvQ1KuP4qWHrOUU9/rLaGPcMYDZidco8mNkuhrPk
EV4FBkunEXMKuwVy4AgB7FM/Zwf8jfc4M9QRc2JLL/NwywScFw0sRuSmrH2IZ+SNXGNVhU6u6FbB
sKWYPy/u87o8UyNanQ+OFdqdIk+WkZkUXqxYSvaE8sXJE+ItK8O1LUbsZAEKfLtmFhd1odZ5arV5
fNLNznI1aLjuSKUSNTW5cq+/wLWh6DCQodJuIUhcfCuTknHS6xyHfiSH+xwnFGWH5vTg9qAg043B
1tYhYku8PEoJHPiLeeX+ZFQ+pP6TEIiQFKWgd0Kjyk7iRL/OyOstBMra+QHqBmQqpEEAdPPzvNtl
oE5gnmRcY6OVZi/oBde23+dodxa1+CJm0+TKobAFW10ZlCCRG4ZMmK+3jLJYhyn2DZSGeAE1IoIB
xiFJo2Ofpje+owupPjptVX+5/h1XR+WMRNyGquBFyVwwZDimxoSyZNYZu5AM+pDQItonVWDcGq2U
7acpl26uD7qyeAD3QJUEUj3X6hffs+isqUOui0HHOn5osyl4jqQw3qXyoG6AxVaHghtPrD3nFstP
KRuBanWeH50GI5DMvacn5aMfg5w85ihEb/lHrSxUzpMZ+wErcrbeOl84g+yXeBp45ONxYnwtg9I7
oNZYH7SwF2qbXuuWi9ra56MJQYo2c7UvYMe8RITJO+wnocUJThhi+iOrOAwqgdztM+Dxjiq2WxWV
eW8vDrM5HZjbum8B0eLzyaXZduhLhacyk4onQxoeSGN1hFmM0sHhPDyMfjYcBq/+GzHRPCbpAS5d
l3UpKavaGOAJhTjBryOnkdQGyGoPi6nT9S1ByrVvOYPWKftzbl+Up1DytPCfEDG10vOgccoImoFT
KAXSx0YOperJzLjoN+6llXuCC5B7HTlC0ArLqM9rynSOeKHDzb0W3cqSe9PfRNitjfJm3SIT8XGG
Lz5gpJfQohpq3iX+FLt4nMuNRZdtnNor0DP2Gy0/zGhmEtZyMphr9oVmzEA+iSDC6cj7vlhlgSQZ
2zBCYJYxbUxPssKWYALtfF/FX2nCF2uHvmqzUWG42CqI4FDQRCdmdv28iD87lfB90Ge/ejxOoh2N
hXrXwdHOoFnGKf+HGkcHsZmMD9cPu4vdwrgzap6YBtdwMJPnZ4Ko5UpRJBOBvJxPbiUXIeJUYvII
W1akAB7V+65sxccsSbdSlouzD3QWIFkUAueKHDfn+chDmgqEqhopS9Mj3OEHwa7upsQd6GZtdFEu
i1aMBcyFSIoUiatzcfLV+liyW4L8hD2HWtpGqA9uIUvDPsp03bepzpb7Vs8NDipcs3b5ULb6bWkp
7edfftuzrh9gTuoHl+iXQtBCP5GpVVheW90H0N8chJMx6oi9H7Ec1h9FPRh3w4BF+PWBL/YUL4Br
A8wA7TXjoouXx5MyFjpdyiCVrXuwEup9U0RbXJq1T0oMBCadjUtxaV7k7yKTzE9KBMaQ3pZpbH+U
xLbfy/7o3WFakv1qmWye0Luh5nX9bihNKDpjwDsCdHGh7yxiop0htlun7MruQHOVIhz1XJL4JdgM
e8KgqGcl1Ljv09cwKPwXWa/MQ4Fg3FGNMvrajaRlmG7o7S+nN8zw/diL/SErY1eJ6JKe1DjNXCWz
DLwDUL7m9JDskHe7sUQuD8R5QJB1KOvOuoxLfELOHTLWAvE5rn1+gAOMnxyjJjY/ozwco79HyhPZ
NX5NO3EkZrEbK1HuND+f7jVdTbccfNbWEuuQhJ+69iXuJFInvr5gcZuOcyEDaHl4r2NEU9iq0rcf
r2+Pi9uUqZPSWcA0qWsTy5+vJlScB8XCk+Y0SsXXDJDLPoi8fodDfbgDt/HLNk/zcKgpwXDjqL9I
T6zAKLEWhMAhhVZxClSVUqmBwFHg69qvSkXMQ1mzNM3cQ76gt8kEeX2gdGhkV0phoUnjBb/3Qj7d
iEGLX1Fv+OjPV6HuDTtgw/HLL7/XGf8KCpe9ymm+WMMUQcZZ0CgGWT7p+CyVP8Sx9F1NLtrfI4h3
G0t4Zc2gxEObhzuUM2h5pUg9TawE28hTV3XNk6W16s/S78s/ik5ot07U1bHgDXOgWqDjL6amIeXf
whU9NYY23GWerh3JJbRjq41bEJe1oWjsiuTmEmrEy2llHtR9ReJYDZoueJiEftrrftp9jIRSPlz/
YCv3BAKFnNw0IFAOWuY+MUwAMfegkCSDFj0NuDre4NbzN74T9TzeHC146sbLCUlE53ppirNhQBn8
MQLzdBrclu47uAAbE5JXjnBqbFy3BMmAa5dbWwjLNPImzhFoUoaA82RhVG4O4cHaD/gjIZpSpVHr
YBSOSZacGfo3DwR1AjFTEb82U4uWTJDnVJNg4sYf65TSoBM0vZ64qdDVll0lPv/caKOmz2K9KZS2
1IxcpJLG2h1kKHyOFVhCCIIgYMH7ear8KIOqj/ai5tWtTU8Z26XrX3FlwVDqg8sBqPfNM+H8OMOK
q7WGFIRgjGqHix336FrZZD4Gdf90faS1t4v+DopUM/OIfzofSTBjr65KkKRaLYcObQXxYA56fGhS
LXeMOEWTq/UHdHFUz70+8sqRPZOcZkCnTtNguYZao6m8VAZDonZR6ka8D5vqX3+IGr+x00zcAi6v
7AwUOSBH0gWkpr+cKUYlYyDkCKC0uuq7ee5NX7BFtTbC8bUvN3f9aB2AgrpI0VM5CCYM6FD2AdZw
jOg2PQt91R4UsdiK/NeGmmGxiNJRS7qwOBcQedZ8nwyyr/R8V4YgVjH4Tey47/yNbzXHfWcpOWKz
c55BwL8mQiGMbT+K8lx4UCOhP+iNUn5B1EBKHLjj4T4dovT3TquKrS7n6hQp45CUE8BdAMrKXjIm
PyJfTQJc3VB5Gf5IveGh9Yzy+fpqXB2JWwcLJiKICxFYTDVwM9QA0huCH7mR7KsONXzVGaV8K8he
W/jzEqQFT2344vBs+jft+hHVq3FMHd0s09fES0RHs/zxziiRT7k+NVlZ+XoziAONXRSWLm66rJl0
jPms+AR2RPuCYrz8uQQm9ruIJeFnrUiDj0NSxsCijCrobF/25J85xjcfTFyRRUdsDWGkPjElxc7o
yuyIEgNKWWYdQFHxm7RBL8voXiE6I0rWWOWAR/WglUhqyLkGsy9Tm43T8QIxymqc2SN44sCouzCS
4a7oVNOjKpW1ZodLiZB+L8h7v+UGZHxHnVQT8d5KHnYTtY4XpTfraeNSWjtLaGcBOIagQ9Np/vm7
5AWVucGoUH4EgKblnxUdW7A89oeN4uLarpubPmS8IKmlJcoOh+em02ZbHqEaM1uOwvowhOmLZQ3A
F+WhciwrlG+uL5a1fTBrRUCABpRxkWhPZJ61pwI87gzhG37R0n0RR8ENBO12o6G1tg0gcOCGArYI
LuYitJx8ChQEXLT9J1H4agqq9KqAEfftKJvyux7S4MbU1q466pj/dou7lEcJrC7jCgQ1aARV8ciW
GB0rFJpdIZiqLRZ980mphdFNEtbu9Zd6+SHRwMV5gMqttuJohTxsjsUoJ3Vj9QmcsaLH8dJEFbH0
KmdoEWWkUhZsrJ7L6TIoefxMiIQMuSwWT+hFmFFENVPwmuxGFtRvvR6rTvImbxkk2mPt5dpOtrp8
o5V9CcXFGQDqNExFIlDwY4vdYY6aUoU9fT0VXOgX3DISze5DsJo2QtGhC8vbP/hRBZ66aSyh59zR
rE9eXecPZTb2sl0TwspO3SXB1tF7yeKZHw0HIF4MTPKLMgqYblkmKSSf0SLjE0Y8EAa1OsEgVpO6
7IekZ7mGNawQPdZjk31LfQhVB7WRlT9iHP8mwDF6uoXIujxMeCaYRXRHSPUuHM+lfMiFpCWYFtO2
uVG6SN3rFYby19fg5camrID1FrEJKHAKwOdHlpFF+JbkhFsIdGknhJvMwCmSUJDtVrWQ0bo+2tri
I4UDDkkxgq7/YrRWSkMTSA0BbICIZJpoom2JyeCSTIKJEpVx3/q5equaQe5eH3l1niRTyEmaIKOW
SC88g9MWLhzpQo/4E14OKK6VXGO0r7cMvdcmSR2QxFhkKV3UW0pUn9MunWM9P0iPAe69oZN5lqDu
zETIBrzhPPNT6dXFbTQpyOBcn+jl+YlgCuEKFPrZTGkZP/uRr0cqX/BUKmPtjEkY/274RmBPeR8d
VDkONu48Y+0Ug/JLdRva5CXGB78qJMjyLjjVaDrfh3LT5w485KwBKVCl4a7hcqr4uNjiOlNuFoWd
YDfxasRWbbqG2Q75EX/dsXqeOePKHYBVIbGDPuwfOmVqzM8dXazGpWYWpfcTjUNOxRaLJERCUg3s
rh4P3qGZ+jC2a3Ba1i5QaylCVsuqFTftMCiES+pltU2polXsqenK+15HPMquJk9HUUqWvNsU8Ebg
5Oakf8ZKBDCwGJTZ7HWcq/de0Qaig6lhV9g+UuLPiRFG+q4fBCV3rbxMQ7eaMLe1jaSiZuZzL3b2
oCbd7CClTDL2tRD/mHSY45iMA+pkdy2iqY426t03DctEeddrg4E9RdUlbPLQHA0nqychd2StmcmL
tZD1u0ms6TuFQxfrCIlrnbxLak8393IbBkDjQIgO7N9ALU4oGQ7tvm2mqrwhjlNeUrRb2/sUolyx
K4dOfBKxZwnt1tM7Oh9NLynPv7wISQtmQjhlANbEvGbeBUJD4We6XHCnxkWJ1w1C+c6I1M1DxHN/
132j+3h9vJU1SM8HFZ8ZeEOXbg4N342XSvnUCGUYnZIc1pejWnepbmAG7om+8r3LxPo57QA/XB90
7UihnfyGPIZpu2zyAhK0uJ4R0BojX9lRu/JdgRj4UPZNsxEprA6lG29y+XS2lpsa3D/Sm3oCGtia
0j2ndOX4mDPf1rm48SbXjo95IACxQG8vgkttGg0k1eGz4kCnoQJa6dEzmRaqq4PZfNNKZFauv8W1
a456OOYNANwuWziNMXW4WpXhaUwNFL0Fj2a26wmcFxt3z9rMUG+hEA6ulBrVfGy/WyOi3ur0StTw
NIlR5fQYhuxaCWEpyo4dGcy4JfO39s3ov6HrDbmS2GIRyA7Qy4MBGYKTIk7FoR+qcpfHXf3c4r7h
Xn+Hq0OpiPpYMCyB70nnU/O5TTsRVPZJF9vu1q9IIqVCqd1x1NW/sRIJE0hy6AjTOJkf5d1bzEZ8
8JJo4C1mSP4LCE3bpR9UbqD+umwHQdlc6QJ5o88lhsWsGl0flKCI55Ux6CZiT0N0U8qy55FkwmK6
/gpXThCJqj2ZG/hs8CaLrxWqwJtTUefEUkxk5ifLbG08J1s7aszi0Ixt8kAdY4vjc5my0jOkJgTV
EuAG6OPzt1kkwGA8kXgoHdTwG22p0o1VqTTtShsmuJ2DgghCo+OTbc+1+BcfePBm8Du/x/MqDsrh
b4Ia7HgO7LlO8O6TGmLFvcP9eUIkGA0aBZ2fB8Hq/cwugjK5M2BtpM+osUnoeHaw2RxJSIuXVBRT
4oswxxf9+qdY2aggUMlQ+PoU4ZfdxkFKZTSwAXqYAwYAVD8mu4py2daCKnb1xtsy011pkMHSmT0U
WGTUXsTFC7C4mcDxEDIFciTbzWgNN2ULVSXCB2AXa2V8oxsIq6gQydx4miKKza13mkzwS9dnvnIW
AsKg+AnYZHYxXzyI1GlimJpcm1GStDeGp4W/W6nq7a+Psjpfysg0j2ibQ/habKyKdmetWQBVI3M2
yzFTa6+WgeoU5qTd1p2ZHQ2raJ2GPMipNPS+/RoXJpUC++H6k6ycWyBrKKvN6ETotov5Jh6KZ0YP
IgTdWH8HwpDDRIsnR5fDrWrX6qRByfJ66YLMPd/zVZ7WWGOkeKSfVK9UOlvMa1Pb9aJcfSdGLB67
3Ixe8rDVbrRgvIMg0ZHqZfKxDur6eH3WK0fN3CZk2pzV6L3NP3+33wZZJziZCmaNCOANIVjS3dLd
ap/0NkS/LFarT1QdYFX/8rCww8BscR3BA11ar/lNQ4WOiupRygbds/PJDCQHxFa2r/Cazpy0NjLR
rguzrp1fHhnjZbqFc22M37XowhaoeOtdE1tHVWuMvVxk2dHqjeEgqGF+G9Wesoc0vwWKW9lLs0AP
ogOcIZfVQAWRYiPIGDSUkNwGI5O4eofIwfWprazgN6VDJCJmle0lRhR3UZM+IcqUkWRgkV1G/q5S
lX3di1uuEivzmblZ1ANUieLYMpzwpynAZ44DsQB1YQ9KJT81oGA3TqAVRA0IN2ZDTkKl7yJDR+ZH
axrZ14/l2Ay90zelAEoS4rvT934ozARYXb0XgQDOdtZFCYsbjxv/rqSwsyUAuvJy+XScUGiOUgm5
aPEhHI73TIOiN8niPk9z/aWPjZn3P20hGlfmjW4NsQanLwXOC4tOol4MZQKUafXMmO4yy5tG7jlJ
+gZNfCqdSLLKxi2KyfuAECR8pCyqu0erqZTv1xfU+oMQLXIhIady0dc0yy7oWk7oU67n3i4389Cp
KqALNoUyD0ZGLe3roBgdOYS9nIaDjAmOqv+4/hSXb563AQiRai/h8kUpHclcDZhcIRyR+Z52Ps9j
DxwrTqlp6cYOWp0wC222ZmdhXyDVCogtQefjXYWfhsSJ5JeRYoc4D4C5Bj1xE2iN3BzyQBQi2/Dg
b+9Tza9OKNpgSn992iuXBLhL5kthFOQgwlbnRzPDWXGjaT69szrAczMv9A9RICQPqV90f0aCEt7Q
elKfx6Qa4bQb6eTGQq0qNmBif4tNfxkcnj+MfP4whSSSPE/Y/cqZmD0HSHVghy2Nxl0ZFb2TjJLp
6iP+35bpP8FgGH/9KCAUmqkRwB5nvObidi7rQmm7MQhOESka3Foi/Ddby2+DB3XNSeLCehihlu19
dPmfjUawTrwLYQvQeXnw8RiANGc1EJDxyyAhUlmMvo6efqwZzU2q6aPgTElYt+71j38ZdvK7SeNn
3CKtleW3zxvDCoRe8k+1OuDEbUTgMrW83U+aHtg+9crfr4+3tscUsihKy2DggcSef94ASalJtQZO
t7QQdvVQDAcEf1oom4q1wRBfG2o2VQc8w/SgG54PlZmdn5k9Z8osYmT7NPV2vjnlX+tMVLdg2qtj
zdJj8Ak4QJY6dUakZWmWxf6piYLa1hJAkVotDmDLtK122+pQszkBnGwCmjc14neBVIaEmjQEunDs
EjH4PTAS9SXV++4hT1Pry/WPtbYIuRZplM7hOeX48zdYe0I5ZXqE9bba9a5aeMLeiJMtTSZzbRjK
ZVSVgLgzq0WkpKS+lnv9iKUbTnfh3sCooLkfg1HynxpNaj+jj4qGfmpMdJ+7omxeQ5REokPne1ns
BDmSbw4XxBiC4bOijwhU1BFuF9SK7bIZxe8D9ArECr0hr53cqMLY0Y0mUQ8VkcW066aRymUd6P7P
EFcpjGDKzgMUo4RD5ORVAum9qQUM6idDCwMHzp35E/F+j9RAQ20SaavBs6kQJcNj6eUsZ9Ecssbp
LTkjZ4wqw7jxTbFUcZAJ9IwrNcFTSSUDRias1atd1wyD5ZLzx/gMDWCJ7kV5Ml8iKR7Su7G2GtSy
paZ0sbxCx7SOJfUmMbIUfIhRBNHNBL/iq56okmd7Wet7iDB16XQwEkgQrtTkbfFYiHgA3BHujze+
P2R4EqgArxQhBxM99kL7qTIT1M0Dpaq+k95agSuIRXwvl02JpUCPDSeaNVHTug0GoIbreWFb2lXq
l7ldi7X/gYQpzUD7hXJl1zJGmnaWSWMBTKaibhYKav5K7T+MNq7QlX0AGmhumqIpQwV0UdnyQtrB
cpCDK1H75JZ7XcN9xQfyMVFtDjay88vuxsxpQYqYqxqZamt+mHebzquqXPEzXHMs3Q9d+gmDPYXh
tEsnsXF1EO1ZmoQ7yQi2Br5Mm0DOUIGYa2moyywPFnQMW6UycJfBNDL+FHWV8LmX+sh0SLKa45DG
3MVN4esb8125hSFIaRRpIECKyKWdz9eEWNOWsUqVN8jrR5OXcpMpzWOvmtNtZKl/0tYUDtXQUYjP
23Lj4F7pmVLOk2VthjZweC/PHUubJDVt2vAEVT+z7AzO/mEMKAPZbYOBfF2pXX5Sak+u7VKe0q/g
jNqnVrFIJnXcLOwBp65DGLT9zfXzcGXJUamYG00m99cFgNpAbXYKKxHUVK4HiH9Y5I9RO+wGmmIb
q3vtu0M24tAlC+BaWSy4EOE4eYqq4GSmoX6KogkVWyv9gc9qbketZbn0jLc682vT4wiGhgcMYaaR
nH/0IBrTpDdxmfdQm99zgEhHr1KEu0iQ2o1qzNpQs7wBgcCseb0MA+IG+BkBFssaKXNbo/ez6yqp
2w9xNh6uf7SVCId8mE4y45GHL9+kh/Ap4BSVSywaPcXO8Ty565GBaGi7R80hxNdb3Ng9K0PSjpz7
kZBD6Sksdo+fYwPQ6ib6LHERuBEt/4/0n/y9FZQVpbVB2NgwK4tlbvLSvEDD+7K0lUdKTwVDwKXQ
krmi2+FDViX5V3DZujNxTNqoGI1/42QCnMybnZ2uZ5+k89WSAAc39MEidwzL1qk6WX8UxozkeagT
B62tBv2WotrgvqyECqQp1KpRV5gdQBaD6pVFWKcT0w1aHpm2T0kSbzo2hPE3PuEcjRCjkpMCgzuf
neTXuY5/lnBU6im1aWgE+BHmJrzbajzkYbLl3LQ6MbiTnC/IuBJvnY/nxV4aGc2AIUdcFV9xhmsd
M9a2FsrKtiPMp/JON42q2HLbCWE3RUZsCkcEseUD9OHMyafMxAqh0n5928GEgp+DEQpHibkI9Mdh
tFrEkISjKvv5fS9A+EgV60sUlaaLGPuWbsralns33IXAFRhmnf4wuXtghXYQaNJhVLJmh9aw7IJO
2yrXr71JwGhcjhrF/wudskYJ6hF7U+s4Itdvy1KbnwIfo+22E5oNVPLaUICSNYMMHdrwEj4yFtA4
pEq1jqgAzHPBgUMtBt4ihsHu9bPyrZF13hWZt/IMQENZ6rIOU1fsrdjAHY71kd3oQ48RwlBG/dGk
eX8/iB5xXR9XVuwmlhZ9r1C86+2e0jNApXZkR6rKaE43TabMjGqSZ/0DMvxT89GoB7VxVXiKoiPT
/il3KYpA2lOA5OfBzGLtc6Q2ee9oYHNugyTTPxj5pH1Gm5XYXdenRHmgKGd4e675/HuRKGnneJ3Z
3HvkQv43k8BztOF9FBlgAYBlzoB1Y7gzwLCLdi94pmUXKhB52wJXYX6rp64R3QDM8NewrZrRTrRe
VI9mlYm944Vi9wXhwL49iPSvPlGP45IiQ0minRIEZEKC5Md2Z9Qj2IPRiH6mlM7pHF3/GCsxJ2UI
/jvnr7PKwPmRMOl6pIcFhvGBHOu3SR+jvysNojs3iEg+SJoFQCI/EhFVm+sjr6w4iq4whyDlQ/5d
HhO1RAAllrjIVZ6W73v+xC4Jauo9ozY8Xx9qrRA2wwgIcVErYbz5bnsXWTcFNoVZruBYNxn6zUhu
C0VMiEfia1agkIwCyo1j71SBrj6qmfLaSskvC2JReJzx6bQnVJoyyyZBqoRYXmRAEtOmwLkHGK/j
Vcb0UWniaeOqvjznQY3PoQHNkFlUbXEspqmaGb5Oq7qnMXRDdCvcJHHZ/rz+VtdGMZGzMRlipcqi
TWB4iozwfShM6S4fe/WoCjGa6NeHkS5P3VkebS6YcRkTNC4CnWYo87gFZwVaz2x/l4C4vMbdMOmO
lg1J5wCxpoSOFlTzSDbbvCSBPx3GEFpsOEn6K+TV8M+oryzAymLwcawH8aZnOb9sPOXK26DTCTmX
EIky9zIco1wzS0wgFdhNPmoP1GrwNm6D9GcnmAh2oPSj2jLUwLsx8zvy3nT6mE5x7xYYEO+0zhD3
ndFizhro0/H6o11utLlboyOVOMcY6AKdL/6gncLBjBQfR9a6OyRqWt1oXqM5mS4lu18fCtYAkF+Z
fBnpnPOhTMGkDZbM9npCK+7EpI0PUVZ6bqLEm75RKy8cODpMDK4RsJzLBn9GWAAijnjUh/T92lFC
Te2cMmN88JS2f9W1oCmcluTVt0vNax+Bv3SzVxalHZ2yRnOHAtt4GNS6U4GEUe3ZDZMlfyuAeGmP
gQlZxlajcRr2gS82lPaEHKfFslPqj36Shp/NKu2ReKPNezPKQ5TsIt+T5tJLPny1kIdod6LWtk/F
jMXeKfpUUP8RpDJ10nSIA0fytUKDPCUqrw09GMq/Sa4he8Ad8nNAENBEXEL3dRoSY1Q6cjeYHtXo
PPxQBtOmSfDKCpkhlWTYVKNpCc0/f3c84qGHdUGQB6fUDNGbwMPdlYFt/z4omw6d82I7v/vnBhhV
a+IMih3LxdhaiaZ4FukfauxfpVYJDpOgNQ7audVONmvxyYINsUth9tlh1mzpa17mMPABKTjQ7kN7
mgbm+UQlEAdmm1AYrpRY3KWV1eygIZcO2t/evQwvBFhjGW2cxmtTRgAJSVTS+lkB8nxQvzfSWFAx
7xzEyHQr+i/HRsf22lHb3nvOPJSDbYhZ3iEocuoKZVsBEX7bl//15/B//B/5079fcP0//82//5mj
GBX6QbP41/+5D/+s8jr/2fz3/Nf+3x87/0v/89j9qJq2+vGP+9ei/se+zb6/NmGeLf/O2a9gpL+e
ZPfavJ79i5th7TT+3v6oxucfdZs0b8PxzPOf/P/94T9+vP2Wj2Px41+//Zm3WTP/Np/H+u2vHx2/
/+u3+V74r/e//q+fPbym/DUnB/DzLXxd/o0fr3Xzr98EXf+nibIyGBXM0GE0z0J3/Y+3H5nSP2fD
OItMExgkNQt+lKHPGPzrN0n7J6cPHoozihx0i8iP6rydfySo/6SmxI+AcoFPVGiy/vafhzv7Xv/7
/f6RtelTzqqumcz5FtX4D+CCWZ+JxBRxQ3VRvgaTWuH0m6f72lWbu/RT/tzcaV/8Z2k/7b3DsBud
aR8/SKE93FVH2PbHaVfs24fya/Vc1Xb3M/5YynbqnDq333XuuHvpdx/uCkfeWQfRLuzAro+hE+48
G+ZhbqfTHvvWffz93Sv/a1bvZ/Emdvy/u/8/s5ijsHkWFwWnnp6NATEj3SdfWrfYVcf6wEk3iLb8
JLfO8EnfR66/C47prboVAp5HEX8NzQmH9j6ZIjHv+S6s8enyJbVM9/Jh2g9/RIqTfDHv00+mdMA1
xEmPk+kkxm7KHrKNbt/KyASejGsAw6TQttj/oTn0idnW6R77uX1mxnf9YBykYHhIOmljlhdDzZxS
4jEQswTUFHPPJ+nVitKKsUZ7w4yBmMHdTVxfjJAbNd3rn3J+XWdfcjHS/CTvrgy9F7F7rRipU557
9UMyvFz//dL5Uc33Ilqeo1gyBM5rFsz5AOjLhE1aVfFezaOg/DzWOPvsm4zV89mMhbR8oCSWa3tN
mLzyJ34lg/5BB3pVHOM6qYdPRYKZkmHTzhnr2yIVuKbzoTUMRx0btfuUWpmiuCpchfaXEum35+YE
gfPEaYA03JL0KkItKbQxjfZh9zKmTzrpalZs3CiXL5/9M2OxgbJRAdMXEV0ykEvgxxPt245do520
fEswbZExvU2DcxDkAMANRGLlxRCt0UTEATBNPa35XkioaUgRjineqfe6F/hzdjxKdql6OyHbWMPn
1+V/Rjast5GBZS82qljpht+JjKzf+8/jvffUnMKn4dB/3lhgl3tlhmohRMCxDtBouS01bJ+BPlpg
beyvpV3cKTY2DU63yx3LnQ7+R+tQOVsSLAs21F+TI+zhKKAIBybyfFWjSOLVmZVEe1TZjvmDdtPc
ePvpFD3oN5jxHq9PcaFY/O/RgL6SPCkgmNFHPh9NEGIto08e7ntHP6gn4TF/qI6qM9g/Grffd27n
Ts7gerbiVHbgbrGslPnXn58RtGxQMQPwhA/wRYRueLHhgaUJ98FRP5VMdrj1jvrR3DU33Y3gxvfG
s/as+XYLq8WeHMF0oh/RD+G78mQ+6A/G0Tr6O5Sjbo2jtvFm3t7zlUdbXqc07MV+qnkzOMoFgeuz
vuubRjqYCRQtu6tsHO68DI6inX4wkHDZ6iu+AfMuHmCGROBUOae28vmnMbJ8iBSvh8ltI+62t3bC
3jzhvnJjuvGD8EX4Et42j15h8z/1yXtU9/KtcEQx+i7/mD9VJ/VmtLespi5PFQqA87EFYBRo3zKh
aou8MIDfBvumzrPgHi2zCnyaEQ2/VF6fVyV3IJCJWbaYk0Vc7AGod14g6zEnZN4OyW5M5Da2Oe/C
LaPc+Redv2MOIpgr4EARdQCreP6O+5osu+9LBvLVP/UU0mfHXnHaaTKc6zvt4iyhXwfXFOlMKtHw
Pxf1JeQJBMRARwELG+FgpborW6cMDICSbd3w8hzonU1qHgodLLJs4kEgn+eTCqS09pq6FVxYk8/j
Q/MofGs+aLfVIwpZrvkYP2Vu+Ti9DIOdfRW/mRsTfWNAL4ZXMc8BTQbilO7IYqbYblqC3NOZaPbF
sTriCeAEO4vwSd4XD+mucL5ff7PLRUnpB6IHEnooPlItFBdxr6TDYh3nfZKFFbmTQ/V9d32E5beb
i0vYd2P+iyD3DMpavNAWnG4bjOF+dHLHfEpu8o2G7sUUsJUEOQCOABsJ4KWLV+ZDjC2NUYhdf0gM
O9Dgs6lNX7j/l73zWo5bydb0E6EDSPhbmCp6UipShjcIWXiTABImn/58pT4Ts0lpxNj3c9UR6tjM
ApC5cpnf/P0xXq8C+JocEz4HqRIhJXi1L4zaGxu1t1ayGxpQrpQFpkrl/C+fBV4wX546hKvzrBn0
qhcHTG9lc9ZNKqQx3Fa+lb0HDfFWa/i3ZwGQSmeSKQToNBqZrz5J2KzTMu99m4aTtiJlZSqWAbTS
f/nGzuq9IDYYhfFUWFC//PCD1Ms2zl2bbplv9Mk4cb5jMcNmfuPQvI5DZ5lgIPgQ0c9oAz7Ty4Xm
NQzzTIxtiomsH1lCdrF2WiRvW+Qu/v5MFiUpf+2fJ/RMwuKgkBjShEOK9dzx/0dm7tdLOTUh4qtZ
ljd3AEp8Udx7E80UfAplO4xthLWb38bT4LAf3TrXU7Ih6WBExlytj9DVa500LUpqh9o1tQ/gpcDP
CCh7vseDv3o/532w70lRrUsskGfziLCA9dUuer9IzT03HyrPHvqk8HP8yfegGA5wJfQcVcwT8siR
lLIR9M8+j2clgiJCaljNUbEv7qM3FhbEoDGwLoBBALmRGn+rJJyVu6Uew5+WJFRNWeSh66yv/Zam
SwI9K9eJaEy5faiknXkxbIRwO6ESoa0wKqxCzXFlF3YVBTQn/dilB6f4IfXyDp8+CBiI9FcPTe2p
7WiBHLzXqlwfg3rnhw6YtLRRsTn8xG0Zmy9S5SNg/qAZ17jOsuk9AEr3Fq7RPKWN3zp+vAw+9jCe
aibryMss2giCYXavVFs2wBCsbkgahPXR7jCWXUWuOSzf7RyjWxjbq3/nDQrpzmV18Pr0u9J7h7Su
dmJdaRPLycJa4PDiO3DX8aOGGPSj+AjvYoTAWuQ2I6TelGVUjvOwHsptRGu0YMrjxxb2AMRPv1y7
ZMF34qZHSuMhGIK1i4t91jLSnMUtmh0BS9hpUfG82puB1VadnwWCACzbsTd4nRV54To8w4JuUcMA
NguhMDcb/6dwC2xeER+mhaB8NZvxUk39jIRapVf8RhxkTeoKrVeiuZE91HrO5rTwx6wsL8HAhXl1
HNdBfqnE3rZIabZzmfpGuMt4F2cpNkvv2y0e28GUrDJExBk1EmgBqoImkE5OFRpJOC7b56LWnRFV
m9mMCTJHpHBB1ddRbqt+S+G9BchWmbTkkqFb5z2uym7PItG24xNY5HKIhKNsfbOAhpuiVWVDeQEI
IQtSd122JsXkSIEJkvVwcK1eHPe2WwOIc/QemEZ2agCX1+WS06Ttj77VdR8AGjXfRdC6X/zehMzQ
z6q149ntqal8Ys/FapfWiTOtXVjXdmUhhxO0X1owX2NswAL+psrQ7yEL+ctP9paW9Ckyx4J5DkM8
wvprpbssAMpFmPcxWJ07J2gOuW0bblJtYHoixXbak92fLN7XasrPoduDMojCITTauAim4EkKl+Ml
Z7fNYznUJhIWcihBGSqiW4SAIcgEVIjD66HJ9hyF3sVUMQrvo761l264r1x+aWSuc7MdcyAMxeWW
UypHHRXKN4j7ZZ6asjFOpj1jjjIVpWkkAsefLfJ0hRNnqAu8rSVatks8h/C0jqVd1UOcISWGLQMa
8gitVoH5mRmTELyXzX/CWmT5PLjVkCe54ZipYcA3j9vcbo4dEg93gb+bLoe1dW/c1kW0rIeD8aRs
sbwPsLi2eI9eqCKJU+d0lE41X08G2q4RI0Tzh9iUBGriT/5dNVDsJ4grTirODbltp2JTRu4lVpa7
xaXEzrCMq72sftbntjfgPQd/B/Ybt5ZE8WNPrMVqx9RV7i4QS81bCwlBhAqifcQ4LwlNJYcka9ur
bRbbye0s452YlrXF8nY2RLr0hvsjNzoG9AOIufEiCGfPjvJ8KudkIe3o0mYWzZZ4XTk5UTa2grae
1NadmEqc18Iu7KDOdxMzi9qWXREVqIBOkWXCDE5UM7LTmV9n4yHvR6nToB/aHNlnKxc46DGhjSdj
AbY/AtkzUqcYKnXpF1l2nPKhtpJZlM0O4yksn0ddMrgPHZwZ7vBnbk8Ixg01qgNy13GAMNcaV4uc
CaZ9W44x3sYWUUlPWx5XeT99yTGVcFG0dRr7WgEMFBeOBIocF0MR/FjP2v9RUE2jSgB5eFUc7KNa
YteWY35YSk9/xGg6tGJjD2WBmtow3DQjsrWxaoOGlYOmGfHVXLL1dgWBW6dyw938TuWBhY5RC7Ai
UYE9ZEDFw3Li0YXzCe0E4cb2qsqfsjIKL+WkZ8EZJZjXl063BHlSoXp5jpPK+IVKYoq9L+b0Y9jl
piNp6N6I3H2zHxDVMsA2ZOh/RACDSi+qyG6/Y7iLiRm1zDLGhbO6qNsWeSAisQWE1g7zNq49p3M1
h9lXxKfdNIqon5rBiek+yz6e2rD/7PnVbEeg37clOsuNlpGh0I2Mlkb41wSUhY0xtLPDvwe1JRmM
lWO4fM6VvfVp1QY7F4ELBjcZMunVZ7xO+amfawJPtub990zpvONaawfrqoA2rGOBdq0PbcMTVUxR
4LzraUg96hC4caQpAL9XQNSuw2CuwQNX7KiIvqUhuAmQRkY1oEUQRaz2dz3UZx43xSl0oGwPsQAr
x6yItlaVj3IxJV6oIzJzSWBPax3Za+58ad3O/7H7YbaxdKF80pl8s6MQhJ+COLUBoJLnf16V238N
fR0g7WCe0xJA3KjB2jPAJJT4h52t1U6WlTY9R/cCq0q+cWx7i/F59i2dRcNk1fahCIfu2eh9UMmi
bMUQs+OqT7MzEnlNT5JzONtYPS8bRPRYSk1mxZMMP8CRDbyMFR3qC/DgzNPkIrWTnudxP71FTEgr
r86I+A5N0Dx2TD1/Hlu7VYlhnKnYFNDqA9K5JX5dga2dxK2s8YTQ/WSlnlktp2xToZlmjrNB7tTE
OZ9s8YtTZufD4WNoz2Foyv17ZW5mzgjSHFBvDoOmG+7GkrHikdu3nw6KPs2XccMTLLY5Upf4pOLo
TWB1Pza1UwIMnefiFsehPYz9MdTvdx+FM4bvlve9w7XwW+muYozdeh67eK7c7H3fbBn7O1v9x9Jz
9wS9iADHBWZw88GZSkzBdAZfH4mikl7vjQwL9bxIXsi7Tpn+T01HoEgn22tR41jnVh1xUbSsCBC/
PR01scJGk9J2bkIpyQfFaMKfGgq31KlJW+EphFyuj7aRu59qBfw9gpZaFId+9DI3Ul6zrxH2lcEe
OZO/PTSLE3Rx3TryW75P+ixRtQ1N4m62+CmLHW3fbezDLvXWjCmtWVXLjbLcCrzPjraPuzbgHwtp
h/N1w8LXbPYFpLZXSUa6egjtw5pjN526WDH8zIJh9A6F6rK0L+dhPzQOyZC5ZCQxu7W3H9DlVtZD
uVdGnV9k+zrKn7Msjf2JLra9VzGJkXmlwj5kXGnIYMLuZHDr99qeIRNpkv/1aAhPqwvZb5P3mTpn
8O6KTA7rLYIdwXAHGSKr3y2z8uaLqZjFeqwhd9jRhPLtp6KkJZ9OgcH4YO5HoLLwwew5qWpOYFw1
0iRfWKutjmssjcp3gTGSO+5NZ6I41Fh7iJUlluWJsPPiG63c4Me2aW6mfOsL62jItnY+YGmYDZAt
HPOzw8/NLzur0+atLan3rmjfl8j7Yj3YGDGsPMEOUHMmt5syq7fQjVsu7RtNY4nEvEEQKEz9BQaA
l1SWi70ckZUpelp75f51EVtop3pW+nkec+fDWV94ONYUOkuEQYU0bquKeIs37YowGAHctfKot7jt
twREiaDJgjFIeXSWPC9vBlBy66UxEUbgi+W6OnHDGjSvUIPPj2LQbX6/LIu9XhiOJmaT6fttOirX
0wd3K5cVITSYH1Gdo5F/5Uxy7I7+gJYRUT8LG2JrFj7irq3LTx1iaZ+wsRXhMVvhTV5tnWF+C/eq
lFFbmet64WWLk8dT444LZCAQY+6x0ohTXkpGN8VBtdrq02nedusdXa/FvxNdLcN0EThqx+Y8Okbk
w15CBLxrLOd91ZpDHy1T1vptBDV++iHyGteHcSTbueoykTVXlaWtMuk6ruh7B7CNOMrKFe5Juv54
t7nNFrwzrEE5STgZbr1GQ13X7mVAnuh9Lk2+TaJXFNejjJR0vp1MRSCWtrLNZFw3BZBuM8z6iGjA
LFK6A2Ed1V4nvUMjOid/GJu92CiltFrTpjLrIAL8udWpuXYg/SqNPGbaKSgUMZjenROFCFwT4yg1
TrzZrUbcohm6LB6r/eyqyavKn20TqF8kanyK3usA6cQbN5jLAKMn3Vqx1xo9Dtx25586/uX9Eqrg
YUNxtz+2njl+c6ELqSt3oSHy7oyP/ihzFRpHgkQIqSUc+ybap3a2bpXZL2YqffSyI+AO+fpZrLuD
yeMi+jXtWiXzKHcyy3o/12X33PaitI4iyMKfVqkRTHY0ZdPdZPLtEp/va175tWi9wzqOuXW/+GOt
L5d27Em2zWCqfe5Zd9vbxBjgJ6QzPpeYA6PdiCQ5mdqG0Ube/LTQIuuv5JAVMNWUXof1utdGaSRz
iVlvVJgLt2++0yPBDmScsa01Jnbf3BfYguM3V7j3fVNa+fVUFXqLmpIeLJiGsrQCeuf9OfMxM6td
olK3iDpgyRQ4HzCJ58Zshmz56mQeuUlpBx8yYy/tpJTe8mROrr+cjKrv2lhAHPoxZBTSBx3K6Zsw
AoNSvNv1VROURn20c6VPPWxaGTtVkf+YTWcdE8doG/t7O/VL9gHR4PYTTgagNLUuh9uw1CKP3b6m
qV+PKwWMQ1fhewAju7psza78KSYtjbgrBrf/JHrTVokb5H533bej8dkgxQovAaThcOHqAZfr0i7x
PejUlnPELVU/Od0cBnG9inV8oCFUPDVuk/dXVu039WXXzjhQt+YSfJSdlh+XIUMmgspVZtHsmjJL
YA4jt7W4hoAoaTrbGnnLSj4K8FjmF+eQ1d7Pi8fVK8ZhhbA2LhQX+ya2m6YlnkQFNHNm21w6PNtU
Lz65f289FegpYcDMHz/VZk4KUNTuNN861uZ1pw3B/vLBDHHqhJGq5+lmMahRxsj2JESGAXbVV3R+
fZos87B4adtRSSR5OyCEPgtfd4deeMW7ljJijjq/3+2DU+rKjemJt/iEuKNhpFKugaQTtOxcNL10
xG3dQb+7LnNq2G+kbXV4scsgyIH5D8t8s+MS8KCaIlhi4MIeBZ72lFNHah+7b9OYe/BwBKiZCvkk
bGpGYf2kHbPLiBtxHo9OUMGTqsADmIlWoUtE4fadiQR2hwfrbLsM/aW9Fbe9VMuQFnYmjQus1HUR
NR5pTJTv61IlATz5MvIoSB920Y/6BgdQc3SjBf+m4rNf5MPjXiBfeLHkBjUXSO3aRYfONacrP5+z
NdqNIV+jRuD6FJPEg0ELhpwzuIlskIlfYUQVnSfXz9McLHU04pCWR1ut7A9rUenPXiPEp3VpZH4Z
+JXl0C6CnhyhmWusF1UOIy4eQJA2D/vWOZwAe1LJAjazpxcBljDCBCUPY1763iSZ4Qn4a7QxzMuc
4sqOtlkG3/rQ5vzmss1vRanss9ob3LpUSTFXF/tSuw/ZaPjPmS6y916VZdm1gw/HlmTMVo4ayB0z
KlVz8mobZ46IEmfqjiMl/RXs3G2+muq5eCgXWcARWToNhj2ElgtRkQ9E7UEVjSXu6kRtM9Hl25Qe
H8ul7knNkBEsSK+n6TnvJvfkLL4+ZdDR+OHWFkyxCIERUw+uy5cBuPpXu27dMSloXS7R0pbTpSUb
p4nBgUItRUNdPg2+YX62M75dOgl3AiWxbNzIaK/yh8p9mb3DaPOCbnBYntZoG2Q1RiLYrQfb7yTU
jEpyTU67HE6r7IN3I0KE92habk00zmb9KdzharK/t07SUUbhBL27zH8Y7Ap5ws328/fwBPwqAam4
f+8ab2qibs2921qZFAG+q+n0+Tis3JUNGM3j4rWFcZhQkpyiqQVwEYfeOD6s7sLlvkmT0aTejJ9l
3lJiBYWdG2kf7EIkCKQ0RWTVZkDfFaJHAcsKR/QUVCSCfVZB34AqKadhMw3WgBgN49sVE3updz6S
RWSZOscvY3pQzo2rJj9ParMZ2sgc9wFpP6/0RTR2IUInhkQw+ihII5BS8sICfEaxPlutbRWx7Pr8
wtEw2eJpFM6pzzz/WS2ggJKtcvi4gbfKn35uEPRQoYVL0YqMXoSY5/xHtTjTt3CU45C2qih/enYP
4N+21vYJCPX2WRZmex9ifTQcjNWd7zeMFIvz/TT96KCUfV7UKuuk7qu9oYftue96RgFP7jB31JNW
66toFEoP3NSGIjx4K5qZTrMW+7WX7f2nmUasmZRWY16VdSbLeGkyynFUsoJv6BotNFlhZ157UgK2
CcshvGrsyTVAm55TqLnDuT7lwib70LYKP9HAo6EbhFPz7E0ONijG2Fkb+ckYhLFTq9qKm3zsv0HA
QCeXZMz6xdWVe1S6dMAi3/OkxbfcEUv0t6X72qx9eIk+y1IhaU24ju1ma7JU7133bi9NHGe3uSd3
HinAy2TJV5Jq0h1VxKtFXL0K+6U9CZ+2hqo8LnxpFv5jlTvro1Ki3aMxr9xUkWxaIGNtikd7bkOD
/nKzfC+KAOiH9FeywT7/UpRoEEVkfdXJajMB3lc6V0iq5gdpdwWK/QuDI4T8Q7hxTeatH31SuozK
t6ru2yAIP880Jn4O2TpdCGHYOESiqTPH8NCM+FxypqI45B5U5hhVz/W+p1B71MXS3NN+y25md0fe
TiL28ywcWknwx2V7pfPN/47qU+OnYJXs/tpB2wF30r7Sj0jLmNcQ961bYzWHOTaMRn83ioBDROd2
+pTrTX3u1RrQMzOq/UtYb1DbxOgzJCkdt7qhym9AWdF4Rs0W40SgC6GevgANdzi0vr39PENQ+Wsw
N5/QlbQBzDDxUrGpzfCrMy8cPM7dOMQbIVIn0In7Z8coGx1ba4aIEs2LwiIArv7JVtS23GoDOpNG
oTv2KMlEZC6+15BcB85IL6qXl802deTWy9h+hwvufwCoDl0FnYn2sTSn7knMtDkSC4LKlPj75u8k
X5VYYnzd2iJBNNxkSlKX2d28j5MbOUNp9xEsmfA5LIrOp2mU0eawtSXf234xfM3Jn4aINsi5e2FU
3Q9tj9uTv4fjJ3fdOk6mU/ygfUmIy5i+9skSOuNNZeruW8tYt4vcHmn5yOksG42fBePzUHblE9oG
Cg30XvjvnbyiPC51NvdsPqBtSW4GjXVwfYR1o9FbfT9CfcEe0kFCN6JTRo4Qq8Fxvu+5mHXsD2H7
XdMF4ayuPoKh9VDl3OZB0VXxOBY2Rymrp2++422C37f0t36Do0gk6O4bia51riItrLI/yKwEtmNA
Kh3Tygk7Mpyau9zwKsGZ88TysEqLrKieLYvTP7bhO58K/Umbg3QiDlH2dVOMG6OARFgx7fJDyjaY
WPdQyNzPENjOfZnJUh5oE2tFv5nx6yS2CHrD9qHfDLiOAVWbPI/OCjDtOKmAP3do8aWWpTKdrlg7
tMmmVqimPe0FnjkrofM3vMQZNDWGvXFYT8KO7DZbvGTz9mlnvwyIPjOKzNTFrGE7x4FDOXJL9Idv
9ffppHg9mzzjO3HU+QX8RobntXgpSP3BtVpUKAc/SDfIAZV7qeW9Y+Fr4jx5VnUU+3xg3J/2TpCA
yo4Nd0qVdU2f7s4SXSKdO5tuIOPpxM3VwV0uF1qeo7NdtsGtNuo3xql/GkSHDNbBqtNN+M0KaGka
OiAGg+hCuPLJYAJ213S5/terIAfKqBanB7RxUBd+ObGVcAisUM1NqnuZfTp7z905vmEc/v7yX+Mc
YPdDhMapBgkq9PNfw26qCRKPpd0qdedGP5rruNzSnfAvAxLMFBro+i9hPr/Wo9KGdMKz2a/NAv2Z
vg15VpUOaJMn3V6RugKIe2NL/fGpwFvyXwKJAW798t0p5r0ggJwKrLkJpEwY8BZd0laHLs3FAB72
DdDAGazxz+k6c3wcThGYY8iO7ov3apa/D7pxfYQsEzxkG7SInTtz9UjgKRwouo37rmj+newLkHOT
52JfoFrCenDHXj5iVYrmbE7jJn1fZhe90dLfnic3sc2ue+PpXp9PQDY8H2LtXFNw2b1XkAhj0rvn
bcpNDIHsgCMHxv45va5tQVD+79vx9dGChYwCKVAVAQn0rEH08qkIXt4+87iJkRU044ox8JJRWhRJ
/34dHNc9tiMHAJbjy3Wa3e5x8MKMsoZieIHO0Rz3m/+WicPv28JG388JAYEBV/qNzDjsE3NxcEYJ
gwf7PWHdJ3nDF/FQF0X9rJqOaYmttrc0AH5/iQgBMeGBn4BfC5Tulw9XNYEFY5QeVeehokmPxrqU
7lAc/u0rBEIHmtwHpgGS9LWQfVlx1fi6dpIiGJcrt3QARq7jv40XvwBt5xBoYz/tEHJfPosLK0o0
YeUkC5gd6nlziZtq3I5/f5bX8YJVQB9iIALbA2aGsF+uUs6UTmoe7MQb9cbAJLMOMAPw+rBzN2nN
Uj78fb0/fCGIDg68DTyXBOzTl+u5q4Tz69Z2YjXoW4xGuLz3+2378fdVft9+kE/OaEC4W+cb9tU+
0D1gcDqcNr1cT9yXrm8flSunx6zzjQddM4EqgoDk8O+r/h4tzshVQgX6KQDoglfvMlQ6zLGMsImF
lo7CnO5s5kCV65Zh/+9S/5/A9A8C0y9g2P+bwfThS6e+zOqfBKZf/8V/GUykVP8RhDe0EFBaJCSw
Bf5LYLLgNoEFA3uBiAAY8DPU+H/5S4Zl/wf1OXS3yCVRUPDPpOT/Q2AS/EF4nADwYGEgvhGKf0Ng
ss5JzP+9OGlbcmHSbIObAkEFPYNXSU61CqbxbTCeFnfzPgaZg8ORYTpHYy+6izmY4SCVtn0zTbW4
LEdVXY9dLb74rSfiDXl/kB2TvMVCRN/nTjgkdm7re5PU7TgFTp8Cjpq//n13v4wU//3BgOeB7oFA
BPD66oLKtVmiDFRPp2zPwMNtmMTjvWAmvZjCg8UkP/n7er9Cz+s3hDgHWjW8df7n1SGuJlcFujGn
01KG5gdHhvdeSzdma401VVvwsWZ8fIWzanUR+qVKarWC8XWWJq3mczVpLLf1nGOL2axZDP1K3Sxr
PqVcCjI292CK+hAbeGd3/CNAvPASfdr9DXToGVr48glAHJKqYNYLzxiFh5fBTlO8OPXezsyn24Ih
kqL7Sb0Vh9gMpXvjn5CHn5ifqdPfX90v2OmrhYEI48iBjiVB9rUwB7Yn6JF120x/aVdXuyHKo8iH
8hp7F3UVMqWPVt9Ql32erRfAtA0ktcCQBcEYvpFt/OmXsD5ET5fmBDfMq4/Y4OUxZI1UQHjc6aJq
evsmAK13g5zZfLG7zvSAF5kFxN4cL33AFgd69FnkUK+99Uv+8DEQCfwl6+Ta4jd9oAFLKcvsBn2q
9x6kQwZAJ1zV+iTZQUd/b7bHcZt8hCzMILaAcd1xmuq0LVGKzhaZoU+6BO/Wem0+CkAIt82klg/4
hzR3Zh6+ZTn5iuN/PmzoGiIHAhuCYPPbB7Rb36LWqsUpkGt5i+f88K0ALwLFv5xuC3sle9pG76iy
vTtVgzdeeUvHFtt1Zx3Mvt4Ods+Mlf+7PHakD/eMsd4Sy3p52/36iTj58F3Piiw02wij/8TVGiqX
Tt5V9skpsdykpkY9QpQ2jR/QaW/s599jD7w3nyOETg+8UufVQSINKkKTztBpkbQaIuBBHQIlPdYt
yYwGnIgrgG6PS8fMKLJy03wv6Lj4hxKAbJOGwzhKUK+lgCsaWmo7+Ll0vWujDK2Piy3f0tX9PbKf
fyGJB/Wj78L1efliJnd09VxY9qlBuOyIaqE+FA5iauYMcFMulbiWjd4vSyPoEiTXrTc2+i9G3YvD
f2Z5wKSxENXAbtJ7BXhWTjOoxvHDk20t7udmB6p5tbT5JKK+c8zTnOXniVO3nTvk+LRukWygSzF5
aeyOxszkPrdhs3fJPJwVvLPBpa4ztuzJBh79LTTxOvG3yb2uW8s/e4/v9JgLD/3FOKBh+q0cPQfJ
OPBaeTohUHHL8jZSo+FaTZdMqSDwhEr2EnRYDbYAM9RVJ+CetQZg1eH2KbLNeVxC8nbgfC6uGeD4
6++yt8LvvsiBtiAJm9dxENTTo+8WHAXksvSP2vY2EKGrJ2QyOGC7GSDPtXncq5WpnItD/XIIaZOL
FHXFAYh2YNFAAozSxQ1QVzB3je1vKWhijfmARLEy2RVzgUOux+ra9FeAaibKbA3jSsuqb6u+whpF
+ZNdJ2e9dzfppuGx8kY62aHK68SxRts67CM2EsdlHqstkTVYqsvBXatL8E8jPTTRFvcMh2hlMR9F
zg48YmO9cY++oi5yUDGVRDuPzYB86Rlw/3I/5p0z0VdW/slrEb2EDWGCXfZgqhqD89y7on1glj/S
CHbdE8Vp8X0rmrdw+L8d4DPlm5wfgAYtX7gSL3+D1fdFW6B7e4KpWh+FZsLSGb4doRbbX7S+WN94
6N+CE+ud60A0X0IPNfhXwckHIb7PoghOBnI9F03R1Amtaf8QhPqtdsQfHo3SCbNzFPWoCV/zZYix
leGuOjyNfeFHduHmh9qwyFMmkR9aETaHvwfDPzwa1xiJI3kRaaN9/j3/4DN0w4bi6BaEp1q7eayl
A6jMrH90ZvOW4vyfngyIu49ELEGXO/PlSrSrLSejEXpaB6u/NNeQmfNgZBcLF0KyjtlbRLg/7VQ0
0SGnQXAyz5Sqlwu2gKx9VPyME9ox/UU9jXa6lE19sgJOKUNAfShn5Ud45ulUNtK5COvqTWHu89Z4
GT5/tc642JgVmf5rYdwstJZpBF582kuD0If+lWlf1lKaY4JLH2MeFzAuoSxz9BRlNnAt0NkolMZj
59tPGlYBTXQg4e4bW/r3VApRvLN7Hu07QER0iV6+HdtugxpgRHhygVjEW5hdDlnYMdL1rJPd1f51
v5RQJlAzT0zD78nOd4zNvMJ7YwP+npiTz9H1wDsZbhOeHq/2BdFPen0Z1I/N3BrfMjDXn9w+dO5l
Yc/fFS8DdPc+03WXVbN9ET1hjkFbmVtAyELD+oQQXf2hmBsmsbabf6gw2N6j3Tcy67aeBvPJZuru
JWXBXDimVMt8wPYtr3loHMBMJaizt1S/ft/p7HFIXKBMz7IWv3VNx+GM/lbZySjsIhq8Hjsq7Z3l
7zuk2OzxrTP8p/V4b+xzE0Uq67XKmLIbz2y1l51CMV40/ZQlZQ1gsWzvR+Bub2ycP3wvhtVIbVES
CKYMr00xhLVOogDAeOoCpzn19lzeizPIbgVwFHdqzy8LORkRHcozVmBeE3ujLrCV+DYRmW/zGXB1
uWdoJQm3uQgrL6iiIpzAiwD2h06zT8GlP046bUDYX+9IU36yNQfl73HvT++M7XbujiKYQcr5cvu3
pA6mMsqcNA/Vt9LLnpdKf58W8bWB6PD3tX6Psbyxsx0mUpQ0Al5z4Su7E3Jldn0CWo0UUWs/Fyus
Ad+1P/99oT8calZyuaBovbFY8OpQr2pinovv8mNfyPlZ7r3+Yrv7CugSrJOBlZ1bgb6qsqmk0F7w
/8yt2XtGYC/UUWsZ83D3xg86l/Evwx8/iCThnCgIXvWrww1cyyrbocsfG2/0LyDjrA/zrt14Hf3q
wqymOZ3R3b5RTjekQZgF95Ql/07P4ZyxwNA/t4/9c+5CtfbyU4PzqYKpKYpHIK/r5dD4a+oC/30j
UXZ+f1Ic2kA60SWifnk9R+imcfJquZWPGjwOTJ7VTUqF3t/fX+gftq1L5UIhRyVH0LRfPgsgRAhp
oqweZ4B0UWdMJ3dH8KiXgPrV/uPvi4nfvx61J1coXS8a4MI9P/M/koOddqcRjEP1yI2ddLnZIbu7
KSTQAf+O1nEsZvcOv0jhJ1mD+Ok7DbyAye9g7Yxr19FMdTjvT40YwoclMPqvohucSy+LpS+PdutN
IOlEZ5SxO/vjxd9/+8ue7fmj07E4t+PQoWKc9Lrf7VmLEWpUth+hbV0hwsjV609PfeNcm27zP9Sd
WY/buLbvP5E2qFl6tWS75lQlrsrwIiTpRPMsavr09yd39z1lVV0bORfn4TSwgw00OjQpcnFxrf/w
U1PbP/Oj/XdAF/Q2eqlkHaudbibQ4hBYTA6DM8YkFdDwAlxwt2Ax3Qub4G084UFIP3N5vdLhWae/
WWGGuS7V9DBU4MEXrz5/UAHNTWp2yZT1vaHoMrpsAcuC+7oKk42WoA3bcjmT/yb+XJfh3mrSRc8S
/MyFL7a8HE5jhWEyBhVB2mSU21djjZEKCB4F0UNq1PLJsRoNpIhj/6D1o36V6qT/pfcSSHkRlSok
09T+EjUKkEXAWSgzmTJWniFykS+j2B9tBlprP9N0NlIoZfiKwq0FSuHLyazJA+ehuwuqtJl9tqRO
d7+N20ckTGn2qBIoywbmbfPVUirrR9ME1rQZdEBBXt90M2YUmDUCMBLq8EHpaiyUIlS370KrH+8Q
08/SzRxaAy+7qbHoGWSzDuIwiaBozrNmebE7atOtCBEa8rg8AbkNo5i9XguKbtckIgFVaFX1VyXH
uAw8VBR9E9Wot4Dx8TIA5qyV/QZA7fBbHUKda6uWu0ShYrrpS9eCaCarLPTyaUKOBKxgClGicUnt
0edDeMNKldqPE7e90+tOQYYK8sYDdKXnTgmCBIrtNN1mXSW+nf+4K7WS4/GgKYTqDJVq8gaxKlBr
egYhWG2qAwLsUbxR2auDVyZ9Am4P3dzAVwXEVl7jjtVvmtFJf+BxO6lenTXNU9k3AxEDov9n3LFk
5yNiJnYoyiURmn5jew3yTL8uprB6ycLehOtVxA9pE5WVByC1e+gxecq2naP3T7GVuD/bYaSUqyFf
sRje2umvGiRTvClzRCa9IerUcWsPXfIlHjv4VOdX4ojCWG1znpOsBbTgpUm2HLlXQTXB4KIz9KI5
GKnm/gQ7zjXctBJyqNpX6BhC3APKOUcyBN8uKvylLWWA0adT5AfKpublLs8hKC5i8o26QRIp+Kkc
m+ZwCzVrE+viazdChfGc2ijumRJ9ZqMih4cOFyMIgzQrNewuC1UIUBC9Hjo+wKZuY8u6Pj/Xt0EY
zzreP2BZLKSG1o/LSpaJHUi3OogRUXPVLRC0UPufnQKmKEIw/hYG46UH9NuIRWkcvQng8JQ6aYic
Li/uvk3n9m15UKla+3XVBDsN2vgW5+Dp0/npvb3yedUtVUTdwkANvNfpUE2vCh2ScX0I1TTaWirO
Pi5snAsbZrk4TvcLoyzlSpADWGWsCy4UkE0YvXV9GI008lvhfIikUm/DAGRi1E0fi5pHhtmnl/Rd
ls7VemCD9wtHVl/q3Ot4PKlg1HLbbg8tacd3YUMhgmAd3U+2wS6dFfWxSoHVWAQ/P7VS54FaqfsL
XLh9FTd5cOFCf/fncGSgQS29tDc3etd3ZI+Z1R3GSh33RpwftAa1hcCUw4+pitjjwpmenFLFF3Bp
0Y7z1D/BlRI3WhUXFxLbdz49oBiEX206s9QXljzt1SHGqbwpjFG0h6HuYVzWQ+SLor+kiP5OrADH
CDhAZSMjPrJ+a9UQZwGc9cMhjhP1XoT99LNLS5JmN0OKOymtqdlw5dVbURrtTc5vnbYIm0WxVwsp
gdqLjIsIqGRJPVWRjXNdg/2E5RHE808UFECzmxbgUc8K68jy50lrb0ehwG1x8JHTfC3qq/SqyRvz
ZxB3qocibO5684St6YWcZiVeSNdAQ7ZLYzER3zEW3cfTFZWqA+EqnsYD+iTBXutbbs201WvY3/Ou
o46zL/S2veOLPM9Fn2ANrlX7EpraBgffaZeHyUTJoi5vxqDod6CU1ZshDEqAKWK8IBB3bDO9PpLL
b6WQhQOuBaQHPZjT3+pOCOd0lTkeQmFPLxnO5PjVyyzbxGnmbps2UfzUEVdzkqUgkBPjowKM/Lp1
KghBduh+0CK3+5qYstudD0jr2Lf8ruVscGQRDwLSdPq7ql5GrWkV0wEKeghBPe5vpYbEBMrvl1Ar
7w3FflzMZ4956OpzhQpUs6LTpoOMa9erhFl7A8D/PZqzzYUAuL5FllnR90DMnhNnsYdPZyWAngVm
bk2H5Wb0emwbD9MQOF6Y1P19kaXOvWqR1JxfyvVDaxl0cVSmIgTGDgjQ6aC4JsrYsnsGrY1sE2qQ
nxtjVLY9fBpf1NGlEvOb8MaA7Ho0uwgqYJXXr1TkZjKEpzpxyFt32ukkJ6NnhnF0V/WN4WtA5Pdi
aSbMo0k9pFef+6aUz5Weu/dDETYXtvg7a86npcK/wEitIxLidXyT6FZwtgxxoFyZej2mXh9Lag6b
YcjVXd1o49Ych0v6we/FABAWfGoAAfyzPldOY+iphpnvwQwU5XZ2TZwMjRj78THs9q1mWlsdvOih
aopsJ+ZUHFpabz61pOpWDh1o80y9NRtDPEkk6a8VLCDvyPRLv7aUSwC7d/Y/jTG6EOAtTOotq7t/
TumDwN2fD00U5y9JKbUlu3J3Td9WF071stVW0YYsg9xZZ2uAJFnVL0oVmZnGyNSDYcv5mi7FdJ0B
wN6ZWYNGxdQL3hgor4xB2l3I39a3HIk6LRahmouYrHiTtAMlEdSe3flg9ZO46RptegwS5fv5k/Z2
eji2Erdg4CM/j5jT6UmbxizniZuJQ1HBa0YCJv+Mux8sWaNMd3pbjTdNnfcYWXaXrDKOmnunKwsK
k7f6ki3qi1PWaug+rIM81rVDNRuT3zmK8TE3AwuanytRdsgBoTcwG2fxvWhDMme82MbB79BTlV4g
cntLD1MIr3J63eVgRtWz1kYIMdL6b7wStDxsgsR90O2ygSYHs/L3iPI3jDvFmT9B8pGfhlL5aprw
y5wG5MKObRCqnoE03W9jNstbAHvmfNPFdjjugjaNv0m4PNdNDLbBM2gxvnSTubB2eSB+yKDAKBsd
yEp94WV+LJacrBMkEVDGZJ+LvyRPl9N1crJ+6cRZ6XPSivo2LTSBQAgKN3f2FGdIPLpZrX1Q6Fog
K2Qb+VOOA4jwyiDH80+PW6QgMIUvIT3UUKg2Qafgrtcb9XfAtsnStNUcTGLhyyKhAug2KfrRBWM/
5OWt0nXAJjDZxt88z+v+44xwHi5MWmfeTAiddxvVVLoYTnLfXtFJcfoHo6iTr+e36DHany4A7TEM
jLn1Kb9BLjldAFDBA2oIXf2MakJ0W1W5vEKfAIfbJLSKkAgEeHiTR7J+4FmTXIVD1g0Lh6CcgPkq
Sg3p3YCv1UAKRGBjzvqrcEzdbdajy7BxTA69j03TdO/A0Iw3tot/q+8oQ/TDoC/VbZ0GPcd+pnbi
gTlEjHBQqTHm1mx0O0yljAuP9SV2rWZLEZMsmzF5cIjV55YNz9A0dMrnvq+RrOF20SGSh9FNELvG
nl1SbnPTaa9EGBmYKuZpfSHuvKljo+O8EAOYOFq/2Nqubl/4jrKVqOU/uxDdr9LFarG0u/QKEo3p
z6Epr3EiaPelg5WwyPTSG0orwUgzv+Q8tvKxI7YjKf93gwoIxgK/Ov3yvRhjHRLWiNrw0H21IWaD
mOsi6K1p6iSZFyJHXGxGrdK+zGLmYYQqT/gBVTit32VT1j3liAN4Ip2yvz/S/wRms/pVfOqaX786
VOf/F0jNLw7h/2+g5van/P5X2bwGai7/wT9K87b5n6XSvwQpEJlL2+FfoKbiav9ZgJikdMs9ah3/
1b9K8/+BcAAmCPVF0o5j5fFfnKb5H7EUa0AOGjT+zT8CaZ7edEsxwsYoBeghzW9oJuaSU7x6NCoj
dk+pNivbOS130k4PyOR4Tf67MDEExYeqLPYy+46iWWbfOXa/pXBHoa+8rhW5H2ttH2nNVozThcO2
xK7/Ou3LrwKyTcMS+JUBSWWd6ZI6BE7tKu4WIbLK67Hv84YWNZU2gikYW3ASX32ux7//5tcy9c6b
ZYByAYaf1jNFZT7FKrwEs5H0IJ8tHGQyGoW1VZj5A0ZtVrDpcdsjp9GNBkwhkA4QQUJS5EMrQ/nU
qmj0IQnW9hy4sM4e5DzFlDTDgEegkGabwOpqlSe1jrrPdToGzbZIE9ijyysOKt1oaF+qEW2bTdhH
8+co6cxvuKGO4T5wp6lakPFD8qlo6Rtsc80k1ybC18FumQmyVJlsVXxKDDNCgkI0sNzdBi0LvV6+
ZpYUKfYns9Z9DFqa3F45ZfOuGsFM7ePZCfeKNSWmnylgqRDciOQuykNhbcpKR7y5zIphH9dmbW5G
WSSfQzPXdXTyItXyi6SgIpz1g/wKOEMJN0lbR7sqSPpFSkXLWj+qbKuk5WtQDSnM0YUn7AYQMdww
BO+EpO0sEAUrqS4bEQK7nhFM808HxRdApEFbuzcpQaxCLxPoOz30tkzp9QzThxahnGprIYfFza0n
8OFmJSutTe/YebcNG3cINjjPm5EnFcW0NkJk5rOc62byxtKxXkalLgxvyLisrkJRJQ+qolHrPL+b
Tu8qdi+vXG4JHXYSHXdIAKszhbhRNuYTavOx3l5bInMfLER0KsoiCCJ6AfTl605JUATLMnI6T0CZ
/Ac+f2L/cbKj1ycI+KejAlxcIgQ8olUGCzKngjdpqduysevJyxZSJqaNjpbczHaRslOUITfRZUFC
czOCWmh35xdhdUtRnl1aq4DQydIBUpDPnq7C3E5KI3kQbYd40A8yrdtHiJ4DmLO8uZO9LK7dLCx2
gRpTvQli504Z0L7AEw2tVByd/KjvLsmynr4d+EmLYi7IDlxIl7L/OmWyFauKJ5GofqQG2b1rNPID
eVXzfH7m746CPQj5AshkXo2nEw/HUAOMFqvoIY3F7RQX2TYLZn17fpQVlGiZjG5hkklhRV9MfOzV
QwEhti4oAyaDNJHz6PaO+RG2qfFLNdB7RNnmwZ3cL4RmA7AgnYWuTqMLUXoVNN/8gtVEcWOgPwLm
2B9G9bdNu9wv265HXHPelFaNEFsYTJuknooP56e+Ol9vxl3dWcDRSiOOET7u0bq5mStLuUlq41sd
IdS66aq62sH5nf6iVUxtJhfl9Hh+/NXtdBwfGWF8kywwNRz00w+sFIh9hYYifDY1HVUjDzycIeUj
oNHsxp5068f58Vap59+fGqA07kUgFmjjrhK+mFw/0GZL+JrbpFvFiWxq7pX2HAGy8TQbIRszS92n
HkbAw6ya46/Jyu1PqNCM3YXQ9nZvLzgbdem7ww/hkXw69VIQnCfaAn6QIKDKGdM+GvWUPp2f8Gml
5zhfTih9DJvlhb26bIBXSclAwVxH5Ef1E0MAK3Cn+bpIR/tgRihpT7xbuC6jLLg/P+rbuYFqhidG
sZIiCqnX6agS2dk0W7QtzQotmCSS6Xbuccc6P8qyOV+lNmweEOWsELAPlT/X6JOyDM2Jzyl8w26j
3ZiP9R5VhuYuV5Ps6/mh3u5TMIYugAwuIqoJ9iqpmVEH0VGW55kf9cN94Q7lizIWcgPR3diWVXjJ
9uq9qVF2MpaqIc2ntYOIMo5mgTgmhJm4rPdmr8BvTofEx5ItulALXNEHwLQANmFqlPuOifWaqxPZ
VlOJNLTA6rT9vA3VwkJXGQmnH/oU1L1XWlq66MLVfe8PWLlfaQLwtT+FdTXd5XaFv3oX1uMj6KdA
btOqE8b9GNuTBsBa4U4+/yVWK8OvJbO2wHVRvoXxvS6kyrAz7KZMtC0aL6Ovo3SOakAy7oReXOo1
rgAyy8ow1mIctag9EKRW71R1lrMs0knbSkuKb8M8ghxAw7B9bgrpNl47FY62mdMow8t8HIEb8qw2
bnB9GCaPSih6Jy3qnejKxrP7PUdF2dkZaQCAOx9149C2mSggJrSa4c+2iWNGoE6QUP94vUibAAHT
OgDnsUanpak7ogUV61sQFs6dlunOzaw1063dp/Lj+aFWsWZZLqIZuf0CAaCwsIqtRR21aWNxPRsd
YoWzasxP5hy0JJYwl7ZqIYKDWSfyQoQ7kpBfhYHjsJT3losb8hSJ2GmwKaUj2Iq5jrJW3H5M6jpA
jLJp6Eg3QTlvu0btQePZyBx06agCwM01dZFKRcQXOV9kP5BuaFTQ2MFs3QAgmMu9RIhtbzZ5Lr2+
dePiRh20zLwdw8wu9oji10hbdb2TbVI1cS71ClbB8zgfavKwuomfOHSvcl4A/kM7CF4pWhN29y7F
eh/tu8g//7GWELxeNYvyD2x8cHOQHk9XDckYmA2jg3QrrLg7q5fWXxRZrHAbd050Q6+n3iFrMN8V
0nAPkovpwhXxzvgupwtbUmiVtARXmUfOpduWiUn0DIu7ptFvK824iez6obbiX7mEFlI49guCkz/P
z3sVyZfVBWBNqY/GOgShNcSuLuC3FYMwt3ml99t0hlMn8LvyrL6Ot51i23+8zsD9wXFRYwC8C7vk
dJ0RRbVc7C+1bYqCyZ1b6tknI4+KazqIKHAacaRvMQVR9oaLha4dG9YlF/h1ysOMefpzNhaeD6ij
I+L3VQqAPrwRa3bNjKMh+GTb8Ei9aUA/gCduhwJ6qdo9VQhLpZdcpiioox8TS3djIUz+XCM/O1wI
4W83OLUbbOyWKgCLs/bKQTkGIeNGN7b8W2Tu6uI3COBLBkorIDMdRWRHqMQsXlgCgtXav8mmcNwW
FfK+Ik2CeYNEjPmzaiN1pPlNGXuXE9wf40I1eTvCAdX8NqVEvh9EEf220K+lGuiiQWnLca42Sg7z
dIP+fHsbuXPc7nR07zVKOKWae0Y0Z59bwGj5VUjVEDJRmaLOFdvqRR2SVW/6OCuaGnxGWjcEu3Wt
Hi8MbINjA1HzDDvDUCORTaxho8rc+jmP8yg2s5op3+i022h197Xcd2VCvV1FBHnbzpXmGXFhPhmO
kj6fP1inF/PSwaXEtLTMlx8HnHAVUMDqW86UNjaif/T0euBYGAVQwnlyQtV8+cOxcK6Frwp0dSm6
AV89PVRSDjVoc4CpNjez3zhh7sturr3RRj/uT4fisWAJ+sUEY07PKhq71MCneZKOTz1Jv0vHwd5S
uen3pp3ZFx5Dq3c+S7g8TKhgWnxak8i/ehJkeuiIuWIsqKcPM7+KgIRAu4Q89xOqRrN1dGpIZT/L
nZCudhNZCeJpdSo2ukyqHaLkxoX34ZuPuqTvXOqLyzg/7ljsexU7NASpdbW1mb1iTLtW7dDSsgZs
yJrpEkD00lDLhfFqKNtohFZkDBVHZbOdqGp4dpsRKMFkXghAp4nKss4UKFGiWXCosFLX/QfNSXI3
kOBq50L0jz2qfC8lMnof53FynvoW7kmaFfqFC+/t0V1G5cZl59K04fo5nWAzFVPk9olN5owwWSoQ
M3VHI7lG+0y7CjMgD5WNF6EeTeXWitvojphePkZW3PzVqw1qyr1r0iFbmnF/usWXZ42FwMCCo6ej
dPrDFrxNWqSd7YNtdndV3c3+iNXADo+FP+NKHFeeUjwLv2DOUFXQT4cayrA0htyy4ZCX4koPW+se
pZv0QZR29nx+Vqe3zL9DLfX+5Z6heHQ61KxWdcnJZqgWAxczIyILBHkvhIfTws0/o1A8WhJejXFW
o4A8aEAYBzbaNTYSZxoq2l/1Nixuxzwx502vufKDVRbzrdMH7YVtvLrZ/x5cOy4m0GphOqvBW7yG
UDOTGK9auryhki53YVobSB8EuOTkkbsP6QO+UNbIdrldZ9dk/vH30B7qSz3k02zun1+Cdg9Ndptq
2rr3AXUgQFSysKlTT9l9Owfpz9aqx4ccodErvRDTzi616tkehDxUrSwuyGW9c6BxoeRMEfOPV/7p
t07jWSRdqli+ayrjba4I/QXPoWCXyO5A5o/WWSqjL+f317tTXlCbmsoF9OYmtgprUpwxt/2xRHgw
dTVqdjx+r7HaUH5wvU63M2jel6Gdxn2SW+Ph/PDvhEuH0tHCCMOBi+13OmUUL9PEHWu4GY5a7zB/
kY/YtQf3nabJv84PtQIv/fN1X421Cs2iKofGyWbb702EMXmCmzdlAo8/VGQNhQtHFTu1darxc/9k
2kOAysGYfi2QFbiX6RRtz/+c92dOGOF786JdoyYnYwpxmGKviakGroGtCAe7/E0ydAkje2mkdWBU
wqJIFUYqMnfyAgpt20KNVdo14hIg7f2zDGD831mt8owMjUMU81rbVytr+DBbebhFhFz7EOE4Ull1
AkqgdL2stoPMa2O9v2+GYZdl1qV34btzXl4M1Cap6x9VCF9dw5JCpcF1YPt6P4GOMQOcSoZO341q
7Ph//iFhDBOcQYRSCV1tqyhooQm0hC8dM6591nTmTqtH3c8o71ydH+r01ff3DmZlafeDcAHzthrK
zSpHsUaS06GgvYi2c/HNFY28he2T7+bY7i7YVi+R979e1/+OR2pBWsyLc32lhpPkgSBLvmaNL56k
K+VhuzReuADeC0E6XV2LWtKC4FrtT/zScq1WGWWe1famHmblQY+o1SkCSAcSQKHndrF+n8NHeNCH
4ZLP8XtR9/Xwqy076q1tN/0S9E3q9lkbOTts4PI9bgoCq7LO9CgUJfvzX/LdlUVOkj7/oi20Lmhj
gicwQSXuDQXWT1iGZddo/qYXRnnvFIAL4BGJHyl0y9XKoiWbV4bN1JJMOHunGM29QM3UtvE/OT+f
d4MrZ4oCAdVyCo6roVJM5qyUd46fuhk7RKmpg4A/Hq+yVPpFEE/bUevL3WxcdamsvtSmPX+nmS6m
bUU998KOevecLBAoJs2s16e/Mhq7a1pWN+l5YyJUV98bue7et4le+4Aw5fX52b/7NV+Nt3rxiGgq
Rpr9TB6PIK/uQgMrOdB2fz4KpUGLojEgHy7807syyFHk1wWxtc2U/KPaYHsH+kr8N+byepRlT72K
nF0BeBbDCc68NUd7GZb2rq3meHt+Lu+deRJ18N9Uz3gGr+bSYhyiFngp+XFWNzcYCYGrS+tk+NpP
tM82pR7XVO94M2/splZVaNi9vPAT3jkciyO2jSYk8dFZPwoR2EE2IC8cfxxCeSsjOe8C9Ok9JKGN
l/OzfSfEgBQDzwMplvr7uvduIaIiRgXvvFELi6991mAHRc2obcvqW8MVtsvKQOzOj/nOnmRME2in
yTONN//pd2xHNK6yiTHDuJ596MXqDfoPl5pX744CU07QIVsYL8t3frVb7N6aIVpkji9bQJGOVv5G
XCi7sPHfXb5FmoIC4NK7WsWWrNXlZKl8qRiRqIB7wUm3SEjZX2dbah+oL6dPQwJP7L+xgJTeIHtQ
3uOhdzo1MnHdinpGralN3FNvNW7T6GInV+NvWV2xCDaC36c2g3jfWoahxdZL5opK6BgQQ06l3Xzu
ELvbOVE+47rRdYdk1ud9jfmMp4hB26eVNl23WobFhFLXl0pS7y71IrGy4PuJMaul7lG6LxFI5bkZ
FSiHD3GBrtag1fsMAWlCdz7cTwaOWhfW+p1wsMhW/t9hl1V6tY0ihC8UkibbRweg3WpVH/yalcre
pp1b+3lYJ9PG1ht3Mzjm5HUj8NPz3/qdmhWSBJSH0GGhQcpJPf0BMd6DXVaGjt8gEvXCBSdzD7Zy
h1a909rfnd4c/ppbCy2+sBPqodQK4zuC8REk1xzU8LZCmEZQ4rLpxlz4ae+uDZUNSjxwnOmlnv60
zuoifVSpAJC/AhyRi6a81mXKA69lB48I1EVGaeyRKcg8hMiRiTElyv3Smg7zYBi/2ib4attZ4ClJ
bFxj5pLsROwkH2IrHmJEQYP+QonovZhAi46+BKFrgSic/uDJzBQnR0gFTY0Ct9jQjq7FIht/fl3e
26muQ6URVAAPDmf1xeoISqEQCV8M4Pemigdl3Lh2MOxUPRz3bjFh8hOWCjIO58d9e22gs4p8LBCq
Rep3zWsvijBJbJdXhKNWoRcB7tnC5M52SYcB6fmh3lZlGAomoQ4wiRfG+ssPSaVIF8Cbj71V/tgO
sOk3Cf6zI3AlR8+3qS6SO9g4dv4Ny+fxEmJshahf0n+2HBodEH5gMr4J7kOFmXjuhAE6k4E08Hqr
01+pIsmhQBsaD0mmufhHSmHdmVibzFurGz4pIqdV2kKJiJH1x3Z4i68pHtBGMyfDRlNyG2sUq5oa
L0CjO9yLuje+x/MI/Xecg6DbcUNqD84UpslGs+Nm2Ia2aD6SmmtPS2Hyexv2Cg4Jc1ZCMUbQwoCL
XI8fig6b4QsZwtuNvNiPQy8CVQDz400vgC6zVsDT91MzHrZtaScfG6qcf1y3ZJQFl8FZ4dJa5yGV
NOE7uym1t0bS1Slmd2fO/S/MvS5RAt/bT6hAEt/oHrKBV5HEAWbotpKRwKxW13aia89CzvpOr5Dv
2yhY3f5Ge387KKZ+qSfw7lIi44Sk+KLldKwqvwrwWpcaOea7DC0atdwMSA9tuVfjvS4m+wveovXe
tirk7/CrxMSVq7ChV31LUMMIGSMSfBCDJxN3kKfzR+ydd8vyvOWVsCC3+D+rAlTXmtxxWU8BampN
nbZTq31CF2E40AcyMLSroIug2pf9nEJdgfTfOYAnZ4dD6I3IZ9S448jpj+uA/CaDt8vyyF96y6cB
FN/OyLXcyfbZleVDlnTBRsp+/ks1SjxzalgouBWHlxA07wU25DOOkEgk0NYQ60aLOIQIPft4tQ1e
qJn4WzT2X+qIpduFRV8mcJL0wNVCOI6tsLCT4dCdTrAJ1NZ1qXT6NV4eNw545U2FCdRHwo28ix3U
xjdKNGjfsq7Nd1h7y32JjhO14Dr5qM159RPRgOivatTEo6VgxbbJcNO5EHzfXLvLb2RjAIfirKCU
dfobgzBUogoAnV9javgo8S/7GTRB8L1NrblDSzKOxL6yovG35Kd9mbS53Z9fpTdHZvUDVqlYMxTY
6xkFbsQyA24euc9zH12qQr4JCcsgPMBIrFXIUWv5OWSDEaDlnsG+WLmjlXeToojpjYp+15j9bWeY
H822uZAfvPv1F+4ktwrNpHWzYaixFrQWk0EHZ6sCE808JOxZDa/Zeh8XofLl/EKugLHcY8skYcmQ
ZfMKw0Xh9FOasC5wEUK+wxYy8EOJzHvSuth1YUjR/B77vP5RlK4JuA+nwqkGR2jllx7vb07X8htI
GBa8BmTV9RtmZJ9FoVkqfgxKFitszOHxgzQfZCWrT+fn++7GeTXUKv+ixxkCmGHjFMVo3CR29BEj
y+zq/CDvfcRFw5v/HQF+q0EWeYURyRrs27GmCLbFXM24cteO2Ad5Kz6PIN1/nx/xTcLHa5ZVQjJp
gUtCZzj9iko7TaCwapdqUtDeqk423WPLnj1lY4gsyiyTbFfMeN38/426ClVp0KFvPzWu37tuidmM
tH5ryBPs6haLamxWqjtlaoML1+XbL8jtAihwIQgttPLV4iKaOltjpAW+kcT2rSHwulWx67w+P7W3
Z59RwKaQ4iy6WfZqaot7pzNrfeBnrjpt3AjNcUxo6djGw2zhiIbm7D5PJ1ySyySLL+yfty8ucxnd
AnpP7VyQYp5+zhS3qDErzcCfXC15aJdnloeacX2wdAQUaqxXi6yurqc2sj/Zdep+54kmdha9/BuU
zPVro3ay7Z8vCKkeJCvYAAtY8vQnVbEZN0WDA2eCXxpIvzK9GjHUeQkatQs8QyvN+7qwhtwvtDnZ
nB8bYAR/+/pShCWCiIkDlPUNJBR9O6SBcOPFhhL76HBBtXkYJs9ym9gVBF5FkP2UdmV+SEJ1bDe8
TkeoIvGQCQ6eZiUkT0rTbFKztsx9IfHugigjss/AXaLPNGAfy0B35aai+WNsozZCjCtK4Q16Lq6I
tJVLLFi3OIEbXyIp3Wg/6qUNMKNsm0dcXLEvKxR1eDLMXnyQepPGaLDmjcQxWyGiYfyG4GzdOr21
oW0GXlqi9JFvKiRyEd9tev0v2Bbj7wL0/Z07py3uzHaTfB47s8Dfni4vdfZxNj7p1VS+NEBgmE81
1S9maov7oLfHAtFmt3AheZr8WQQzzaypsLPMKwC8/5y7UUNixuqURYWosvCPahAUvLFF33ebLoDW
6qnlUI0Uw+Puys2zGouRGV1tpJwrGd4ppjYBYxdN/cO1nDD0rXoW10BV5OcRkHSy7Sodi1qrcsro
SRlwycqdJHUOKWbpab+tB6xXPWpJTt97pqNciTp0wWAUslFnH1/oxtaeVXpFPIxs5pfXvgNcoB5Q
CauC5zjUaXHEjkATCCFpR91Lu8tyGoNDU24KPaojOFH5kG3VKHV1D4nQ1EIXRaq4lGYRnRKlFvb3
bsRrpulpfnmJwBcRQ0Bc4SHROCZZNw6d3SZHFIF4iY9s66l2PP7qTV08VTSkf0VDancbYeUi8zIl
DNHHh8Ewv7ROHg47fJiD9Kq1DMwyoZtj1zCONIb8SlWs2IMaTtpWT23/SUVpm/pxRjHLr1qTV6uW
ogi2ybAQnrc2HDW8rJUQW0qK3FhUVke7SvdoXYlkKmigbnG0nBZvy9FcbC4hrDSPVFowv0TQIGg3
w9EUMzkaZBZ6bz04R9tMtOxwootKRGybih5OeXTXrBajTdoBeG5Oi/1mfXTiVBdTzh44YwtlfvHq
DCYd3JWCaNuX6ejm2Tda9oH00nlCxrz6BCgB30/k5SrKnVqhPk5HZ9BWGxt41LqJY2gdlC2WzEcn
URUwQb9p8ZxPN3w53EZdcxRftcWClEoPbqSmRkUHzTOrwe5CiH4DXd1oMDjDxpSGc/9dP3qb0g2E
Y6gcPU8hQcyfzCAUn2h8at9M6oI43B6dUic5N4fi6J9KEbXHbVAPLMvXZIxvo6wmTG0pl8S/Oj2Y
bpKjFWubxdFjYCwGrbqa5zfp0bYVdRYsXEs4+40vjtauJGYJbfIQEHhNlzC8c1pj/KgsjrBzjzes
2dpddGUlEQTGLEhx0QkcLd1Ei52soSQ4y2aFbf8cpBvq7L8B71nl6EMLNhC/OmeCrOTl9DNn6uIR
vrVS6Kj+TIVu/KqPzraYR2IiEUaL4611dL/NeNPpG1sby/g6atLia61VxVfMIPWX9uifK+oGL117
sdV1jg6709Ft1z067+b5EFC7i1NI/lQacectO5OcrNGj/ZDow8EaU+2qNSMFGifeuJtqvpFpFv8Y
J8BkmKpmyZcIPbZpEyHQRwA2zeZH3ofVIQQqr3qdY3Vf1C6z1CtkJSbI1fAULQ+Lz+gZ72XrWUtk
2u5wKB5bfxrifPxK1Uwf/X40TLQE4kh7GuOgHzG4VrA2d2NdSITmaxSvkexDUiBP4tbGOXlCRCRA
x03fYb2c2Bu1HWl2u+1imKhNAe6ZlQJAaTuh+YcAeiQxRBfdKG4wyxLILlE+V6g7p+JbZaSzvJqM
Mlc3fYZgASUuXjkYKPdi8u3WwD54lJiSbqwYXVa/wNTIwsm4s7/1Yxu+GGYI8GtuoyDwUPmBYjYh
04QdYmJl4rrEYjz0KuTLzas0t4e9k1jJ4pKdpPJKzSz9RVN6Geyr0mry69buJeLzwJ3cDSisgD+H
EDFzKdDCuNWsUdlHUSt+a81CKDRGkcq7zMwHbGkTMmpPtsYQPKed0haPmC1O5R7Hu65nv4QIAEs4
psmm6mnc+ZmTDv+HvTNZjtvI1vCr9AtAgXnYAqiBRXEepQ2CEiXMCSCRGJ/+fii7+0qy245e3MWN
6E2Ho026iigU8px/fB1I/hDh4uRlEBlW1xtH0WKPe7IwwdbvqiymKW6JzBRkE/btpTEE0yF1c/dJ
74L11WYCtXY8Qe2VYLskf6ErHUdvMWGNuKYM0mp2tD6L4ktCLXkXGiZ2ahQJAcSoPlRgtZax6GG5
tkMQeV6mvY1aH9TgMEATcUVS5ByvZpZ/Ru83X691MZX33NpExtA8bRwLI9e+StsehgtrSMhAgysp
I5zG1GsqN0l5dgQqWK1TPlQcAo3QlMGDN5js/YTAx9khwkRNgNdAlTtncZeXvFbGs2YlSRuleUnO
n8Yc8ubn9IBvYSNmKOhYpgbYVvYjEcXaa9fbIyu7NbMPaP1ojZECJaVKVJbZiyU8I42akvrRGhmR
GXfNaHzXulF9m6x1+YRfeuKL19nFpZdQr8qAsnhjGKw29aQZ+TiXqwRJ3oukWdJD5eXVheP0pF2S
w2HfAqRUn00vM6+lI8w5JlGyUU+WLPIr6nctGQfN2l33/FRCYErbujvdzMovGc3EWZQXonaiZRkZ
50h4Hr+RG81hneqJ+7Fo9fbz0MiBwA/dKNVuXBQGZFp2nUslgl5d0PzbqYPdlhrtKZUgSXod0CtH
9kjTFu9/deQe4419Z2difkiEv8iD1+Z+ez2u9uTH7gQMyhg3BB6sAvc1cdRp03GSImsP2YJEFi9Y
xqjy0cblrVSCynmrqLU+GrkuV4QlIon2GjzjWM2rZoy6Yj4lppxIuaq/WWM2Uwze2dpVZWVFGa/Q
Ns7k4m7OuYU4bcCQxkOmmvKy8tvO3+sUVnyi42Eg+GTQKhobZTusUaVs7dXvDb6Ejsr6N7kssxON
bPDOjvBR/yQaq6GzQtNxVxrI597E7B90i7DzdOT9hnVtmgdyQfX+Sz17qU7VaGXmJMjUCbzFHGyO
VBYEh4i6Psk5/L31RJBko8fFqk2XUhuya7Rjoox15dn3FUXRwIxrE9F1yV9dlwXjsd2ZHCWTSRRQ
uIwN232TrI1CA6tNVJzOreh29ADOl37h61TGawgHdt6UGkPIk38mgRQP1a6rm05FbpZ373Y9D999
vWMiEqlbXwVYbZww3cpNwmopXB1blK/V5E4F0oqkucqEgQgDdpgkAHWh0VFPGmHVLNuIyZfHWQB5
j7/dcUS/WwouzbZkmX+HWp9pgZ8XCYwwEDD87wYi/qpOrSVqzmrJtBhPSoZFiD2mDRPZtJcLKFJI
UKx1ssakgCmxyhvfU9Ots/pdPJP1/5C7jUY9k7ceafTw7mvyrQCm8+RSyNEJnXG0Ds1QKWpbbTOa
hJ6HZA4gXl8nWt/Lnt6Rtnv669XoT/Ab/KWYmvHX6IRT/Gqf71bysRKlJ/Gm2z8Y7mBf2MZqRG1r
O1duMBRRZSTFNQN2Zkcz1q3rfnCzv9FC/RHAwTzPQs9+tl3cX4Fibw4mSe5TENtkoEWTXgz3PGsY
x8Xyd8kyf7KY//RSv+yhGnm9XVOAdPRCy45ZafQPWkrnsWCJOFBuM4Vr2z3ajMcvf32l/wR3wOCD
l4pyj2DLEfp5AabnXU7w3gF7haTBuyy7nUbUxt+s2X96JZEzs2GjE/xDNv+qi9KviiKIcYjVL7Xl
UUzm42A7gLr9rUvnz1+MdRoEcOud+wXkCDjRbZmD39jF3MSygSRl8rwnHVH+zQb/x/2dGwQw45+v
9MvFa2qZoT7nU4MQm4+ZlzRHf9l6vR0P5W7aThHBKtnjX39i29v/5bsOrLmlnnkbY3CmN37gVYgV
TbK2GoJ4wfwXLxTsxbl+nbUfjST5OwvWHxFxADgsSNA4lLbyl/58d0iRNqr36iBOOtP+NgW9Q22C
o+yHZlZ6XI25eMyEVb2aw2ocZlp2nv/6b/2TuxPo1NkIA5o04Wp+fv3JTRi7TXBjy5y8567C1uhZ
+fgbHfd/EVk0fpNqkN/+QWJR/w+O8vc3lTfi/0F40Qb1/fvwor38Jr5m/zgM+Zt4+zHCaPu13yOM
HOPDZlwico9OU3iSLdPit65JzbE/IGYBvwRaRNFBBdO/yiadD5ANhKa7W1b7llbELfR7hpH5AekF
QdO4HGBcwAWN/yTF6Lfkjv/9YpDQh3YFZDqgxofJAQr955ulUwaYg5gw+pBBXF4MGqk30WL7bcFu
VLIdLybzSIQfdq6iKe+mT5bM7OEwEV2LtY5DPmpmFrMYQ1ZDel6j1zOZP2l6IL7WsPfw9eU+L5Sq
d8pZp2OjzM7e9XLxAwJWCcOOwJTct2wBrgmVzNIb2WtNvsfJw5qZtliiosRsWa8sA90rke+rdoFA
vf8e+H39PLZ1ThR20irnuHqJPZPqzmiygyBL9IO99Fp7kAVpKlGfZMn8MKAQOU392FNo6wbyk8pV
piJsve5d18zWnZuWY32sl6Z4L7Wluy/1oPwUGOk4bTlD3WtqKm8I+3kstGtPTPNx0q1uyzzolm+1
SapmLECrvg6Nmb0qwkTuHauql7huvNX8SKGbZkX5KtYkanrHfgKoG8vIBuNlDp60+t0wE7d+1lPl
+s8ASgZgi4ZHdOcbo0W5Sc08mXoeyJ2+OgMO8noklE+5c06t2qKRMEUyr5vf6nWalmEZIEMKF9oF
+BSzkdBTkCeto0gnq2uuNW7YwyBkHoBpp92JBpLuHX2XntOBaRXdXnqLT2bVufutTKS5SVDX5pqq
SpA2o+j74YSdjKQMMurX+pTTr5yG7jp0E2IfrDIkMTnljWjHno/TdOs27mpRZNGaCfWeEZxPmk3J
1n6BBlS+Lrrmvwlzst/dTFDowNq9PNuFlr5UOrtvWPqC4Diztd0hnMlkSUPSUgePVXnq+zYC+TWv
bK+zv6WiE/UNqTm2sc9yDdFCONZz8aQQW9ixmoXD0VZbgC3msPlvCTsprwzMdTTHACFZ+56SPPfe
81rJZq25+gXO5g2gnIFPYzqT2jquvC7NHgkmYBkKc2OhXrRr+Z5Fo4NoVwq9tpmA0/mL2SAcYs6e
8z5G3Ctf0WAYcNMS/ZOsXf+uyZh899a4VvWdgTQGPDhoJu3Cruzpu1RJkJ+qnhjuNyUX5fMlSCzv
EuZIErW4ALfHhBySlbVWwk32dOQRTyh7cp7pJ5hpMabAHrSRClYVhKMnEhV1fUexRFmkaXFY0yZ/
hTXJvnXgTkg6Xa81QmSM7L/Ssqaaz8pqjrOTijtc8zYaN7gG7qaS+z3OPXtVhOhAYO7aWfgWVQTT
mMXaGNjfNXKoWu4Stdl0Ct/sMZ1n4s0zCLwKJ9uSD5SM21qYWZLQCFuraP0mZsHuroasUfPOBOw1
Yi3Vs5oqBHM4TXJuSPGs3XRvmK2eH2dN1Ie5cFqaiSp9vFubLnlts1RqkayUf13rfQIwFxjqsZJ1
VseErZaPKRKSMhzN2XtJaz24b1Vl3uokLl0V1kqFSeoOTczbyYYYOWzTxRIIzI068KCBL23nfuYJ
mb8Eqp/fEmfx/QufBaCKeFJ3dWjNOYFZSZmIGzCDkRz5icKqkC7M6XapWrSXtTEkNtBUWdIMLrGS
A6s5AWFp9eQbCEPLYd7Wbe9I4GjJXr9o/XyqkmEeY38aEu760SenXeYjW//59Prvif5jcfRGKP/7
I/0wLL+c5Wd/5D8Pc/cDwVzk6sCNI9EhkPBfh7lrfEDkxDpJri+w74+HuU+lNGEcWHx5BKHC2zwM
vx/mxgd+wUR6jKaAgRHH7X9ymBMW89OUu8XtwoUyTxCAuD2pfrWL0zRErqsg/yKDrDd4nFmegAho
7DaSswsugShv/TyS1fG0tplREboQFDT2rITsoTVS48NEskkXLkZpfcbgwUliSlgERITa41Ku1vu0
tgHe+VScoLra+6lKNxZCmydKBLRuvrRagj84/8f0vgEw9yJNrOXdMCjnI4WBHgDtLJ3nucwBAdpV
NFPoV+0EwUTZchVWrHC8YWooH6ZUD1oKU4r0tdcHdZ1nOaRSPyWG2usYB9rIS8r+1dCRMsa2sLaz
YYbYkfaQ3nX09IxhNljlt7TPAPRlk4JNoxyWsIQT8IQmewAaPWOoWWSdkvbn9j4N20J4l52ZOGlc
m5pK47aqXSAbmxfbGWbDV9SdjPST6tPhalRbPUzig8tQVlkvd5mBV//gZhPp/ToJ/XGNFeFGrrld
7UE0yCo0u0CMYekNlMDXAwbfmEVgJnkvLWrnol11rMEpD+HriTRWCr2c2ftkONSyRrZHv2JMbHCQ
EZdKyGI4eGPhcO0JDA/TfMyhfDrZZwcFlXwEJyqdC2tyHspmTO61wk6Z2RCI035dKeNeq7O0gqTw
vSub95cimvWcIUotb31KZeLZoatn/oWOt1QLC6/zqXXTEnp8NTsz4cwm1YqwqrXgiytnK4ta11Ff
jNlhGrBKox1JDaqdB0flJE7QhDw+TmUFWGnY/bJv06EDAspAtc3BOeWipLJnyok8a6gXueJJ6BCu
qDhKENh4xndfszSqIZaN2hw6o++52rAnIN2Btp18pt1FqpAu2DuwS0tao6bfFIO9vFt903wjalf/
Dj+s37hyWbtDIuidDoFJxprZocq6XUnQP9OArSk+sm7Jv2TuROQvUNUChOX3I7h90n72RJOl0TJs
/IdY7PVYuSAB4epMVyu2hXyn94LDZwI4U2QhSPm5mGD2Q3difqahLd8bdqnsXUeiwslRCozEg3iA
y0kzvIZ1V8OYuGbTyi+LllTXIN/VsFszr7+gIdHjQpICYe8WXHzOwaMKYIWCpB03NqncNQqrTnac
ue2jrdeWHyG8UlBeptuhU8pHoUdoRev10MhivJOIFooLD7XTErmisgwKJVb/SytWw42knRtmGMAn
utezZg4DOOg63RhGB3qJL6p6V4bfy0sZeATauxXJD7Y+zxvi1MKMK2vV7ahd+Sw2gLH9rtciQ6ZZ
Ja95T4ed1vDRR6bmup8EPCSfnW63n6pMa7WwSYtRQ8bLMAgJ59RF2K1BXlPJnc2PvjmSlD2V5ng9
thm9Q+lqDJ+dubDeptJeNMwbxICG9SSYOtdVe/MGFp4YXR71wH2qefTYJv0jsj1PUenOUAS7r7oH
gYjijnvM6rn6betEK1BvsUt6yL8Izk1ro9ly82c/0XNBnhA3LjC8ToXr4BH8uRN4nQc0YG1gnAa9
nebr0c5nL1ST5+dRMo+DOrlNwOWwO4ipqHY2TH0wtaqO0MZLl1oCBAZZSAIfoxcITMFDrob4muMy
B9iddHq7r522z72dhM3JydsoveWqmDIiIAyyR79oBQhnmCAx8g9VtbqMFbluFABUVELddOgji2Nn
Efz1sXHkFuflts7tUGmLumvWnsYqG6VeArVLls69bWiZeZIkE+gnrcvpiJZD7ZDouuauMZihPXaL
O4ceCUyEGkgj73fEgutP3jqhTiM/Q6OX0Mb9jexb4/7OMksM16afLvKZzE1VfSurcgssJfoEupzP
Fb6AsOzlUKYDXDC5WPYLxg7/tude7EMGN8E3czaNL5s07EvN974IZcJnBXmbT+TI+rV6nLg2Kx7B
TgT7ouu9ea/ZuTvH/ZJl145eTqceNcRrXtTJELlrUFyt9AQbhwQlAjvk4mvUXkxN+zVV6frVId3q
punK4nOL4eIyy1zjJeEL/dVop2yNJhVsLRLuAnc/lav37k3T8ERnaaOHfN1qFVkiGYpwGJMMCg1G
WcayT4DwTIJnXixS0ZtLF2aYgMm1ZuDtcOLtWMHWmlOCR84wMXsDQjc8bdDhWGtcLCtdaTTs0kqE
S7T4mHv58ADeby/HqW+d52ZCkBsV87A8Ae9z741llaZh36VEWVvTJEipUTha9mUt6zVuiAhm75cr
y5+RA+2zvCVltjdGM6/DkogDoLikG57B6Wwr0sgcSkLHGGixrlZU/eEwWcVT7k29Hy1eQMqAIp2B
5laP5SIsgqT8uAa4PkKex+5Oc1J6vO28MT+zdyHuaHigjBz/Je3bMHbOZzd16u80qhDohR6hlXsk
9MUn0TTzs2Mibg3bRHe/KIjUR2KGTE5Qm36BsDL7gFN8Vv1XMvODi1EF/bufL+UttR8NDwx7NEUs
nY0qbDOnultEXjTzgdM2EPqlYNF4HooEuXKfqm4IV6UF38umXr6Pehp8N+xW5+lU29e5tboNBXWy
v3GEVh/bZGmu+npWr8Lvqiy2DOru8t7pKPxaCr0LB3pAYL+M1juyDGBkE4kvP1YKij6UubDUztOF
OcSI9NUxSTwimo2VZTjK/AU+HT+L/u5OVB/Fcwvbf1yoVpOxVaBw0+cxIAu5MM1HsgDsR9EUabA3
CfjccpOLBBlU2jJzzYVPu2Qitqa6EvGL1+ImjNjs9G3vG18DXShrh7ICmZLoLYsyN8tZr8kgMIa4
H4b+AvuLb4d5WxXXg51WdDdArBL1CCv2xImilxdFUBrPnteZU2TNfbLPerffeuF1ZcdL5pvpzvKG
xdqbs6i0nRDSfVKERPQHlEn262YKIdkPJ/MjnXHtLflGeRqNuqb3sHVl9ZGHOttvYI/vNXDBO9Ps
8qUaiuazv5Ys8Z7aPjorX03epcdHHfGd90gwbEmeAORJ1G3uJdlTP1d+EqUD41g4eQtMWKKV5eNU
DEmJT8NwPy1DsV6KNHeobrCmIDi1njLcUMKpGBd9niBq0ZGUPXf12NzSHNPUx6atZkAbuuBji7Pj
0kgGyqOkLYwxkimbLOVMnXehhmI0Q2XgLZxWioRiqy/c0yrSeo2G3LKQv2Q9UAb3cMmhaY46JcNp
mxwouePZSBOnvVuBnNM9cjclSJyajVdmhDoLB2IxcUN0Qf+SKfhPcK4BOQdAQulBvAWgcVaea8WR
dOi8iDQ7IUdJyDW4X8S6pCH1FNOjXXTZS2NB+4KMiIQaKmFmL0Jbpm++V1RpLEpGp5D0LJj3stHy
S2wK2d1ANTAY3TR5j3VbIG7jjE+vc+nLLDT0llbWAL+vGWrVzG/7bRZcr56BBKDgayasQXu1tqb3
Y6FZsFTNMIkTTQAIuEZncejVdu0nOgXZ7yeoVKJxnT65GS2T9zCJJJDhuBipSZnjRKtNMGTId/67
EKcg7z9i1XBLf7UQPww8iN7qb3/4lX+uxNYH8GlCo+hVApfGzvSvldjxP6BZ5EnBnY/h6Lz3/h7R
75LDj36Un94saTrq3R9W4t8sVDBEOONwdfwnGzEVT79uxCjZ4WCQB1tA3KwzP8PbqWlKt0BgCxOY
G+w+5gqzTJZ3I4kQd/1s7xtVS2SPnjRRTR/MS+2K+dJJk8kM+7IokqNdGOlzBvqIWyvvxUqJUVWa
8PdGTXVjvf3jNmPvCpadfTFmZINnU6XtEcgaObPeVHwutLUDuqq8wTr4Xp+Poe3V+hwnk1NfLoTR
vdkkxbODMpUPNIp4GVGzpsT13SeJaUbWwhIXBWRYIinJh/YmWNA/RktLvBK9cbNExapNfGvzPi0Y
+VfVxYq+qxFsqfa8qPKl/YUhZ1bx1KyZsR9ct2wv0t5DtIFmqWIGF9uebtMkF4QqdZZ65/s9CgGr
KQJ2dMtdy7CpMrRpvp89C22a1r0uFU2sRjYHd3Y6J99R1qRPiTMRmGo1/DmBn1ovckize3M2ZyPs
1FDvBsqwkE2cwTG8SuKmED6QWS/B7UOf4bqKTARd/kWbevObDIriBYDR/ZznoiWes8hmN6KcpqVH
yiBzIwaOGMmE3bA7Y0PxgnUyb5sqTe6nDeNrWFcQ2BVl9cjMAwio9/nwyOGzHaRY+q67M2BoKT94
zTcUsYKfQAyTjvWhbXUjP4oNcUzJgmXe2XBIOVZMR2aAyDdOym6YeTIbLsEJPj1AUX6GM/sgBdpk
aJIP/hnw7LRRvCVnGNQ8Q6JptcGj6QRSWpxB0+4MoHZnMLU4A6vbw3WTk2kArkgWAV+XDYcFAW6O
Ix9mHcHyA9QW49QZ5H9sAK5vtfk3xDH5a3UGeJeFwu5odVNNQeFsILB7BoSTSpD935+B4hUYtkNC
tgHIfI8Ak9Fx4/8QZ5B5VfCyl5kkd5Xj2OAoFgZV6yeeM/P32qdF7YI20hQKxF9FfZdWbavtR7cK
7pYzyM2gBmlja/J1rmgpPRmUQxXURsvkQY0D+1iMKG02n6B7nO5LH5BKeolJCHFsO43+i7AdxH4e
baZpZDhaOx87qSUPQ11Svj5ooCfIqyraUMlHqNp7zWW5YwLSmMginSDe6Zg5Zno9Jh0LPb5mBIF2
X3nZQbAwFx8nc5qujMb0hpglCwaKEbDu0YI2FBWhgFzVbaLTGxy3aFCZbPV+M1XaDBgLUb4ZdcR5
XxRiTywRyIJYCmM4jakDZq5rDcBRWVMsCUHgIOmjhWf82DcV62SidUMXUX1cFIhbzyunCzvBG3T1
O4O694ci0Gkh7UrbofrMmftH97zAqloF72Ii2y1m6tLeqm3XDXLisHB38llwMdmGba8YP1NKv63I
czpdgxWwOM/bDt2e12m9a1itkUavGpPCtnJngOv8s9m1n1DZka1o+r37KTmv6p3jLG/Vtr/rppV+
67DXfa9md8BNTOiZHZnntb9RzaQfujMc0G/IgFO1Ul76VlK+kyIsuHpnFAFBJwQOQiH3ujsDDcSl
ATp4G/7gnKEIK/X8JRJ9VRUXKdPtXRe45XoICqPWI8vJATToDgTcaCgx8yOtAfOgCqRKdkTfXJZq
k6aNo1euiKI3qKRf88reqTOEsmxoSnAGVtAn19fOGW6pztALqh/mrCBF6RNmZL/Uu84uvdNUDtLb
ZVkzajseblF+BnWMDd9h9OBnfVt2WrScIaAFMKg8w0JFn+rH+TewyE8AjoYNQyo3NGloxKyzbMl5
DKsNb6JVHG0QgAcwFLWoQFKzXwNPBWeoaqEJoDv4Ui4lQGbRvRClC6zlivVdbFCXVVtQKP0ZAVvO
aJg+9yBj0BKgZKQRgZjhkgQ9A5lLge3y3vjuTM4ACHHG2hI+rjskVs5nUrYXllDrRPKxH5HnAEyb
4SvdT8tMlXM/LuOjfQb1BvTtD+YZ6tPPsJ/Sm+FLPrhmtjkdgi/5GSJMznBhkJN+EWpYvsDrzpDi
knf+BZ4aA+gUouN5PMOP1hmKbDdUktkWgHKSNRuuRptkmJwhTML36leXlmgaODecszQWlR00PDnA
n2coVJ1hUXTj2aNGnd7L6GobKCQYA6Be3cy/s4tBD7V6ae9TURMNnIDHQNeNrsMZ19QtvlWMF78b
2/7LrvzIrmxms3/Prty+ybd0eFt+Hib5lX8Ok/YH7FVbcxOifCJlt+z638USrvnBxfsNJ0+2o0uY
ATqF34dJGNwPNCniRGIO+O1f/mua1EwPkQWlpvxHEfOTBP2fMSw/TZMuZ82W2YpUg1YW10e18fM0
yRjmmxMSgZ2VVg/CMAdSk1nXW8TD8Q8XhvljSRvxYwvNL3Ks318J+7mOo5Y0i1/mVnssXUMjmQ3z
z7Jct4Pu3E5rSXz23De/bTn/tvDmz15qo6ZM6CNe91f3PiqiQZmKP0rPjNus6vNIM5z7TiZ/49/n
w/tRgnX+kyxSaUxWDpqfnU229IMEC4Kso40oKIjGNqnU6aFuQ9ZM47L1IWScIi1f/voabtfof6Ut
v31am5Ge5YQkuN/Ysh9ecCxSO8cYiFhbyOomaHzw+EJeYR+w9wRQaaGT9X8b0umf46V+ellykVGa
keGFcO+3tefHvxNbZ6cFvZXtUGd5tyiSq2+iXZIdHorsSOOg/zDO7XS9lIu3s1TfHllMqhOecu86
AbGOHWlVsUN95ksAsrovUjmdRiR7tyt+p8imvvljtgzyImAwORqwRQ/FuLIdGzMaU1oGkmitA2IL
66ZVl+1Y+Sd3bspPFWWVO5SfYGUIfpo+kmWrYn2UCQBdBZ6QrKOKpFV6n0bMA4fM0pQd9lOv3WCS
8b8memJ/tvnosGWtKCNqWc6Uxgxq+chRqd68pnrPSmrMWRavx94rLnMzQGrdloERr5YquB6eBzbq
GFFXW+iLpayOrF9uWKpcezHszL92vG7aGfWo9q47dHk0g+I+C4bSA9qJnKpEGhgqPGsXtgzU0dHr
N73pzGPSbSRYR5YvWGVjvEnyMh9a9hgQGzx2A1KJ5SuqKgK+9cmv9lA2wwEoxE/hsHBoaO7gAEfn
LRe4YkC5cYDvVEikafVFEUgRJcrtPmbYAoqoH/Qy5oSTr2PVl/fMs9Ojl7XGBV2RTmxqq4vlUJhf
kNdqNPrQ+dCDKVkxTU3aR3Kt/FjL6eCSkz98TQkVDdElGY+a1bKL+U3i5NGi6uKj28jyONZVQkGo
r+/MtUvjRAb9KUsRIxeVTG9V1SUXhqdWEHP+z+NQ65oRFXVVod9cnH2ZF7YLPzknUU4u2AkhjnpY
aqdzkVGIyQB0qr2TKpzsU0q4ghGuPlvwOlYuso8SrceqWyf0lOLNTHv0Jo0qzK8c2cxvZd0PR2qb
FaZAJV0wWOkfDXrNIWzQdu3YBI3YrpvxQLj8DQactY+6dXhXPAJO9RwMHdQVmHVoWdK4pwhSfht0
vb8sktS9cHUu7kpc3z7vYabpW5zIDxIds1drAp4VlepeO3dML9yxsMLcRGcxBBrdPhbpDwgshUBO
ka+xtYzTcSvEeIZMbG5NgjV3WSrKiFT15MVXa8HuXrivml3rJ7/OymdHH7Fnd131mbRXVO7YSA/F
6n9ThmDIF7n3CikG+Omq5TEP6vRejI6LssUOnhKgAERirn9g8EtPgcrElc63b4a8MvQna802O2ib
XBtEa6JoX/E6ZImjx2UzJe95nmY3tMAU0bp45WVAssed5vT9Kxudp+5sqKFqhyFF9F+1jFyAnbkE
dXFUYtGbPSmXCEs9phacO0tGD8a9LHurO6Sj2XVHf3bn+m7UzSKLOwRg+ruglr1CdLT5iMTa+eKQ
OH6OtiSwmuYqYzs+UpURFE9lSYg0tcSV/t4zo3r7BXvRsktz4L2o85sS35qDNRYKcy79KFmU/Xnt
NFfFM0iLt8cAM6hYS0p7IuWw9WDYUv9WV/XRK2gqJq7OZiOTQWtPMWgwMKVweLNvvrcMj/nY2GXs
MIt5O6QN9pXvrwjDqsWup1PmTElzIntrfGGIs0fIR2t+q0fUGWFnA8JHndnPXwdyt1dUbr31jHom
8E6ll6nvddsvD8ZSZ9ZjgXMdYB69GirZ2lyzC6lppR3XHn0Zl1kBqI+c3qruZZr6oZbjQE1KedAx
gYVkN1BK16uPjo5wmiMf1VRPfMKgZLIfR1h7KFJUb810SoGaOvigCBl88myNOYbguii+29myRrCZ
ZCx0QVuBfLozP9j6XmhrjTqwS56kALguh0C/1AaX5wXX40IbtW+F4+GktLX2VgFuRXo1sOUhJz42
m5ODm/+h5PZqlE6fmFEedV7vYMyM4CoLHvuhv5Gue0xE7be8lq/vcZUc2tQ9ESCN51agLxQY5m5M
e3lGvxEJYg45gXZ+Jy/xQly6mXZRt95lNVfP09S9Og0xNXOyfHU6480au7BQ9sGQ40do4Sdfz8Yn
zqEDzOFRd2EwXImvuuo25eKkoPdNxINpOtCb2RxW0wGYctfnEjcmtCYm45YczCqXH5uyvOKUROUg
v/eNcWgs+8a227iu2oemq+6EFQgMJPZhcqnpAUn7PPBsoM53Qxo898Ibwf9L0dvXo0i+Z/b0mEt1
4xncJIHA3Ttctx7NnE0WvMitziiA5AkXXEf7tO/v/Jb7aFyPHs3JWYWWYKExaS2yr7MeIGQl9Sz4
hoUUf68TxPREPLObqrByRh6Z5NOEZV7hegGq6sRHx5k/0Up/JJaD2pk5Ij85IkFnV+EEspV6kyPv
eDU+ZuVyg+EAPrbvQm0xmDfblZ/o9j2pT17h3ah+qvFBuddpY3LuW8OVY/vmA81JO/IhDt04P+JL
LrEByeaq85MjUBj3kVkfncHYL20AL1QtnxLwlQgP4mmaFA2M9N2Y2ER5WGo4WMagATzU7MOA0TdO
Z80NF4CIyJgkliW/wynnLMBiVGX7lRaannmA1UaAsMhbLWNpNXy8q61ly5sh926t0cbok2Cd/1it
QwbliUZmHPKTnY9BDB2B5xnMLncYDfVSXMGUpgdi+vfDml/oq3/p9Nlb1ZTvwtK7eyyTu8XLltA2
zROtNnyjSIKBuXoIav9y6VLrpiBHIfInLTjyAvzxhdh5yRK30tL/h73zWHIdSZf0u8z6og1aLGZD
EBRJMrXewE4eAa0iAAQCTz8fu++YVZ3b02W1n3VVJYuZQIjf3T/fBaOB2LiEbzrVP12Cm/FAYDxG
WslZTieixxJ/kz9awYMdlP0t8xYsoHStbkxT3FIgPZJ9NaYHc+yjY9R579y++ZVJfYqCMt1dU53I
uuYeN/P4OAtI5V03qF1jpIdotdU321jyyxCswc2k1X1atAdtIlG7GFAuleEdh9DoDsAmjiKTy3YJ
jE+Hvf5gYQrcNKF14Qb90C6qOgg7W1DVy/KjMsMYR8VtnUfyPeeGFCsB/2CS9l6n6rFtZLUdp+J9
jHy5E0v+rn0+UfEB8RIuD3IuXjtLPTLgO0VKZijQHcWtEbFTZdu3VmBcFIpvnPuM1boxf1q0eWs5
89Fp+ofI0TdTIc+zJZYFey2xzCinE5WA+AWpc01Cs/msh+zku+LQLQqVHYaSnjBIe0yotPWrKtQh
cIbHIU9fGdM/Op5zm1XiHNT5fRVNM/XZSKV6NTe1OeGo1st3H1eE1kbiVuExGsVBKuytg0s3Jjk+
N9Q74uUX/Dtgoqjfppj7lnTll7M0hBGL/Tzi6Sg0S5BlhJ+WOzxmmqoXhIs7RscJlrsdsw6s6XUV
g5HbWvlqnH2zfR5X86u1yLjBxtrmxlJsu5ri9uuR5UY6uuEoSAI2RKvVy8LMsAbikMMXgMjgX93X
6xk/8HktedelEKyFHYObovCcx2AYby3+IeOlyYIoyQR3EZjm+x65cOynYBNRZGhI69h2YZ+YYg02
jTnrI4FVOzaE/cMM+SNWKO2RgS/eqozvfe2aRGwm/4boNrSJXL7UnfvU5pNBGdEMSU61zUbaHkXm
whHFgyeGNb7iTDcoKWDvO+pupnD+PmddGrdzf5l8ZdzAFExWXm0eleidEo/PRbTbQJbr04rouukd
QWr32nIvCQnsehVZu3Gu37xx1vxI9aEb69LU7DeBb/G77RsvNmyyxe4qOwzbsvxhz8EXLMc9fv6T
Ft23a0g0Wez0jmUqAZhdbeqsHnc9aOXN4FvrrsyZ2ot/+huy+Qkphc2l9498f76K396WRf+zXuSJ
iGPOTrPo2BycgmkuJkk7q/LTErmc30oip15Dr/Fo1/KUztLdYU42jitsBubkVteS5q/afbf6pUlK
uS85s2YDHHAHIacjE7BOPdHKGZu5MxUsmX2b2PUw7CnP81oGzSUmaWkur2utlxtmvN53aBjVcxWJ
WylLIJ7YE59WGCEoWEa7VXlqn5uKlh/C6T7WDELDzNs4H8MTVF8tA9Estpuc0mOnC58K2+QEkHHn
u76LPHUZg2hmLN1Pa8nXswHK5ZV5dYTtgojrqBzgkH5T9ltdkMYMCWpFSUiHcgzcJ39Ey/e/VWa9
HITrXFYnzXcKxuxtre3iJyGLYNxCYsAhTc90zMzfY3vgWE3IOa1AgQ3REVQXejAWJn0sJvxkm3Kx
w/3atlyaMquxz2Q0ypsR3SV21TBs22Jc79PQn3e+8pZbUXXj0zhK745USXMRVfTRrXC4CixkP9Pa
stJNWtB0hWTjx1nFM9pFY3cWrIJ7F1PXuReV/yR0WyamM3m3Y2sw8rPrBaKxGLY9gkucmt58h4/T
f9UzzRbUPU1conQvL76ag5MsLDkhdsj0oY8oIqqszojJsvM6zcP0VujcPiENWQ8MB/qSZIVTXUCx
Fc9QITj+pqaphrjy0mrHExt8x2oFtYMN9G3hKfwVBJNI5lLZX8AU6rNZrYTwfd2f8kYUTH+9krNF
RBtwTl5HAd/yePdvKqWyvZ3NwWFw0/HipRjE68L8OcHy2OGjHbdumofPJaWFd0NkDU9qtY2tlorj
WWMdc2r7NtUc/piFhYWQheRG0mBYIctgrTf7TiOIrtOjoMiaqUZQ0rwpS3tot+TZrOIG+6gBdAD0
Gqcm+742eW712WxsQo2/WkkRYZeEHo/DfZDbWk8X0x0KS20HRMVyGzQjXdPjRuMFcxKa50oR14oY
TLLUQd0x8TKsixRe6t77VWi9jW6D3/bq+mN07HbZY+Pqs+W5LK7E5o9mns34houu2qPkISBpaIXj
iqXETRWxF9q1E5//ew6iuUNWXtg7y6qHcx/auPWL8Ipymc2k08OUeLCzEmto0j19W94O5Lg6zBNp
a5K2iXD0EPMztrByWhxVbcAIpnRjSFLjljlheHYsN9zQS3I/KE5L1hLh/dLRsu/Y+Ne4LG1q0QP+
XFU/E9evlxuMYf2eK/+Tnil05g8cHlNd0NE9Dkk5quxSyuXDDdeffrGUuKqgt8zOaCSzkTs3OXYR
4KGPIZJFBT3iJqPzL446RKcl0+OWNJG3WxaRJ3M/TTcjFuxLP4aKlvq1PuXYr2+KEiHR0I7znkb+
94X3eZ+BNdu6+B53WLJokE8nnXSt+0yr7iHQntzhBqOjfLSR4/olonlxTP3TaKMeeJ5BbQWNobu0
b8Vx7DzCNuBJ2Suh1tyiBftEHnbLCOwt6NE2PG/9ikTOk4ckCDTI8XfaGnixtA1luMn9B891TwL0
As1Y65n/Hy/2oGIRqq7KYdNFUB/70DyuRReceZUhTwp6SgxM5ZjucvdO9P0tzOjomPvmuMvcJboZ
IgXTiyFW+Sa7BoumhHFynET91UOo2fo1rAfc9nMiw6rbL5rsmiszUlim02wLJb8Vem3pY2m7uCtC
Y5enGZgVUuJ3Qzc9osH620Bkr7OJOSXQqkrEoD+JLwFyNGcEK7uLDrzvxD0WH+VliNitZ3PXNYwh
5tZy3nXTDrt0zgU17FS0q9C5ZdSp0a0pi+dW2Wy5Ykwnr8IU6MjK4EiEXLfDMbTpOHHEjcWDmZlV
imUVZgC9V+mJi9o3065+Cb895SFLs1qb+rakDutSROld6OGq84Q9fzgYLY+RxiW/6WYHK5ydDpvB
mtoXb2YVrJvsoR/N4hwaLYva6kS72SzzA7YP88NiYT72lSm2YzsEF5b4MvYG+oG4xtQJGwEgjDCo
46Us7ESLwDua0puS2raW95XxaiIpmDszB2/uykVpLjpl+2WksL1wjXrYHCKv/PDGtkr60EqPKV8+
kciAyWCPrtowwk+PE4r/jQ05dWeK0XyMeq+8+v3xeWa0Br2E1F7HqEs+oIV2empbwzlxF++Ta/X7
GxwfFVuww/HZttHRSGHwbNy1ZLAJOoXLURn1MJmaML0FW2Dhvh9e9VStR51WTjyTy4o9R/Rb27Yb
lP76m11Y7MPQw0B+Da+r69xaWW/eAYOhGjKIOJUFQ1te05MKpkSlo+DVLo0azqid7ZdIGDckRuvN
im+YIUT3UmHyxxZqdWmXB3FKtzeHRay3iuDFVi9OuLG89Z3HoTxIsaKAqtLGl9lFRLxmjqBwizjd
zDwpLgdlaX024BgOzmgxdHawBPA+3fvLLGFfN+FuqpjXl6Q04yjs/fuZXPGtK5xb0cNS2qw46oDv
mP6R8ObLWFsvVohzV7Y5F/nO4/ynB2+TtoJVgkciFKTyHLKPzui/DlfndesStmvW3cotUVVU3E9t
4i79R1CGhzJ17h0dfjbL/MVRyuOIW877QYUjfTnLD7df3V3pyiZJ3YBrh5RfeUZVUNXr41AYXPIG
czxaQnn3vHPisnbVeBZs8YemtOS2L2p9yIdsSfzeqXZZERjmfWV31Q2x1otX6Ddn0N8MPGvc2JR+
aldTPrqKAQcFFpmOCZf5iT3adz1Ycwx1C4SHRlmKtk91mmya1VpAbG/U3yxvntNzj3JC49JNHJ7r
wsWRSWYiCyGDQSB78ufwFSbxCf9BvaubCqyNxw4nMnyIy/BBC9WwtVO172eIbUF+4NCwZaB71oEb
fg6afbTKTVCs7WEOpiclsOMv4RYk1qPfE/tjAr/zSkYhhdldwhVTIjIy4XQYNARBiwdytVsG4FvB
f9R5PIvlNBxVWxyDxbsNiug9EuapJK/TuzbpwfImG9xDuDbPi2tSB4NT3yymw9SxXkbFgzSm5znv
r/3JsejCAzPVXb7gAWIcEjXzTSaLbZ3DAUutnyMCgQTvr31530Ij/wR0sRUYTWuLzXbtMWUMBu2x
Ar60Xt/KoDms0Hi83Ivr+ZpMDTB0GScx8Pa20ckJrF2Tzipm6rBbjIX8jLynHnYXec1rj/k5L8QH
zXwbyTRGXa82a3YDBgTDVr+rLHPnYo3/mBt/JypAx4Pc9MIm20LC60ZH/kuKGYmerqR2J56idRtV
w05XOETLPAXBb8S+zf6G94qSvXSTNT8apx9ulyaSB2V3W3aNG7wn/btynJvGE/t8Vkc3Z1cv0uWY
Zc427+hGcWn3Ybh7Hrt2z8WUZzV1zu2ojgwM4iWHb8P/aZV1H30ptpCEYvaPbdP296ih74HBMhhm
bNqAxxuvfWwlAyQM2oxW6DIHCUdLm4UqYPHHmOIy8M9LIPe5P8fMPO4dp3fijLgu3uckGMOdEVXt
mV/lJfLS5xG8ZGV/d5R9lkWxW4rq3lXuib7nitoV7Cppfa9DbDbrwg9h+sxlJ7Ln3ZRl5yzqEJqK
5ik1h0utmX6xozujvV2HZt4uvtlvWuU8ZDkemTX61I0R17x8GZsH81HjsNgltRarjbl3OePGvsiw
Z70IL8bUn2o5bMmqJ77RHduUa//EOxYtCH+bXk1UdHfNQ19nZ2cuP5Wc7nXWFkgI441drnEO2+aR
wbrmGFBvu3QaE9+j1WzCxGMY1wGmIPrTzcuDU9mMtTEMEIEt79nwH2p/vNB1u1vNigGCzWiNb1/N
C4f9aDzNbf44FP20EcF86muZ5BOD2BrHTJFTwuhaNAhSgSlVhPk9y+8JeJ1dp6mpBVCP2GGf8hos
b2mfwMjPcetIlUyOqAHjsJqmBmGsvHOm3ViYhyJPuXvyXHG3TfzS/XTCNGQiMX107vQqXJZODLnr
tgKL5trQs7Na/DAVYe5o+rXkyxG2ydHtou3SFh9zHjygGL1AuQ6ZvE+ftTOf1iqMjmgRzy6rVo82
iMZ5GaP8S8/6Jp+jXVr69zoqD1mYslwi9lhFhC06jXaBJR6Vx1DBVlERW8VyGlzr6FXNNSz+Eq7G
HTXwkizhSm4hc5+mopVxKsYY6/lFzc3PsnM2y2Dv+8W4i/z8W4QjK2buAtuNi9/1Ktfx1ZXR3XE3
2TpmdfLq/JRGy2PlD48TTVNx7smbtpe37H+fXRG5MXjxlzrLl31jj5yfgjDJUAVJULd3gajOwp6q
fWqsbyjYG9UsJ3Lnd3WOFXRcU/McrmbxZGXcw42phDu2osqpsCMTrGd7elqL5rkq1RLnKWOSyjQy
TSxKcO0CB3AMIkhDllnps7JM3EDRetsLsJuh5L3g/aiPUg/BPlvc8LZmDTmMQ2C96KsuaGY5E3or
HPUmsMfoWC/k4OypZeATihY8H8fZd6PU5cpDF62nAqTEBT/UGFejrIddNxh5YglxPQKF/g4hGRF5
qKtDNdb5U7Om5Vfl2OV9rQemPlWkBzIkqbmlLN1+nHXh3TtBbvJl4J0dmrQyf86wf4GgWWpiIUpx
m2fpSk+tmX/V+ZKKQ1rQ3wkkN5s+ICXCy3VVp+6tYYL5skThxGZlQxPkZ39NdWrHadOKhwH18NBV
dvDkFNH6BlcgvOubObw1IsrQYuZGIomKbN3K2TWTXAAhZ3TofKRGbn4qJskHHFX4qrw67Xc+qdW4
RIarkyK7VqYEY7NLg0I9UqtrJFcIRZL2pIjIes5JK7PiWzQEDhOLddr6y7jEqOoO53HN6lOOOIWn
xdkhJ+AC7tLo0UvrGo1Zcm+sOVzA6DJsZ2cxJWFhn9WFKEpxCbXn8zeCdfBat+kSp9zcb2ZPhd/y
JmJ/tpmCZtXkbsJwmrfKrZcXErC4GjHf0Tgttx22TsI2ig0AukF/kHY73YQTdyJVyB/AAj6D0Rvv
CqYHiYWh/nlqXHPauJ2cz9FSdUe9TtWT8Bis9qpgKMNcdQsXx4qDzmvjCinFxGjIb6LOECUZoNJC
9kXBI3HdPIrUcTFkve8pUtmM5hrsgnDoT0MnWl4glrYhM7duZ912zNx3C2O3x8hcq1MxenuMCQ9I
Q84jrT2cgwfBv27i6tkuYdsmM6ftt0Uu67F2oCnZcmwluDH2fy+D56gKPScjI9QtBUHjdgZPfD9g
Fb6kXWDc6i7H0hrMV0qAV4DkxLBX39laIZm1bnZyxaLYO1R63U1wXGwUOdTbgswLDECrPKWgDh8o
pv0chD3smP9I2lX9GrLzGpF98sDOmR0bO32Y4605B13BEyARmyooFzeTV0VPoPojTHJTJ3+sFoDc
a9qk2Q2Bmu7C3my4rvmg6qbVnvazighGUQu1cMUP3P3qSjFyLMDEtwGCwkKDO9m9pAIyuQyz8cat
+prM1LAC9PNhac67ZlnKw4QAerUrlylnf1u4zzj8qCb1FodkSWQyASDLFt2BQyFC22tDc2Ic9e1S
TahauGHfLWk1h2oucspUia4s4+hdCNB0/EzDv+1TatQ80nb8TnVDhqPs7M1/rS2OnX6yGCVEtsZl
GmamnbJep1wlujq13iO/9PN3CFCg9BYQEtyC/cV0jv815tZgDUiRSTZjsELeoC8cbWwczFt/COS4
/68KTp30ocwwF4vQs/KCz4o1z/gSl73OX7PU4U78T6/Q/3fn/cmdh0PqP7jzforpz848/vX/dub5
4T8IUsCSJyrh0pV2rcD5b2deCPkARyjdyl5IJbBl4y/7v8488x948gKL02ZAc6uLt4x/KLtpzP/3
/zKs8B+Oh+8Mbx59Tfwlo78T9bi6x/7guvpndwF6O1leEqRwkfAH/tF1lcP6NTKq/pLBJO/fd966
B++Z/kUlw58BC/9qSLj2XqH4h1RN/15qJFC/iIRmqI2if4Tas++j4htByYvL6JM25PnecLpff/gr
/Bsr4G82tn+1MnhXvj1hcXARv5kO27AnMpdLY6tSDYTUSI3HLJzSM+DSbwsh68vSkhH5z5/5myfw
n58ZYu2AZAHvAtD7n3+bwJ0yzW5hMBIv3qwoH4HQZOsGxkX9rxfv/+k+/He/USZ5vgmbAiycf3UN
/sGkZ3VeEWThyDh6keq1a02wZZlZA0DgXqLb1Do4php3jMHq49/8jnyeDZmDghWHY5/5ux9xLR2v
cu2BeXs4o5K4o/XUdHTQbasUnO1f/Eb/x/PJu0NFjWnhsKQlz/zte3qwGTJpuSKBEsb1uZAs4BYX
+P/8nf7tp/BJAWY2bI/mb+i3UQca17wvkgmqxCVs2deJcvfJ3/sU2I42LG3eNI/gcWD99ilO20NS
KlKR1PiP7qPZNna25bd/8Rv7/Rm8fgqhMpAldLmx8Pz2KT2mbNnWmUymceXU2FjqqYPUfdMPVrr/
218o4GMsl6IOigrAsPzpIawcbAYEH6GNcrePgW/DgG/m4C+Mtr//cfhCIdKpzR/YCz0afP/8KUIv
9RQWFDr1ikGHwZluo/Sa/f0/Dq5TEwc1J4QriPDPn1ILTLZ2P8hEcarfyAaHXDOhwPy93xgLA2s9
SyCAOodD5m8LhPZKl8xESWx94J4Hf20hRz8ag/sXy8P1tfjjsg6IkiaA6+Jgm0RRf+885o8g5ika
TJLSckkIzcmDbZjVR+aGTLNDcNH3//mL/Y9mbszWBA8hqGJU9mkT/H0jabp2mmcslyR7KEwaHG48
llHtfNssb1y//5a5TbRfOcgkmpvkyXbr4gwfV//FN4fdc30g/vjlqZjieWF3JCHJKfj3ng3pBusc
0LWTqMx2g7iT3Uzb87wGDNbLpu8xx/VW5GxdjJ72TlUial6vZ3Y4/OmUaa75KvupTQJPN2jOi7wM
C7m9dzIv7njPtDhsbiIY8EytnEawvE8keQvYLrZ4BGdaFlvCkyrjyuOu4lCXqr+XVqXmXat6cTa7
uSGhTZk37Dq7r57BEbnNIfcl1p8iw1wSL7oI8y1DNHtEv5qoZjQJJXFBAAVsbaVStA2kolyTeUxX
9z2zBrn0m9yHXG4yWKyYFNBmc5IVNGLarRRwc+5rc8ycTnG+1/2qb62Kca5xAu01hmcoQkD1M4rq
z13REW6iCIMgmPTM7iUMo4Lwjin7JGq9FA4Q3vBT2WpRbitg9M+qCPBlqjTT53R0zP5HGzZNsOFa
yivrV0UAPpfxsRmvk9XJHWMFCgu6emxIdi++YSeOmoI3GQjcaLY9ijBBFjCRYaycUbyHJ/Ge6Kjf
xYEw3JPLTgfOjYtYuTWBg+46QxISajNQ6tsmGsjpOIUN9EDiA/S2hA1WoGhyCR7NJiBMJZfrTzGr
JRQJZAb9y1gFMxbTLdB7ZpnK7+U4KAKJTT5liWcu2WduyegRP6nzSWlYAJy/1PNMSrGqEbRdZaq9
WdlgHYrSUliA+l59yKxffq1uy85M+P99GlzxrYBGkm6bQjE5TclXSiLni//uAtDAg51GLjQgVwZn
X1ynAcwWjDuorP33ClNWfighF6+7ERRPHXcIGGCbylLeZFx6uNLSbddt0o7HGvtXLneO7gj2YOrs
YKsH5q0YfPEqW+Bce2f2M1zBouhNNKQ02qPc+M7GtHtqAFJ2Cm/TL3NRbecxb/ZGVQafY1b07wR/
/Dfl9KAj7sMZtH73EJmpXC9TZHXTlIyB3e4LBH3iQrkdPfIns11G5ArAT8WxSG3aaIlefdq5VQJj
/IoJV4wkT6GBqWUvAh9BsBIVroGCErw2tiuP8o+U4l+UjcwL7twqZQxSgzYxNq4m7HjO8qzExiXA
p6cfVbiKuyxbFDE5N/N/rHbdP/fjgkNdriPBsTBSy/VOO8yfhpo8kAo9zjSQldDZAcMz72TU0D7l
imkO/IG0v+s6m7hcP1qokDYOaGyoVj4/B1PJIEKEZfRckVn2joszVbe5aNyZ2YvrDLu6bun0dVTo
fhjrDLXJGhfLPGG2XmAJCN92ktQYSz+egGkwtG5z72I3jfUzKOi5IvcZpDfKp/oqjnKCLDvPEiMC
VYSYjC4rfJldhtKyjDgs1mndWKkVqB2YrRSTvA2Y0m/bmSFDbjDqMHFFnYKK9QoxFvNZElE6gcHQ
YJ6C8wm8dDzB7P+lXHpvY4yZBS6P1otmvMIYZecZ6fUGTlvHQ6kMqqU7Kh1+6CgclGAOZroXr+/z
r46tTG/aEacKRQeL93Ny5+bVEci+ezHZ7ocO3fwTZ23xulqj81GvCwO6NOvJNeis8cstDMLlCbIn
EtCAfodd8WpUJR7A2cIsurpNPJ0Z3kbT6vJRK0d/KT10j7htypKJZToOhACXYMZQsRIHAAZDfNHp
7PTZdKLCPgM50XPcU29D36EbmN87F+0xmbKGl6fmrVA4Zj0IYX4h/V9c0GrMuwLB7pC6cEApFsmC
4Ygn1TnMQLlYLpp8eKuJbOS4OBlwkix3u5+imAxGvXVo4SWOrA8P3Pz7NfURxSUnjH5TGbQrMw8p
FLKHq3kbA6dy82PYz+6eZzlwgdUMy7fVVNIiV8E0hynCNMvT5Jj6MQRv/Stq4UmyFHMKQGgoVmOL
06j/8lgDfhhlZcgN6WT/wR5gz0NyuVKSsghVejOzByWEiyX6Rjfn95FlQ89KF7Ipmw6fGh3Is5N/
TaM0rgT9AmE9FdOkEqOMLPy9MJKfUp75DCuobcz7QpDI3kxONzWnHk7XXcWoDpux43fQbfJ6qpM0
F8MvKy+ceeu5WYdtNCgwzizFAEESuO6D45HrqYF/fh+XGZKJcW23wNoQ6g3l3+IbGHgBfGQqjecr
1eV9yacRIGcKCHrT2L3zI2MP0sfa1KRGyrTpZ0Y2DUkO7faWYOpvottYjALlTZWtrtjQJlPez3Vb
YZcoJ+vBhOrXb8jPGQMAXXtUV8de/0iKFwHLNnPPjVPaxH5FULX0ppad28KaMfRZTs4cUCmruwd7
hBoEeC+ycpyKvvYOvpv3b2GB/2CzCAugyEDnyWsNIwQtOOgQuXLt6F9MsBxvO7VTJ85ui9HjYBAD
z8D8eU609YUJ98CnKWs4SW4uj2Gd82pr4Qc3Fm7ifoN/t72zRuobiOs0NTbSCQNZM9aOfxlqJ7g6
3yHbAEmx5hPwPAyRgJ1S6l8a3MLFOJkXEQQESocqlS+sOaBU2Nij2xJGr4ltc/Z/DqatqOgW8qfv
rBBEal2Xeo+ZcXqa8cEEm7wecwzmUb4gQhCkiDbYpIxP4Tbr+2QG2LG0O8nH1CmwnQ8LrSArKvon
q0XNVHVmn2p9y8Zvzkr3SUeIeR0buxST2unovgF3s7+vsCYOE8JhG/eVbb92WEGLeBWFcYfVCiNc
UDg5NuRB3nEMML9ctKZh0/CzUY5tHgdUQNf8sqRr3ffFOPzkbOciIWfe+EIFTg0kLzXlxc56KZIx
DNN1S4cI08YBywGM2dR4NhoL31eEAHmeRLDWMdSa+WttQjVsJ1vxkuFdrY6E5sMSv/HIwa8KaYIZ
R0acnImt6diSLUnZbdPqkQsm+TO/7N0nhCWfxmIKJUD6CRMETegboFtcqJnttu8JNG0oN4cQ7Kuo
PEqRm2AqJfONTbhgcQLqGIb3dcAKF3PK8vtkdaPquWQITGyNrNVXY1tXu3UqySqqYTWuthPkrVyo
lYF5WQKnsh3dmtsVLPDLODThRbhIGPvBGNI6cRtpMQ9fU2rJygaX9cHg3FAk/Kkk9nEkYx+qg6Qx
KZ2BwHKQ7dslceeI8e+Yh4QRskoWzdbrcEUm5D8mLxGTjxHEu9IBN9Eo3IGDhxFi183l8gpRsR9t
XJXpgBOysiuqM7uIECkNTq33MYajeTeuHZpXqEoOYiT7eAH47RtfptnjE4Kt2bwwR45AU1hWg/hF
CGhr+vZ8HzQZhj3KeDjGzW3V7cS12yoRaVGXuzZf8m6HgzBDDRwq4JHcm6iYU9GM9A/CwN46oSW+
D4iWrBk0CeLP9bTBjqqAVbO7RwU3rD5qfgzBTL3J3Lvujw6lBRrugFC66TDssRf7ilifHxgw1IgH
VtbOHR1McnqVNCs5GSPbXTUMwSPnuYkk3dAWLzO3gyHpwms9YdeksBezRSNmrVX7XchZ0DFnkjcg
4ILE6QFa+AkGq72bOyHfTUcsL/zWmp/oqYONuozIBFAl779WuvoeMamnfpzmOefgom6jT1QLu9tI
LSR5U+1Et9x+zDHGBMswXhWlPQP5WwA62O4C+yF1RoRDSA/tyzzr5tkMmLshmw/Ba9qE9Y+F3ISP
TzsbjrRxsQhXzujVxwxbGstmrfgeBWvTxZ4EMT83r4KnniCEtcFdinPbM4oap1aRtp+WcBVxNQIV
AJBRY8KNtOroi8IuZ4qj+mrM6cppeeH9osq+NNrlV06Hu7evolV+851ahbHD7Y0ltgJKshsGVZ4d
EVyzHdWiyS6g/n3rJxXOOLzK6YOkl3gPKAEDULba+ke2mP0Y5y0RgtaqiBc5tn72yl65Gyqr7O40
jnAFk3bOwh9hNTQ3jruukt3Inj4nT7ceq1qWng1Z1XeZ9pxnN+rVXU50E+NvUA73OVoJIDwsVpyr
uYcechfEG8rCQk/bLDtwcqJb3vIuSsnxtbT9YDvHjb7pZ+l8n3gSuI0UdmhuAnCL34qsMu6Mrp5/
4BIkxDFOLQfauSFKBpK29JJmLNDuWyXUs26n4Hkur29mUxr5r5Dr6tNiTXV+IzVkLo7iyuXqEpFh
3Oqxa7BMWeiNlDfq9qF0TWiaQdgtQLkypcq4UfgGKfZrv6pQ4zClmxKzZOl1GBcrUwu9sQiOwHZt
01bHuRG0372KGCp0DBFyYvJHE/FwyjiHeCQkv6UB8A8ccFn07hgFthuyANpN8NgGCDWVDT8mLXrM
JirgEFHSoXTyw3YuNtRNhd9VjbxEh5wluK9btXnj9RjctiRaunevVrk+lX3okvcglmIn1XwtrhIz
EZyN348tPMIwtF76tfYfAMbpmu8hRbXthGN89PD8fkb41zkMdtV0x46y9DsW6uYuH4T+WOHovQR4
24HgNEvxKxWD6JN5af8Pe+e1HKuSbdEvogNI7CtlJZVMyUsvhCzee77+DtTmSkhXFernG6fj9Dm9
e+8UkCSZa805Zv0i6tp7a9o+qrgNY1ovSawOSMY0uuJ94JaitG8NE5Gma/DJLFXtqgMZ6y/KNPO2
cO8Uf2GZQ/toGrZ/18B1Idqy9KiyV6ntY3CzakNl1aG1vDYaeGlLN7TFrgY1SS+O7TYd+KEANEFP
z+6O61zJezTsnsnnIdDZI9ipQcmirOEhrww+7sMKdSGQxThDbsW728ByVD8yGcuhaq+oc05JjR+p
jV1P32opihz7fetWOi/yR8pj+ZH4aPZT+mP0kQQJ34JUSOxWkEGyKSzS5ISzl6cASUnKw2qBOoVc
SVDHY8Wc91C7qB/Zk22QAAct2imTUi/H8NEt4BlrYVUADjUaclgqlSy4JZgaci1R97bxKvvIu2w4
wfBjfeRgAu73hnwX2JU4Bbnv3mih26XiulYK11BvTI+O7bJrWrvEjtD0FrrwsSbPdU8NAjGzHaYI
sUx+9c6cYj1JYsF8J8mEfYIfAF0PBazydjBFphiuj2zQYIoJlT8SQ3sfWwFyHovSZv6RKqqFU8Ko
YdTSlA7lkzyaQNF/MfDxxnyAkXgC5QjJKQ38lL/b7YQpwf1KahcS7FtJnrIt1SnqFOqldhVWCfFX
tTG9qHJPglwf+aVNXZCw1Jb8t3fVltTXOkz50KkDQXdYf/oK6U/FUR+SSUj2am9O0QmxgoZwoaLq
sxeJEXUXtfAvakmBlJknfonqQRiR42Ee9Dd4rLT7vpEIHJR7M8Y0nlEtXoCWniyM5eDDZRjwJVGx
aeL0yDNjo7hXwsaSSXBNdRJW0ayzAlZ0r/CpKTwpRy0BLpHXQKQCa4emygGas8rsWFpiiCWCM6Fr
hbskTF0avCM4GOuIHL4Wj5D+kQdmNf6k7yVcJlbxJ3hI7WO+eovsI2SsCH3ruMs7u7zuA9j1ZyHt
e2upY9akqokIpaqP3dHSm+vS78j8opDXY2obIyqATm7XWoOjzB7dk7zHMAtwIGnLYCmDMNPP7Hhk
UjpEbBquiwtJy6XbssbivRdQobtHyEFGfOblXd26604lsGBDZKXNlkD2VBmqIv3cglS6iBxe3gDf
Jt2Nrv4Y7JEUWGCE49q0140pFA6W9WDb9KFq4EV8ICUtl4tkp0AXBhqGShi67hLVNJpAxwD8SWVD
rShoxU7eAFbzFrpMXeGF8FKbUGRaTSU3SwbQLdaWNuZk3TWinzw+kVT6azs25YxPTRy/4QasTtvU
q1KFE1eHLcdXQ23cDA2BDaseyS0JC6THEWEbaCYnbi4gpUITFMGA4ZZctUi/YQ0MoTpKozbU2BGi
xm8JQMtZQBXud6Qnr1bXElwtewPqKnoQWfKWtOOUJ0vtLAXqnJp2fCKrRYhDtvIy+kVhxT14CcwK
H2gqt5CamdBBX+x6yyu6ax2xrdFQQqPuf9GkmmxSKFNjHScMydh4uQEBS03kdJKWBld8rKrolgwU
eMGRb4w+JHW9CG8GkuCzjSsKqziJSl0PLnvU4dwJoxcw4fA0WCc9MkwcbYSaVQnGIpBWGkHqcqaS
06hqmSGWiK2y1HWKAuPkFg2AJI4iWivqQk/sRL1PYIBd0uLJhLrqK2HHAW7nMoz6o0GpemVc1agj
PGuDUaiWWuRgRP9SK44EBkpqyJySUI8LuaohraLyYIV1+jyPy11ngrBiRywhjI3wqvtNNa4MM6EL
/c8W1f+rBj6pBlSNnsz/rRq4AeA3Q/p8/I5/I30EEEgaX8QSonNHLEk75V/CAfiQmi3oIiKa5bfI
Nv2yfwsHBMoBi7KADToSNb/+CRApCe0f/B6aQv/+Q42/6AZmXUbEDLZG62XKTphaPsas9QekrdW0
jur9mKTyQxVPlhaAyNds1/BcfLozP3TyZ73uf46lyJrgitnD2LPW3CDLgQiKSKzM1CTu1SWpp1VN
a03VrNk0dC2uojBDV1z6499aj/8cmTEVOqrICFTkG5+77FYvkNaqkFcjD9NdpgOOzbEU/n55P95K
wfVZoG/oqk+9vE+t/ERrahFlDBLo1lVlYf1129NoXP4+yrxB989r+TTM7IkpbVYNyC4EBYY2OGtS
sAxdUUrXuSYBMUax1Gyyno4ItRxETnoc3QUj2Qx94x0AGqk/Pk+QUBZ/aXSOZ63Cjj2Eb3U8z24B
mG5ZLbJTaRFs+CZsFP5Oya5bcwBwMLQt2AzvUaMvkmeO2ccY7o+sA7Nr1l7+1335359m+vVPt5+1
NzAIrhGrtvMyLAD6TiJm84/PmHMWdlpTt3nAcLqsSazyaRBNG7rObVKxMtRcX1MAjs/QMiCQFH22
/f1Bz6/HNNCe0PykHYuigYiU2VCi8tDjsuJT+AceGvFh8ev6EGhLTIiyz11WoA/o0FAxMGcRaPBa
fh1HJvIsR+HGl6Wkj+Qg/PfHrZo1Q8Xp3XfTjdY2vr/JA6E9C2TLIwFJrsjpJtHrp77LsaQFxiRT
xtC7jkMOm2o338BQ6qN91BbQ16m9ytq5HhOKBCE0x91Krw5CKkdihVxdVTWrkzIOcDqjT4/pyaS5
ke2hn4PdoENE/HRGdnm8MKVYtU6TgTtzFEYkFURBNpxZk0bb1neAXz005YVM3UYiSJ7Drdcr0GHM
VluCGxpuzK4GMkErQLOWvSbV8TaY/r7Jo6Cyt37Z5+GVUNOcdkFXQH+yigIdOOpy+xYOvOsCsOEE
CylD0XHxDnoL6IF42/Al4ezOabPLlQdg9i6xTjE1i5UHWq8GtccG0VIsgyBmG4BB6aVVuKk1LaCm
nVhetSYC2FcXclJqm4q0XnajoY9yMKdKuRZ9ZeF29V1BvVwhaE5YQX3UJ8QakpEkEdo7ck6l0F1b
r1rW58q5HRMwQpazV6tO37pAn/xYCbBzNrJ0GtD2LjYdGMZh1Rmx9WrLIVapjWn31oknDVyvbQ5Q
zCVhITuI+jp+EiiFmlXJ1mxYp0EPFSTCZkDWeQn3F9NpSna46ykXaqnSEDCMwbooUgK18VObexoh
xrPOO5ItYgiol3brsznpfBuyRRDBa4WaY4ztUkhD9e737G6WbLg4TJQ9eGEn1/zuOtIhI+CQ7UY6
Xb5pcaBVipL08VyNX/h+UnnqlLZ4CLS0ThYVxyyAH5KVoiCWtRcJT+IZqgXJdXhhabP6uQ97LDc9
j95a7cUPmp3GyrQVlmiySFb+HtGfPcUv6L54lJEvUOuOSN+D3isXqtm0592Qp3dQgVhgvdzzzgMh
KByadHT2FQS/0RFpBbjcDKT2qse++tpVeZDjjOt6SnGFVGrTKce/G4veDZeJjLLBsQICHBxNKeMz
eDbUmfvCqnc0JgKwOEbV7tVGxDR3xNCdCY+krYXWkn9QquDDlhwsqhuyBOwjqrGQhNXYpMQK01Xn
uyBL9GiHBFqrFLTyfvCTRnfGsMwBY3kphQ7CQohAiZjo56pUBiOVFVMC4Rpj99AAtNOFjxTxSnOh
lU8yO+F0ig33kZZNoWyYZtZ5V7SUVah2dWBpzVh+NOzUJKIG1kkOTT3XLm235b106ay9Y2k2nupx
QMFil1k4wSOU8Dx18+GGKQVGzSOcZImkpOt5y8IclA4L5RnseW5TiG3gsmINUfCe8BiQ2g+81CN2
1VNXTzT2xIao74fWSvD3ksW9DJgxl0kKYQ6+TJm8pcK3cqcMRcS8pZtJvssg53y30kI1tloRJie6
guRjQck/JoRe5eXGaJ4XZD+rJC3B2DCxEw4lsbQLDG54IQNYZD45BkPULFRKko8kD9GwwU/TXvQI
uXri463iTZYl4GHo42BNDZLS7ziJx/ouiIq6cmIfgffaDMwxWhNZYWurTsdRuCoMV9ccQFtUcWEh
6/0+D/M0coImG6goJnnhLtWs0q1jt8rLkjyeomwJzkB7sdFG4i12CjEbt+itG1JRSEq68itqURuY
ULK/cINWwIpShB6v4PGW4+kExL0Ykc2pBJEosXDUtDoHmhHmK12pzB6vA67xyZKm47dwmyLcysNQ
EH6A90BsNZhhPDC5JrLEM7S8WpCVQQkPc7R91VILghkQSFg1UjmVjY2B24ZlsDQk0m8SpW83qu3R
iKKI7nYLGnLAppH/+DVI2IZ86oTW3ehUZi7ji8bAK1MFzZN8je3b7FZRIDcFBg4Lpn+kmzSv/Li7
NMo8wPbi6qo4QU3gd/iakVvyIfBja5tqmFaX5CHqF73alUQpmr3QV75MeuRiTAMwDErGD79O9EyV
TpRG1UtqqhmotcJkRQ2VMr9hg+lpK8tv2zPQ75Kx8qIwtlboIFHDZMiHZcSCk+ItmqxAC+rCSrEw
5NBQdzpUTRqynh5jfZJ9Ea/yLFTra4NuRbfkwynu9L7ozS3Oyt4G8exywwjqKvq1r8oliZ9Y3zuH
90vPFrw5tCpQGbktoUmBkFYQVYTs6A1dE0ex6/CUZZXusFXmxpFGqvhWBvN8pZh5AAGwdfUrADG0
00pXTdk0ArFeEuloG2h8fF3nj1DjMtxZVtu951VkgtpLQur3Cd9zDtdjioLdDBALHMfIZjUU/clk
bOXaOKSmpnqHtj8+HyLVuK9rsJA7yZeqjJVMQvIC4lbsClGBTdICs47WJeC0x49d1f8fWb8cWdnD
/d9H1tu39G1s3uKnz2p3VeP3/PvQav/Dkg1jitGjM6yS2vufQ6sp/iE0k2g9hI8fKk5+6V+HVkX/
B0cA/hxOlMxr4Bb/0brLwGvRl6KDJ6QDbTrBd385s06S+k9bVl03JiWpoSKO1YlY4FQ927KSm5VQ
H3WXt+coB5zXx8C5CJxzzznznbOLt83N8fv96/HVp5v0w+lV+ypH/D7qbO8/su7pSdu5y8fCud1n
zjVyL+eef3l+22HzmP79bbN6uHs6O7k92z3dvF/dnLzuO+fQz3Hg4mfnP7givTRGXHyW3Sryc+nv
f79Oe7p7/yu7/H6dswOBSr9e1afrzJz7233iZM7j7f3tyfMb/hvnnv88Js7oXD+fXx6dP14fec7R
pXNxdHl5tDu7vNwtzla7zeXR5vLyePqn1fHx6uTx6my3OL46XjxcnS2urk7O94vj95Ors+P98uTk
/cDPr08Ho19+/rlw2jJwMUkEni9PH0/v98fb08fzx5P7+83m+uT03nNWu8vdanO8W11enl+er8+n
H/F4f7U/uVqdHR84w30cnn77WWaFB1SYUV5hG+RePk/Thnv5/Hz9duE519QhuI2Xb9cB9xIPLv8I
xt+53Lxdv3F7r/tpNt/x/7zLnYsH33l/ejh7f3142vvO8dOe2fVw8c7s2l+9376/sg/lr9v9+y1S
Ced+v9s9PL2evF/5zv71wP39yG//7ZrmB9OoptAFfnK5XJ8ut6fL6b/XjrM6Wq83C2fhrBb8i7Nd
bpe/T8zJZPPrgxX8+qfDN3EffYw/HPHlxzTcv76fPJ8nXO/z5ZvnXJ5xr1Jn93B8+3TxdHbgSU5v
1W8XPZ3WP41ddxrWw4GLloxtYdwF8qMXXdC0mVBkTibf/n6peH++D0fN0DB1oSnCmseS65HcxGwh
3OWYF6dBt2sqsUWe4rTae2EmKxJ/Hsf+KZAE3elLrb3TNGKCtWNpfBqimw7/ZHPtieDs95/qx3X3
n+VI6mgy2XBfb0IUjylyAH+azdfPGavfZeA8P1887S6eHi7OXq9k5/b10Ov84aaY3/nPg86m24jq
DAAWg1YyLW/9zkSqEOEXH64s1FVERBM5fqLUB4pb3z4xVEU4HNoKji4+aXPt+SCpU0GyICWuoB1B
ahO6OivpPHrl7fjy+32dj2UijtMmJjjfSJWE3dncKtuuLrMaMrI/mu1p1Q3iqdU69bIMg+SAvP/H
oQxF4/ssq1OB+esTpDoZyDaGn2Vc1OOVPnp1uBgogdC/GZOb3y9r+rE/P7jpsnRKytS4KblSxPo6
lpmhhdOQpC1Bj+nndqW7K1Ki4wOT8qdRDN4TghkFGwt5tii0JfRGqqUm/s1m3LiIcTapOdrL36/l
2yycLsaw2PpQqceQIGYXk+sBZPCB7DA06Mbap8Z9142xRxOKULrjIClVzrluHS6LyAKDjZnhJUxx
jjq//xw/Xi25URbmLTh1xuxqzcbHF5ABLQDra1BOasn/QhW9+OMoFjVHFbsj3Wxy5u3ZTqfS/ZKs
9IYWVlUGGwTZyA7IU/mT64imCFVj2cbfRE0SP+G8wOnRgO58w4ToWcgyFcGUmppvewee3LcZzygK
hujJPDN5dWbbJaOCdqbTSVtC/LaP/UKxF9TpOazTGDvwcNRpKfoy42djzd4u245pbVqMhanCIdHv
MrFM9Mv1tmnco9CsVrGU3GVWDardXHhjvmWeraTCWCt9s1Wgq0FBW+n9+CQMbUkpGg5RS36dUG76
8I8LAQhghIYsARoFZvb4s1XVV+xucnI3y4ZeOKhDUiZR/QyC8yChRO3q9wn140MQMjkE7N1h7s5u
jKy4AlsNN0akYbauLXEvLJ/mdwgo8/eRvr0g0yPQmFhcGJL7eXAER/8kFhmZSa5IsFfrmoyYTpgH
XpD5FnmaurwaHD+4FhpZ00/xaTeQudDj+oKyTmC1JpCRoFvHXaueGWhgEReBaPr9qr7NLNpWnKhk
OmeceHRVm733QS3hd1PKYansygv9vLlNT8t7+1WD5+bUd+VJeDtcjGf+0/geXNjH7orMwAMboI8e
2efJPf8RZtfc9UWMoYofIbsVV/IlPo6z7N3YeMdi3+EburAAmt3IFyFYg6NqK86Rwx1Y6ud3ff4T
zNbg1hfAKKdQMK8IyUpLt6WnrVW9O87gPP5+w+fTiNdDCOJHbEzf7HPm/j4p1HO5rupuqbTICRUs
KVeU7eX7A6P8MAwsOJYEwUzluzK7p14uXCU3CTjV/OQIikS3HFrl3sJOQ5F6cvcg6YpAG96gBdn0
dCQa+8ZM4A7nLrGS1uiYkKDt4n7s1o1Odql/EpfdNtGqZSKdqpRFFRloAVJBET7ZPqyS6rnuHhTl
oUca5OZHyjBsRvlV5QHK0p1JmlhkkMoKrSUKXrM6p4wbr3UQUAdWyh+um4azga2Bjiz1+tminIUa
IhqXy02y0X7uI097zJL4wKLzwyDs4DRBWc9UTU2fDRIqBsEuADCW2pDI67Zs9/A0++MDj3C25DNR
GITdAakpEACm/v7nlQBqYYkipeqWoPiQyZKT6MSoxv+LS+F+TSQBZgv/8HUUw+5011TDDpRuJXbY
Nwf6Yo11YJWZPuuf3/DpWhTKKZg1VCFUMb1/n1Y1kMiG4hdtt+yjqHFqsDFXNj24057oik3mBWIR
Db36J6QAH4NpUDoH3D/uI4vb10FdL8li4PXdsq2s7NjEJlKQ+oUhIJaAOVYFHjqFOI5l7DbK32ch
Q7PHR4bBDvxj0f10vbpIpDSJUu6qLsCBE6y3REijHlg4f5qGrCWoLLjI6dj09QKFNQTyWEotoSme
uQ71uDlW+Maf/D4PlfniON1HbSq+4RoHbz8XV0gx5tisSrolXlhBR4XuaDGo3kXbDdZx5A70zKI+
WVdGqvJ/Ecqq6rLqwe7jrdZ2gunUmU4YJ9d5Z65oEu4O/HjTezCfW4ZhcBrgPKAq5mxueWoDc4Wv
5VKhrw3aqC7TZ71X8vMyQI6BYNu9NIw23Y6chjnGK161r3rIcIjcYnw20qimL7//SNPEmv1EtooL
HWMxWyFjzngABGZAziR3Dj4NKMRBIIOD6LSOm+7Q6zttb74OxcpgKpZi84TYt89eXz23PDxVbbNs
Awv4pIsfoiage9sa9K+gwwa7Uchbv1cvaWv0B/Yq365TkWVrin8y+K9pon+df2RxlBYxIMXSpkvt
kZweTz1ws43VTefHpbL6/bZ+m4eTVEEGsAvtRGHQ2SdNJtBIxPTTlsT2ncdSfZ8L2niuOTzSM5YP
vMHTEv7lxiosHbqKdoq/k0s2O6hIyFCBwpsRSmizXskDxN20GZsjo67aywqkOx+YLt64oWetf7/M
b2vlx8jTjoTby6s3GzmW7KYtKztaGgMdTlXKd2WTewsMaI/EuWzTLPUOPMdv6wgjsoU2FdVmzcKm
//U5BqLqqasbLFQFJux8mJrXYxYvf7+u2eMzpvP6JJPipQBYo82VUgmNIuSnI00rJdTFLrGCuLo0
EoSPGAHY2W8yv4/yA9+A2RRlUKJHmTHTmLTk57utVCeW0arLBA5yXr0EQIc39PlorhNLJZ5+v8DZ
bZzG0tHWUY7gW0MG8+wo0nIscEVEF7KuA2Xvhrl7HYyExP59FOLN8HVBdgEVMtt7uCON55xYkqUg
UWwzKn74VJLx/tf7xnyAPcH3HukOq9js1Ub26hnZyH1DUQyiNhFVegfuN4/XTVlUB3bf8wMARQ8k
h0QIKswymUuaTcABbldctKikAQUI68jMNSohGPYBGVqlHmt7GSgewo20GEbjPO/K9GHMCTp2Cr0Z
wlWspHAv1QBs62NSxuUzRPg0fLNSUouJVk67lQ/uvpt6f6qG7Q7sfXXSjmplgfaM7P0fHxDbbjL4
THbd1KgUebZvk6qmKUvftRZy7ftrCz8QcQZRd+Btmq0SgCsYhcKRTfo29an5FtTzsgK3Mt5eMorT
SxWWwmMhWe2DAglwcvJilqJbZlz/8dp4UBZ9MeYfXTJlvqUqQEui6eJBiTG0F1mMm5Z+tXtgX/Nt
pYAaxIeTNUfGVkp64tf1yBjsoiVxOl7aNroJJ9HqnnwGjkvWAkmy9KhQWND/tttmCioEqttTLiR3
9NuV1dw78pjTZEm5sVh1IS5eWHfZgZdXEV8/Kx/DGAqXBuiKWsJHdf7TxjCC4EgkLekGRQ+HHFa3
d9ZZIdEnbTEeK52VXxUxFkHPD7x11fQ+NtOqdxTiSjZmUXlb3MXK3V+f6bQz54ihAVqZFsmvdzux
ai1IQnDnNhaGbQANZI2/Why48m+LI/eX0iQ7VeYqh5npxny6cAwVQZIUjBKWenBl+b5/0YWgsP9+
LSyNU+lEQ085dZ4/jyJV8NIBCsSgp1W4nI3UbGCDp//FXGG3o4Kx4S1gb/x1lMjPdCnO7Zg9fUvi
Td+pSzQ5w39zLVwJZS0GQqf5dZSRfMuCPWvMeqXE7xmwrhUBKCRp/37Lvi0kPBiiQzWeDNUmDrNf
h2FPUJF+xzCY1qU9ZAAYwcGIMqX26w01x+jIDECH/j7ot8/yNKjG1piqqcKlze7gGNQkqbMfWGKi
bpZK1MtbLQKwjnQs+fOSxQLC/pi93KSwnRfUIqQlumr3/pJKMccwJSUgLBzjKF/+9ZKYCwavNFt5
DarW7LtMJpWG2I4icwrc8j7vOHIUTlUFqrGy9VoVb78P9/2xqbQmwDAISp8Q72d3EH+iUbEVYbgM
xmnJKgHMoBvs1MnJlttEJCJsZR7t5q/DTu+xpkx9nolKOC3dn17jkIAX5JQxFG6Z2MiVoVRSsdGL
CQrclNBCFNascOklSXmgqjw76LBwTlOG2QgbkE/fR2v+08DgEVoILb7EStm5J35mJkeR6ZFE1Q8D
2CJs6FIcSWfIzaD+kMF54Lq/f5KoJ8kTjouCjMxG5et1o1gpeyjo7sJEA9w6qj36yRocS0gsZCIo
P+eq1SoHptT0DD+dQT6umUI6sk4dQbitTHPg0zXDziN6HifYggxJaYW5CKVoGPYHRvn+LnJpjKUq
oKtVptTXUewQ6gV1QfAPZTt2uzJIqQZC9pGyJYkx1qEc32/DsaNUQRHRn5nWNXO2rHlNr+kNOOoF
Fm150yThbSxkbQuHJDiwsn0biXnCV+DjaMqsmY9ER9JG80uOfeT26XGKJNmpWiXad5CZ17+/FtPL
/eVJsdPjZeAZcWpDvz97G42A/2lEn7jwVbMkZkDt273RxFIwOGEkZO+UEy0s2jqsPaKFREtE6V83
7Bw6pvoMpV7+JFOd3da40kp6VfBoRMfnSMpFSl4drOHbrLC0vx50prGAJdPi4S91LpIaoHEnmUWW
mB82+XETSdmpqgWHzos/PD6TOU8RVOFjy+L9dV6C0EoTicoelDQ5KlaSJtnJyqPOKiMq9cxDJbvv
w01vAaIvlbV72l1/Ha6HEzB6fEGAWBvtCRwe6Ohpr5ybiZasfp8tPw41FWvo/lNQM2dvnBfhxI8J
dF0kRMYOy1YvYB8VEvkIRaNKBz613xYRUHecrf4z2GxqKkEOFKseNIzTbbfO1bRziI1JDqyPP10S
pXC+6TTmee2mX/+0VLFQDeqgttqCpA7Mg2Fdmpce6mioCZZe/xf3D4+qavJR52T/ITP7NNgYgIBS
G+6fD4tsrdWxjJNFk3Yqcv8D1/Vt3f8gi9JOAHxG5WlehB/dgUSrkKEUs6n2/igsHMORTApjPJAF
nSYHXuMfnhbVChiTAFQJV58zJhu7LUWQVRqZRzWUhUT2traZZMvfJ+CPoxgYqyyb2t23kmml2HnW
IcZdBMS4n6dhrB4lTRj++SBM5YX6O614qtQc77/Oid6v1cw2Y6a5SaBnVEHOV7pxODAZfnhCmiAr
Hoc3fUq+lV9H4Y8eK5B/pFHVnvnKE8xXjUESQFRUdDBRmLcHbt4PU53OGp5G6i9sz/XZgPhRSony
PvoMCSvKAgaZqSGVKOS3iSjRHPiITd/4r18WRUMoIeMnJmqNCtbXywvgiOkgC8UC8LgNF90HV5+2
nX3qdTlpMoZ93nayd6Agw9F3uoov41q6yeGbb4rKZsueVyHrNhzVMZoILllRX+eKW3TbWgT1DjmP
IDIm17E7pmolPYg0i09lIuKovQ+5BblvDM11ZKdkIJlZHVx6IZQzp9JwJZDtqIFPL3WrWzTCS64i
mIICwlGGaL42SiDIbOPqfIGRyr+CBZXpuLfr7MTKsYwsPHDoGBENQ6eAJ/XqjVro1UOClY3ECw8I
0qKpM3XtmaOLkqbWtBeN33wa5RrIvEiYE3YUwB1mbC8HxRU1Zt0SLJYN16RSKEelPyksMt3LjmVo
im+2ZJMBmgi33kSFG+5ILPKoHwrX9hZ+pYfnSFkmWkHRxdtS6iJvVRey8ZxpFLOcpqFU7NRVlO0w
TxR4g4JCIua7NFVMDGHoPRSunGNJ8iquqZJDcTIY8kBGsNtYVMIgpWIYGMLsLvIJvOYeuc01B8Lo
oQHqGYOtosPkeAQiXjZZHg7EWvG5d6hIBXBIrQqnkGpkw1oZ++rVU6QsxERXRde2FYvhKAXDd1dK
Y7pH0UTgdoJx4roVGdyHKq6DkyYHJ7IIWxMuaoHDaht7IwmgQCwTEkZcKGwODCXpAlR2CF6UctOi
9jOrwVMCVH9hhnqPPc0ilBaTmtSdjpWRFBuTvEqISLHoRqfrPUyloAK6LWnQQAMtXxPdyjP84GFQ
DP+BoCzC/cqqV/UjKbJ4jxv0D28V2q8de2Fu2lCRuizrRV+S/jh6O2LF6mQlQtN6CmGcqEDKPDNZ
AGfUxCKuAmxDtRbXz2beARRIgki7A3YAPW6o9FNSe4zHgs62eZK1ud85TWsWF5HadKqT2EBQHOyI
1aXnksi4UDW3mIAIQ96vRsMkIgATz0jk4tAm1qqtcnGkB6MPXYEdNL100Eok20UMthCRJY4qnCXP
kdrHF3bXZq+NH9t3mGrDfjFS4D3x8jJ5VHKtuqOTJt0EhaK9eOlEg4L/ZYUgWTqwhKbZghEJNDZi
RtBqwwrwGSgxWTSiX6R+C/7KHgmSrnShXFv10Or4pez6ggji3FywwSObhKCPiiOjb8Qnggn07uPX
dJe9J1WyY5ADz9OKhHfVssJft4M93BNn3gDjqhriMrG6dEA1NAu8mG8W6kodQj1Zc3r0wnVGdxTs
X+sTlEapuVsPo1RtbHWQJq1pZKbsVBsgSZ2mjbdJ3BYnHqfJYCWJXHsdzJYcVlPpzWhr2G1BJmQP
aaFk76ZR3HQHsF9eiWXFt8fmWKacdEc1adTXaSuk0wKn56NE4Ft9hHYhPZHh/YAiwry1Dywr1taV
W3tH0VhAhaQVOAHFMNxFawl1T3vUqewo1mM1xqeV2epvsWH1l0aRjgYUtLbEdMwtwMGa1KW8JLs3
vpYKy7+VcLufq12FcdWD6eEhI0lqY1HHgfU4Kn1xloS8j85AtJ+9omeZ6esE5t9xK/reXOSVNNir
QKgsVML8iJI3XCxXEBjTcKlQTEDsyD6Ee6e3+jMoi66EujL2t3yEDHPTVAPRX70CymqtSKqOlRaG
ULrurSi8IEnCkkHT6Pp1oxC9uszF4EMYrsvmrBoTuIMttIhokaumpy0i2JCkL/HSK4sO1ihmv6RQ
5KVV1MTTkwL6GtSAUgg29+uHpqqqi1Hk3j4j5O9R5SD+TmJvwaoBk5sKnJLESyZOBOAlhs60CDQ3
fQuCAk5rmY2xf17IqGHpNw3DVZgk6EHqPPReSE9J3glVtoZlz6a83SrDZOvtoZ1w3XV7q9YNbFsd
26UTVn14rRWV8cQGvgjWokm6M7r/yrvbJ+k5WEpSq6xhyJ66gpfaaaJKPNvEzfTbhlMnuM0uih8J
ne9kxC32lAnEsXsZiCJLjusgaF6Eq4URuEWpf0ar1Mtrm/t9qhP453LrEmatgZp6bSS06lduDznX
UTwJJpkl2V20UZOg3fuhK+3pykpPgzx2Z1Nz4LHLCD52avhMtymuwoZGatDQyYAXIkj+6qmP+npP
FwS3Hb3GmKjNY5EmzQubqfq66xsm28SuupLhVL/4vuCLAIi65AWNleLJM9qBpTF0+ZLoZADzaU6J
OiHuzE8XrdzAVeV87N6CI7JT+QRHGt/hTV1HyV7ItZvA3qkEcME+zsNFFNrRRalV9WsrUveo7+vq
BeCZC+Iw5cEx35i8GHfxl/FhM57J54WxXFYKpL5WhA95bOTlWvAlShemB6xM6kvj0Y6JcCYOJsdY
KBoth+ElpPZRiQJiVnpJNla8VxAWUSDEu8gk9tPxzQ7r85B1JXcHpJbFmSOKbiLMgDmUQAlOoYvY
FoRiwcqHaZJsLlKSzA4rMT+pQyZv5AOZJrWZHxcixTFUr0KHepSnIyQdxI3r0fBgQlqYMVtnjBRG
tYNW9deakWPdY33Xb11r1Ietge3yCm66TbKV5GdQ+FDYjUj5odg5LshrASKwah+xPHMVpeVn2aYY
ErPCmNbbGYuuZt1VlWsxDTzfLoGVQdd1NDSy5NAGbUI+F/sRjKyF3dz00Wi+VvSFy6XkkVPAbans
fmGHnfUSd6l6V+DmO9HaIXykMlWeS0RLvPRdlr9IvoLDmCYHLEEU766y4bsfnhap5DYLXJ+R5EBb
8s9cLWALpKoNhlGX8Bp7rQYGAdwjTPTriA6tvGxLKYdPR/wRlDUtk56bOlafQSBnzbKKyrDixvcW
i06s3cmoisntqWN32BgRZNmFTpYNksY46jEHu+wrLcI9eOW52q6tgxfVjjSTWLkiktbR/zB3ZsuN
I1m2/ZW0er4owzyYdbVZcwBJjQxNMbzAFCEJ8+RwjF/fC4q4N0UqWuzo+9JWWQ+ZkgjC4XA/fs4+
a3dlWX71OH/FK4X9pVxhgGzdQisOPZpRw4g/ohEWr8uYsd9IcHrPvatiPJxMrjL5SpvnXwg76Wji
gJBNm0aCiUT0Q2nrwgnKONgO3WTz2tXzetiWbYT3uQF1idnsih9JZ6mtT40RriDbEt24UZ6MtNLE
uZKcdWRgzRWelB4N9TbLqENiAszJGYnEhpvOEjU5bzG6gudF13+C8UWMjx6gcHB2ytrsZeF8Geo8
vHPSQfRL0qciDTGdFXa4o8ahTA+uImr7WlJzm3ZVUU/ZmVNk6EDTuCW6WMYw9rNzBfI5zZhtKaMN
Bstj+ikyIiwgE3wWV6GhKuoZQOJQP7NyK5VPZkSQ2S3o3AV7kFPCzGjkzNtxWYC/HTc9RgooACmS
ecFagZ0VrqKu6mJskuhS+RpOUxUMWwotNZxi0whG7wz5Td5cCA1K+ZLlxGxvM+Kb9nzo8D6GXMU+
qS5ixDZizWcbiT+WYe/d44yL2Ky3Otfb4klimDcGIU+w7KnRJbdlFYr83u31dISp7ahp+NlpXRjd
oIFd9UtSgHRQeU9w+mTztDgy8JuWu2vMGv/QAnCtypEAxdAirXIQ3Qb7qLa0daBLmMTlOb6pbAaW
HztslxsgoH16p9U8uIt2whD5zIkb0W2SUuLLNtax091rAPGnPbwtW6t2Ieg+BHk9mvwYF+DCibpn
NwigCCdx1Rd+bSg5tvU9gO0HR2/i7LqeIf5rLItba1rZlRWoZxyGZ2PfFrfOb7Ki/p0TE3FswS0M
4ku0BGYtHsoexNk6bBEf3LmhobRLrM0MZRMJewS60EEJA/kVdgqrQViWX5pW49XqrEhLfSOYBJGe
bc0HMqChDEM1hFyYxxfvqqqFyrbwnKAGQEV00VxVatGxuNLggY1dh23zdC4DcggvnuqN2RqSmaE/
gg4X7mVp57K7qdzMMjZSxJgoDmFTdw/0Ujjz9t/n2fh51GQHUt9x2kBc4/pHyh7GcVLSl51FgiOf
F5fySU3dlFBNUuonI2FF+Juh3FvCr8p2ZRd3005PFEtnz9KafFxFSl1kfhxB9b7wmijGprJPnG6v
qUMpFtI2269ORyvDtSFInC8MIdT2iUYOq1i7Vtd9HhKdJdp1erNema4AXBhmk3dDkUgr1ga24OWM
XTajNYS8vti0daTh7mtKhxOFZ1pC9adBDJDmMFl0o3UigroipMO63HnBME0LroYGZwG/GyfjHoxa
3C8LovrRb7EGx1Vdzx1jJXEdUM5RB9BioeYGPsWeYmIL29RJp99JHmLhwynI4dsHSQGU2MtMe+tg
XW7QQi2lU26meiizT2MDaxaeeiPzyzTBu+MSm0TUQyM+1Ji6Kf1U3ZLLx+K2VbDlObe6KpH3vVkW
iY2lLec3+AAgLzYeGv14F7bpTB0wekPxZS+ql8Aami+aM03YByiidXaAq8N8AXAO9+Mu7MMbz4sa
fJgxcBbLWjX6DNpHnZbLuJp9FFty3meUZA3AsHnLMYpMmqLtgUGOkD31gTNrBQKbJafAm37V2kRH
/BducZfJcsYAjiGefJGX2AQZlp7ANimHsfs+jGnh7aFHNMH3eNKK6CzhZOmewx9xU/CFJDXwk1bH
4iIyGt266vji05Vi6n1/mUM14PTpZQIzZGJa2A5mhGpzW6kD87/pK9OGzWE5mJsCaDMcYrspzB+w
HlWqb1NSD8/x0FuYARcB17lxVcnKlcdkxdcQoNUzxxUTCxcxkDvet/i0wekMVSMNt7H0ICzbapY/
aCBUnPXQqsHerArO6nFbBOu2SujbYMCSl5BXylsDEnUNPwIzAZc8AvC74tbd80xNXHmObTDH98zw
zLNgSGi/TwervbAtAUpAYoxQrGsL6sUCqYb+InsNWRcJBnaGJq3qHxYAWg5ijTPsEwclHW9Phg9D
aaeYPKQNfqk+n4fKTldC6wtH3HLaTO2Q3WORE03rHMZFvoRl00D3saR5MSZhaazLrtSbTTP3O4Hs
wQRjA3smg4o8OXq0Fl3qvEwi2WD1WFYbEM/dRdnOvoGVF7Xf2JvzfjFpPSi6kUyKshjSJD13ihhM
Yht7ab+O9apea3WnfjeauNC3ZTK/50KtZ9h14nixT4VyXMW0bN3xRMgiEDYENxJjd6jsVq+LZVKP
3Q+71+ynwQmLDGbuMN1UMh/JsalafekIjBCX3qRbn6VIWovjMuK/esi1aSkxUHgE4YJVSR13g7vh
TFlUV0JRK8gosTqooO+zeHxynAa964wkxqFdsa300Zpy60L3AuxDvAEXwbWlJt0tGZJaW5vgHm4z
15jMVa5P8bDstap9gJ8CKKPoEfeuegR0X2HeQj60e1PoyzFOm3qhGZX6Ug8FkNtBo2axHHtVTttE
0Ui7KiKpnnlwGciKUSm7Ja1m4TeM6BUSA6bosRbwzOSLFoPJX+J2yuYZelXxrcSQxvCrThkhrNud
8rUvJmi/0IBSTdtKq9Vx6TFCopCEQ2K7bOA5gs0ZOo0hHhqTDHZRVt8dIylzbHSDaO21Q/7c6HHD
GbZsv0D4ap0ljBAspEdDITCPODLc08fXpwsXepO5anCXBB0x2PGdGosgWkhpAinVx+4lKkjw4KaA
EefGS0LzSRizx3TG3Lk2ggEFo01kTPbSlTCZSUa256NpaU+KlbQDpG6nvdN6hGVDOhrEFzXpvm3W
qt60tNq80nD16SN8leF9PRUydUoOqyL+UkhySLMXBtpeJVGngijeHEu8Ub3ua+CmGg52YDtzFDXo
jt2OropMd84nQxgVZPUQt1dIkeTOWFgkB+DcK78OuibAVOA0TPEkzkLOZ4aEVZrmuT2tRK+w2GoD
US2O3KGrs872FslMMfZiSUtSbIN5HYOnAVqKDUDX9HJW9UThKGS5xp5giGg2c4NhgtikNqC9B65s
lnmYL2OXfRtRHAhPNItamO5SgH3uApugxF4D8YlfFNAu1tJyE+vLkGLzswryFrMSM4XcuWpLjQRx
XXciuuq6IMbhlSWtv4zdDJyQhOmNTYKodOKutKouiBXraBnBW9WWUMCnz6aBdZvvjKLtljGLHodM
2dbAXWjqmj2RB+c5bIMe63DWVH3rWdRSz00haG2Lw7J5BIQORdrpZuyXNCVUwUIaDSQUims9DSpY
QSwjMi1kZCwzu63UbMyvFCVy07UeefE3JmM2Ll22XG1lcyjawPxO2l1XA9VduyT6CxYOYgj0qVqo
r5yyysMNFivVtAYVHQi/xayN447qFHgjyaFqFolR45xCWr1jKSo8UhbtIMqICBbbVk/kurqoQ0j2
C1rdswGQp2YWawUyklw5nsRlp8TnQ2yVoDC9HYAVTFJinG7XeUSiauW5YXjTA72/9fIcF+q2rlZ8
PJpG3Fob2kQ9AW3KbK1RX6mdlot1pXvduNJxjgDlU5tdsHLTyVbXnTXGL3lX4+cyDJMR7TIa7EJ7
xWmlG26hozTtbA40p40aw7kKXE4wS2SB6jOI3IxzPuHieTW7hm2MCU8sDDOIHFfS0Lsb2TrGPa8H
3tKCKjFG4qUGXUvJ2ivaWsljKHnaUeBS1HUJEz1cwR7j9SHrdZ9g46AzF1z1a0C/Urz2wP/SvGkg
SwK6Btp4E2sDfz0khUNNZErIhGulA8NLRDEOh24WkNolW6LciiSPQzb3Uv2hBfGMuCUzE+2mXmbD
Jqb64S70rqiuh4IswCVFX7XlxNCO4A70zjtPcNeezvOegHzJ4VcttpW08nA5FiVrVeg27j2IYYXt
j3gqXk0o9mR4Q2EjyveC08ZVDBMuWjlQ7y4t6OE/KsyksPyS9ewSUk93FlUqnMGAJWnk1uIMWFOn
obsazLnV3ooATbU0NqetKLaYN1gxGxqDTE5pbK6Htp2w68Zja05cROm5gBMFrtm1CXutwTlj5Zy+
1Ba9bIsprGiVJsbruw0pVWUrh5lBXg6eIHGlwAb7qY/7IxLOdfVc3Erx/CwvH6t/m//0R1mNIg4j
+e//dvBv192zQBz0/Be/2Pzlt8XTo4zL4vhvDj6i+ffXH4fP5epRPh78y5pFWI6f2mcx3lAMyH5e
7tdv/nd/+At5czdWz//6xw/ayeX8aSFf64BsQzHuv4bhLJ5F3j49Hv/BLxKObUKucSiLUsDmAGbP
RIRf+FZ+BOeT3iXKsya5+flHv0g4hv5P1KlI9WkuofMdPdT/I+HwI0rGJiX4memIPlf/ExCOfVR3
tKjczoVhpHOI9m20jod1xxoMjl2RIfYHLd1FVrqpKG32aJFM1jedRi7rBjH3qkvHq9BNt3knN3wp
8rjd0ou0y8RJN6WCY8z40E3pUmugcmFvBGCdN6DZBkivXUU5q0JEvsaTKb9RKAZL125RxH6uUnHf
toUfEAeT5NlqdCUUPUWl0h+qaSUxdcGrdREmchPJ6HNIU+Jgg/IuOSbwbmLSsVBsY0PcfpHuEsPb
CrvPF67dLz0qeAve4rkwnNzREvsl8LqbCQhlH2Mh78lzG/8z7G1knhJssrZgh/dmEux/llD/Ktp8
XyKUav71j6N69buBPRJ/UFbu7DxohC/r8qzC46C392abrLvaOiFKOqryv7vSUf29qqs0Gioeoafv
Ff1rp51oDJtxxW9rxFxg7jqzsbF1iOVpEjuaIw61B1oHhe+Gl7GKk4N7C2Eu1QJ2Cqwb7kK9XOJb
Aewyvaqic6PMffBcqyS5RtW8FHOtrkoXYjaOUKyV3X1uqSyr2sPAxImwsGhw9wF2vkgk+DE+S9bj
BbvUwpbhwjE+KSNgTMpECWscC+x6rMp1Q/oRPz3qRax7Skq3TAoxETdB6wy9/PLjR/mKz3hTJP85
AGgSeUfQl+n6PEBvhChosRxaTTvhk7LjG8eb4UcSqkuv/dyW3TYlFIYubjpsTvDQCwYl0wM/4Ot9
/D1++xzefI35XX7zNXKQHPZIQchPqEeAYV2QViIGIcy09BNz6kj88O6Oj1SuZWV2HiZsLAukUGh+
WAQWjmHqqTt6lau9H1kbgfwrgeNY9uBFoqJXh5Ft9LuosnaJGiwyeokhnm6gWwrvAhYmQd8ZuZ2b
Sbkqy25NRKlTK5lI/ReVCjODKO37XGD5eLSPlKi/huDvr3ak/zCR5XdN0gqfLiCOOs6KJApSgjlF
H65JgW06G7FmF958fNnfP+S/L3u0IHsKaeyq4yHXdoZJEownHd5x1flZcEqi+X7h4L2eVb6/Bv9o
icJXgdRNy6XGgQgY87cw//bxzZy6wtHKEbU4WHmCK/TjN+HcNe2Jpen3gwVmxOIuDNAQh28Ealei
ModFttWu5fijdZgdoQXJ8MfH9/Hb14HuQEAN9PSbrxzrN28eKEEPZyOuU2cz43DDgV2dbj++xs+u
hXcvg+viVD5LoA3t6P1urJBGwZwZh0cgKxwqvpGdLnZ3+qSuZEqe2Q0gJBJM5r0f2+eNpRL0cdh0
jIeB4yPx34tuxddx3850xmTWztx3FFDxMRSAF2N+FUYsOtluq0ANzYf7JEWRnxU+WWSkBNG1ktH4
36Zrmn83GLiGsvdV8oStN11J54daPykmf+9UZ0qlnmkcB0nnuOSbLQ5iJgzdibr+U2PeayV+bDtp
cVIy0xXEzV2Ho1jh8HbXvDUKTUVx4YcT9hYYdCymahcMwzICwhNwRBLTQ61oZ0aXbCnYb2W/qSoO
EU12pRfP6lmsld9j4bxYZvdgW9Mtp94b6WykfgVg91ObOS9J65E+poKHUWGQqLcoa8gYReeSgWsi
TuqlAJiA2UTrUeBXOQQ6K7vf42C4UPpvIrWoeBkbq7c2HAIBvUNHDq9wyVgzRfa5TK8wOLtI66eW
EGLaOp9k/SMFHcTeON9CX1h+AMJ3VJDsPBb2j3D61pqfReqxOT1aIJmCgcTF2K7MwVulWFhNlVih
1FtLD3sTeuL6JrmcwCm3w9xie9/XtU+m9cz2qDG7C86DyNGSy2TE6lOWF/N0UeKnOs79QU02jhnd
8HhWGFUsW3aK2fAuLK2LMdKf3HbwMX6+RZVDDl51yIlr6QWYl8sSbhEWsZCBux6/rX7bOs1mqG+D
CMO58TzXm1VVx+tW75e6ap9DnQb0TQbH3qq5tejn7YEzcoJGxylRJ+sWJnqCor7C3Piu5MlqjFjH
obvXTwO/FOf4KRXjyv0uPWVth2T7EGGBzN454TnNfKROol2SPBpGQnCm+ox5wbm1k5em+jMiwAA1
UdotzQFLwalxJuLmlbHOyUPJzkPpdY2zy4o4xBubVUPYJ9vvc1qSVK+nX5Wt36t7lR66qVaWSRPd
UAXxgWyshipfUdP/QraJ3Q8HMYpRU5qvSvQwEDx8nV6AoPVYj/VLL+pWdab7VpldCcd8TNXkW2xO
14VdXpVTf9P07kVOKAtDWgvCM9oLyOxGG9n+aE1vgQfPg6Fkq8C572pil6hahuV3OT73OACrqNzM
IdnCUSIQGnGTa271qYAqOy0zCsjRvo0xNEqetMBcGJL9UNNou8fLRC4JnDZmbzMO1UYju0T55Wqg
7UZLS0x9lja4kITSZBZNF1WWbqnln+c11RC9uhzC4lvFp7W6vnbLa3i1fAPoyeBSQnldpg3j0K9d
FHY02/vUY+nSfsgszg51vm2VnAlp+Wn1DYngHv7TOrIxZu7R0IbVUsrk0nVvMZNbB6q1VLBW6YaA
moa+bhQcbAgmUWPbYfZJ5Nau7ymkjrPjybCOReGDu8aMJngwTLG1E3sFS8+faN8rIvLT8RovyQtv
dGgYDwjR4NVWeYWUg2mZNzvPmRbKmG+nuXGdKu98h6krb+1m2HT6N3j/66S4tZAK8nCwIG3KYk89
dxcV+TdXKJ9iKc6GJkB5TEorBKSiXCg4vuARhKPwt0RPV0hHFhbLtRwFSRd8CoJbWZW+xoW0qvLN
vN+ZQeaLxtwaQbsbYo9XuPPN1kNGFi7S0lu76p5Ac2XARe9teNsKid882YbKChXQBcqCNS1qmyB1
ziMRfvZYoJRUXuT6izogu1T3kUfys4vIQEPKDVExhp8cvbsy6m+WHt6Idth13WXlNitkmmuqwotR
L3yB049a7IoZPpalG4Plrk+GK+RhDyIosEaLzoXdXWtOfjml6ba1UH/ix6Tjyhs3EG26EzL21/6p
g02QQ+3cD0rnK/BYwDaHWzpel5T6yGP5VlyeJRTkbChbFklrbMsoWGZ+XnAk1GnvHbF2bGmfV721
6Ubnaadegr0hF9XtlegBH6YTX+1dQHj0zY62ZwcyS0ZAJqgRId4SwbWKraGeTAureaBa73tN7kv5
h+0R5AUOx+MoEjeoq4kRZamPofzSMx9km2xM1FAfBx/eHOu9G3YkyCzM6AHpIjgc9shp5u7BlJsD
RmC39tZSiLZbuW9V0NKKsyKNtNb6/noOABIs6EedkvLUnpNb/BLyKLDNqPR62Y3p0mnPdQr1Fhm6
+Ywe9bg4Mq/M1rw3a4NDI5VNa4TX76xq9cmKLN4ae9fbD/JGxnc0KYL6Dpdpg22ytu62BkfCDiFx
IJYWbZFqma4180sVrA2T6CRsqKSZVBJRHkbWBtXMlTDk3nQm3zWe4zTcw4fez++crXUPlDS/IHtb
0QOyz6i5gVu7DLrC98L+IbK1Nc7gn5pK/9bn49KJbu0QNQ9FYD8fp9tGUdFItNtiDB7G3v6SkQec
OJqoutgopDMpzi0qJ3lBOoYqmJ5zMEuyTFcNXjExG4mR8EJHpxpuj1uNf06Qv5/ccUcQS2AgMLiY
p+WVypoYiVtT8ec0jju5Fx1jPD20Z21TUr+6DbwTkfG7/BFdJz+TUbSu0mkwR85vIuOmdgeLqq/w
ETw1cetXu+gqJhkMvP3nFP2jbONdmfPPccrwIM14Gf+AUlO+yA9/a/NcXj1Shjr+pf+N2cfZv+e/
Tj/ePpJ/+mv7nD0Xj//nr/9ofjwXDfnLvx6Lp7/uRNzIx+Kvp8e/qFZFhznK+WN/JSlJRGqWRZcD
6UZYivbM8vuVpNTMf1o0/LAi0KUCZN7mR//XY8ohtanaMzGIFjGdtAhrdcOaEP3rHzRs/RNiDY3G
ZClfs56v2WDSs79SZ2R2eWx///vbVJo2Nz/8vTiRlaQJm/YfTkUeIhSoAYeTbBqwyczL6ExFIp/5
jVOyD6yKCSfcrSjgq93TqFuV30P8FSt2f8UQ3XdDa4kzEp1465RN05x9fft96NOkh96ab9pkuWRk
Dr8PDcIU5j0EL1lE0qdw61YEyy6pctrpbQPHgR94s7oy8gETockiRrC8Zjs00xztxU4ZFMp6sCeY
B4HwnFOgpDkx8Wa0wD1AJYKf7gIYBD533KMVennmOZ0BVFgmOqWxilKefpZKJ8o2I/JwZLhFJMwo
WaKf1OnTwH3XrfdJkQ2ebzksy59QQmK9+GZa/nqqB09x3qnefC8axkwmC4QXemo0wAjzqL5ZKnSj
NgrFjs9EYWU4h05qaw4XCq6PNmZ0faa4zkLYHHWppqppUT8MvWF2u1TzoIUstS4JbNx6ewIETMZx
vddWJpbTyV2uZc5nDXOfAUAWwNvIXIrO4tBbBRrr4vL1Lv5oFfrvLTH/P2vV/8JlyPiwCHJbZmXO
qrNrMhae5m0xZP7Dn+sM8r1/agBhaZ6ls/tNKYTF55+0Lxqg9kjZzAvG34uMhY+dozKfeek0DaOp
v9cYjSoJOU9+RNhCbwFMy6NV5cNV5jAEAohBLYbUi+voM8ROP2ZsCeZ/MDp5vM9bUz9rKjX3bdSO
5LHtcGU1QXemNVAM0M8F68yZrDW2OYOP4ZyxyO223VBl8U7kt15TPn+/Mz+/E+YmpOlg9MxL3+E7
gz/5IE1wy3u0s86XwCw1c5FbQ3ZnlFnw3I8Z3EAEhZeWOWAfBDE3/AQxMVIXqHkQkBYEU5sKLcId
HsUFLq5mXGMcgzlUiTKv6E8EA6895MdfFyQHMQHkj/dwaAOtpY3NWLzPVIldaYkS+E50Zd0sY/yA
9u4YVS61ogojaArQN8NoleHSCLF3Sjv9Ck2Wft9V7nBHE9xkLVhdxHNGhWCjDHbwaUQz/KJjAvTD
MqPpfkTZdEtvzQ2ersrDx2vVYd7y57DP/hTMUZwS2d8Oh12L0LJSn4/3tt4nOzfEUJizu+Z/fJXD
rOLrVZi0CObRWTr8c5QdpT/UjWs5MOEQ6a46U0O6PtT1+byILT6+FC/Qm7X316VcAJMA5AzwX/PP
36y9XRp7lWtzQ0rcvmQdpE9J+qJREMEJz7r/+GK/uy/oETCyOMhBgT7arvvaMvU2MuN9VDnGhZpJ
uS6KxL3U8mY4san85kF58InmjeUVtXP0frAVxjhriYTdK4r9fu4sm3ASWn18Q7+9CisDXBGgPqDp
DkdvzC01HvDa2Wdhnvj8hlgPLkLcP72KRSMml4HRAA4Gh5ODZ0Sc0SPf0ZI9yEHksyhkfAyM9RP3
chRMzVMBOYdDzp+PAbF3zG2WgxljGZwyFRCIrAo9j7YKa9oCy+iFE+YMYK3rC2d0aXnDonZh0Ip/
ovv5MBL4+RV0bSbqzLw5gozDO00sXH3tjo6lPtJf0EGKDXoSirxRCGp1ipGkzF7JEo3tiTfu/YNE
DMUoz6EbdXVj/vmb1wC9UgC10E32omjDFe14LZmXujrxIN+/bLDhKJbSrMyZCGvEo6tIl2BZj5O9
WuMzbnXWoz4Wn5WsWNXhcKKF93dDyYZJCQ79gAEq7PBagPijsTGrZC+RBK1FJ601FgvKonaraIUz
c30xmTS3ZDnegR9P19/sTdasUYBuwDL56shzMJhd1LpIeZts7w7f0qa7RFe87snCuom6Q1Zwl2BH
pYfwRopg5TnqOp9u8WJ7pBluMYy0DKaU1Nqnj7/U+wds04nuIZggUiDWOBp6u6sj3SqnaO8B5Xjw
6Am7QRIqNh9f5chBdZ7AtsOuAB0DKPB7rlFg4FhHF0ky72gpHWReuux7W257D4ka7lPO1hmU5Kst
2nLNUcLbIi9rfJzrTqE53z9+PD5mbCXTbe4cP15qNVO4QZck+4gKzraqDElUog7rLJ+d2dTCJI02
xUg4RLT8eAzeT3KuDCCEu585XO7RSNPLRo12YOIN2I/TQUbqGUV9t/Yw0rymw0w9MebznRyGFjZ5
KXYvrJtYwY6vp2uwEK2QO41pH7qbEK7TTT0olVzgIm4pC1OHDA9euM53ShYjow7C6cQt/+6xE4tC
muHwp3E0OtpFqzE2RlPmyd6pNO/ckCSQbGKWRdU2OmtWWuyoecjbBD9xsvm2vXS7eFxayA1PxIXG
4RlvnoAzVJyt3MA1l0Po/PM3C1lbabiIjLncx7Fks4jKij4FTN/Kdo32ng6cRMmzdomIMTxHdri2
cTOsF0jDShKpNJo0yzpXuj0paZToZZCnzaJoaaZelCFkhS2YKRviUWPECM1l4F4IWehfSyqEq3AM
PXdBz6n84nTmcJMnrYssWBfjszpM8UvteuldT98kbbT0N79UdBDbf7zAEhPP7yD/42U/plPFOJOa
eZQ2+1Lp9GWTEWo2GpqlyJoQRdSxcfvxXH8f0LD1qwiudfLRBGxHo204nUuv60AaUdTVFqKoRRCL
kCkp1T8T87w+WJ2CvM4RGUImz/fwwWptVY9S1Zp9zFZ8pqRGsHIS1f7jfXCOZdR5k/IMItyjfbAe
ASkPr3lR1WCuDNVnxUy7/8lFSOSTOuLMQSx9eCt0BEY2qAFSyDQA+NkU6ovRm+IT29D7FR9VDhRJ
a2aDsB4dXWVU6ooOFUnGN9SzNbrk72mECvvjCfC7i7g6+AwHqL/xDgTvjkDy8F9t95neNmuoCM/d
2IoTF5nju8MVzjWI+ziFEjhz9jiKZSW7uyedsd0nyHt3oTWiD/bUbMfxM1xPk5Ev6fI/tYH87s7m
wzVyQp4RrK7Dh2Q7NZy70eCiKuqr1OpaxKXZKdOZ37xAxPwIG3iDIO0cz+q80ITlDULs07gbl16d
KCuFAeCUap2y7zjKh7++QXOqCYEksbrB9Du8IyNv3A4vTrFPypFys5o5a4ALml+1TnAZ6NK70M1o
WGLQUCNC0IGAhrVxm9VlsrY7Z7jXe2n8EUjy9SvZBEqciw3Ay6xYh1/JtjrA6VEh98U0eRsndJ4D
xTXWH89R7TeDzPlhdlxkg9KNV777mz1BVmaYqcKS+7RMwgdlFCn14dBEUZmKfhOVdIyAz4CSa3a0
vkAJ6cd8SbOCRbMBFdAEZV4jG390i88QNSng116ZFye+5e++5ByDk2rhAb3zbYhz3AGqomr30psZ
LBOq/1D3oMS5zXhiZfjdTCBS+PtaRzPBcSo9J33Q7jWIL75FG8u1GSmUKkgJ79TBJD/badZFZXnK
taPCXslJTyyzNEi2iRYOS2eKnBO3f2TD8joVZoS77vI2zLv40XJVyDEKRs3q91UJ8TvJ6esxROXQ
9BN0/Q9biy0kP5ig0kgE59f2PbMQezJAlbpsOilpiKeE1axGN4IVHjkRVegoHAUmTl4rnSV9XVSS
a7tt/AhoQr+wcEZOl2RIqr1dAsg4ERIZ8350tGiRJ0FE5nKSm/etw6ntFtMAo9hr93FtNOs0Eonf
jVhBFz1KfAfDW3JjyXPikHwKmqY7C+QZpAQ501aSzBbrschCf0JrshIVtkbGqJM2yjKd7KrePfW4
m8/4LQR4DXcaW9YLjXHm3jW70C/jRL8oYP7t+qT3Ni7Mj1UfNc1OIT2+hq0Bcg3x2Yld7f0EZrk0
OWSAqGdPOz7cVarTcnxW+72qNMoykp74bNuiRAdr/BlYa54rcHQZU2jtHLEICA7Hth7azrQnp98r
YjQ2UZM917QObD9eNt5vAFzEUV24ifzfOTZSUYxaCpamYU+OrV+VSuQsye2dsmuZI+PDaUKmiwQo
SxNiVDK5h7cyyhSbFs0e9l3SPMfSPUscardglBadpCT88S397hFRleIyFBtM8sOHFwt600rzMhhg
E4hsQb/u6OcpjVWVUp9yiHldVI9vjN2GjOd8NQpkh9dCaJ4Eo5WOexFa1dIL3XhXw9H1dWRBq65Q
6jNvTJtHLbZ1ueTx2edu7yK3tJqyQQHU556kD0YYHomPMNc30kn7l8SgD+zEoPzmOdP6DE6P4yJ/
fnx26Rv6AFQ24T3u79VSbfGQtgXNYR8P/W+OSOQEOBtjOjlndo5zmnWuK06uMR7TlFQxGIgU5IOW
mqhLe1vA/hSOKra0j4KxMZtGe6QROQx9muaa26ANx1Ns1d9MPPJxOCKSamLzNY+ejxWGNOXF1bTv
p1h7nBT8K3ipk33hiGaVDbB7TwzA/IFHE+LggkczHX28Uuc1F5R0ll2Pk5dthKnHyyyzw7MRwdSi
b6vgS6GO6q3MMsPvhuHPNCOvCwdB1mt5ktWDRNThpIxCB8u6fJj2taPXm4l2ODpLFbkqjNA8cb+/
edeIsua4lRMSVjxH49tOtAPGeT/tA5v+j96rqdG1ACjNvjklyD4qu/66rbkGPVdE5jzA4W1BWKIM
1FsTCSfX2HS6awB4M8PzNBXuVok6k+QDFkpRPLbryUN92BkiXiaWUt0FQktOTPX3CQlAhEDycWXR
Z48v4/DbKJVwizFtp/3I6rBotM66h6+R0G1ZNGdANBpsWuS4ZvR+CNEpJ0LK3407JAmg0Hht8FbP
8/5NsKe1qSUTtIB7wFRfZIhubMjLh8ZITvWxvMbmxxP67ZWORh0yHXZKPa38uT1ml2hcPc3X9AYq
oadJeT2ZNnyWLMhaqMVGo+27UOhkIarc3kzSRZpmkIC7CyWQp8WoWnqHgFrIFYl7r/SVQhc/3LhD
5etk0KcueEMpi2uqm1wUdQkKsa6isD4VGb5bFdA4MPAcRlTOJYCmD0cPbelQaJZi7IWb1j7YMGUz
ww32kQm3aOX21eitPJU2t4Ux6OUnj2Lg5zEtVaz5ajdIke1ZEy71HiCIlH5wdrJeuU2VTnv4eDU5
XrSRYuE6aYAJtfG5ok/p8HvGMX1+U1I2+0BTLMR4xkRfanMKoPz+Kg6pALQV0G5Q8ThHS1Zv56kB
vaXdm7aMt8IYC992x+7rx/dyPOakzThhmvTB8boYUOEO76Xwqq7qG9Hvh16OFyHn2UVFr/G9EhfO
bkQ5+5+cnddy20i0rp8IVcjhlmCULIl0kjU3KEfk0EgN4OnPB+1TdUyQhyzvq5kqe6YJoHv1Cn/4
dHu99ynC3xsXAD1J06wIzxxqtqI/X7DKNFw6m0w9Ij3p/GxTEvuV0JxQAT/f96GfJQ6t/3K20/D5
f+gt+iAGOOaY5P9XY6RIEtdNWCP91UfxqyO6BshBUnjoJmiNlqFMNDPH5rou9502sl+0PIYPXQkb
yjH/NbqZhoKMp110zY+61sKnpqsAb0oFU9cystQOOSE4Nb5dBDTWYq1u0LhBCsNE6gzttVWlp7O8
Y231jKSRTlxH0sSFC7MQ6C8tuLlyjZhF9RQrbp2iNTlUP2+/wndXzfNXCHyEOR4ERazHqCzPX2HX
aSAxiqY7erEW0dPEbWHvIb30bAqkpgzli5VO49uEEdbBLVDvUBHDLteMK5LSz83Ee1DLqfpVINoR
r9IJePA6T2I8Auu0VF7H3tEa5KAc9SGaIY4fcC+aDnEwj6/B1bU/ositEJOEfLHn8/JlculFR7W2
689RhhaDH2au7XdTnaqrpGsr46lLIMWuAhT5HvKuhRsGYUqlETnitrkCaB6KTWf05teuC5GQCZtE
2eWpFbpIUmSFwIZTl0/RJAyw0GiifQU+DPuorGmS+DNmNfWbouuqlXQ768QAEDkYC8O7h9FqTUG4
D6YNtOMC7K43ovditk49PSoS3d0HvTfbL3paALvvu6Zz/bAGPfzowhF8UsKpP5WlC7AlC9X/2GEd
witRh95LkQU4246OAIVPtScROTfSsttZOppjbLWwBLrbl5/jNBVQvCUyHH7uVemwycPCQpbDrHZ5
kY/RvouZAQC5D+qvukkJA6UuQsg/n4xvga0hG0Bsrt3d7Q20jCxkmwDKPJp/s9mpupyjN2Me612l
d0cVldSNhmfHBn8yY/vPq9AwYy5L+QJldunTUWW5pSNLSA5uutAAjRRoe4q9ye1VLganPAzL2DzQ
DE723tOTv67coGzzLlC6EeBog/Gu3U6blO6jnxiT3I3O8N0qNYR9RgOqSkeljbdXc6dYm6vpxXmc
UdHz5HKWJF6q9QLQD9DVDDoGp5q2LgBw1H0TrWgQF36G2N5eoADleOPvO48+3/EX66KbQYJlIOy0
zLzKtgcW5goGBg2ev7DhlOY15zW0K6l43p8CVas/HklI6ifOZD9XtgYFlF7X0VYU00ci6qtWyAJg
F7nhZtTGul25MsRgoUUe4c5s5OpvZSBF3KIGBF9xHrOaoocb05n9ceh7JtqFrh6Q9s42uAup+6Hy
Wmov59/cushG2Rsu7fr5vkZmdgmfRnNqcLvM7o8d4i2+VBOqOpq3/u3vsEw5WYUuIrRwG6FmnUT4
/NEKrWwdoSryKF0l3qv9BE/EjaceTBDp1FuLHBpmQ6OI/rQoxwk/EMF4r+Nz5fVyxhg4AkZCrHrZ
/0j6LquzUaGSl+6011Ct3IWjHp+soj94WR18zltH/3z7uS86efODk+jS4mdWARp00cnDwdEO+lAb
j7HqwVdrV+RvzxSOn3Um+KNQfe6+731mriF1HCuieqbNeOxkfed3XIln/I53yDU1JWfh/AO0om6J
uSHVztAOBzfSzUcU08wH3MicVWmMWNzpEUI6lVYhaqQhVGKNDrMiBf3bDqGjvNA1H5jO3d7vnMss
Dig1Lhtvjk3Uu4sXlGG2pJUpP8ztuwEGVvTHVei2iCQu941OVBRWC2a/D9PvWWK726lE7qQtSF1v
v6Eru4NTgGPM/KGI5IsX5JUB9Ou53A5lh9TXUHQvyAOqa9UahB8aJQYqylgdbi/6DnJYPP2cUZIq
0/mfj8j5Z7GtLKmMaqQYAg20C+w+2NpV2uzkpAQH4GEFsnfhJ6Fl3cYEubyqk4yXwZwAEmDrnqiv
UNYtCo3RfSo+mIk1rhRkPh4BFinbupucQ4+r8c/Ri+XBiJBNHOA9rvVeMx961fyK/lu0ISBTM/Dl
URspFQgQAfTDScJrK4qcNmeNGo/qMFxp0w2jxAyHotF4MuO+uAOJmoPAxcuYp8IubwQ7g0Vt05hO
kPSZNh2bsW42bo8SrIfO9DrKkRBN9NG8cyctK1HOJiZcDDeARbuM4BZBSbSM5dMuYOvpnTymNqKl
CNi2mySqy93tD33l+JGI0m1WVaZSjHfOv7MSIp/UTamKGpxm7+UUmbveU+5Vh9dWoZ/NWFkHWIZ9
wvkqwO21pLR69diAU17rRe/se5VzdPtZLroZ83uzuThmMCxeEO+dtL/SiWIyyNibSDsGGfcrKJk5
3zPIp0+9XaRv4TD0r5YXRe0DMmLQE8NBy32RWY7YKqmpCj8ra1hzt3/VtWd/bwMzDrQYzyxOEqbg
MfBRTz0CxAdAgvyUHxNr76xyAR3CwIGZIykMfTmM+JYNqhKhKSPmaj6mSPugI+eFWLKreYwKIErB
X40yiV5p3sKQDcIQaDpodqqzNIabJCdUNBkemvEeCa/ih+1GzbMxZFBZHYTePN800cy9E9YuXwu/
F9s0pFiIa8yuzrdE0nu000aL5oY6cq0iQ7fWxr69c71fnlxa8SDyNOgKsxHUYuNR4ruo1Jb60bEJ
Hp2BTq8pjPbD1GTRPpET4ia3v/bVBekJzzc5GJLleeKqC6exmfSjHbjRGtHWZgWASdtIqkp/wH5l
fXu99zToPDbxhH8tuNhedAfwZesM/VgY4yp04mSNDt5DbDofaBbHW02W7r5X2mCTeDLYIrht7mjV
INHSleIjnZBijTz++FA24vuQ4pEumFQcCntStoN152NchjV+Kix8sHq0K7ALOv/khWklIFv4qY2C
EiPXK/qVgCV9xJnSO0td/Qx/LbUIax4ZzzQwIDh6Zt6uGRXQW8pMbWXLMdpCnb6XRl7bzZxu9H5A
Gqg0xs8fLTRHJLP0XD8asRkewljlqdDZvvNUl6nA+8nmC+BXpdpLkkxQjeUgU53NZQkbTW7hHAs7
TXyTnGSLsKezAUHmvd7eYZcFkqdCzGFlzhET1sURKlSt93I3NY7tZNg+EmB/1MpyPzPjtj80KjYE
jFKn70GMQ8ftha99Q0xUEIiZYYfAGc/fqQEliBOWGMfBquI9UXtcM3qens0cSRhv1Lv/xXouAYmz
O7ehl53BrrKsTg8H46ggCAb9XomfHK+u/DwyR7iaeXmnqrpyHNgu1ByYP4HsXkKg6HbH49Dl05Ei
hyQuGfWd2xm/kXVL76x0ZXcyjwSdDECJ9ZZ9wgCpTRlb9XREY0/dFZHzBPb1HoDuyuMAAHb5UizC
oGrxuQpjMN3ZtuTY4Ui8JyeL1pPObCYo6/DO81zZGXCdwFlTNjCVNBanzfNyNLgrZeJLufpLO5TG
U5raOS7xo7ajC/h/GUr/X7bc1fVmrRIHHprjXDza7HMza3Efk2Qytw4F26vIuv8Uw0mfJ+TY7wwi
rrRFPJIYtiBiZez75a01oiBaWbGtHu1KRXpdevXJiHI00oMAAwXVirahK7RVlbn91mrr4qGRqXKn
ArjyOfkNEHdw/8aZ7CJYa2035lzhR3SRq22M7ijTxsTYGTRY74S1K9uTzA2hf4qCWRVrcYWhmNPa
NmjbYx/rweM4ID8Rojx9J45dzJXJkGZ2IbWgBwwAdNZ5PMH12c37OeMYHbf6iRw4F7KBQKSFEPFD
o2bRo9qG8kHHusA3TFQGbNkqW6Oy9V1pl/khM+LfuANqezlWxbZIZbS+HfCu3eX0O2b+1YxNuEiT
3Tpxx0bN1ePodagUODL6YMmk38dN/DZAE90BBIsfsix/1cOi+OCMSMpUAy3gokqsV2UELd7WLhCK
Hmy4kBYaJkVdr9sipat0J9G5tj/4aibW9HSwGJqdv023EIjG65Z6dFoXsjZe5x97x5zL8+AedejK
DWQwo6RNN1NfkM8/X0pHlsrOrFA7Qnth/s3Y4Wmos+K5tZMGKLCnzXwtlRtCb3/d/iLXHpIbAREw
Cy1fTHfPV5ax3kRJP2kQOxBUi+Lpv8aS1j5LtH5ze6WLKf+8O7lm59GADvRcXcQ0N2gnXAIa/Ti5
1XPJEGCnhXn7g6uh+JQZmb2iR9QgwZFp/2lDqX+xmmzcG058J/ZcSTGIc5S6KqamBNfFEw9RHGNe
3+vHUK+Rj5vM50K6aIvTKVlPiQvkKNQ+3X709/C5SGHNmUAFUgZwma3Ov+mvsq1yeiUdAss4okZb
zzyLKPtgDlCrVgwusxRN8fQBtV54bm6Z9jqCS7XlIIGSFXie2GN6LIT1h8liHa115ikbb1S9V9tT
7B8KiaayjZwQLTs3rgBCdU5a/EkSOUg095oq9VE5w/qlVpBb3riOguWUKzz9m9bl4/NoDXI3ja1i
P5lWEz04YhZnYpsLpE7y/DFIpc0wFlHzlvmEVTXruAxg/1aK7B+hJPVMqqZmhIOmRlm+HrVwqlaW
pojRHyLNRm6ZqdmT5owaEAYKpRL4s4IVhA3XdvCzMZgVR9kqO8ux8WJSiuKnxgAbUW7SrZdGtwGp
qaJCz56eYemL1i1fDUWq+hrVfBe3uKjqX6spzpG2M5JfgVWX1aHtQmvu9tVetcrDataC80okjoIg
vAcqv7apAQuhcjh3TqCTLkLuxAwKD5LGOILMeXGmSvuAldj0BQ/X7o85qvKhhbi4dhj3vRVqoAyA
4KvmWZvKbH97j125YiiEQJhxfWswexanS84W2XogDVqsRXhghAj70HHD3T+vMh9hHelRanFdX1xk
hdPoQaIExjETsbsNdDvdoO/w/R8X0enUaICBVA+ROXq356dlsHXkk9rWPsatFBth2t56wlj5zp18
EflYxUH6fqbP6bBRFpPeTovMQQ005zhgDbDCPUh/noucvXDMe6HvIrwzx+Lkz5xk0m4yyPMHkjI1
EVtKlWPpJAay39XHVB0RAkgL5QF/nHatetGwds3yHrLqysIzIJACg9ALLXWRsVrJNGmlNJSjzTT6
5NSV9DORd5t4yn+5KhoqSTq1a6Tf7u3G/2kDnIU8kO8UwdSKKu7HxNvzZxYAT5Gnj9OT2zgUqXR1
om2DqddT1yjxtGb+pTAb1ur+iTFgsseIvdpU8QTuOIdkaoYqjQsbx60XE32zn3mZOF9jVJdfejXF
m9QLmrL8TGMlRmktHYtgq4XSbrakP+UGO7Y8oHiMRIPWp462TNMM5YOwdV2snArAzZrw6rykmtN2
K6QESuGjYYcbYI1WxL6eqrBCLWgajggThDE6tll8shWvP2U5B9Af8V07aiL3npH2yr4npYZ7tNt4
SDJleHQdU8VOX5No1HrEEaX8bddTN6HH1ei/NScYkHySIl+10sOq3DSbJ6Joou0aTYyvrSVDA2sB
Iw+3TWPNeqZJMyDgbhm/8jpU/5TQfqlKkwbtpRlM6m3wDYHrHFmRfhitOLXWsEyb32meHRQiE+E/
DGDxGC2bYa+kqcSHwTM/tdaEDHwYZ/ZeyMlGSt8enWnTeRhVOjn4hFUTWWO0rluj+9VHg1X7sezR
sOx1o98i0Fg0G3rm8V5TMj1EXrejmeIKRvZOQSc9KJGJwrztv87I0tfc1HMc0fvSU96fKnmgu2ce
aRQmr6YrGuSngshCeK6Pmm+t2eBf6JFvHd1uSramV4UHgUncG4YcBtjPqjOeIwvGC15vGXrzQ1o0
4Z3gcJEkzLuXLgRTI74xfYHz3SuxanJIDeKT2kQhykKqstHiplx3ZtVumgpxvArnvzsJ52V3lwmI
A/+QCIsvrrck86qKMAu7c9OTkjCIs6SovsIYHH2hKNVeH2Wyc3G32WFfY83+fvreYJg74UH26DR2
/K8lKDxoShYaMUxwYYDP8fOvnCWx+bxeGuQnfke0wdTSWCeDNFcNnkQQugLvztVyWROSS1vMKRlC
sCbch/MFuyzDbAJfkZOWpN3KcJRpl6TwzNMyb16m3h0f1RR1+qbKtV2MgdBHDfn3t3+9euhXmJT2
fAeu9KXciOpiAOAWiX5ywgBjWcywHm09H+986Dnen8dGe1a0IFuYidtMJ86fVO/wVrDbyMQcMd0p
5oB7TqRr66yECBrp0bM7iQExTq/fyBFHm9uPeHnvsTjXHS1VJFDxyD5fnICmO2DVzKNl1uGTY+JP
mhXoxQVoCtxe6fL2sWlDkiwAo3r/qOcrWREGamqd8pgNPJGIachYjMkOdw44vz3uNkLvDOK07f0j
VXwW9iDtoCPEUBHe9uLaK8YIdGncmMda92rfVpzmezgIc+tJb3xIbSnXyHGVG3yLlHubeM5Nlp92
1rGgCUUAwXfr/JkbHZ+xXOTWMcjHr2Pa2p+dzk4AlVrRgzYLBZZiPBBzorVtlt7zoCUHz852rRL9
+PeXT3ODwo7w5VxM9OzKtjOvs6wjGiTdizVRT6+qvtb3aqa88fIhoEIqyckA0unL7aWvbW/amjMd
kfYOEJvzd8CdiapRbFhAA6fJd7s4/xA7Q3jIx0y+lLX7mFQZbOOEyBpSpdxe/EoYoZ0KU4ZZHFN3
wIPnqxtRgUXcQPbYxyXyIEVc7fsQVwQsct3/HCw0VpHZYIXLzxInADvZBrvV+uX2r7jop7ED//4R
i23gBU7XT0VkMyTpVX/wzHCL/3CArCliE9Ds483t9d6vhvN956DeBNEQhjnJ2BJLMsAkkBj52cda
zRUgZ0mWfjPsJP9ucVF8tCogq36rulnot1VrfCOf0PBraVN8OGJ9nG0sogDv4hDZ9mzbyQalVRu8
6jcSCuByWKHY7UqAYK3wsGvSPemrBYiCigiuBB6E3/BC0RWYY2m3zzRNNri1SOXnUJPz3H7SK5ck
WTRTY9iOLA1Q8/z7inIgFatd+zgOjMexQFYOXlN7z0kedFvwwrCaRkzuACzgfpHajzCRulWFAcy2
wXzx3lTy8kPza8js5z6tCpl+sdsavZS9LIV9BChXn4rC+80Bl3snyt1HiYHZ6vbTX1R5Osuxs+ng
czVTv5w/fAxGUMTWYB81LTY+WCVuWFHcR4fbqyz0NEEmsQzl0Sy3AeMO0vr5MtaMzyZ4OUdTKNYP
wPBU9mN00mLde9FLBI9DpVW+GaPSfO6x4nnC+++xTTzlF3QxUmo9D61NqGN6tFb1PDh6mKKv1cxI
Yx/ltfEOdmE+S8utr4PgmCmwBJ1l1uRkalx17mgfpRNOgCFDlGEBK65A0t1TuL+80ejI0yxDgWTG
qixPWWpX0o4rwzmmErOz0PO0nXRG7zEcAmOlBSm8/VJ667p31TsH/DIhdSzS0Tkngxt90TAvsMib
EicKT9o4DXv02MJDl4XNoWsi6Ydqkm8YfBd3YullIKeHTPrHaJlYDkbmfBuEE9JrSFlEJ0Qhskcc
gcQDFV+1joVuroZJTnjMeuBNdekdQPhP69vb8PJszcsj5McVTrcOpa6zDLQ0W0tXS5bvRWDvGSZ1
jFpwZO0UMM8gpe7RTK+uR/INNIXYwjTkfL1UzZ1wzNzolHSi2Tkyq/fIRWl+minIaeMDc+f1Xh7m
GW0DEcbmerbAnC/WswNDA6URn3rGLLQ4QDUUuKHdCRmXuAmqGHqdkHtmcAoMxPNlOtDMjKO1+KQj
l/5pxJm6WYkIg9WncFQwng2KrPoMZxI4b6q3+MeFfYmbZQQOEApQGCbuytR7KVeGiVJ6O9nG7zyS
obpGSS9/SQw00O785Cu3GT+Z5AXAIIGIocn5T3Y1vC1ro0pO0ego6yKOuD7TXP+GJ7iyUwslXFet
q+0rrebXukF1SA3hALw3lE+U0e4mSBNjb7upu4+1ztmMHTonWlB1J6cp4ofWGMcNrO0jOrCpB3Tf
aB6cxm32thZWDzhwauukQIcWw7B/8x6YAyspP7NDkzgCiGcZWG0PHeQS2/VTTnOgrWk89XFsUnZj
CmcjIXv7AF1GRlYzgP4itEkW/L4z/irhaiuarNYNk5OVoXkN1CpZ61aDBwk95TuJ75W9zFKgfRGd
m+vlxSbLaKljf+jGJ7xY0tdSjXI/TJvmTk16dRVenDfzuTj8i9qlT4US1pj7noxJhDsIHMq6NZFj
v/3arsQB8sb/t8ocFv96bQreaJOVsEpk4JDbqZhDBx7WzKrQtjBp/hdhjjJwlq5mMMZ0cPHq1EH2
jturyckZLfOT6KrJ78cRa95I8R46Gd3rzV1eJUDScU4xUI6gjbsc+US16poZrusnHbDfFh5pi6+0
jcuRThpozYbYYyzsf4/ltNQcFSA8D0lH4fydOmMeYv8cJKeZKLPHzwEHY4B0myiKf5ZGcq8KuHJz
UfoBrwZybxpshPPlotBSIrOV6SnBUn7lGMVjOyifcmH+0Xvj5A3JBzO3ngdR/KvoBwec8Q4lvQ7h
GzDCovSM6I5YWkZMDzrg7HHooHCdj/2dt3klQeM2noUtKazJCvTFFm2LoAkilf4UMiZwOCBRta8F
3Bl1JVPC1mrKFOuAux0m361N17ODyYnxaI+oUKxjjwBqylR/Y7p5jKZJlr4TTI21cWUybfFBmLoV
kg/pvf7WlXMFr4NTCwV+1uxcRPUB39gpUGgJOzKfZ/ut2MV2Gu/SKbH9EZLmnXN8JfyRFM6keyab
OJUtogUMwWx0g4R2Wt2/xfTBD0nT/4YKc0/j6UpYAmUOFX3GD7Hk/OB/BQwxBF5e9U5+CsMYmnSZ
mH6rO8Odj37l3LrzgHjWXKFtYy3SBTsfNbPszPyEyg/jNVWx1xK6ml/aXropEG1a14iUbm7HwktM
wQx5ASdBRTCr0i1fYj7Us/hvWJykVrs+YMp86+WWeHQBFezqqJSnfDDB15cosyWZZ32vMJxAZRcp
Tpdcw+9jRW6xBS2e684Vz+Z0t3F45TO7JMXz5ItuLVTB87cvOzcPQ3ssTknWpY+uOtFXV7Elrga3
vfMJrnxovjKNQQZUNCiXOI62RcDJgYl/0hMx+HWhoCyfoeB/+51fsGcJItAqQR1wIbynC+dPpDpS
Q2kpLU/wl0xA4ob1ENRW/m0S/fuBZnzCnPXDlIT9jsyn3FapLp5QH6XVYVliW00tjB6l+l1XZbwF
MFVs6iAbtrjtxQe7z970xILYrVfTzxBWnZ8pUM5uP8O1NwUugYkoUnPkIIvSQZGzAmTvluTSqkYA
bmxkL6J7vJJ3BNl57Uey7rnUqjNtBwTY+ZsKYfwB7POqU9GaKdsx6eMdHh5IuyldbmTrzqjiH1EK
M3gt9Nb4Oo1h5aykaQbfGUdop37Qhy+BHlafism2fwTF2DRbz6mTU2npwU8YdDjL22TPNfj/VsN5
1w3yO0fs2quaO99zy/ldFvH8GSZPGCIu0+pkmGWG3UqLmfHU5N7b7S9yyYdhVzENnPWSIUVSepyv
E3p2NQy4upyMIEBMQX4tJSOUVDIBa+jqNxuz0zaJwANgshq/G+ShkepTOf2bJcZ7Dkz7mWEokxV6
pOr8Pv6KlgbKAnzQIjnZOMb5iMsNh8Qyet9IvGbnTfLPWDjbLmjrL8ZQZHfQH1feAukpRTyC4kDd
GC+fr66lQk1g4BWn2ugdKKPa8NWIcHyBR2TvEgw301Vl4MlkqWX0JFEd3VR27+7gqCa+HdXWpjCN
8o4e55XrnPA10wThSAED8hY3I/S4EHkh+pGOMYTf6ybF/NUAufU24q6drxShlzg4jW6IUp0ZPyai
NvamAXlu1YWaGmxi/taPzNGoi4Y4gVLSiuEPdk3wVZMiUBnuYRJ2b4rxnrOdHz4A53RCGGozUUCp
5fxVJkE+ZJBJqQkbs/5oiMj+QkuCzmHI9AGtKIQlyzVVhxdgz+mIA1+k2qE+HSu+jPHe8IUVdOlW
FJ35owxU7anl4bZ6MdScs0HpAeXYXQL3L1CwZ2yIhXNbr9OB6496euwVE0aOUynNGw7l/Bm0QFei
zdpjjIsL0os7xqO7rgwhq40GDTpdt14yPlkd6eGa5uwAnyd0oQs0XlH4fVAp9tYQQHI30m3i0O9q
I6vWkyocumwglA5K2EXqgzJFzS6NHD3HhtotTrZWm2CE66nGKStEKxEUgbKm9vPbxHlGxGg6VhJg
xmRN9k9csW2xCkyl/ty1epf6uhrJ72rtmKkP4hPjqqpJi59B0JdvbTbZ2CZpbrFvXcRXcDcJsNIZ
GBFnvqlgqr2ahkHB20ymdkfztaxqXyO+I84bOGBNRF5Ypza1hE5jNxx/pXCOhD96DVPTBNUkGzds
FCdXXdO4f0azYhB7O+Z4F7FtPmozpo1GrU3barGxDcW0Yngx08kWKbAh4gHikKKsVNxTcQKHcDw5
5H7d5BU7xcuk+iUB3Lrt9QLNP9AhWvrIHHCoVk1ZG7/1YQg+Wz2W0gxUktCvsWbidKB9iOsTGr3/
Vf0UtD7MOfkIzV6F38on+Bh31HObLjT1txiDhXw1TjXEcNOo8RsdteFRH9oJEm5UC5bOdGP2yFSx
0NCnr6WacXBELypjHWRqdtQQ1GKS1I5ptoGwmwV+iStdtUmHKv+BS1qvr0vdbfW15MTjYeONElpG
5lLVYUZuvKltOh5MMYSzL6Rw+52nlYZc1aZJo2LIWr3GtwZ5K6fBwN4vjd6ztm5X9dpKgSXRwlOf
jRcdPO43RTnma2iqXuYbQiswD7eiX0EVljEgyTDK/DzT7OgBPp9C7p8Y0R91asNXlDyTTxre5+6j
qG30AquZnWAas2UqQxlvI/MJTJrM0hFKm5FPjykc6WLDBWm+oV8bECy7MPweiBDOvdQhzNbSiWbr
OiDlvqKI4ClK87R8DttUlw9JYKn9zh3Bmm2nuiw/3d5jFz1Zpn0zyIToMSN61EWmEcVBksVd25xk
4ma+VVX4W+v1qVHDetVbKJJamfzRDIZ3p+08R7ez6EeTHEIZs2qmLbMw9Hn0GxNysGQa61OVZoZf
dkgnl6GO6GJgil3b32WYXXnOmak+N6BVaGxLvFKTFNrgmgHrZcFjl9Gf6gLDBeCbP+ICvmNv4XCr
G/9c0JKF8oxkmvTigGMtXq9uh5o76X1zimYW9CwIv8lsBPhvf8SLHJ6BhjPDT8Eo0QFZ5nHNlHM8
1bw/acI5DV30PVNN74M0a/3ObrmyEKnPrI4CTJp9M//5X8lH0CKCE+pddyoRwF5TtMDLZJixTUV9
L42/shTgdmSWCYA4jS7nElIDqUD+OJwKBIZ9YsK0gU7pPsJbS+881eXQk27132stSt3EKMEodcNw
kik6Rq1gBBhOiIcZqY7MBRfhDu8K56tlcSNXUVKv6PmXm9vf8DLW48KBjiSblA4IAkfnr9ZJczAj
rjOcdPT11nZjew/FON3T5rpEXPKo1LFzqsxWoaFwvoxdJ6mwamU4DbpW7pTc7h9rbPo2tSnHR4AP
ri9CmXx0M2BD2Sw+DA6tWyvCcv+1vcAPedfQpsVE9bH8IcOYoIMrWkk9btarQQprA6ijXKd4nK9v
v9oLmU6GBNyjiK1xFufHX7xbBF8A6mT1cGosY5dm4X/SdeM3IcTKDYKd0UXr1Ah34yAOIBsewVB/
btl9q8oxlCenHlWIw/b+9m+6sr35AOAamXzS9liWE3FnxO7UecMJTc5sh0ykfEkkgMZap5X07+Fh
VqyiHPbAZdH5Pf/mnsj60aTrcaqtFiBamrifEukgE2mgEnX7sS5nD7SKsEGCFQJ8YpYbPV/LBvKk
RKGpnSSAXco+1SnUrUnKVax6z4PWF8ukUny8fcl081m/8IuqaMqHuBkQw014ZfpqcqzyKLgv5Wrs
AvMxJI3GOSlEYHvdBrmxAfBn/5jghL5kMXeuXw/yzzCV6U8umw7jVKlMB6i+3MjOAAztaQrwh/33
/YsoBB1nhP1mcdFFKAR21BvhaI8nyygNmCG47UU0sj4ySRB3qq5re4VB8v+gquhbLs6s0ne9MqbK
ePLGflwXaZ/5UY7TXThGdwVc5w7r+b1MFw7u1DwppVvmLL4fgm+lPtmsZbWx45etqODv28iaF6iW
G0r0BBlGWaeQ6Pd8jw9S98o7L3ZeYfELnFk6CnkB6ktASOc7KPMUayDnHk9NBsIfgS+V1CxE1VSZ
+FcE4d8ytSwYm075vXv0MikBAAI53ELBb9boXuTbDOsmK+qy6WRRzuBSnCNHZUtBUYTb4Tho/34u
mQ9DboaLDsx3KSiH23jdO86onjyIPE6siy9GbrSHQcI6v30sr4R9WFozrYmki6rTWOQhHU7aU5Vl
1mkC+/El8AAhJB72zL4QsLhWPXK9h1IBOLEqbBzWwNB6g74OqxQEkmicr7d/zuVdNwPgafryfWkH
LpmNWKEldanNiODBewM+Z6Kc64o7EfbyY0IIAkdGh2tu2Cx3cqF7sRC6sE74rqVb2dc8sm4mB63F
1jXtW+1OG+LKQ7m0RKw5C0MkcIluoAGP2EZYmycV5Z6VLGh91aXXbm+/uitPxW0JMM3jFp9n7een
o6uamg55Y5+K2ioeUmgv+y40oh3VwwCwQVX/FYpFOJgb18Df5w+11NEOGpFNoznaJ0Ypmp+TzW46
VdKYDjNv3wqsR28/3+Xph+YDFovpDAqX/PP8+fIiRP1Bi/DD84AhBfDPYb60yiEUtNm0qW78qXCd
3aREv24v/P59zuMOt/E79hBdWZMYeL6yHbUIhtS8WXyw5B/TJJUOlazeWJ3yhVfcfKyY96/jxgVf
r2bQbyockRnpmhvkEMZnLbIy30uMHw3JIe6qUXFyES3eBq1jrmLHKu5s73ds1PL3gnJG0YKIxVB8
ESebFCOvoTOck8iUYmNDDPKdrkneghJtNlWiEOkFMl5TZI0fyqaoqInDeKO1lbJuHLtaRfDt/VSC
Krr9Ii/PAfAP4Bhzv4KRzhIHEvS8Discwo+BDux9DFvdTxClvHdLXF5UkM0JSMitsAaOLuefCzwZ
BuhMrz8q9CNPnhAK9ffQeQjPVK38Xg6BeXIETQN/YpribpMQASE/jjWtRN+vlph/p075knHbwbmK
YvcHhlOd/uBiibQvktDbRUkC9s0NoGGvhirGL30MGzGtR8trT6Ow8A6zC8rrlWolNVbUlpV/RUt8
erTtos4R34s8eA9AzsEnq+a0caIk3See1+dvoJ4mRC06gQd55tjZhlZN+ep1sPb7Oko/cjvnv5ww
Nts92lPFF1GbHvCWKtY/BpPjbClm8u+qKKMacY5gyNc2D/MbbIE6rYhC05tupJhzNe2IqoQha6y0
KwwzN1IT2gHwSvIrrrRE5WLL0tB3c7MW6NTZ1WPT1ckfQUqKjLkeTq+i1O2XRHR5inB8ajznOuqC
O8fB4Qbh76EPV13fwUWrgwqry0wW/f9h77u2I0euLX9Fq59mHlI3YRM562oeIgIuvaF/waKF9x5f
f3dktdQskEOMpG61eqmaTbKYDoEwx+6zD428SMW+yhFeBc6rq3QxypTNzAVIG+hzGS3Gy0ANhYn9
wG2g708Dp+Hn5DsAeSFsJn2/HaoeZKiLqPJPQQXO+aXaikyKF9VdKc9A3iI11apYzCQ9zZHkGkAa
N2GifRRbuPwlWoe8FjKZI8vBH9B/RnbQ9icJpbu481Cm4oUqXbS+itDroj4gXYI23w04TL8+bfyD
v7tvkKnCRgJQHC4M2JZH96366EhTAzVwQjKn2HbpomGFpwqrAMEwQ3ECdwubfzZxxD+aEwosc2hv
HD1gEuCtfj/bswjnEudJPFV1nG4cBbHUNp51LEbO3c5ht62VNHSMDA3HkCQYEl0Lw2SD8tx8Qj1d
DJfR/QMXAWJZ4DpBkjAOfVSFKLQYi3waPBWIuq7WlBla0CrtvtN6YScEHqK9TjrPJKLKbg3QUqPc
SyV6H6BYNG/Amo/WxusG3lFrNEki74plC/qmJB7mLctgKIFZMkMbDdosncRoA7cEEBj8PATserWr
A0wqB0xO5aUdwrOBWTqAYp8JQoKuuCJi4ujnXgBRD7x0Dn5Cd1FBg329Az5YBFgEiEL8QE8wEOWM
vAO1Coq2gJ1zWiJOC/TZMqYokhyMrGgTHX0/fPb19T5sdR5Bu8TRkF4FXoOP510MyAXXNjpCBtKp
VItwi2ZGEsqOHS26zufpVVjMxfs8bZV7dD0sJwoTPmgWfmUwDPI8NTT0OPlUSLOyFGe9dGqLjnc/
n0UUoJsp/fXJ5kZ2CyESbpryyPtoQuNl3LVilksnv3fTlb+M0BxTiQMrDqMFVNnggu9PDHYCFvdB
6cM7rZJ9G8zUU8RuH9w+3C5wCqjnAAZHQoL2+4mOMrkOfLeWTqiX6K/mbZJaywxJPq+auTdfr+ln
M/v+UiOrC7ZdLMuQnKdYQ3Cyy2YxhYXU6l9f5YOMBqgIkBsgf9HGAZFKPop3O8dfCHMwLNXqyesl
wQjnfmwD8S6hF2efWHWWCStXlNBTa14P2z4UhAlR+THMB0ATYt3AHwDrj/kcmQy+3ELtq458yuRO
0wMtNn0viIhc5Wugce+bZL4rh8ZO5WLfLPypq/M5/F5SAbkD0x1OtaIirT6a46ZdzOZV4imnYeiG
bR0K0hEsut62CauBFT5woiizLV5DaR4/FFF0naQ+J64tginDkauE0UBg5/IiMSwDgv4jlVEu68Ww
KOLZaV7AkSDCokUmG6Qs1b7Acwc1RjtYkiddJlEN1HZvrVtbFYQsykjbsqdDlfkCOtwvg6evt8eH
gyfzyCQqu6BWRODOxutThi7A44CGHcW6d81urmw0t5eshZxKKfrlxP0K1L3lQQmBncmDeIZ4RJg8
lq7kTx2H8dFD+RNq6RAEQHQOVuYYICYsCt9TEW0+JpmYe6zsZ1moix6M+GWYhwlFkQxyFQr4T4bN
MpsBRJ7FOYjbXHlZ3Wl4r8M60LH3QK/VgsQGSYt4AqyVfb0YwMhE5nKpQmwicAk60WRINs4iatGM
Ow1nVhHJynOOIoINMgttgUJQv7zXoEtrgvqXrCXgKG+e5HqQb5fzzN/k6Ry5BQmO05KmCcr9aFzw
2Fnght2NJvUVMMpBvEanQAWkWkEiElhvmcgKuDIzUJdkQ0erIUoCxFmQ7iVCF/tT3ag+AKG4QwWT
ASWaQLd+ZP+Zu1UitFkenl05LES7G4C5IZXngtnRb7RSJJD34WsTitGVMxNLRO6GsDqLVS1ZsL+j
J18IZCCsESxG2DBYuh4FAS+iGAK67bxN7EMuB94fEIwVjUWAJECBO/BKY9ciGpS0jAOMFVW5ILIM
taiiTZMLZizNa1MWvdT2hDQ2xaAIzz0nrAT4omFCG4YU8c8pJhVhfGDRuwVZF0BPeEUJ9N/I2gKz
rt8X+Uw8z9A8BCTpFoLTuqA+eBpCGqVqcA6XVH2MhWCnDJi5tLHkLvw7DWwMAiUU6K0KdhzUilxI
Ot4Jb9CrKLXiiPNzlNYqVdFxk86HXjUbWN6ruJznJMu89qEFJzSYOydsjg9IJRi4iH8ueV0ctDIk
6Peqo6orxVmo8eI8iAc/2pbCPkVWVpNqBn5KxvuoyaDkDYKTWi3RuO2uR6GaJGfUVbYxLNJC0+VE
IEvxNkgCcx4XE5rtg2q5jA9gyZ/HN+6A1mltNwuFaHEGNNaMdc1udI10ukeOX+/NsQrl1wE7BRIZ
2J2I543mQW6zDv2CMA8hESmoUGhDWoYjNDHfH0Tx+DojI8+XnKxpVdzPnAqkpB4DCyTTAwJsyLd9
9V/fkWd9awr/nGZgWXHRt+/SM/5vf/7frf8MKzt9q/6bv+2Xx//7u7/22WtyrorX12r7mI1f+d0b
8fk/X589Vo/f/aEnlV/1x/q16E+vJZTaX9vX81f+/z75p9fLp1z12etffnpOUbvCP8310+Snn5+y
X/7yEyeQ+q/3H//zc7vHGG+j6XNa/ul/rV9fIz9x//ef7DJ6TF7K8Qe8PpbVX35aqn8GRggBsSWQ
k/Azefq6ff35GQ04QQQXkA9BhQo2RJIWlfeXn2aC8Gck9fEeYFyA4uV10uCA+vaU+GfsIbwBpFpI
wiHC99NfB3r4Jgm/LZH7mv7895+SOj4AilGVf/npsrvfCUyg4UU0++GU80DvAug6ElBoRhAgkiuJ
ptrERGnWgWv5xRrUa3FsVwVT0YMAJEUJoveyC0peq6ssVVqDKIz0iYRqmlUysDwCzyMBZxZaGDWD
NW+ppK4KDX0/dBUhNpmWGcvLcxOY0sycOVYB1O6CKvkmFjn8jHkqiNdWRWJL7cZR7dbTnZoqEVMr
M+7WGbocpIYDqqz+Ki6A9tl668VNeRW/gEP+rXsEfkbe9QAHB/e9bMfOFJ6Tn5evZmjkU4C6B10t
PBkMfjO9fOhfF7fpQ/4gqlS5nb82Hlk8CRlbPKUP6UP9mngkDMnw1AFgeEYliGPU/WvvAxkDiUfS
mimp1QbrOnhWQ4DVczMYtqVE+8DoU7sKQQwFntb7aPYGIxoNHDzSBYe2nxARFxK9L25JG7kniygr
JcfForeLu6w4apE119bK7DoTUblMdsPb7Kjd1Zv4argJ7yV9FpHwHs5a3lB0a1jmFBSYKH/NTq1D
enBnFShAIhLe+O5QfbI3J4c5Mrt/p2HKExtknP7/A2yQKakwLlr5z5MKn6w5yIVgzHAgANweHtt7
Z1LFAtiE1FiVTD/JNQIC8QiNLRCTd1QW9tVULcLU1UZC+p+82thi4zoBfKJwWRGeAovC2CIq5CF1
5QZswjVVzZ6iBSoNWMBw6OlSh4inA74U6jMUJzKXKRPiCXb6R5H7fgBjgzWOwiFzwM1qymarg+4Q
3YNq4ExJGYFDiih3Pa02AFJWMm2utMfuxUE7mWs4JSDzx89ZBcQgCVfZGVVBOeokB7OAh/7kr+KO
okM0z0pfx6/usUJWTKUuGvlez3bSglRr/3qOas8FcjAEHo0VzX/+Q85ItyDowdQGQE2ROiALPUwJ
wvJhqQcVqRyqXrmb6s2L2ex6tg1OLfqtI1uxcg/u/fCYdSDQocmuZc3JlakT0Y1D6k1xo0Y0i8hm
URD1TrgpX1DWsO9v27XL4lNOUCXpn8BfgKzUXCFXkgHCFDenQ0RT9JsNaOsZwz3Soh4DGav/5uHZ
t+w5ec6ei4C0Lv9fyoi6e5nvJKhd3kwEA6ZSdo04P2CkUWgCX1yAOQnNRtAL40Fc+6zUkAElPO55
rkwHNc+ALKyBpJ5iXp1e5pF8/7HMf8RlnpIm45bjv7Y0GWVZvgkzTr0J/kkR0WcuW99J6rzpBM3r
I9nMRPe1FWWwZ+Q+qRYlenOBI43OJHnK35665Eg5/BqXHHt9324TlZEITwLgCXjB97cZKmKYL6VE
NgHtpx0r6dUtUJc7Wk/EEiYvNDKH/+ELiZ8pPXTugVOCkB6atYxm0RdTT9TKHE0rHMehkpa2JFmg
UxqAIJbod51RZp1rLZYosJLAiWnMEBkjhRoqpCh6TedcnGhH0cd2L3nZykMnEyoDtQ7aTi831B6S
t9jlGZLMqgaRHDhhwpzwqhPlCCxv1d9b2X9ZoPe3M1qgpAxVH6Fi2VxKNKZei3YvdIDXNJAcTE1o
pN1QN2GRz6DMGjDckfldhx5l+QGKw2kIYmeLbps8RjFZAL1Lp5Tup8f0/fhG6+rG0RxtGzC+Hpa9
DYrCzHYiEGTR4FzstTvV0izxLoNvoO3bp2bbmcXWn8gITi35mL7qD77kyki//auXnO+4kRcI2+5v
B2yMLU29OJmLM5h5+WMOYhuUfz2WNQFMkH7tx01trXHW4rfYWlP3Kn8vHv/hex1Dey7HnPc0EIEL
5P+NpFbZeFEwgPbUvLub0/3eJRW5v78+nyeiEpfFGS/e++uMxImrJSAp5NfpV+6psoEGJPOVY7pW
ZT9ldmGjvlBXKQxkuyQdMWemRB2SEdh2m2yXkMfHFdNnpr5S8SAy6buM3MpEJQnZofkWWU4a9eIo
Mv9hYsbypeg0P0eBuJkiF3CC/HNQZ3ZcGt5B8PSQ5imd28VAEzAlHbNVvi/mFC1FFygZu17YExty
YiyXkPA7mwBMGr/ZWKY2zEXfvhvLP7phPtXb7zbMhV3s3XUUz0UoMsaGaQzQsamr8sGGkklNeQlC
Ar2b4qGYWu9LZuTd9dogL+fIUspmxbrnuGPLfXQFwgYF4B6PeT6DvgOwo1qQwJJ8upSuwgbBQ5oz
lOhFcJemsBZTJ+ayEO8G9LufmMkVGyUM/tkVG/PLjU/oGNNcqvWyCX3skCSmqTmHW0wdS5aZ8CZR
L0TvUzb7p3fJSFz+5rtkchJGcvXXmITPAogABoPQjxfyLT8U9khBKAwt8HUmYw8peciM1tw+gCeZ
3RkBI6+uTkpWMm1/T4+lLhHrfN4hv096Zq17emcx6zog1tciEiDrT6yDd4OSRzHiqK40sFZjUHMT
yW0GRUPVo0I6w7tSzbonDfMa/FWu0nW5wkG+U7fIdx+RKXrGKzM6s3oc/cqQyM3MeMkt6V5hNV1a
Ds0tNFjUtWsHzsnR0Y83qP0/qDoaVRHJslFHSTWm2gik0c7SmG9WZEHxrVfEPCBranRrz3gFVZA+
0JJl+muxltEt8OqA0NRMh+38mm4dJh8q8jqjph2aC73BBKqE6vcVCfHxIdVeNPYaQdvptCAr8EEa
3hNU9ZNrlgZa0eLFYNqlzwdlS+LNQWMLXdHtJTTUgmYYh8oiopdGReZ2Qxd4WMYrQJ9AfdPZJLc+
Lqky5bTY8XCZYM7t2+CtWtXGLRrXrXA/zyF9VtnmvmW3O43cIrxFbw+nmJpoTbpJSGqDpxXK2LzF
U6DVJ8pqhZwkXi6tIh57mxtoZExWu/PxCLAqAVqQqPq61PnXHYjEyfql26PzgVHTgpV6xdY1fbkR
IfpjAt5vFtAXBe8Dz7hesGQTk8a4W9dkG9mAPzMoCNbSu+06sAuW64gO7b3NOtnwD8tYYXh2u2ru
crRlIFlKWtqvgk1g18CzUmR+SL0KKDqMHUSED4NNv5L2/LJ8hA518H2DpsP4CsnL7l4xnb1GHq23
mtzczI+APHdkTki+Abkm5jjTSza/0+9Du9JV0uipfV+ymrVsWLXGYotpntGO2C4xe9ITK6FWi/ub
OAncNPxgaf1yOsecxVkNeCIqGmVTIaUe4U5xA1vDTk2f7LcdG4xk0+rssDBR2b26L21dWGGIRm/o
lE1YfVOSYlwN9y+RFFPzM8IkFVWeVyAu4PPDN5WzXexbfQtKVKS4HwQ2sCWJ6eqx31BdMnEGEjI3
3MNmtTofJ6ZnWmiNzPwfQuuH0PrPFFoj2/G3PJRT8mEUgP0t5SfIHz8R5khroacVp1f9APafyZUz
eGDfgW4qWMHmJtePpd4YjVHrtT4YA37HN53RGcg9Uf5cv8qhJavL63hGij8HKKWRPia2YAiGthqY
SAWmGKLu0VgPdV8P2ExvrMWpsRprRlUGg4Yt8duHRa2Ax4CINV0URnJTs46qZFMzvdGVVaM/umzJ
NJ1rUpDy2K0+O/fQokCoGS0eRcdChjwNfHZYDBGsGkjTXUA8cv0o0ccMj3MXH0aD+RpT7ZBCO55C
83CSWQXDqCGnlG7EmoSb5S5/lsyBbqBpE7I5bG7vVQQFPGJFMB9uUrIkw0VrQ02/rG8U2AqIZywI
LEBQ/ZJjTV743LzxAZ3foL7xfIvnuVHx8vKCbOiKBnpouEZkxjBeZdIbtZHpfFoAyrzOWW+oRswy
kxsFKH9ikfm13sZ6Tqz1yJT3wSSWuEWKyD9Wr8bs1VTDN195Caqcr+S6YTzDyZdRXrV6Zie2ZmZ2
x3pdMuZIPYoIomSwwn0drcEMV/eMAH8liK/HOkrPseASWxgelp8/lpvoQIpgRmD4ekkjPI9XGyn1
9cGKzRDPdla4hc+LzkjzfZzCpJkbA0xQcAFt+jv0J8b/8l4wC701SnvQewZL39FFIhqdjgoBWNMZ
bDDcDL4EjMrXHdyGiu9eh/XGFrC4c72m8TrXpb1qCsYcgaDIboyMoTMMLHAF217DyqRGRUUrozQB
nkb3LJJfze1hJx3TTW6Lm8qknu4y4GUp6kAwHGGVWD4hMM/13EyMWDdau9pVu7kxZ8kKn7Q9MpRc
UW+FnnUULSSwhbnpiR4/NIIhCcOQ+jcN/o70lHX4xAbZZDTXouiswSq9wlSsEXeCAYqmfLqmq/he
4IZgtPPDg8CAtdgsN75hLQGdU6/6fW0Q33ZtCnIk05vaPpOiYhSw+iEq/rCiAsVmX4uKsbPr1PIs
RPk8D46VEBSlDnAsBH5nOMfuZ8Xg4CyJkBH8GeUO1BOQDwKb6z1OoGPOaQ+URMICIzZn9LmBw4pN
q9s+CHLuSrgDNRv0mPnYzwscwohG5ool22rb2updh/0sEwdx2GHV7wE7YDgVrp4YgJ9z/wKnt6dI
/uMj5f2c7MQ771TRaLW0K7MycfgMyQT6yvZ2qY2kPtUuJwfSTv9apILcYmKeRhmNoglQGNsWsikh
JMBPdE3hyW9bytVjrSvPg9GwDGpxMJS7yB4gldBwk0mMy0n+pQKTqtLajBhg0JCYsh6x0gwMD/Pm
4t9gEbJc3WEA4eO3q6emu/L1yCjN3BSeuOwNIVkTyNeApaZ35u+LgU7hr/WPPpQvIHUs3+J9kL3C
E/8EwQqMHO/3GNZGj6nDZpjwZh2b/FXfXlm+8lek+PIM/tNdRYa/EqzcxG9c0ddzWpoxxu1jXSID
/eTxM8TIQj3WMwNjwj0m0AJoIoERcKnvMA/3EZv43sYmvx8euXBXARuslI/H4L8xTtxJilfxK1++
91xP8PdB2O4aK4bI5WJ3AQNigYCCTw+hHcNm2KANIOyHiCyPyqq0o1Nwku9SG+IburXalVfCqmWd
AQ4/s74YOR08e27MoJiACaw2E6yCTD0aQsvVOjQG5DdYjsz0IqNTVu0GHdKdcu0iYr1ci+/HDmsw
xylx9IxWtKBzBlK1k0IFJBRC5umzg2+Ehqd7OgOTNIyTGZtBvXPVlUMhFIaj91ZkulBpvdGzGM9V
BiIJ3KCQMdbG4KraM3mcApw2UAKonz31TKAbzcjeFBgWDvW24NZjPVEOyO2uXHZOgfox0UuTJqZ2
CkyfQc070GsOhVHS42zp4E+hCmYSKZklokApBUOMqdClmdvlptwszPM2h6osoMa2LXSoiIEXNGR3
gqHgpktMUKln2Pb8fIF6EOCn0JCoCyDU2lov7Zbc8DvUMDEYMobPrNpCPhcqt8YBwWhZodcsRWgr
0xdHVHzg2kudQPU1hCwQNRjoteVAz8MusxAKt0tbWpUbwRTv5Gf1uWT9s4udWbJwo20ay4ZfndKB
O9pAlMP8iskaoRy2HYw7o9FnWywtLE/XBErtMFt1ZqTTNzDD0be3iB5fkE6n5+vdY0Cur1vyAqvP
wYLR2gqu1R1bc2tPIAM58RBLSa74VXL8I8W1ljAPQSaKC7683CytgiEMwvg2y/XWWh5crLCGmcph
T/fYWnxJFabh5YWBeJPZWuk6xcJwWchny8HS5NgHPcDwyAvB6tkAeIXwXmtIK89aYSW5OQ6WL+w6
vpmQLccWcmhAYSxjO6B7OITroOewM+nCTO2FKWDipJV6N0NoKDFxW3QnMoX2mJgN9Swe3iP60tQl
Pd67+7cU4PjAdLD3E3wB14Zb4IJawqNLLOGCgbEbHzObCFkoF/jLOLz0ziMZh3TkDM1Lm65EnuQS
rct18eKT8APLLVR+KJBBufgn3R33PfiBTndQPoZrocOxgQq0K8UQmEyFjQABW+/c9QJ/V/Zcl3zi
WjLlZ1elW26mKpvMeBJIfQ0pxpL9xVKFVONyDBarkRjhqjZzyDtYr8f+ujaLM8hkt6UpEEg7vA6S
0BTW6EtqcckcQAKn0FVc1sHyRWwz5ChBfMHNWIIRcg9WrLN49jf1vbBTtuHGtZVdc5uaHZnhXUud
h0gRWT0s4RtwWcjlMBpzsYuUhWYIzRDnVoUs/PbZM/zlbmRSwGOSYcNi21iuoeGQ8VXiAUbY1mtB
76h30xp4FcK5Dd7THhqq2t0aktmMzq7Ox1hZCNgyBO4qHRZscu2yCDY24tK37W1h1iyH3elDvoX4
fOwCHW3oIF4CHOIeSnvAbnosKIVZXWB7Yp2wgp5ZPkVwajImHuHH4fxzFygwBRvRUOxChEu5dYvf
jcFXukColatOLpp5dJ3/C2FGqPwcQJ4CwVh4p9iIsBlMf98jxjnDJyYmKqPxKZcvHfyskE08rArZ
hcnwsKsFxMdrmNVzSNil2cLdyt52wEIaiw0P0i4uYsyF7Y6nUIWS4ifcDYNb4ugzAq3CA62V3ukD
fIUlfA6J8CPMj+sSAnsJN9XFjESYc5AwHuJbiDnboTHcGawVdkIM0cYdXjieQIzyBEaFz+fuTm3P
CYUEx3FaXFTRZWasGT5ycd+uZ7aHw3z5MqJVY1Z0aSe7OcCSyU2zUrZYLh50J97j7AhFrjtnFckB
bKWdwzQb35etqAGu+k2hgg/7NsQQuBOh7DQm4Zsr1/DasWcnKOZ1fN1Y3ZorZhgPBv8EsFzhE7lR
AaPESJhvcWdwwCF6gudd2iXKH3wCPYQvvhoBhLZobERjoT/zjezDKGhNDy4gjA5MQbxB2eg+My3f
SCiNXmsEqjWsbo1ESI71WzIfW7ky0XojJ/QF+xgTxGdbPnkm39XcQ85v+WxDK8LZwV6/4mpodsVf
yx/VaGnxfyt2YIonrjm5N+iZcKPgDeLVFNtuwiCc9LHHHAY/fOwfPvYvxUfClDsxCtej1hTFqy2i
cQGMX644Shh5j1xMitspUOa088JH8w4A8MN5+eG8/HBefjgvP5yX7v98XjzKI6BfuS6jzI4wi2N3
ycU3oAaISdvmAjbxRBHg1DVGAKF/6BrTTtgoVfDDCfvhhP1wwmB3/XDCfn8nbNKKHiWq/ikrejEh
j8clGvN5HsbLDpmSlsqXvEdm88R5spH2PLHKkWPIPxIEK5DdVS45xAy+6QJx44HJuog8hoJY04A4
DI9vf4saAaensedXHpcN6Wu6JPOX22GF8DbqJXXFbBE2QOML2gH0mDIX8DcekOExj29x1jX3j6dw
X5N3Osp1/HHvdDL9dcmkv/OM/kPTX+Dc/MzgAXUiZ7ICceMYQt4WDWh+mopvfkTrEK/jMbebm5eb
nj4hqApadnKDBzKGaPoaMMEWPyUeWufxPsSh7IE9nQayz/HSkiKofjUje0AJVsk+2ZemdqhuxYO0
k7bdUb7K9AwB7RzIkQXSVSVCS+RwODyD9IwcENWMyAGhqGE1rOY2MKmrwcyZglB/baSIjnqGQFO7
B5g1B/8L+GzgXHsGwbsbMqzuI7I4vr2dPXJGGgBjnbEXnx3fkAOQcA8hEnvoFUNvOGxzZqxv1gh8
b9CDmL68BBTYD2T+EP2/KdgNUhuICyr8hgHhBCqk5r/5M/zujzeYi8sc4ZPRauLyCg4qOL58nZn8
PIr+bmVGvn3kh8tQC2sZWGX+tUbKhz60esdScrcgxhUKcW4b4pJTR64utewmwMtE3xDgXzZA0Fyj
RkZHrxiGzkKEp+0aJFeMBMmrQPeRmMC9BIi53rwAatNfZu0N2JdAf5vqLXWBk34wqt/dycio7tBb
XOlE5APUh+zOeQXM2mxXi7P/qB7BrnbsDuj8lJDOY7zrvErnSwJy89lAFlvtjOJAGW09Al5N0z2l
zyqSfGwGLHZASwcVXhSFg+JR1ZuWNPdfr4A0Yrq6VA8AUPW3szEy1NFKDYS9Ds4G+JR95GlfeQo0
ps/gICLMJf4WfaWuYyM2Ih0k9Ofw7G3RahmZOx8ZIR7T5vjgr8d0KbD7ai5HZj16AclSmPHcCjJU
MkUmCqkQyag2GnBcPJ8HQAwprQvWhFYo4xf0FEgg4bY1VsAuoWIKmU1kActLUgbM4DTAUIGJQY6o
RQoz2iJnBKspMZV7lKhOII/BBTQhb/jz7+RyABLqhT/D+Hm2QMN4eZIWeYMth/z0SNny7ADPDyUA
LrW6e+LwpQaZOOcGuR/g0ao9R6OV1xF+8/Q2TzI7SD/zdDqHM/H0NwfZ8/3u0xjZd7PIdFdm0tG9
KpbrXGY5eOUReO6tAPDrEhnMkvmbDlG6R3U/6BaH/Gg0g7pH4herqCFxWiLv1xiXdBqC0HzEkd1d
YElLFgK/Ju85XqHRpdUcJkKCRPFbZrbrlxdHf3u73rzG5umQhCRJCM4fZJTP8MPDGTy/LVkJhBqP
jvOYN9f7/GeLyDfy1kgU1Bb/m2eBeKwc6UUE14tLPhkp239ye4mjEolaTnynl7DlYzK/YBBQr2vx
6W2vJSsnPHvmE4/6ECUQvKsVJMY5oz3J6PWcXMfs+vqcsti43CFk4vHlJUHtHZeiX5+Dzy3EX87m
pUDz3T6ad4nfSDUGmp+ivYyGlAxIM7MxU44CMwss0rARbycuOqUtLxVi7676Q1v+q7Tl5H4YQfZ/
lf0wJYzFUbD/9zstU2L3ggx8t3F/iN1/L7E7spD+zbT6lKEk/g6G0pTRKY4MpX8Xo3PK7B+T/f77
mv0LHk34YKqCI5Uziimwo0fSUUlzF6QjMPW040MD5M4+7Sx7n5zLrWAB5M1egaTQI/Iabl1YcsAe
sPoaMHrqr2BeWPEK2B4CsA/cu+eOKmYJLBk4q0zVGLYpIjEBAVCv2YYXXEVCeZWBd72E5e2H1Dtm
JroyBcciJ8cInh6KNSdM2cnbG/lnf7DbuzRs+bB6YLgXBFBPo3kaL0V4pzG0uIx9EN2iWLanyVUN
iIx8u2B33DTnWNiOwRinxRXcDzggoRWu1QtWNKf1luNAA4OXiTRgr0H3GYJ2qBHH7fHiARbsAbIy
4u0SLj+HHNXIkHPAJaA8VMKagvLdRD9YkgqkVU1FMJa1/rUhN3lzI2vhD3Vz0qfI73crNzp3/Tx0
ExEExCbCBApZH28Q17i5gx8N7N0cURDTPMiIuDT0Ep08mIdjhnIZgcIfmXAnuNr6ag+NjkjugMko
UjCSvWGvzl+v4eRtjnTmb3ibCp/Rr+5zpP/Qc89X6wKhmlznWNJwNyBIY/iQXk88+PJk70TyeL8x
XdSP+it7h5AN2GnwzP4JYEe8LKWIofGwQq8/SGZpy0Z8EDeqpa41Kz676EJgfT17fERfjXikHQdn
uUi1DiMGt62xRkDv64+/NIz86vNHbn6FHnWpuID0KNAiGsVAPQ1vnngxmbCR6Ry/EyAwFYsjNDkS
PWKCZQhrDhvnHrxneOxUgl38rUBVPiIW7UaiAoSDQyQanQa9IACnkabVndPXA5+Yl+XY/+3U+cwb
MC/x8R6lY8cpB/tzrfHL4Rz3XcjyzqukHBdYV6giHoAKBVsWTRHbQwh1Rq74zhjgez8hrmrYxEQl
W4IHFOMJ7WTIK/5/PYDr5rog92iaRQqCUaKgjUcIPXjhq4KcoAtR4HRGHO8NrbcAy3ubWF2Jz8IX
qztuTjbLhlkw93ATkCo9Bn+3JHc5AsA8Wvyw5Y80DC2cIN95EdTmni/ezCwI+3qxps7dciTG//3P
3bjpyN977qa270jg1r/69h0J3T/m9h2J699q+05ox3Ezw79LO04J4Esk65359m8jgMXPZwWJqAVa
DfEGOZA97waehDOhVNRWNp88lCeVZgriHgQbbyHr6BkmyjXkHUMtBU9STVQuCHMuMD4Ktl8uPkqQ
RkMlpjOpQ31tTPNdgIqiAbWwvb69MHvtY12yEoDtOZx/iWKqDmRTwHmeFRRCPa2Ls4te3DlBr8MS
zkyOmi4u4cGpIVkNc+4BSTd2uznuQ2RvAe6iMbX1HOnfgMSoykmZRM9z/LO3O5OXGgUI2PvG3EJ/
FuKiigRJGh5oDXTRCuH/xEagx4BY40lUf4gwoEU2ZyJ75HZ0jie+Frbg3ZyYnJFH0Oc+WCgdrAxb
oJK6RzENl/jrFKqnh1nJ/5xD9G8f5pdqGl5bg2pjPLIgd3/NYvEq7A615ZLBdURKeG3AwxLvzPEw
t5p4JQ6vR+Sf9pATPPftyzvw14A/GE7hFUrAAOLnMP8MyQykDHURyUGNoNqQdijv4ll2UG7xvwH3
R0USysIXqBhoLgUW6KSGZ/SELM1v6H1hJUBBdeCj+XrK/h/66ZftNNJPsSvEdRpiO83hJeXkySV2
Tk9X6BPDTcOSJMzgD/A9EuuJ/fBw27NbiYK5LoPR8/j4AgYb6PCAvBzfVj52fUY9bIaYTa3t5Mbn
Fu67U/eftPE/pY3StF9WcaRU88JJmizGKl7MeR6p4F980bj5FhhX9hVqiFBLhALyi9HvY32vnp7Q
qZkc325uQD3w+qqB+ymEP+zY3MJDPe1m9fb2hlrCs0XfZkjH8sVdiYSfZ3pGiZ6PEp0MdXiJiQI3
nq8NVmdP78mEzJu8u5FG/2Pd3bTQGun6H0JrUmiNXMPfTWhNWgojH/NXtRQ+NbSXwlxAQxtBlC7B
iXfy0nFUP+o76EJoKXSCxpFOIeBBdTeQ1aNqoPnvakJGf0o5q7275Oh2fXFWqYGIS3oL4aWba2Cl
0Ao0YKmeZA/lp43QmHEgFCwM49hIBnCkygKoRuWQoIXWXduCaD+Pk5LO5tkhbsSnzEO/pqQvTGUR
lmTZNvOpEX9qMPwyYnlkysVBGCpOCcEJJpIGdbiA5Hg0syXSbxEfrFDYa2WgAbl+5KCE1c4FP/+E
Br5E+T8YdO+GMDLo4mKBbuEyhgDHmovok6vzQjlOZxcRTgvD6wZd4ISOsK7ObxGwEF/bACK3ir4a
wchqiru6DL0cI9hy7/jluOWEiHsDnH4VZ7W5XgXkOHHJqXkfmx2//rxfmMy/uuuRPVFmddXOZrhr
wchhyQEXllPEvhDqyAEryM0B54UTI4DJh/cM26GOj5uGMTkmQBP4DACJ3sKScOtXQdgfUQ6AlN5u
vp6pz2Xdu+0xUu2d1sxmYoJh3kBbP3ELE1YZzE6ENLhJe8fMhoKPKCMHTrL4LINYiNM2/g97X9Yb
OZJ191cGfmeDsZMP/gCTTOYiZWrJKqmkF0K1cd93/nofqnrcErNGRMMDjG0YqMZgpqcyGBE37nru
PdtTNcchc2P3bvdp9gTmT+/nfIyNRvSHh5/nnx9/6aogz3f+RuH8+wV59UoXlvQ/dKVranKmPXt7
UP95Nbn2Whd6PfVj1scFZDC1jrfXK3nelR9fYpv/3o+/Ek188Mpf8RFvhDIamNC9HiYJr6XGAyYY
U4LBJHZ8jB4b63rugg/t5JQDUtVi5Bjma2DcV2GdMJxhRjx9nysOT5uPX8ram14if/9zb5qsOBHL
IfL/DidixRq9Ht6bG/s3WKNVIVno2HQKpQL7N4REtzFKzAeQF94SLEBtz6NvZ5ugWc+Dg5h/KwCi
G5EAiV3vBCziFljGM3rz7RXPZPWbltr0/4RvWujXf+dj+pOO8vbXW17wXy7+63/9j7ZuqpckfMn+
YbXVj5f2H/nPf5yblyasm/Bb/X8B9eWsAv419eVpJqj8UWX/OL5U2OTL77gv51/4xX1JuPwDfN3w
GQzDkIoYsC+/uC8J53/gfwJhDagxwQ8sIFR/kl9S/Q8hwJqu6wQUlxKMmf+L/JLwPwihFMxkDITE
khv873BfLjQKfl8KMIkbhIDJDSyYC1tCwECdD54YbmOtYo6ukWcVl2CCyXQFDu1ssoMKZbU3p/Wn
iLzl25xduTdGAGsqKsFObVBBhCRLfVvUhsoY6JRvp67t3FAHe2ZQgmrz41WWnLbzMowbMCgGWLBN
/PPerpMiSvqUku62IkF2HUTpbgqiwUkmTp1IGzorqKl/jPt4P2TGWSaFv135govDpcIgMw8zYTMp
+GtV7I3uzI2uHadprG6NvAGncRGbbl8I4epmh9GWtYgPaaojDxv4wB2XHd1rMQjVWG4mu5hUGCUs
q/GqDVh8JA3xr/yu8L8y2QUrJ7V0FXWdzozRlCk1k6CCyu/9SelTwCNJeHYbsSxwZRbBhc58bdtn
qdhNdOoQ7U01B0FBeQo1wO71qXgiQRDZKZ++N6DM/ZbRhp0ivSoPqZcMx8CLzF1CVeuCeZ1tC9+I
XFBDFzuut7e9HPsvhIFjzRDmiGsgnR03evYso+G8cgWLwiO2ZhAc/ysxO3jQ5SKizNJRGzvGk1th
xvxQZmSw1STCa733a9usEt1uedWfOGivN0E26m5mgnjh44+YHch38o4hq5hoz8HETakJRtv3x5vX
sheGiOLbPmvoVZKIxwhk5xvWy9Yd1Y05+ahUy2pteuPlAxCGCe1h6uDc5VQtEc+NbtadzFL/tldj
YE8GeUyCFiOBIqE5XlSbu7AJzsoTqCb4ce1oVadZH+98GcuiQciE7psJuaDnTIMv3mBGzDyLZGbe
gLSq3ipfA5a+nNS9n4X9xgBp/JaMZ+5HNzUdUa8As2odVp5LWorUPqhSrmJWBq7RJeNdXBm7IARr
eaZhwFxDvjQJtRvMQFKTudJvfaGgBAgtUU6ifGZPF/rCsMYNL8CHTc2bKjTVeRR9t2nG0lvxO8n8
rN7JBX7dYDgfgwsCLuzF4dAhz/1cGdNNGKX7wW+17UAgpMAaWW0sIpc01fDCCv41bDFgaJKjlbaG
WlHGy/BH1yXB0oaa74fNtGnvpVOLqyDr8oneZMzTT6LorvVpSJ66xkQrlleAcbJkMbmmoMWSVqR3
X4UoZeC0hTIgOGWcPwlxDGqzz+0m1oG8MkRF95moastTEceo26acbQmvnqe2Yj8+lrClSzx/vqHA
eE+JAUOmq4Vj5udciio29ZsgFdeVFvpPNYNsRaCjx+goMnaAA7ZmdAQVS35UIVeeNQydt1ed0JnL
g5hafAzIs+hlfQQMw8OsJjb6x8zTpzV7sIit8K2UCaJ0gQ4h8NAvx5xRc4jTOuuaGxal5T0Votn2
pafg1sbE1TQfg2+7TF1lYzF8TvMCB5iSHMmNzoCqLaOutmOeFZFVpFFzoylWukGWmd2vR/u3XLj/
NxnNZ0LAf+3W2Xke/9aVw9/65cppRKg/GCVgF5SGEFz+5ctp0HF/GBy+mgEritKP/pczpxlgP9fR
Sclw5VTqar74f1KZU/KHiUHcusk5JQwOIv077txsSv5SKULBdksBb0MwHYYG0vb+MSsxiFZWHruv
NYr8ZexXNg9ytW2E5QEnCfG2xn6wyDStGNr3KvN1YaVwPGDMZfB3yEKLpMiZitqv+D1oCHMnVwEK
2Wpa81TmX3m3PXjK8H3B/c5Q68crer89kXVRm7aNfjdp7Kip8odHNPQWacMh7r/7PMoOiugravr9
o8XOFmsutHReJ1UxRLp+VweelQY+xirWKSbJ6f6tUVQri733GH8txsFnr1O01sI0LI4x11IPiheL
BVmvOyaaOUH8G49OiI7Vc6r3gftGwm9/Hd1bV3xhg14XFFCdcMIZB/H90knu2ppVXqPoXeXH99Tj
9XXllfssjve+1n+q+KjtQ4pUDN957Uk0U7DiISzacF4/QAlBiAI5qQmzOx//Wx+ZFWNlNjm9w1Ls
uuX0FJp5sS21Xu36vEVhW9YYjdjl1JFB1pxjt6MtEqxFFj2GYbbX9k3dNcePj+XizjE0n8N3F4aO
oAg+zPuP8mElSZGE6nbiLdo263G0gEvHvM9CTTtjKNdk7PIUsKAwDAVnw0BYtLz3qpO1NMpJ3mbC
9O3RCM8V0a5IWpRuEY0Y+NnQ6VOSDYMVlJotekwN7HtQ/RRjsaewtY6e5me/VWvewYU+wXdhdgIz
MS5GKbDHvj8InQ5xn5qTus11tDAmYg/ugOc0assNHE+yDaR+3VZTtBsTUq3UmX97JiaXupQMWtFY
jtWrEl/VbYe1lV9fpyr6acKT/0z8wcXXDo/KbG+CBnNNJ1HxDWfc35uoaOWKIYTqxvHaHDzq/H25
MBVARoiTlGm8giLeCKtGoV/9kuKaiiq+1Q2ztBu//RFr/CmrDboihcvDnwkUDYPNug4hOo7//eH3
oedxRE/i3jDbF7Ok+6rQ3E4rPw0DfQ6m5vMQYpR8Nq06pktlbsK8MQIzZiImBF/w4tb7MCjQxTyR
e26eQ5VbseE7PGWWf/AxtxS9ERjW2zaWwNRij1tRGDpsrZX61WC8VfWv30A5rC2BWYXovd987leM
Tz0l9x26a48K7GvsK6duK0+isiELP5V0h3AnNTDG2kVuB3tvsiL+d9XT8jMW6impwjHxNXyG/1Ny
t/pG2h2YxqvO1tRBZrbXWhHGYL/IylHkwNdqgQvvFjI238SbU1iIQJP7qaePWL7H3Dqy8+muC50p
BAnwTa/t/M+cWEFlV9PnBPM5v2TJbY1m4R8fC/0ijrz8iIU4tFGaIbLTyX0rU1uUTx3FoAMDvurw
LdPvCghIZSKdP/K10GRpDV93z+b0GCJ4ydXC9HZ6FfpjmNB7DkaRwOb6TBbc+rYctt107/mYfM12
MA1W3B+jerCq/nnKTxk/jL3bJ58U6Fw5kHTsHLROWhxCvk9j25dHSncfH9GrX3UhrXgvDJYbZowv
xURobZXHjNzHlTsAPNZZN3JwjMHOMUAWBUCQPYB7It5kZzjx5bfuZ70XGUaFD/DLErfItmV7KolF
TSvDnAVHd8VDnTttYLfK4sQ22x2dVkR7Efj9ulZOdCgZeIuGuXSmisDwUo119D5GI3+8G18qeu13
lpY9KUykT+3Qt9Qu5Pj4TRltMEZh8u+m/vMA+pLMQYpnRdu9FveXZ/j2exa3PZA8yHKtxfeA7SW1
R99WJ6M7+hiUE7pSbQYk/+Nj7e9Z7QSDm5afI7YjIwaLtDf+cwpFlNyl+pXQd3poaRiwoz+GvVXl
G1oeFPjvKo5W/m0RbiXyB19i4y7xdrKy9HuQOn4sDvOD+GgnC91l6k3Tag1ONpyeG3NnKjcBhsB4
accHxm4/XuvCgzM5FKSEmUR8gWzFMsXCtUCYZsbJvdmAnJC5KebpezvzaD4rMMh+vNiiVAaZWSy2
2FkP1iAVKMh5C0wkwx+rqTahRDFbbVR+EKllZoc42PL4quts5tka/Kdhug+BNwELXnTTtScMmNAL
0O+UGHGcW+JOv55icK9aNQbEJFYLEOY5PIMItQQK4At30dQVy2MUhCDa0yzWf6rZbuqOQbSJuJOO
18x38JfDbzJ3Au2eZoePt3zhhvzasinmVBZCvqXNh7fJNZ6N5H7cmsCrlnaKQePf2Jde2jV1vXCL
/HinnDC4LmO7Klde6Wu99Z0szScOI4z/gDWAg/zeDmp9ws2owImb/jbCJHZMgp6cWQOLDJNaFNmM
0SkT2xwpD3cQuyCxh+9I1PSG0xAry489kgSe24eRRaOHeQxKYnlAz6R3WedwvLXkeqofjNziZ7pD
HySLN9WPEoO70y9mfu9rNsndAKAg49NErvQCs9GM3MlWKVDfp8L+lCt4VIiAKZoHX5HEbxyruqhN
Nfk45ASzwyc7BuL3RYf2fJCo/hV2S46l79LhkKEefGo7q5EWA3K3diPp6PUWacCPb129zxtfftDC
8HpNR9J6GMi9Mdoh6o30IeLXPZgdbjBHpkuOZXPThTedPLTRFZEHlDBazaJnUVkB+rKkFUcWh/70
ndpzsgyhizPgUjLLvzECO8jt9mv9oL4Vzngf3IkX6VnqDOnypr0rgVJOrNywqnvD9b5IarEHElu+
tPhPmBZDWP1DeoIPYN6YtxF6gVK372yq2Qx/izrFQfv+8VkscBx/ngXyt4jQFApOF2krXaJKpfXk
XjubN+Jb9N1ktvia0quG73XiSs1toa6vq4P4UU2WH1nlDfaevsARN78A256/aMRJT8092xQP6ady
L35WJ4icnlrZl9awGxidb+F9du1dIQGs3YGIYp+vRRPLkO71GZs6ofBrDW7oiyQ8VUneDCY2gcOt
wHyC1rDKSk8a5tZX20JYJN7h2tSPBrysGaIKzCD/+Bhf+7CXL3kO8jgyGIi5X0XujYz3tamlMgjo
ffA9A+D/c4Ap/tu4dUzMkOstZGWS3k1MF0pTRLb+hVrGVf0pu8eFtvu0cDJuJRyRzbH53AeWgTYD
bfvxFy54f39dtJCv5SoEXIii3usaM1VVIQ2cEUhsgS9OrOET7L+420ShXd826JX+31xwodyqJG01
OUtWViGUsOSPDMxeujWCEmC0piPHKHh4ddmKX7m6z4UsZHHmGeksC97n6VtDrf7U/jA+kbvopXsx
H5IV//kijIPqfnOqyxKUJtM/V/MfPIwSA2vxC/0ugpnoO1yFL64ttijl+VMjg1ogdBvBkDvsWWv7
402eo3NgRMNE/iVQKWCeiQV/KgcGXXe5ZheGG8ICe59atcvprTntCu+kC98S1QPPjhzi1iHyEjde
ec6HtZnkv3Vg3p4PfS91QaRpLQuhaksQMgTO+DnLdzkoIUKLIff9DeWpLFoTvNlPuXiLf0m6XCQS
s75JpB9gTQ/3QKxx3Gimm9Vn+Jiat2GfNeVk95FvYevi1ivWHtrvzB3yKjpFdR+R03Jkg+b3GW+n
lN57P/UXfzx4TybZZF+LK8ItrbkJ0xXf+jWNd7HfvxZcVqKp32W1mZf0XpobajhDbAvTTcdPGfYu
SqvDcw/BokWvFPysWJcuzVeOfNYdH33BQjC7yqw5U9hy96kCu3PrBODADa0x/vSxTrnwvWf3AapM
V8ac0Vzi1wK/6ofR8/RzPyBmrKykPYyl26WeVQTUCs2nj5e7zFMs1lvuK24zVYVYLx43ibFr003T
bRNQO0p7Aulf6jSpQ8u7RDkxgufP3V0NVutNGK/c8Nq2F4+oR4nR6zt8hkEOBghKwEtUH4j/FGZ2
avx9LbPY9OL5iCifDC/Aahpq+BiviBGDtQsqdF1YPpi4+KaTN+nRAHzP2PjDXn/KEov5R8lQjXBi
z8IfH6QsoaPldiXtkiCliTS+XVD34+t5TRK+E7vFl/L3ykXEXmcUOb40AXlMY/vFdQBSpW4bIVN4
Cuq9n18B9zGC2GyyWLXN8CCGjlpi/FbyEy/gY3shIuDUYQWSCdWxB9NpeYrRqQz+G43aA4gck2s0
gKOGvm31wBYwXNIetMSWJRhrwMqk7XKS2zoC1VKd0+77xzsk81lf7FASxhmS1Sj7LFIPQguiNqTY
YZfdPBcmRtJiApvcV6CVYU8s3psI7afbZLAbuWZHL5zk+XDfLL30F4zQ1AMdSwd8o8xt1OMQ7BZt
6mjExFPAnI+1bvhLY7FYcuExZMAN/HmfyXWu73V76A6d6eryuwLEQT8yc6PqFXUtL9Q1FqXAYs04
LKEDGPBeiAJND6UejeSMLFxT7rm+LQFbYUjOuCKwTGBVE2t80KA5TYeGhyh2VbAlyMT1LsXYjAZW
c5+CEAmUQoUTYZymZntqQyOH95a475/Mow7SHv5Nex6ffMiij59unCCxEB9jlmV3X6FSDX7F1DaP
RmghzVgTOKyzoxpiPKdxbRat1fBHo9w2/sGo7D5FALHylF5t4lLQKJOo71EGNMkSJZSYUUv9RtPP
4WRhvQpl6+vuJ4a4TK7ybkxMacgcSAG3u+BrC7hm6OD5VI/DAey+pmV80u4BbkoMHMARDh4PNrqx
Y7XbGrvwyf8UH1O8S2sQm9Bwkm4bAPlUu4NhycLyQSk1fDa1Tct/ttoBoB2W233rTpEVGhbdIlU0
4TAfA4l0/A8PAyARoyErHK248BfO1asc/HUCCyXbmLVZtxHkvaZ3TYEwYhtqO7l/KVN0kmr7jx/2
gnsVJmyx2kLJBpoxapnEeSPJsq++KVy1AUalEv5jjo7dwjbAKvgjSawSTYDZlsJpPiDGRFz1rXqO
YguGxvsar2WAfqNtkI+e51Gg/IFOpvdPAVg3PYyniJyBFmS11fk24pKPN37prMwbF7pU+HkstMy4
ZGWckLQayFmhPQIEhOjnza3me/LVp1bk2U3vTJj1U1iZv/MfP157AVj689DfrL2wF2xgZsBTrB3W
Fn9Qj/oPo5hFUDx2jz3wLtE8nEghHH9Ctqcmtv/oIaeyi3HWvqWv4JB+Z9TfHsQi2+abet6HQ0/O
TWpP4Dm8S4WtY/yoD2qgj/d9GRItznxhRTJzGrW0msi5HrOdESOZh9fo6OBPJdcKVl1D4OJq+nFs
V9TK6soLIxKnY6CjSRwSVTpIcJXodgWxMwjhEKEAmwMGRcMSYI5cjQLnq7zQZ2+uemFK0jjiDNgu
cpbP7UP1BBmTL5NhRZmlPWg/At0uSycZLHgmK2f9O4v99lpnNfMmESDqNDJUjLMW7J6Bs7Bz/HKr
n+BAspvxhf9oh23BcNPTijgtcJ7/FO653A60GYq6C1/VTFTDul4nqIfYEbhrma2NbuVthdk447M0
OqsNPlX5l0xNFo++hf55/DwVh4o9lYRYKbntY1RgUItFKdDDkGxqSzpaLKxsRmtUWDYfH9Tvxf+v
z13omsArSNdg5bOHJAC3C9iZeu+RB5Qf23ItzftbGz8nt4CBA1Rz2Z/ZJNpMwlWQc9ZsSolBYsVg
EwygnqEG10GhWV7oFsFhNfXJZvm+EMM3Cy+kodRyo2hFjl3CbU8s2ECUjcrYSejGwGhrbrWdk3bO
9IhCSEzdRrNli5ZNB42ZJub+sE0LDuEW4FUniPfjcEVRDG+2PHKZvJbqruNnH6Oou33XH0R7nIat
V68o7N+axb92sOzaNLKQaHVaQqy43SAzXUE+kA0do6dmAOYa/k7sfCwZlynJWV1JYEbQTasoXwI0
EjLxvG/gkQVqzyZhVdF1TVrEH5nDkz1tnRokj+Dw1O2K78Y6dQfEgITZEqO3KzfJHkR6TJIjkm4U
Q+zDm2E6GtTuNIdRqyr2ZX9UiJpU/ljpTyGYP7vNlHxJ+L7K9tTYJZjZEU/XRZpYRVJusgj5coqc
CrkPvOuwPq9s9uIdoADAAEWRSI8DRryEOI6hCAM5wBEwi2MO144bYKdskGY2tulDZe5VcxcVN3it
aXrlp3sVuVOCsuydqK1CWl5sZ4Xdh475ozExIIuMmyB1Yuq08NXghMF5OGnapkKiPUPcdtVsiwTT
QJJxM1Rurfb9F4qZIzC9OJAGM/myu4+391rFffcAFttbGABNTGPT1dgex+SNFhGiXWO+1YthayD3
7jCCHHNRMN2kukMWWVEc/MZXV1wgIeVy8CgLq8DeuG2AzpluMHbF7H9GIC2mmxbHxLa5tCNi19q2
KAA23qQp5lPz7FzpFk/svt41yjINWw8ccUqVTSIbR1MZjvDtdHJl/JK2m4YekWKvQ6elDiq2VWq1
aEkurXCwAB9tnofSKp4RvlbUTYrJkp7NDbcSj4V5/fFZXbpG81mhmYTruoG80bJ1oiIhAdLGh2vE
NyN19SC2puY28wurASQIzeXcrttbvzxMs+89HGSzksy80FaLD1g4pVVH+0aW8P+MaGeUn4vmpKSt
6FXvrTzxy7h2sdLSEysEAyYKzrbubRqEluP4hcg7qvZlYbX5wfR2cXWlQifPnXpt2B25UGmLxRee
l56ycvBmmSwxh260ZeKYEIbhoM9NEdd1txeBK4aN5x3Cakuik19tZWWb4CSAWVxLnV0CMBZfs3DO
popnxIsCck6zq0btDFQn2g0/59+B2ysBH6jXfLILD2Wx4OJJAtHDq4li+wA4ZuP3stunhm9J9qin
99nolPVdm37BqcN18YZ6/7GQXwY+wH1QHcAmU0kgZi+AXzVNhmzi8TkFGh3Ot5FZvEnDTWNOT57K
MQAPPTwILttnvzSDq3gOv2rBeqdWiIYyIcR2rLxTX6WZzcfxp0EBoiZE+1E18hk+37hl6fgt8N1u
6tURFuvTVFfVirN14V1iEwzhMvq9BFqrlhPv5lK9YiGJz1U2gypkOWwGmK3tx2d1mQ9BOE4kMqfA
b6A89/rv3/iSjRqYFvkqOJeGfBrydALddQOAb96gxBR7ZAOo8rUJrQZ4GiqnLYrqrFvb66Vaev0K
wEcxfgs9NsYiQTJURu773hic5YBSZlz7jlHKyM7aWu555eQGYFMmZ2ixkXaa7zTtuo7oWZXkc9uH
04r0zq/hjT0x0PMD1BQFIAKoITS/LPz6chjKJvA8/zxgEacMk3Mw1MrSG/9nX1WrLS6LtzIvJ7iJ
LNgM7AdYdLFcbGRCn8wce+/YtaQhcQlrArts6Gcv8a2k4OGuoazaFFn6UsaIpJiea1e1Pn3JO1jx
olOaxWVRbvwk/YYCqN+2Yld2DNHmwJkdQrEQgS61QIpkxetdYoDmj5+rEOiSA3CJ6ct+7HHM0RIG
5MM9HVD6mEqkDyuScdf04r3XJEehKbLP/KGxSi0NHMNPNdevUEMqyri0lMwfxryMrVCne1oY/pYZ
VzIYNSdSIGARLcg5BFu738UYFzhC+ivMigLXoiPVLxYecz96rUeVr58HSU5Bqlt9ySOnN8L6aoq8
T1oYa3c0nXxU3Qe1S4Ii22Q11beR0Z9EVDRXw4BkIeCl12OYjvuWEbvwxDEErtsadT249bBPu20n
eAFSdKdAb3v0vemRnafRZH/8gpfaDruRAGCZEphi8Mfgz/tosJFtZIZCr89dZIJ6O8Dp+1odwrnI
1EZUIYBY0RclSeuCECewPR9AGpXGQMHl8NmqrB0OmtYjG4XKchbX3ikKkYLzJ+mC78JGK2t511CV
wwkaMfytK0AfplWeg+4juhIHLGshgEoDLIqGL7w/U81o5vdb0fvB7My0MO+josqvtLD/TOFqplKd
BATJzmVR20nY7sSEXCkbRH9KAwBaGDHiQ0LiTdtr0YElkYVANXcAd4ocymDuX0/8//e3/DcF3fOv
+1vcMArRyZI1YTPuv//31//3P/talPEHnj8aWmac7Z/dyYr/IQG8hFZXQOUYc+Lmz+5kjdA/0BqH
1kL4oGhWAG7/XUMLXFQYASCm5siMsr/T0HKRHoKbiz4PGLgZNjF3T76XqdJIwkZA8h9GVo4HNCXU
X7qAa1+zuhI3Acumm1imo+MhXjtpkPh9PASD3Zc0uR2bHtXMN0d2+8uMfNwwwbEt9GzrAHtKNKEs
niuMbeDrvaYeOI3YvuF5Y9VJlF/xSZlWZxqNpWl5htQ0NTZJmPiAIhbU9po4XcnELh0MHMzcKqBw
Oaj6qFeb/MbyexNlXma25MHLqmQT+EHtxONU7z7e7ysTwxtrqgBXwYbRPY2rRPC5rKeOidS8hnbe
gwZrZnPBQF6U6pigGCignLzG2A6yuYJimGxaT/2PoahAHeYJtZdRHAFPViVuSsp2O6Q+cFDZ5O+N
3vN2WWfSbVOHieOl3XAlE21w46LkLtGD+nPaFGlmIVFmbnhWwTQyutadvVS8rzubG1/mZi7KL1wn
MTY07VBCftCy7KpoNeQBqlNOwusyQ4ynsh06oi05CqfIMaorCG02AjLXolI+lLvAhweuey70k0Uz
hUbu3I0itRvy7twIxKSat9UoIgdtJVN7ee0YJEAwEsDAvADgdhc5PAr9z/qmMR4CKsudZsSmNRbl
Wsnrt6sAAoTmSaXgSy3in3TwcmmEmfEwilbYKgL6eKzVsOKpXWArX7FQ8PThJiPVjxax94/bZ2Ue
0IQGj2jwDe9aAlAGuLcGQEdjP6nvqpqXusuMKHwYq6KFSaB9dQwMvVK2RCtkuWkq2k9okSr91iom
meab1BynaOU7f3MalAOpgSZ59FEbSwRPnFRJDeyC9xAVhbYxNSC66ViLFdXyu6cGOeQ4cJ3DsVi+
6L6odD9oNO8BTSFk1+VhcVVSvUBdTTQw3wJuSh3Vmygq6u2UDYY9NiU9m2WcPQkajo4GT9TuqyB0
xzz7HqInd9cjkLqNGhlbMugae2wlQ7GwBmJv6iYnKiRxxzbNnDxGU106TsOBRjT/u1mL+Zo54iBK
gMKbPc7315ylIaWAu4CQzUv6QzViJ5hs8BVIvXhryCyz2zzp3HYAnDgq4+qYqby08jzh91oEcGWr
A4cqwnhNl8+m451qA1AEvVYURV14wPAq33+WGHxk0qLGf/Qp96+GkMAp1HR2ZXhoPB8r1Bih1qpj
ndat87FWXYQoyphXBmAbqUuk9NDp937lhk2tDIPIf0yN9BpN8vKstAgTRzx0s0WyXnExZ5O03Cci
UFTqKWCHWO/9aqJHZwJw/sGjmcRIUuQKYNWegdkvT2unKAskQcOSrRiOZQYFW5w7s+eZErPv8DpQ
54158tGXbZi5aTx46Fg9BWGh7IzxzKY8y7+gPVRtRp49snaatqLru5UXO29psWW0EnI0jSDKNmEl
3285IlOMWTQF9JffCQxXSJ4DPc/sZIzXqjkXqeh5o+jUkmiOoyaGvSyWKjH5RSQiNB+0rmrBm1nW
cutjusnXrmyDXcn6a9Ubakf68quBKtud15LdVA3CMX31s9NTkJsymd+ykD63gzfttJI/wa9S7qTR
1hpp3AEPnGluwuOfMTfDE+NoOyNZLOwIs10wJsGrrkTLHid91DeFGTVIlaEIQFpNXYV1Hm5Goyqu
JoI8Gp3khqv2tkzMap+nGnpN8jB9GXNh2o0umn1e9b471IXmmFVUowAyMWDMR31F1f1GItXcdMIZ
nEiK+Rzvr6dWYmBdMagHtC6aLu2QRE9TD3ylZQoyVwlscJema0DD30gkYGHGHD4iu4TGzveLRsLX
C1ZIEz0YubweOskcojJtl0KX7vNxFLY/AfkOMKcC0rFvVx7Eb0TSgKqBC4XICJmJxStshD6yJokh
JwHTrTalzW3B/DuS5vmKZ3iRL8TvG3R2EGZIEAzJrPjevL0qjCNpjoH5IMMpuzVavXVYyHSnljXm
ZQeid2NV9XZvjMyOO4BDZdOPK6mFi8zU/BEMA3jgKgN4qJaphSGt+14TufaQ5Cl3qkbl12lBym1c
pQMmQ7DqQKeEXdMxHHdIMJhuG+TBrtbLYCUT9xtli0sH8hoGHLNglpm4MO74IPJCPQw1SbYcrqll
Rnl+ikZx30w62Xys238j28B4Y8ArPEuUWJe5MHTr8i7LmPFQhYD8F+iHdyMj1681NsptEo301Jvy
+8drXjgo2Bb/n6SdWZPbSHaF/8qE3zGBPYEI2w8kSNa+aCElvSCklgQk9n379f5QPWEXwYqCZc/0
tKZD6kogkcu9555zLlkYlxm0CaTL5x+8T/pqMrXeOdZqaO9GmX2vhthZubQuEHkSenRiXCKYNqmz
zcD5KI0guY+bXp5yBVw2n0psUWJjvO572/7gi6q+0gx3uAnSkvusquUh1HTlppBu85DSwGTXAVOs
LfVl2ZZnQovLDTmL12f/ovNnStQMT528JrRoswyR2tjdRV0/eVrsJ1eNNaqH0DDGnS9LCRTo9Dd1
r/UHAMJx5bO/sd6xs+ISmE0giN2WIXOea0ka5Lk8YW4FizkJmyuE7N0jaav/TVh6t5ODyA45YOKV
FabxTdbBPC6zsDm8vxguwxqQZ4T1wGM8C0n6+ZRgC6fqg1/Kk6VEZe6NTax9KrWAVLhOwoHGMQR8
DUWsIDw1TpsbK9HGhc4BOxYSUnMO+OA2kzuej28OtHHr3K47+XE5bfNCN3Y9Tjdbx6SuR3TaX/WK
350AZil4xxPaR98t4a1mzinyzeGuHbr6m2W7xWNs6sHHdlQpiTdJdVNP3IUQmdMnWTu1l9mhsmlt
X2y6caiuykRHOJRa2iFyMQjI8KLxoqTqPEx17JX76/JIgSjAiUKsTiEOnPn8FbU8CcdcU9NTmfuD
V1SJfnAi3fby0u0O9aAPK3N6ub9JrAlUMb8Qs5HUYpVbVTLVBdTsk5V2Esxvqg+GEporN9RlOoa8
B0jBZX/PmaVYDGOXSZZMrpGfRnt0NkFp3eipizwin4adEY2GV05DS8U4Ux5Tqw8Opax/9lJX/4ri
RF47TZrsM6eWR90y/JVnm0+w84CODB0ZHIc42c9FlJWnidKkehafdBkYXhbksZdXufGsFmja/nT/
UGMlTiZOYDREd+cftzLaYtBzPTtNY5Y99VVe/GjHqIR8V/SHsHbks6Y37V5ii7B2wl6eZjDWASZg
riOpwnjhfOgevkM96XVywgFT/xhYHBCGQHCrNvZIT/M+/xH5sBiIHPOfDW6gnnAUbF1q2Dnvz8Hl
Ap+TNVSHsCwM/EbmBfkqgih7K6QfnJWdFBwCt1rnpxsbgaXI3GJTq8UaF+sSi+EAtGygvplbCOlv
kSFaeppEmZ5mJ2lMw6mxpghZpdrcNkaNF50juudS69noaUUrMD0CWxnScqNGpX4nhoSWZD6uAG5I
dpyFqXIji4HIJuqNjZXI4J7aV0sdxbYOVuqMXoSmfuOO7XBr2EX1XJQ4abw/fZcxAKc4U0czmhkI
X2byQZ6oPvrB8FQPffKpjgSCKjNwvK6s3EOn15U3WZGzFnHNk3S+R0ANLOwymEf+viTFpLnjyNBP
ohOXZfzkJ5q4yf2Ouof1zbF/VGpW7VIlGm+jKe0eokysKdwuTymkY4CEDhcg5/5LpvRq0dSNrvZu
lCYn7sfGM0cMrPqw6Fbm9vIkYBS4bCxOSkHcNedLc0xVMdmliE+mWkNUCYfuNo4KccDMbc2N582h
iFxVdyY8Uyg7H6oKbTH0bZKckjxPN7XwS8+IjM+RhXrq/QXzRmxlk5ubGMFx/s5E/vOhXIkOzhrj
9NQHgdhrYAN7pS3rK9Eb/caJFfvQ1u0XRaDVGpuxeWrjgZp224e7yjblzs3cfiWFvvyauJUBGMyi
XIKrpfBYxoNSmVHKE/m1e0jB8LaTq6wl6pc7Bcm6gNlkIzfkUl1MsdB8bSy0Pj0h05B3nehs5GhD
tq/zML1yzdby8ITvV063i++KdSp1CxdjG3QxNJw9n2ws/o1kCp3xhIfar9aqwn1XxzoGA3XzYeW7
XuxJhsKClKCZGis1/0UqpqqB06hxPp3aNJG7wXa7HWgq8HdQZjcBzo8bZYLSFxpDe5e11Czb3lxz
Qr34knjIcJKzKfH4g1qxeAZ9jksd39RPvUBzkIkO2hKujCv78uJLzoSk+T1pDqHplEfOJxUYqMxU
xShOnV7Ja6XWrDt1GHsPJsS0DyLHv2rKIlrZN+f3FBEmhSbmVYX5AH6Me+H5oLFm9lXruPXnwLLv
tDZ6rvtZhRJqR5mlv9//lvr5PP49GAZrdPAQfFCe+3yw0RybVCuC9nOK5VCyEY1VQOyo4gOKAbFt
cnc8JE5jQ1jmfHArzXwMsPvbxUKxrrlkutvJhhmhRr69abNm3GphVx/itKmQaCHArNqx+6CJxN2S
O0UHJxudQ2nV1ras62HlrliYbfAuDmZ0fCoVRAQy2bIRomTLKZM/tcexUNKbVInx2WaN3PtJmdKS
TOo7d4TzZihlussDUBK4LjXmM5RETCsRx0bocqeaZrHLnKiDqcodGqdZfFRFkh3asq8eWNLOTTJY
zq6p+/ijQgC7c0pEnpOJ9DoSUrmlhvF7iNzhUGa+cdIjgbhBhXnsQMKHaT+UOUCXiG9MbKdunYB6
9xRa2k4magGjsxeerYErvv+ZL74yMwONZV5acxS8VLsnTa+NpSPaY19HtFSzG2NT9Az1/iiLWHv+
AER5LFryaZVCzoUi0w9TtzF99Th2js77j7iLDZnptV3efZnGuNvgg27ty0qxrnzpJKRAoyTsSeRG
J/+4q9Mq3VetDXPbEMXK013OgQlMTBzBwsV7aukJ6vhKNaZ2z8O5GbI3bdC2FLzclc277A/3Mgez
XyJMHa496kznGyqLsP6VraUenT5ATscZBhm+rZBTmckjpWreVfNDZ2cYTbFlXspvqo7icFJGxHyW
Su8c3A63fuFo+IZY8QNlhn5lJs5Bw/kzAZ/NEANW1cDYS6GwGcpOlY6iHePIsjwyM2ipskeXoFkd
BJdsuPJLKzy0SvDTqdkm76+S84vq79EJpiiMUfiea0/nE1T4eajkdqAfE2eIbloBD0cGYJQp7l8r
H+PiJAWvImbFRwZslF6Ki+Pbb4qpKpLMOJJMpHuz1XyPMDbbGgUm2Slh+crELgr7L+9GCk0Qh52a
C4CzGNCg6jtw0xtA9L75dUxN41qtjOLRnWk4FiiCF40481DYN64VZTK3epX6+6mN46c4roaVkOCt
1wdTgEeDN4Tgojyf6VCNFcnkGEfZF6MHAG5tBhKgjRE3ppe1IlsZ740vy4oH/hbUFEkW5h34KlbW
swbDxVIYRw54/5a4kDWUD9qDKdR0babnS/B/8oK/Z3ouwakvugag5/OxLL910q5lDbd1Lh4ngGGv
65Vnuw/s3WT2AoJToZ5UEYm9kSTaVelW+pYsdQSoqT7pkAq96AdNpvEz3ymWliLG09YupDefkT2G
Dz10D2gn589oJ2lYTL6pHftONz+YRjbc93We7MaiDfYOtd59GuXCy7spenp/j80zfTE78PcEUgKL
Os7iSyhkTIGZuRpnna7v+1jv95UzVdd/PAoABsQ1yEz84szr4dX3tgR81kkq5tFpQm0TOQCodZis
6iIu34XlO5M1qCNj2LLYU2IIIzcMEszDwCp3Zp59qsxuDQd+Y+maxOt0M4CGN+Pq56+iKVWuOf1o
HTU7tK8DVQmuzDbPbm2aBjz/+axhLUejA42DCTv/86HGGEqQMTFUk4U+BEpKlZmRtis3/htrD8x2
NkHVNIqVy0oFqVdot9VgHiWBzmEKhDikeWQ992Mf3455MaA0plJtVK66tjVfzpXF6rMxACcqB1CE
2bFY91FuN1EH4/+otYOLGsNXRn8XpU3wPUlY9ZjjZziGKDQzuJWyiz5XjeJ8ALkqb+xUOn8REpf3
RWK7Jw3ng2w7dZr/Xclq5TkwrOKxKRKnxtFN7BtTpaYelUL62yyJph/I7iI0ZpYaf5+aMdN2NmRI
Z6vHNrgA1drizp30YG+UXcQl0GsxjVMLp/qO9TAQpCIt5zbrHGuHaxW6VMciHR1bvwi9ZiqGauNW
jfWXL33xwy07ms7Vk4ETUGA1o3EXhpJ+rhlQppdYbZHvNFHb5W2VAKFvpVOp302jEz8Vsyms3TAN
/RUG6UqzjbW8TLwgjOuPo9nIj4bZFiY1vNx/8o36PszjPNk2xpip11Vjir9mt1nEIUXd7wgYe3mI
pgDIONLquMCFII9uXSvu3Y3vSrxY7Exr7uLSRzhRApZX20HNxNexZ1nS5UR38NqWGuSf0SBW9pOu
nnZ1MuBFV+ZG8lASiR3mpjUCdrw5NZtWWNWpiR0wqJIKeLjvy57r1Br87PuUwg5qKI8F11mvM3++
MRo/u6EB7CKs4/CtM/uhpIQnEZS0WbVt0x7jldyNopkQnKNAsaZQlVe62vofO6Yf9VGcdcegU+zf
bovngDSi/HFOURCWc6Nfd0FW/TT8mcdvpEUeY1HQ6eqmtv32s55EQ+aRlzSfi3Lq40OjNe0XZ3Cs
q0gfLA2bxUr8jMNkujOGGvfbohANsVkedTTTbbKYsF2OIQ6GMHGQflllsi1MzKzMbiooR2Of9lSl
zUGMg6lfjRHJ9sZsfSOF4VyNX7pS0cVWpY/kTRIY+YBPjQWHXY8CmnQkul9+1VmP5Mhag6t0qlnl
VihVJVHjFvXvPh/A0zRsIpuNqk7GycGbFV+XaXKRhUnzrglUldbJYyRiz7QH51FvCn9L95Dwi5am
RrOhAZS9D5osarfA17V1nU9T/vv9k+w8O365g7npoQJQPVPnwsH5SaZMndIBY0Kj4275POQj9Da3
HBTc6Fn8yIj8YNdmpty/P+wbITYEaQMsnwrZXCtb3AiJqIsh9C3/iK+TdV9Kvzy5mYJIr7Oq32Vl
+bBA2mgXUMjzir4tvS4x/asg1c1nx5IZZjFI/ceS3I8t6dzEuSFXbsblzFBL5BQXVC5Nm9t3mWu0
la8beRY3x9jq5EMc1MnO6SKxNacaLVc8GxtW+hrg/NagFhcy8AE4Iuje+efArB0SVpt2RLsi2ka6
oA91oE87lYa57l502c/3v8MyvJxfElSQGuX8Eawl1agr9HYclLI7+lN5qBwy+yHCtaDNteoKKtDK
haafo04QyedIg6uM+h+wJ8Di+euVZmaPRmd1x37q+r1pT42XwGZ9DHPZXUXcDNsaFfLOcGWFP03k
X4XkeBiiGfo2KqLSayhdb0WYuDseHIEjpcatAvl9F8qovnd9MXpTO44rt+EbHwXSwhy9vBTVlrQF
M6lrN7Rkf4z10cayx3SetFDX2OyZdqWXrb8Le2ON2/fGlzHmSAbUlTIyHOjzqQJ56ZOmzPqjW1bl
1egoylUHw28D67T3oqZLVwL/N8abOYTO3GHEQDKyiJ66OGlqI6yHYxDYH2Skl9RAA2sbF+5NYI7V
ymjz078OL1gI+Lg5AFBzFk+Kt3g7DNt7EKrhWFcKGuEwRDbgVmsZxhvvxPsAJhG9A/4tBcCdAS07
HsrhmDVlv+2sMb1pevsD10FzS4q+tnnfHE7wrTDk1KC1LVY34ZoqAqkPxymqUnyOcHqyIEFfj0rx
E+ApX9lNb8whIBl8GqI0gL8lezEfur73p2w89o4Z7qEo5/tcBNrnPz4huB2EO9t+aHMB/fxLYfTh
+LRbGo9qY323kvbJ1btfwTj8EkOX7d4f66X+tFgWUHsNjiOqyjSfWGQjQeiIoYAzckzF2Hp6HNFZ
VyjTrotq8zCKIrzqibg2itPJ666T+IVmxuCJMAu2dSKNbaFaoZcRI7z/XMvMAsANHQwJKvA8a/Xl
WHuVJLkyUSqcVtujEnTdvnAiw8NvxrlSc67894e6gB/msbAWmamYKHDg0p/PNyU5S0rfaY8tIfgG
qrbyqaRr1V1f2MXOqHOoCsYAA9TF4kR1tfFmMOvi4E9Fct0QiR/+L4/DuQBSTxmIGuj54ySYH6u5
GXbgAUp5PelcvRA0ZoGMOWzGCeyp7nID6j1MPd0fcL5tp9Jrtay+km3Wr1CmLqDul9mhA9284ufg
YTE7RZengWgU4GH41bdqh8LCGghlXWgInq3jPmqGaXZQx8ShG43sHgbpu4fSwTzDH3tU9whHxdSk
B5cK7tZRYv2xnhJnZxWW8tDWWXIzJTpafKRpW4h/A1bXSJmbJO9XCELzg56vdBrlgSsYfG2LUs8i
v2rdtOsUSKBHPZnQb+Wu8RCbpFhh2KgbJ3T9bUIJ4daMzOP7X3RhCT7fwQYEX+YOWR1EnBcA+NVi
Vjuj4obOuyNHB97fyjh9gpRKeDwILH0Qe3l1hYq9t8rxUNNn4TCm7lcZ+fpzOxXFKbcisVMICbdm
oErclCxl48aatat6St2OoShoEVxWrmXWXluF5t4uOx+NFR7Mkxvmn52kdfDsMKhr2bLaaGHV3mow
DjeGCKddYZv9tqnG5EnR9fpQ0uJiJa67PDZNCFk6BX3qX4axJJPEYQNdtpfj0XJGHAmMvCfxlNbK
9708Mua2OQCks1CBGGtBWRmrXO1TaU/HwMrbLS3MxAbyUXZdNr2ycmS88UII7mFEUMabQ/g56Hr9
QW34BVajqscWHicuxR0mCU66pnt/64WwhtRnsjbH89wT8vUoAUVZMvFYO0J4wfgG1dNmKtwnJ9Xa
3fsr9PIahR8N+5YuksQhxKbnI8WGqKh/lKDvnXalxlq5tbX0uRitG4w31rz8L/chpW0NQhg0TAC+
i6MdZFer/No4xnYsNkowqlt6BlX3qga+5zeRejXman5K1GkNY3njNaHjwaGGHklhfTmhk1K15PCh
cXT7QHyqA/O7FqrqT0W6WO8K0a+c5G98P4ISiMZUWgHunUVwUpuZ0xTBaBzVVNU8OhiIg3SwCNcV
u/38/gdkRVycbiZhFxo7k1UBSrb4hJo9BNUY+eIYOsFtXRaZs5NVE9w1OWAVehBTfBqipo63Zqw4
H/MG1ojXa13sbKfezm5c3YdTno8EoW1jEvSSA1kG+ICDxZo75FlIXq9GX4Frg8+VQKBxVZtapXmG
Sf66jdwCW+I2xRSrrJwOD4pswBUvkDne6NLO+mhnKoQVXKKo7jdO1Zo3oo/FB+iP3F164W5qKo3H
ppHQFMcgB+0lVIWSrlwVtcg/CD9tWsQJoYVUpew+FH2Cm0fQM/EbHVyq9uwp1L/YuWYM12IYtS+h
WX7orSGuNpbeRAmEISX5Gplx1B4cpAbNJuAqTXCrHOHQF5JnC4ZauZ5l5Dh3J430aPFDOtyqzbMV
QcUHcxk7/crkCvvUEqj/pBytPPVDOmGNJQr/8zjGrkv+rnZoviFs3ahlTjgVhh0enND7BS66FZz8
CnK/uw3BtDSunKQxN2Xu4js9SKsFSomBXLex3Q/PY6kCzFmTLGYMJ4hvW5odQmfM469aOyo/OB0A
4JCBFZyniX2lxRPnvl7Yfb2x8jgcNq4epd/gB4HFzLintc3HSfmaQQH9VJUmVmW2LfVsk3Bzwgiq
pvoz8G0P8x3q1EdVHYLbRgmSQzUGzcdadaZvmlD66lCHmVYwSWYF6Gb2k31woHpG2GqOzbCza2SZ
n7NJlv6j1bs06gC+CR+UqLPXbPjeOEvQzsCnoE7LLbusZ2hgzwUKmumYyXrbCLu4ol+Vs29CQ9mP
7LMNhSusYtRoZWtfXgAW6P3MqkXFpJLJnx+YpbTyZAgV94jFQHU1qrFNjLiqjbg8r2a5K8DrXBGF
2rbY04U5+UqXN8qR8Ky5wXmgPuh9ruBvMzdMsMy1SPjywGI84l9knnMCt2xd0ud+KKTTKcfCgbfs
55jadLXxUCMy3K+dVxfHFUNR7kLw5M5Xwfzqr25QzUccOlRCOcpahLehq007DUTTU0VDaac0FC+I
3OBDhIL5sTGb7HdQBKnnWr3hRXahrMnSztmWc4Q2Pw7tWqDLUV9dVn6o9LWECbpyrOit6TVhKZ/q
yh9v0ATQsNLwyz1bP9xMZmDdVBg0bB1W97aZ5Bom8NbCgvjJLUyWSd1mEcRomRLLQA+CU68osdea
E0AlHgcrWMAbH5o7mKQHBhBKiKUMDJS6kr1o7KMehuh7jCTc1aOuH+wCm673v/QbL4SRAT0QcT+B
CbhMmX3LHpXcb91jlLTmtR5ksVfQvG3lhRY6l5cPaM8wCp1LaZgHhnO+nrBwj50uRtFj6vTmU1sM
IIY0rfccweNOdylc2Fmo76ag1zZ1PlkYQozKSvlwwft/eYiZMUJTAaJd6mKLzC0qqzg2gio8+WEH
l78WmX9HloPZQirNPIC8MF+TOr12qIq0xecJIS2eekJxPuuugkTk/amfD6HzhGcWuiA7QaBPB8hl
2I0thxr4YY6oUWDhs0VfFZR7fSqsuT2KL2nBkLSNelOXgRv88dAU6bjLHaBEMp+lND7QnWHIODeP
NMtsaVdVRFuo6u62jtOvcW38GnJT2b3/tjMqcv62GA24sz0ABGKugkV6Fymtak+zOr0cRuNXAhV4
VjbU5TE0EwUGg4+PCiUEGgxubUvq8TbPYIn9cWKAfBnuIsxXCIwQJs+XoZ23rpSNjjxYxd7abKKa
TmCoD95/1TdAm/NhFgjRZEM8iVKGKd2CSpUtio3g6LgVpa49CSVNHuPBqT6nCTxYHWcZD4ccsUli
GT4UlY3wrx3Lx7GMnJUUbMFdnXcAJylXI0Vnnftq+RHa2temVqq4Zup2vuePJfcmljjQ8MLiLrEn
dxcjSfKkTKttFrQJgO40fFP0ckCLHEWeFvTBSvL51mQBe8/nHCxPDIkWC6MqXX8KumGWuBj9IUaS
svPnOFdJRryQxo6SS0a3wMbpf8Egdh8Ls7c94kTO/AHTHdOpk03jOv0fH4zkby9VIO5cl8PrfKnk
fqDbVJgoA3VGvwEuTb0CKd7KrnjB9xfbgsxxDlZIDCCZLC6UMEXdOMgCHYGSRp+UclJ+61Ivxp0s
tUSFI48hVEgp2QtaY8ow1c3ag6FG9GoqQiNyN7pZu08u5d5nBbaI8OpC0iElGlRMuPxBrKBNbz0u
RgNMDPoW0GprcY5roS/sLHaikzHGzsM0UZ5Txjh44HTHSWGCIGMIpf5AA1Z5Y40EDOHYpTemig9v
bJv1Pi/V4qDaaJittoqwxZQ0DRwgKqxs9LdWFZgzrh9U07BjXFpgjwKoK9QH51iMWBArSUoPqEQv
MYqvlR/B4Hc/w6Eyv+ZB0mDR3RC7WzVtCIClqtkrA7GulYPjgBf9GVV93oMcuBCpKFsBd4kL0dUU
tYoZDe6xiZFSWlmfeYGp0C0pd8OVNbwQa/w9FkHcC1KL7ecykJAKPdnddvKPheqk17GOH3Fh1v0W
HYW9K1vMiqOcfgtVOE6HOrDSQ5v4wSO8gR7Fsu0cDIGL6qBhxaV2qATrLAxvUtCID2WLnWxCBPO5
K50GW9pehRGh8pMDJ9q5oqXZY5Amx/cP1stghVKZ4cDuguhOdXZxrhZdmKvYp8SnGPLEVS9C50bL
8+/vDzIv4fMdORO9iDUFvHOopYslbpq+Nii9Gp/CgSZ/YZBaHrhn61WaM66F2ZeXIuQfyiIsAw4B
SLjnh4weyWxUAj8+FVpob8pW1T0lyqq7Ks2bncreuFKIqe7yoqo8xRjUG+EPHZBiSzNJjq9dMKX2
I1JLbeekdu2JIAp2teHiE0x57GOgTqsa+jnwX8wOeD/0NNqs4RmwNDUBuk2CIpuiE2GjDeHZl8mX
FB83feP2XR/PdJPyEW5FcbJaruKN6sbJdVfVAwQZc2wR95jFvhjy8K73R/+T1Quf1kFWlH7gHBlA
QK0pPnah7z73aRHfKwPn0GYaAS12mV6EH9BVqEj34xJfKr01/LvI9cuU3mcNnjdBXcvv4JtpCPlS
skwaQHeNObY9N5XDVvAjbpw4SxvS7S79WJlOSRM73Gmrrd0M9AZwax3dFJtXU2A80P8905L2q1oG
NJmSCZ5cK+fUW9NJCMb5D2l0DsTPF0CN21bCtRidrEwL6ZabVl4BKvWjj/Nwx9h/ysKfyXOQ4nGD
AnmZaeXn4ymzG5tmKhHCH9v2jBJDVgdnpK1pVu5OH4dhJRF/I/CnpDkXAFFWcAIt2ev5oIip0KIG
545aB7gZHfcUtmL81PVdWO4EBf97BP0If9MkUaD8qBLvni5L/DX7v4VT6HwYuoDbmJpQ1qfC4C42
Nj8R9+xS6U4AK9V1Zqrmp9zp3X3RFzc24qEb4g/rCdmAusmd4K8yhLtN24xir7ZVdT1pVrBTR7aa
O2g9MXNeH4BF6W3YT9/IetYaAV0cQxAcuR5gI5CbadayWYgDsXxIogYPhJTokeZeeTxt+vRfEfEf
Waw9Fr+yj03161dz/7349/lf/Sunl7fEwuY///3sn+7lX1Ve57+b5Z86+5fq/3z57eBX7n1vvp/9
w+7F0+y5/VWNH37V4GEvA/zrT/5vf/NfzmifxuLXf/zbXzkKjPmnAVZmr03TZjn/OxZrv37+qr43
v37+42PDL/U/8t//eHm77BdnxPLn/G2+ptnGPwENEWQQEM6Ee77ZvxzYDPFPbqbZsYU6CluL1PJf
Dmya+s8546XCBKjN/5nLm3XeNuF//JvG7+A8ihEfzP0Xgsuf+K8t0kl+AFEqixaODtpg+yUWeAXZ
zCyy1C2y+F6t5VZzml0QK5tOBT1M9U3gfno1W09/n/iv3dUWV/Hfo+GANHvLcR+o88H2arRJjpoy
Rl18nyvdVdUaWGytgD4XI1C+0diptkCcSZ68OKqGriwh1KXmveGr+jZMe3qqyGStTc3FrHHzUuaY
+cycinhBnL9H6gils5ykuS+shFanrWXuyiptD31bhLtyArp1Ss1cC6PnqP7VLQoqBdLCgMCGc8Vz
SWpqZCaLHDHUfU2kdKf52e9CjIkX48KDcXk/EmzQJB1lb+SNE1uVYB+r+ayzV/tDze938SQsPwNk
jUKZu5hl2or3CpXf6r7JpLPPJ3q4+kalfVFiEVz5fRPs3EQ396Y0fA9RITW7lI45vdPlXql22vUw
xPFuTIz4Vlizvl8SldDArsAopPuSZyatkfMeB4CydQ5aCm9sI22zu7UpMX3waYgUUp7OG+IIx75T
sTJ7fn+ZLg/9v2eaeG7W2rIxlmy+xIkIsFDh3xMIV3vD6k85xKYNOxgcM2iCfYSX1XObo6JPfRE+
IDuG4NgBjfuwrzwNt66d0MdPMPPzL2Dy45OPs4aHey5FBFxhr99/3kU8wOOSsZB1suxnQ5KlYWqa
jXg+cMLc419hH3pB36KBaw30unexGKXE+P54l5sMOR5pJ0cT1zSF2fPlbyWohqbYlPeqlNspkxv8
Xbz3h1h4jZJ6zZK/V2MstpjR2P2IRbi8r3d0Q+021h5vUS/YKVvWxUbbGjudjqS5h9XOyttdzuZs
IgNxkOIJfy2jq0JV7GCYLHkvm72YwjuZUeNxxtvRXGNvvVQyzvcRQ1HZ4zgntCLjPJ9IvQnjKh51
ed/s7YP8EH1yH7M7+4b1rn2J7tKNesjuhkf9IPbFHg3kL/fefX4oHvJr/ZE2NWa7tX733cZ/lCuz
P+/f955rsb9jCIayRM9wb/S3I8atRWbvlKqhj+m0j6TYhDDJafP0/ie/WFUYAyBKw+iacwUT70X9
3ZyUUvdbOdxD1/ttxuPBQh71p9/2ZQwyEMhs7BljPmJfXUBaWxdqZiTDPR73G41OWhYN2DvzaYh/
vf8yS9gYGHR+m/8ZiQv89UhRFMK3rhjJ2EwenbOvIu8va1tt68e1bODiYzESASoqQ25ydOwLKCxA
MZ/YPiNF1I4Mv4eJjvZ0/N5NJ0lji2RuuiNWMMGLC+BlTHRNMyiKfn4RFZvJZPgdco17NwFegm6M
jGsnwnvH/VgndPsrV671tfGWgYPSGG6nMR7G3zSuze+7KdsH2m+78a8D2mbo8cqAby1GAjOT9INw
i1/OP5+qd2Io7Xy41/pwuO752luRONPKcrz4dC5lWpbiTHQEaHEXB2mQ5G3SW3X5ILqSkjJaA5qj
uQhCUMfjE46nTh5eY5ezkj9ezObLsER+L+RhdamPn5ABmkNUlg+KK59VJd43Pue4qHelnn/DRHAT
0DT3/f3wxpvC+sUway7nQMhbbIdSKBrOXLxpiRQF9Oia0t2+tnDBU6utr6fPrZXd1O71+6NeHOVk
wXBtkH7BAwR/XJyvqazcBsLf+CBN30PfvfOrg6BbSFRkf70/0pKIz/6b9T04Kmhcsvx38SmdPKnM
0JiMe/NeeTRv+of4BqRD/+RzWYVb7YCQemeKTUtvO2vlcy6j0b+HngfVTBfF5Tz3rw61ITdG3a0t
g+Y/9pZr07OAeEeSvzo14SWo/5fhZiQHj2SqQcsw1O16aQyBYtwHjrqN+icchw5JP95Se4r1kizp
v/Or/0XG8PJurwZbfEFbYrYni5fBbh3lm+Z/+NOfP2vp5v+wyWHzLD6bLorGkCouvmXvt7s2n2zc
FdEgvz/KIi1ncVANJ2Dnf3hcX+j2Zk6N1NM8eMgwkNpnZf0tT+LkKhqlsX9/pOW5xUiMQgBO8si5
IhaXaA4TIJ3CST6gNZL3IWwlrwuNNUBvua849eEVG/iG6LPC4gXwf7XiAm2c+Ypj9hgqBqZ3oWN8
mrpC+yFDOtiXavLt/ZdanlcMN5twYrjH6sYia37pV8OZVReFE5aWjwDgsFjCxz41NqAq3ljrH/tC
o4XWynZ+4wVJU18+F3k5Edr5iEUZTmVUdvWjYST0JtT6ayuYVNqfituyEytr8GJ18HrEmVRzDWyf
wNfOB6vznA4MflU/NhzHptGPm8jEcdq1bt+fxou1wWUDlcuCFMhfXN3n4/hxAUHTqOvHNslvZXub
qu7h/zfCYjdhRRfF9NWpH0sBBU19dLJ45fB5Y65mrQPLWAfeYrbO36HIO6F3QVM/CoI3Rb3R62tF
rtkjLCueM8DyepSleUOq1ZPvxoxifi4ehbqZTnG+VeqN+yzxQtskv2iHlK+VmS+O8cWgi9gUn6sx
B8GvH2Hzor5TtJ1PJQym29p98cZ2Yu9irQT/lL/9F3NXtuS4biV/xT9AB0lwfRyS2qqqpdq7ul8Y
1Rs3cAE3kPj6SdS13RIki9P2y4TD4bi+EXUEEDg4S55M9VXsfI11njxvNeRqnam+t2KNQ8QtDTgo
pLTeYAEff1w/Ger7L3cUbTAf7hpRh/nReTu6wmliUNAMifbgzaEJZZE9ybcdmDcSSBKG3aLo5CVz
gEiAfEPyMINZ4fSYOCIGbM+2W3xAe9vcJyLw1+RW3Bafko3YFDty49+Ir9oPDnj7z/rz9bVeumfH
xhXnYbUlRi9GGNcx6knqe5CxRtctXPqCwMcBiCEpif2z+lNc83EsYQHvSZTa4KABBStJ7AyeQ+zj
ufpaV9mCE75wKWzpojAuAGoZlL+U84mCnmeOROOHyTAiKsZ7gK6gytdFBlTJRpOjdGit2+LrpBcr
p/YDzm3Mleyur/z8/tuoxqMqA6ojsEqp41yYHxln6LGLg2FUoQudk37a2f7CYb20VLw4GB0EaAxE
l2fRautNGbZ+PhhmAM1G3wgtEpjfvbdpzwP2bXxtX6qlTsP5k4OVHdlUTk1nFCDJ4QlWhimcFnwI
JcZnKxQ+7CVEkzz8x9k9Ss0YQEF5BZEqDo/aP2QiQ0WzMcShhKOBABcLSi8yf7hfR6hrlVF3R17E
EgHa+Z04tSm/69H9j0GAkhT6LCDpAdT09Lnpl+ifP/Lca8tSnjdioHdPAUw5EJSKyC37NAXaagyR
L95qOy3KdlOQbWYeZHWQ7dpN+Svd+M9etXA1lxaqPIFd1yRIEiZx8NPsxpy2gK8upKYfAfbZQmWJ
RALSMBWhXERhusWAOW1xmG90zIVv6tf0x9ju0hoQ7IBv6JP3tDdW2oP+PR4C7UF7yPfta/HMIn8F
ucjbYSGsOCt1fJwnDKICCQhI6xnztUAV1mV2qR+KV1QdUJprVpKw54logftlKaW7eDcht/Yva8pn
Lhowa4NEBdZ+jT9ssrPZxu8A/wusBG9YAPjFvK2zdbyQiKiETogJcIKP7CoflqSeNRAOu+Wv7NFe
p2srKnbOvXubPmV36a1ggf55Wriq535e2vQxw4HQF3PlSrQDdHk6Jxps6r8s964Yt+WOkic81mTB
kArR+VgdsOLAdOJUyRmO0/s5MLvGq+XMh+mtX2fv7rP47t/Wj0USZLf6y9xGGHEAJ5oDVPzbEnP6
pSsjh7jQskEZBOSvp7ZtLfb9bI7ngzCdYNJCUyxFjWcFffnxjk0oH8+1aOMCsjYf9Bs7AmXwev7V
3FV35qa7qXb5ztoUW2atyL7KdxnkJxeC1qUFKgH+zNPSLNtUHKigWtBM2poNdImf76IR8OfK4BhV
D1USwaPgKa2gUHDQLFwHKDl3bCGuufT2Sr7pf1pQlqGVIHJoKPxO176KrLils7tlpb69/sJfeAdR
KQIXD6IbVBlVxu8sG8BXIt344O/9eT3wz221wmDCdSvygys+VAKY8QwiHQJeXTnvwmN5nc+x2CeJ
tZ+T9ZC/gKn7YRZ3vmatrts6D0ZltATkFnqF4J9S8y5P5LOR+5W9N3MfXLvpy+Tv9OzWj2M0KCF9
3VeRGJdKDhf8JDBCwC9ITmWCVpbytdhc9G3OhgHUJca2EWI3Q3Mi9rRfg7ab3X5V9s6KVtV6bL+N
pheBwwaZzhL95/nHRAsN0F2oQACNejYk6aQEIMNCn/YYxZ1vzdldo/bPwox1z52nLbUtZFf89KtK
TQI0UqQygWyHKS9jA+oYjU9mcoiRigZTb61qcLD0tNp5NN6kqFfNcQ6SuXTnJY9jO0BOYwkkfXZJ
0NEBLhNwRzyHGD9WMo94zNEOTSx/nzEPd9Bq0DmxWbK2iiRbaAhfNAWUjAd0PMB6KlETqdjEMwTr
+9gW9opSMGPqXQyF+7or/vQII9P+GPJ00VQHT55yXejU69mQ6POBC2iSoxM0pT+z6QUsx3d6OUJT
8pD2Cy2Gs1sjTco8X2KA0CFTXLbFiNkCSDAfOga2HbvaTr4RZRa5RwUlnM1+N3diI/iSdI+8FieO
QVb95SyjrGxhWF/5fhBlcunk8/YwmswMZ20cb30ai9WUpmaQ5/oe1BnGbnTmen3dS1w4vLCMsgNG
DKQQlQqOQMcLMEjKOlguNnXmbm3olGkG0vLETr+hsbNKcn09gmHUNjdj7BmBA5jz9R9xYfXYUzwf
Ps4NiB7U79y105y6rD0UQtNBzlNaxYp2fgM4p9/9gNAlFCn7xrgfjXapKqFoleIMQ0xITr+CRhds
xMgylTBgTPWhoEN7aG0tSwPf0eimdgv/YLt19ckAdvTW9VMB5aa5DBsAgQPeC8wq+gaKFq4PUcA5
BcAQ8GHRQvgEGgQWpCdBTpvVeRIKDOjtitaZArcp2eb6tp29vfKnSxcHfnNTlsVPfzrYI0Ta0rg9
ZNwfVsBbZdGkOf7CjVBhcR87hMId0l40GWBF2SGLNWKqfFSI8txHmNQbzcqxh7eiyI3b0YMEvCXE
Q1LRNuQ58Va517I/7NHKbwSeYcBogWXC/yihmsgq8JrGendwxmbYiZZW64l7dGE7z68+CqLyEmC0
XBYq1XX6gCx4oPw6dJ1jrTChWL7zuPJDZ575U0GLAdw1Q7b1Rsr3NbPo4/WveekS4B4C8gi3I5sC
p1+ztTjrByBjDzy3rI1TMYyn1SPZNGjGGQ3P184IHKlmaXN43bD8w4rvgTuXUyYwja+tHCNPi8Hl
VHBnX/To4Aw+YRuz40MY49yHWq6TbVv43//QJmYnwHwCbCoeTAf373SxJbpaRuomBLfum6Z9yngc
YjgyMugrT/6Mlxs3XLGlrG/iVakNTWwefKjeFp5164vutnaXmvxn2/hhRnYaQZME3nLlkNYi8YwB
2iIHyw6cnwmqjXNgfBo+X9+4s9dXsaKcEjB9972eI2oa2bStazfMxps0EQvJ9dlZhBUfHhH4ENCm
oIR6+nmQGxWxLkCvwdu1I7YzuZla3PyVUd/3SyokZ8EaipbAyCPlxMCPhdfv1JbWz1Sn7oQVvWHw
waYrkBiR3fVdO7va0ga4ytGQBYIRkMhTGwb4+LoeG3dILX8O4q54KaCR7QFTIqwujI0alHWzuava
JLpu+Px5PbWswktQHBoM4TMd+RHmYIY62yJOCjXxvS2zx1p3wfjQRaajrXogcwc9whzKAim33L+T
6y1/ASDSQPxIslY1osHr7hXJ1BgH36VrV0tWqf95xhD9UD70CVl4yc/jf2lNemlJjoKhXOVrtghO
oSjDjAOdjIi7zqbJ6apLzYj3+as1vcXUfEvrJxuD4VwrAjGAYKmmC0HNpSOFAA6EGmg7GR86wsdl
v6o06iIHx9cBktBR130lZRa43Q+9WyLvuHSugNNABAWHhWFNJWwThe/lbdsaB/KUQ2qy/cqy2/oH
jR+ZdQDE5/pZurQqQGUN5DN4hdGaPD3EmW7MXVEY5ACGzEdX6Lcgb/zUt+VbW7gL9+WClwHB229T
ylec8mzK/Mkk6NWYjyAPWQ/9BH3zJRrsS0dTJi0AKSOSwR6eroiV4G6AqCI8M8gUQkxpv8UjaAt6
a3glBd8yCM0t7OF5SQa5KaI8HdsnR8bV/BT6vwNoUFh/0MFL+kZnow/GFvKAxEznMCnLdgd3+JPq
hbtyC6te8Qpq8+l4B4qhOoh1PFVxVkaiztinGWoPn5qi+w6C0WyT2d34+foHPy/+gVwN4A4dj8oH
LFH54qARNY24pz1eSYiuW171hfl9s6p7qE8mLVyyhVD0dsTAb5Dqvb6ibjOuZiYGsNWAZWMAsV1Q
DqDcqqlvrq//uPNvJ3kA8UyApgpRg6O0/Fs8D7wpKaKl0cM4Rp/f5aALikZ7EiviaJA7zZuFdPAD
AHvqylBNkzqHAGoC0q7OGfipCZ04iXfFPI77NfGG9Acvevo0czClB6jE869TSfw6FKIsv9RDRpyg
z7UCZWH0b54m5mV7T7OqLqiBJm2DGdRcLwXNta8N040SaY8LXLA2+9lXkhmiCTgOiR8ksWk+5Gmv
AxqZmuKG5739YDWm1oUtBIU9UGPQNAefVxE/e+BEwR+eTAFWVsfu9pXWoJxpGFnxBdXzOQ8KT3O/
WrnJHwpjLkBP1Qz829w56OyOZV4+6yhrA69LnfEV4JHyG+dDOwYVK5PDxNHOWLgRqldBSxaACjzA
UpAb8wJKdKQ3SQfkiMMOcN1RMq1mE1xOaR9Cz+76gVF9impIuexc03lHGAwNng4CNoyG0YMfTwvL
kT/3+IioVpQrU6HOU48VrNg6MLTgtsCIyMKbru4YCgSo3eGNw4ASKEbVUiFIW4y+MvLxQMt8n6Qg
wc38HNTE0D4pC1TXrm+buiC0WoF0xC2DMgFI3FQ2grwChK2h43jIUlR2Zr3pws4D3v+6lbOHDOVV
FFiQX2GOEOQtyraNjjONhpYBpJGOq7bjaTD27mPPOEgJSTCPAu1IrwpBIfWHpwJ5FgyDAh9crXL8
VUkEPO5Mfc1KJJeWE9RtFbgsC0ZvYXnq2fuwAjAAyhvYTjyfpw8N8jmA2EiFIoc2RuZw8IwsqIHg
ub6J558KazmyopzwPIsxnefUSFNzCqI9P/6M3sOSgJI6LYz2MKzIFBGWkEKpNeTBFlxPvRx5Yh9H
NHcPrBZB3/9EHzcsRANtEWvb+By+S6R4seaAkGnCv+HbRlu6CufHBrEPusdov+F3oV10uq9zSSEv
YMXp/aTRsPIdMPk2kSgAkTL7MLatNesfMKW4cCXOnh4Mv0AuFxTZQOqDz9E8tWpB0mNG6yi7hwC5
7a+z6cYG45K1Kz//6ffE04bSg0SFywKv8j2tsu0Ms9Kye2r02lqHEHxQ2uZS6e+svoIMC+mP1KtC
DVcCHE+XkzjUzShGDg+Yhp0CqzANoHz4vB7lSCoHhzDeLQvlne69m5GxZHWzBKxTDy5+wUfjAxGf
jgqYKvRa8YxB59ToDyOg1+B1Kjn4t8t6IahcsqL4GEj+Ad9c6/1h8jG3XQLg72IiZ+FsXDJiW5Ls
E0SJCMiVszFxjGZOqOEeSOLg2Sz0qnnRoFK9vn401DdA7hgeS1AQglQYI/uKGRdBj1eDtRiX0K3W
GFFvoZ6itRGm+LM16xhbcGBny0KIBZI0hDwgxJBdndMzQhortytisEPijHDNv5j9cn1B8iwr7yYM
AK2MgyDpZpSbjNjcqfUR89DUTQI/QxyDFlH6+t8ZUU761FY4ASBaP2QY1c/ZZy6emLtEp3B5q36v
RPk0UDBvQW2JCMCov4LZLcjEHFxfhur1EGOc7JXyZpUsdUB/TtgBdK7TruwCCxc1R5c6iPvVH4rO
oxCjWJPrPcKwQArWowBZsUNJnqVeQs1vUcBYuDaqS1WNKK7OaKBvkMvP33zHesSOWWCQR4a+YGbp
2yguQArG9BhJAmHM+I0AcJgtpQhLx1iu82izSIb5VUj7sQM0KwOtvHftZ8P7df3zL9lQ7iJGv8ss
p7CRzMADe++kfLWHhYr3kg15BI/WkdWOcMWII5aXGDUzAM2CXORiO3rhc6iAUy66vGt8rGT0MozV
pwGzlkjjzxzl6elV4Xu0wyIaZrKDa+Rb5nKMJRy4CS7k5tv1r3LxBOP1lDKvmA9VoZ56D6Isu8W1
R2qx8tCrsflXdyYr13+M/5Ae9q8reWRLuS1ehvHLqpapTOuHg3tnjC9OmUbXF3TxCBwZUe5Kq+kZ
5ab0Y+DApGSre1po/CfpH2YDfm+bcmF6Xvht92HFTMMGhNidZgYwHQ7Vnx9pACjR3kAhEs1yoqzH
0czW7zQdzt9pQgv6D8iXAwgyXd+1C74ZxSSgiZDQSqZg5R1jQ5fHTduxA/HRMUZyDSJpSNsFnKCr
GnpL6eaFjwRziMiBiUNR4qwFBz4/9OM5jjf7AraqoCAFNFrW19d0VlT9SGqPrKjnbbIpRTGIHSCb
KDOXfXNfPORzoEM2eQzYd/EpfTCXEs+LSwNnkIyk0NFQp5GLPjM1Mx3wvXwaxTH/6QxjZNFqoTx9
0cxR/UF5rl0PFXJ0IhB45O8TsF5U2xfDj+sbeMEJndQ4lAfbtIyitzXYyGMKyeSH1njperBfl3Qh
Mrj8pY5Wo1wn6Erzse/g7jiIDUy08wLhTZ9abr7VNIlI7aGLN2zQkH60oT1D/fxmdMlmNJOFh3Zp
xcob5dYFyqpceqi8h3KoGZEe0+u6ufEWVbbPEtKP03m0ZuWtMryiNjCiwg5dCmLAqIqD/rl7dLfF
S0xDUkbog9VlWK/jPyS4lG74+LOqytSFodEC7MvwkDmNehoH4/xw/eCc52aKCTViHSBSgroFO4Ds
wH8bRGB8K1hQ9Jg5i/xkXdoLB2jhu6kq8Ylh1LMPKMSBTHZUzJ/MrAC8tFr32n/kuX5/NRV6mdkF
vGcGS5nJVlZ2w4pxbRSv1/dv4XL7MgA5CmPKckja7uMLQdLSHm4hUbLTl7RWLrz8J8dA8Y6x1plW
TfCN9JJvjLENhJOszIEHWrFvjWRzfUkXH5ijfZNf8GhJRtNmmi33bQS1+VTEwABvGlFHvvUC9Sqo
KMSADS3lNEvHQnEro/inUeDY4VYOKX/xps+iWxi2UNu+f10o9Mwk85Dsx56uDfK4VTX0CM/7ql4X
th6gFB04ADm7PpRx+3o/iM/Xd/OyRQj+IY/Gf9XzXqNPx0oq8H42fhTn+V1TzWFVgWXS9h5BgR2y
fglsdAYc/2uVv20qr0GfZD53UuTSlaWFnLyBOzjyyAjy8mxd1yBeMHeGD7GOG7I4xHr2HTHtCWQi
qHLReUJpSXns0tp1aGdq9r5vvhAKRSRM5YK8LwK2fvWHG6tYUhbp+7ln8TJx9q1+HzN9RzosMEeq
2mcvPdQ20F5YX7eo0sbDF58uTrnsZHa4Y8QwaW0i86Z7NUWIntkEFpUuAJAkcLfJqgzRkXm1b2bn
0cPY0G0WLfUzzjp8Hz8DAB6M0EA4COxhp4eYaZWgo8DPyF67d/6rjdpd99g+JQ/uY7Oi78NueKrv
YRwttGix/X3xAx8ZV96LeeIidkwYdz5xlMzBH2IEJA+hVjLedlF5P23oS10F088l+pDzUy13X2Jv
pQyoCQTT6bILUhIPQlfOfmqjcQz8NJr7qNVWWb+K+8COzE/OwhE787uKReXd1+kM0cIaFtnsP5jV
syEgRZ+MURu/CsiuXD9dZy/JqTG13aj7VcrSTp5nTIGB59JzWTT5+oJzX7KifD6qiSpuCyyp7iAu
Dy5OtO5q4/v1pZz5PGUpihPgQCaT0pEHNC03JjiEh8rfknZaQcwwclgbQMtvAcN38VgCcY6DAdIX
9E5PD4fHRIu+WGzvqRcHJZ1Cu4g0epMuDXld3r/fdhQXkFFqjkJ49j5LMPZE9o2+MdlCwrC0Fvkb
jh5gXlNhdLUPH1o/03KIQOIaeBiwquwFh3Ye2H58qN+rkb/kyJKIdVJ36JftIfygP/jf+6dKD7I7
c0e/Dd85BCYDrwyGpah2aQ+Vtx46E5Peog++r7pV2vIAQgyQ+Xi5fgaXjCjegjAjyUEnbu8tzV95
WbbOy59dbq6uW/k3Tun3DiouQtMBw4EciL3vqtVoHbQm9N+9H8h8nM+aHg3Z2mkWbvD102Hqivev
OyC4kQrYe1ZviH9Loc2CgQPQEV5f2ZIZxVGIubFSmuAj2UkTgqcSKOC3aopMf4mB9yzcPDmDZ70u
HWNYOZnxocB+mSUB/JEcDN+As0TXwrQO/7tlKX6i1zW9LjzsXm99jx3rpmHfkP2HvCXRdUPniTJQ
TB7iPbDWYm7obDK7tCq36rrJ3k+Y38vHsHycwFEWZD/8MXKCJ7pZmqSTruekwSENyvl9zIOg0a2O
e1kzYOQtesN7n0AQBiTBuLvX13ThTsGC7BPiBQblonLYfWDFoZ8FC3rKYlTsaLeea5DyuYW99PQu
mFJjHK10RivFkNG+dPKwYqvcbEOS/fqv1qPiHDzI9WQMGJa9btZBATVcp2vC0l064UtrUZ5DMweu
iYxYi+vy0ELjQc/e63FpQObygQPQBS1dOWiolrMcX5QgRtftvfFU7iWzP5gikM1bkQ315SZoWQCl
X1Dl/Cd7+Nuq4mdrMes1uJDtfS2hSc+9/eYs0fBdirtx7n7bUM6dHIASLnQo9kCq3dnQQF5VT+4+
jdonuvaiLhp/5e/2hoTl2vym94H/pf5Wb/+rZaooVysGvMJgs72fjQH5qR8hNaX1y3Ujl2/wv9ap
irLVBouLKsY6ufY6p9AX//Jnf9/G1fWQgwLyLOn9VTJtSFzEfZaw4b7LBY0wLPhTm/SlOcOzeRPp
HCTuEFxwgCGeQVE8AAYN2hnjfaFV+hR5U6x99bx2fCtmMXyxzIrl0JMe2s85LVEOHVIrQ+IQl2NU
DMn0mnED0PKZmvyr4TT2FAKCkdCgwTTrZ9JkEE6aUKyegxIEW1VQal2vYdqe9QsxrBr7y1UA6Wu6
uE4AfqhkHv5Amj6B3tR9CgXE57FiY5C3rEQl003DCsLgksZz4S6pcfOHTRCH4L2Qujrq007oUNbM
J/09fPn40+A5D4GAzYKKg3TShnbTl0IfXyZi766fiwtrlUTUUl8BQjcg5jwNA3Pf6NHt1/k9CIEe
eJpV67TMAW4e0FMAhVm6MUv355+bxM7iFIKdERmdEl7MFJhKLmx+H3tgHU3j8aeGSwV9p+eeiE/x
QMc/fPixt/JT/sug4oRzG0S8jLj8Hv2TdMWp9uyXDg/MGeNYXRf/YToCa1gUOE6lVpIOwqPTHTW8
xskTfeL3fpyaYTG3+aMT89eauvGPrh2XeEvUYE2aA8cRENqwBxSF4oTxwJgOTSp+b7tgBiLz0EcJ
iODCsi7iSKuZtxCDnoW9GKMDlA5IVaDa0B5S4WaJbXdNqnnknrq/MpI82uDwLBprW+iI3WIzmmzv
1uTlp5w1dxb0hK4fnrN7AhQdGl9gEQFGBdzP8sE9Slv81rO1HJN292TOv05Wl+xmPelDXvWvfkMg
FdqkbpA3SyxMZ6MOWPWJXfkZjuzy2OF0nghWnRufp9lapza55ZqJmdQmEHUfdIDjtl28y7kBGOxE
MIxTLfgI9Y2A/hdoH4BjgXgSOFRVnExLPV3LhOvc24XuRTWxq4B381Jr7KIVHBqULC2Erx87cbRS
A1+3lWNq91ADYpuqJBCfKTDDcf07npH7SWJddP0wDQrebRtamqcb6no1GepByx6mCSqPZul5eRjz
WD9AB6+qA1ZWznuVdxhuoFkNhT5Ke8j9NW7VPCdgyXyATOS0yed+l3R1sRaJzm5EruV/PQV/xMr+
b7nWTxjZr3K3/39kZcfN+RdroKSH/weZ+/69BJn7uv1ZfU//9iT50X+21d/eqx9/+5+qf2+/99n3
v93hH7sTanb8sb+o2V3373AOlmRSAc8/Jv7g3f+iZif+30FYBdC/KxmgQVyFg/cPanbNMP4uOQMw
BYfwAQzjslT+D252zfL/7qP0B1ZkKBsDIfxPovr7vxIgcNzjO4C4/h//fMyVrjx2GL7FMAb+knRe
HuZUlfw5z2bU+UWSgi8y7Z6h5locMGPgvI+6Fa8pkd2VvtAXTvrHCOlRcobgUBJ6g5VeQltB9aC4
Dm3qwCRr+VB9hHgJG/aGfUfdb61/J/JH6SDHFjDSR9bnq7JuQRBPIyN/ZtWTlRXRyL8MNg9qV9+V
7bfWZABOagFYS8x4h7myXZmOO2d4qLpxPcZ5yK0kzPI7039mhreqOsiA5EC8FWJldVM4D9VmTI2g
0ZFUNRsT4pq9u0TArLJMny1XudikZdAjgZJc6D55n7I9XHIAeeVIW9dhewA25oG+IvRDpydY4rFR
3oYzy8pTyCcMWMcTLMfOMARk4oe4fUuMfMWq7Ncw2TurW8giVS92ZlJJT2rbgXoegclm163WbLVG
QzoAm93a3sTbeucE5frp6B7+X87w6WlSYU1IurkDljaIUe2yFT1AKXbNFwYkz66JNAHGf3CG6OB4
UafmjWEURm9qiLbd78LLMBB9nzAGJfDXMl9IS9T87q8NPLKlnBZqty4b4bdDEHlWQfPD27CXdjvd
1hv+Vu2Tn8kNZk4hnX5bPaSbpA8I1HkD/vn6nqoxjfwVyFiQIIHWDkPnav5s0Q6z7zkFuYS2ApmW
B+GbQIDFel41DpSHgswIMDly3agSuJ3ZVE5rabSO3psFbJJiNWbDpupFB9p3CScoxPq6sQsHVWrN
YBwN7TkAywkc9nH8AmYQDbq+kuCt1qwwMen0kPhevC7m1ImqmpDtMHf9uhJN+cnymy5C+OW9z6wd
th0j7LYpu+EArgXzoGVe8XOGiNifnTq4R7QOEZni7EllmA+/chx32JoB/5dpgWWnWdiCGSAChxF0
zCBvEXoxmE3ipF1Kf5RgB9QIoKNDxYy4YPl2QXByui2Yi/KpYWI0d0jtDpxtSbs2dC/bXt996QWO
XgDQwWFNoGMDeaJ8GT3lBaAzH3MoWs9bxwP1e2jWztAHuVPZz62uN4epnt3btjRmPQCbgpuFQOMv
kfKqJSLg3jHKgFIkKHow+ogE/3SlRuOPBGQ5xtb0Gm9lG9THRApvtlaWoRVulTU0P5uvqdNWoJLx
29s8zZp1kRlz6Gt9fDMOTrHAtaK4GYmSw0SArEhg3gjZp7L3ovb7KumSZt0TR0CvSrBbSFazndV6
P0nm8m2PSZCFx1iN46VRvMMY+sLYEWg6VZmNmtR5r1UpjM5T+dSUg77OBr94cc282KaEtADUQYQt
shJQsIH1eSay19O1M5Rsx8YCXLWoFvZBxeHgN4HPGVA0CxpkmNVRRUBHU09rzgRbp2AXDLNyLm5j
FzORrGjjtR57PwpOb/w6qwGRhCZT77NFdQ6ZAh+dUPCgwS2A9QaysMDDOSormi1iBu0/Nq0dHJE0
tHhl4FTQUa+D1K3Tx8rBTN/ag0TovJFznW9x2rJ3cMbVztqvIGwdpBOLv12/NuqIKH4V5lNwSCzM
qeA/jvI4WAnvtJGZ41rLCJ/WAnXOxxyEu9vK7spH1+4zFugWWJJB1DlP3/sys72IumQ2AgEF8XsP
hI9AR5quVq9cJsQLRFGSRYYkxZHLZxIqAciYkCJivECtD6Ij2bvcrZwtfEB8N1EMLRsc2JkJCIVQ
G2djXRCjCzwXelZ2bmg7NvN61Xm9H2azOYRWbIHZt7fvceOKzZT0w0JT8ezQy18IjhEAXxBEA55B
Tu9+MRPI24ASaFthtJQGVuUYK4N1IjTaxgy4MfGb2ogJOP7aEZ+3LVc5+B6gvA7mI9Tblqa85MU+
Pmzy58gmAlwveBiQA57+nAZNrB7iXs4WnMzA5JK0XBVxw3G3DG/hkb1gStYh4dyliiBUvE5N6T2U
4ss+cbe+SH7qregjTlp3VUIScsGS6mBxDED1B4JrkMnokhpfec8NzMVMzC7iLSo+3zFlm2/60kgj
k1QFFOsq6xkMQex9IEAcOX3RRgWG60Mb2rKy0JeGLmf1w/X78zHXcrrRgLmhpofsGpwrZ/LVnMCJ
uakdb+O+z39MlFgP/mDv9IRqYQ54wwZOvr6lKeQvK601XwzMGgc8Fz0YaDAI3sTacNuBESkN3BE6
Vi3vq5tCdOWmr/P8keE5XhmAb+2u/+zzb4ZfDYYOJHvImzAifvrNKJ4vz+yyeDuMrrjLMh+QkoHp
W4p5v+i6KTXwkx8NfHXgh8KMGhQ/VIizXSQ+VF9tf1s31vDstXmSr1MAwrZFyQwbfDF98tX2yu5n
GhOyNnOj2NYQgqrWbZXbXnj916jB8MevkcVDeGKQecDvna4c3XH8/6MZb/uhZU81j4sHa7K7hyad
SBHR2ErHILNR4gt7e9R+VLhaWdBYjbUSKA11617k/UuNaX5vN3KtY5ucpVMTpoT6xXrsR3I3jG3+
Xtq5XW/d0oYEbNkaSAHbJhd/+qrJrfVxEwyMkCG1V9PePkXdPCmwmLhP3XU5zK6s7/TbfGDDyi5B
c1Q2br7qXOGs+hZNicR0h831Hb1wlJBwo28J3iNUY9Wuh9PlrvCgHbz1J3dcQ91XbOKROrelWZCF
jyevt3LXEN1hdhWuDfVJddY310fHA5+9tk3RoI8GMqYRSg3dKp8nL5osPUWXEVRffQ2AwPVFKtGl
PDWSHk8WUDA9hwbw6amhHnTKcuhwbqsZKpsYb3ivQegaEibg5UFQH2llpa9K1jcH6JfWC37vwhbL
6A2MBRhWxQiycmaztqEF6BiTXVMn9l08zPp9hbMHugF/6X6oAaNc6LEp+VOOMoSpT0sddC/JDlfW
2zI9tXeD7lA0okkNboZ4iEBWUSy4iIvrQ+/AM9A/B7mzEruXZMTzMRSgPEwgfdp32mcXV3+vuyB5
uf4dLy4P5MNod0IDBGno6fKgkmz2Xm1gechKItsCy7LuZl8wKhXfkDK2nmxdLGBizxcH14exWHRR
wbJGHOUltnIUtRNs6a6gAMG6oI1Yd/qQrLle+gs50Pn9kKZwB0GChPOq0qFohLec9DgnXQ59xEB3
gBRsMkFBjG+TauW1IKcoPYGsREsXVnm+seh5oi+OuiPKi7B9urGToLkPd57sQDhc7TQvwyCGOU77
1pWRY9bEYM8W5VLQJa/dqUPAhQADrwzrcT/Pio25Rw1j9pJdnTYT6tem2fYIS8VcBkzwcueWCQob
XpO0484zY+OGzr7GUPurki/1lC5VAFRhNLgJFF2lfjrQyPATaqMILnqqwOnjb5nn1BG3unKbtgg/
nZR1oQUPEnZVCygl1eyd3+XzTZEiN3MSbdjErs6CcaTxQ1kUetinRr3lTTfcMIxyv5Vu3q66Soeq
3ESc2wzcKPfU8oYdGlLFjlbzFFFkXbt+Tsp7Y4rJp34m9EYHCwk0W0d2M80eDTOvXyL6Of/ucIeg
SpIpFYQtbMU1cSurW2Hq/nYaABgw96I1A4AUKrbPxiUxpgu2ZLCCoBZ5AHq4StAy5bXblm2V7LIM
ml1s8N9cI9FvjQaNRr+hz52gS7QWZ3mjzDcgJS7lA9AWwkN7eq4zavYi6f1kl+Txj8Ygydbp0SmR
juog9KHbDm7sQxzcL6AtTNy7uJ7jhVjtPPfBT4DnR6Imu49q0AumoLwXJghhC68eA1TZ3rWBJZEz
C3Pl8GJJz+PcX0FEBJsLygIQa4A26HTFwM5XpEkScM1W83ADTg8GgSZzvANa9w+5UnFdZLdAsmwh
doboj/Kqzv08gGS6glaY59wkddwGuVu6kWV1dNNhNxG/x/GTo3MnYhYIDK+/BRcCU1mWgtsCkxNy
NhXxLJHQ2ii0DM9q7YXVnHk7lhAwvvikDXHexbabS+1bN1JIjtexOFS19jlzRtdfeN/PD7YE6YHI
EL1WguKo/PdHj65Hc7ucUj/bVWaLigCbIqPUxBeIrJFPbUr0McznccGmvJinrlPahFAk5C6g3/C/
7J1Xb9zImve/ysHec8AcbtlZyXLblmTfEE7DYiymYvr0+6N8Bkfd8qrhvXtfrIHBDMa2imSlJ/zD
+bUUNenQzhTCDq6VJ5vIwBeRkHW4sHZfLyZQc8g74RTnIm1yrgqgAl9pJapJh6HU0fpFmxag8myF
Yta7C7XN1yEaQ7FokY724AyfB0mIbw724OXpIZdtf9VHzsdcd7NrGUX63iCNWtk9HtdppSMTU9rT
Bdro6026jG4vRlmEFTRcT6ewMqTKIr9KD2U7okAY1XJbR04d4nJ2mHuvvQCAeBbdO58+olGqIhy/
1BzPziW76wY1jTI9IK8p1oPrjeBjp3gzRSLep6Wv3eFJ2V7pcZNuua2yxSRZ7EXXQfdU2HR0uorC
VCXJN101U9hl0ttPnROtCWmjTTQ46bUxo0SrqlTxh9N4p0VwbaNZ81cR9devTt+9t9y2+3RhUy79
wVcvxjlLn3IpTJ23CeLMEK0q2/RA2zMNle8WG9+sJzAsZbxLveYaFL9+NYydAvrEb47JpF8IEn/7
cRcjVY4EbGmRVTmdTMS4leEjVXQYI6PejFS315U5Wn4oW+MBbFb6TgOrhvXhKO2942ndjVk6/pNh
9NNO732xN2X9WQ3FjHChm4St6w4rF1DH3tes4Eaz42rtEV9flQbJZl87NCA1zS4JVIavFj+38Kxy
17rzJZfp350zmHsS43PaEG6fLdK6qJJUiDHFGNJOtwgil5u5nsRGy2NrbbYR1AHoU1/fntHfHQGw
lTjVAgSq6XadfkzbSDGdpjZyqF3lhLocJWXewVoHjfOH6OPlPqH6DiIooMoLHOksj0jiVhkp8vEH
U8PaOYn0+Br173xrImC0ywjEL2SFvzlD0S9n83Hp4l6wmLC/PLcD2dj0WVirRmu4a8tuklA49SX0
0euonrfClJXzml4/J8zpKNqM2Z8Wz+khGtx+T0lErLqkHVZtTr7d6WVwp5mDxGCujS7E1799P+r3
HksGl9ZzubwuTvsqNf300Bq+ujUMTT4MMmju314gvzk6OTS5JggAlrPsLKybYiUobmgcZUilb2Ss
R7fT1Gt7zdOy927UXvJQ+P14wATIVpac/uy2hSteNIPie/ZJunH8Vm5NF89SGmN26HeXWpC/mz2C
DBqehFR0v84O6gyl3zjwGM1rjeJaDCpbd04578dsRn9+wtF3fIq1WG7+Fx+VLhi7HDyGfq7Kh8u5
20Slkx5EZYpdmno1vrM5uo7RpN16ie68/1+MB3J9Gc6gInW29fA+toOiF9nBqTDRMfFqvYnQBgnR
zQXUKYdLEl6/ue2fzSJdWujsivNrwipz6eP1nB2oc0LCNFS6H1vCxg632oOmI7wZTIakxhqI/aBr
4kKw8ZtDjXgc0cNF64jC29msplHpcv262aHi3cJIOePdmDZfRuV2+7c/7O9HYunYHgUv+linu1/Q
uQ6yWuQHo0+jDdTTZt8k9Mo9r8gubPffJDscVxTYicUXV5vz+2FK+9FoqTsfEAMV3zJrrg/TVHvb
ek7rQ+Kq6hCPpX87yDlaEQy1T07fXsy4luPsLABY3E0Aky4VWvv5IV8EwxVCz2VkTCn8FCda6W7L
nWpp0cYqgpm6cW+gUloYe9Z+vEpLGCyxayFw7kXVPii0fvf25wcu9+p5FqFGSuQkuhSnzgvGtmZB
B6lnbZ+ktWGEnSfk30VnG+88JMDnHbCmyd53VWb/yNHSr3euHQ03Yz04n9sODJ2N78IHtxyb225s
Jvj/ajQfU83rr5yhtx4me8j0cKq6/B6hBwg6eiYmEWIWScUi+9x35ZGihnqnqln5Wxqcxc8I8atx
Y1aj83mMrdbnGEnXJI4o41Tz0VRGfld2ebuJCCqOhW1X95ol0hSYc4H7OqzsKUenh8B0XUcuNg1J
PBhZaM1lt+7dEmiTLWJ/RLvJaqnB057NEbzO251KEeLhgssKwJdp6zOo0+XfpTX7D0WRcOMWI0qk
fjXlt76ei0dbm100YQpB09kdLHjtyqM1L5QszHVc1u6N3hjV7Vgj/rq20rF4MltOw6aJR3dHs5Fn
m8ZYZeFki3Zj+FHwtZ5k+1DMmuOtDafoHajBnfah47FF2GZxYaznpDA+F3oZf1CjTPxQ69zMC2u9
Sz5ojqy0Hc02VFxmFcswN1LnZvCrn0OSPsSe5jmbMS+Np7pLkBswJ3qudxTYh2+17uebTI9cK6Q4
DHY7Tj1rv3xv710xJu0UDiJW1z51nXJVKGKwVTLaOFNbTTI9+lmfffOE2Xcbl5vmsy29IV5jZDN9
Bhruelc0vO18rfrEu6tmmAlOlkTBodE846A1jYVVObpXd3Mn2yAMCuToYZskTbQrHel/T2QxMn25
BOCjuSq6DUa3+YAeP72VBtiDsRm1aPbDRJUeV52Gq89aS4L5Q2EntExVJP1sk3VeP69y0ZefCqsa
ob45Qbe3hZRH6KbuYRYOFabU1W8hJ1RHXEwpckeqpuHg9X3/vioxnl01Le6jYT4r46MecZrsm1yl
N1hl6/cuk26HWTRCKnA1LRtD2N662FWJHu+VW1vTKiom5a+N1r2Vkzt+xyMSx5TO9qI+jLE2qNfS
1POCBVzoP8QcAdzHNwKQrqni6skcqv5b3GYYEFS6V6dh2+hQ5J1E/gygGXywnFl9nfXEGFnMo7W2
u6niSeIhfZd28eSs2slxvjnd0OiraKx1SHngeQaWoQD6NzrNB1VnkL79iBh0VSrH/dq2ApWoiSPo
K/6xCKKj/hs8mZmX7hKKj1Zo+UlVrOJk+Tl5mqvVDDjIPuiDNL45FEuzXTSM/j3NpdgMy0za6Soj
pVkHnbAfErDJV2U9QVLIE0NFKy0ue6jwpl1+CQZqqyH6gY6ivjvFycYyc+tKcH1IOrw1smJNnVnO
xuZWfvKmQsABCCp2kp3QolopXTR4R5Vqmja5SJQVDhOc9zBJ3fy+QOb0HuuRqQyt0YvXHAPNd9mO
xaNmpWhkysBMkTEG0xmWUd8egmG0Huas7H8MlIDBcSVxH6+QK44Qms0MhMHmSNMAlIlcfW4GRJtg
mlntlzi1yiY0BzyttkagR9+HVHUPw5S7WK1SDLXD2MoRJeK5RbEWgE3xCk3sqT4EaNI8tKUo7vKh
RhTGr5GyDuOic46pPlsk3VWw5LllM94Le6g+Jm01MKGKpYvGemH+FM3s/NAjkp9wruLpvkF6WgNH
kOJpBX/AYaknVXLPAR6jeuBYc89am+KvA+W2ecXS6+mD9F1202Mc/K2PSvHNm4zBDPUejEkYNTos
RCubg+PUQi5Zt5IG0jXZkfUxVx6KBtMQUyEf3FY3Nuy8EQ/bSWUrmvX5+0KHbeNU6XU3J4/67Nhq
W2WgeEhoFCKl2LJW+rrShnpdgDod1hEotyHM+7Fq1qwFKe4rYevbwqi9ci/NuY+vWk143pqOlfZe
zZabbpJ0bo5tosQx8Pvg28DH/BgX7U3hBI+kjmm6dhWXzQq2iA8UtlQ3iG/M0yZlAX+uVF8lIWdW
8KTnsTaT25oTbIiywHDIz5SZbFSWJB9TZAc/o5UuHvjxjQcCKmCe5myKrua4D1Ai1dgsECl9+be0
I1OFyKQWnwrwkJ9Ui6UQL5WPbmhMo1atA00rY5xZiUVC0ToTKtOz5Rz9ScldPlbmTV5nNmt71Jwi
RIVEg+M/BE0c1k4UsZhEliesiW6RWqY5MnQiyzZTU1aIG3jEV3PR9l441qJD+BzQEpTFYIgFj4fv
WddK43Pfx+0OexFMz1yjKoyVjLXhmsVs0by3Kq9fl2qo8CaW3ejB35TdXacCAMJT6crPRY1HUkWA
CMENnVYMTAUFZ5jZGQp9QxUDAjXr3njShOPf+tUc/Ftr949w9v+vIejRFH8Rr72C0O9/fm1+/OvQ
5gt2fvnn9vtall/zf/5f+xJA//yz/o2gt/5alFABa9KRw61vKXL/QtB75l+ostLQoNFLUdjwiez/
QdA75l8ExmQbHjHoQgbib/2DoHesv+jwIexNCkvc6oNyOAPNvwWiX9KHkxh4qRssXlaE/WAZvbNs
ygWVFfVFgf+ro4ptUKQu1sTR57qcnHWgImurnOnTINWnFx/v/tcAL7H7z4zck3GBChowB2jmg7QB
xXSabATd7FcyiBAVg657X+ltIAkbI/lIvF58zUuhHaVRyU3vgXY5dPY49SvaYQR1vZttRCl7ubEr
4zolBIpXOn3060SUubFtcl0+IUsbi7WHie9PSym7YpuN6e2kkv5vQTDwcZpF/beWqp2dzyP2QYZa
DpxM3bqVEX8vm+JTYxuVWnFAaH44Iy/3NGkl6spBskN3qAxz1ypU2JtDx57W63QMhQbbxcuT9NeX
+qO99P8nZ8VY9MD/Z9LKddIk3752ycnGWv7Kr40FO11nI8AeY09BRHnBTaFG9he1MngJlKupzi0d
h3/vLPsvmCf8zZeb7p+NBW2F0tqyFzF3o4GKsvwfbKzn7tV/VjhDuCTti3TTM2aGWO10hTtJRscv
7vp7Ei9zE0sUwLN++tHnyfCjrvFBwdrDWUsXoY5Mt9t1auAgOyiQ2CaGlJsXn+43++2My7s8DSpZ
CDrB4mXf8Z+nT2OMSV6IaM7uh7yaw0azrgy9yB9GB9M+rrtmXxhlicyFUWyrYO42lTBQcTCCPToz
X6x0QAup9Yt1Xfjtx9HKm13f2PWBXEsn24zGm7IPnsYEWem3n9s4LST/em7KWQsMh0I9jvSnzz2m
Uae8XkvvcROg+6yz/Tq4N0arrzlys/ey6eODP/vdVWf2wX3pG/E2MrN8N1TOcK3auPmuir59qPLo
zhmvCsP4+fYTPkMdTucZiVCOTo7rBf543lKj1WPbY8YTFkauH+2i6v9OotJeicZ1NrQinWv82WAV
6jWtEdVq63r2sq1riBCQQ74WLQqgdmEP78tYtndeOctdFiQEytqAl6BeYCCX9Ple+rH+ru5UfBOM
+kQ7dgE0j0F0qdx0WoQgLqQRy3VAU4KOJQHYUg57URRJFJ2PTKswOLTcoQh7vbHscFII5Pt+Ea3j
RIzDyhHzscV6C0eXTv9Wk/m+S1qj6rD4mgjYujjfeXmVrmNI3XdOl+E1GknVrOq50r4XqeZHq4Jz
fgV7d6eNTnk/41f3s5xaAn5B9vixcj5YfRCSg/s3dZ10u3m2CV7qrjFQ65+tbIXRrrweJwssg19Z
+SP6bz7xltbfWelsPs7paH8ksHPLlbTgmIYQIcsvEb3VtWF2P5mv2gjzjjoYvHU/uANVaJbkQ0n1
ZHfjsIniPlJX5EPNhfVyWummxQN2F9gMeQXbn/732bGgZ07dxm0iP8wGwOaS5Gbb+ZV9Ca93No2v
hjkr5tkWOYovsa8itK92WjqLXT43AbULGUchfI3byhCAIfHNIwMrHspILz8GlvpYTNrT2zvkGfH+
Yod4FPpoliyQVTgh+msXEm8YEYZxq+NcAGJTljveoQHhrV1f+jfAhFFa84JmN4xkRk4/GH9PgdRu
qHbk11mDnWoJyOrKrgMs18h9whKYyTrBoRcd1q7Eoay2foxQU3emPeyLeGCvNG57bRSZsXftDn6M
5UsnLJt5n8MIfBR6P97G41S9a3zqM55I5d6pWv0+yAfjyD+QBuq0fiDB8S+UWM+AAMw+XT6aoMCW
AKrSiDgLt8bJtQBQjtGxsswQ7Oltyndo0xyFD/Djg3vlVv0q7tJtMsgPNUyWt6fiTCdqGZ95wBGA
iufCPj53sKvMpHM7O7OP0WzXV06keXzd4crNMYyooymngh0lHxKt7DdD4vpYPIx26ID0WvP/cc00
svwmy6bhQpP51aZYHoumDC7kNO9pqp8dOp1jAqUeLWK+6dHtTOPOSYR9ePvll6viZBkug6AEsRB4
nmPx00EmgeNNQiZ3pE5i7VxzCEdXNgfVdBc232nbZ/nIDn68ELSA0ixAwyXmfnGEmpgetjaA7OOc
FvFKk1K0YY1W27oFPfVQSHO8cEueBvHLgBzU8IF4PSgfAFdPB2xE3avcsLpjbLcbvcejvjVWXeH+
6CGdNmC/wWYUF8b8zVKmbk+rlVAJZBwtg9NBgTdktLz66jgG1Bfm5oOYID40aleM7TePyuUceBuF
Naieir9Ns7hQLn/9zqhSUr4Hw0kA+MrqNXELu6XkMh4HTcRrfJSm9xmFR4qE3fCu7cxvPJJ5BXCt
v7SHzxYrDhrgBSBfGNADWKzO2Qlul6qlwGU17+DVzHd6lawKzZBXg2c6aUhjvgjzNpk3VSTlds6K
6JEqd791pqze18pXX7mO5H0a1eaFL3ImJ4nICYgtMinWAtkkbYQzMEHWJ+xsIuJ3bjdP75XfO1dF
PZiromijD/PQhu6I8nAXZdY2r4Jrrx1ht47DD6rG1C68MtkrgpatQOaT88gb1oXOOkJXieuhqi5B
GM96QDwuNA4iUZ4W2Qlwb2fbRDMRX9CwUQbs1MMbKUOtVzeGcxtY09pE1TXuzO2gaWGUzxem8Gzt
gDYjG7cxqAK+CgnrvKUXxWWZQn+Y3k1lRyN2cvcmLdMwH5AurnLD2Ur6UPsA4aU/OoGex4UmR3ed
1BN87tkbGzktbluI+Z01JMm6bWWLLzMGGYjWdNu3hzqLm7Faxhsc/CI0RdpJLIbT3Qnazei8xM3u
sSzV7rxBuylnDTosYPeVjFQoJnv8/PaQ5wQvUoyAysdC6OB6WUSDTscsqHMkU9TMR2zD59AqpE9l
sp0xq7MaY+/lc7GhYFscrFp5mJO73yOd4rD0SuNKnxsjHAetR3o79Xeajm9F+PbjPXdK/3P+LwCm
gAgdnT0DKMXSezx9PGcUacn9NR1R1/okDWj0sWoSGFJTAJMCeVsznpJQp2T9hLbAcBPFSXuXKAW5
B3uDa3J7WJWjna6TAc96353ylQtcoQlF2YrPdt9mh8VKz08TuBGJW90VZjrfNpldh91oPyl/Xrhj
arxC4Da9dBqfHkq/Xg5cH0hKRFxYaGeHUtJ6lE3jfj5S/ndXgZWoa4sa8qaaRzwWa2Fr27ww2qvU
/6bQkrdBMa+CAGNVFtEnc4paayWKWX1/+5ufbjSeasl/oZyzDE2LZbGs0hc3IQijPlPRZBzTLrN+
OL4q9xBJvBUuauVGJNr42QcMsTUi/VKk8+p7MPJyLfpQxcBsn5+Fujfa0imlcUwivGSpucercQqM
Czf9aUixvB+KQBTNFro5ofz5+0Vd7A5G7TdHjrh+11jOI4ZK3hqxCu3C6j3dz79GWj4mkswLpeBc
2QmMxQLakc3RAXX/5EgD1k0ZXJsGjdxhpGIvAspSb8/eWbS4DAqxbwFCEzISu5+zjP26GntuA3UE
CiS3ribMe7fGktKUWvch5fDZCAzHHxQ2hBu97buVLzByw8KuAKI0xnvaxynIWq+9dNIsSejJVn5+
sGUPA3/HY/NsK8/DWFptFakjJBYCkMQ0vtCuUtdRZM0HOVXRdZThp8SdBkJEr8orrpaU0gFS+CXF
CkEWts1tJ945c2pe5W33Tcb+T7vUslVXTpfkpp81Ds8fd8FT4fKF2CIr8nQbmCXESc2qmmNjDs52
roexCKWrxzuv7rd+UwGan1Wxs73G3oJjHY9972f0scxZfHFRZ1rxM9uDYcziBtP3+I4sq/vm1F2x
cxZOfRFX8qdZJsUV7AOkiuo4uQ4qigS93aFZVTnBjTD9cmOrpLprpP5Fz7L6gYMBGBJiLt6dhSco
nMqhuRNDFBz7rvK3IkW/QBlOi7KmXdMVK91VogpxISg/C1qe1xjHA/fVcjazxM4ujXjUrCLzRH30
9PRjMEkYZlNtXw3Sb/aarLp3cS60fT+oe0fO82OEy+nnaEKDDmLrloMXfwMqwKHpQOqegmy6mzRb
XJWdExz9avxDRNeyI7hFIJ2QwANYP4cYpqos1Cy06phPdrcPpryixWjidDXmzrqbnXnz9hZ8ve0Z
jw44H4joHjra6cpJu9wBzhnRBzdN/Qk6VghkPFs1SUApZurcQ+BAg3h7zNeHGqkYZzVNQgB5CFCe
jll4PgWbJq6PcqTz2piJuRadPa3Y0pfwr6eZ0vPkgwhHWxXNABbBq+qe1vcuql/10S98ibpNGt9J
GtyrRGTlVa6iS/Sv1+Nh3GlhUWpQT6QJeHZLeoUrBHGIPKI/rn0cKsBicSSmcNJxIza0tLqA1X51
/y2gXsADgU2qBJdk+dQv7r8WJ/cm6RMqH0Pj7mcI2ji5i37rJq0bVi4GDGmFeWGj9+pCqHlOEOLy
o9KArjwA8SXrPb+akOFyq9TlVZNAGz6PdTJ+q4xqfuhK586sHWtH6VZHEkI377Q6cfBQqJxDjorz
pjI0FWqlKdc+7dinzETKZXRbK7S1YcRwb+fyY9fj+EUzuHgiv232pW1pq9pGChK9v/hRoeqYl6ja
sJ+TrVV3JXCCfhr2+dCpaznLmz9cscu7LjbZS7SBmfvZ+Vo1ET6QPcsoFjnU/DpKtgVHKEFuPu3f
HurVhjwb6iyEhxFZzpHBAeBX+rjS8vYJQAqqZkPw2In6yZw640Jo91z8OLk9yJToelGQJXPw2DSn
i8jujVS6kKqOLFX9asTUV63yPJBPrqwXbcfEWlmeKCF0m/d1M/drjgh5h5iDWDVNITaq8LkLNX/W
Dwg+bLSiynea1jXbIJ2TbTVY7lG2CXB3ayzDyYG5N2vdzyW12Li9JvVwbOZKIos3p9e1P6/r0ZdX
XVFeetGzhJAXW9x8uQEWLQ/zN2UMbVroMSo7ajPcTE7DG/rx06oH1rMtC21cB6P9QfRWB/QEP6LQ
Hh/entxXx8PyADYdIh6D2+hZ++vFds2Hnvp81mRHcEyCSrTm2j+LwR62BOzdp2koLlkKnxVRfr2y
j9UYTRmaRaTDp3OrlzSBAMrnRyup3Su/j7YW2a6zAITLwWj2sSbtu7Jv4nVlI8uR1PYcOmK8VBp7
Henx5ktLmTIpVVqkrk+fA3M4j3JJnB+bdEp2KgjELrM9mYJCiuZQtT8xi4FsEI/+BiROtE4oqLZV
zzRFmfO+jxr/q0gvTceri4iKMWf10rCiygLc9+yhWrMEGeWURwMlkEfokPl6Htxk42SacQFUfNYf
e54IKvIkhwvnz+e0Ph0LFQjqWeQMx6o1s1D6AvnyiU5LGDttbG36pIivlGWXWwPlmHUtNXMLN0Bd
wSoDPGVU6coBv0k1oUyznWGAoQEnBw6xNanEQYg/eEvAt1IZ3IwoCqS4cGm/ynfoMgLdXe5rF+rv
OcPMNrQInXdqjraPk1c5lsmWWqd/4Sw6l8VYtugznH3R4OBIOqfBcho4vjn08thr8c+k9/ZD4j/K
BVPnJA7wOkfrQimS6L0Fmy/UImXsADVPnzIKPatch3T29o793QZCPxMTPWgYALTPS5/ADXFQDUp5
pD3vYWqeB5tsMtOrpHI/YlA735bTO6wjtWsUYz6axaD2/aVkZCl0vjifKeSwTF3KOctFu7jtni6d
WENNXevk8N6gdrBR3azWdqb/XTjoIRRe2+xiUOxbq+zVpqCcVRT9her5WTbEA4BIs9CJo65PA2+R
YnwZZVhpnNHR05tj1fXuqpqHfCPb9KFM9a9xW2krdHLtderWlGct45Ic79nC+zX4wrdBDBEu3HnR
R887J3Xdqj3GY/LD1Cb7hoJ48fHtaXZefeMl9l2+MS8JMvqc/+I6TT9Xg6uOlFf9nWUP8XamMx0y
HagsTshkE0m58towY7ntElCIdjIMG02I6KNbzdkxk/781U1ldlf66bizjCx6moIq/hy3erLDpVls
TTGqbYnm7tbvOmcrlDlvk6IFB0rRZt8NJCRFGb/DX5Daqerb61F42c4zxFPv5sUOCGOw0SfR3LnZ
1JJnDtpmSqfgep5HeSvGOg+92Es/9iM29Xpr5lthgrKN6t4OhZBf6norp+t+Stpd79n1Tbx9+xua
Z6EL+xZuDbQQporKCLfN6TIpeiNrrdGaj3WQfLcmf1iZgaZf5UWQONjezeaS1yNzmybmsIviqfoS
i/ZzpqgZN3mWfKtk0d32VVO990UHQUCIdqtVQoZ96rvXVQmk1ink8M4RU7AKeqcEKh5ho6rkZN5a
PWLCbRPn+7meL1lcv1qDCBxSy6UYAGmZ1s5ZK8IqNK8YfKEfyR3Q7k1H7T0w7ej+zz8gbRbktNAv
pb56rnTkJvoQjFFjHFU+ruWYbOLJ2wD1hnTfbH2j+yB8d4+l7y7h2MuGMuzL8t4odmX8ELfvyhL1
W2u69QcjVEG5ibt93nQfs2QI/SFZTZ4K2WxhZQ0PDjf+hYPyN7NPZdbAHTMwOK5eKfQO4EBR3Or8
o/IkRocyw6jXl4T2tjkCSbS6hFme2pgOhnSgBdAqDJs4lbd23doAKqnu9BOEsCod5lXdD1ez8L8D
rax2jnKCq5qW9vtep8nga3r+A6tWseUWAukLwWDtxA6tTtMc9jIN8gt393M/7eQApudB7wP5KQos
JgX904VtpPaQC2FoxzGzpm0EGpL2cHyfz/14P899ddtoInhoXVymrEF54eAh/z/UwNAlYNI4sfFB
1/WpRsnBjK2QIyWlgzS6a2DY+frtRXQW07AJUczgol46NRQPn8shL0JMD/YrOF1lHiX+GxSbJej7
ak5WmWZqF1KV3w5FzZDsD/Vy9sbpZ4khFeQxOI+jWaQR+Ved7wIAEZuM5XV8+63O48dfr8V7gSfl
1yvu0Oh0xjB3lXUEfKH2mR0b62LCYEtY+jX5bygamRxytEl2kxE8dMFk7gFi4yqXxPPaNNgdeir/
LJp/fib40T6VWXBinAun72/LgAbe3FjHRAx/E0tXpbnr3eh9bg3ehVk9Sxx+DcUlzIRSGKKtdToU
TBcQtuAQjqNRfNICHfJLmbhrV9MxwZFxf4k+tUSjpyueEwjgJFgCj/7Oeb88tiUrfi6DI+4G8pur
4T5ooPyyLhO7z7F6yoynEaG8dg0mcj9HvvbDd3p/DiGbzBmCZSnIbSjcNnCuR033osOcJNXBoABK
602m04Ud+vrmofZBZ4lO8dKoPq9/Dv1YUFOc0w+zJRAwms3hu4WP+x6ckEXDzVSHpkwuOV+fh4ZM
CrcciDFqrkT19IpPJ6Wv+jkw+qL+0CrTPaSS9hMy5NUWpYXpXdOBBCnVaH3lWK7WGWTTdzPshY0N
+u3XdP0fhPO/aDO/OChegabvvqpGneA3lz//C7/JHfoXMj7LcoCsAmeb4+sXMPr5d7heqa+ickNk
y+r/Bxit/8XZgoREwN+gd0wrj1n9B8DJbyJwjCoiIQ6y4NwHf4TgPM8JaR09P4QDvBRgKHWJ0wXE
0QJlBS+6ew9F2LUp0sVg4hsqutO+8pGXyEwMS5yFXevH0Tr72Wj1R00nPey8aV2CvwhbbfQeDHQM
RDIeEoQbVnqEA5fqv7MJvj1/2v9bZf/1LJ33PwOF779W6uu/7n4O/9qppPz59WTBLSTKfy84J/gL
6SZq90SLy4pjWf17wdk6cHuEJW16XAtWjYn+z4JjZbKa+EVkgVHDUn77Z8GBGEY2gtwK7ihdMkKr
P0EMn0WxVH9ABdA651+k8WyM0+U2YL6kjVTkb1qwY2nYWZ32dwkJ4EJYcJYtLsOQq8Ekpc5GMOud
hQUwZyRly8q/0boq/2TpKfK4DYa5TVWWjySz9qPsNPNgGYX+WAvXvXB3vX5LZKsXXSUa1RT5vLOr
UuOgbZ3SiW9Lfe52RgaouBiHC/HI7wbh7F9oFfDuyUxPP6XQvS5He03cUumCz8aWXeVm84f6RXxJ
TGjoJKDrA2gWGsfpKBo8rSiYEnGLP8xIxbwsUG6ci7XmF5caJb97IUocNDsxoSGgO1sbmapZ1o0S
t+mUqu+B9LWtXjTWJVP43w1D8ZUiIM0fE2DO6Rsh0exMgeKNxr7oNmIAcps7WXehXH9+My8fDgAV
88/s+GBwlsj1RRCc9K3UjF4Xt3Egq9vWknMoLdQzZGT+HFC1WTet629gbvjbYRKoAY6z3DQghv98
LcKyoaKACe0CylnCrBfP0QPxijQSx1uBou6V8AukHmcv//Lizrv/FZa95LqcBYfPb7vcYiB/QauR
w52OEkyw1UbLREcs038MOMKEgVu9dyo4npNJlvH2aL+ZQuJw1glHFSqZ3tlKUXxzuoOuuE2UrWBS
WwihA/TavT3KWW7x/E5EVUtjCzGN5yv65ZeL6Gq5ZtGkt9Y8RjsQgDXUgOkn6NFh9fZIr94HSYlF
DhOph6V9fl6TL7LGyOlkFbddmcHPZeB2HwWtceHEeDVJlHho0i0atXSRuAROJynqCJp9r+LEmItk
7cZF9sONqy506Z68p/PR/+k0MR49yGWCgAFDwjodbzKsdmhakaBzBEYTCHIHSsovNn/68UzkcJbO
EXkCsKCzpVfnagAVbxe3I933w5xiHS6rzLowyuv9DIeMCI6mMVuaXtXZmpMLJqzxouK2ctEWakZb
X6dmPf5IShlsRReb76a5f2/5dft31TfyXWT2wPJnOW3/9HUddPmXVvjSw6AaevpREyefpIHK260t
7GkjlPYDo4FLYNvXC5IX1BcmH0kFL3w2c5iiS1UnbLAAasomKptkPXlu/cfr43SUs1eRbYwSgjWJ
W0wlgpUw7RFqun+JXvNqG3OlLJuLuAOcF1zD0w8WoGab64YsbgvNtNeAmaYvoC3Uhn6yf//23Pw3
Z2fVKzeyruFfVJIZbt2wsL1CE7qxMgEzs3/9eSpHOifttpaV2TejPZDqKhd88ML2UBSe4AEQM60V
Q5XSGR2Mb/LLnKvWe4isQwDMfuw+piCPDO/1weTF/Ud+zE3BK8YNCO2PhPMGV7A0bTgjzVte8CV8
MyHg8VBPhuYF3XxQ0bjLamWhUzPuQYNvtwbDUm7gUMtbZK33o6fzhL4s1V5YSAIAZBx47ZzugRhu
V5JRQBVQQ+JCZLtffzQnKpIKdlx5qWEZVIdBE33+VC9tEB7mjoLKw1+vJQVPjjDyN7Dq1l4jdqIv
7bCk1cVuKS6fgnrJPmYR8g9nBF4dP0ST+ccseusyVSJudz7k7bVMMELMDQ/nN4ZQrsUfL3TY2Aam
pHZ9KbtOLY7plNkh0IIm+ULTVP8aZUqi7jw4N8tL5CMltnjWpJDSGkmppcvU1jDUoYhgIpLBO3+z
QFM/mIG6V6K42S9Sy15F7YVnTYrurGaHuHNiW1XZXUDYa7+MMVb9Csj1HvJ1Y0bEN1xZNFAIideK
SfD950UtsuGy9OrwZORpjoA3XnuhCILPr2+Wm+9F5EF2QkjHGZe6+dffq3TTxhBm018aZNaPVGWz
x3GqxQEeLSIfaufsRHAbU4NORfZFwErpbd36CsuuMiO37S9CY0ItagzHoinGw1RN9k7edHOnyKnB
HaHVKD2Z106JbL1mUtK+vxANqd9GJUMEJRzy58m0R79YKHCCzRqsE0rA5g6MyFgjCHFuZ3BD5qDS
d4y07XpdzUoYGcAm7aUeaDC8nexJGKfWGU0H4x/UJ84yO9XQFFjU5Tl0G814RL+2BLyRVO6Un5O6
ynGuVvN2PC3Bolidp+FAWCqHPKj6xG97nUiUvpoiHuCWYaJtNgmtnVwPJ9R3+iH4KKxCEB/PupHd
p1VQaccGdEh7lyN5WdDGqur22E/InhwNZUSLw3XLxPzaJEs+H6ogXz5lhRanb9I+JhvT4qq1noqg
jZMMl6S0Kt+r0rnFA4ilm+dmyPvkW5wOY3fWB80I3kRY27kvaWK2v8y2UQdURjIRPRcl3LkHAJZ9
97bPwqo+LibyHJ5RW5lyr3e5kh4To28/h/mCLoV0igifHSfAL2eadOSFwDVFuRdlljM8x2pWPSvK
lH3sOrvRkTN2oviDNZvxg0r3Xv826bjZ+lHaVvFL1GbTfIqLxfnaEs9/EhqZw92CLE10bq2xDO+W
dAz6T1lap+J5SqbERnw2ANBxmucgUN8myObU9N0c23lZjEGMZ5S97W+6MavOMcoLJ30oi7asj8EE
dPy+tqtx8WpA6OExTgYNPysK3N3DYCQxKhTNmDgQX8X0XiCtlR0rSOmfmy6vIs/tbfyAWqOyAJKC
YciPoRvE36pI6SF9KWaByh8p9IPowjQ5qm2rtF415Qip5Cir/BuMmvWuGycyMs7vED8rnVFGp6oy
3J9DlzkLIovZEB/ijiv6LojAYh0XS1TGBRaZOZ7TxR4hu7otB/MUESEiZKQLqzvUAoWSfyMzMxIP
eY4+RDgqM2vnVNmLHh9K4VLaRvD/X6spK+0gujTrz0Y7hunbtIk1pIhQkNe+TuRB0c/FdkftXgAU
QaMjUBClArpc2dh9WVF/BrYP4tc2k0x5CCDPuOfWRLbo4LipTbOLLAk2gIMZ+vRIh7G1HtJON4Xu
mZnTG17swimioFfryhFHQZEd22WsZzRnAEo+WZntdt6QNU3/dZ7Vuj2746gDv4AiJOVy9Gp8BG1Y
ty19anMqnhxzlGw7YbLdkwFPzKemLbL0YlqiU3+MQbsU1SnBTbe69MBKxwMk2CE85W0daA+dqVjx
nZkElfhmDbmUXQcXA+ZLU8rsbmhjtzvYYWa9pXwT0a6LybTx/gnq0Hyw3EgL0YWvyuZu6YOueohT
/mNvTuhznZYGcvGh6kZAZlDoDdoXQ1YjjMUzFZzGXqneWDjTWp49UlV6aZsGVm83VJrzOcyyNB9o
xjtN8XFRabL8wHOuCD/PoKzGxpuycKqOhaLkUf9AN97Chkk4k95+q7La7N6lnPb5WVQ8K3cpanPd
M62krgMdCVUSrZklGssfAwSq7l8ljFBJK85I2/SNwl4cTRNHlj5Vcl8og77ctYgTZZ9IuTFjM0cO
wCDZd06fu0/T1Op3CLNnw0Nj5WATPYpsEC0xiK7FEa2fvnwz5om73HcZOllvDasxXfilsSoeOVpu
D1EyHOL7Jsyhi1hN5JQvqHCPxfdpKZbpDRovtnlURFM60yFRgL//nJu5HH6lWAMN79y0DDs/SYyF
TJlIRr+r6ExqP3NNyeeOq89clg8SXzgsniJCtIVr7Mua71k5Kc0bpcyL+KiwCbDZqADAPaJihR6M
i1bVO9HisXWXjYs+36lJn+f3aIdp/WUgrDPPXZuFSMnVOXgcfIAU7grac0Sy2BWhqQTTxTa+q4sd
u98CznV4sloFWw+rAFmChLGDgbXXpHGn3ye6bc3HtEjwJTlUkallhwl3K8vTkMj9PGSiH5+58OzA
c6IkSo9CC1MfSSe3ORFIUkW328H9mEe5wx0t2vKH6xaVBgdLLNOTm6MTjY6xleOROY0OGmm1yI37
SB1chUr7UoEriHKbz4bJVkyPTTF+FR2MI2/MTfjcPaTLDEvoJP7KK6A3Hq3KujhUoo8escG1UVqo
dZhXGmjK/FyPmfJm6jvdPTh1bzDTHje9D0YXRd/rfKSurwxcRM+16hbcnLgZoLwOgFXxkdXMsoNT
xEV7ZF1K5YjQGyojNv5nP7qxDdRjCU688qYQobHzJCLDelNM+dLcu/Ec49s3iTrtzkEWufNdEyxu
9NxMkQLhv2xUfXpOOjskgS0BLB9zrcFlypnIzg5Ko+vtoRisJvWWrs46w8uzyW2PBKhqOHl9nXDn
Wblpvq2bKQkPodoX7yo04xsucyWdX6Kcl/5Y1mZrvOsLHPLeNHWWcMRiOnjHRB+hQHETtKWPAfPI
AW9GF510s7bq+1gd1eButMtRe7SbaBBvpYJb5uW1Un3lIbHeRBk1Ua/QRoAtSTj1eFoSun0FAqbk
j3U2BrrXanrS/egjpX6GIjLYNdSVTFvuuF/M5ND1aTpMng6VU/L8A7O4k6J91qEcosC4SweilsMw
lIrmcWf3sDtUp6g8HVfW6F44iGudDVtFxR3FWkRkvLbuLOWJMtY4ow1AGePc2E7yax60JH7gX4/f
Q5ntPrZNNTUIJE/y+YmaqUoPTpWK4IB44aTB/zLZNVhj5+Jdode1e7LnGYmCOsR/xvFateWaaK2o
AhNUZNUPU8YmD8NQ2BJNEyUURaYQPQqUj/V4vKtLFRyIqkxglSo08LGxodLa32k5MFP8vJIuP+QJ
YfqxGa0qfXA7EX2M7bwxPL0s7fcF6nKOV5d1Xd45feD+iGMV4YQWdgkfrwsoC4MpCL+llloX9zNh
YHHOklQDkwi1fA9ZshmCI4FMxRgvMniN16Gpjob/oiGpdRmdlJ0Si891EjUnEcx7CKbNkaS5HixD
moZrWztLQ8tL7+z+4lY52A3ksLzWzCG8WOpeJWlzKFJs4MgQd25QbcVYTqBdrP6yAHYk+lOUz0qg
LI9xaxQ7HLKVUAwMasnaw5eAvqVEV64hjK1mDWi0acPFESDXoQU4ib8IK31UdSu8KKh4FvdTZZtc
eNA+DK8K0ZWz66Z4gVSuvm2IoLSdHHgjMQXnTkUcnw0MZdadjUpBl5BaxnDB265BVW9Ef2GI9+wm
tkbRKaPJTFGCYVZdmiUGZ750jLJgRuKJup9gIajG6a9TUloz9Lno0FFLWIPD0Cvp+lkzx4uG/uYh
popxpzSozNpqVn/u2zb565SUMB39Zam4Q5y0VrYaZzdqRacslzExtQNyyA3vgqgPi6rteQzdZtts
GiR0qe9S3uUv10dvbu2iXDJDuSRKQ+aZty04yEqnJXUU9WgHhwyp03Rnb9zmwSSamHBxDMGgALu6
HjS086DW1NC9GP3kzpcEilh8J7oia0CROUF1gghYDEhl8RhfMnpn9s4PWKFJOC8U6jXZQKQsRfVE
rsofNaE+0pRa7WNxsZzGgXZfqS9AOkhEW9AeHljfCbRrG8TGzri325UEnC4EklMU+FA1uR7XxHqP
6koZXDCzwI47bVqvKXl2Xt+ut6OAcJBNKWTzaZOubwNFC1B7Lp3gEqTdcp4NLTrZMsJ4fZSb+w1w
gyGpQbJoACdqtXOkhOOEcqR96csMGVJaV2CDQWzzGbWd83czodVQq5KQ0mYDQr2zfbHHXr3USuG8
UCba46rejoKqCttBskc47OvSvxNWeW0Uo3upUDx+qHsUDQJyoZ1a6O2yUfCnEskWpIOtrQu8g4vW
k5o1oV8N0XiYURcmFzRqZAOy2k0+vv6NNqaE8BV1QbpEAAzW+9webC0lawl9TBOU5qWga59fKLQa
578cR9aWuLEA4mCKxua73tfLoqVR16o84ATU5xq3qa+FHu05CN6e2utRVtvAquM67F3CBD1XvvRG
ga60Ebv3uSiDD5h1j7wyybjTpbwZk4bUnyu4OrGLteRuJPLIRxvMAY0rTmr7U9hl79mBuZxbJ+x2
RtzaILSgqMwDiQdkIr/pH3dTOnVOLBMI35kNZHi1dMwf4dlp8f1oztH3v/xwlCNp+3N+qezCepM/
5o/BZm1MRBoqkR/nturbaof8dJ5O1a/Xh9lYRQAz8pYA3ol0wqq710b486nxEPlFZIV+UlYlyaNa
vPRLHpxyrZtnz+hHfafyv7GSEqZD8GXQWKQafz05Cn1pU859hCJaUDw0ZhGfkniyJfVmL4KVD8ZV
t0iuI8wNQgQ+GsXd66HoYKholy2R75IVoY2npJcZiFns5UugHRqtjHdE1jZONlQjG6ts8JASA3c9
oB1C9DNLLfKnXLc/h46pfkldjARe/26bo9A2B+Krc4GshemUekL1Emagry5a3d4LE8LpizsvSvS3
FwjrJ2vwCk0M+sBreCcU3qFJqy72oZXWD1rWLid9Tpq/P1qMQn7B/Q7ae42+r7o2EujBxT4AovDe
BRPiWVNSXOzM2gtxtjYE2wF0rcQE0Ai6/j5ZM1PAG8fYNyHVdJlLHoj5ndca/Rd67Z9f/0xbG122
FXAy52yRQV0PlpSR3QC7if2izYwXJRzr70s7NQd91va6JVs7griN+x4iAOHw6sIoMrws9C4jvcBe
jipKMwTtR+Ha0fDh9TltDkT6RAuWa4N+yfWcMmzoC70zYj8Iio7yo7Ctjzrsie4/bHEJ3OAxJiFE
1Wc1Dmk/mOUk8fMy7T/ZszV1+LRWWfG3QRmmODQiefYJL6T3yPU4S10E2tKzIfBf7o9hpGrn2Xai
93+7arS6kRWAxwaNjkLu9ShtB19ZMerUd5ppQmR6UJ5zC8G110e53W+Ep6CRoK3hN4Xv3vUotG8U
t6F44rdhlnxZ4AWczb4EjJRBu90JmffGkrnEHy8Uppno51pL6g+xtrwFjmgcy1YZT9SLw53r4XbL
IRJI4Rnkh5RGXouu9fQrgnCaYr/L9eBjhjblmZac/bfJHaJ5sipAWsyDeJP85FYlvZfyxB9SJHdO
qgWX4x1WkQnqxOni6Dvx5uak+FSgQiHv8Mhfr58SqKFt9jp33jhSoKZ+fejU3tp5auVzc/3+gRHi
QuAcSbDQWhRQk/mF2XMtBEM8UZsEdYCyfGziqqA45XPvjMlzIiLhG0Y5tWc4Dk6w8xM2NopkuYOi
lApUQDauJ2q2SV0iuJ/4yGENIxXEJYgPfZmUn/DdNPZorPJPu5kwlE2ZZfGcrJkxRmhUYySaxDdQ
HTxTlKOoYqFeahhp8mhhDvAUFq1230gZ1tcP38YHhY4gU0jeY/m/63miBRG7CPEmfjJn2dGtVQTs
R23e2aVbo8D0AgYF/AXqj1ztP46d6Uy0QyCW+0gsD58sBPjyI38zDneO9+07CR+YOodcRpLy9cYJ
qLwH5sQ64ge8vEdYsnqf2GFwsAJixIoO1p4X09Y24brn7LlETqA0rieW23CawlHEftWC1Zwd9MKy
VriPHfXJnctYfon1HpG8c6jUYL9vYjTMSZM6MYLYT8O2P3MmQmCHl2rQlI9lggB/Ij0LX98cm7OT
H4w3AKHO9fM80k/MYhEnvjmoxjkn7n20xSS8Rrfbndty6wRIvQyooNy6yLJeL2QTdyRjE/dYH3fZ
e0yDs6caR4THsSuU46Diz+k1QeU+tqk9nP7DLIGgy4lSnbdX6eZEY88wUX73UZdpv+pulwA2byGP
0R4Nur1q3OYWRUsCXTruF26464lGUV7PDmP4Tu+oh6DSq2O0YMdQDGrxZCmL8eX12W1umz/GW4X2
edXQZ6EN4+cj3MLEzn6GvUjxK0qSR1rv+TMKdPlOBXlr30i5cyktRWFsLaGEQ1k0ukI22oJgfgqS
yBm9ARnlLwH0O+34+gTXKh2kZNg5/jHaauvQBaE/n2iJrzZtZRynou494AvBm6SHWF1glAUqgr7k
3Dm97bUYTH6CcbAXWayVCP73Z0CWkIVzAHfrrNQNosUdY5uXeBwpjxWZXfyo04j2RmfrNBAHaHfZ
obCAPdCEh53fwEZ+gwJWeJ9XevIwNcpyiqzC3JOI2toBKMGBDiUKkcJG1zvOcdrRChIl8We1j05p
ifvtGd1B+pXUTfv0bizsf3nsq52ccnMTQPAGB0UaAelxNWyDUkffA+XpzdZfygKnnCRQTnVmiZ27
Y+t1IVMmypLI7BteZe2IJnA67g4dn3UPSxosXOZhj9O9dUORiktVARmarGG2OFClRdvPiV9SqPeV
yGrfYxrVPmvGmL9b7M590gMkuNQ6CHfkFDZXErl5vh3SLFB/rlfSaFKlags18bHDQ8G9XepTqA36
IzXueicckH/U+pGhgK0h2CHZKmv8LQ8Y1rlhlvrL1PzMXbZq19bLz7bWtS9UKua7KHLmL6VT5j9B
bbQ7sLLNM4T/hpRWAQNsrhmSmRLW/JMg9THNcNEEyjtYEEuCJrg2Vc37tIq7T3ZuZuCORvXHlJtf
5mIwzpXT6+8bRYBficxx+fL6BbP14SEw4A+CxBqxr9x+fwQv6Tw3dDIJkRSE2xuvQfbuHFRL900b
54HCQlZ8pcndvhOItO0syObQdIh4e9FwRlTkeuhRTwe3VGi/2WUw2ocosRM68gmwjWOTKyPUVSDU
k6cqqV0e0U1w+52jtXV3QFnV6Byh80iyef0DhB5EJANt4mtLqr7UgMP+gZqSXNRJhMdWicw7F/2j
eSfu2HojgX9De6DgIc/09agu9iXUCqrEzwoMwjyzNHDYA1oiXgbqeg96oYrz699464gh2UB1gNUm
+li9ylidTSkAi8RvdLUODyMeSO4xw08p8Ow4wwHw9eG2lhW/V5I2iZkm8rie4LAEChpYLk9W1DiM
M9b/YuEH8tCN4ug8jqP7KyLT+vj6qJvLCtGOwg5VTBQjrkeFaNFbMfw6vx8m4D1LmGEZowEBQn2E
dv9Z79X2n9eH3FpXMlNUqUmKEFZerevUJeWcQB70+0kvXuwIlftj1YRDBHoZs4z/MJgJqUkWaAHP
rLZNHDpLh4Ayyb3ZZB/Nnm7kGVWM7N/GTsO/Nev8/d4zmGLRd4E3vF7NyS3aGl0YoKoleYyQKoGC
vjlyZga2YGp4GDJDfRsrbXG0Ey06zotNsTpsbaTPpmivZCzntr646ZjwQoD7pNiw2lGy69DbcZ4C
BerTL0HedX5aRnTRiHccX0+n+qXHpt3ydGBAz6ZDyXLn6bgl3RCHwW2XYGBeKu7w6+1VwzypTcFP
aNLWOLhqq0zPy2DOx6SOl5fKcQV+eNH4plM741nEtoqVHua1YOLGvTxw694EkUHVmpSMjqI8CX9c
2UOYRLUeNqmfGJFzpg+B9JyxhPVTXznzue8j97sx5dkFeTfr9Pom3AxHJaEUwX0Uz2/iwLbp5zAT
KU6kOd1wj1vL+Nw5Sf9ZIEzUHKy5be/0AY8PbxmrrjpkRT2ZgA0g4e5calu3jFRWoQZFbk/ufb0K
yZhnabr0qa/2MwDluKEafjCw7Ay9ZaY+ee7SMPglRKYsO7Hf1sjQkHE74tm8LYN2zKsQ3Gf+wr9i
e2FVKMj+ic54l/Ug5bwG/OShN7t5r7e7dd9ARpUNGtjTsOSvp2xMLgoqo+DlMMvsWcWL9mAoRf1u
0OI9iY2tOUL/Y4sRmDHVVdohrCWKQRZSHAVMcw6mDqVteqYP4AzEU5tHH5NiUHbWdXt6/z+mfj29
1nQANldF6itUxp7GOXwHtK14Csoqf3h9G2+9FVQt6bChYgYGSP6SP05QCUi5VgC/+UFZ2xPKv+m8
3NVF37sHWyvC3ht70exEO5tjwmPDNg2eFBCc6zEDV4fRMlepPxagwzwD4TLhccIh26S6eyoHe+/Z
37onCChlcIUcqrmu0U4ixtpU11J/ik3lFOSVER+0IqjvNS21nkY7jlBv4pU8CrfZaxVs7h8iKsoq
Mtpea4RGg408usb+EWHzWCqBbyUTIDKrfyvioD3O+V6dY/NmQmrg/0ZcrW/h2pnqTAmKYxoMAGRc
lGNb1cEJAEvzaLfdcFzs4kuuTe6d1g3LXYzi2M6VtJWqIYFDwwIoF5Dt1fmkZqu20qzC1/LCvItd
Bf1ZKxh2yo2bn9XCUuF3D5Wq4/VGypYI/+68Tf2owNnKpLaPQ7Ll4P40RM8DEJnz0M1O5YkZ9sDr
52bzhP4xtPzqf5wbK3JIoAKVZga9LOG5Vhb9Uzsx0F/FljSI10fbXE5JWJeHhnbn6oviBzA0Rptl
aEwvyKQ6w0BkVdXjtFfd2JoWuG3gai49VQy5rqeldRTk1VgmZk6lll5imVN3JrxFzTVtFFg9r89r
czhp/kizHTPINZCg0lCgStAP8guLjgMqQVn9CRh/+0tYQZ/9hz1JbicbabJTo6/CxmxKIoEXBVdd
n1XHFsbRYSmnaGdPbk4JjS1JVKB9suZXw23C6MqNM7+jp6EcjKhD/Ukvou792NpO+x8yKEJBSNRg
JtGEWIX6oqWn5/ZN5velnr7vsHz+0uhu9BlFD8M5tJQQ/kOViYRN9t0BGpKrroKNoFCRcgL855uY
iRPj59Xd4OL44WWQaw4l9h5v6qDdUz/eWFUUGA2SGQrwKI2uTnpnBpmjFwRbxqIH6NbZekbzELg0
qm+ttpNfbEW4cCJ/J+OIZ8PGvD4F3NiB1WhUf5qsgHk2WO1jbGTZQz0X850VNtq504L8OQEIXXlm
o9RHYbT2Z8wBi53dJOe1CvfRKaJjBGWfa27d/7XaQGTcoJmfDMZUYRkVSOXGXIG60MSL/qErmvbr
62dy471CqkaW56ViH3DL68k3BZSrASlPevVN+69aopwI60k55ZBcXoCYBmcoPPawcxNs3HCULSXF
kbMpxXCvR22jyi37SeEDF8ssjk1kd4CsRw3j9tent1V74oaD/kqRRyq0rGIrQM+2KHFa9admNtKT
2rg04CytzP7BfZ50GVJScp8M9SEZzORE2IAzdx1CyEWw4xJkbX1vFZN48/qv2vrOsmtmcoqJMdcQ
z6Vxg5oMOveBaqinrh6wzsbbqb6DCqg8AH6vvrw+4FaQgG6sLP4hHsdpXr3QWjB2Q75wTxEBBZhP
dO5hqbT5gX0xSl6YckhpAPeQ+CBpKKzYB0Wkxc60t/YaVyWhJ/0YHoHVu0Z/CTCDy7GmrLp8iOvl
myNQThfGYL+vzBhLKHAWOztN7qT1kULTlTq5tE/Bjel6p01phpw8XWffyfX5XR8q1vJUUb5vDi41
hSPaNp/ge4kZSGofzh7CSPry8fXF3/rahIOUssEx09Rf3aHVCDXOnDjVkzo3KG+OhWEeTdLDn3ZT
DN2Tu/SIe74+5tZSG1T2yNNA397IHzWNHlmpYWV+K7LhHwyCxEOuJMbFnofq2OHVdB8BPz7/h0Ep
11NqpvGM9M5qrSdz1psuzHG5xDYZCqq4U+YYXkOm1PeqNnVfxlR0O5vq99Zdf2FwWhQzKYcAUV9t
bZF1QdZhkY4hZ1x+otgbH5TGHj82SzneKXpYH5wY2+XSXDxhBOHRQgzoQEsHIcKli05OUxp3Jb7N
x9cXY/PmwXebwj4hNyWc1c0TlCLmzoYvWDgw2gbRuUdAREiwOmACDkKFuRro8BwHRESPhtbSBC1m
D8R5cCjruaH8i1vK679payeSlpBJE0KgYbL6ScgEV6MW1blPm9nGl3AA+s7q9JJGHSsNr8ww7+rt
b51A2XaQ2TR/Xdcr1K6MAkSt4U3OlXo2m1p7cKVMJ7jc+owxsLQNFNZhyKcAFctqnPc2yNZZMHlO
ac4TTtykZBghR7j5ity3DPQJcDKgT+cNug6rDXrVcufOkXlhcx1qOOrIn1D4tqCPe1wqzaERaf2Y
tM38K5rAwGJS4JQ/MGTCflbRxuzH6x9I7tXrvcypkxmO7Dai77l6jdGUaYwkANDWV8rYHyDvqf/g
gmzsmeLdBlgwC2Q/k5uRIue6A5EmExIcsrfW1VTtZv6vySNY9eWjmtkQrv96VnCdQbPLbcdgq21X
L70Le84CepgZVnisI3zv7owwrsedy35j+UDmA+3hFpDKpXL//5Gm6VWRG0VMV9xJIRnoAQrEkLn2
1Mtu81BeE8yt2dGQ5ulMXo8iNL1ltpQXaIDjOwILt3KOwEji3itiPfqYiyLPjjD+JZFecdPh2+vL
eXugGB9dSpnaEB6v8Ru4kZlAw+LUB2llv3Eh0i6nQhuU8HMlmopaJOIJ31thxzwtXde2p1GU81+z
YxDdoAYpiRDoPCOCeb0IdURHIhZj6tvxnJ2y1OpGmvBxiWmQUGcQT7XDYakz7cvrk7+9wnjQAB9I
yCdnZB062WEcloQqpHXNpAUHpLSW8DThGT7fmTnDH6PBqPaoC7c3CINCyUD8H1gQ6o7Xky1QEqy0
iS/eGNnyg3LgcrAHc7gzMr1+JjGPP9fu4O585o2ZAtWlQUejReonrQYVIrSqvqfoaRmjS52X8B0O
YlbMLjxUN4aZmynOTtiwcS/IeJRIUeVJhQN5PdEkyqI8XSixLAqCEkcsze30Pqv1WkftV/Qf/vpb
yqaGRFNy4SGrfj1aTTWgDJyc5BKDd8QOCui2izOJf5y2G32q7d2evd3G/OhAIo+HOP1vcNf1iCVQ
Cqtyg8xXtU6xHpZOqcdTR/ul+gi/rPnr5xbVZATjcZFjQO6E69EWI+nNWdMLjM9wMlLgdPlD3sCW
ppR1Z9Cl+Oev1xNsMircKFnRqFnj5FDZSgvHyQo/SCwE8Dtd93JXm38WVttOh66Zd4UcNw6G9CQE
BvJbCm0d8YksUpN46QsfGLgmjtUUvAQQBb0c18p7c+jdJzdT1T143sY1T3mAC5iKBA27NSaHWkUE
eHYpfC4g7R8Bf/vfuo7mh9dXc3MUlJPQjoTydSPEozah0SfwyPxyKstTpLfDwREYDb4+ysYpZ+0g
GhBNSDje6slC8LOojXoqgWaQD5+NGLyRN8Zmop0XzYm0c6vNarrzTt4OKgW9iTHopjC3dT9Fj8Im
7lu38KMuNt/Z0WK815FN+blEgfk+K3vL3Jnl7VrCpyDjAyQqWUtrUkVSSAlTBbuo3rLEqa+M/hwM
ndjpo2xNSwrsQlJCH55k4Pq8FaFhJBFu736f2xDltWz0zLwMEINoKBUvmn5+/dttzkrCOICAyIBj
9e2SObA7B50T3xKjfsGsIrrXy3nnGbg9Yvz50nIFO2iISmvRw04IumxNWvtjViSPRbBkpyAcBt7Z
XANu28bT5yB0AnVni9zelHJYSidoqELhXPdaqwCs5qS7lY8E1PBihon6SGt8QsnIclPx99sDmBG8
dB00DMCQ1ULGPTmcFka131jD977K+7sZu4Sdt23ja9HTk6gXRO3w8VjtjhqlktkdMJ9M+rrQPUrf
9WfcgZu9ZuXGLiS0xuUKzjm7Ys3qmYPCwEvS7nxNg/wyVHb4iH3sLy2rCn8S1R7U+3Y4bmBpEwLM
FjDZ+gKZSwPZoHQZ/agM8d9z7INQ2rcWOvyHLpv3KEu3se/v+/53DEZdeE3izLu6UFDnmXy1FBZ4
tUCpDoGC7e6J59t9LoY8clEOqPP6NBbuuNeGvz0MXJZQiunt8bBS0bk+4U4BtL9I65kTjmZw4TSf
OnX5GIKnwj98fCkqpT6/fsZvlpeiEVBHiXOhwEBidj1ib+JupdeuuEQNPgfNZJyEFiNJUzi8b4v6
txHD79Fsjp30UAFafz2aqrSQpTFGvMSZptyToHVwpeNuuefBtyov4H7YGfHmnFNwJuD7nQhqNJtW
KxpPvVJmNRkn0hGLdZzwC+m8MNDsH40STebp9dW8OYOMxrstkyYmRyx9PT+asDooCsmeGeYSY71e
vDX6eQ9wuDUnYgM0MjlYiFfKTfxHGjiNTSiNhmN/nJYRd5VZPWL8KR5FVox/GyQwIUkL47xLLfX1
pZJFZoI5LFj6upyqR5A82WlWR22nhS4/wlVZgFHQZpT5HIHPDaGO2z4YTNTk/J7yyocSwCiyn3FC
MbHLw6D4dyziVMmwAQjV8KnXg6n07LTR3D0lja2FJY6l2cXyIQuyWthIKEGYTmDqKTkG5anX6rI9
ojpkDpfEtfr/sFmAZxLPco9SVpS/5o/P6LaD2dvmQDZfALTGU6+Mj11ZdN3O67M1K14ECaAjEqMl
cT3O2Mz5DM4GQE1mJwi29rHzI3a05aAGsTD+02BgRyjAkdqt8dNBF6gwOhgMEOhA1cBNwhPc5ubd
kufznqzp7XHjEsGNHri2gVLIDeJSCac8Cim4D3NlnGK0pRDBX9y/7Vr9XjuebuCA8k1YpXFjHLqd
NQp6oHntwugyG0yewBYn3yHSxi+alSd/fer4Wjx39MmogGDkcf3F8goFL+pjuU+3QvKARrsQ5y4v
UTF8/b66vf1BrFAig0TC1QpZ5nqgISmCyGyoXTZZN9RIp6m58BCeK+ejPVRx6NW1rHO8PujNI8d6
csb4XiSqTHN1yqyFLDWu89APS0P4sSKUs0AlEF2eJr9fqvaLhvbcTpS5MVF6TdgqIZy80SZLaJEk
Mchf30gwHOuayvhSuvX4jpcjOYoApZmdSd4eOnaktKGg4QoCeq1WXzmlO00jDYp0ovZxdPGr+o6N
0fyhETNiZa+v6O3s6IXQgXGA7gF/X1vS1aViRBa4OT+fhCgPmtYo1XGsZlEjCWdjwRqbeb1n23D7
GSFbg4iRMG/yrDXdP3GNzLLyLvPdxQwekftF5FDaeb/TCB+9LplC5Bz7WN15K27PPOa9NuedRh8R
0hr8hA5jj0gibQd3XMCkugnwzMluzn+9oiBCwUESAtK1W6txWQVwvMWmg5nay89Oj+JfWVH0Hx2j
qAGj0kJ///p4q+1Cj5iUTqepBAoYaZT1iV9AQ7ZCK6cLd2rwP5ydV4/cxhatfxEB5vBKdpgZaboV
LOlYL4SDzJxj8dffr+Zc3OsmG0P0gQFbgGFXV7HC3muvvVagyfqdi9AfjuHOnjDzagHlUOxInfIV
tFeHDpvbM69CnlJr1xavJYLeX9ukskFUl2Qn7ro3CoUY7Ff4xcBtq0PeL8gWlr2YX1WzAy/h/Tmm
ppHvbPy1oK+cjDzQoMRwU6Qd+e1krHCa2yq2xKvs58kCQ0sb/Vjimldg8stZOXhj58yB0zjin6jX
8V+W3sUfI5JD4zKhLPu7FlXOl0rtm/nYlYWh+4mRY5juJl3O8iPlovgRjDA8iwrosM+TiuLli1ml
Sv/ajZyQoJqKJj9RfTansy6MKj6peVjYV2U2hH3wFrV+jswYylETTqR+vjCdKPqY2k4Xv2a125VH
rxbtFERqq7JSJsnbkwrtRjyXXlN8y7LYWfywrY35sT3+tnZQ+Yn6Qbg4UqtPtOhajWagq742Q9k9
h3ntHbUiT0/IdDfHtmj0xxqC5HiA5tB7KMmQ669RGa3IFFMpJu3VmBoz0IzaOkpyoz8sRrq3L/js
/woo/zuUTrjDq02ReB3yUJkYbREu2qua9b0/RLAeli7aez3lAq1HgTROtZEtiJjVagFNJ86Rr5qN
V1wvFDRi2zk8TU6nHSMtUwJdDP/0qWZXJzHSQvf+fXHneLGQMsByIC9tyv6GMo1FMufza2OVxaFU
yuizqufOzg5ZXfEsI7AmnCuAO4ohQJG3p4uDoNozMg2vnjn9ZidoOs6u6jdl/CtCBMMX4V5ms52W
qXPypAElBApKuLcDKuUw2W2paK+pXdZPXVp+E2a91xJ3d5A35SlAEhnW3Q7iVd3QY+Orv0Y9FP4h
0uIT98VyeP8LbW90sHEdBBeEyaOStooa+7zuDQwFjVdIEGF1Guuls3zI1eDj6GnvdhPe+VSAaDTF
o3YGMXc9Kcfpm1CEo/k6x572+4CQ7rNBW/wLjIXotaE1/zRnIt15i+/MET4sw9K6AslqLS6kWFon
0I01X0mKlb9Ntw2/LVNCgxeWG81jUTh7EVI3p03aNdIPui6zW5PQkjZ1zVckjdBSVKzsYNYx3WUo
0h5CinI7J2wVU/13PFmAk1oK4CJyF/0rO8sKe4pCAJnXNMymwxxaReDMHZLG1Tj4KB3Pn9/fL9sP
KCPiN4sISo8UHm/HS6qExkG0Ml6JhZ0xCIVR988ORsLts+Z1TvOho08Hsn5eZNZOrLq9xyzEnnkG
CCKhsK9plz3ep+a0aNZr0ogqCGc1/BMiNGQpeFLnuY3EF5NuxmDWxj3JozuLLFmlUHNBAOgSNW4n
nVLRjoSLqB311OlQp2GPvrEIfdimrl+Ws/3wRwU14aa2KETI12FVc6Qhu6lphAXtcqLSp4U8O2dL
EgdGkmej34xi/Of9r7q9a/6vnTdXGj2Y5upCE94Sm3nSK6+svun3fYkuiNvslR/WFE82K8PQQiUn
Rt1jI6g3L2bmZLbyainWpTSz5dCN9R+Tpf5j9Ubku0n/NYnd7uCo4jpp1hPe3fPOJlphOP/9CbSu
cEg5odx7t58S3jiETyKby2DaQ3yw59CevmYVyQBKxp7bp36NrkBxxp0gDn8NmoaIsaOi7btz727P
ESRICjHkXKS1VNFvf8di6k2cJVl08ZrQ80U71Bp1+q7+w65pwK1TOhdNXMT3QJbt9KVJnvTKRKYJ
pGV1XYyON1MoLZJLZQv7ieaAThzNuqhVv4t1WyC2rNp/GLqwLL/GJfpbqTXmr0f3GqUMgFVDFqJ4
rFcvjuO0qpNM0NNitOBeu0xLj1bZTDs7entkwZIk9I8zDxtuzbFKZyfMcvjCl1LRVX9KpxdqR67v
jcoLPII9rGB7fhgNfAw6BJ4rRI23X5PLqm/SqC8uuK+Uv2dGaR5dL52e3l+5t2zkNpKTw7B4SHoh
R7nG3WPcEMxFV6pLkrqLrfsNq5f5bQsweh4GLflVlaa6HLxyqlHDVrB1mF4iFDGmg1uirWfX6ugE
doHJzldEqby/I6okmq950I+DtFOb6iA0LzKeuXGcdKd3494SgTbz+lI2kKWD2yUqUpzIy8ErLqk2
2AHFfyXAK3mvpLp96iE4SfM9Go7gG2/AyhnZSeGF5cXB4gorSNc+TGFuBzU06NP7X2MzIUA92FtS
N5nttenIHMLFrksnrC695iXBNMZK4KJbvlNM3dwTjMJZYU+RA1H/W91XVZgOpZZPNQe2wLi8NQgl
WmErfhiioOlDhh9Pg60/qEsrBaKkngXxEu3aTHO1oQ1jym2UTJpLb/dL0CkDXbemNh8fXkLyK/Jh
LFVBLdeQZV7MSSawcblMoTYGfddHpJ11cnh/lM2eYC7ylqUSyHuKTvPtzsOfwkqaZGIuKNI/LcJO
X3NCmwPIz17RcTsUAklvsSZ9urS9rZZtXpCeHr2lvixTZ5+7wXQOY2TTtqjEDz8gBEC0ntCeAXon
GXC3swKJyQzE5pvLoM36D75NhgoKbnXHtBFz4jfTECJ7s+iPxrdyWCyfsAB8YxKuZqj2aanHddtc
Ut2goa4X6XGcwuX3MIuLk1fkyoPdSuxEBoS0QChNrrUBz5O+kUhE2VxUN6+fXFja5zjL+uOQOQ+W
/d6GYjEl95OKMajh7ZLOljaYeasxVKLVT2qKsGCXmMMxAxv6kCI8+fn9jbm9QdBUIRgCuSPDQ276
djzTqVNPCY3mAj3ZPlaFVZ4KTXmQZPrfWYEQcgSg/AOh3I5iNYOZ5KPXXBBMVA+RqxV+PtnLydJF
vRO33p0QMCRlMpxPaWa7HcrRMnvqF7e5LJYW/gHTavrU9WLZCeG2VyLL9q9RVp+JklcUKkgvXWgT
sYLEdvo5MFK9xdkHXuvfijX9Ndhj+u1/+FiYpMi7ik+2Tuwap7Q0GrvbyxK50cskDUAMLHkeX0G2
OyQW8kg0FtbOv5bZh0rc2u1lQIiUo5xiCBUn4uEbkYhEUpul9Bhth6u3OMQbpmldNnoXpllgInZ5
cZtofnG0wfj0/rLduRExn6aAJvuOeSJWexziYkTj2tJcotGLvubtoj4LLf4QiWTciY7ujgSmAB1W
cm/XUG4CbGeVvdMgxqwOB7dzE1+LUzcQCfWF9yd1Z59LDX7uXdgykr59u88JY3pjLNL20s+REhS1
Xp70yPjyPwwCEinRBKqv6wi2UO3B7uKyvWgys++LZfJ7oe0dpk2c/LYTCH1ltwgg5Oo+b0dsX+ph
ZMNxUp+bGtuZRmDCRLDWPEdFuWdYfO8r6ZIoI6NYTE/l4f4XXuEkoFreIJhVEs4pcaAYlFOpJP11
GK1q2NkT9z4UzEHYaFJEBMDudjSDVtOwEEtL+7dRn5NIxa/Wwr3s/S91f07/b5Q1Nyz0aE1DY7W9
dEnSHoD5y6BJcdeq4ujX+yPdmw8VBIIYAjMDDsDtfOhB7BeAyfbSKsn4nE6LGUTdHB7/h1HIEPlI
bL8N5TnSywohQq+91EjbHVpN/KUVmBz9D4NIsRyqIUTs60g9aZtJiaasu4R6jBnt1E/nWFiPB+kE
z7x8fBwYghvuL8qDrje4VXeBMOH+1IzR8p5NvB318/8wGxpgZY8bb/k6qcVMr7eXsOhQim2Xxfey
WbX9tiybPenUuzsAWu1bTxnFELkX/3V+es/qaehKWLZCiAOpgeNjsfhwPsudLSkLkOwRx+LNux0l
H6w5GU2k5XDrM45h3WF/50DFeHjRyNGkqA5SVPQx6KtRRrjRVmsjYJePWpCmiXIw6uHxG45gBD6J
dPOQ/1yNEo2pjWWRRdcAzkif9CRR/6ITzvgcLX32PHMJ/fH+rGQ8dZOkAysxH+p8wF2g6qvH1S3H
ypldyNiLU6vDUxX3jfJ1isWwvIaTqJrXcg5D+5Q4GDw/UYjuo4dDdJBDkGAc7klBoE7fLutUsOSz
OdaXrO2AaOMo0n7VOS42Ad1hyn8QGBr2bsDtK0LWw4hSL5k9sw4oTC/F7U+YHDMimCEoS8UsTvAY
ljPufLQtO3pR7MHB2zGl7pUkbYPcECmtToI60CiaQpO7REKd4oOn5o39I1+MMfqmmK1i/FFnabQD
Ysj/5+23vR1T/qZ/nb6om8YZzLe/9IOqf8wAxw52XPT/ERkx6PvbaHvQ5XXCVU/FXbr5rr6i6y6d
qaDxeKFjSznMLSzqvInqnQfy3iKyVTEdASsD81lNKBm1flS7ZrgII/temN3gL2n6cVj05yGt9oLb
e6sn3bWocdN+rK/T/arSlgxId7hgldm9ICj2J8xmcXYXvKzfX7zNSPL2YkfTg0BZiyfm9jspBshf
3c/9xa1q5ZCiFkpDktH5ySLanaE234l7ixcZtrRJOANx9HaoQjRVYmMNfAlLVL+y1BsOaV/vHbA7
EyIKhAAOzUqyp1cXctfMo5bo5YjySdLoftQnf89ZWOCRbeFY/fDigY7bEBY4yxQ6V3vCxGS5mVx9
hIRkV3Sp1/Sq4sjnaXXQ4L27N7XNffnGqIcdRzYi74/VfUncZLVdYU4X3Z14BgaohmWAtr/dPmGO
aVE2Fh22jpTqxu8NKd+wE4hsl5ZAVKpx8g4Bdm24owKvAT6xerHzPDmOQC1Bp4XDeVqsPb2FTeYK
QszGpFGPs03ddRVsQ25a4mYqDFi+2CRrxFlkJ256wgrOvOh56/yZG2HyaPWTghl3M2+SlH4mdb7d
oG40N1RyW+cyuPRGnKkARdYZTXYN27BREXvKS9vzAOqK/DJ7h2oZNdDb4eZpGLOor1yam0c16GPN
9lV993bcfjRp0UARnh45zt46bVEM9M08I10ueUxr+aF1e3an03duiXctwmE7h1wer5t7H2FY6lYU
42gpkM26t5OqtVT67QjjgvWheYgrKE+2cNuTbs0qLnaNHnRDQj0ZEPipa/S9t2Czb+jPe9PPphjI
LbOWt7FjOBzF4CwXRN7a6OROLUN0RtfnHyhztRbWyHjqYpyLO8bp/ctgczoZGtII3BSwZ9Io43bm
phbjEBxWGirlbl2f0tGItZNXx7F+5KSO84Fn13IDK57z5Vgrnfmg2I5kTMGkY/XhXUsLs1XC2NhE
UZU2mpd0wQzVyjz3kxYTS8VTp33FTXqvyLL51NDONJqjXKJe6oTrm7YfCi9ZFtuiR0ppn3QlzOxn
q7JyypS8kcesTPCRnRoHaoTZ6xhxmmTKxvH9Vd8cIvkjpImh7NZyCI1vV12BJVGIPLMAGBDe4UrK
X5bS0ndqC5tDRAsA8tHkK2CsOrTM21GKrl7c0UUcbYq16mUSTnaowf0Pg7Vre3l3KFluhTrPJeut
DhCVEpIWzQ0vlteb4tRjdlYEEU64S2AO6MH6j64fksKg1PxFGAyEfDszx2icYh575zJ7SNzaEVLL
TZLUO0nfJniS4nYkezBLQVE20ti17lFsylznMoLTXR231f9yILI81xNeiF5Rqj/fn9V2EdkUZMvw
LllIPtztrPJRMZZ+cL1LLNyMNhTkEAIKuvlnG9m1R288XidAd1mtl738ay+SVrdyXKe78EIvfYnK
uiLag1K39VHtTAv3akzKoUoqbqEfNSW2c8TvzWVnfe/Ml+ITFU8p+y6LN7fzTWvLpZ7CpqnQfH+q
tGE4JEXlHkdnEJ/fX9q33vGbG94g+gWz5nWm7Awn+nYs28hlt8WUXdtQa3o/xsG9Pqd8eOOaqc3Q
Hu2EC/eAuy+eKS2RQn9S27Y1z/UohPLEjZiTC1hRRyfGJO2qUyNOxTc0Xsr2pKTJFPp62dvZh3Yx
2hHepmf903aNVfmVNWpioo28GEffbmpEqOPMM4bvrUhMRkEQvT2kQz70B5GnFQJNgtNk+lnU0lZJ
l1cZ/paZZjg9qVnlRn7LhaL4k2Z3ZwFAHQbICpnGOTP7+aoVvT19Dj07DJ/TAbrcR21SmvZVi5q2
PXRejZ7GXCam8VzqVpViem32BQS63Cx+0N8mllNrtuEciHSZi98Gh+bccxupUXRM9b5bDqpFXuS7
uT3/gb5LmQaqwYE4JkWBQGCd0rh7dItodv3JXYzmc9bpI0b1rW0pT6gKh2PAOZuiE+uqmsclQ67n
81BSuut8TYjJO6kYurY/Yvzf3dTPycYMJESapjevrTI1GA2q2vgtHVu3+Dnrw1B8UpIWHDiqoyz8
bW7wcxoDvOLj8MU1knL4FM66Kr54RtUJOCmJFj0vU6vVfo08VX2G4GQR/xJ52p8hzrrV0/ubbnvL
/18jRgIz0Mm1n9XoJFwwlVFfY0Thjx2mV36tR93x0VHotKdbDywATQFCs9udXVhdUedDPl1JxIfP
dWGOxzTW96pM2xCF6hI5l0GLrNSEWI0SGmYnRkVe8HauH7Ayqn5rVdR3j+Wg4KtjdqVnASqn438e
nR3YOGuHpBZ7w1g3zqEBkbQYHaVXpUmnOUjFZPqx29jlTpawveupLCDXikQ9lTpKvLer2FSZqQ68
Wtcp6zlkY6Xn/+Q0BH9n98MjanPNqnc+nPxf3l5JDMmMmB7QJez02yGNWMdqtDGyq5ItlX7SuybM
jyUtweNHdCEW9+HdSJqDJCSb5I2vu3pdkgqQxlURRyiQrz7mo9BOYfFozzvhHHV+WDIypOQP3irm
KOcpWuh2DC+ZYfbnGm7kl2pYxicVzbsjftDw+R7dIAzIB5OKIbISsIofdTM1U1xhwgttc/rZS/Gv
wA3qQcs4OS3aKWFp8Fq9SW/dfqsCCKq07SS9epNpXo0ltgNHiZydT7TdhBSDAP9p9IDJQPJzOwpk
9Q4jxCK7kp8aP6emWb7HBq4sRu0WJ0Wty53U0d3sQOAuKuLsC4q5iAbfjlfO2oJy21hfqym3PmiE
+OMhxA/hB9Wq+IWZqq9cCuOvbtbmHaTt3tCyBMFekZz1NYKT5VExt6PZXEu6ccenuswR1EWQZMGw
SBhOdRaIlvQvk0Yj3XmhUrbTBbC9m6mLIsmEIxTUA9o9b6eeR/oCamBPV1MvxQta16FfAMzsfNB7
oyBuL9MrOcia0hpmgPi2lc/XN3pnUyjJr7mulz2ppO1NAubAVULIyBFArvx2MiWUMTqCxvmatuWH
OFScIOujFOscmmreP21vNsW3l5akdpORk7rADl6jOUtiNkZrpOKK5+RSwsSP4i+NLYY+cPJFLw+j
Pi3up7qLWvVI/GE1n+bM7jV/olVl+iMqFPCzZlrKyE+tQXGPVuhMH60pUqy/vRgzmIfvWJT56Oqx
pYECv3d16SlOHmlEPeJKACSRyFx9mrV+uLoO0cz7S7M9vOj/EV9yltjVFCJuP0JkqOOw0FZ3JaId
W7+jb/ipjKfx74ry62+KPbXd6f0R73x2jh+Md/qvJWt7lQUZYdZOmZUu1zEbxhfaFYtAgC8e3MXR
dtbxzkb2yCJlbz4yOzBobicXtpkSmX1WXFWhak99tMQBDa/ZzhJugwwCDK5YlO9BQkm9bkdxEtVY
FJppr0MzDk96atbf6Zi0jgq4oO+hZnnIh0HslFPuTQ0KtpRMR65ok7pKRfho9noGrWnEr5OyCHQw
0r2Dc+djceOAaCGcwlu/DmSidhxSJS3La1IDJ3gUMs5wkcpgUo3skymW+ueAEEDh0zQ2ncN2eplV
c/ppplH+kuPT+IHqeXuMKmhutlnsqVts1gCwUoorS84IzXhvIov/rnt4idCFM2jXsSgBCSy381XF
0Z/f36/bUSSEDjUUdg+Y5fqEUJWjwSzCMT4WcHaXJNOOLrz7na26Vqrk6AGhE6XKfiTJRF3topSc
t8r0frjkeiFs3zMJXH8h8TB0H6PFatTXciClfaIkLWjJWxy3PueKu7gvTVRGehAOadof8Y1eZn+2
pxH4ZBHFnrDbZjtIVSWeUXY5oCPsz9utbmsUCYe2HS66ojd+mhjw7BD18RU903e23nbZZZsBEBvc
f7DiNVgCi4AEjD7uC5WUNhiduDobaeYdHv248sgyghxEitncTihHbBiX5Wa8zGYHx8TT4zPoafFo
tCc7jCUvB6YxcOHb8/SvjaqaWafBpVcvi2JrL9WYFQd1EMrOFtpc5W+j0A0CTog75ZrL3NDTBk++
ZRRyHH9IrT8HY3mqGoxn7DDaM2zdbgVALDYC9QlZpFvDdNaUknzmhgbW7YWJb2S0g1hdE4F058aP
97/S3bFkrVz6UmFrsjobVdjRwonc5UUpU9TF29gMKoV3w7MBfN8farvtmJa01EG1DBrruvUcv7x8
QIRBu0x9ZAeaGoWHZGn2qsSbJ4NPBfeXBmIUSLjEV6/ukuVTry8sHp5y1WEaSgE+Myhfe4PWndao
6pNmJ3tNYHenBnKrykRxmwzPtht3QIfaZRGiOxklmGCcDXsQ3d1RCCnoIYHfzDt/e6K0oY+6uDK1
S2zYRTB0ZfPBGKI9Y4v7o0ChQZxcNm2sKo92P4u5gc+Jr1VvBWGaNs+K0u11WN0dhT5vbiEaKDbs
ysyKkegULvuuddDvT7mXm17Zo4Lc3Qz0b8nWFzLqNRmxEFlpjyQbF1yklkAvkquthr/hkv5bWtWv
Yxk+ZtXJS8Pm+//jrWH8WE0t/HH4Qmnd/ywjrE4GL6oPVjnsscE3VQs5EjwBat4khhtrng755MEU
inYxJsw4R919SqLyyYkRAjGa5VuzVD/DIfyM38ODChJvc2Q16YQFPqCqKb/sv27cLm+tPk3YHwgh
hGd9GAUcY698ykkZH41nmaSkV0GuIb0AAL8dKuvZFsvCJokHTw8wynb9yjNAI6d+L4+5tx+5cCGC
84wQkazuQRXAuaNcq2Pr6eFK6BXKi00X9fn9K/DebWuTWUsaHNn8mpqUzOZgibbRL23ouEdseH6F
0CMObpTtFdnfLoObvIwPZAJsU9eFUkLR4nbtaObo6nColktpZDH6pTPcI1HrQV455XnCzuI6LPH8
OozaeKq1PjyBd9ZPZR9NwKDOnpLSdnkhiRNHIsdBNEaT1u2vKUpDWOZiLpfZikRQ5h5i20tpPBzY
kIjCwZKcHeq3axMgaj9thMyofilZ1kPUjz+tudmTJ9hOhWuR/YjoDgWEjQomJd8MUMYQl0iplZMW
jfigub25s1M2EQfSJXAxKHfLhnMe59sFC8N40GIvdi5JY38UrvU6omnkx8h3UX7e2yybKVlUW5Cl
pkMSThCUjNvBvBk50THtrAuSWuZhKkxsbwpjT3Lz3ii0VUqKIdUdvtHtKBB/x9SbR+titVbj2/ro
ncxs2OuPvjsKoC19q9ARYHjcjuK6LWQc+gQutLknNA0rBg73Ufj1/YN8ZxSpTSEfSWQBKJjdjlJD
uzAXmkQvkVEtB4zgtePYK/Ph/VE21wUlOXphkOmVfO1NCD0Lr+9mJXVRyOr6r01O1Sgxsv4vdFGG
naNzbyi0nWjQ5PNIiubthNwEQeeWH3IphrH0q0Ufz45JkTHx0vbRKjSzgtAkHVCJich+b4cCNs1R
kiqoNCpZfMB/Fe0RFX3yrlj2aGF3PhOGR7IrlPo62241VFJVfaF0FDUjFcPXIdSGV83txaOvvpwQ
3UP0BZDoUKm9nVAbg/clRsKEPPP3BFvoZ2PwkB1w50fRQyncADMJCzliTQQObgcqe3RckqiIrgZq
Q0e31v+qEKV7NKMioOD94/mQolSb1H9oogTcQgNznsovGCnG3xRE7b68v7M3H4YDAj6lkbs5VKjW
1WYqO0MyZkt5HVWKOG2HiLGjK9POpqankBW5eQVJaqg5kIYCTW6bydSSsFC3B/cyta2oDrXuRp8a
LPfmYKDsZ8LY1ivnyoI0+SEW2RR9T0Q1u58d7C71lwj9rOlHnqhZeRRlg06cTSRcB9RL9UvdZmP4
Q5umevFjo6eWW2nKaPl6OtrGc20pbuvjeUDXjd/b3Yz3M/LJ5RkP16w7FJ4QuV+5aqQcdOx+5iCz
Ce5PYZ93tq/p6WQeK3WejFPhTX1z8rRuKs4RRo/zyzC6dnP2nLA4JSijOcKnUjTrX0RRLdN/4O1R
K7ab2X2JsthsntCT9eLnycuqf3Kuk1/E4oZ2WqbUjT56ZWwmJ6mVP/T+bC5qcphqqDlf5pkU5HOY
mXF8FpPWAjcpiWg/6pNr4dwAwIzjrVbms290ofezKgbOLrG2p6JegJmFn1Rl8dWO4bIGc23qmV+h
e1x+JCqZ21NjpssXNe+c3zNtyit+bV7Hh3lRzJ+uCQ5ydEW56F/t0bD6pwRvXz2gi03RfYQuGnSa
nbC29aMNGaP+uyuG7DOkF01D0YQo8lT2Fq6/RYsZ2DXVkGx7EW09Tee5wznqlKV0uD+FJLpoWaDx
Nn6eEm38XQGwhvbDs27lgRcrofkLJDVSA3uZc/EPnnOOHqS4qvRBORd1F+R2GjpfFqJF79SMZj0G
ZTEu49nSSit96m1nRlmgqMSkvPK605pptmb0qWKJkj89ZwqzowoAGJ8aNzP+E1ulaQT0Keb10Zuy
wvmsZiKncX0M4y/RpHh5UNtdraAgpTbNYXTSSWVjDKN+mOY4xhaVNnTzQ5aNmfZSTKFIyHmFl37q
abgWT2ZbZovPx1BgFHRO4wYFWgUigLeQxv8sIurdwIva4q8w6sovdoSBmm8RNnZBHU3pl0EYs/pb
vgzGq1DnHBNndprmIa1mq2kgSkupDjjDVstz36tFjwMDWM9nazHz9NDHppJcNTNX0nNKmhydIbzY
8XFRKlc/irgfIJjIz/CjqbVOP4F16FagpulUn+YqrdUzdJdBD7TMiRuf2r03nykPpcKPk3z5iR6h
PUr3Es6TbzahmR8SJHN+jhrGS4cOekftoz8w6wfXaDTrUONubx3bvlPtX5rWFGoQG62eQTXx9E+N
oSb2J02tuirzaS7r/pNxbrXAtrJIhwiXa/2p6kz1r/evws3La4MoSVV8WpXhiq4BC21SpylXqvYa
AWGdeq9OnqxE0b+3PZK+7w9159aVDCZ4oTphMvnj7fuB84gV613XXq26t5/icSoCY9SMw/ujbEJX
GRLJGhd93ly760pa2VP2wgC7vTbkQS8w2ls6DslyoJ6fED7/+/3RtnOCtASGycoRjxPx3c6pUbxQ
zad0uHrVJNAjsytfjdTm+P4oWwxZojtobNJtKAUf1qxEmsicIeJTXYVSlJOvKSWmQU0d0Vwbppo+
+JlruPGxy4qh+FvzhNSuzJQQGlE2Vd3HMs+q+ZQ3NMu+Zk5uDT4u1uHDlQtoH1Sl6SYlaZbs1du1
QHAhpBAz9tfMG13rUEyT+sGavflBw3V6t+hBpz7AG059GrD6dhy9M2ZR02GHPCdNpHUWj4UPNTT9
RgXHPM7woE6RPZTRzsbalIhRHYXab0DUlCZKa+Z9nsRz2E/kRI0zhs+O82eqTXi3RR2tx1kJVSLu
bV9vB+Xh7iiYmTTBwypAIhoVpNV8IxWxqqW27UtZa/PZlGZ1KD59fX+LbWdHPAwk8JYcWfAzbxe1
NRajkFppF8MNlZOtmMaHlCrowapd85Rn+oc8QTLH6ybj4aiSSJykHL1P4hkizNuBjaHhITR67zI1
rF8E1+1DhxXdTtS/uRXQoQP6IFeS5nsbj0Wyv6aZbMW7tEOYfvYyJz1pZq386GMIUKgzLN/eX87t
tcqBBUbnOZHMiXWPplZzyOLQm67cvipPfZseUuJHPx7mPd/YO0OR4FFdIvrnHlqXXaOIdYtndbgW
lhgP6NJl31DNND7UlTLs1CbvDgXCDGuRiiGt/rffSokb4U2xOVzbJJqdgOMGpGNF0UCApbaNfXp/
EddmarwU4OgU56RRDMmHKX/Pv8A+Uee9qgtnuvbcaMWV1k0Fe6wlt1CEdLF2C7qB/+y5tFpH9ytj
VJtvrolnL+zGOnWQ/9aS6AlHdComkxYne1jMJrzn50Ha5jbiSpZ2s7c/z52UvoeXP14dRUsCY0oJ
9iijfUx0j5KT1dCeOSt7FYY7Lw6AJF1AtJwDrOnyR/1rTWIDlQ9B4fXKNTXEPo431qeQNdlZ++2n
lu8aO0q2MW4zcpGju5kVy3zVB0rCgaFUyxUbVi85DGIxo53Q4M5o/+16cSTdeAMXiiJZNLCz5UqD
pHhKkgESa5gkH+kF+vP9PbX9ZrJTEphVZsuIUq3uOa/C2LYQ4Xzl5VY+o9UYWc9g5vqhLFyjOCEH
04ggz6Y2Dh4emGI7KDLP+Jue7e13y50IyglM1SvwQ30AUlf8WFOmw6B61VVrmvxpkkHw+4Nurj0k
wAmHUKnkAeHv8t//a7M4C6Lc1RiJa5kL70syLtGHUrE85PqS8WNXZCjKvz/gnQ8JOElWyxWBz+ta
PVUzh450qmRAFv81clI0TdAE/xaGfXJ+f6jtQeDZAKfkQ4L1e+s6pV2GmrE4hbh2qht/0NMMFcIi
2XNKuLeCvEv0C6NmuoXaKtOINFIacTXDWHx3rKQ7RJqVn9UhDQ8DCtk7RLA7C4h9JBpiOieBnbp6
DvvF7pCRKNWrlns2nqz1QNSKmV3aznvGOXcWkKGQuZF66pJReLs5sOIZq6Rr1KsRTeERSXPzyTTS
hxFR0A9OG1AlNUPuytWEjCLP4xLB66s19eZzNnniFQBkT+fhzlzQ+ANv5SKGGbSu7k5l11GebrVr
58CWyPJ+prN0Lg7vb7k3J7QbQIfJSHQXAVgufoqHt0s2OUmkuE6oXkdqhsYhrA3IcxVoBSKC1az+
qcwulPYeUvJn0caNd4L630URUEuteE+iVfUs0ENv/i6cWSx/6FOZO8dSdQYrwB50cq+tXqp5oNpQ
pl+ysG3/csLE7l+qJhndbwBmtYq2WEKl0rDiOD2JeFQetIfn0aV6IW2aYdOxnGvmRI86Wz6WjXY1
i8S5kNug65/ViWQlatqP9xf0zumSzY4cYfJCoLDV5pjbgkskVbVrXqn0bWsWpFmf3jrjE0Bx2x3b
PNXtnVBwu1V4EyksAyFJD7p1ldTtkS+b5xLfGCXTz7qbwGNazG5nq8hffrtTQLNpo2YZZbuuvppZ
pmtjmSHScPXsavwzt7rxxMY1vpQLYJCYW/uHia/3syZUc4fKur1ByI8gkpJoo0PBPXK7R4fQgDIU
s0cR0ag/5q3Qvg8ZhN1JgPy9//nuLCVDUQcGSKX9aU1n5MHpla5iqNDIp1eDrfKS6IPz/P4o2yeb
iEDyJgk4SS7XulVOj2Y1NvDGFbS0PZTWZJ2KuXRfZ72NvmaJnf/t4R1/en/Q7dRQ5EZVDQ4rnZ+0
MtyuIkrLeVuVunGlCuMFdpsl310vth4OqCUTiq+EJDxl9LVDmqhTU1RYR10xdUw+4szLUXcn+9Vu
nD3u73ZbALtAOuWSJKjmz7cTKmbHqxWKoFdPjf9sF69/VodanKa426vn3bklUaOjAYT6FHKFXJi3
Q8U2qKzZGNYV9nqm4GlMg196zP4Pe+fV3DaWruu/MtX38EYOp/bMBQCSohIpWaYt36AcZOSc8evP
A9kzLYIq8WjfnapdM+1qt8LiAlb4whsihJ+2korfoxuqfQH7CFMl6VIPpql2S73Md6JVmtVKDodi
/ByGg4VSaafOHa5BFaML3+jCfTnG/uiOlVD+xPPZD+8McCL+hYzERrrSMzEMoCiZGD5LbRpaNpiV
0oP+lNTjuVBnfmDHO5wNDg8PjTjWAMWm41miz555vZkru6oOf+VNqTiG2m4LDwKQHNbfxi7YjnGF
p5lwJoR9ZWnOoHxSWUKSGRB2PLCe1FNPqVjeKVauX0+qIHxLtEo6swGecXiL+dFp5xJAk4VxluW6
DkWWajIrbQclynQommu3iam3rh81zZ1k1PVORMV3M2pt7gxjX+yxHQjdXG/O+cSdrtzZtpg7naCS
dqQ0nw8vgliSuDZEhsDcGdhO2FQrBacaypyS9xSv3rvrZ+bfvBm5AGe1reOhGj33U49e2k4VzHCl
YG5BK4F+wtujvDIhIMXkjBSwMOxYYm/HKS4KwUw0QiIKx6kW+ptOnnDEDlg7bw91eg0ZcxefwHWu
y530oxF3i622qLWd5BuCO/pt80mX4s7xK5MqoGQGMAIHaYzcQUmKM3SO03XK2HTyOLhZrZRljx9m
n4hFKMqMHYWh5U44SJDsyKH79gxffZj4GUC8pW+HVvXxKEaX4FhTd9ounIp242Paex2QiK0xoz+X
C5zueCZkzEDw2aoB5NjxUGUlDFiqitpuBJKJdih3xL0VpvXngGXrxoqS/kyqqP3iUWnzbd/XrXMK
pq9NdjboZdXQGz25L9RQDTrWjrYrYDp8HISgu0Fr0f+sp9q5itkr+58rF7E+FihI7BOvkrxSkarw
ZH2HoE9nXHhTJxh2XOoW7Egjigwnt4L+kNdhlRK8Dkm3Ea06LG/0SsJxqgSQlZ3J+F57/gTM3GJk
8HNx6Pj5q/FooABa6TvVr0fq7ElKr3J8KOpypea6Ztee9L22/LWUJ+8W+gUrDw0K2IhEGQpk/vHQ
E5Yn/exQsyN0Np0uFD0Q6X61CaumPTPL197xrLvCHcrjhwVwPFRN44QiZWDsumyQbTBNmKY0Ohol
safev713TmFaTAvhGhYUEQjVnsVYTY8ne+n3Buup6QQXZlz/FCUlKo2pkE53vVSPo21MbbIb+zgc
XFi2Xrxu8qa9r6NUHzZKLAfnKiXzoMcXz5zSE3hRRaCEuMRRdZnf1GUemLterNTbvEu7mwE02cPb
c39lFHIcBBzRQ50tohZvVA/9Ag5Ja+2Mvh3AnGR1/rXT9PHMAfzK25x5DBChyLJ5WQvYkZ4HRjsJ
qcmNksbAjsbxvtekfi0FunpmRnPAsXhuHIPzIyNGRkh5cU8akToZbSeau8Rsuk+dFnhXwOvoeRqJ
aIuq1x7e/QQRsgEODH0ESIa6OHkzIS9lalrmTje8xC6aBKKe2ZwzRH/tAT438yilz/fy4gG2Xa34
lhlbuzjN2pVntq0j5UaKIK94zt7qlSXxzFgDFDRLiy01VzXNN3yjTKxdPZSj2zdF4aB4d05m4LVR
ZrcFcHw8NbSwjvd3UFXD0FL92WkN3icN4npuRJnn4t0vh34HctczRpY+xOKsHKQgo3MZ+3tuRW2T
5X1ri4p3jtzyylwAU7EKWG+cH8vQTEdPGJkNJKGKXkmcNjTibcwJea4mdhLFsE+fRX5pGxOcLQ1S
zaiXjBRL3b2amu3kjhxa0ycprjPqYs0gmFhJ4X3mwtcuJKesZRFur96A7E4GU63vUDGXh3tMM0Es
UBioEofgHPftWWZCiGyNY+4xFBFdsUs8bC0XuyeLf4/bTLhIPIpVN6bZ56AgRCOjrxJqWvqpQshk
33C2hBju6o1oW22PDBfqCmPyPcexs7rJDSQVbMn3k/tpCDW8goSuKSKbPpSH81KJwMxVUXkAaRRf
CFFYwM/TsmNZi370Mf6i92GkNflFJeeytlJRNuqvBjStDFuUqBQ/9pUYTmhWSaN+JaihZOxCK8nL
bYiRggcNpUdZKpNHi9bdVE+jjRtGV9gCEqVx5frgBdXvUoMXz9M7Fx6hEYRDWqQ0EWFCLNKiTqlA
YpOf7WQ5bdZNDdki9UFNv3MUAwDzcxmfo/VUxasj0ECTZDR3LWGGqyup7zYpYvVvj3Jyos6jQB+C
hzeHQcuArxYESYZ4Ze7MvI32OqZIdtr56lWiDMPK65P6y9vjnWynWdlfo89L+YaHuLwsLLW0cr4q
7aI2zNeljDBuUKnau2c1sxoJZaluUEDXFweQBjVERN5C3lW+Ubm5ERVreG/ClVYMwlaTy3NaDadP
kUx11oQAgy1xtc+7+2X+FolCq1e1ssPlSd3jsmcFdgAi/OB7iuDbYott9NvPcZ7B0U1I0Q1o9Kyd
MMN9lyWwsbaaIlY6AsUqTQ1XM4rySe3HoNjoGYf8ptSEQVtj7TDoZwo6z6KCi6Eh/4CbBT09F/AX
lyJAv9n5zrJ2aT20420xWMmP2MjiL5XRx/7aiOX2K6ZG9AuTePAHdCQtNFxay2ufiiatha2VYFBl
K3oiWC5r0gTSp4D3+BToZi1vSEuryQ1D1YCqWQ5N8agYqY9cXRuNmlPEVRuucmpKlduGWt58tDxd
/+XJnfEZCqvS2eGIDqItAhL81tU0iNdvP/jn23gxfeCK9NVghZD0LfWWJUEaWx3pkR26AYVd0tXb
RVavqXY0Wtp3pRsPmdm5I+r9P6q8qx/VSi/O3RbLlz+XCYkcqSoBJyd+PF5uVQDWCnkHaydEcbjp
m0qq6E7LfuyMTRyfKbae3Ewm8RbVwVmEfuZbL1631ytNVle1tbN8UIY9qZkNR/arPqSqnQnlJsvk
O9/kqnn7OZ8cFCblELBA1ENJ7vWTOVZGKmpxGO37MG+/9EKe2KgZy4e3RzkJveZR4ExIQI84yJfl
Xa2csPWKs2hfd0K8MVJJvM6GKV5T4jqXX52cESTuDESpgJIB5bTlGWH1dYrMGoWXxMJNQh8eh9g3
HA9KftN2wZnz4XRisFzn4hY3iIzowmI0P8iG3C8Kf1/1XeFQQaDTnBTKrZS277YkpPwBPpsCOZOi
qiQfr8Z0GFDJw8NiHw05TZ6yStddgmjM22/qdD0wC0QUKU5QjSRrPB5FoFiXy1nJHVV5iUPcEWzz
yLc2b4/yymObMyYuD/rYlKsXhccyMHIj7oOYxxYrvlvkVvHVnKDz2lGdBaL79mgnhzhNE+5AZmSg
EUxH43hOmhf2etpz74qaP9lairKaVQo/qqK7EqIu3wDDPKe7+MoEuaOAaiNLM9+NiyFbzgp9ipt4
D8y92HpaQ+trbISE3dV43ePb83vlnVlz94SLeGYiPoPHX1yLgTH4qugXiEbltX9jIU79EKlpvnr/
KDRfZe7fWcVl+RSpkQRCIxjpfpImYHKpIKxQ58jPvKvX5jK3X9GtZFtRkz5+V4EfSRnCBelebk1v
DT9F/+YHWvT1vXNBG0YFJjULkVMKXowiWEXsR5rHEytUsMQI4tl+V54zwjw90hlF46VAFkPOcrlj
J0Oc5LzOsn2eKNMmhdW1ssZ4WiM41WxVQR7sEv3wq6ZM9XMwmNMlr8x6BBxIZCQzoeP4MXq9VAA6
DtJ9Lhldfy9XqR7dwo2Rh31FKpk9jHLRftcLT4veLfT+7MigoKJC15AK1/zRXqzGukhqKerrfJ8E
em86eWFhRIfJ7vu3GN1zmkIELbxBBIyOx0nC0TMm08/3XodeCxD71NFSxM+sRDfefSjOkgvcX9xc
6LYuo0AlSnNg202+z4qpXVMd0fd51ORnIr7TOums7ABFCqkb4gpwNsczCutIaQUhyfddFPcXeqzG
68AQvA25WLiS+0J30xRcKvVx0xkwnlp1Zq/eZpx5Z47n0zsU1j5bnb723MFYrp4RfVbqlEa+L7Da
2fRlpttpH2QrRag8V4rpo717O6LdxSukGg1Ve1nfT31VG4oqKvZl1eUu4MO7DO+L/8GkyGm5r2dF
kJM+bCYnamKmbbGHEeM7k2JFTmZ5UEplr1ilk1hfvD2pV7YgLEFwxeQPYByXyQo5xVSNlVHs2SmK
w+2krEK622srAeRoTlQWwKn6394e9PT4RD6C8IccCfAFRbzjJcSx7SGyOIsTebLleIhhao5MaGme
eWOvrBAqW1SwIXHh0LSEW0jAhgdtFMt93mTir1DP8vs01rNDjcHfSi7Cd0NTYYpBceIqBdCEbt4i
LDHlqteU3iz2wNWVy1lSe530g+mK+rla5ElrgJE4VihHcnoRsC7i8KoqwX36zIwqjLKq/aTsHNIQ
2EmlHKNjEiap+EkfIW5bXdBsWbX5l7ff4SsLh2IyJC+gaBygy7Je3cplN01RveeIy5UVx3UlrxSp
b9NLK5eKcou0gXCf5aKWn8nnn+nLR0nXDJ2hQcrdMUeASwX1IAgjMEGttk9KfDQM7ietQEQV8YPC
v0T/swy3VgEw6jpA4Lz6VRjDZGzEPo3qj5kxQTuz41yf9F+SXuflFQ7t1rhpBrmsZ06PmG3fflDL
RQg1gKXAO5rxFXPudLzY2x7qQTdJyb4zstrtpvjSF7x9pvqf6R2/t040DwYAhyLOnKad6KzKUt5K
xhRl+yCvJRxfkw4PVvG92QujIN3MITVDmUiVFlOqk0Ju0qyp9rgX6o6mCdaGpfZJs4rcASnRnLly
lot9Hg7EHgk2iQU9uvkJv7irCxXkpmmO9T4sBGPTqFwxidVJKxhVndObQ7Kpx95cVZXuO/JYBmdO
keVpxfDw2YiRiI64xpeiN11XSvFUF80+6DyPciuEh8oTu/Xby+R0FPbxs9IDpyJH8uLs0Gvkf5XJ
b/eo1Jg3JWSx9GJIy/5cgPzcFnm5e2So7hhE4Hkxt1T1ZZig14mQWW3b76nb4KIjK9FgbmprEi/R
m52ydWJO0aOqCaV0F1QITkwu9CXkY0EGNGglmWJbl5QWZCi+SeGHD1GniNMGXls0OGbXIzEzdqjN
QLG0oshuY92cNr6X6t9jQ0wfQo+igZ1WQYTTsulbX0a0YKH5iMInRa/16J0xEZOlakDaC2Br9h1c
dFOUGKrfUGbDPreEr3KnBpsgj/QzO/yErjSPYnIKIiHAUGzz4wWqlL5spmExUjLtJGlVDVqj2iWg
t9GdhAzVJ2sYKFcJQ2Oh1usPfrZPFHb/JtJ8s17jcx0hyFJR5bMHtG0El0aT0r8zM5q9F1jJbFsa
uxRRFsleUZo91bip2HeWSaydSsatkLY07p/X8X/9GP6P/5STBAC2z+p//Td//5EXI8yHoFn89V83
IdWsOv/V/Pf8Y//5tuMf+teueMo+NtXTU3PzrVh+59EP8vv/jO9+a74d/WWVNWEz3rVP1Xj/VLdJ
8zwIn3T+zv/XL/7j6fm3PIzF0z//+pG3HF38Nh/W7F9/vrT9+c+/2PsvtvT8+/988fZbys895Nkc
B/3+Vf/5/qdvdfPPvwTqwB+ok86pDnQuhDdZIv3Tny9ZH7iaQcWxduiQzYjhLIdvOP+Y9mH+bjjV
tFTJz+fNXOft89dk9QPnhQY/C8YNyi3Aav4996O39Pdb+0eGJHMeZk39z78Waxi6EEe5RpVjzp1n
YdD5vn9xyBpU1zQoI9qnwcyta7XJ660VpYKbRbp/j4ZmdyHHYvaghgB8bXjw+YWaycOWzkfllGJH
Abah+gnGv5rOLNx59/x9YM1EJiBKKMo9Y7MwnJ6vhxefLB0KFLBDofnkiUHlek3XUjArpX2pd/G6
EtRzVJDjk/jPeLwOKnNEqaAwj8cLOrXvOM66T/Bz2xXmwJ1N6CCdOZkWpePfw9AOJXaaqUUnqqGB
V8SSlwXdp8KI41UmWGiPV4EpbLzA6u/p+5kO/orNdUpM7jZG3TlIibf7F0v0zzJ4+dqPr1Y+BEqA
4A4go0Hxm4kax3MN40iFUW7mB0ETxotaloUvYzkmUInM9jP47WaVk43s5TIX7yrVU85cracPYRbm
JkzhUuf8pE18PD6ekvUk5dJwyBo4RF6eorQlD+ZeERFJyzWjc1stkq+Ush5uo0H90sbV+66I+RHA
P4CyTvWDaJJQ4/gjZE0sTHXiN4dKlj3HSuXabSrjfSpzf0aZNd/mkAkazmKiwxD1pRQMzaHUkSuT
Q+yExYBOdRWd5U8uaGTzWPSnUStkF6swppY8ranoeommyHgYpVpz/aGN1pQcpY9ibFqXnQyS3s6L
QPpiNdiV9ZW+STIB5r+QhZ8935NTB+jauUbRcbrw+zMh1gXrCTVYdG8WpR7VQO4pbav+oCvC15ZO
0qrysoto0O6GBGZQWJxTJ5of6NGpwUOAEsZ7BUhBxLM4z2ST9q9eJOMhH2BI0KC2XJ+YBS+X8Jw6
2MlQMz5LYvlys5KynzAISm2stSTvDklLEyilWeVOpF2rQa3PiUnOUeDRrBgKeS6KV9TrZtLRYrEW
ZVQEXt8eWiFL12CcBSjfeuV4labd56MuriSjMuh6p+c8U16bJKhYyOyQE1nHi/g0atqgUONqOKRo
AV0g4iu4pE/JWtXGc+2KkwOfSc59WjAjcAQgjx1PEk3jLLQmeTh4qndt1PEXUD2JPaDnbwe18v3t
E/BkYTIY9yckFwBLsyjo8WBGIRtJ1wEWioeCVgwIh8yJI6O+KMa0uJ5CIb1qM/NcAfmVURHJmPUZ
Ob0JyRbvERPLeMyMQDxMcep9j/vshwLmd6OEsnAhtLXiGqOg/Hp7pif3GgEGCTvdErpAhICLHcGn
UDuMqsVD5/udY6GK4Uwsvot3j/KcF6o0TGjsLxWqs64HKd940wF3XWsVaHVjm8pwjq7wnHQtNgLP
DS1bohXAA0uvL4+aQ1donX6ICvMGdyZQ8KIjNgXliPa6q1aS8tgYmm1FF0FyGChjISdyMTQjbjWE
D8Ph7Um/sjnmSAFUPPEY1cHF5igV1D6SPNUPZoWBCN1CnHFdmWTq7WFenTWtV65KeYb/Lss+Y2z0
U0eqfQgCVw63fWIrV+GN+RH9GuWOhyBvyx9AX/yfVmZ71pm6y2uTfDn4YqdQo08szAv0Q2bdqO21
gRxXcIardDoE9ggUhuFwAkKhjnG8GTsQ6CLiJc1nZRCTTTLRPUxjiFJRosXvXqfcxGx84kq8pvm3
46EEdNdUVEOtAzz5fhXLxoAwTn5Od3pOERYHtvzc8JpXBhH8snMNcrgKQdlaB9PsEDoJkrx58sHw
eGh9GlHuerlcI2ubT+VlnyTppmia4FeZJWJj+9Iwo45LVX0EMwJCS/L0IHZzQc1+YmYP8S5r5iaX
pwal7wxmHDabAD9Qz55KdFkdU2nGK7Uou33V6uhnmHrjoipEMwyFVhx//LBkrdR4oou20gXWLzPH
/8d9e8meHjrMXyHInDsSXJOLx6xJcelPSm8csjrJVwVsA6cq6nO57UkYa1EW4gnDMiCRIc8/fpkZ
FbhKNmvrAMFZcWNPyjrba7DcuJStsN8GpTo21xC7p33kxXG5kuokPSNLNp/YxwcShAOqzKifUlah
Cnf8ESZ4kvUQCv5B62VrC+SxdmUxji+EPs9WcRC/O0uBcAxhEcww1/HslXA8Xq5OZSpVTXwQKz92
jUlFPQmC85nXd/pgGYVfT5EVQckT+015kHDwlev4EHBTg/FXCm0djaV3Efedts/8rrrys8zbKkhi
2aPvF2cOhFfHn9NSOoQzqngxywody2QCTnRAaDy8LRq0o8pMvgpzghwdNwMUmQYjsJVc+FIG0jlB
u0WvixN9fsh0J2dpaJrXS4mXIelNIQj06JAEqt2LwobrtboyKLyvYCQVD1Hgh7Y+eni6KsQNOroE
F+UoqWfW1ukmgtwIh5MAmpIrNdDjd03rR9Uw/4sPqOhPmyFsaltu83M6M6+OguYOznjA/gmfj0fp
J98qS4MVlZdNuqqTAbEZMZLPIIheHYXzFt0DXE9QXjkeJelTI9PMOD5AnMKXog8KN0qNc7aG8mvD
zE1tOjHAXtgnx8O0sL29rhOjwyjESMPFeX0jaJVk1zBmAO6CDwiKXratUbU+o+of3CSplX4CgCH+
mGkdTu55A4Qo75dhDN0vQ2yF0h56OIW2MGXjLykW5I06KFNsaxSTVkkYa19rL5Ycr5PKwn77EH1l
FxCYov0zz2ZO148nIw8gwmeW6yGdymTTotE+d1Z9uxYkyW5HWXUEL/+egr0quvGcgeuCNPG8CcAG
gGkkcOStLVO3PK2TEKRddIAiqq14dlibCIW0rUQkpmLMOzdIlhkXfdmK6xK2KhQGb7wfPDFc4wsW
/A/2Avz92bmR2jVc4+NnoVP5sfo0iw5WIhrbWgQ4ikTLOerN/FuOT3OuE2KD53EosS1i5c4yhqrp
pvAwmX3sePEQrEPLT7dYrU3bKdeGzdtv+JWHPNsp84hp4KAjsQybUVivWK5VfbD67rEwNDB8gazZ
+MyN22lQ9C84SX/p1Np3u7yPtlIrivYgdvWVUuXnWIEnVRnqMFSK574eGkUgOxezD8LUSKIxaw4+
qM/SFr2mviRRSle+VQcbVn39mQeXrXVfTX27CPxDEJbimUV/UpGcPwV3Oa1pqjPku4s3jdZYn8aK
0cwlA9NpkfP6THjqb3sxb1e92JZ2mvnYhFZpth61OPnetMr44AnyU2ZRBx2b+1GrrDMFs2dUwYuV
wV0w11cwNMZvgabe0rFVynsT6RSv+2Jw21/7bRF90eu66W0PdrBsV4aZdjYQSSmzx37UbnwzKb/o
JU70thRNemCPiZLcllnrfQ2kRkT7D4GyG90IlNru+q5W7VRP9MKe/E56SNVhbGxhDPId3Hq0GwnB
xS+yb7XoPTR99gCAWhJtARv4fd3X0h3ltjSifhOqD3JdKAhG4rgBfzT3y69+mAQ/cm7UhyTNIwW0
ap1FiDwGkDLFYooaW9a88r7rhexrllbSYTStQbPhuwahrSpeEDkSQg3fZLGZ8C7ERfEqH/Tspsor
/0eXKhm3kibn35VpzB9yKVB+NoagKHaEyuB3pQPJ68j6AArf8ss71C+bygYE4It2UcCctCfW0nWI
bOePwjLS1M56gnNFg6Nlgy/GwqfOx4FKLLI5+OFOQuDkQRE9ilnq/U4N/reF8Rdg+xfn0kkL4+O3
ND9uYczf/58WhvSBMhoocVAw3ArzEfafFob8AcYAENMZJknF5kUHQ/kA+oLWG1U/kNKQtf7uYEjq
By5mQgEwS+wnMBrv6WA8p1Ivdibp9yxyNDON+BCEo4srHzTgVGVohT+gaVQKj0IA5ygcfJZZSiyw
RSmVqu7kZd+yLi5yu0xLbV1lVQSA1JuKn0XoBaug0TQ7l4NRdEyxhDljSvwENuJybGyzTiz7dZgX
meCkhlWv/L5PJ7tOdH2vsiThn4hKHWPNNMqGG8lj/jGahK9VV4uRncl9/h2DpXi0s1whA/ImRbgn
nZmCOYND009GyrVYtaIW/Ez1AiB8n2VwdKIAWvo6bZJiHypqui6bviudXu6GdvXiZe9/P6qXzYCT
mInrFD86biESGOBHi9AM2pCGRUgiPSRiiK+pjJRkip+l+/YoJ1cro8xSxCS9SIhRnz6+wJMqadqy
CDncMrVGRTCv1oNSt2sBZuVKAbG5fnu8V9YFU6HDATR+Jj4u0QqtnGaAQrTxQReLkXQl7x4HxRSU
dcTl+iumFoFIjRRZm9IXA96yZPSpXStF6XRDTmGlaLzIjtRM/YHncPPkibkFiQqFX8NpjB4DV3/M
1Y8qTvOJIxfq+Kk1RoxNB0UZ8xX+VhxlY4+4Czm83jowR+LcnWYakx23/dQ4QWEAXVNTNdrVUm2V
rqoUo8yt690K1tRKrq4WxZXsGeV9jBLCN0GP8I4V6lb5poV69UtN46h0IrUwUlulknnO9Ofkhc0F
NoxxgKvDrOMhHr+wfqip9g768ND42S9vyq98gWcz4dYnxF74+23979n7F1kV5AIAvUjZ05gAE/rm
WfwpC5unn//42Hxrnup/3IS0hP+xa5tkDDP/H9s6+Zb9rF92m1/99X+ObkP7QOKAZcEcRc1nMK/w
99EN7foD6El0/ahbEoDOfak/zWfZ/ED+ROYNr5JdQ2L498ktfoAhRnhGM2JGDhIOGe85uhehHig2
UnuQleDmaMGBr1ycCXJbQ1YMdf+x7IrM7qpAu5fq6LaopyvM5576Il3l0/TRG4dxE5sqiz1dNWZZ
2SDB+lWVKT/fPjPmAPfvq+TP54GaQW9wrq4sRbz6qlGFcez8xzQuyrXg64n9/EeMqqIrxIZpp634
+e0xF1H37HoLqArdipnmQl9Wm/fhiz53rcgZ/MxQeRh1yGlStUrTHtLYiBRzUwXJqioH1clKWqRl
FlBeP6dcdpxlwmlFalfjVJ4r6hggLIsdKbJlPNLBvJ+00bbCzg5KZcQ0ggqHsOX212zMym9HWZy2
b8/8dGAOGMqD4NDpLfG/44njhxvQKEcsStYFyVWMuLPh+WS24nUfUWBd16r+UZOKizJXH98eGQz2
0ZtmBfOCgfLOWDmIJAT3x2NHnaoR6wbpHSLUtsI/Nzdft9vUMRxESmzvWru1VrhbXJiuvtW34Ubf
Vlf6FujMKnBN13KsleDM/33+vuKiusguGntfXTT8q7WSt/K+sRtb5xt/dM6Pve5mF+JjdWWtVNfg
y9H3/nHcJ1cUde6Ge5KFbbHC1uoWrfhPw10Pftse9/K2swWnsQ2ns41Vtfqx55f++IFJ3gphfZfn
5ITunea2jrkS1hSWHWq/K8UWLvRV5YobcZOvxE23rtbpr2hbrhq3d6wL60Jzo01+AZrDyOzpp3gr
bcnadyhFXqVX+sq4lm+EC3EzXqLtuWqdnN9Gzv/8+/EN3QprxbYupr16q2zn39TanvPr4iq3W9t0
DHf+GJaLHv5VfZE4H1ObjMFRtsHGc7Akvw021kN90dvZmR7FM2Dh7537533KIgUCME6gUxfvM7Ta
xoPumNyt3d0DbOSr0sk3/l33PRwcBeN507bAUYOzupou/NVkhyvJluxkPV1AJNzwrSuu0vXT5vYS
0XO7cj6Odn/hu4SANv9hhayTSwDnJDzybP7nZpSc3r4LbIjVfWNnnyygnTaqTILbXwiuv86c+Wcv
znUvFn2Fed3Ovmu4nM1WMs9h9cvDolDTnqBWSWmfW76jaL15OXRltMUWftOHQe3mY0QjyDe/N2JT
Xv/+Iw0ugzYNts9/AzP5SAG33iDu0tiFQVIdZiMe8TgIAOSD7GTrUiluPal3KnnIL5//kKLmRyAX
vmO07FBqxjopL0cD20i9aqR+52WReOnxoi4tv/7zR5bPCa3nG+7f/+35+8qhNc+sgDlDeXF2P68A
TeMcBdTC+Y0q5/GO9qZsiEYEiO8ABVwKqnCtZsF91ATXZvqEgO1HycMpPYxvcfW4QQj5Yx2a66nc
dr61mkA2ytNlJP70A+U6U/sHBD2/5bl1VxrhpUTC26bN5zYfHK+m95Z9R9frsW7Si3wIIARU6xBH
SUSqNqF0IHEw6UJae7gUm7IYJtubgo2uhK7XDtdDE8PQCFe96q3yYAdHedU0xcrzMaIwdKfRO5j4
1orKpquqzVWkhTslCWypTO7pkX3soXWgQHCu4jIH+IvNQ4kPRPVz/Vd5bma9uIHSyMT5S04DDBG4
apqIzhv1aArfv0QASFf0lyRtT/txTUGyOzP4nJ29GJs3xgvjBqQLTShCG+X4tZler41DI3krTcMv
pLT60ImmvrBVULErusjNfaGSH9S0xN6+AxbrZY7Kfus5EJqRlyzDW62vzHrotWkX1fJTnOJHFnRl
up58eYdDg4bigqLZE0YBNJNrafP24M+eeH9Pm2ofQmNoLFHiImslNlzkXIXaen7WauIDIGP5YlT9
+yg14yuprdEw8YRkTY2ysxstv8mLHK2DsL2JtXzdSelVQI30Rlezb6o6ZfhvIc3pD8UPKFX1Q2pU
0ftQ2H8+KX08GkJQL5fkhsyk1JoQPzy0UvgIUERzUlHEekQxrrI6fGxjEuewzNwEveoza+NZbujF
UwJrzqNBlo1Tfeb8LP25pD6tTLlp87ska92kR7616Kbt2g3xotgEFaJeAFnVbQpO+zYNA0A4RvZp
zJKWdK8MbUrT1rWRc+JXQXPVqdIXLE/6u6aXq01V4bzx/Fe0a8qVpvY4po1GuGlEMjk/TW7RLdiZ
6MHdGU3hfVKb2yntx+vIv7SMoPtIoasihfMHUsRRdDERjpy6z7rLiV62O2V1c2/43q2od0CxRuXT
8/p5V7r0kKf8fwmgPQLe/v8GtZ0D7v/6N5r1pEy1eaKiGB4VquYf+J3sqPoHUghq1ojw0rWkFPTv
XEcVP8BXe4GX5St/ch1V+aDNEh6ziwOx7/Pi/oOzVaUPVK/AWtHGpyqiAZv59wfb/16iv9HPr8Ns
+ShH5xw0R+pjcB2R86KPM9OXj885YHCW0SlttZrMpow3yRhBJeiNQj+EGr34dYBaRe2Ufqfoa12t
hk9yl5jf+MTD1jPzSLY7isiBHQctitqyPsntJbJ7ES4CGBx+0bw2TOymSa3YMUMrRgrHj/vK1qau
2w2yUZfEBDI5VurX5leUXJTWri1x1NaTVXo3mWmB16n6JsBlyciF3AF+URAW4xt13TSS4tmmhEGM
b0hdvMOcOboIO9G6bvQEhz5Qot9ULSp/USHrEfkJxG/TNNI2BgIRP+ZWlsCxHJM+o4wdiLdhGA+P
TdkZn6ws7cNNQIU5t7sosFJbH/0wtL1eNWoUENOJgM1P6296XEo/gyyVVNpwYfpZbrjLbHH0Ferv
zZRmiPt1swBmAL3elpoq/qIF+nSF0oyubwWaGVzNyU5WK7N02t6qLuWA8skmrTMBew2tz20rj6Kf
QRQLQIVUdbxEsAGbJbFrDH0V9GONYVFMt8LR5KZPHLUSus4FFFQjg+xlCoVyAYTgKkoUxVt5WVvQ
JcmUgtM79Du7EFr5q1pnUmTnelLdARj3BS41Mf+/3J3XkttMmqavCB0wiQRwCpAgWU6lkqtfJwhZ
mIT3wNXPA23vtMjSFFdzuBF9oOiIv5KJdJ95zXPWrzR3dCW4PRuzd9+0ypJakMdusgYN6hqtPwss
K/aaJtpPVmV7XwFlK91vLEUNvSsm48tIP7AN4oT+xE4lU38zJq0rj8ifTEA86qxIAli1/eDnjWhc
38FH6lF2FA4otqNoeXQzkXV+7MCaCLWpNI8UwCZzJ/UphyJLQPMBN5a0oNuYOXHgCZXBEewNDJBK
p0y1wzB7qC4KoTnNTdPVCwPZOvljU1ZNEcCf74aAAlVtHvsmb8JZIE/vU2Nwxz3ui71io7QutPes
Nd+5U+88lXOfUJBbXdqJM7F7amJtGUiLPQYkfOkCp+vGD7Nq1zFwnGxhzb2hkDdrUmYDDlKO+JLH
i44zISICt407YBGzSLfCY96NutwnE0ZaC669lQa0FNx7Z62kCsTkuPh81ZFh+FGuSddXTreux6xZ
otgXKWDLY+VudKOltEoXTKlK0v0ijPlz2c/eP7Vmak0gehddPrcTeIxF3jLy73xaQlzYPQRpe/5S
Mwy4TC51e4+4qmEHqZHpx74Yc7Wfsopja8l5a1LLxEn2njZTrZx5fFFY41Fzxr6nuZJR2Twl0kvt
wNO5IfyVuvVPg7aTFWRghdTOsJWxtQ2pyvo5xgabcFVkf3KKqlSBJWZYOj1SPHxMIdqPXZnmP3Oa
QNg9IfLqT20d/UAaDKcfTuD0YCPdme3yeqOLDl1VGAGt4abwFTpT5ICpkXxCvcycgslqpBE4c6LH
AaAmdMxUasSr7+VZjv3gisBqkCOdqAeLUVarr7bNE+Dn1Tk3pegb0xf4WSWBpcYZuTVBM/Bge9r6
6KK+muI3kRS4j7t9ofuc0aH1HVcro12ZdI5+kp07ZYeeNCAK6hykYlitlTmFixZzNUkacdZx8RSq
lvQJuQ6tWLRUWGggCPzm6qIGGjlpbZisBMFh1JBlhfqoxHNlQ70MMBtEH7mvvO+oQQ/PsEsE+Z6e
duOBNgf+VXA4+vfevGDIluWjkseh7k2oycvQGWGkZc4UlgsWENw8upV94+fMwymVOJ+HuuzE59kT
w+Qz8eEJTnqc7ItaG6djWyHDe4jz1eifRJuwQzRtseXjMA8pWsNlpX0pwWCpcJq6qd55Km++6+nU
BwwfhSgYFjtK728FLnVcws2A+n2CuBw7s+iPZrx4vh0R2LVryrICqmL5bNSL4o1/L+3ikFIQv1ur
8j6byAuaIjrZLL2blrdutTx6prX3YiioqYFnUzE8qNjaSY5xUY9vRKN/6xgbHZfRR3b/RrXDwRqo
p0XR5CeSHzCqaWe55a38FWsDM7BwyOjqxoUzVd92rf2M3e33pSvfzcrikNaEweYXI34c++a+wMMN
uZ+j1SWnrs9ONfncQldl1cvAiPM3c7rsiyZ5bkdX2/V20xyddno/4KqQ+lk6H1EgGoKyfKIBwdXW
2H4eufdlYuHh29h7HX6tM3yD5VUGI+xvhGxzP9fjQ9ZOsM4j98azsk/2YiVhn+sAFrN8Z6J0pq3S
RzxE7HBK33XWcoNqq7oRnaXdwKt4HytR+DZi7HU1VcdJHc2q4KQu7QnVZ8g0pXts4wJK3vjUGcNp
lN6NRyGscrM4EPPXddRxyJuc5cR//ylq409dJjofge13uUpvRie5xfDuTo3L6OsuVn66vhzGZqZj
rPNn61i8RZjqm61l5b4Yk84L0GqEUGuDQyj12C+RGevafq8JM4QWwxFdb7Nav8lL43ZC+ygoSsOv
bfFmSCZ2DTcOzlCnOOpI9123eW7xqisy9aOS3r7R8+OQmUd9cT/W3Ya2XAmcF5Kdj6suAh1dpM6k
GpPSMV7d4p67yPLRFUr3yZxV+2QFh5GUxkckUUsk87dAJu+/pZX51DYF8AAOYzCs+s4hZ2qq5v1o
Zs9cpwF9/OSEIs3bEXlNIqOKOyC1eacbsKEhoc+7xqlu8SP5YubJJyyvXLhthvEeg8ygE+bgw9n0
/CIxBl9z5/sO4MEu85JgsKv57ZjwN+m7qH01NFPKaTTFLTSHb67QsqByRuN+MozF7+dnUeclL5v8
wXD4WamHJG1LZ9ePNgJ8dkSIVhj3mUG/KYmag0u4sTNr7fuKJ1VZT/s1X6Mbs27rd52A5S3Nle6U
dqOpR5FNiV9aT5le04r0hpT+pVzwZRvFP0M7rnerineqoSaYNxinlctbU0xhkSU7ozRbv3RZw6wU
j0VZkww9tPEYn0CiPZSrCvAwPLV56fHl069rmtyvBU6UAMetOX7QpH3qF/no9PgScvlhPaljK2O9
M+1yCZJp2pky3ifCGfZJvSIEiACpvyg38fWmN3f43eJ9oIpjP+i+qan7pY0hYMtH0yieSlCsnaNI
/MdDrHuP0BUDm9RcGUaHs6w6euiPI59+QBw9canc5p8TZYZa230gyHimh+J7ybeydu9E/jZdHrSh
ZTtX7wZ4+TJi+e3xC0GghuNux3+cHq14nR6H+GOep4FjUOZs+xBbWa3q7xaZ7akqRvfAn271Pgu1
nBq8u0QknT8mwwryUhj7JlGN3yVz7fPG1IduNVe/bIejgeFWRud4N25DdWn5OfKqRwFc3ThEEH59
IIW7GLJsOE7qjT3yRnsyzLuIm9lcv6lmSdE5s9cd3Tmse1uCEX3tv6OXGFZQ03bZOhAil+LoyeJh
srvbcm7Lncq5Trr0GUEMxA9X4tpq2sQW7eYLofV49Kovs7m18aS+wHqQfZF8Jr3V4lO86s53K+8x
pI2ahLSg7919gk9FB1TE1cuwUkO7HFvApp89XXlukMnczcK2Qv057Xo92SWVnKagjwYN9DYNGr+r
h/RBjGheISWcihL+XiG+tXZWfDFEsYx7kG/IW6CrKls/wq2YAptt54RaZZm2u3HIjaMtRx01g1ny
IvYoOfuijtCTxPOq8tGptm5IYIYffFs1nkwZOelOwjXO2JSufJvFRfEzR1GKKpze1k+QFlciT7dB
C2CGjvtRz8nl77SZ8OqNjNL+0YHAg8FgPop3tRkbLowpD7/LBKEzE3G3uf7O0dJXf27zFnfQ0Vlh
rpXDovwZDflsVzs9ylQGT8PbaTK7LjD6fnmTa/XY78HtevZu7ot5OvL06O5umWPgTJPI+IFFSYB0
o9dS8Cy65hZYerkpbyqVap+mtdIeCEyW5lYtUu2LbnG+G2CDJCiagV40Btbr17+vMfx/yujdvBT/
5zrD09B152UG6IH/t86g4dL2LzTwkK4EIUyKvdHs/t1U9f7Fo4B7Ij3ZjTCxlaj/XWhwjX9BEcM8
E8UtjBSgjP93U5VCAySBTWeAIgP69VRA/6LQAHbm93oqHkRUNXWgFpAo6GcCoDuvM0RWlegL+4lr
VxdxOGAVIYN4yNrheRZ9nVNHyGqFx2oDzeJRB9MlnyLXzbIj6Ze3PLb0ASwIC4B43WI3YRU7HrOi
7Ss/X3r4UHXU6m9V5VUfwUC7eDujIktnBNlsm4q2jORbkdhRFEJF0yjIGSU8eNqXNoKsXdgpZBoK
nGehH+6bxhyeKFDoZDrIjz66Zdt983TEah9xEcp49WaD144kmVShSqU4ACCbcBkUg/1sDNaGhs4A
Z+70iSIiQUqd39sT5gy+SlMAd5PoCSXKgcaEL1Mn6cIstdUTathmx08Y6zzUzdGQJx2AXi5C2S18
KvQoG15GGPsxeexv2+jfVaHfgTZ/WhtQ5Ruam4Wmz3y+No1WjibfzMkg6sVZC1CwbUH/rbV3Wyij
vWYZcAFj3/bCBoWm3/Hrf3CHzseLUurYwugFMBauB+GbYwzLFWK3mL7qZkEUsPZpk9xWZbXk31av
M96P9dQ9L1PHFlhS6uNXvsB5FYxfxF278QlANPMPeelI3sXamsVxSezdZTTzdkKrzN1QrRr+ipk1
rQdMl5Nu7+ZeRxyEgEO1LwsnvvYzzPOOB+ZWFJU3zVT0nIBXczTPv4yUJWrleUThIMEMXO6qFELO
G1UqvFRU0mP8LCItwgsZiJG6nWNp/dCNvNkZs2aC31G1uX6xaKJ5H9nyrogP1GSSpsSfdqhXLmYL
22rRW1PyborWJfpmj0i7Y7lM8ci+1vvcGlv/KZJvc+GgU6hESIASI+yw87nomZvgmG3XiZ+mbvV5
BdqLRUxiYQz9+vY9BwRtA8G745vBAnVoB/zabr+1iTCrjtgdERW2BONtGWijmxv3opgV2UhBokUa
UZBNvT7q5aFhVI7MptsPGACMmnk+vcKdmrqUCWUT18RiLEEOObRkFe3azGuPr4/1YoZIOMHl5bjg
PqEj7Xo+Vgy9JzdVjt9kJPO5Rmkb/a1jv5Sje7M0vW3e9gPMk2uO0edgBD4sHTAQxYjzg8vZ5LHO
h6WhiycjCtIEPjHCOrPRqcciygjb0QDrPhpLi1gI2EBK4//9qv0/XEfbsFJCcqEkTX/FvbgeVpN+
RoXuKsPq69oEhj3N94Pr1rjBQCT/9vpo25E626aUZGH0UKNnWN67i0lCMDERjnKy2F81NRzbtnYO
0WBZBy3KvccOiv6+QJXsJuEDX9lC5i++0Png9Mqp8xtAVYE8XS5sFKnGTBuL/dNFc13GgfIoxz51
LdkOrkKop3swRPndB9deHfACKlZI3xijlpc9tnAwbCNfdL00gB+rVi6PzpyNoABGq5OBXg65+aaZ
NUnAjYlwn83opK/V+hZX6rk6RCxw8bZaS5ILORkLdfwhmprlqe51ufpmJDX5do3GdP1ppU1tT0e9
k2oxAIaj0vgBUzxt/AH5aI0/TGIayUuzxc3UvZhSUzyklH6at2Df5RzEZlzJLJhyK3Zule4sixlM
xuRGZGp5tTx0cQWEanbnpsU9ek3NdQgGo0zNTxkpjxxPnogLUftD5nj5h2TNqWwnc7waM5FtIlo/
s9Z5fR5cExG1eLRLEACqjiWJvDMkKNTXOTbht32sW8kDJZcyO5CTFuLI34i9NcRApYrGQDFy9jXH
Sjq6o4HX5juFKQJXR6dLza0eEidzs+LEznXmaVfP2Gvv+nXEWN2fEk1T9P0cM7L3eWMWs/VYGDNA
+5+lJcupPTZ1kWs4NFklBuEIbAgEXYPBihYi+HgZFyoVaaG5Pzyt8IYPJiKv1Felje6+P2NjUX/V
7Bq/3zQpmwZIPUD5fu8Zk9b9ILJx+p2zrEn2w/PyvLzRrIiYhIJJ1pikEWUtGz/FHbzaOYY+wy8V
faaUL6YO9ygzc8v8kzBXUqNWwii4MQdZeBiiTgUFixia2ykpR017IDuLeX0QbEq6d+TgS/lI7FL/
BAXvek9xq02JpLYHy/KZskCc8KZTfcp9qeZFvycqTM2npaSrejvOS1eF1mAuVPKVTO0bt7cJj3Yp
EPz5AzXo+Rh7Dm4nNdIR/C5D5U6Q1kU22TeJU7bvU70wvH0F64C0OdfiQa5f3VKDH+jXLFkFSdet
hDpMRmeV/V3XmEj4H+qShguVyEklKxTU2Db2q9Z3JO9dud5O0h2tw4y+V36aat6VOcidPh3c+MbF
jdtp9k7miew9Mr3F8JGq/rpgiNxmenICM6wlbF3XKOZQmVZeC7/TsQhw6JZTe6Y3NAj9BjfYUSIE
izD4Sm18zu1q8gekaxzLH6ZeknvjVDLtWmsR2cmaxxqoFdVuavuzpnTz0ZULX5b0r1nFVxz4jPTE
4ib1XkTQN3ZFjFDjjalsAlJ9mubs84zBoxva1KCGh9qkFXa3Lq6x3MtioGxNfUsDvq3MqYEyhYzY
fLdUjpEcUGcy4nvk/uL0o5OnsRrux6yo3W4PRw4boIDNIeYTFlN95H7NW6psH0hUVWr6Kxj2GXSS
M/XwXt058pIP3SjS9ChFV0/DTYF8kDyNykHGOHRn5I8Qw19yjaqTXvRO9baioI3sVN5Z3BQUeAyR
/7OQtwJ20QpMutJVM/SPhTPowy0qXtV80lpcF+61KKEQPU9CfFt6iCzXHsTzd5gMCmgqly35C1hx
4sSL8Cwq7URpbuSEzUJDhX5Fd+qKqtnNDnSjenaueYG+HM+EqwxuiNeB+PtS+ifbtDeGcfFCFU3J
EWx6d6wcvULBgEt6Xa1r1gTnb+E2P3MLyXVoyxsA8VKSQYvkOPaT64W1qlxQP3IO52RcaR1F3Z07
uIZfFZG706R1jZd9kRP8GhpSGaJKJpcnXemLZ3ioiCtycyVBG5IuuVFcFXOwzHl0q+tJ8wm8wnLK
USBBZb9t7SDOiqkIsybr1E5WpXEFXPIidiWoBP7igU+GawvY4zzyMWJLS+nYRD8Terk32WCYJ3vT
+3g99DhfXuIrh7+N2Q30FaSOXsBIIm1YKd3k7U/Fg1v7KNHp3aHKiSsPDWWbMvQaoV0TS7xMdX5J
VIJDA+WDOC9iA+dTk4CW64pq0M+GUzYGOTUtdWhNPZtDcvQJYkqq+ijo234lP42W/uRGiFU8/+3U
N6Ar3jWgbAkvL+W9Zls2kWslW+CT0Ay1DvUctwUdj9y12vuG/DAufKuxrOZKzHW5xRFuRNcQG0OU
cTjNl2IuphUvpomGwdEC4J35UQKj7eCag/FUcjsmh6oDvUOxdAT1Rl3eOr4+7/OsYdvmupDkKWgE
6+A6Lj3UNDOWA9RxJ1wQBzzmltncxOaUPEQlgdKV7fWHsSjsgMXc6jgARS5WOjf71cpIU0NibO8u
JtLyZ9gej7XM5v3fTgsS1rad2MtY0erbefotBcsHfZwWu9HgvsYOSOQZAEhcabSFdauvr1C2z9OS
X1cFDyywK4pWm4DdRea1mCmAljKOD13WuqesVfQDBIKriHNHAQ07VCTxxbKuXAl/GBWaBGkJbCTD
JD85nyLCiAS/ltDC3M77t5VpTicpYTebs26+yzVXBYY2wpN9/cNeoPCZ7CZwBFmCFgdANyS0zod1
QTJYqBKnhwqpWP1QZONEYA+XK/dpTEg6Rsi3xoGx0ord53ldVEG36M7ke3qbxf2Vn/NiS1EagePM
b6K1uYHjz39NPIxRTCVYHWjValNQ4/mdfxyHZvTtpUmvCa2++OTApXgMEAhFY5SV3s7yb7sqa2Gk
wsWg/eS2I2hWVTS0usH/ikUVO9cpuu+DTN1rnhHn1zKfHFsXElBuJd4icrOLYcXYgJ9tou4wqVl/
l1nm9KSX3VQFwzBoPrUbeW3E8zv514ibvB+FEpJtLsOLHa0rQ7MGwr9DPBl7sy1izLEz51Caff2J
Tf1siqx8Kvp4vosJ596+vsUub0SWkaIXx4mSHJfTpYYX8Go9b2TUH5aKpFPlMIVVWnXvc2FCfCgB
CExa7ezmTM1XjtQFz2abtwm7g7x7s5ggAd+2228LDNRUi5NxHg/jEK+H1O2BY8yF961dR6QcU1EE
69SrgB5zus/HYZN3l/KgAMgBmXbBmw2gnYbIrK/pNbzY52wjVABZSpTNuGou9nlVSx6Hvl0OWjOj
TWUP9UHr1i94IV67OV98fUYSv+SvKN4jUnVxvu20KZDOWJdDnrZmMJemDlqo608qs7V/ei3p7vDf
kr7mxH33t5c2Q2NTuJXmN9ONy8pHJeKyFSti01TViPHsEcSTlcdfPL7t99f32K8z859CByuNwcam
QgMSEtUWWF/nKy00xGhovRkHvgDUw9yg3dW31QHuujo1ueyCyqRBZbpN/DB7i3Hou0zCeW31d/W6
yHDNm0+iMOsgJlED8mYUICxU8qPU5LVb53xFiLahanDrQD6i+sW7eVEN74uiYSA329kpDLWbXJvF
+hmHAdCHQxypN07tdE8F3T8MZTwazVdW5XJ4rlaobyjNbc8p4oQXX0ohID3mjr2GE/36U6nV5Vu7
Gb9A9RoPVBDyoEsm76bU0j58fY3Ob1vemG1geHUCHTgkO34d1t8Oow2mT0ngUSGubOX3XFNTsUuc
Vp8DnN1qgH1Cjh9T2kUfXh/3/Lrdxt0Sqk3MwwPUSp/qfGsYpqowQlv0cEhd80DR3dyV1Wwe8qRi
pSE2nP4X47HGHGySK6p+5+PVC+5xVUQp3Y4gETgoatxrGV2cds2+JsasX7le/zQ9c6uCe3jZ8XZe
XCWaVQNEc7FJkQJTrNJuydqAn9l066uaspuMrrkR/XFEyrWG4FZnNbcd9ttCVr3lpQbRezhhcLMD
lWDigq7aPfy1zC9mcc2qeNuR/znb/2cBWTfMn0Erm8RI5+PlQhu7uTb5oAIAW5ws49PE/7Mb5eJe
0V/601DgW0wGIxQCIn0+1CZqNggzWkNY8LTDlwXDr6qa3b2K5ki7kir8aTBuRzyxNk1j3BTPB4M9
FC/CTY0wm2b7rrMT9042be2XVOueXt+TL4faeLAcPeJaHkLnYk8Wk5TrlNmbbbbn7L3EU76O+MUH
1TXOX0XP22oBhdzU7FALIQW7jDV6D3gpTHM9VLKr97YYxK6NM8R9J7J9yP5gmyZPhX8/v427y8qx
RIgmn3/KQSZo47u9HqLp5nhAk0X1fhZQhk7ERcW1h+3lFYr3HTRKXptNi+zy9Ta9QY3JmJph6mhD
8wa/2mbx0aF20RSZ285qdnliRrNPFdRd3mdxPVv/5o3DYvgfgPVM6PxMUEHY+tzMd1PyvZiwrUxt
WcfBCM1V62jPASEp8TgLGwoBQZ0B3hZrlv/90m6ZHpcNHBAUZC9eLmfNC9OeGLSRTgp8xXBOMa/d
7ZI6AIKsxd4Vw9L+9ZHcNDNQ8sCAatMrvjj9fNwBStlshYjGP496jrfyAmrVLtzuirPgyweKJhhv
E9uXfgkyfuebSOvSeQAvbIW6RTBuQqc5kTcRI+ZqPYzahpzSavtKc/EPJ5NBXfTH8Bciab/IbFPw
A5m9dhav05LseglWe2hWdew2GObrh+Tlvc2SwaAEv7E1NC/3TGpRyNXkYoSoOplBkmrWw+Sk012E
0fxTboLqe328P0yNHUrc52DvgHjpxfcsZDVqU8Z4ZgUw1lj7+VEkxXeFr+Xx9ZG2j3RxGtgecLiZ
HGZQl6EFvaNJqWFZQyRt+2d9KIHt6XmZXXnZXw5D5YGqHZ00eKjw1883iLd2BWCz2Ag7PRE47laU
mALse61Pr0/n5f1CXQVEDUESRSTehvNxXKDvGshWI9Rzlz3BRRSulIG/Yx2GnWGE3Cv1rTHMgO1e
eZJebpENqmPbBoYqYH0uOfGu6NMiXmcjJC8x9ijDa2HZWD+XOpnvk1xeqxX+aThKk3QoJdk3+lLn
Ey1JHPA6lmSAICh2nPI630+bbJ3pxcOpSRen273+aS9H3MrrAkFuqjqU6IgIz0eMtAbR9XjtNwH6
JBg948dgOjcznms+fejpyue8PAGMxrtOZQzUC7ioS52H0ihGr9I99Li1UT81BIUHrahwUy+AEJZX
aid/mBpg+00JnWr+pjBxPjWbXLVKegarBzM5mNB4dqoYmpt1jOdAryt55dCdFxW20jKT42LeEGGU
mc2LwNNNUWwZR9HvZ6O3T2VcY1vh5bCNl6HIbhmvu4/WNjqZnbSf+dc1F+A/fVz4bZgrUrnCLPWi
qNEpYqcp0/p9H+dzQEE1CxcavL7qsdB9fde8GAoMBio+G/gDQAa4jPNPO3tjBADCqvdTJ5d/xiyv
k8e6GbrsRiIV+Pj3gyFMwYtHCYyjuK3zb+G1BWTNMlJBnFSX2W3kqnLvVbRIe6+r/35e1Bu3WoTN
5kQU4nyoGZFF0UhR71cjQV0Eav0IVj7CsBL8bFN+/uuJ8VJz+Hh8GM29WDA1yAgkGGcvpqcekia5
H1XjZbs+AcD/+lCXTzlVFZ4D0DPsC7LtSzQgeubo50UO2NOo728w2gEja2LShwoiApJWFtT1es1p
6MKHgANBOWcrh1NNtNgul3dL6lp0qPOq2zu1Vz5qNtsEokfbH9eJBi9imcatYw5RCAROjwJqdcs+
nUXa+MmqFVB9Bd2+vIKK+NffAu0+Kueb4jsAvIv9NHuqR+OJZr4p0DDE4dfLg0ZUyz4GoHOURZuG
bS1QnP/LYflzaFsTH0Nh3kSCz/dWn4nYAioy7YFLLID9QBWKFhIVoK31pPctVQejv/JAvzin25gb
zpCVIBXQL2/3eNbmRFXTXiy5+plagxd2BAynqta7v93M21D42nisOjWdy5DDypAJtJd0QtLA1vy8
2OhnY96c4FKrK3HpFlb8Ht2wmQjcqN/i3alzCW2z/u1CSNe1WRuJancnNPGQOW0d6Ho0/e2R2Uah
WShpk1J/v4TTpZhLpo3tINTWWdFhNhWExdTBGVGijFGCULtte/Oad/yLc7oNuvU8OKNAlH6JW/w2
NcvuB6uBTL43G9Paefba+A2wnbcJ6nS+oSaYAcNQ/u2tt93jG65umycJ4xZ+/TZoirypYWQDg0Ko
3ulISz9wDy17wyya8K8PAe0c7gQOwUbpvzgEZr30qAxR1J3MxfqOisBcBBkyu8D00/59JfT5EJGg
fn191D8cg1+ASJBnW6HtRQ8ywTjIalGKSu3xpzVUBlrgpUuZTSxv/zcjbTJfzi8rpYsDJ4qSAreN
d5dI9fi4So2rxetg+NBJv3KfXAbFnAIm9Z+hLj6lEyVaJFCW27uuqu8ySLu1P8KJCKSyeoBhUfKo
jTFCcW01XYl0LmB03Ozb2IDUwUhStWfbnO+YNnNRXhjWad9j27MxjaaTF8fJY+7MM/DiQo0VYlEd
liRSQmmQ7uI96mM0v9FRRr1tTO2jmXfxcUzx2IDwQSucnFbXrnyhP9wT9Nx573jIkay8XPaILNIT
lBv3cC9+GmW+QApz3CvXxIsok0/BswqGA+QmmflFKLTKHKa1x4p3o6Nuam7h0G0j684dE2tvzItx
pebwIsrcxkORj5IDSQLqvOefHmxVzeU6Ml4DK6/raW1bg0hDqlDGznWHDlrfHAfdBPI/r+drwsh/
uKAYnjR2kwpj4S+GH8SqhigF0dbIOb83GmPUD52EGOdUyFT6bpUPb3q7t8X96wfrj5+ZDBMMxdY3
u1QAwT9zmkedHYd67rAjtXVvO2hAO1nkEISUe60r8Ictjpo/Rsfbc40M9KXVxtgBbVwl9sU13MAI
4xmZ/aDkab+HFjH3/pi3IlwA434fs2nc1fjkNTtNF82PajFUh7lT3cOxiPJ+P+pzWvkApatd7M7u
l9c/zMu7jc1AskgNivUAP3OxH6qxoCg9wqEaSUzrVdXGnoyxMgLUkazoSiz+chm2eIImIhUhTAF+
yW/99lRw2CxZg3PbWwqWK/iV9R+IGlwyUZ8wW8346/uUoIJmJbZRHGHi8vPZGTVqMuOKPgCdPLNF
XxUdjB95v65a4LJC1d8Pt+kPbkMRH4LIOh+uF3TVBz0b9jCV1WGlw/ZJj8FbR2acZcHrC/fydkL9
lMIC+SITZJedjwWIbnEXPV/2STJ0P8xRWECGnenT66O8DMIJXX4f5uILdmJqJ5muyx6iqb3rnD55
Nlo9a0huTPNnY3WOdm9YlQGsWRuHTyBErV0JBndfqc466CIt3zVpF11TlX+xbYlzkGfbvjVlcUqj
57OHiwemjSghNKIu2RWgn45VghHJQsK5f/0TvNizlPcRLyVfpTyNocPFlRVjQILpR2uHVToOj2DL
xD4ugH/pS1M2EFKH+crz+IcBNxliWrCoFiJ+ts39t0OSTAoHR3QlQ7ezyzudxf9ouXB7XC+x75PB
0eYrD92LN4H4bTOxIeqmpcGXPR+QBC7vyyUzQ0T3qzdmGssn3VLWz1jARvEL8KEU53TaKDfx4OnF
sUu1a0nVi2hkGx3BeO5Mb2vkXmwzQj3PytVohnGZNP+UNDMfkI0fnvWur5ZAzRlM8gGma5uZzZUt
/nIr8S1hiP5i3HGQLmIuJ5kGEcnFDGmtbNwmG2Vm27KHU1zg7nBlM714/5gnVokIr1H+oC12sW9r
C7V2sdZmCPu63KWAkJ/4oj8L9Gp2NvS6Yz4Zf39W6Bxw36JCxJsLaPNieb1RI2Pg29r2pO7VonXT
rsk7B/bbai7ZFYOFP2wm4KB4eP3qoL4owM+WpyGC1VshSWy6E+aCVGLj1rvKsOp3Vj21oR6r/H6E
wIYCgln9eP20vrgW2ShgUqFi0dsgaLs4PHG2RutQ50a4SlVgbudEp9XDwe/1US5gXnxGQgg2K8tI
vwhg28WlgM2GKFALR+dm1qNPzVxOpy4V0XNX5LHc9QPSaxDAujzZ56s910G1mONnqs+OuPJL/jBf
zNM3WSouQnKGix+Ctq7d1fTIwlnF9scG1NlpzLvmSsr88kraAEfcDlBYiBUu323Zzm5fkpeFeZv+
FCYkI1/3WFmQ48Vd5IKQf/37/mFWvKGki5tsHJHnxTGxlIxHchMREix8S1zL3Nmae61/s22FszoA
C0dIgHAelx+x6MW112m8GGvfiVAsdoxRVoVaYFF2R8/s1eH1+bz4fhQaYOYyF6COm2Xp+RHsy5bE
Dr5imE5gttHQAiIkkU54NLrqbZSpcff6eC+mxnibLiGocJ4RmkUX4zlm2jtrT99hTqIP+qYvCfwf
/3jRtohwvT7YizuNwXBZdFHQ33hvly03zSlE1WWZES5mubyD8d99KPIVeLK1JjckZzTkUV++Ev78
YdCthIy0H/GdDhH2fIbFoLUwGpghIM/6rh49/VZWjn3gepV76XULIi1QY1+f6cUrtanNc+aRKqbx
TyHuUnzNnYC3qLr17heVNO9EJqERKE03jo33y/q80eP2GDmFWQZtCqs+fH34i1XdhidA3tRJQVPQ
Jdh22W+Bgd4tbjxENUoSUqsQeqD4OQUjDruP8Yw86l9PdjOO3k4fngyYLFwcj8ZwCqOEznpf4wkd
LAN3mUO/MfS0LD1iwVSdoC45uzZX7TWc4fbk/nYymSjXK4EI5PDtYP6i3f42UTksXTwkq3kv+/i/
SDuv3riRYAv/IgLM4XWCRnkky7bGfiEcmVMz89ffr7UXFxrOYAj5YrHeBy/Q083q6gqnzonvxFBF
N7CrgPCOCZjglQbpVJaN/tBUqnENaqVZ9XUMH9fl455dWn4Ftiz/AZNDE29epchDNTbbuDPvYYVQ
91TA42c/ssTWTwhJ9NYrlzSdZzZNKZICE4hzrhEWje87/r70thzIe5rowYOJ8g9zSt96EsybZADf
n6UNvOVT7C4Emyc2RbinvWWq4B4kP+bxmlHjAums/fihL5ToLoCo/6fX2t8jz8s+loKzO2rIcmO8
zxztG5Xpu486Gr6pil5NHqakiKHu0fyy2hgwx9krKwra76NqQc1z+ROe2x0zA7zRJGSEP/Lv363Z
ll3NpJOfPKRxk99MAZQiTdrDFuaz7c//sBYXRo6IoP00hzt0oVvXYWwnD3DNMfITaNoPAxa8n0Ye
dR+EArydpUmQYRAxU0mbO6KC1bPA1BLuZultGbAxNr6rtjegvOMFvMjJLeCzyVIdosEENSfbQloE
ZIefpTidUpp9qz7QJox3VpwHxTYOtGbcXj7I02vAingc1gScRsv++KMZRhw4pIwJogZp/NWKYver
67u1v4pUAEFhVUw9A5ilMy48KfOg7r9TleU4iUagYT/zr2TTaUq9ki8Ie8uP3ErMLbEUdDPgrZqr
chyd77biadE6i4GY5pUzfNXHxF/Y/iyA/u9XWBSAqenSEp47vza1rG6cIg68VYcnlZO3wup3ElC/
uhFuAYmRHBTZTEwhr3W1WoJ+nXzvt5IsWYopyUROum6TM3iKJBrcmw2a1HdNAupqW7VmXFmr0VDh
3hNpZzFVdvmjv40iHPl8CzpyXAOtBBm4z0O+BgYJU5SR2DtJVLn2Kq+U5MUwoEyEzlmUXQErWhga
CDc4o/ZJS6k53BU+RAFrW8lgChx9N/6tJnFBcQ2NM89aySnu/tbJrHS8d/wIxjnKve3Phd8tHeTx
72bMg445IwhcfMoRx9YK9So0dR3DmpEGerMYmTCFNYQCdhHmBsOyNYB4p1Z8+JY15SWC8mQXe3rZ
rPtKrRj6NIvwc+M3wYIVzbD6mC9GLHtp8KtgRieFvclqPL+AXfSRKnlL/p6nabhOG8XeB/RKKCua
jfgSGGFYM1c7+NVVw6BIvRlq4SLUFZXl8JxYivyFke7Fe8RkFW3BY55YOvAiHDP4MKoqErV5fHRR
0ZoFhFjJo8qMG4hGQ1eu1NaKH4E2+8amiHuCc89v3XJnu76od3ZoFUtkKifehhYzTyD6pFSjOanZ
j3AZ6K3iVDSPdgbqsA316CcctCrkIV6ufR7hg9rkpjO9Xjab060zIgNmDFQz9Q66q8dbb6xWiA4s
/GMh0C4aKgSm7DEebKjekpUT6evCyuKNMpbuc0nuvuDTz6zOICGFCOpMBDdzsvTCt/uhVb32MfDU
9IsFT0l7RZ2x13cRpYvghwS+PDEXAE9/36WDt4a5lA7z5SM4cTTEsjSzHJlMY6aq/DDv3uYikDom
mtc86ortXyGUWq0w4/G3W2v+mh6P+Pbh9VDBpJhHRxY52PnEqoD2FL5iqZLkF5ATDkgZR2svT8on
LUuLP4xOlktp37x6yiUE9EzmLLNYwsh5/AG7QtEGQ5vvA8JcdzUW/hgosCJQkVGgFPJH1D+MUHDt
ysyEuALqh/aK0FcgMNZauvXV0gO9uzeS1oggxoSCQF0aaJEh0JH/gikE9BaJKbrj5MMzSxyLPvR0
yAf3ej1m2eNQQxkgmef8r2C0x6UG7qnlkbRxyjws2B/Y4uOPzvKxNcDEsvccJKW9CAYC/rRegzgX
L1XjfmPg01gZYWdDlBKpS6KQbxPfs93SDCBz49rJ4QV5Gu+MTkBBxRBiH+4LI4r3STcYxtqGsyJ6
GmwfButwMMf2awjkLd84bRKXjyG0rSlddDX4Votk9K+pxrtfcWgigDDS9wLwWaRjV6mK0OkKiDt9
tM4tYxjVhrjUV5ZT6MPOTfTiib3nRKET2AS4BgrDfMyx84fEGeNnhAPQs22jKH9uXMSxdhXIYLFB
JXIaNnWV5PnWL4xU6mUadRvCoKtZr3btKy9xAQnGM3OczU+/SqPpM/zGmkmNwcNyJs2CblepEv1z
qjj+V4mChsJwGsZ466D1nf4J2rYu7xJtLA00pVSYAqjECmNjhWbgw7NLX+g2a0xwwkkiEx9ltKvy
ahwyC33fUnTOLZwz+eNg0PNYW4Mz1dBlMoh708XxKPaYUKFdDd1kZKu+8BChcJSgdj6lvVqGS1pt
Z6yLdJWRR1mmkg/f8dflMckF1M3R3mqa/nYUxfBZHzMQuW7ScvvMuvqjJJU1bmKhRcwrh6nz4SeN
BhdlMlI4foE6Ryiqidpyu4lixGC08ASm4ecwzJoNIicpmnhpXq8j2nyPZlT6V0xnqAth1OkJcIsB
W6vUmWlYzIvZqXAm20l1/9G3IAil8OJN0KK5vSVntZJJQCgjJts8INVRPaDWYacbr3anZOEYtFOv
Ijtg1O9gQaCtOB+QSC17nApPj/ZRDlnPyvUBNLy4wqjve2ZN3BXYkOyed9k55FOj3OZ5kR6SwQ1Q
j+Lxt1/TuCzjz5qfFfY35ncd/S5OawVk0EffBBAI/EOGg7g8OfexwdRVNZFfdMwcdD4Go8c+YgwZ
T9NKCTs8Nc9W8evykm+B7LELYkaYnhoTsjwMJ2tGWZeDb+3yfVfD4LJV1D7/HLl1Lrb0YuGSTkMr
lzOdWh3FX6bQM2Abz5UeJtgY5iHEWoPE+nb5N709+Ee/SYaJnAGoGopMFA6Pz8GacltX+kx7Qow1
9R5LP2ybp5EkXr8P1Jh+QYfMq70CU+eFz6M1WMqDA4FWu2rUghaRLuIw/Ww2etGv1abT4rVeKU2y
7cSI9nrpDX25a7Kx9+h+t2OwLcZsfBTaqA6fxnaCgKX0jUBdCHLeSoCzTQHbkAhTlztJOel4U0bV
QqOWmwY9OxOI3BhMv1xUh4wXOH+CndGAlXxF6pN76YV9BDVyZtXpjdm0zathVwVsnZof3dtmapqv
Ig2re6enXLGTApTKvZYnXfbFgwNn/JTRXEEkN3ey19TXo26hRKPJhPdoIxSoKeRKgTNkNU+wBKHd
57EDIxrwF6fW4ZwyimFjq0URoLZbOxEtOtDX11lk9Wu05qACRQfQf5kCIINMWjEIvLEHu1lCu574
Gn4L08CUfCmiS8zZ8flGYdwxGdAN+zyDguZaCY3gcYqq4tYH47ZO8jT7VvkQUa04n+EzoM1oIcc5
iSD5AayNGgZl2VMng3wEnOyON+zNVh8hZwb/8TuzBVT2vRYUL2oT9gvu9bREQFvpDdYBHJbofd4z
MBA7FqaVqHs1i4yfat/djlMQX6lmAmaKtNxbDW7iw4Hm+MUT3OzOA6WT9OrydT3NleWvQP1Dlgpp
c80HJ4ZBr4yGpGSfQKavr9qqMpuNkg/6rQIaNVh3Sq4NN2qnV5vCGrv8DmxwHE0rhInQdE5wztrr
oMA28WDZTWduFLh+ISWEWr9f9VYNG4E1atZCD+nU8fGrqaMyikHGjAOcxV5a7dPR7UZKqXWZlJtU
737yfmQT5Nf69Ij+xi+HH5ls1E44W6WGTXcd9/mzUkgY3OUTPLUcIK2MPhJ1w2ZygjY1IzNoy0Qe
YAm3fxi7v82i0T+rXh48JmldfhBsJ2kAeV3oVYA5ld3RWY95ihx10Ble2+POxV89rKensnbNnRvp
wUvYTihEDR73w2mFdbi81ZP8ljkQnCA9QpPyHU3C41tKyV5Qxu7s/VR3zdfOT+poPQaB5mwRW1Ce
jDr9GxVe+/XyqmcOmCF1msAmwRjYiVkNL3a0wStry9m7boaguRKFyVXn2NO3jEHxh7aK/l5e7yTe
oHwg2XRhXWJ6D69wvMva6UTdI9m8nyYLT1jpw+e2EWh4dLm+4ANO3d7xUrOt0VcWcMvF1t5GOjxC
yFxUxVq1imYTVmF/5TOOv0u8LN0OxhDvY8NaIjs4Da7AalEmpG4PxEhCKI83GxRpksW+p+4Hs2Ic
38zKsr4WvpiSVetV4trNI7TO7NjNfuVNX1jEDIY23aRNZT52dI6QWO/i5wrqhnatKFp0lSchegSX
v8ip3THQggw0LgqcIdNXxz9S6bRyIAjV96XSNxtXHdqNaiOZ0ENo1D7oypTu0EfTi492GRCgBnpA
FRFaEMAcslz3LsEDNTSImAh9P6ghHL+uUzKAbzrPBZXWawoNwc3lbc60xYiymYsAsO5Iz0Yhax5C
otwzmGXZOfsRv6rtEsIKY+UnqY20gRqkzm2IXGLLAdjDjdb29njVBLWn8CLTol13RoUaOKR8freD
K0NDrwJ05L0xtUoN6t5U/5RQ/UL50OTNdaupo494UlElq8odHGYbfYigNkzMpagPkkxbu7bRuuGg
R0mnUUcy4bZHv3rUV5nvTGBodMVKnq3WMne+cNvwkKtK/0JBUOTfR63Wv5rGpOAZ6OO4qy4q+5uw
6UYfFSNDgwy+yp+jtm79+540uVgJha6jJG1urD+XT/X0OqNLB0kr5UEaD+Y8jbJq1LUKoTn7hn5Z
uPFROFC2OZxJdD1bCEQWnoMZ3cV/H5FYhjIIVWj65bMb1cAfxlC8au01iE2KNdAyor+E1sRKMEOw
cyr0e3YIFSGOTfrfFVujw13flCjkXIeRozff+yIjBKHRjYiU7P1u2kqH/znyhnC6Ek6iUdaDe25Y
cEbnfjnBre5AgCPjkTm5UlaKfAj6pEFsMHD4oZkebvSpNvcOFVPrc2C2ylpPoRv+myVtsk1oX7lP
WtUAXbORJ9G20SjgEwN43K0VtS2QGVJT3Wl/KF4BNZEO1eQLJw7t5oJ/OHWjtJYpUtPqRaX+pIEf
JFFrVx1BLVdiWvtRga5D7hi3dQEOQ3iKt8mH6rvXqckVb8iHW61kpRgXoCiGCYmtZ96pnuCdSvq2
2Y+8nM+a54ffi9Fxtj36Ajtma8RXUXfdEl+0NKPjQJ5GAbUBck1eZC7RsXNSmlSZOscp9jBiwzys
Gpm/cUrXuC6H2t9AIQeRDO4xu86CAmXUy3fq9EmWgzwMt6INLWP22eKFWViRa6Vij0IAOirVUERr
1fWJWylDHvJATX5cXvDMCwCFPI8UAFXAPHPTRCi6sLMx7vYFMNFuM/jFoN1kLaIwURn267ArmeKi
1f3l8rJnDpm6B9Rb0KjhQOYEHk1STZMbtv0eHSkjPfADsnTlOCgcbfqgLuvfgrqL9ZBPFoIeDoR5
C77r7PqSJEgqYZMhSd/27gVqhQKBrFa0e1fR6wQgiOTGNcbI2o2e8FMszh6ZChxrF5IwxVKXOj/n
jl1CVPjCtDJ5fY/XN3ojA/+WdPtYT7RqBXMsCrWm2/nPRg5DFPRE6KgMgxItFDbO2JcMMqki4Izg
iJnFRTS6vK4cPfY9Vf2N3qPHvgoh3f+p+5D8hr3vLYUYZ5wfcxNACmTPlGd4PsmVM6pSYb39fnCd
aLjNByP/i49PjU3i2El9h9xuwnw8LcSdlnr+r144nbIRcET5a13pbPPO6PVE2Sk5UkPbMbCTkvqY
A5zNtCnc7xrTjb+IDObB7WUbfYsKjj0BvxzIKWZKBnICOu31WC+KMUc1Vov6Z32s+M1lnQb08mFH
vx+CJH4KA8rT68l0s3Cr2AS4G1QYG3FXhyEDAXGoFRDnDaqSbKpmUIEie/SE15Fbld51CbEcui6O
KI27XCv05FC2dtKvi3Rw/qogw14lLDG4jahDezsD+ahk1U+QPi+8rKdGAZsGtD28ToxOAfk/NsYh
dbTScJRmj6nG14JH6UtA9vmQxXq04VZ0C+HYaduTMhaXjz4eEAxe85mXa7Q0UTxVdHvNrZJ0WrXI
OdMKtquaeQO3zdob3KCZrJn5mMzvYRv1d9ylEJV2kMfxRs8t6K9h+TJe9UJro2fNnuyflz/+6ZlY
kkZNVtqo/jExd3wmSqbH8VCb0173Qg0a4cAMV6bvRbdyKvoqiVW4gC+veOoSWFFOXpDpguWYV8LE
UHpTr/TTvjEFOuNmqt8y2vnZd0scVKG26i+k36zd5UXPbZPsj4hb1juJyI+3Wbhd5oqmUfeFXowb
WEultoYID26qXveDIz5fXk661eMbRV3m3XIz99PToPRtGAH23YiyAGDv5rsRWocsHvUvl1c6jVxA
EoExpnJAGQMU4vHGEtcctFSU6r7MxvrK6XoIhqk9WenPunaIhxO9HuhqGWYN2dGUwDQZDagTLqH2
z2yYvFqy/1JYkEM1xz+jjTLPGUPf2jsQ+08revU6OMBA3dbBsDQIfOZbykgc1w40D5crf8u7N80M
3arI+4L0pEsR18is0VyZluS0F8yCk/Nk2tXlQz63Ig8oA5eykUMScLxi6AszB/+i7TXkTj4xnhju
vMEc0nWQtcFm6uulaOXMccrSFBESNQSC0pnjEEGt1VK0dM9I/TBtzczq3Cc1Nb1xBabNXxpIk45v
Zq6MORAakSLTeZ13hhMR6l4nPG1fMCb2M1MML94xSyz0hSr4aTQi0YR0NwhEZIYzu4Vo50yAhhJ9
j+Z7u9Zqk0YQQrVXmRqVa7Iq9QZwdMwcXEMd+cOfkBtCQsWcKYCuOR1oFxjGUFGa3SMjmdxC8OTf
GNAHbFsoFBF60xdho3Iv8zOFTolZEYIYjHX2CaOK4qJLS3UfVDAaDWE87KRm7H2eBuG95sfe2lMS
/bkJSx3q8cpbR6IdtykEnvHC1s84XGDe4KIluEWDHPDYekmyq9yIe23Pk5y+TLDh/86J/q9N3C40
/1pmIsim6K6y8PydM2LggHK2jmjopM7Y9uUYqVWl7en6GjuvdztEBaUHslGS+Xn5855dC1INlsKu
aLke75EClJkgI6zuraLqvlexIl40KNFWVB6A0//DWhJHQa5rQMcyCyMKJQ5CfWBfpZENvyG17XL4
9fXO/FG0UGwt3JlzXw/aCQbpJbskSO/jnWmx6U2w6Kj7uLG9axNVzi2ErvWVV6vTN5r906pC4vTL
x7cIQgQ80JsJzwtXRWlCVysmbR8ZNmFHkKi3mV6l2ZrGCx3Uf1gM7DBJCr3Z/1TG3/nzpnbLEaVW
fV8kyHjdqfDObQ1XQbw5UlJr4TjPuHIqM5Kil6wTDzQ7zqJ3275HyG+v2VbsbRLfz1QSbU//XlW9
smm7qAsX7OXcF5Sj+sTYEEpQXzj+glOYhWahpMbeUdxqEzmIeKwKB45QLaarqwnDucKkl1joz9wI
YGRUrnggaS3MG2KjI9q+nUz8T1Tq33i2U+0HtZT6mkfONJ8vf8IzpwoRL48xrEsQns0nml2yAw+m
VeqrkUD9Iu/+lHVvbZqUCjn2mRjjgs2cOVPJ/CsDSGiA9TknoOPm5YCAtrZn4EJtf3V15/XX1CCt
dodN+5S/9aLWGbsIgmlhpuzc0sQejgnKkgG2eUofpVbc2mZs7BVHKZ9Ab6Hl7BiIv+4ArSXfyZD6
fD1l/b/EPTZziXIak1t5MjZuB3C9hPjw/aTYyUbUSJ4jMTv5D1PgVnu1TQuxufxZz9kQQR2pi0pm
AJLj2HIDSTZp1Ia+p2ysPEWG4zubqujiBP7HKUsWDvZMT85mfIZqrpxXpnQ+c6yDVqoUC9XsaRJk
g26I+s/GyRrKBrky3RKgRVedluSrvskaVGqcIHoMkfm8pZ6ifbq881OwnKQcBn7Ev/zBMMLx1l24
jJNai9MnBlD51kXXGCY0kEP0CW6A4Y5Xpbmp47F8aEe799eONXQbuxzEb3CT1Kxjyfjruna80Lc8
jaCoMVPYkHzXgPnmrSVNAIZzrEY8+cyCJKvILwkrAGvdgwCiHqz3yksCtgrx6GrMFvzYm288Dmkw
PrJZOfLDrZuz/oBiQxq+NhuMvvyjKSMI/NCy7qs8dHahlqB0yxTittEjc2W3gbjtrbhbcDSnl8+F
3g34P9Exf86TR0rjYtBzd3gioInbNfps/vVAeeS50ezYW7l6ZqzqStWXYqhTB4c9UpwFzkSLi+mD
Y3PIIUDoYq/sn0bf6P5MrtfcMBNUK1+A7/MEozjhBB9+qUCYUr0iKFelkshsSXPMkMtuQnefBdou
RJlHX6EFXjAOnLmfsqnyf1w2+dPLLtNIhlWh4+MNeLud757hcEJb3W9VZ0+eXPzpus6iPmr7r73q
Dy+Xlzq9XZBfAPAhflJZ6ISlx8wCHts8EY9Wm003rTnkNy3josnW6zP/1kz9ft+FrboNm8QQa5Rt
9S+W0YTFKrO06BAaY/ErSrSiWbDwkzwI/USwpwZdWzAuANeOv7Iu/KoB8iIes1av/gyeOjDrRC+j
uL68/xNrYkBWMrNJWjbi4znauPEiVJb9dnxkqsPtd2YecmPMhhTdqoP8TzDZ9tX/b8VZDOLHdmOO
5TA+tkxq1GvFNdNrH1b4+wg8zC6K9N3l9ebGxP2UHSAABoDKsWL59++MqbJrhaGmKHsoczO54Vk2
HgrD32th8uHRwLeloNuXtBrU9ubdk7TKRvgJs+whcnx6XGaGKJbrp8UBEG24stzG/qEVBSreCco8
C3dm7o7k2rRO4AmgwC0pwY+32dbWoPetmz4MAz2pCCkExgAzF7rJVishgHONP3mTud8uH658e975
YcA2MMeAMcCn09IGMni8qlNrjYpyiP/aQgGU/TTzsjuAdvOvq7FSvYd4bOLsUxhklv2kxXrvrRHZ
W+LZmu387TfIsj7hHoHYabWbXlbnQ13yGjHkHm6q3ENAuqoAiP/uqWaWQK5Q6QG6E4hye3n783fo
v7Wh8+X+0OWmhXW8fzgIYx29geAQD3DFuC3EUKXqw4kR+op37ViJ87cieHuszVzs1LwJ4+1kC2Xh
Z5w9gXe/Ql7ydybe1XVfd7Xjv45GUffI8ZQD6NbImMSzHUXDn34yY+jvY2FWC8Gv3N/8+9PIwtRl
8+xkKir1s9ZME0N5ZeAr01flaBrPdUk2wbOfLo0NzCKOt8MGVkdqxpwCU1HyGN5tEx0DtWK6OTwA
JBbqJ1XPdWU1aN7ob4hAgjsEJN3kDzFrv8vLvF5yJDNX+d/yxBwMGDMEhr88Xt6ZrJK4tgoOvkCt
3kPDbz/lefUt8cDoE2Xl9kLMe+5yMZbBK0CzUFI0HS9oKKMXoJ4QHETUu/1mori/BdEWG5sGl0Y/
1lQc6Oljd4zXTcHA1ZpqslItxMLnPrHDw0hiT7LKU3T8K6aqbLViKoODk1f+dW94/sYYa2tT2YC2
L1+n80tJwJLkeUU44ngpxUpZf7KCgzb0yVehK8B1dLTpV1rTOUt527nFePuIrRmuo+A4c5iGNg61
3YTKq1FpwwOFRjO9KhEtUzeRFln6wuz22dWI1mRjnYxtfoq85f1Uu5X/CgGqBsolMcIRQZo6mLaM
4vbOxx7ZN1sFpU6+/TZANuf81+tmCIoxUV6tKhP0u/Rkk5Sl+zSGPdIG/ljsPv7lZHKCkfIQYSvH
X47iWpB2aqm8msRpq9JzUmjSuiD/7Jlhqi2YyZl74ZJxwzRCDRaIxMzdmUIfVaV0lVeQI+GafU63
GmCzm3Yqr+ux8z7nhqRvS5Q+gTlt6D7IpS4Pl1ARRyTzH/4zuxHoq2kAqOrg0GhjfF23Y3PXhkAx
mEPimb98sPNM9H8XoxZOewEYnzG7ExY1GXLMVuGFLUT+6ASK8xvGXtTM+f+rbdbHIlojqUVFs50m
tVhXrgTZ5WBzuk1Vl4gPXf5FZ9wgeAnwKXKMUs4jH39qP0AEIE01TKvU+h2TFdSQsrBwmOtp2luN
M1iCh5z73nxrypsMADgn550lkSLq0MoOKDn9DZxsyjYUWT1jXeP7rp1JifY+Iztb3zfca2EsLX/m
6oKZw7miwEBJ4C2DePfsBHpmamnkpwcdDXXIavrpaQon80eO4/99+WzPLkV1lcl8uLVA6R+fre0E
LeSKIj60ETSUaxXR2XwVNNSvIZpKq4W07sx7SshPDxp9BwK4+YNm6kM8NIwoHNKpNcSnorQy9cmO
7bL/Qh3X8daT13XZL1/T6p2wKME8X97tOUviHedBlaVWOtPHuy0BPvsBDOWHMjBHQBHWFP4l1zQ/
O0ZtdVcILodLAOezByyBbLIXQhF7Fq+i08YHTpT4YOb2OKztAXVVIja6d3s/HrSPkfe+3V1ZJINr
jxFLkszjDfrNIIwhqpJDxeBuRmkezjRnn2Vupv+M+t78+BsDCRGpM0REzFipM+tJ2wz8kOrEh8I0
OmpTeMl809TFdF05RbiEMjl3lO9Xm3lhxPz8Qgui+GA00HI8jxUk7HdApq3fbhMucR+cWwzQlKnK
kUxKfbOtWQDgzU7JokNeJn7zCV1GpF6mNreMZ52BbmvB6567GRJGzCgwPucEE0ahr1BGMUYHXTG6
bGWVY77Sc9BLq8ygCIe+nesVBhDSrv6tpnXf/MPNoDWIyUgMHiRCx4ZT0rUvgtJBfroWzo/aGZ2d
FvfJtlBq4xlBcmXpmTl7vpLUGjyCpDWcWWpj2m2kA5o+9JpQp42XwB2w0sOw69eZWi22QM8uR20f
DhImj3lCj/fXlWHXlMOQHuzQYNK1FtqUrGvVydaN24uFQqU8rFmOQudBZv5M2FJUmsUmo9/UeZPG
6cFre7e6UyEGN+56Rjs+/jCifCg7m4wj8fFm+QEQx6ATlZEd/Gyw0yu49S2E6qMeKXgkRafptnBS
c4nx5IwP5arz1eAkgmRhHnj1RuhUXdskh3bwc3cVD2B2Vko79PWmKRLDvtImkRcLOz3z+RCOpsOp
S+oaVNaOP18AxZ2lV2pyUCwRwhqjUQA1BTm3X0LXx6SpvnAfz+6St+qN+4joY3a0oy4QuK+L5GBV
Y//Ny4frMdCNcl1WWtZQ4u6bpWRPvj1zowHDzqgmXxSgzuxt0gCjxyMENQcUUfJP5oS3pcQ72e3a
qvCyD3TMQbWrautkH3+VEdfQAVHzJlLTmR3uxESa6/tleqC0DVG4VUIk4yR1Zjyk05RU63DQjahd
BaWvumuhZJ379fKzfO7rgk+Q6QOUk1T3j79uWvXIHwV2doBwuvjtdp7yYHeGDZl4Xw27j68FNRAJ
g4xAQEger+UpftxEvsgPVVBZ95GW519IjXx/FavNj8tLnXMDktKCVh3dDsLJ46UUsyEUaaf8kPuB
NmyysXGCLTNd5YKtnjs+EFcgqQiODVzO8TqFsPXebJz8EISu9ZPetbuya8jlizjvl6AkZ9eSKHFq
IpKPaGYrkF/ZqLB42QFK1PQa9p3iKacV66ywsKXpurNr4T3BaNNwOcmXgzbr4cg300OVWIl2kyR9
vZPkh/ZOY7j88+WPde76Id0BcQz1Fip7s+ACLoDQK6wyOyRdjHiEolorl6mRfdJDOrJqh+GPMI3h
5vKiZ3cILAXMJfE+vFjHX45pBNSHUwxfJLV5nzZp+3u0RDdurAY88ubyYudcmhTkYzyGKVY4Ko8X
Q79wSDUVy4/TPHV2IjcyxN00AYJDnfSg23o5M/NXlxc9t0OSdPpWyDjKsZDjRb00D5XInLAXVRTR
avCAtxYG8oZl4CzBG86uJee5IZWgJjDXJKD8Z6Nw6GcHz+ppQ9vMhm0LC7V7RTPCf0hKmRkHycnW
QLrOL3dkovVqp3Z+MCiEZ1cQD6UZUGAhtlomQveWnPiDfTgZ3B8tObMWF4B1WQZ9fshq2Enuo9To
vuthKtB2rtT2Uw/j9fby1ztnMqB8oMQH1n0qnRFXTYeMaFMcbDWEij70hkdfibR41RW5fTNqcf7y
DwuSKOHEJGmSOWtCWVM9lZqXFYfQCbNdz+dc2XakrtsMuQGepyW247MbfLfezDx7K8hS1HyLQ1/x
7LFDPiKlR/MPsXf+I9VKd6G2KS/Z/JWnbE+1EdEaEI4zXz3WmEtQi+LgqJnINsIekOatC7f6h4CJ
CIH+BKO+jP3Jjb8rIZRD67UBBZxDKNrqW6oZynUdZMVzM3oLc37ndiTRtwQQlmSlm600NXLKJe+K
g0GXWN9CYB3+qNJwMQQ896kkf6Ck2oMg/6QLHeRxHOE/DujEBM+oxvkv8VS310zZfcorYSwERUvL
zT5UD4oXyGhcHIRrJdlVl+Xeqsg1BQEATQ/Kje3U/5ByMgkFxEBaP99uFpoQN3tTq5v5QZCWmhsn
duBu9jNRvVhCT5Z43s5+N9R3AKOC1KTTfmwhoZJXSRD2xaH1LecpVtoIQruqtBaeuDOJLaE5wSUN
QjzJPM9D7CHx69HKD2052v6dq4dqu0tLu9qVZC73jdXV/lr4YaEyCFQaC6HRua/4fvXZm6c6tQxX
XEKjyVCfgyIJ6qss0wpvlUBXoG68Mlyipj13rvJAJdhUNgdnLiwXNgREsZYfBtTi+p2uaH11lXfq
EnLw/DpkfszuwVY6bwRWTUZBn1ThADmsUv5CubgvnzzKPx+kZnl7diQziw56WDKSzHxk7Azo20ct
N6GKMmUXZuLWHKBZSnPnMSwKP/+HRwfjl6EsaRAt1mPDFOXkK2SBxcEc/A55g94vNmOQTteialp7
HVreEtTrrI0CfmCOAMwg7brjFfPKSMoKFuqDovTi1i2mep2D0/o70RbccVvr57KN05tB5+W7/N6d
izrhQf6/lWdXXjR5b/RpUh6mOna3ytCP16lSZ6ukzkNkK0Tx6pW+svmHRYGAStg7te25n4FUpwzC
tC4OcKDBQ6QI312VPQPKMaHMRsWNt2u3N5eepLMG60gZZd4/HoVZglsmfUmnPMDhuPROdkqbOO5W
Yt4Wnr6zZ/pundnX9CaVikRsE7T01ZbJ1uiXPuGfYJ2iKb+N0J99SIKmWZDzORd8ohrJ+2QTfgLh
O7ahCLYyEHwyf5gyZdjFcM2pV5WByMw9bKnWuOBWzy6H8t1b5Z6UZXYpyRrqdhBecoADRVd+djUz
xQ9qa5WQmstucfztss2c+3gweqn0X5jIACZ1vL3GHHh7wyZnaEhQqNO0lICwEp497S4vdM5j0x+Q
E1kUXWEIPF7I1iqrGGKSPicpop9NoQfTdcEIYX5VMiTFWJ5ltNf/sKTM/Cj20vU2Z3tDesFQR6/J
DkVdZuHes8C2/+0Kralvg6Zz+3UKi9qS+vMcBvbmVtkhWAyGZM0Tpid66JWjorP9GospsH7UE6jd
K6KpTPujmV0xbTIzTfVd20F3uk/7VHNgAxWNYcGBZ/Zhu3IKZrd2oqrD6H4k2Pty+VTOWRh5KeBr
iN1J4WZuuG7soK0g/z2YZTC95Mw0dqsxTkfUODzv5fJa564sfSGgRHwF6iUzayb7bfLIUNJDyyym
2KhhWPYvemPG/kqlEr/2kvi7606ZvbDuOasGi0ZYyQZPARZQKjREIVzaTrSp95Uh5kaJ1po6iCXU
3zmzliEQVMJy1HRe4soHgbpS+T+cnVdv40i6hn8RAeZwS4mULdluu8OMum+ITsNMFnORv/489F6c
Fi1YmJldzAI7gy5VscIX3jCX5w7lq2ivp9H8j5YWKrK+UfXN6rT5xjm6NrVV84WaBgJJbwreTlGD
Hp5TNrVS9vIl6Ze2OLS1W/1LK+DXfbweHjzTaJe8wYzwgllLXpGV9nlh4B2ltelw56ozBmZdMk/u
jRfz6kIiG8lRBaUChvLyfijFmNajDcKt6qU8pEh1ndzFjl0/xUHN2WWJlNF/WUqsq9bmO6Use3MS
2hxgmaor1VnLXG6gpY7ohphAzn+/fwquTs0BcE5Ax57c1tbyEpe3oif5tZU+pf0zJE0BM8pMp53e
y8TeZ+DpuhvruUYY24R0XcxVZH9lhWyOXpkbdT4jp3aWTt7vLTWrBj+yl27vLO4MO5f+3wNwu+iu
zHLxTF1V/Hh/1tfOPmkIxViSVTLVzQe1HMntTsfgrKZ5lfpRr2oC7m0fw2QSwK3Uzm4Qzkwd+6/3
B7623CCMmTiAXK65TeyVzRnPJMn/2a0VNSBYR5faHnvP3tMM7r50INiWG0HC1bkScGFUvyrjbGN2
VQhjdHqlPPeVM2Vh7sFWPSqKGNrvSrYkSB62fVTT8yuG/FaQe31sboIVy8aNsFnnphDWtGJBz4tB
RSC2stI5eUAnQOe4RfVVukln+KMBku5GN+zaQ0JTgZ4/RPC3nBHVnjsbqyMq7hmSk0Gd5J08uTYX
30d4M1lyq0R9DcACogtOFcAnju2W8yc65JbdPKPu3k7aX5ZM7s1Jp+quDjJ+SJw2/9ZmY3LMVKf9
S8+r+IGHqfykDbP18v4Oe7vkvJ9Uz1h0Ov88MJd3lZZKXIAADZ6VqGvCwlCck9uXWQIrCH1LX4Ap
AbHvye75/XHf7mzGfRV15rmBrbAJaEbQF+nouMnZcEZx0AszygIOrtXvinRY1k8t8hvx6BVc6jom
HBYagytnZHOPqItEaAohRzLtPnf80VmKO52i6PTFU4y29Wkt2fjRp15XhHOU/yJN6LzY1zMpbrEG
315p/BQSAHyraRq84UM6Dlx3a3DSc9aQ2SwQV36LKV3SY9m4nRJE0pb9QZnshAxBKd2d1eemc3j/
E1zZhPwIpA9ga1AlfiupTmmgskoa+k5GBIuIdt3/rIzB8kXe2YGTYiswtwmgNTbxfE7tif+ziJEa
J0vpbmr8vI0GVt3NVYUF3UpAw+sZ/bMcqC89gqIyOS/StRGoMIVWhtTykBl8f95XB1rh7zT2KYtv
z149q+CWtDg5Nwk0W4SG83QKC6dob+Fqbgy0fTZavbWtJmsYyPCau5QiBTrKKEqIGx/y2lkCtYOS
3Qp150K5XDm3VdU8d2V67nI03nwqXap6MNHmmsLGhniPSqHauOH7q7gmi5ePMrsGTigEGjh2KGte
DtrQqlWqWE/PMXogyQkKsfzhaUX8JOtKFgdQFYn0jWkZD9Xc2PmNb3h17zIRAoKV1GhvRWj11Bo0
o2nScz8O9V+OkUwPY9LHVihj8hi/6BIUs+M6s5cgo1pr+pocJ7uCeeBqvyuh9s3+/fV4+4SwHkRE
xtp55L/rRfvH9u1NNYsiT2TnbLKqvwp1aem19OMS2CXn6P2xrm0sRNhRMaXIxJW2OSpJJ7ROW7L8
3EMJko+os+hIhbet9G4Vf66PtJpVUKG/ArRM0YDsk45ZxaY97wXI2f4fjCHEra7KteUjVqZ+B7SA
v29qE1mhd42j5IB79OJJlUn9VRn7n/MyO/GNrXNtSqtsMTEsB4FKyOWHKiKE6MrBAjbh6FMRoNI6
oDNOX6C7gTy7dscj8ocpCw8OsJDNc1Pa4OArNNnPaZI480evnor0O3pSaeYLB5P1p9xNxghOoNoM
h1Hp4w/9ZEe3RHWuPfB//orNA68aI9YMZZOd+75T70a3QCCwJHDe91NrHq3C0k8gK4Zx9/4WvTbs
ejmshkPgCreAjYwmrjWIJDtjmVnl+ziOzXvkctTP4Kzazl8G5CQeIK8ut2Tdr22k1Wxxrc7AwNj2
DNJhSmqr0bNzCj7+BJiS+EV3MI5a9ebtW5Dyq6NRR38tQQDH3USsXjJDU59kdkY3rAiaWXqfvFTM
lPBkeqMQcG07cbuD2Vrx+fSXLvdtPVaNaYk8gzeVIOyIUYDofUigmAXHXWzpu84xAOGKPC9SP4aG
ulO1xHQ/vv9dr00YkZA1ISElAbd/+StabRiWEULc2Y0QQdphN62Jl7pMJ8c3xtpwbmQj1542JJvp
Xb9SybevjA5FrJ8KnlBBoef3aKl/TQMuCBmiiV/AdGc3hrs+u/8fbr07/rjE48actaUsE9bYyNsA
LznHexHLAryC5Da99YpdOySvJaUVNb7GPJfDlV3v6thnx2cbc5viodTVqEP6EWuC9NBmnvLNiZrJ
ChKltcWN5/vqTClRAOjg/XhTOuMZnCW0KOD6lj19xARpdVRRRLF3KzQf398zVz8irGT4fys74U1h
dp7A3raMlTTatMPszDo1YlB9YPrJPnGk868b2CvdQgW7DTcXdZPNDa+Y6YzamxKfF9Os5D4p7djb
K8sQ37jgr60hwTvldAoTvCebC96ZevD2ypCdu75JP2RtW65FFyUvm12v64N+Y1rXlpHSC8hCELgA
tjZHzyvHMhoawnVJ/wmTpsW0vitzbQSuO2V/LdK4+XZcneAroNHlSSYyv9yfRk4x1AYkcq7KeAyL
MfHETsnrHnlQxHn27++Sq4PRWF67ajyYWyIbNgJxjfBick50oy0DdA/r2deRGOkRrkM86v3Rri4m
ECqM21Zfoy1a0+6sPmpTJzlPtCgesVQQjxqIzT0onMzapWpKrPjvR6T8CLJp1aAn671cTA12zpwN
5DdI8lZo7vT/WG2Uv1TNMAXaNCY3lvPaBP8YbvsytbatDDXSzuca06p9tUjSOCQqAvLj9J+FasLv
/zK9lQuHvfyqgXE5vUHCs8eoiM+HnOIvgHCP1mxjf1cN9uxHwhr/w1VNe5CqMcHiakZ5OV5jR2mj
0Vg4j3alzTuhNPPnLu8j70Ckb9y/P7lryQ5HwFpJ8Qh7bCsHOspQ00TF4lxojRro1PzuBDD7k52o
nuK7RlcjrK16/oJFz/f3h772HSl+QiSG8k7cutk2mNMVKu5f+Xnuja8FDtKZb8ddfjI1iadprBZ/
vz/etTeJWicLyw1DrXUzXp6XGMkrEnqGYze/Ka321b6s8yoY7dq4I5z17ryo1Zfg/WGvnX5KXvy1
Su2+4UwjlgKzzRkAUg5Sv5cThahda0NiqjKhlDfOxtXBSDMo5q4c+K18W+/UaRerSQFKbezOMKA5
IZYzDkHrmIMM/8PMwKKSCQCaAUJ8uVELNa36zCqwrImhSiB8Wr64SkHDqLOS/xJQvOLvgMyA7t8y
HEsZl8uIgNhZKkOz3Dm4+Hy3RVI9ozFk+f2Mi4Gvj7F+i/F8dZMiuAP4YtXd2nZEpXScjJSYhDRr
2q9m7bpPBLLLYUnRTL0rKaw7N/bLtphH4EJjxTRo6fAerj3Ry2UlBfWcpcJIWsvb+FmjerUzaYHu
Ie2mgBwpl9flIun1mHU4qLV1bCv3FjRvs49efwPPPsmx9r+e2eVvUKspVhRb4JxdJlbQqOP40FlL
gStPdIvSsD61f5RbXoeiSrr6766F2leXjz8iUzEoetS2sRbqkZc/TnKO15LLrbr05vD/bxRKyYSj
JBks7+WEFOlV1DwLLWzqxAyTNMp2edYmoaKm5gn0u3mKsOv6dwfkdVAXkixsDUoMFFEuB7UHB16d
y5eUfOndAPL3CKgyRZugvGXJstmn/xuKc0+Nkdof4n+XQ7mIiaHxZ7BpokzdN7xXmK9kHRrTTfqg
xPotUuy19YQ9B9QX2A5AofWf//HVDBQYqEOrWtiuqop6jyFrUWlRMCHxuTPQuPYR2s3+y3riMGDT
ogMAv32JS322sWD0tHByeSyaPm/9RFe8QI2X5MZQV9ZzlRSlBEdCCphscwhx3ZP6iDplaBVEor4o
8lnxdVLHr4vTm/vYcm7xlq6s6CpjRjbIfxC92oxY2tkywajRwymO5T5us+Ww5gGH0kraB31Ovs2Q
Du/+1Q2+7hq2JWOt/g3wCTZJPmQiKC585VCR+OXYo5mFE60L387K7vD+UJtA43Wolc+zvhSEiNu2
iFClqedepIaoYbZhbogaZfu43huiaHepKJcQAzYBqXe6ZdB05S5b71Go8cCf6INtJmm27lxhWaCG
eRoB+p3V3u/M2gxiz71lTX9t1/BArV6eSL3TZrw8Fd6A5ouRW2qYiVgN3UYuu2wYyw9Y3TS+rvTT
f/h+aGPQs169HBnzcrzcxjF3mLlg4nXj2HPZ+5EZlXeJOf96//NdW0TaKa9GK6DRtzWaDO9ER81B
VbnJXOm/phmFphdNSVTNn0EJnd8f7e06orDC88MDRBZDf/pyXsvS6kbucVHjS6SGiunlQaqn8aGb
0+KoFkt/4819O7u1CrP20DTuFpBIl+P10haLoldmOCSqdWfiWhIm+tJ8w283+fj+1K48768VH5fO
wqtw8uacD7ZdEaAOZmhLZ+0K2pNTFKvkpNM2h1F2WRyuvo3VEyq4xKy7BHhO4YvWqOPCxyf8pnfL
24uHvI1sETwibUsQUZeTF+Oy8l9zO3TxiLcanxcxj39IG+LIHtusuAzc1EljKskoX92/vxpXPjSl
TND4a+WNDub6z/94RizNERpAUyuM87KPeUJc/VgluhvOXd3sHCjhu/cHXL/kZbTxesPS2kFjBf2r
zZfGGHQiBKm8cIBfGA7zmJ4jd6zuoz5Rg6xRusdy5aNN0Vjf6MRvMWfcgIQBEDrwC+QKhGV4OdfE
6Y2yGqQa6gmiQb4V8/GxIsPeqxzE92U05AlPCs9Prcp+UKVUX5pR1Id6kdNn02lkUOJieWM3vl1/
oBDoHABp59qCFHH5m8YlwQHWxpq0wYD7ZOndEORzW52AFi9PwnJf3l/9a8MhYu3CzuVvCOtcDoes
Hs/cYOqh4rrDp0Yvcn2XuSN+A5pDQ6lBZ7q48e68Pdre2kcD9UU/2gSRdDkkH9MV2hwbCIQkVeeX
8OPJVRK7RtHRi5f9+xPcmhTykak8ciGzs/Bfoh15OdwCCB9JPl7UrkvbvekKudIB9Y+yX6q93Y2g
fJbc2aVlUf7g9jx7UefsyG5kgE3ILZmWNei73OzoEgN/4NomBH2jQlPmriYHrdVDgZ7foeg9MEVZ
jJrdjUP19rMyDrsasCIlC5ppl5NWO30ci2TWw7Sak8+l6qQnu9DKU1mPim8V7o/3F/nKtCB/AWhB
nYjCgbY5SF1uV3FiSiPMJWucKK715EJheH5/lCsbZ5UKXAWZ6Ke9gfgLt4/FUql6WBeZ+RkIGOwk
L5+m00Bh6xbj+e0dTM9h5f+DmzGgWm+upbnJZypCkR6a2Fp8TxTP+g5qLF7u03G1wOKdkMoBNFou
bny6K7ME9cV1uLoSroqrl5+u15x+jdbWlGgZTrgdt0hld0Oz62ZF/fL+il7ZJowFxJ9wbI1010X4
47J3tVpiLD2aoTUn5THhstxnhjB9tN6SIEHb/t+xiNazCEqRm4bPyOHfvuqda0t3QK0jtPMlukNC
ojg6BCv3WGKYe32ezOA/zI+8nQiQ1xT1wcv5EdK2dtvPZmiUmR14+qyFdR45u3xNxObI7m+9KOvH
uTjfvNccbgIXqC6YDG5ebiOfE8NtXDNEiNtpQ1H1zicllU3jN1HbBarb4RQGY8vEL1esdtlO0Xn4
OhlToFZauzPEzSvnzX7iJ60NH8BTgKDsbUaxQOdoLUVYIX2K7MSvnoNKwmsvnDm/cde+2U4MtepY
wuPmiJKHXi53AnQ79ehfhotWiKdYDPKQLDIJ+qwTwYgt0o3t9ObaYbzV0QcBdjBF9H8vx7PSKFLq
0jDDXm9dxYeiXwl/mbX+lkXVmzXkFlg7zDDlgXRRYLscKDdLIsMx1w8czSzspZmtnkl6wE3+9/s7
9s2UMH/n3uFDUfm1uLovR5JondtxySYwtCn+xKaxjjAakhvdpLej8EdDXVovGLgn2wAzXRy9wvDS
Omi1YpRBmlNRi/1IFhIL7Pcn9HbpuBbJwtEYWqn/29o5NgNmL+vePcCuyX8aKGLcRdUs9lqOv/SN
sd7sP7Ra6QegwwG7mp7x5vTh6dNatdG4hzQ30fhU234f2YrxEBn9qVCV6EaT7O0qksO+4oKoJVHa
3eyKEY5JbrfCPQBXkYFhLMspakzl7v0FfFUz+/NOAeZDrEBNnqAcl5Ntd2W0nXko677e45Sj2b6h
tUXV3ndTPdh7LxNQ1f1xsJzpkRPCkuraXEUH26gT45gqhl34vUdzjTekc0CgtWCqdyhGWoYfy25u
Q62KtW/NYJW/ExG3nyaxuB+ArxrPVpRjygFmcf4iqmw4RfDJP01y6FU/HipX21Hw1lN/ymLrJzpW
YthhFKk+SleV35NJd8s9ToPzqc+o5e0d9CkTv2x1D604ovHYz03R637loKLs204LHXHSMY70dOSy
n3Dv7seHSDiGDHAVtX95RoeQmp6YyeeoLabvpb4gqDQ6FEce4s6MGp/Lp+nvIquPn+punPpwKB1l
DIHFpXhaaFpZh44Zl42Pg0HmBPakx9qz2+K7Ng11WR0GakABfHlN80dLLtMvIy4NZ4/aml0Hk2mk
07CbW8iv5g7T7bzYFyCiS3EcKrhiO0R12943c4w0k4OGLLxh+L0bt1G11718KD9UmGglQdzGVvTb
MOWQBQQerbm2/4zyvhdycbFsLRut26Wm0jYsoYlNmE84mjZhaUxe6fmqu+qa4veQZPK+XiH/v0vR
WA3lN8MbuY6Gef57jBwjX3y0JFvv0CnjYO5v7EjuoIsNSX2Dk7Z2/NBdRRnv8o7qK9wgEBCKgzTO
6kMm8HiGQ6oVfhKbSzigme3HUCTvK6WqgxYxlRvjb485AT0BIMdi9fggql+vnD+ilhEhmtmDbR9E
tqyPvdN9jzD8Dm1XaUJHr/vPN6a7HY/kn5uLRw0gJ1DxLdzO0qOkWBInO8Y42EXh5OllGy4SeFVQ
05kz99g6pNO9Sa/Oune6xu2Dbqj1k1zUwTs4EnrsAS+bdAnHqFGjoGlaXExLACCzH3epm3+rOwj+
PtYfUn2sBzWPPtmuOeH3WRHaPs2YJx2n3jBwLKel3XCUzfKlJAwf/+5jR6sDvZn0Hg42FtG+ZeTS
We2PenVnlZMWfSjHuu72tGIqvNScmEiINkbVfsUzqXXCNFeQnC7yMfks9KnPP+TRYD5oimhqf310
f6BsOJpB22RZ9eS1iWYcpl5NtDus4vJ/NDPLrcpXG1IszOmMzHtG7FJ87LIx/sqXKu2dNi7LY6Z1
6fjoWMoSTFPTp5+mrszVE79Vpj9yoGHmX3GmxMtDvyAKcIgMFNNQ+Sqdyt1Vuabnd9Ai7Hupdd30
nMqqcg8zTqAFXChpPHo1Hqi/jMWrDuSz0bDP6cJ4ZmDpaa/A49Rnyha2ldsd9RrAE/M+T9tSPzd9
3EhxN4GaE3duUyzpwcmyWPuMBZ3n9GhH2Yt11MlNlf3Yek38bMyZKj/ZxqL96gnrtBNFMy0+CJzM
Yo6nXpRB5DXY3Zmt7Y7n93fi/6CJfx69V7lUYJ+I9ZDVcgwutz7cNqD7jlsf46ykI71rVlhaWPfr
gU+Uuo57Hz6w14auU9qfCxnJf7yYa+FZVBFPO3iKAYh9q+PTh6hlPNwtTpX+wJwoAcDKQx6UoxmN
O4hbwgxSDkRs+C1QIWXXZ3LGrTdN9OoDe3zKdlWp6qD250Xr+V5qXT+PSjyJl6VZlDK03DKqA1Wd
LPrymA616i6eVDV9GFsHz9l+VtF62aloVcmwluaUPypllqZBhWY2UpqdrBP3b3PGju4rxjauddbb
ov7hgrV1doOpDd29m8ZF7A+Zin7KjvsAMCdKxKP7GyMAT3AR2ShIPfWQo7TjPORDUFaLjm5wUngA
8OktGunOKYyi+0Zvz9nNhYhKf0yE1x8hn6B9w31mzZE/R2B/9+kCCdHXkiyOwow64JO5duqf0qqq
oq+2XY62X5nq3Nyng1PPIRjWeX6MilhMAWtDYSlKjewYda0CGgk97m5+mUAPD76uysUJYSjgUGRR
iXlpUWu5m71E5jsAR4N6P1eKG50UQvwXxSoTmMlui74YT6XezgokGafPvuTw1c8AgZGS300QOmJM
cpUmafdoFJXqXjVSZd5HhcitvVO7lrKjs5Fgq9jpvHV+hbOwW4MumMtF7OtRjJNvJ3WqflCrJHJ+
OouhLHcZ8tZl0KOhMalwXr2seCFwsf6STdXln6k8L3ulghV2tDI3/tkiUvpRDPGo3bP86rxvHMCL
PecnvkOXjo+cQVlplH1kLfoBG8bM8Sca/9ZOyNg4R52RWn4SDemep9NoDmlXLfP3Kh0xJ+uUzJm/
C6+DrehruiyeZJ6ARSyaSH6OBxdyqK72YFHSjsZsj4rnHSjGOtnPk4jZx1GaWBgKuxFKaQUg6uJL
pczRN1MRvfEh7bWFD55NahLanSjvrEmZ9c/OgiDZQ4fyIHUjMdbp58jooEkdpsJJnXuvZfcPq8ey
0TZ76j95GSzmVM2fF01av03+oVL4WCbRmDNSjVPve1nedwccbm3zLm60JLKD2Ww7c5dlYsm+Owt9
qb8nYKUYo0Z2CU8ocZXMPCZL4jphpeXGQ6s4CI7PAszYY+I1jnFCLqDU9kWfCchFZZKj67m40gv0
etCLXzTQRu/En2URrEbGIAIVodoDwJm4EPs4TaQRjLGSLrt6dXr3jbzrxDeoLEYRdJ2t/1QBZBg/
RyHSDrTb0scvymC0f5kQlXHctqUxH+ZJN+sdWhLpaRhkPj+26LdLClC8LgiiaMo9NQ2F4G8ciaH9
ofG8IfNntRpCtRGxRBZ0AhepcqLrx2wqhy8Q5XXlH2IwpG6NJqrF0VDSSfNlpmq/QFdkyo0izJsn
H54KDX/636vpC5Sly3s2Mwd9VJpOPSo5WrsHbYnmBY0MenPSz6Cnart+aBXl0637nT/24npnWGoj
hDQIPqCDsElo4xmQQSKFdcwJF6sXt0UDBWeVeWp/GohB2k9WOy6Rn6eADgJlaEt5EAhQtL4pFWt5
9mTPkXHzafnHmufFQkmnGnsIjJaXdIcF2tUPZBfHfPL7CZ1SPGw09wFtw0bfl+MwjPmN4vJrO/1y
PlQeyMao+6yZs7rJkEwyslzSYD+6WhdjsGdA1L/XBw3JiqrtcsLmuku/F1XtfjEr8P5BUzrCeXax
NiMTkHQ/HiB+pOqa2mho59d0oKOPJFlZsvgxCoQ+kXtpBIrCJf83kKzsaNZCsz7hNGH+7Vq91vta
6hXDPbonpXuDGvEKhLicng4lhDo9/Cp01rZOc9AVbS2KjfE4ebMUYVGp6uNgk0mLvq0+ZLOae0Fv
Dlnqe7HEGUFRu6/tXNXGfq4SbIvc+atJb+e3qtcFLKRyHr+Yw/jLjSbdvpFFrnWD7U8FyqmDVOXV
prB5uaFNOq4tEj3TEVfzWUy+FF1W+3EmaEb7kg3V7dw0U58cdULMBPl9q/iXjSV6lIhrrJ1tYDRU
BNYj90fUbg4JfdDIVo89Nc8vNLH6AP8oPHqGjCcHNBGx6/vH6RU/djlpSEPkOdSKV9D8tvbAVHtU
yiv7CNAjU4FfiLreuyPJxckRRuY+6YRR6m6MU/eo6JRCZr+ddWfZaYOTR7pvDC0m7PnYLasESVGM
n7PMdrMwrqyq9eWEZOuOCLZ4WsVbxVNb0KO6MYdtGXr1Oljz/v+VvKkCXK7aUMRObhnSPcadO90L
AqIP1OG9B7yind9DOyk7/oXqViHl7agUYakJr/wYdsz23HpQYiN9oPwrCiezwIe3WKrVk4PzaFzM
RfIZB/PefXC1VL/VaH7diRcfja4XIESgLIS50BY3+6TCzILakChPXa56D+7kdnWI9Q8PTUpb9FnB
m0/4WWOYna91AqvAJG86KzTjOar8vI3U8Y6Plz7NWTa2lT83rVUcZKkXZxnrxbA3APkhHQGt6J+O
ORohgsbC+/b+1lvfh8tJIOpCEQpFC9J4bQuhirsuGXS1Uo6OPYSzl8bfJ6uff/OWWM+8hXEwa8nw
oe4s6/dsLdGN8p7x5rRD+DVB5TirhgfiS5v2jz6mAhTukp/GxWi0fYKNBXKKjU21htCj3Ms0z1Hu
MhKz+eRQLm14+a3uWR+hd+0ikZfOVyO26jjQHQLcaDcuZVT+cMshfZydyK3DfCHl3NUQejuJmXo1
KdiVUsWZfXNw9f558hLrYcb9S/rSNCMlwJsAlWe/SoT5y7QU/MrAldkyjHvN7gNsrZP4RMfK00/D
rKOSMHe5UL6KnlQ5uzeNyXZ3lKw8FRcfrS8gLydRpx7e/2hvgACUDUF+rphigPzr/1wetmpaPApj
anaa7FguvuHN/VHrlumJCnp9oA6QnTx6476qxb+EdLWjUQy3VFK3O4dHkg7JK1kWjBNd0svf4NUi
jSN7GE9VSyfovoiIRXzOuJYd6elR2zSMzFb3ptZORqhYtZqezLRWb4mNXvkZdMQhS5tcBFiObXaQ
XJZJc4ukP+XO3BrBZDtyNwhVw4NcX60WEjftsSbPlcdRloU/j0V9YxO/llX+PEOsBLBgJGnpE6+g
x81KtF5CSS5NmtMU4Wp4SHqvX/xudFv3fukHLcXxTo7NAylW+8NsoLcEpW3WT3kvsSv1lbFxjk0R
x9NOjL3ShUObju2+1SCI9j6mSXN/547qkIXZWHQP9aJW8nvEN/aO41S7p8qMIsSgnEIcIWa3E8lR
2wg7tIZFOURKPtzS+doWypkuXfh1ojyuoDw3qf0ED2rBW6I+Ka79U6quMu6zJMeupBfmjej2TU98
HWvl42CYaUK43Pq8ZFnvFin53WmclJ9SyzvTj4oytYIRzsdBDNRG/RTjizps0dj4MkVJsl/ScvhK
RW68BxR38+xtA+6Vn053ha0P6oQQZRMpzhQ0p3bO2pOCXEy66/sx9jHTafqdalHC3Oldung33tZX
S67LHUa3gEUARbxeHttwm+vEViUqaqd0hQ6c4C8L426s9W68m/JeH32zbsoxPXWqEiufZrssxIfG
RJ49nxGnPS8JBaqzR6HjQ5p4ShxUXtGeyOx0h9Io9LVfZqVPMnTspYgOGdX73kebxUn3VZ5n9tfR
KgveLKNKJ+uppZo2vcDg4tElr+3PilmnShY2ZanXu3HkqqZwY0r3CUJEEwc3rr7ti8H6A7RC+xC8
0orj3Ow+MUWKWcVjfYIx0z/NiaXG4E46UdxpdChdv4+wTNu3VtcsfjX04ufSuNINYQRO887t2KRH
6ERY9wD4SHcis5O/CoEzzJ1cNCXbi1k37kcrGm7JC27J2auwARxo0gxkFdfW3CZl6isAAMg2tifH
YQd/6Gpe9sc0oTqsaXNdnJpcs55gSFvRQcFgPPmgYFXV7QbDzmUoqzx1/r6xlOuIm11Fp3XVbeIY
Qwtbr9Y/Al29VWc3Bw3B1WmIk7RHMJSDNJ41rf4wNG7yPE1e9EyMr9+3FqR9XxXSECuUVf4dt4Am
b2zzK0cLr2HM4cCTrui9zaeVSRlN01AYp45CMvWexZ58R6uWg9nQ719U2tA3RnzzkAK3XHGz9Eq5
Xd564dXDWGhYuPcnYxrjdjcJp5I7bCpSdc/HLEXlt+akdx+1jH8pcGvKrHuFmhGYG1STrBtf5O0C
rP6g4Fz5KOTVW2e+yTGjWBV2e7I6x07vi4Um2F6NzdH+4cRTKvZdXZr/0vGcMAHAEajh9URB5tla
j4y6I7kxbVoE9lyPO20els/K3PQWYUXa3iJFrN/wjz23jkYrxqGFTp5N4LIG9H/suQLJWa4GZyUG
aEsVLMWiLrtZ94ajURbZP+/v8E3fk8G0lfPMY0UjBiz95sjlsz1CDl7MYEFFi9ohvRHakopxfn+Y
t3Ni6wCCIRHBowJg9eWchAeJOgJeH6RlvUyPo9bZyd/TQFP7bjbhkd8ovmyz+bXHQ+YBH2hN5ZGW
Xq/IP9ZwVrEZjazMfqk4R1q2qxevy0kRh8gl2ePmmw6TEo/xfakRiLW7Sp+Hce8NUfFDWSEvAZ0e
WDZICJlYEZYm4s3Nvq3ihSYqonH23s6yRmS+Oyq1rh3eX6ztPcivp6EP7YfGmIn7zNYweR6pYWPI
br90nl0+05byMoqJplf6FEsel9ouvykDQipLlLk2jLK6+FgKMZ2FqWe31AjWL/PHblx/Cz+BeB6K
BVWRLfpsmFWrqisz+VjFTqf5sRmjU1rg7jO1ifMpgcJD1dErbqBBNsecUVdOB39x4lZRxs09V2U9
gcI0ji/uVEW/IhzBPkeKuyw/kPbt6n0xmtN8gxh4ZdVX7SodZ1O0nHiENmFLVYKuoUSvvsx8G+9e
SLDYJ2HWlVv6VVToLtX/MrcP0ao23QUeviTiq8JLv+xnb4rbgOq8ijDD+5thE7yvKwF+DJ4i/CiC
960juljMqJBjJ1/UfAl6p0CQgM1xP+mZiYmGMKtjJE1uIqrglXGXAIRqb0WYa37wxxbgPoKBzbuM
ihk4DHKpy8OUO33a53OkwTnFo8jX0amzD62At3k2pkh9XhDKq4K0HdsRmfG5S75EAELKYwUlQc2P
RpLXmg+43Cr3MRI+6D+/v0SvTerLH8hFQXmXDjJ5Oj/08gci/xM5udrbwA4a9E2OsC68LqYrm4jZ
nxK1VB7Mdh7lPbV2L6l8bVic/6PszJrjRJYo/IuIYF9eoTdJraUlS5b9QnhsD1BQ7FDAr78ffhp1
O9RxH8Yx4Rt3aIqqrMyT55w0ItEC2Jx0XwXjroUMQOMJMpXNFVdaRflillbS3cWKGcbY4in1bwsr
xM7CRgP+h8CnJH7LIlFx2A6DMMD8ytiMp8iw2/5FTjLtaeXPdeZvirrW/H5jJppxMOTsqN1kzIF8
jAMGMO20IBF5ONT+OJ/8pnVBRLQ+7bftSC60FUXiaLdVnDlthIWC+uKMfWZti5GZzmaUSpzemP3r
m/apzs2EJnShCeU+ld00OxscdADAsH2oh4M5ZfpeY7ad9syvKt4BnujtKz5oETmFykiT9XyWt0Mz
PcDWt+VTjBF+dw0DOz9lbCaI+dRFJHuIwAFcP36rWqsgx9m9cVKNGo9lwHyfMJ3nMkKwaciotLF0
2eTF6q2UEMM35qQaWuvp2lbTg/kKH+AsVebXoI2j80Jmh1cxNgMff01fKTsZKrt57pf4UXVTegiA
nyNVdKAdZZz/69tljA97XF2JNn99MOAkwBhHnHjy8cGasmv82er2eWKo44F+mQy9EmYdfy2fMFDV
3jsqBhm2bi4Pnx+X84xufWmCK5USrLTVMe/suKR1wV6Y5vS5Vl4abLqGEeiAyNBkIxQ2eeT2cWF9
yUbDixa9zp4Vpntfi0BcmzNxuQYwDPkx5mphwUjA9RL4zyWt0S1tRaUNz4PHTrdjwwyNQs5HOc7M
97Wb7IfQ3TRiLov29vkSnF1qrABQyB8SGwA6JOeziFbUJt1VWWkn34gnsSucMZ2PmWiFvYE7OCMG
7UcjrOoquBpM/7zVx2DFuzJbGTWmBQHaP7tm9AxiXotV3LNauzUg1lZTrNXLrBsF2MxKe6z8grt+
wcW9DtPALpeXaXIot/o5sLC+yLRJqKPSRjoLFEMqPpmEu+nfCS7TLH7PiBXV/Qw/hXamkCrd94kZ
VNEUqLg4TjXem6Gf5uYcuowNS2kptgad6rxs7yqVVHJTdJzCbT/Sq5G+MGemlukTike6/FDSMoMR
AaYXj+19vKR2vgOyrcYduIomRBg3+dB9ITGrnlxrXr4z1yOLT07VNO5+gvGBHnzQlgBFhC66fedl
eHEvPY6JYeoOuvdz6VExRAmkpPjWoYgnOPSt4v9rpcJ9iv1EHktB93U/I/zuosrUzIGlYsH627Zv
Om9Tg5gOG2+0fKj/nelCD6B31bzAZBfdUxljU3inJqZPRiYkY1qqlTPGRhmlpcxoCTOQM9957eQ/
IxLxqtBL4/ZrDrOBIrQTy/TNcaXzfa3nfXhnQ/cE76Z090M2SkGvs2UaS6pG1cJj1dXBl6Wm3pQ9
t4c8m8Q6QdxqtaNSpHihX6s53bqC3i/XVDnC5YgCA3POXy2TSYzNmFcmLJhkbuzmu68Sz31aRUvL
E4xnzbiBFeh0aTQH6+glMiIrIouzlubQqFK/F0Rg0ewWtbT2ppUD19vizRzpqaqt/lvrGqo6IgMt
ADlgA/5Gc+Y/lUqqN7OaJ9zgYDGUG+aH1MHGlDAfmOtoFpulSIIDpCSKpEiXtCKjIE0hLiAb82/T
Bu/fvaP86nsVVDSFlb+Ir5SVRbCZtZXL4xZW2UTmksB22EPb05mvaHUi2NdLXc8RfVqIdVj5dgHK
FQe/onZWzEPbOnYbFDezNRX6jc9Ijn8YSZPkG2Y3Vrgm2fXov3YUntZxSOTgIS9LtSasMEH25KEp
hCkiAsJ4Z3jSs1/62bAgDMwAd9nGloE7P7IRCvmjM0lzHuKJoes3mhMsTuhoWBvvvUHrJbxDlcs7
UIbe+YIKJRmPS6M7XThOqflzWeacw6XqQL9TpmSwBg3brEnDOMXiaTtVdo19lrKNLxqUmiXZuVna
3cB6KntztyY1ZFTS018nZvHSXDTcOkZIEzvVDmNec5IPspKq1rZOCoQb4eHWnUa7EsWTuWDuGQ65
1OIrBPjLIIm6hcY5STggHpDex/AM0RcqiJv1zzBfzA0sOH8r6lQ/YrCSvlbDkN/WNC7+3wuZQ7fW
9UhYVwjVPrubQKihcCDges4Lui1SFtkXX/jVz4DxxERkzrNxB5wdP5Z90F4jI15eSI6DlpWKgyYj
aM8ZSi19vbOW1HJObObFMMLBnwZLhi4HFOVn5tr7NJ7l+AB1EEHXpsvyLD18fjP95XJebewgRNoo
DyDcnC2A28lFuFOWPZeTTmrUFkn+2NGcwiiEsTC4stkHx5qzg9sv3mkKkK/gqKxdqUDPyi/uRw4l
1hMrc527OThL0ibRTkVgVPK5cKSRJ1HeZ3Oy53xN/jaBy6rfOEbrelcKjb89FZdkMiJAAnrLZ69e
SABcu1jqZ0/X01NleOnvPi6XAwT74lHvaLZcqa3+koy6IDuwvdHCUtxaZ+nfWKMba6yyeu68pCwP
Wjnl0xbOlx0yxqHyNsaQYkkxN+qtTDSxp7ncwYwlm7tvEfM8ff7pL3efq9OdAfth8wHKrOfxP+lQ
ncJ5rA2jflZtVXzv+ro5yjl2IkVP/S6nizNFMiEqKEw6rpy6vxx1chK0/8AKyL4u8iGPW7qYmuqZ
EU7iYRwsfTMpZ/gxAS6Hc+FQ2+Io/fz5+15+bvRDwE84HLDV7fPGNJY4OMfOtXgeB8iYdSa4BTVV
yTycsnpHvwia4edP/PMeZ7mXxWg/A00s4eXigCu3JVvoKvuUZwsc11KrLNAMFz/FQ8LNaiCBdord
YtX04/rGLvHliuM06L8SDbT6WPvNeh/3SdXcDnZhiQcwCi7lODaXF345DHqCi1zSUKtmK/g1e3KA
p5vPU1ZFRixnqwuHrCWX23z+YhdbB4sB2BEEacbArpM9P24ddCY4lvqjeJGeKJg42znNQYP3uDfq
UT94QVZ1oQdEBHeQWeZXVvUMoWCzrpgeUYuMgibf+VAb/MyVJae6eLGdVO26dbzgTKaEyLZoorId
80Op5dajBS3xVsuE8fL5u583wNbnr1AZf9IfR3Cz7rP/nBu83Awoy63+zGlRVqSJIqhIoUfn9xSM
2Qncyg6bhXlJe9G45ZehTosixB/We4VlIGkfSuft8590cZyIXbierWjEqqKyz1L8gp57oxXIiUWe
Fc8W2oWD7ltLDLfbdg4iH+PjuLTXnBguzpPJtEWWIaC/BU3mvKxbYJPHIOH2cxNrsX83j8ygihsJ
o7xqgvygYKv+/Pw9z1BdVh4r63V56T/CAjpvc6Y4hfkYj8/Pw6TJL12jVc8eI/T2eD9bVzbZ5ZKC
9cO/x+SCi5n+ycePnDD/c8xUkLzUad1+rZT5TTGk8K6kvJfhEA8YlGn1NVvHy2O1auCgMOnoybHP
OfuOLU0+qG5N/Jx1VnJHzebjjdlUpHmx8+A2nnfXlKR9ISd7vAKAXi4tT0axT3cXQIzd/fF9F3Oq
prwY0pcKbOaA3gpCrDG2yWPcIlS7cg/S0OE/9yEwrsacaDAYEcMpYu9+fFzFZqaGyrxn0o+mPcGe
UA3Z1pJLhdRS2t1v3UO1/2VBXpsiPzAksCMpOKZi1TBBd14vWWZP972BeMOstV9+0+TZrssy+aQY
GBnvLMggbbhoIoPlC8qU3jIiu7OKEEu/3g+7Ab9g2vVp3Gx6zxkzfJnQZtzgn1YNT2TjxvDTyPyg
eMgdv9GpsnKszB77tf0d9hpK18OgOqYsMJW7eatlJl8bUTDz3s8yd4XKx2TZJoPe/DQICPmmckWb
RLPorDF0idIPXTugbiGx1mEUpWX72+/sWYbz0NX9vdN32jcB0Xl4gAXZvaVtpb375dD9LBbDElvk
V8uT68jYjpIxdXosagfn2Z7k8hPWMMWnbEsjzEeg5QilT1WEmWnGQ1jMSXqvLGamhEovZnGLh371
PMTG0N+UZbc4m4rORFQHGbS2hOZTGQ69XPQIUy0lt7o7LcnBm2c90nykqW8NdnrBfki6+l8l/JxT
UaBV3Re+rtKXkspd+91iXV89weIWG9LKato5gaj0uxiY5ZgIq9BCgN3+X/6Bv06SqX4G7qisrd0P
TO4AtBlfNTU35teqrcvbtuNeuEWpZfnbTMWD2MypMXyzuNOrLTIuTAEA8DomNwHJWmEN7ZrEmb93
N+bQOnCFzbyq3Ie5SBa6pzp9riefamna+fg4tkcb7CJ7dTohm01MtTdFnZFYxWGayNXCNC1HL3Ls
yjm0VSkNSPZoF8KhGoS9dzIph3u8dScncpfeGN88p8njWyyjRnPcLmacMSideiuov0sTQk7oNEn5
NqBiy5nKNmKuPPup9TJVK6fCMosWfgmpKK7P/E4rTM2AAhV/rWXaZFXlvwPeB+7PpoUmu8FipH9t
EjsQUW8KT9wxa61k2FtvzPZR+ogAbyDjZz+GxNLcXZVkGqX8aA1jtRlrJX4mXFNfE7h732VRyjbU
9LrcwcQKnAeRJf5936L22DLjIvbegb+regN0N3vhYtbI1Dz2fxpmKKsyJGSD84vg33enwVHTw6DB
EN1ANaZpMBDchlAyJLsNs8oy3gu0b/pT3i9uPIde5rrPfgzoD+FMgji1Y6AfKAaJImACOVNZsSpP
m3nb5RlOpnZrTdMu6NPEe63GyQ7wGfbsVIX81FkXG1fSQoocxjNaO1zViyqMO9hRhzpjs3Fucjlt
Pa/jF0EQsZx7Rs72722php8r8+1XYbC5I8WnnY7dGHTfS4ywsmMZj6K6meayxvxhdt3QzsTk3TDk
25E3+hRrI9lYmb07Q9nJX3Hr9zaQwGC6kTkI82eDpDU+5PUQlGEhybw3qp6hdRgpfcEbqNiFA7ih
pH2Ckl+7UY4jbf+TuY9jfjv2DfOjxOAUxqFsZpyr6Gdp+b7JJ+mEZl8jp2A/IoLwuS0OmFxNtBcr
ZkKFMh1zfIyyrI50aPLjBv6UNREbvCTd6KMf2zdaOojk1vPi0mYFTTGHvpBmDIJXZMYGG1L7wVsm
bxYbwXCAbEe66gIU2kX9jlw4UyFe2QhLQ0QB1oKxlm3NW02Y6a4kgXBeeysehvsxBk6LpOGXLcRK
d6hCOzHdNxU3KMFiu23vB1Z1cDbNDP3/zqpTY9mZIyAFjrWGkLvJceqt6EzaCLmNEDmC6C7c58CF
HlGgikhtN5oaBuRtjCrXurBE77flP2A2exch7O98ztTvRdTlq2UYzDwdAz7QQ9zP3oSOQl86HHMq
DTDec7of9QjL9QH9izeSS7WFGc1WbaW3c69reOikfTF5G1RglbnXUJH5p7Se2n/xwhRayNgo7beG
Wn9EyRA4zbaxYu+aAc45TZmUyPc86NEkgKuM3bE+XqReXfcQZsbmxU/SdLrpVOnfpA0eA5scZxLG
Rjh15/6b5EH2CNilaegQOY1Gqbe0nwY4gFuU/bnDNBN20tZpbPnb8NoWHFjFTPF1AtzY9yJr1dFj
Albwf2dZqDfW9JFkB6rDOU0vcT1YQkbavkiMxmruqyHYMlnbDzVXH7Wt7abjJiuStriSgFyWECSs
UMoB5ddRSedNoaDF5Lbu+/rFQlrI1R60ldz3gw+Tfpn6lIjb98qMsnFW7yofGhWqJU+mK7/iMoEm
dTZXIh1CPzoEZ9+uAYgtVGVULwuikH8angv7KVVo1NJKi9BW6Tef58+XSS2qaqp9kAv63eTQHzeL
bSmb1ZytZ9gAybFLHVFvdNsvnyZn7p5HmIkonKvh2iCTy/fksdBnXKA2tL/ncz+WtpNmlyjrWaUB
qduSpjuuFJ9xH4t8cN3q5f9/S2ohIGGMqC6Lbjiuc2mZnfUMGbL7zjATJ9RFMkQT5KE5GpyyOzSN
Xvy/aAo9fBeXaYC01ezs3JeuqqEtMQqpeHEGypEwCRqcQyo5PiLS7VHQz7UW9nTXEA92/jXLnsv9
DIsNNyQ4WkANF/STTOolyNnoPw+qRkoFlRWethlkUWs5abcZcjs7dAvgYlQjR/qqVGxew7b+8hOg
QmILQVG4WmqcQ3h0E6ZxyMuXfsq1cFY5PovKKC0vTJqgpkW+lGGiK++9DLRgxEXAGa9YKlxuM0Ih
bT3MDnQmVp1XTyC5+pg3XvdCmWPtaSqqHrcmw761E1E+d2Zbvn6+0S4eyKg6YFs+us0FRkz9eJwa
vRManG7zxRjs7L5RyBRVZju3dHaaWyQi4xXU5RKrBTiED+EA6qyQ6Tlg6VXMQ0SEGb84Vcmo+rR0
ey6qAOJIOGhaUu1UlbmvavG9L7Y7wHc3LVU9ahAKr7mnXIIg60/hvQkinGt0Ch/f3XMQOzZijF/s
clBY5Njlg+83NZYEJVocoyiznckw5Y1K9PhbYcZM3zNa63s6D8Zz7S94Snz+Lf7ygxifyF3CZbhS
ec6N0meLNpBPfPtiYJNw1GmFfGMOZYpJgoNgCqOsLts0MJmAx8xlvk0Sg4IkDzgNjlnr//Rjfc2r
7OJE4I3krAa1f74VHdiPS5THQdC0RlrQgdGZDdx5mv+j7wr13U4X50iweJ+dzjqg2ddv8qxy6itL
cr49GSQPYZbW+7pVENGdfaJgNmOnGIr2pDVZnd6ia2mLJ68u/e6A2AvjWgwLkQV+/h3OrxgeyqlA
t4f+kb7KuUlumZSZFIXvP+W4bPzqe6rmfcffmntT5w7YupNsh52lZNNeCfvn4AnxD28rOGPrQBUg
3rMApA8tlDUNIB8aS/BP3Ev3vq4Ww94KM1DB1lmE9q3A58GOOreb05vP3/sC2l+JmnAbcMXhX1Zy
x8evDWOvbZFZJ6eqbKYfk6mhxy0XWUdWV+TfkGL1+8BOtFNQYXY7YfbxWg/jEvok4Newq4s4wW9Z
jS9x2oQ3vULdH3+L1sR2B9ehOBkym29Xx7wtVZQ4xDhL3VlG0rrhEARJjCdJJ/exv+RvY7vE1uHK
mqzP+S/Kw+MBaQNslriWENOdfRKRGdagAItP86iXN+08ywe7nTzqQChKP1sM7X549tS9WKWv/Qag
TBAdO1eC9OW2cMG1YBITMwHnzvlsQY7UXxSjcxpGWpyRWw6iQhxh66+t3tvzJrWHcohstEpu6Jne
YG4/X4TLA8FliMITLwU0AZB6P36LAXtTMTX6dMKDQ55yY5K7xRuCyIzLal9YSrthia7l1evCflx4
GJR4UzIx0UEHd47Px5pjjbVMhlPXL0MQunEZ1KEqHO0GZEfsP3/DizjDY1hbkh8dkxOcVT6+YQZr
oG2kYZx8vRiSEFcJsArZxf9mDDvdJZbtX6kazgPr+l42lA4YYxbth/PBeJ2cOiXQ557sZQkO07iU
9246ZfMDtIvxhn2cv9HJdrZguPjI+0uR+lc+6t9emahOogNbHcXN2QGzq9moWr3RTwveV/EOzGuc
H5IB2/O4zAzjpqCFV1xpj19sZN4aAj+rh1OiScl3tszwS2SXz/rJSYYMe5Z+6Q5AK4Md6f7oWUdQ
JPkOIhjLyK7i9NfnH/kva77eJYR0wBYS67M3dvuGM1O21ok7repDNHft13q18817nIYO3F5iX6ag
VEgGvChG6XYlwF5sacbWrY07bDg5xXCtP74+zYZanzXTPC30f/qNndWafZMbWLe1QZxkV7bYubxn
zeaoyQhcJq+9auo+Pq5LS/ynUGmeSoH136ZpRgedQV/Z6ggVoa/2Q5dj+SGZ+2QhiXShZVZOPmn/
QCaxLBDrcbQOQwnPLMmCDG/aYCwKhsLaKeSlqLHrTt713azXHlahTrqjV8Y8l0o4VEm1N/hhbXbp
Flk3ljbh4sJoLSJKVdi4Y5cCiWd1PWLAMfmZs5mcNenvmbj9mI2T6K+0BgyLd/0QTVgLcmpMdteE
hvLmbC3GrK/oJrmnYp6AnMbqJHChstH1YM5VDTHpfJoV3t2Q1dW2m3q1t2u3/DH46fyOg8y4hzuq
X/tRF3cLOpmVubHuRmu1Nvv4o1LbHJ0U65qTUQJ27zMtaYMj0wfkYESFX2p7FrwGZcR+ItjWvSm1
fUIUy56FUZfXLB8ugjw/Bis8+MAUBIF5zq6E+5a2y1QtJ9Ms0wKTlDTeZPM0j5Fn1M4WrbMKRR5b
VwqCvz0WufM6IYCcxz/PORBJeZi+VMaJQSG6c6O5rQtXvUpBrZumHrVjBy1q1zV9f4VN+pfDyH1G
FFhvNCrO9X//Twt0ahFywuvTT5DR8n/d1l82aauZI+ShQL82sfJczLmeRdiLPJD6lsz+/DYDNyqD
ZRn1U4xm5FsCR2iIBuqyEqCvSDcwBRZxB31fbdKh9sxtkygaFkYp2hsDjvHRb715fMIkx30fzdwy
w0ZbXCalJa2+ad1ezFtV0414GSBopxEWNZm3wdCIUahImsewyusy2NgqKxCPtOPKfTfmPgux6wzk
NfnThYSdCwWIxllpIhRY5E0fl9YUedIoq+7vSoUn5X0SdyDjyyiw2UeYkcVPdW4Da9IflzKKi8X9
WaPQUkeMgNOHQFvwsioVmNpucESh3+pTUGh7hEYwqyvo2+qutorxuzBbUWyzWdN28Zxb5ZUq4Dwb
hmwNGIn1gI8pCbmwd7ZBclFUiwkJHZFokXdf+qAxHkXhNnRn6CyJMI8FQ4QBj8fHtuyG8mSBtw2h
AeycviEeL68Igs+uL25qMnPER3+IsHRY15P0nw1L4h2kDR3OY87atjny3yVfIj03OmvjevT/9JDD
VL2ZzNNSGzWjBAyFtkjryiV++Xkp3tdaDMkHtQox4+MP6Zw2WCbHFUcR21MzRGWlOrXOvjKDiN5S
jmfh7LW0DLKOznRYdqPrbZbS6I8zzPH+Tvlt76TwGnH8MbhHKpKuUBsCozWiypK6/9vOkglrLpg7
R69u5wLPmaQqIzeG5XwlKTiLPzoEEB+dDqRuygyuy7NVTXGbU30Sm0cgraH7qldGdkMvVhkbIOla
DBF6iNjZLS2KjdfP85E/Hsr/uZT+PHudaQN1jfPCD/i4kPoYYCQ5dPYdHnT2BJ0fEmmMJ1iGBh7/
QqnkF8H40pTfgjcYyrkuL8YsKmLVdl3Y5GY/RbohYkxfezd5R9uNarUbE9/ZZXB/ucKZZX0nBx1m
rolhH+xTeOE6mFYhtTt4Ys030x+qZ5iauCTkMujboxZn+tplMmcZh3ab08vLetmF6TBNTWQEpfXY
Tz7ez8Ug5uSI+VB766d4vm3xg0z6yBohitKSYhe+y26Yy50s/Okeb0tqhT4fm2SXGEY9vSLtyN56
Zt66mx7fvp8as9G9Y9XZKTKTrvJ/+pnEukTKdvwlY3oWIZlOR4HDxpT7iqF90971tPquqBwsO3tp
UqXnSKYPmKmhh/BiATs5xIgv8481KD0K5g5EeecWzhzcATVpzV41nnGT10GV8YL2OG+vfGE+4McP
DMjFXUrv6I//z1lBLRVgpzks6RHPm1ptaIQMB1unvbPHRnw59PlkfP38iZeHE0YaDwQ8XrWXF/uZ
vuc6W02kx4aJdMOvYFTmd2zX/XFfBGZSM2NoMbggmrg0vRAI3YvwTsLGERWucGg7uiWWYCnWwgvd
dUNPbvM8M+b9klTOtLFFZbo4cgXZ26wxRP3BSfzKOwxQiawr0e6PQurj2qFBhLpC2kbouhgEIPXZ
wQlYS49mW/fiRvWirA2sJ/C0DoOuFjepqeLsNmiGilHMvqhSU0Zt6007xWADROtjHh+5+3tzW/l9
JTr8JU39q5M1waMDyo3ft20W0ByUCV/0AQ/q+UtT4zazbQO72AUWUf4WR9f8JV8yo9xzZHT0647b
Lvlm6vKJsZCawK4xMrLYRBLQ2cWfa9Xze/C5QOA2+/m3PaueCBfILgBqqSBoNBE6P4aLwZjmJumD
4M6Dcv679j0HemmG651hx0+6xtcKR9ojQDNpGVz7HGcJ9J+HIzRD+0LrhS9z9vDAm5MFY2b/TlGe
cRH3QqEl6FxR/uOllUheKaQKDzOywPgBUORkrx0OAu4/jq8yJkhgwDRGrmYaP3B+6fs2LA1vfrQg
6I/GrSHyWbwCAEJSCQu/GIcpSp1ae+OQLtg0ObFMHuIm1bMNHpR+pzYLSq8dOog8eEuMNHj048Xq
2NUEuRaoAGsjMrmgesBvtsoP3dQ2/0zGBGniSo31Z80/7tK1JcRxQ+VH/+J8WRZHcBpr3bmbhlpW
OBtgihg8GE4zbCGyNN3Oop7fO1KU+T51NPlua8RKOsa+0yw1zlMQ+X83LQNvb3V6Z1lY9hogX9A2
SAEE0Fe5Y8qSS6c4oUy2AXnGmI516ze9tq3oepKBlCjPEOjJgsvW8YXd7GH+J3KDDi9wvzuScv7F
aCa/uvfzLOk2Xic6vqDjz/h0TiKzb1oLjegLLc7SesrxfB6PPVJbyB3ptNSRMrLZ2drwLygBZG0a
0FD8pdy3pR6rF/wyWVZ+l3dqJbYRD4GXi+cSziSkhMmd2xp/hLqJv1aCFhYXFrjCvMXF0Rbvbmzh
c9FxcrRXuKMAe305CfycGxQTsQ0nB6ewYMawsNTq9t8sy308DWsKpbfPj9afWvj8O3q0JRDsMjQC
WvPHs5UVuoNvymDcFfXaTXXz1v9BkpoUP5fOLIufhi/KNOyNeNliCz1n2zldxa2jxwHYDJ6RJm3Y
xnNn3pNe58Zj+4ePLdreek2w4V9N6CSGed+rzBm9lyTNuWodXTUWt/qSju91V3jpzyYd222JPikO
tkHT2UEU9ILb30+W6SUAoMpQSEAgYNg3Do2fL8Ffogu/yV4nCtKJx7zg4wqgHmJeuQzmOxcmZIeQ
KBieLM22hnvOnKnf2e2IhCAYh6y7F72+ZOrKD7jMxCwPBSVtdGAg50I7QctnotE9GneDC8x+n/d6
ct/aQ495QBHrAAlC4oqFnfLS7j5/9TWT//jxScBQTpAK0vyE1f7x1dOiAowfKnHEqVLlyPq18jSZ
BRPrdKf2rkTSc509kRRYG6uC1bGA/XYOgvWO3lo9ovo7I5FjSwHkJ1ZyiIscC2Tid1m9Dw1zECJl
qTqP8JDSHAKhphk7qfem322KYe7UXTOLae8z4MsO9SUR46msy8K8YbsqWeDvW/bJlWW6/EDsitVh
nlY48x3ODQJ0I/dFmo3aHVpI39hjZqijwFxqXz5XaBu4DJzxzRiIl1ce/Jfvg6qFpcK5jz/PJQf0
hqpJ60V29FMxTBAqQQxe9SHBnhvG0OSM1xrBl2eB3jteRGRRaC0J6x83BNyioUlFJo69CCp7R8qm
7M1ICh0/kU372aOvx0YNdbNL/xkYINSdPt+Q61k725CrgRlWBqsfEODdx+dTYXkCx4XgrhlKcTvF
a6lPWNVPA22Te7OIl/FKbvEHgPj4SAZWrP4JuCFxts+9AukOF7XUE49q1/DwlppoOJwQ6LXdnaZX
bfNeJH3WRfnUwkVNcaWDWFM6qf9kJLP85iZGEuNUPeKp/YIWFXNXU5+le61F+pf01sE/HaYQbWu8
Mc4xXF1TXh24bXJsgpjcMZy1MV9+jqofHrQZ/5OwlRnql3xt2udFWj+uU59WB+Y+Nh7Tsu7LZIeC
SOuPbo84IHRNmWoPQVm4EA1mRHQHbbKcf7TY0NpsM/ANyl3iyTG5gi5cniXGsxNVTDYvBJpzD/dy
aOqlo6t9rCbDuBWJgB806lmqHbK0gEIdaha34haNZllf05Pba1159q0d7jmq3pVlgF7t4/aSliPy
fBLenSpU/cTczPHd8WH6lSFkfwjHXq0SQsjS6z7jf/o4dild6Evzp1GJjeNRUY0wVOaXGV/rlht8
KOWPxYYL+Croqy5vjFMYoDhqWVB9a5rZOjhuPiYxvqvpWs73Ce5a28AHtommRZZQiz2v6badCrTp
2BhIQH62jVZn7WOq0q5rt6k2ijIJ5zqv6DQpBlF7x8mi+/tlZOzBDWZxtb3rJAZ6IYF7JU0zNawL
MSYtf3BUB6oZxIlulIBvf1eWnkzFzq6L1X/q86N7gdJwdlaUf5UyQAs/D5Ke8GqIfQ1Yh7voKsp9
kykcranJr0mCF2cERQpHqJ1RQ2K6zSqv/CEqw9aGK62Gv+wveENrA40WD72Os1ZDjt/0igkkR5+I
KTda0FEd+Omiw6jubLVfOtff5K2DC/Tn7/+XByOAY09D8oAadk6UwiiTciRh7gXMgiEnjWd6Qzum
FT9Ba2EUSimOSGKu1UZ//ITO9jQJOP00IoPNYLs1pP4HHfNSSSY7xsvdyun2GGgtRrfdzVieFmFV
+ONvfapFHI74xge3se0v921flv027pStwWa38VRWmfDvhJj97Uim562wnhHvlgBfdlT9gcT1W8ea
82uc59iAdZ2cu3uSV8M/xMAR810azMK9G2dn7H8UM1MHHjQP56vnpbHzH+PUgJpojcIMxokx1FZb
ugs47G86O4/LcYMv1TXX2z8X1cdVWY15SWq5x1Aym2fbYG0ZeFapB1CpK4H8mR5+u7H6vJyfGyxq
3jixpAlYcgRfqA2qb3idj/60Qf67dBCjaU+U+7IU2i8ItBjWfr5V/vLrCEEWwKZL+wMRxTmQOMI2
SGMfDXAxLKj0sLNQ6Y1tZNQZwZL73v5/lJ1Xb9vIGoZ/EQH2ckuq27EtWak3RJxN2Nuw89efhz43
EWVIyGKxe7GLjGY45StvCZSi/tSHrel/VsshI8jGLySq0COCZnh2YP9qK+StIv1nN5Yi0v95M1P/
JdyBpAVLjHN0uakai+ruAHP1sTP6+CDbMUQLIaixBHu9YaNs8WnGl1YHYJ2LO3HidQwwp5QmQDx1
FrxYYkH6sZmSDhl7rChq+w9WNAA4LRHtgBy0oJPMMtLvhFnXFW8cNynpEoTbs2/CkkCjWnGpxr6a
PRoDDPuHNvUjEwf63t6KKD/CKZn+JCinuWgHj2dT9ACaq94pjjK6geWdC2yJCn5fcmp5BMqwLK+r
zEBV7VJN6+YxnjppjDzwz3K3otxmD+jGGIOivxiomj23SONKHjL1Rnpsp6rDWoceI3wMt4d6G+Lc
IANffK2KvtNNVA/8Rvpcp5LuH7mFpHBfIxZW7mYJ6PBlApJm3gubzasvySUMUhwZYRj+cxR7uYtS
vAwyrYrqxyC3k/hHrGlhfgIWbCM1T2f2oANLLlAs575EURWRQugMadR/EUGfbCJTwrWDp0tBakSi
JJ6j40wByONOtb77sPPzV7D2+UmmWYcORTr5P/ykswK3gj+frooysz9HFtmNWykj1z19T9/aKnkK
bwG5jirS0xWi+np/MIokggsY+sMsVBDbitSsGvyfsp3f+pmNLoJqBD9MTJW6lS4lsrGmpVsgguOH
pLeTWmPXYxh5mz0FRqo5dJod/Yffx4p0aAbVrE9SOphzbGZCcoANZANnVdRo1xgiovuZAM7Yt+zL
ylV6vWncUqbvvFYm2ip7Ez1TfxcOCnqBRqoS2iFramHK3tBW+2kmtNvfnYbLoHQxb4epkJqJDVKu
7u1U+moiDY9EQKgJpJJv32JXDx46T3MaR+QMnMJYtmUM7OAM7GSCR8nMlfYtNDoYbz78zgOOSRL6
aCFRxwzAuHd7XkUaDMzVTuPAorzMJXG5rZqwpB9iA4IepxlwXWvO8NiwKA3itEYl/cCQIaoPUaWU
1k4g0F14IxfKm9Hn5vcprRL8muQhccbvciTL2IDSHFAn0+2jIm/3iYmtwSHQFfxp3QbN67eQh+Se
H+IS8cghB3BMg+0dyk63cAFRUIdk0jI1jx8diTLIVolHa6WNBiwNTfiP9G1QZ7dxtKGYlfbpNqOU
Enp6rGiulSQWxhgIqt8pQ1zfgvwmYjjI1Vw7iJotLn3EMORGpFn2yM5vRoxfdD0Gc1wI67EOIB15
GLTwWmMiom3qoBJvueU73yGHYccpaUXffrm9wa6vD+K4uU9N/2+WV1lUJ4LGIpYBOPpIKDHJbtWO
2aqpUHhB+pzebVvfE7F456BeRA3vQoCzfDZwKPoXi3c5JWxIk7bAfCCxyxC14ArfIpw/5AQ8ID6L
HiXMCA5noaci7Lyx7VmGlY3OGoiKLJCq7kWBi5E/EHIHiKJiEuAg3KxTuOhduwimLLxzGOZvcvGL
bRrNdCWhTELKJPi+PAsIjtKza3vj0RpQd2uTwnq102YUrgrX8hX6OsS3DHzxc96F1p1+6HU6Zc8K
DHO3ghAL2ZHFcuFxjoo3VOJHNo2dJ3upVsovjS4XuOr0doBVSWNpIa3+vIR/oq6NqI4N3x1Gga2N
BbMOJic5KcxGem+yG+IH8hY29lh8KtM+EcdZ9mfcQmpMkdfAEUv1BPLIx77qBgrOaIdroWdLTjsl
yO0k0fgqy5Ju/0oUkfzWkzzC7UmNusRTMm0MPZWe+jmCrzW4I/py1trXLSiI2A01zkMuD4WKxVdX
O7CIAJ1HAHp0tTLiFXeNpKxGWc6D72pbiMc+DkEpuCnYRK31AiwfjoOmwPe9vf2v6mXcDtwMCqIa
Fr0H9OUuvy1dQEqzlZwfBtEVBqCihlOgTJa8BRXdnuCqYq9lzP5KpF4Po9FmGxh+xU4uca3i0m62
oy6Ug66E9inOe5TXTQzFXPzk7iUhy6eAEhV/zQkI8RoB7eJGDpGJjmGQiwPUeWNnp2n0X0GxezdC
WlqXqlw8p8k/ynJxBc7wFYMOI2qrjL8YkxJC0fu11B/SCtmCaCg7z5fV3IPi3+8UAhM30qzuzpaf
r5y/jxsdB4B0gDKJz6gWW4v6VBmXELDtqt3l+pSdDQspQTekedC4tUxF/84OWF6A76NxF+EIT1UY
ePzlBrAaR6KjJ7e7EoNG6mB5JLstslXlalSGkA3qIFz1j5H/POZcIQHfwK7DN+RyzEDt+qrCPWYH
AN/4ijCTmFalHST5kw46DdsrSaTnrCHaujPwR0vLa0iqBuJkhoVdDoz8goPnvdLuiqYWK6s3imkD
5zuqXRAV1r1qxdXSUoyltTo7Ncy94qUOhDABIuXkvftMH8LVkJjx2iEM2OAB/iZKQv3bZ/m97HCx
cRgPxgUDAoaaTVEvZ9dmTg9pdDJ3AuXsFN+lagxaoMsz4v4FMpnee1Y7mdOzGY3lQSRSaT6mmJeU
L1UmyLmrSQl+4JqiRuhzSRLSao0GeCSGBiitVDM2vttKKv+suNGGtTqi9rQy+yI+5zFEtTUPnuPs
IjtXj6iIoXaZ5GgGPObCMfudE6VZ+NkZJzS0NnnjQ9des+F0/1cUZIbyM6QtzOWB1nYz9V4lt036
S1CCgu9eBQYc5Cw2qhDhyoJSXp5HfuNVbdb+UtGUix5kBNzSDRYwVvA1IeVt9zWYrFWFZ1qwx4qu
qzxNHw3uc25Z9bEnFl7nNtgtT1QaKEm1t7qiAvygKSRBeQiBPB+DHKyy1XXibMVOUvy+/bE+2BuU
Bx3KRw4xprx0k5UUnXQIOYD9WATKdFbDWAFHlsm/+0FM7VM6Juqdg36192lrz7oR1HCIZ4ylCL4T
dcR6RhrtE6GkTyBIFbEBqyj/kKImKta3p7cMGTBY+X8bQ0Osm7BhccKzomioIYygfbDp1KgrUDpE
In9Y2T7mpkAxy3Veo27lOlJ2j9bywUQBG82SnmiPkGcvwhUj6m0/gwPNIR98UBiqfAiUUvukT2r3
6/Y0l7VepjlzM21g18QnyEZenrgUcznyNWHueEd6t1KLGEsSnM3iO9/ug3FsUM207sBygrFdTElx
atSdi8jeBQgm6F87ueuNQyZ0ub13Q169sqiZoLYBTQ/TAq6SxQ0ZRSoGF9j27ICQ+8/0YvuTHNgo
aWR5OWFem9I7c/ouvdOTWeyXdwQnW5NqEDrHJPOLYRXS9lZ0g3YsYydYo1djeqZWYWSKxm25gzif
5i7JjPVHykN9d/sjLiPy98Gpis7QUZhJGLJefkUdNcCkrn31qDjoacEFdxK/8mp76sR+RP5Ve627
uN8OVqlhwSUZ+ScHXm6KybAhPwThZI/rwGh6gzo6Foqf4rrrn5Mkt9XV7R+6uDPef6dDG4mEFIgg
davL36kEmPlg+q4cxWjJX9Tcj2MvqYfW47JO85WwRfR6e8Trz0KFm1bQ/EjPOlWLESnFySAfhHrE
qmwKntt8rD+HqpSOq8HqlAbKmKx8R0E4DPaaVetfbo++yMGZL2RR+oP8cy6yLytmY9NpJe0A9djO
Auj1oBi/LN/oPClHc07CynMFY9XZ1ClN+1oypzv74nq5qelSXyaNnkWs3q2z/yp6M0sdyPikHYMS
O5quKLHGNDL1s4MWsOKVtt5Md27Nxc31PmH+gXQRuTvqN4uNiCxk62A6rx99bHoGL7H07rNUxNQf
9KhSX26v7uKk/38wurDwrlhk8rrL3YSFn6zWZW4cm5Ey8dNgNdIfFCIQODY1efiEv1xIDNb8O00D
aWxb4W8LEpy9nCNLGksZe+1IyyJ5kyRQER71HOugo1L5jznD+xxB9s4CTYozi1BdzlFFgKJvgMEd
aRsR3caDJB3Nzpef0dUErhdC8FoVdTvc6T9e8+vYszNxf0b6m4TWi+dPDSNTqIWvH8tgcvBK0JHu
F21rlZ4RacMqz7P6vxppGXjnEq60kxGsoXyp329/4Y9/Bi5ds+gX97my+MRSgfzRIFn6sdMkBfkz
LdmYCD0jMRbk0oPShObBjMfy1xhG9hOoJR+uaXSPg7As+cwfASwGr6PCMTVpLV9+BDzSm6LiJeUj
1G21V0Y0frYIZwTAcIIIEc0OhNbLlAxmDtUlQZ7F6ftpvlDCdAc1uRrvPDYfHGz04XivaRKjJbpk
4utCz9NEJPqxyhKQYSIKN+huq+vYcpLHxi/FnXv7+lijAkcUhH45o9KOuVyAMIbEg/uu/zJV0A0w
2snKr3IKyD2nRiHu3CHXlyaRCOdLR32euGT5kjp+EkqlWiZHZSjz9rkR8aRth7rvVpophZhg2lFn
rfKwqr6bWAd9c+QObas7qcj13UJviGyEy5sy3xUPvaHKKBXGWByLts7e+D2tF/e9JrykyOxp6/uB
+pD4mPvc3vBXH5Z7mt0+q2dSMoJ4frnQCo9SF/QIOwCkGPINbVkXOjXSoE1Zb0r63nemeT0e+hEA
aGd8OfjWZYG1QMd/BCPqH4tkCP19o7X5WS9BmyGMFNTNOtGH6d8aV6DZGZIFnWsg3KDLwDpH+R81
Jts51kZTtvvCMaJtlVq4BpdGPvRbeTL15M6yLgvJ74POxGlyWXbWFb8mNOmbpEUWnFJFDTD4wc5M
fEOTyZ7OQz3o8UrUhKgHtXLSTxQQYBOPDnazs0x3NuyrphLVuuvNULpzsK72OupF2ECQRAGaBWqy
CE+ccDRKKGXOMbOa9nMiMMxC3slGYYiUXn/uqoRslQZnesy7LCf5tqI7LLMPdgAsdpBbMhxiOhSL
X9ApWVVo4xicOhy4DmoQqd/9Am1NuxFB4iVKGtzrms5/4l9J/vwtaCSywbFkIUxf4pQHHz8ApD6c
I3Lqk/RQaGm2T0vb5jQPGH4n9lTqqzDCm9mjTECv6fYRu7rLdMgpiDqQ60Bpo3N7ecRSpQNXj7bW
KQT0E2/6xEq3dZkE4dagh3TnfF3PFQfceZ4zjseg2X45WKc1Ue73VXKKJanZl2Cwz5NRaT/g6X1z
UInbIKwJYB3ZIXR5bs/z+u2cvynaocRhQIj05dhagQKvhU7oKUYG5wuqv/oWyy953/SS+G6GRoF6
HciFxpeA6PR59GdAp+rOYf/g4M1ywFTLoIXPEpqLgDA3cfNBh906ajX+ooLecNO8RkMgGc80BFAH
QDOd6CWCRT9bxg6Sv9OlPBlcperjHI+mUH0UvTpNd7b9ew59uQvR9ABfAB/ivTq/2AZ5U6h5ZycO
URxP+xrbbaNaob9ndW4q5BGDc/yHffyjA7l9sM06qjwMdOp1CLos2NlYtaDuFfd+7KHVEaM3VwzZ
V6zNbO0ApUfSqY6PiOLGtAQ2reUMfyhEdy8NovLTCYfAsvfoTVXlOoS98Hbny8/11eXckIlxMFal
NIkbx+Wui+NkUqym44SZtiQw29Msz0Sel0qS1cCSjwLU/xUd4QY0Zh7SUYXAYYnk0ZK7e4YUV++o
bs7lQ5CDpo5gw7Lm3fLsWCZc6SNYLoNOcaoFXwJTEda6lvugczPbBrcVmCJ+vb0IHwzMo0aFCioc
uciy4GAijV/4XEFHxxAKNi2wOL7RCki6LSrhuK0lU3cOg1Ca7hy76+uFiEym10TbFxf7ZZGKiwAH
3XQITk1jKBmS+ErlgZiuFJxZh/hOof06Mp1NN5BupcxBkicvMzy7BKXUISd+atM0+A08p062TRdr
zXMv9Y6xHlEHmn1gTBCNGXDU4hUtNalcaUpSaatarqQ75+qjW4d0ZX7O3tEMy8RBCoJGrzozPEV9
bn0uec2f2kKGl6VoqJyiel65dA+HfZbpPnwZqRuA3oXN9vbXfxcWWxyBd1GMmVhLgWyJCQafi8NT
EzjHXmrzcq9H0mS7uDKo+ALBW5zWWVR0iOlFiUA/sbOMb4FRo3dY6mnc7oZCyv3PvjY2vivpKc7E
oK1D4NSV9azinPUCSSrM3JQyVuX545C/jlgqGB7O7EbzhCjXGLmtngWfpiBMf1stgQfF7lx7FA7S
rpsg0eLo1ZajNvSAb9goNRqoZ9FBSFCVRv3YNw+KItK10YKE3ISlFI2eXwG52BpFI23b1EY03fAR
3YeuK/vOCt2bIvoVK2FF6bzFaCeJRy326o59j79IXeNFaSh16M6gSqA7Th/LLvFt/gJOvBsfG1hz
/aotpLA6yMokaz81I9XHQ93o6rgeMObCOyO0C0CCUTU9Y/yp/SidXIG6k8TR59sf7z2rW3485K95
OVBwg3CwiIK7tkgNtTL9Y6Pn439j3lfTNrQl0wSb1ka6V2DcAHlkhC/oZrWdtW8qT1mAVbqTpZuk
bkTniq5qnnT0WQO3s4v2FzKUVeQlflGXdwKK957L4ufOOACFnJ98gZ98ed1G+QClI3CkYzjlWbeC
tAnZqAj8UWZsIwwfOrVLq+egqWV7K4GuEjjz9GQydeZ3ulsijEpSJXqtq1xpaGV9zdZuaS3VceBO
vaa8Tb7MPtBSufyp9HHyamVyrK8R+ZSHldIgPLaGi5w9GyWe7msJtAsD1xmcNjRD1Ypd3iU6/0KZ
ZZ9WrJdbht1YrRsQDPfO/xzRLBcDAjA5ImjL+e2/XAyZggwGR45/pJWtyT956HAbceE3hgEtqrHU
v+U0x7AL7sdcfoIH7BycSJaKA3wouTc8v8MrtaDqcy+HvQ50gW1gkgVQj6uZTODyh5mNpRfmqOWn
hA66eNZEOH2PYa1ET0COjR20nvrOO3w9ItVYym4E9jRgISdcjhgOWlMWiZOdYFWpMj4+9F3HzOqE
G9QjLabiHrj2owERAuK6oztJLXr+73/V+wBNUez36/KUmb294wXEk2VsaTOXYJ6UrVz7Zb27fVav
n1lK6eBpecc/qjyngZQ5k9KWJ6TEa8PVsUavU21SvDbLY09rM/QWBc2tO8Ne503EN3PbiaofEubL
sCKD8GEbkZWfeqfyracIBebCi52h+g9nIjjJtOAnB/XkufM74ZBsAgtTW9Heeew/WHBOPNkbLRjk
8ZzFnuqsLlIFEcwJJTDcaWowb9yH4XdTh3RdVEV5J5z+YDw4r7RqkPak97bMXZoh6CXEnMSpwCdo
mxX+DycH4QU5qd5iVhiebn/cDx5zpkYrlm2D2OCVa2aO7lA/jlp18rEkUDbxGEKpsREk9wmStXEj
iDfCNTGOoj501JN5lLoijU7wpJrkTqr80dzh93A9vuOdln6nMkoomEV04hT4fr8N1Kl81BJFm+Bz
Fs9Y5wIKvj379+725VU2M/2IITnFiGstRTnoWOkoGbSAMSMdh0w/lI03CmSDs5tKi1p6LFphY8wQ
MLSMmRBoQ/ikzzJKgblLvNs3nhpXNlLZci5pyLorFsR0RCtdhMATUuxK03HXDXI59+R2Ah7Rco2E
ML5a7bvWFUm3CYUMr7C3kZ0GhVnUxoszWPf8zj84wzNygoY7MGKO0xzS/nVtOHosaYPZpKdKtOlZ
DlNzA5sZVkCs9YeynJI9797+9uJ+kBjSDpkpJoSKJmS3xaOZwa3OhT9ZJx1lzxOfEzSDOmg/ql6o
W1Oq4690lJtN6LSsdBCY5aFSFEn1fJBMGeaFyvjPZ4sukYpDD2/WLJ85r9JfqzA6TWTVqECegkhJ
cGAeMSfOcN8agJja6mOZoGV3J3K43tJzORmqDQ0MoNVLog1CDn0Sd4l1SmGvSGisI+HKIoyfoxjd
DsidYrgTWl1nJ4yoYY84F/xmidzLSfa4pgB8Y8TEn6bvYdToXjpNkemKKu/Wtz8xvAr+tIsDhHYz
Ekbz+8e1xTwvR/ONpCLICx1uaWtqf4Z6g9YHXHywxW+UYeqh3gSwWztUK5tIxbCvT5ClDsI20D9z
slPnG4pyUi27nKhqfEB5VMJIwa/jdGcUZir/5rzVJrI3cWevigQw3c9G9bH+NPwJZFqMra/YwXYP
DoOMEyGA0YZ4C0X1YS8PqC+cg0YL9KdZiTlxSwMKGwuhxK32kwIVlIjDoJYjcX5H+S5dAbCSxgMG
HeonNchqo/UQbZIR4NeNViWjHB31s0SOxkNQhsOZHLeb8EHUseA0Ms3fYIyDHTT0zjZxpdi3vlqd
1j3NAX2yE2BTNkY/hM2qiqn8rnrOY4r4D8hIN5DkIRy9HttC+TPkz0Z2E0JO3yt7MR1tqXKsdWo4
3Vuo42+5so1Cfs6aXn5VBkMZTdfI9c7fx3FR+o9mGNhgZiPFOGa2X+cIAqbKVyNP6hFEuOK/xMUA
mTGDLy9Whdaov4lHDe1LzjEsHorAwK4VSl31NmEa8lO0lM+2razUD5xnCUEZNCQmN0mKMTqLgoar
hrX6N4whq2OkB9Xo0UfyT1lCQQp91STxso4y3aqo0voBVdUi9qJqsE4mGv5f/KDvzomV+L+6xFFS
l+p7nu07NQi+laDzflOaVPw1MtZV8AqvftK8LCEPcFPEHDQP054mfcq1zu+fYrkv3pDAIYsalZjy
b6U5IQYAKfYjCHuoGHGN1AvLVeTUcoPWfF6/TRBG7IdQCeMKyzobHyIsxJxwQ5IY6J/syW+cIzgE
PAEkOTMfbHXsP1PuLOINvOz8gTDNdjxh4tnBqxAiyzJGY3U0p7xp1tCUgsaNY7PE157Y3DpZuI5Z
rozKzQ/Dsoqfban2yROTClfT2NntegJFfwDknKmu3stt/zraUOZW04Rr/Vr4SfW79JHEJNyT+8kr
fKtNP7d0D1UcEwpU8PWuVqwzVt3+W6+T3r5Czh26B1tOpMqzytYPt2GGcS0FmbETK78qxskroXzq
DewCo2Gb0237KRraIWDJFTlbx/hEzscrwBE4ihplWLW023HXG0KFXMwpEcKOZoCiF8sVguOm2inf
uhzbg+9KWenqc4BwdfuqsfzfqOAU3ZseWhhquhgRqMU+DNL+Ue4UUfwIemC6R1qxE1pVvcA5EaPx
2vrV1kHc/6nDSDefamQwp02G1MHolqbdHAo5cgZ3Zm9ofCIES42kdp5L3RfGQxIIeYDA0sG4GwXe
214/9mRNKx/bkCcUD43swP+YrhucNgbTQ2CR8mRKrDTrPhMr7GyfjPNLZiQhzoFy2ezTqeqJNZtm
nNwU9KPsGkE2Watx0ivrhJReUPB9k9peSZlcd14jqv5ZTNOk7El/pK3ZxYazhYIKJq0JTExconaM
uk3uNFgkqlU6okGMuEWwNydQaOdOLx3xxHz94nMcxwPZZCqQx1Mq1XyBHhEoaz1rst+NhIvMnafy
KmDg1QbGMYMaaLvTBL+81zXKJSV21CPAGtU4+uiPJlBFfAThOpgNB32Co7X1Uz+5B2i4er5oVIH3
RTaMcBvA7/zf/3qjAaEFdkeCdzLTXPovKYJzQ8kiWqk4gdV3wr+rx9lA45w0ke7fnL8tbRNlHRsm
eCo2WhVdsSnKKXsLSW0q1x8N46Q2YrwT4F5H2zQkDFruzAz2PCCKy9lNVJbQD1NxlUHoeY0+qPwU
DUX+HxQR5UkR9XCQzVrbKpPRjR5yVH7lDp3+7farvcysaHIDWaF2ya1OafwKTk2XM4M6lL2qo1ao
rlbSBVPaInqTijTeCDkmlZqwrxvwS+kRcRRZ+88tKcgMWApRu4Zk5lzR6rIC8CdmYukrxNzK38ix
OvyW0pYuRSJ4eA9Ykap38snrQqqBvCABKTMmoSXfuVx7rOgQ2uKWONVaVLipgeNLbFXBp6quiA0w
ESyfeqzF7dVYp/VbWUAMptw9girTKfb+a1zI+ZoV18l1CEZh213+GHTTqBiq+XCyexQzx1hpPAQO
GpQcjMY6Oo10j27+wbmiB0h+B1YIVMES5wti2prSVhtPRplCha5CY5dpSf9lbAr/Hkd/eXnMG4wG
P+WQWUwSkv7l5MzYlvzADorX1hBqsHK0xkFCssKT07Hi5jFshXihAZn9vr2vbf7Yv2NRhtWRCqad
DxmKrsgivA/7EnE4oZavNnwx/9nPc/YTB7H+OmlhsC2DrghWWU6+9UnDS+jr7dGXCzyPPvtRcLCB
v9HzXU7a8LsSBcZXikAIxWd5YR1RIev2Zt3hVHN7sOXNhW0fJS6go0TkqMRriyDfmpJYM+E/vap9
Iw94OTmhC24Ro1H6aOqbHpRheGfIq3YarXzScjwDYcKilb+sgYKy7Asg0NU5kzR0n91Zn0vDBim3
YsKyKgt2oCN75UshD8TqxPOTswIwo70VgUrrU9iBMnrIZlkI6ITwzdxgiO14A9ZWfTQ03+SB1QKp
9sIMtTgy7M7ZIIOFGj/SXWnwyoMkj27nowjtpkjRma+3l/R60zI9dG9InWbk8ZLR0MZ+1JPNNOcm
GLLTjFZ8FGQI56QZRk8aavNhiJLwz+1Br2CdDEgPaaatU+9BnWLe0389d1kb2OVk58UZ+3F0kjKB
0JXXWlHwEBitZexDzLxXeFRmcLRHYVgHWynxfqoloW2R3e5KeMDtWG5JaIedMxLn7NRRaobT7d85
P/eXR2sWSOWqIr5FJXFZro8MIDFJVauvo8hL5JKpljRbDZrYnWvx+hAxjsOykoVTbFzq4SpNEVBx
1tTXrqrjcZNP1n8GmLPIUzqZNse/T4rrkPmQxHJ8lyc2S0q9RmTtVcolrKuSIA/3FqZZ452X56NJ
/T3OIkcGxB6nvYzDBtlAZUNWAYngIpQy+iv6PkDJbk/ro+EQuJY1QIVwc5btObybrHKwJ+01ov9N
0FZGD4YRpb/kMMnvVUev9wWlb7Dl883LkEsAQhTnjRVGKrmGn/Tfe6n0Tbejrvn5X6dEXX+m4czn
EzbC4kGpKhmlV7rI52CoFExh22bi4aTb5kWxUN9uD3b1jMyKLLPsD61dmSBlcbeaKJQqNjaMZ61I
WrEKs9x5I/VDltxu9fERnFh0NqK4/DNBx+rvHICrW2geHAgidGL6vrzYl/cBcAFtSqhInMmbMA50
oFRrMPxsx439IPW3TZnke8U3p/2/TxqNAWJg4HAz5/VyXBgxcBKhmZ7DRvg0czD+WedWG5wnfJTP
BXK+VCda2Yxc3ajMf37OgDBQSAEzhuodqNvF6BZWd5JWVvCpYsqlWp/AXhty6adeV+W+Det7Vbmr
IzKPR3DNpgXei+DR5WxBd/phBrDwjL6yLR3CXsnKzdD6KfgZlDGc1e3FvTolaIvN4KtZwgp7jaXe
l2qiyEnwhRGoCJqM2kmm/+dM5T0nriuJadrxM95uDi1hSWrLoFLXw5SXNhvPdkSB5AfO4Bqyu5Ud
YHYnuvaTmVJL26mt6fhrjdYVVdberKpqmxvOeEityEjd1OzraedHRoMqq1GihILxbt2H5L2jmA6V
WaXibNthuStkWSh4jElt5iXdhNUqIjfk9W6Tk9M3Wyj6iAngUWfiey/in2FUI9Nwe2WvPiSiqrwY
FjH9DJNYdksEsZzVID5wnkzJAo8xWN8U7Ce3ldneU+O4HgpmPwVVvIvg+KPlfbln+kkNoOKF4oy8
dnMOw8RRvT6qTxj8Ge3m9rSuY613lXpoSdifkB29C0r8FRaAuI1IHlVxbmcy2tYf6nRn9bqjeUid
NOKPIzdxPSNcJmMbam35CuZ/onI+DZQ7FL/OEHvIpynMV3JtScdRzirVs6p6ADbQBTreg3ow/YoD
m14EbpLqH4N4bUf3YCw3UoM+ELrRYV09VzBssjuIlqv7dfa8QA1npkwQKC8lVTjiIonMrD0rVt0h
7YdjCqL2ZfsyqKL4OqpWudaxxt7G1J3vbJersHn+evCIOYnUyK9idMXJqsDHk/FchlTzUBUsaZ3j
N6u3nojkqt5mYTDdc2G4utLn00j7EOoQBxSo1OXGaSubRxLO8lmplHbYSvQ0QaWUMZYLhGv9U47D
zCatk39+ShiXBiLKCkQD0HEWG1YII4giTXRnVcNY3OWryodQm/Y2DJ3vHRky3simeq+mcnVM5ugQ
/hcNW9kiglsEO104iLhB3eict1Q18fUCyOE6nZRmG7+30nJ9+6RcZfV0LS3gIyjl8XhwrS9mCdoI
XFs+hp9H0OoPUUUzWgn7+JFa36dIFFtTj5TnWe70iVKdsWuZ8lMl+vrfdhZPF0pXvF50ugA8UzO7
/MhopYSGUdIEtzLCio01kqZuHBUdhLTGZ9YzUbwt/i2ufB9Tp6+EURNhCmCAyzFRJswQPvYljLDs
uIEMA7YVZJYIn8as/XF7nReflbEAAGBZYgIlf889L8eyKqNKsbp1UGGW61/9kPnrFkV0PHKsUX75
17Ews2QhZzICIy6T2yxIJTuw+vBg+wbav91gICqO0LJYNaUNouv2aIs7gZlBAyX0gWvNOQGqeDmz
WUnRRCrd35epo+9SZ6xf5HisVlgO2StVzeo7rhMfjMejBSyZysN77nc5Xi5xGcd6aO7RoetcG/76
rpMLRGuaSjjbGO/ve3HBxyPS3SevAqxiLGaoqFC7p3Yy9nllfInsSnnh4a4PME97Txh9t729oPNW
/ytXnBeU2iaIZAQGZm7HYrikCVrEzXDySECFrNAt0l3JkIu11iaK68vSuIuyZgJD5aRb39Gyze3h
lzfC+/hc7iwvvBkqbItgMjMRbpOa1N5jxxt+D+0qfQjyQf5OSSH7bndSQ2fRURNPM3L7MdPlcesD
MD1kky7f+SmLl+7/v4QuLPUocxbUXCSYhkZzeaCWvc+Ra14Z7TT+QlXD2gi0EZ8p+SWgtFAY3iXI
vP6+vQrX5xUiLsrpPDwOUKilsNpEe6ImnDP3EsTwA9g/jMbDLHq1iuoev3j+nsvvzavKV5fnz24v
rqEMNg/pEUOVuV5u+jYqVjx5uN9i6LE1R/D+t6e2eE/fVxWeHOsKdpBkYZ76X7ERGmzCSEaF7ayM
ukYpM64fbJxLPaWWxUqMdIc9VlXcGfZ6mnR/Meej/jDjy5a8HSA5CJ/4g763ojD8RtMqc82pHTaD
Vsse2pnKnaTheprIMhDZQqQgtqXSfDlNZ6LlJQW9tu9SHYvrPlJXjh42J9/PfcOtyAZfpFalzXR7
da83DsOS0tMbYKZg5y+HDXJfnm9dneuwi7ZKUBl7uyYexPzQPN4e6qMZgvaxKSzxepnL40GC69dd
k+n7sRLyn5rO5Vc/pjCE3705DS4luukTJqTF8K8rS1GENBtlSoKx2fPocooILlY+hgDO3gRP9alS
0Q7ycskxHptsVB4loLCesM3ozmt9tX/mUUnNZkgbpLflbC3QQ3XWdjZ0KN16CawGpSQVmtRPXUdJ
ys0S3b4z4tWnRAtCZrMyLvcPF//lPAfciX17UI19bI0q1il5Fu6iUfbdMC3le8EI8Q5/3OU9gFTi
X59zEfnR01GxgalR0TS1/pQZEEP2pTARg4GA1DvuIJzEcYGEC+MJeG8pvyFeVcO80qxmL+fd4CP+
HhmIE3Rqj9AHaAtTeOpE7RQNfRJot87jbFwXJhIUaw0800vwP8rOY7luJNuiX4QIeDMFcD2dDElJ
E4QMBW8SSCAT+Ppet0YtskKMeh1v0l3d4IXJPHnO3mtXV02zY67mZzZvPSU2LGIDB3SumLnmXj8/
mE6btbttyVrxbE++Wm9Ua4zhw9JDuN0FRTR4R3cV3ZiubpbZXxD2l0vihryX583ug2bvLLPZp8s4
bMsT8j/b+cTmZpG+0hIKEZuoiNq4q5vssUcURkJoR/zPrres/KnrLSNP7bac7wan6ziZ8WPvyDho
i4tQSnw0Kq2ZApd+E+zKxRWfGoqv74HdBp+km23k4zmRcVRj7vy2SUT5YXrLZCS4+boe0bpRVvHQ
AKGMJXnuJ/5MFzXVMNdiB1G2nM/5PBUPamtt/y70W8gMIzb4+6A084/YWOqvHcUiuBRuXxwQGHCu
Mk8WiUPOY59AKgzbR8vqEGCrWrlfIIeOtC0taxO7fM2kcwjnjgl7q42fo3Abe6cM4Vnp5oAZiPnv
zRe44CHsznaMYrRuzXApgzXKmrioneU2WCKEExXIQP82zJiJJzRKDZKh/ML2b4tKcVs3oP+fZjHm
2aFd6uJ2JJB5jM1wUD/r3CN+FtnLDCUlN35WgUWEC/qv5mveVJCXUBGMwvxgNAOMZa9pm+aBY6Fr
/KgdsZ2nNg+jHyqq22qvC1u06bIYCEyVGHR0NobJvKE7iFJhWleBGE1qDRjHw+px3wVkzMStPTTu
3vJ7dtfRtPqDVyA8u8eGjxpwEQtKdHRPeX1Q4It1UoZ5af4crKUabs0Asv9OMNnxf09RmReJRzTW
fN+30tl2udN6v6GgArtjzRhvggkoLXMWOVnefeZptHKhv/X1PgANlkJoyeYnsxn1aiWudNwbGTBC
nmN660KR17Jq46UV0fbBJXNp+85MoV+7XZvN7Q9IEZX8aq+Z8X1Qkq9H4KNBujxka9+QwCM3ODak
7tJFzvtx7iXZTIWZfxKFE3RpbaxLcwnWridSvvbNtWbFLmszkShWpphuc2184mtEztnY/XJWmFsg
txfTGPyspW0EdPeXYNwTFiXXKGbzLp7ryqA1XiPUu46zpPfTJORbHBupgI0R/IVmDwPbJ+kvm3PU
UFAfEGhawdmfjEEkfbk2L6MohcvEZBDGjkRWsfC3TY18hnOo5Jn85PYY1LKAELZ6fXjJ+16JY7dZ
OODZDNUQD1Cv10szC3f6RUesnH4thjsMD0U9MIxJiEBYhmMovd5L3HYeTx3RDnTQ1kWtMRxngPhG
pExoadLwhhs6A25zXyvd4Kl2nPUXINtIp03Jkg2Zci0NZPwQo3fcWXt6YCzshinoPOt5HFX3UHqG
H+7zMdR9vNq9VxIZV1d8GNM2f+p8AlmhYvbRGBfDNOe30zWXCSCQhKdoIX+3GarT6kAMYwa3DGSR
LPtLX0anCtTAYweHGtpjkPMPRI6a4jnwc7RoPa/KHpR3cx5dAvgwOPj2pTWuaQhtJxvEQYyf6l2T
zbpKVynMp6jdjDFVJC3BHiv1TBsxKNtT6IykSEpi1OiybBtMZgIjbfcgSAxwb4TI/W9dq8N7EDFM
SCd3ntHeNO5S7YKF+/BjVJXOmWDM+ZLopdcgYOFVwnL3debEI/2sfD9445wTOTmW0BARNpGLx/H/
xWAM/ls1efRDI0/87I+O8JLr+bZH5RTpX8tcsfo4wC8vlcyLj5vfw5JfIsXC0RRF9GQYi9Oc7MKs
xAGu03aqeE2ZtmV99qzzRqCDDufym64D8zYQmFBSYxvm28KuwzwptnVeduFs6FMUTf2XxkCAHKvV
HgK01YbEHxc5v0fDnoKk9ychdlk70ISadVD+InSko5faB310jdpsWISg0xsFOAJ322+ItKIDscjw
TeS4GFaCnYSHtE2yvi8KojSB0tjrB5uQlQKtmDc391FR6yd0kM2HqszKbW9Evujv3UoY7gfHNRgb
xhTM2XTSENZ/y/UagzU6tag/NHrzLqtUJNAaxtp9GzKpv5qF8Oo99urI3sOpHW+K6ziPZF7p3k1r
7Vuxmn3ccMu1BXUQ1ubfBB3C3jhA6vK5oQv8Ap3PEie9BQqQlph4Ki4sfA7eVtgkM8yHNnEInGr2
os85JWdy6BBwZcC8j87CzY1rCNG3gLVclw3HbW8XT/mPKhtMLKbCi84Mx3Mv9Se3ak9jJtR0cjj5
yR0xi7O5G/vIIKmpmpEnNtUkbpxyaTD++2UxpWVPjGLiTcwpY7+Unrr1SFy5V5x6RVqZ3WTSVG2v
ojnHL2+aKI/0Puw737lx8SP+qsYMJWMB2JtsAdXKKgZXMX0MWzdABRuWTbXj4D+/zGE7fJUO/K8d
vVt55ERrMvABze/HWeHVH9oyG2ZE5mazxJZRz/gbIh7WAcvD/BElHFlTlH/W/doPATUWOcVfo9oO
tvuucUNUqBVBfLHFmaWL9UQJw47T9SBgSfExYre2ZMAyFFk/A7fsFBB+JW+lEY7fjdxU9Y1jqunF
auknxVtPMsAns23wKi1jFz473iSmxFLt8lIZlq5PM8mI3dG2hiy/8E84UTIYUxHEk13M9yFz8+oS
FpP6FSw5XsnCF558snpZD7t8Gk2ar03rWEf8q9fwpm2Fe1m6lrQP5RbKj14xVyU/kDNhOjlZGJJ7
mI0Z/RN7uFvnAd14MdZWFUtqYOcFooQsD+FmZ3UqBn/ZRf2E1IeqcXlZ2E/kvg81qHGVa1SeXq18
gJt5kH+J3AkFIAMOu0p5n5co8XLfDWMbC2Bx0n27VgfDDNcgHmdTlJfZWjuXFqqTdcemVsUO2bqX
HZpgcp7KQmz9ThIiRNLavFKXRdG2fgIBrcWh1JSRO0JWfZpO1Gkg5QztBcc2iuqPRmkoZ5+jhgyT
YQvChyq30E10SONvh8jp8/NkCSTUzmq59XGu8/CliDq8csD1F3/f6q7qk7YoMsH+GtpjWg8zTz3q
i06e8U7hXvNwdxTPApnQiF9yxjXUIXBM/ZUCD4U+2o5jAzKCin3wrfY2gw2dHcSQkRtY9llZnWrQ
GHyICg9ITNcRjHO3lojGbMLa+o++61nqXPDSI2LuRPY52ApjjG0jt2Zg1FH/iwikGgOJRynoBew2
Z2WDhZ5VwwdQ1xmsvAbHB/GaNFux15pzs5uiHH/FhHJ4Q+y8UdI1AuJ67BIYTahoMPPSp36pF/P6
Ulctvf0833VuWJh40fvAesDDVE940lrsqWYkQWOtXlFfar3pMNXbVN/7vd2Pl7a1ZTqB1GqJtukl
3+80bFp+9uQcTSmDL/6CYPPax64lhvOzOViZSjCdST4AG3viXo1GT6iyMxXWiZP9bNWx7gep722c
PfXJ9tY2iqce+gELeDHsc7mMKo/R2SMAuYIfqbIDG6A8iJlseu7DUY90OcIlT62lqfo9kR1BtJvE
bHyoaa8738KC/+V4wKiUJZg3fSMdwOcZD3JwLUoDVq4hDceBy4rZbvtbYLgTZUrbGB9Fv6nP4Rg1
iATELGswskAZjVGyfocUpwCeDNn1N0yX7PrkugtqeCvqeXK9pdb5DsZjECXIAAZ1604t5QxNxsp4
oLKm9PJy0QWfiJwxvmKndrJvmxLjnYQgLw/GBDrtHWviv3UUmC7Rg6KBzOn3VfPCq+nDzDJ3T2iH
z9uCGMtGLJtks+HuzXb9fTXLHv7exPinIfL62AujP6JBDg4V78Wfp2wFCkWQvOecmFEE1Y2DH9NJ
Wwp44NSVVuU1eZe0XasYhX3OCpaheFCLfaw9Y7T3hFvB5fWpSR5RheTFLmcJD2J6ueUv5gw8Bd/K
ixtzRDSXgu7wP7vR7HY3oPGtnzTXur29FmtxG3g1D08y+zTSeZmBVE0Gh82PQ1CV9sXWqtVAFqCk
71a3WbgZU10ljdl396FaWBRjg8A4/a0esDrE/Ra6vxm3ZO7JaovwETx4tt70QnvPvgTXEXdsIb9x
o3EIjPzMKPfS3YyG01eI2IRvVJCtXo4h/OBaSWJW+gYXlYSdFB4IaxzkuQwIvzuBdDLlntbQdll9
ZXd7i2hAa1esfv24RuFcPA5GBuuaIyGQRHfGU83uILN35g1vGhfAcfAFoXtguEGb5NVbQz9tUmDz
irMRde5HNTnbTd2WNsPxrdG0qPPgJyrJ8VDo+fPfX563HRpcMyiQ6Eah1EF08ue7k3OyJ+isr86R
9M9h0GYvwPyvsjdVvmdhftN+AmOL7+mqMkOM4L5WVhFnpE08IP5Jlwz+Vsm3B1R2TYaxxTSQNe/c
03/pwnM9OpeMxVD5ogf986cxrB+YA2TeyR+i8miXW/VgbIqI7Wb01yd7JJIp4EW52OVM0OiSBdSA
8zK4ZxMf/8vfb/ObB4yihkwLHjKcfNReryYClIV2JDvUdMRDLsdxmG0cDKSmoSJFmNiy6n+bZvtH
VWRZ8E6v8d8uDROD5wsVwkNv/udtsIa8Z2Bo+icnv9Z1HF/2lArjPmJGQqmadfOXgNt0CWpj2f/9
V//bI2AEAC2ZJB7Eov8E5vxfo9xxUX60weqfGIdAzOuEE8QsDdmVQmDMCX0Rwo0V7RUrtiSQ7RhO
I0hcya55B/O40e+szv/yCgKE5F9XXiPjxFdvu+MEw5LDjzmt2zIdBtVFIjW0YZ5n3QwlnbRKv2dQ
+5fbf2VQAsBCa01T+9VYdoqA9te98k4wwe0UGEN+UB6gYPwkxdm2Vn2YRtKknM1tP/797v/LVoQy
DkEn37bjsl7/+eAnS5NPoJlSRFKG+ybLq+90XRfy1iPjNBNTes3L2Nr//roxe2f4fv30+Oiu9+P/
H7ndZvm1f0amCTSF700TOcV+sTGsKTtQfUo7JU9cLF2QiNctek8j82+3+zp14v8s4L2vL78aepMB
8NFTVGP86+CvXUK9qgehZNAlUzFmP/Oyn44dVXz7zkb8duwIKgppB7IYVHuogf786R2Wv4YGB3PV
mU5DXAkWpYSDOlGr0aS6Kq7QfCfa5sTkl4t/C1O6+c+zE75kDAaMrDGMR6/XvH5enGgieuMEptBG
ryvyE4Khmzrotnc0NG+/7SvwibwD6K2AaO3X1MQpUNAiN9aVmZ7usnc6GMbskCGNs7ZwG3GztA2W
nZFstmAfiboSHyL67MUe5Xh4oxZreW8s9yY/kFzIiExL3LVXZQ2L/p8PwAd/axFDGZ6KQXgHe6SI
j12q/oPfRNtFo2mqCFzW20PQCNlcZpOkgovbYbG4tKAtUljWdCxqqxx3Rjshof+PHyQDfl5Kln/W
QzTzr8aUUTixBYdzdW6GhX6sX2G95iyQWnlgv2xuv1tAlY3vXPTNB8FFGRni90GhgXr11fK/Te7E
/KGuz15rGUU8+rl9Nwa1uBR53mynqSmtmR7KWhXH3MQt+F+XAy7P6AfmmEWqKeEYfz4SzxQ2e65L
cJXC9yo7xOPxxNCN9lJjiWOFrxLJCMYF3Hb+8unvN/ztb8f7/U8xDikE9e6rwpgnr+yNKfQpy0dS
aOwBVpINCy3Jp1ydMUL2p9GXSiTCnM3ff7/228iIgOkwy8EVH4f06fVq4HAsWod2LU8mIYWPxHuP
3cG0pObkVTGqRtAYDTe6E+hLpqKV2ZOySThJh3lpHRoJRDmnruyXLk82khqb71aoB/tCjFRuHup2
dI7+XOsvf/+j3+yP193iqptiZne1Bb36gIZOGfT+3IGSCRcvTYovK9kre9sbfy06ct8LgXxbfHI5
j/vD6YX/f62cshbNaFb4w6nJAd27NFZ/E/9T72VnTdU7w/M3u+H1pzFJupImrtzPVz/N7Amf0z1i
3txFMlnPqLawSjo+QZCWLsudChfzc1muyzslx9t1kjuKkoihK0JRVvxXu8KVtsDKuFinMWoXfaar
au+k0y23JaXXV1FwbB2B7mOSjpo2i6vemF7GfqHhjK4hf0f68+aO4/hDIQbPhK4/kMRXd2FYDRot
UjgnC0zNMw5Yde86uROd2shduv/m4DTB0CFt5mXC3oha9fUvJ5xDeV2PDIfmFlpHcrlH61jy4oUn
w0auQFzHiMF8xXbavIMWfvMih6yyIJuxcOJP4i/4c9m5onTLjkPuafN1Y8c2386t0zGb6u3l3h+C
279/N29vK5dDrmCRTcwR7nWdmxMMrOmpLacR43c6yLV6wMRYHbRq3quv3rzH/DJG6chWUUkg4npV
T3ouPvdy65aTXZrVoXXtbFcBHEvanFYn0Tz2XWvl8j8/yavGkVn+9X5iVL3+Uf9X1CEDCSSS5OUU
zZ0K06LzmyVZGpNJD4NLtznmmxAvlWh1c/r7nX2zhKNXZ/UEb3jVkFLb/HnlgW5NAEBxOyEfy57d
Lbc/0K61vZ2TLeZ0XsuAqDayuYB2wIOC7/D3y7+92/9ouDgeg8oFMfhq+5rbdjQ4nbgnQhAjTPZm
UMSN2/RnqWp7V0/ti7AgzP39om/fJnSOVyoM1bNHGfdqxSh1bVQre+mpL4f63Fje4iTk3gVjYtBf
yo5/v9qbT4W0cyw68LevlrM3tkwVFQwErGC8DGJQLdSGgQlWnhfMD/1OvdDZ5Q7/50ti/r2q89DO
opt99TqVHTlPYaPkBXmexaRTNczemooCAWW7zs9DLuQ7v/J6z/7okUV0i6Ds4E642spfl4ZEk3QZ
L9J8MYk6tw6FBIV7GiQDw5e//7Y3gaI0ixBLseDhJ+GCr6u8kdG/X1U4/6Hy9MOpNCa/S0pat+Wv
fNL+p9Cb9BolG405IB4Ya76avL/tLfOU6oEprSp/9l2g/JjE8eA9Rfbbhx1c135OZ5xJybl3/vyc
4D/Aastn8zK0NCdjGxN0bKMj+BASi3Zsp/WdJsybzxeVPQqnKzffQpjzml1FRCKQXB0xvG20Ds5T
sLl3JLn91pZVHPLMt+YPlXDMY7Wo6vD3B/HmK4qCa9vjqgD9R+h//c//b81Cgu3JltCzC/GWiz/H
reMgUfZ05rc3ZJoV79TZb1+w609FUEuDC1HX69P2Jh1y6rKuvzhhP7pPRtCbzb5tMLC88ya/vaWc
rB2ykpi1YV5/jQzAJsVc1jeGS0NFU6478G/LlTU918+tt4b6ZCC6GmE9G+3y08/c/uvf7+vr6xMl
cYUWYINDTIZy+fqK/d99XcrcHNkKiwt83farU9sumY4eWHj7Su3Ixr76jvd5O7jG0uTp36/9ejn+
59rX7gL739Ve+OoEVWthEEDCtXt217gcAUkyAmGiGAzbF6na7kkXo37++0VffzPXi/IGc6hESswx
4tWOy8dehWszlpcy47OPSzRNH10lSIKSmnDPivl6/s4C+ZrSwD57BQUQ1oqNgY33NXIVuaNNyspW
XYhRLXagfrITgGf54ASlTH3tN0eY+EMyE9psJaNErBbgqXrnbv/Lk772EhDCE4rJm/1qsajQtYiJ
adUF77rzHDGnuzcAEF/CxUWg5mWVPkeBoVIPCss7X9M/G+v/r9fXG8BBBCEoxQ62lVf7/oSCxwJW
Vl0KponkGzABxmSeM8yKO9J9HscGPRezt5Eg3m3YthOORSNL6txgcC7VQmDWaK97ciqrPYp9JwXF
5B8HxNoXRgnV92Uq3sVw/9NKffVH4/zno+DVpFp5fdaeOw6c/tht51FF1Z2vweOmhkK2GkPSg4hU
yg5wM4GHVYKspdEPVZXnv6fZuYYcVDUo25EN5XNni+kFWZd6dHSZN0ejsn0jtn02i5sIxWL5FUdL
o/dZ1JfZTevkpNwvDJtv0Nu0+VMh3OJFl2Yd7YLOV0/AsJdln632eFwZ56L4HnLjdzFk2oI84WTF
yqSmGsQ9A4r5BjfiuHUx3buuSqdpnqfPKzP6eq+FGEB+wm4w7QPmAtfiSZhe+73thbVjVTWKb2IT
63TX29EseCuRwiQE0zoPs4Zu8thLL59iY7XmXO5aZ/LMo+t0/UsB6PjeKrb5W6ctvyPJzF4ec8ZP
UI+2Uv+WyhoM1JxjLU6173BSjFjylth1ZXkxROa5u7kJ1L7PPDpNGylMe9spwuwcRSN5qbqxCHtA
WLM0n3tEL9X9aElTHR3QEHd4dK6yhGAGRqG8TYLf7Zn0JOCxAmNXjqJub8emzk4uzEEdR5Uv5g+r
L7SVWD0TbapB5HAAxqYpT0VAvDsgbPoBaWm26lHJrO3usf/kfdJ3G4GPZrj4lxUDa5Z480xTOCo3
eaqHqZfx2sNKkqS7LjFcpPAb5lfiZW1b6DqtmHjOaU5M7VcAnK4ZV0oC0/KCQv+YgZ/PcYl07CVU
0Cnultoh5V42tv0xmtcxv+uI7VxvB9YJ3NiLaIOk3jQ6lXaVzsWvYKLGwPPGaVcyI/iGN3P6oIqt
voYZB+t02PIyKBJm+AWQo9mJ9oECunewMpdXBNn9CqApnOo943/IZyBpbTshmTk098LZxvaoWmHm
OyobkuKsTshfy5qLn6Y5eNVuYSbfPLhBNtQ3W5i51sFYPGHdRplw6MvMfvi0zd42nKIFqYsXeGr+
UG6NY93QRWx+BrqYzRjgBJOTQ7UME+8aB8JPYU4I5cssdD5cBhlJNIGz035D3hHmv1E9FPUHT7WB
/u0x6at3HW7BDB7Z4GdHJxcDGdJz3SFQoDt1UJw8OKVqZ32Ynaotd64jcnlaI53Dp8o3VKIt38CQ
gr+dpjTLNFFuU88qedLuQpsd1YFpfeTDNZxPmW6QbwRLARS/cZT7k3GsatJ8uSqe6rJz7XibGykf
EULZz2HBsvcwqUrupr4xrc9lMaM1yyw4xekasLJ8qdZMcZQmhMmPSFbY3F+Wz00isdg1xySot/bD
lb332DZ5UadzYXqPtOJ0/Qgu2GweOzfQU9zQ+ZxOfV6C21xyoxkNKNO9snDLoIVb0lptUfed5Xr6
zpxw+9ZZlfnLJFCgJAIc6c03OdXgds1xCg9wgCMrrZ1MLIfMUtmMNIFY2FR7qK8xLCz8g24k8/Fs
TfRiYqBK5kdg3df2oJbejTJbjGvkdYHKJwMm6y5iJHQ4cZecfN9tcqykCkx8vfg753s9CVrbwhy3
9qvBJAUhKGmGfB/eImTC9zAON8xQs3lnClKxElP79N5sWRRnMvXYTRw2hu84fIc8RoHvyxi6WHSx
ZlePu61XgbfPusHrkR2rWu/6asu+TOWqxoTG5tQztor6LwumVZEApx2/rNHAR5txnn12yjz6Ws2g
pG4DO49Ss4DhdzbGLDtEvWuYyZJPc3ukYwT0KG5o4p6HzS7rAwpTqpt2IBBGJxXpAkg+Iap/tIpu
dc89yafFyQa8exLeNvcfBkbYgx3DrSusFClleRu59byeZzb2s0G33UqBYHb+7qqHf4oa9JgppRog
sWyylMGK3DtfixY6zmGIUEMfOLFVQRoiTjGTQl8jQnxrgqcTr2g6gEhHS9d/ilq2t2e3bOzuYZin
YDoTrIZMqBrsocW1u47GsS+G/CWbPAtjMOv24u5ka7k6BVqK/HhFCklgJnP48EuU29EzCbXllphr
2wbkp4PLSJHh+uTJ5wjoT8jZQ3UsC5dkKGTaEv1UNdP7uV+lzPq7qfIXdaH1taGhblFmIMfqy26S
X5VZDOVJATK4acKorm/aZdTnFgSp+XGJtHvmvATRj+gwY05XXw4W1fQiTo4F4D3lfG+3p2FZZJUo
Ykqj1OPc8kmTefbognd0j2O/BsVzRkmqHq5isq8sIP0P6RTG7Yb9tTkXKz7qLx5dDrUrIAaasPqN
1kpDAHX1Z9RbljjPIXA8QXpcuTMrL7e+c3QwgILaor+5OmJOeNxJ3Wwbv4ec50+D7aEBwnk64X8s
t+Gg52Eb+JK1W8ubDdxdcLfJTo0vs18EL0XT9/2eLpgrjyb8uF8AZdEDg+bwURlkbsUo2GIA3KdX
HQWiJk4Wh81rx/EHnVI1pH7YuC9Rz5+SRCvsvT0acctNtZ971s+h8K3uJtrAJKO7R5TdPMP2G6oT
WZJW8TubM9uFJpl1z7rB8nbMSzAESdi0yxEQphueHKP0nhqL3uS8a1eTngAd4OISeKv2dmM3Gs5x
NQLhYnd37eZC1r36XgYlgfGVZ5jGpRCABS7uHDR5QliWG9xkS2gegFZwCOs7wL2Ppjajw8pYB/CW
SSTRHtZH3/3IWSfypOsFcV9BAJUh0WhK/EPDfmrtr4/ThxiURWU8SaD4vYtMDq8FXa87Vqi8TM08
73fFQkLC6RpzVINkLibIBYNlmAOu8rB9MpwKVeZgzG62bzuHDV8IMGeoamyV2mVnF4dgA1O4p0Zc
ECSCOazixQJ5eNutaKUTQ+XjvLPyJp9TX0rvWUdqzZOBP7KHJSqCaqf6qPkhVnE1ckcLwkVZNsE+
dIuFMibsMyq0SKDadYzo0c7XYPoRVH1p1NTU5vw76AOkYr2ssCYuZkn/cCnssLod3c2yZey3W3Vb
d0PjndYgLNMma0tvZ2zagW/pdP4aWyqYvKQbBifbUQKvqN+C2ndRnhpB+Y107oZat1D6vqaFShYC
ssg5LbtwCe/ox0zFfRt0YBpXWImHlsR2SjomWtHBkFPQIZ3s8xXpnCBsEnfOENUAhmKUnMEDXp56
uB1LOiYf6SBVT+DTtu6ooxGAKRWGLVIFXu6L0S9o3IE2Nq2dLIzMhyPMVyK+xrLxjB1eNNT7wkOm
tnSeXhIF9EDjjUVW1sWNKAz10y77XMXB0DvujpcbkVpotyuNSXrZCQtO63+ra7ced4QoqJqVitZe
qu0A4IUoCaLPpTHliVDOdFs6/uTfBQP+syg2kQsPl57YbJj8BrrgpKAuI83cqCzU1o0LftpUYdTd
ojQfRhqvmSGqpKc4bm8UwPmKd7YxEFkgtb5W3DT5PxBNMXsUj64wgqvmF3hK5bftioh6nD7rsfPq
1OoB2uzKwCfDw9GkoPlbZaw/1QaFL8WWok7CrEfUdmA8ots8azZM6w47gf0wRGr6sJn5XN9gr4hG
rAVTNOYdTiKgHDdbaxXffMMrxlM2RyvrFp0R+6MRyhpwq3OtPXGhTvluAghTwOEKGyOIox6sJLOg
rXD27KgzlNmKmUgqp6bL0y5XDbh5MFa3BWFsPxDiD4zXZRQUB6NulmPpRHqAl13XdSyR4Zg3alOG
k6D1L8fUojnV7tuSei0hhSz7zKWJT5Vi3fpzKUZfHXiJhId9qdJmkk2RU9+vzbQZB2+yWjqGQyES
G5BadLfMJeWSWxSd9dRuV81os3ZFfS6yEQyArudp2iGwHY5+3pTmDjAWBzwLVTCpEjXiy9Tre5NJ
M6MgIytjT0SiZyUTUZcsRhWAF+tkrX6EBgVJ3MjQ07s8ihozxVzmDbGHaW09UY/Y8rhdzdSbiPwR
VKARZChgmSWStHQl3l2PjCSClhgPvNqqw9suyt1tx13Gm1yQ6LfEctj8z61vU31efSj5ZVrbSeA2
8vE2zVJj+2laXbJY9flONeFWfIbymu0jqvy8S2cVjU9BZi/VWbh9+dkq12DdNSu+WBnLCst7bA9z
1e902QFAXcZ5bI7TIvj3r33h8EKjyWgpdkZk/YhrZw8yua5Rv7el733NthWdZ2ZvRrhDG0rlTJrI
oIEly01CzmbfsJKiZo3o45IwkfpGl34w3Rq+3d+Gtm7tYz4REseXjJ+T+HKQuCpWhTZ5bu1aJ8sy
Zl/8EPlP7OM/S2HkeNxJ1CUiGZTugnMOKC7YgUJevq2zK/kNjq2nHRVIxt1HcO0/keI9oI/11VKf
2dLDHaTzrUtBiUUvIytInaGC8OX4U9Z99VWAu9VPbdNjyTMz/IWdKp2f+EDEehtMqFkPyuryb3Ay
lvVsEl20EmDT1/LDlI3y3Lqj1aeFah11rKVt760BAgdq4UKU57YPctJT1nrrqsOyRYWX5sQLspE5
5YwWgm6gEX4mDWUZz4rz13ex5dbvoYSoEzchgY8HZ+bZajaydhdpz9zSbnYINogHpxSiiIdtwgZE
fY4M0p7w+cU5cu8Plq1rc48gtNnOHR1muQ+2ftAphxpPJWhB+se1FYhG0Vb40bprRc1Kanqb+xwQ
wa5365JZw85CeG6lwintZGYg3z4Dp9+ifUuUrv/JRrs8PQpDCj8tN4J90nzzCne/BmUYxG7pbWEC
1dzavmWTr/Udm7CSKSt3650WmtOcfD0ThZmA/q1ZMKvARo+zNf/j7Lx620a6Pv6JCLCXW1VbtuMk
tqUkN0Tastdh//Tvb/zeRJQgws8iC2ziRYbTz5zzL8nBbPh8uCKcYsE6iMkV77EltgXayWC7VxM4
k9BcYYKZ5chzBlpPkGhPzZaHjlqsCATN/qlNavEFnoiI97ad69Ze8gwOvQ3gaqWlGbQdK560aj9p
yGCC+sC+5Clh8/ysIw6KjeH5sbuLqy4eIRFUURJtfSPMhk+eXTXOkYtWc96QjCfcXwEoqn9qviXi
zxVEYe3RFeRc17hRV9MTxCcN/Pc4Sn6qU3m/OFm5x/JiCEuMt4kmV2o1AtWuBayYbdoqVbQb4kA9
CSCb6rpuQwDUPl7woF3HPvhrB3Gj8o6zlSZYmVrkK/lClvEyp2tYJkqd1Alc/sOVWch/8sm1NiWs
MbV+0JCO6p5jWws4LN0UTD98ynJfO+Qjvmas3A/aipBkBeWAnK8FLBr80pxPbxuxcOOkSB+MQs13
iNNzECkKHNCVE8XNXiAY3h3QCrKNpfSuLD+fJwqp4KJ4ACSAIp+nzbKbDTrNaaDTMqgQQjhe2qlC
3qvUqYkHgQojy8l+BUMCgUNHwWFl17q9bkmy/NG6IFsoXl8gFCj+GRQBgc2BjKSMO6uUCGewetNS
kofMBX7BdT9NB1KGaUEWpCzfKvDHzcOY1BStYH78iJ2QlADwFWh0GiyM29n2i6Qzhwe/iMyJuSzk
B86XgzKMaejpTfAYdVZ61NMpvhcaIgucYinkn6REXrJxIFagG7+93fRFot8AIwVKk8okynvuXL21
YoO2JiiUg4P/6je9rf2dYhowP0yje4B8uWRXf9FVFj4ie+BR8MWAqjWrZuCjFUy5MSaHPqyKddj3
1rOFPP7TxDeyBGQuqm9ObMZwacZlyeJs/dGy1GKR3n1wfOd6LIPNw7g2vfQgBhDt22R06/iLYbXj
AAPzHcbQBrj5jWBi1m445JiqjUQ4OydHMWVUa/hB9tiO3rZOutw7xcqgTvuE08ncWXYah5iHYUx4
n7po2SF3ruO+d3uq5gUSCsdMkkOMQFkGeMn7z/85NfIhy4CdJPGbCMS0NWGzZiszFBzzMLO470to
vo9kZUoQNWUy4E+AIxaHvC28hVUzO7/ev4T6uWSPgHfha84XrHwd444wxG8G4oTJJkTDb99HU7jX
yqn+5nWjsUWrdAnn+n5E/DOFNAscAzk07MvYLc4cGCGaeuqiwUnfkjwqn5GoSKDiq5lxX/fFFK98
Sc5fhWFXlSuTO3Nfu6BeXFziyOSW0D0RrMJLZmFWZjtIfhQJc9TFOU+RfZnX52Lf03o14Mwoszxs
VrCG240jjBYenkAOZhVWrUNcCMEn2JT5WFckjmMdIm9aKK/uUMV/Ks753xmEn3xlhGAo13oatnvR
p/0CQmhep+dbHSk9zgCSQdPtd/zePyuIEMQSUxWOL2ySKicoRFoLEzNomCsMw0S/otKJhh0wUA2j
Nd6Dyhqzw/Q/s1Oyb8yNGB/GsiiObazpH7WJkd+GcyggUY5mVzNlsfns24DmGa03vBDyigdg2t5X
XViRuqryMru3GNEleNzlzNGiIe9gTiObf85bzE1PdLnSDi9p5MPSStrQf/R43yAzQBYtWpWDkX5Q
Fep9BuieKVFigNHmrsBt0mV65wzDS0QO9Ktju+O3BBbXSRuTeMOmN/+7vTxn5+17ewAKmW+K5zb3
/nkfpdtVwzwOL+ZkwcPPRQEINx3f9NJRKjTCFUI+3xOfeQyWC2jpa02DdJDVQRTFkK8+b9oe0L4g
RBxfkHcXd62rWFKWyvpdlKrYJa1l3qtd4L5ludm83e607NT5OSE1P03siKnJSHzPrOVMA+kuaJlr
PfmCvEBVYztEblUJdGMBJnalLUrz0M0QlDeBWM7u7qCsvDEzx+klaTXxTRvc5kEKYbVoRCDcu1Ai
vrJiaQx0LWUHdJHmendU8roE0PH4gmMXFgENYbCG4WfbAjBWW5Q6kgo1tduDebVNaAUeaCmHf2e7
pG86xRt4e75wePxGUasv164wPWVXJLWJOlIjymYhPL42phbqX8DaDcSQ7NmYamSODCSG6Saqmy+l
XjznIjGO6Tj+ut23y3uMXfFPQ3IJ/3PmwMCUmOBpfOF4lgz+GNPhGtWeus2cNx/boztoldbv241e
DChIESJ/UJPwNSTC7rxRq0onN42c4dWqIx7eXtiTTPETz6p2UQFKB80gSJsLs/jONPt3T6CiBbBO
Hv2ahEPNgQ2iKictdZzyDUSwgezdhNz5dvBSooeojLPPRYUi/H2gx/pdFVL62LlTpan3ua633j4I
DVEdJu3k2GV9CsLJ+WxWudjBPZ8eq15fV421Tp0Oeq9vO2G7zgZ7VPdjZSQKL3kLoW/yxh5iMxgm
hS+B6Q93jR9U9doORW6vgjJGjwX0jfHZCEJKHph81scuQg0Dw/ax/xZ7oeH/IYkRTD/zeCj/FN3o
Pg56B+kdG8xQwJTW3WRh0OavBJ5mPFRgEgHl4gQFPHY+VWbZOf4IWPut5qkAeSeIIXPpzTj4e62G
1AWswKKAEpO3+EUxj7R3avUOSjsWaap6zLGJ/Nja4Vgj9WJL2XQT/PiFCWhZhsJx/eZNy3vPBFxR
4D/r5wrmKbxgkk0m6n5hM15EXbJNoEDyxQQWCGjK+SAEJN6rvii6tz7X2n4V8dBu1zESGTnpoqk3
t46WdH88zJnddeUK9Snw+n5AMqMzMfzVpqIGq4RnarYwFvNTQn6XBa6dTcRRD/Dw/LuGEnaF4ffl
m9N02VMwtf4dwKJgkhcaKYUPDzwcVY9bFEM5yH2zy4wcgY3JJ9kY0wqNX77fur/NwOiDDSWSHikB
x+2zhdU3P5zoHzA+CQXiTYiggX7eP2E0ABScqn1TMkrBtZdXR+B46k6ItP9dcyIWDym6Mv0CeF+e
eWcHBQA7+SCmdfvdFOi82QwBQ+ptpvJqoHQq9npjO89G64rvmhMjnpZx6HNc5U7xEE9xsTSp7w/v
8+ZZ2KAmyeABu3bmmMLaR+yA7LnziroS5Q9rcNPh+xQHo7Wxattp3oSBC5ib9RZLrvDfXM1QrLtx
DNFA0s0m+ZkFRuTte5NTdk85V7y4Y4xqS6ILTWwns8Mrthl7M99QbNFj7DDq3OaR37r1nelXg9Lz
doC6Nuwxoo4AXWPtikCOlmh9uxlK8hvIHqjemztKLPrk5zW0nkCLt4rZhck+KVgJgPzbqt32ga9j
dJ9GSvM0DKHXP1NV8P7yjHPLv308jubLiDFH+cVC+IB2u3qEILxS0X2vn2xf9dw/H1zErF9wWjYY
WMB9BBDnUxuprVO5U+C9okSBLoWD/MwrnnjZQ6lHpb3FCqNY0nm9WMTY8wI9ZjnxbOVVMbvKAQwU
iFeQDB3yqALtEIfmczPmKTXPwA6ksg+Vka9aoBX+7nZnr7bMXiW/QZpLn3OAEQWZyFd3+Ru3Xs9O
ISupNnr77OSaivrziKFB6i+jGOVB8O/6teB8gFNHqgS4N5r6s4PCSQQXMbefLIkgSVwLzTohguF4
hwrvCWdHWq7vcCidsGWMFfUBIxKlWLfIoIQHTKPs6OC5BblTtYuanxnV6aXgaj4uJLze6dgcLobB
187uND+M1cLAqO6tTezaXAGoKX8iClkXW380h5+DNfovFToAyub2fMyP6/d2Id1LZgOv9zk9Jaw7
wCtDHhwVyy/B4xToNdSd+yXqwmJ7u6mLTMn/twUonUsLAvrcr3nsNXAGmqK81UMpHhrRlD87H2c9
JdK1dalVkbHN3Myz1gKn+fiet4F931iO8Bbi9flZKr9D8p8NHUoQd/Zs9ScmFXzMk/23sRtc427C
O/FbKrKcWmqP6o0pwUDrPGgn/TGLuCo/eGlxV+n0/903COKqPpvqSXOT0oEAehx8VY3hUyD60xV+
f4opXUPQpRK3MPKXHZYtcnBzHZOpmacTA52zR0H46oj4U3swE6vc9Fnff8pSuO+r2uB2VgN7LGBF
2mJ/e9Zlb852Hr0FganpsB5hJM8TzBEQGmQvmuRYBam6V0WvPhZp6wMIaGILnFbfbZvYsJ5xRKy3
5Mbzhcm+XODvPCGTEJvHICD889M1CUffBf+ZHINu7B8UrXD2FsD1bdKaytI1eW2cWdvycUQUiNrD
eVvCoVzia1F6HKYy33WhlX0XjtmvFNhle4h303dSrzjWN2my9Aa9PD+ktL0NVVIqd8DVOW+6rXqF
MrSXHN3JBu1fe/GLGrbVtgIdc5iEV518hXrM7bmdv5lYyaRvQdc42OtI2uR5o8OQUbYRJMdR0IJN
C4IJIeBIQ2thHUVxMqyAWGlL9IYrPZUPe4rk6DkQZc6ynIqGxlQdFdkRzJ99aNqpeWVlTUSzOCnw
5DHsb82kBB9fRojpeAws2Rr8b2ebNm48f2qNKT+CtDhQ6AuMdU92Zav3PmpXt4f1ypYhPYNkNak1
KVwwX7ITmxXV3OxY+H73I/MHb6uZaNngnlzeo+GtP5Tkpb7jlqU9QeBemtXrzQM6emdrk0c+n1UG
P0Aux2ZW2yEbHoa2dvMVVBKyuFlbOF+rEb58qPlUC0MerJsK/w174Yy8NsmkNRC1VqHbAb0//4Ym
GshW+0l+9OESHvk/xCZxkE5tBhVlUy8eg9WgFOKDuTG5nhEtIsi1sX9niZ23WmaRV/dllB+n0Q7u
bG9Q7S1S12JflMIO1kPRVGs192DsVDywbk/6tb3E0+ndgAuIznxZ82KNEzZrfnRG8FrrHrgtSBMx
/PWRnkq3xYQu78KavnhIk4ek7uOwdUlCSEbJeX/DDoi5ExnxqVT0sSW1XMMUjfom3DYWgjigFlOA
hIGmfBo6IoU9AbR1cGpYZaCM1DhdeONcBgjye2BH82xEFAU28vn36FaIGW8TRqfRDwygjkXf+fuI
rcLZYpYgMkPeQcPWS8rI2apDE5ebGlfddh2RDXMXJuRiG3CKoqkuAxVd1lNmgzOqke92uhEQJ8bN
7xFEw2PY4/q6b+MBrZRGqHik5MCgrHVr63F8nztgQ24viqvfQDZY5dGDscd8gowRp3SK9tGpFta0
6eF53ClllP5Mku5nr07OW2RkKKDmfjitgyoJF873i13IEFDR4tpmT1ABnd1nRV/2hYXS4SlXA2fL
fqliasN+vemaxvuuUbJ/REItWghJL1IbkLqoJcmYAYlYypKzA6jAgnQSca0c0eBLNgXO9Oo6KnnG
pboXvWXm4CBzXI0SENM8mkAO7poxwT00UPvnnoW5kEu+NgmUx2Wqni/ixjlflQMPEpg0TnAyBqRC
VmEOqWIYi0lFaSRWV0Y2Oo+Bn9R3xegWG/bttLAKLsIKxkPWJmSZiPfh/PGtWZKGa09IAttR8AqK
xztKda7H1DHTN1sxbdR8oir9PUxJf7y9AC9OJZrGnNZmW/IEosp53nfQu1hBW6wAbRDFHWpIgpmo
SCZV0XiwutLd327vyorjOUrNipyoS+Fbfs8/qV9jirQOhEd0IsLqX1o1bXiK6erajix1M1m++TkM
WA23G73SSda2CQSR1yG5DTn+/zSauAmK1r0enzxEf59hfnOsVJqNtLnAslpZYmdd6yMWSEgCMLZc
M/Ln/zQ38jSwYZUlFKsDF21RZVrrZB3ghYbobNoBiGBDT72Fw9Xibz2Lw2FKcpfLSjumaBe3ulL2
sNIHNznlBv5uah4irdZOKtyZhHzL7QG91kPPkYEoCAaNCPG8h2YrOFJhDRw7B4v1gWT1S6mNSIFP
sQPmzkp41Krhl9uNXtkluo6uBrUB1Agogp83OoW2YqhdphyVVvHKVeDFycnoc2cTpFa3IVo3unUO
9vPBiW1nYYdeuUmJRcnC2oBFSE7PC3oIPKh6bNn+MSgw7FvpUG5qeE+1HiLzrPkgUG3cE1Ok11HK
9fNmXWIiShoW/vUqadJ+f3ssLiabFDk1ed63TIKM0M/HIiRwHEtw/0fEwNV7e7RAfUaiU91N2gA8
WJjui/0jW2Nd8QCR63ruIVHrepCIVg2PrhJ5W7/L1H3lJ4c2Ry0GMe7Re7ndu6X2Zjezr1dDM0Cb
PLZBEv2dHF+EK6fq+gw9X/tXlAaN/j/0EM00XpLgY4hMZmsLk6IS3R4zPEZV+TNQWrhJjZO8CuBq
dDCPvn28g7K2Z4EHI70/r7RRFI5j0o3xUW1E9BU0aHbInKDeKT5V8zUBoRvf327xcsHwfNRIjElT
UTxnZ+d8ZAc9abgyPtpqi92E12lgElVSH12ZqUujeXE8wBbn4chwwuXV1HkO0EXWUSPnGh/dmLNO
AervH/LOacrNUGfjtHEd37jXQsDWu9u9vFw4NCyL7+QkOCrm4ijaqCeWsK3oGA6gytZj6aXKRjGj
RNuCyRdv0Mzg991u8+JYkp2lnIjROhsEuO75VoTCgIKo3ybHpmmKNz+CHAN02PM+OcrgvvpTOv7x
jTrDsCANkyX7qcuImiwXFVsSrfCPiB1m81o0UWQqiZEcCW78H1ntIqWdhUawVzLf+oUeYIS4RjXo
0LlD3u5iFMMWEkH14fOIz7AR7ZaBPXiJWSDp40qZwcyKjxSmpm5bx1YSbNWkHynSKc7r7RG/iNdk
n4lXZQSJzth8eUG2HoVXKglsFxXtYS8fxK96JG/rcl/uIo+UwQrIXvkjzwMw77A2kuPtL7iyzng7
vwfsUs90nmDMonByk4mcE0oErf6lnMpwnwSUhtY4IwQ7dUpT7aNBqkxncgVRGGdfXZTdNIoag2JY
yXGq2lpsqsAjf227ZfGiQFC7g1Lr/YZs07T7uDWChtvADxdwTFe2NcVscolAhVCRnYepKa4SioU1
whGYpqusSs1Jn7pa6X6rpJW9LcWI3j3BMS0WdrXM3Z9FNnTd5Uzm7gVISBXlfIdB9ySAq/30mJlx
LLZx3unjHfjJbGFWr/SPkisvE9IR6C/M15XdgrDPsiA/epEwvlmNCxMQjvpawB16ZTiC5wEG8sLN
c/kYAlnHOub5h50OqafZZVdpAwY+fpwdsegdgp+Jb5bpHunQlgSUYgQvhJK1uVG51ttfamuiv6Ch
71bDzO3aexTWm2mrVH289Ci6cmEgmANrgnoob6N5tIU8uBagCpYdNaMKw20Ju2hFWcTtHpD/roeF
CP1KawgCo2XN8EOSmBddCxOoQ1syozDa2uoLwHNULcl5OskfC0ZftHBmX2uOxz+RDGhw2JCzM5ua
WF2oNYg6KG4dbHKDN9aafJf4T8Gj7Pvtw+LK8mX8WLvgeBB9mDtTaaLFPQYPCogYljHtQx8noYMf
58nb7XaudsqQJmqoQhClzRYS0g1FzNFQHMcyKb9rHjQnZOmpkhdat3ACX7nzEFMgf4PTM8Jn88WB
wigaPshPHG13ajGQ0qruAYqYdpdOmDvlwtZeUbiOd+lktAuycleOXu4Z5HN5uFLfmdezckDqRmiM
+VGtMswMTLtm/Se+sxcQWl/aJl6yz75yKnDayVVC9EtxfhZqDyPgUCN1iqOjBvpXL7DTjeAVhg5Z
mjyFflkFW+pRQDlvz+a1fqLhB9aE5z0nkpztfx6RWlM10WhU5RFFhWqNQ0K0LY2k2BijAKSPuvT+
g+0xn2DRdcoL4LT5zXl76Qh7qRpT7WhSGn7AHEAAbjGpvMPzhZgqYIou1QsvFiytyL1OCoqkDWJW
500qpkuaHQeKY4CS6i5MR/GchA1OBNkgAFPf7t9lpERBkKINqEi06ZEInN0iqdEUwLw1/Rhro3hx
8qr/7Pbw2HZZBgQJycDSqu46TYMtmyophliVcw9aYEkW62I5ybokRwEZMOIHQrfzThuUHZFL0Iwj
5mbqHfTT4YTtEaQDt8sxH7T2mJXFS3aOFwhkYiWyPNAuKIdKsbBZ5/O0L8YgMfUjPlLpKQ47BAPR
iP3cjkKHWTUM1S91MHCjU5vplJd1vBkCB6sy7BHx2a7QKhjrcPh7e0ouljgfRVKGEi3GhGRKZh9V
JIlQ1dYyjkqeRr86EaU+rha9p8M/9oPsro5qwB+327xcc7SJ5h16UqDLUDY6H/6Gx3pcDLZxLHPX
+RljzfepQm0B/liob283dXHuy+5J3gBwfSmsJD/lnx0MUXGSF6h57IbebNbIreTppu6VJfWxaytK
5m45EgkOzXk2NXBb1azGwMIYLS0fKeubP4IOtxARaOKPhe1HumoNY+kKuDZ5SI2ChQLQgJPwbCBt
ZRyKhC86Nq2a2KvW6uAeRgJdFurrzreh9ZD2uT2g1+ZOKskRnXH2X8Bw66aijBHUxhEagvmoBI5Z
7dN+QB+j6NwlHcrL2aNiQseIEjicaO189go8dZUsiY1jHRm68slBKcPYNrVQ7d+3e3Vxl/JqApzB
DFKqQdRztgtgpgKYmSzMig0VgWKzke9xL/HVryFn2S53UTjf9AYsDyRsnXRhkV4uHlrnXES0X0ZC
c/9gsoZlHra2dSwjDX14pUTuq6+qOzSE6k0ABVNZefZY7W73+XLxnLeqnw9umlRRmuoKrapj9xKi
+HJfwIeCl6Fb/8XwpBcut2tjTBTLcUuY7qHRd95ejcpBj3uhfUSzPd2mrh5uSSVGq8oOxBPCJNU6
9hFsxgKm/R96Sl9JDqDYymUnl9k/h0DcBfjptJN9RL8KB87UVKN1mE+i3hYe4m7hGOCG8/HBlZUt
cnWEtxcp9m5wsFmsU/tYpYl5BwvN35otVpYbIIU2+NjErn7dbvHaIqLIqBIRUt1j35x3UhmBKCZY
dB2b0nZPXT3o2W6IsN9Zx4EOeVrLCoq6jUBpeIkHdL1pmgU1qbH+5c//Gd+BHlUWKldH0PghZkl+
jXdhTfWwrjVxj0MTIw9Gf8ltVp5uZ09SCA6kW2SyCY1j7LfPm03G0c1jjBVPSHqodxZSPwMwt+Kv
S0mtWaUpTGCgws4GsZIARTb7o+sZECF5aEnncyF3znvddo0K8VgpT20U6AgyieakRVq75c/8dYmq
95tWj8aDk9XhQssX4y35Dw6YXEobDPgcumAUgyUQ4qtOcRDnKDRo5rbqu2Jv9FGEBksZHKIsrRcu
7SujDbIJbBBSjEBt5+WGqixdSHeiPoU1nJ26CKpHJAHrPfJP7hY3J22LqX25xRa0+mr2jbKwhy9D
R6rnsjoobZRNOe3ns13mgeXlKJ2dbBQ4WhQfFO+vDSp3elaNcTL3DsEStqm2pQhClyjP7xT8zu37
BLfRhfP64g7kU5hxeEwSQmDNVU7LITGZgEScYExhfBpMBmaTY/Qz1nprIeOkX1yBsi2KC8DKyOsB
WzzvdlDHSJUJsz5Bsyy9dUBY+zL2TqttMb0Tj/XYKsGWYNZHaykOc8ybpO5chckP6acwghppDkos
cBpMSd1z9kEtwTkpwLk2VpzPRmgp/g5ZRRsx6TJuprXXFlO0Qp+1RU8L5r6zDotkekkFlNEPnlh0
jZQLty0YI+mPfd61KUWAosEc4KQjm7qZCmnAZnv1JsK87b5py0/EdeUCFfbi0qNNF+YmsjNsIs6O
8zaBRALEdILmhNuoQ1+lnfpALWmakMNT3fLjuWHZoETqS84CmPLZIQW2yKt9q2tOaLWYp1JQfOTw
V3aBoyoHEoaAXbq2irdaPOXZOnSNFnUR7JI/PNT0mDKoLAZ4VJrPu90h4VEMatmewDWFz3zp9zaN
gn1nDtlWbWv9zm/0JTDXxX2PYLkFqIPzGWlra47zGYIY7thgtqe0Qql7XbCnwZBYCMy0o2oeeidz
94aOs9+KnNO32/19p7md3w0y28Nbi1/Yl1nzedZLAeW8S09kp8O3PlGzO3eoW2dd5UEOXbgS4w4b
YTSxmizsHwfNq3+EDeJVSo32130rtBbeXKcUf3qU3p9j/Kp2LTIud0gYByuj/BwWO1XRvbsYXt8+
aoF6L0QQl+ctPeDBAnicI55D73zKklHtahxV0pOVjPH3Bm7WY4OUm74ykcnYKqmWbrSWwgKc4HBV
TYZ+f3sIr+wUmC/UVEhJACSfsz68xhdFoBbZqXSN8HOFqtqnUMFCFbNCNIyC0lnIKc3d3EEbIp8N
bJYJQ2ZYn09ZmyYpZvVafqKIXj8K3UnusMPoULqcpg63OLN49rwgfK10J2tXfjeqyjpHtulLAm31
U4rw0ss41UOLTpwJ3XhyqiOp+mkD9t7bpJbdbAAsKl+oYSbtqhBpm6wHa/LvakPPXgwYYmtnnNAj
zQzutyirzMckCXlJ3R5WXYa5s5Upy388f2EjUyObbcVB8ZBtLfXs5IFDxq8Gi1ksBOy6yFeNJfof
YKU8dPcTBHWo0xnBFhPtpLyXHH5jh22L26yzrox+ialUvnlTaNY7iGmmtRpKch4SKDNGq5RtdgCu
g26Uo4f2U6mnubK+3ZO548n7hDFN5FEkXobK5vkKrajx1AWW4IQ9UV1vTT1GpLFE7GStkzS+Gx2v
GDeQx61P1DJieb9ozj3ytf5rgCX4F9Gb/U9DpXi2waE6RfQ0m+ydrirpGhWX/25/7Gw3SYFlE3Qy
plxw2oC8zJ4AQMABl1amfwA0Ue0o3GsbsgUFCqgGFC1ROZsOxa09yiSIwXZNtL3d/GwzvTdPrgMa
MlYkMJ9nQxX7qQD076HYaST5vsixwkm0jIyH64bE6uEHRQrIklLUZt8iH0RijxjxfGrKyXfqXJnS
w4jMkA2Gq9ftr5gvu6oUTnbE7wylZFiHabxIfZ4Fp+9NS+4W1yx1SB5c86bHxC+aIEXVP1M/IWuR
RWsDCMabgvBYvM7N7r9ADceFAZ5jQ96b5dnD4w6kogYy/LzZzHdtCq8jNXxVHY2V0SfF3h3z+GtY
9DkaUDAZ93btsNisRnc/JVkHT66k5PDbrlHbvj3dV7+GjQE0BHSxrc7z1ZaOsZTEiB8aoYRYoQyZ
v+3a1Hg1FYTAV3gP6lJjy5uO1GdjzvS+FPEad+kpfibV3SycrbOr+H1wKJCTISLxSigyW3522bed
mqnZocn6v5Etuu2U16hwFb5B1ogS08rR0eZUQx25rNtDIY+zf4472TSEdMmdJAMno9jzeUnx91Nr
ROsOSkhq1w61YlxxOvwyuV3ebjf1LkU/b4siAQoZ5JaBds+6iSxV3nZtUuA7EGb3hpFCu89TEX2B
IVcUr2Koi++B6ijhDsIq6NZ12WjBN6UhAfxgkpDQN0AAC2sFQLn629ud89YaYaLtVFQuxpfbH3tt
XAh+SbwTH3HHygPrnzdzWk1NFyWiPPSjNr6KKjjGY90+Gb7tL5zTV1si5CWEcHm7zUNeFI8rV8mD
8hAoqr6b7MBBEJdH3DYrgz7Z3e7WlZXGkUOv2PgQgOYoJQ+C5uAbWnnAhB5AMeJ2/XCP00fwqVdq
DRXtzshekCMwkSmZMrdfWOhX+oohA4l9EtqufZnYV+OJRFpSHpoqi5/bMLM/i0n03zW1N+4+2lMa
0ohvucEAQswBhkpRd6YY8+5AJI/+cYOzqJIr1j3hRPqkKHb4RBr/rdWDpVTz7EUIZhOYKJvKgwFD
cXhOYqvyTnV8REORFnajx6xlPa/kk31hKC/OcfK7MPnIm3GcSjWJ8wXauJEd6WrdHiYn1bZDo+jo
v9fTXlVGZd3Utbgbgup0e0wvbmnJ+qUC5kKHw8htXiGxeVQ7pW2Vh1oHGL52m7TaFiizvqoDTo/I
mhXO56KsLVSk/QDZsKROmz+3P+FKt4GfweTilSgt0Wb3iEBmM9Th+NxTenGQyO5LLO31aXqI3R4D
l4JU1Cpt825hNV1Oqk0iyYGNohEHXxAT1DyJrR4tsEOBu3240jol+WI0iMzf7t3lxcTaIWAjz0zC
WRKLzmdViUqgURh7H0IP05q3HmoCMl+AV4pjPXnasBqjOEKl24s05T5x9bzZ9aiXBSvXTfOiuStb
3Hy/3v6oy1mXFlMSjQ4c2UNt4PybarCLnd4r3SFtyeCRq6ywFjeT4Z5TJjdWvjckf/3Y77c42ZT3
RoP5yO0PuBx8PkBCWyQ91HPmb3SlRZO3tdL+oKmB8ccYFaNdKak5fXhHkQoGiCdTRxLsLYPEf498
u69HUTrdoUP88ntqpEeSOe4WoGX5CHuuv5PirouRiFywZ5ciFVeA5cQgYFvIQMxmPCob5GBtfTiM
rNrP2PuV5ZrJUNuVVklNSnCW/WvkNAayhM1gEyBqfrXLMSMbN4hxkNocWK7RJytSQgCEvFd4aaSD
tTasPia0S4RwNpkGzXKNJirajDC5ffwJcPQ2CbsE/qCOU0OUS2LAUkPWaA+NpuY+FpyD22WrcPLT
Z9iwYfmSuED2qAeMgLWdrmlfA8/O+atQIStfEBWu0VMlxWm+mnahtM9sKPcuj8ZE+6Hh/OD9nTpN
8KhTDHhDbdT19qMkmmkrslu1veo0cvG8JkPIsKhxNiwypWhOaHGUR79svfJQWYXxE6aKgKSZ5dWo
rzgftHyDVoBtrcsKq0Lqum26L4eyyU/EnMrfHBVr7056bSKXybAUK5iQyCt22fBfWAzeo5ljobZi
7TUuGuvO5O07EETuOrC07tEbIr1e4VBSv5nxmLwmHVl8PMx9D0uCTgCp9pGpHPYF1r6vCiwuxgt7
BXM1IZiPUQxeU+Fp0gdfB3FmxsPfJI7CihQ0qQ+0LTEFuDfxmfqZCqtH4792DOUJae/uJUYxtvpO
nbf77GOr7m94QZb6qnOmYHouYQNUK0Ovnf6zDiVEWZHhiV58pOmSdWD7abI1q7Jy77Wqwd+yijNc
8ETUh5i1WFFW/8cgIT1cUdXK123sktjDfMH94adpWyxEN/NXKNchp4ZEoxNvwBq0ZnmSCYlem9iy
PrhGrx5DF0v7VeSjkrqKMxBkOhL241qJM7N5AkEy6P4ahR25wMpWfU4tL8C6xG/aAYNSsrC7rKH3
93E4ocKzsnnCICjtGeW0dBDLuHe2LeXXQhimJAaOcna9Jm4UkMGIxMFBUGxjYz/brTI9LhDRb1sQ
rM7wFZm+AqesOvsksM2Ek6Rrhyap3R/g/6YlCNxF5MQwei5XPRcQBBhvdu91iOFkjW7XKNPjBB/7
JjKUo9KjWxVo48JlN8/lyzmDeMZFJy3owB3MHgUwiGOi61wc2N5MFPfP0KP4CHqSCnv3OdOQna9d
HslOWmRfw6EKd34KGGph7VzpM5IQgDE4+HmjzJ+qHg/FtvMFtoJitPc4QHRPWS2ibWoU2kJTFwkA
ihe05FA3IQ6HOnF+9usgoQk5evOQ1Xr1JU1yPA+6YORkSIuw0tZdGZbfbt9qF5EMVBTeFQwy4Hby
AfPrpsydpq/06mBqofWliLPiHji48qQX2fRXUQKk8wHlLq1r+cY6W9e2KT3+JEpWYtznqLS4y/Xc
a0bzAUceUruIwNs/oBR1aOHaMPzwhBfBzoosUa8JbsdffYy+zGacGiWS3ibqwp17Me42wmQOmHtg
fzwK5sT4KW0EUZVjPQiqNPcTD5Zdk5rKRtNbZa0P3RLqXm7bWfdJ9pP4JsdEbm+e3Zs6G5BCHZoP
dWdZW+6D/nec6rW2m3B1LKgwiPhLEKI69ZRnCQJOH5xysI2MOptERpPwj85XmTmKcNBw1XnwLTZx
i5AaYgN1/1BbFuLrSOxmn02vUNTd7WavDLIrNSDRzeGRjwDIebNWNRhu17r6A84Y3jrT3Kg+pgSK
v9MwyNVjbKNneLvFi5BRylsAzIPXIEuSczjnGGKoq3i+9uBEo350SyvfaZOm7/+Ps/PcjRzX2vUV
CVAOf1XJdtkd3aPq/iP0JOWcdfXfQ2+cA5dKKMEDbAz2dA/AIkUucq31BlRGtL+wsXQw8MH2B2Fn
XT3plPbKDRj2yneGe0XTGeYm8XvJ/QmGBtyUqinnGurBJRs77btUw3PAnU96SLJRfkzNoHopZcFm
vj/3m6gFgIzvi/YoNBlqbItzrXZtxh86yjmZ2qlxsUidX9XaQQg8QNF1o/94G6oZDTgTigeMB9B0
8XykITkUcNOVM4dVSPNKiDrARVfdkDfuPieuPUAEy/+p0MX/jr2mOjyO6hh/eLmvf8ViznoPkh4J
D+Vc1X7gGYVJyCytWcOjxh/nn8gS67syC4IaRloeFBv31dqKI/cA6h3pOtDDizWYMqT385EVHzuf
DhLy/ljOqCAHaWNY0cbnvd1ZSGMCFQTeL5LgJQo7yMxMNitTPYfykGjnTrZxMCmy4BG7QzPCYEJv
//KlZI5eUr/o8o3vfXuUqdEZKhAdPjYtWXHw3uUoWhxOBT6k5lmafVyhAqTSp/3URdNnq7SiPY0L
Y0MOYHVEgVuBWSDIFYvgYRtD5xTUSs9anpWHFAP0xpXlXPlaOrV56CVV/fjXJL+nxMSNLGTIxb35
bop6h6gC+rLWuVLgf2rzoGWHDPSyjGFSW20MtvI1IZTDZeCJR9FmqXZuSrKB272lnhNYjZ9HLTG/
o0I/P6n9XLmJnA/IERpJtC9K39pI/W52rWgugevlXYNH4U0BZ+gRuq+zGa2yItCbo5yMMi/jZC4L
eJooGG7s25vvSKWbHUtAQFwXpMai+CrjQcXTRq6YaVIKG6XoEWGg5BwBFX9MUT/66MqCayQM0uSF
MU4zfzGeWcfo3WFDdjaMWDqWFSezdKJ2F9LLPChFoniJFEY/lLTXvn4wADMyLwkNpoTwbNYXG8jp
JaM31Kk+t3GrfpXNWfucAFPcxdhclO79sW4ecYwFusgg8oI0AqN9vVnDjMjuRHp97nR8k4ygTZ5q
bnMcdXpACwq5oKvG1VYVd+VbgrNn/1AwBmekLUYNIig4eTCq5yZrjWDXDJH0WleG873HXuGAsFO3
sXlurxnQNOi90CshFMCBX4TYOYxsUwKwc5Z8Pf2GJ4Rf/2XKsaWwZc2cMp9rRnr8h28ItZ8M3NEj
AkF+6FCXiopNxcPbo6ORAiFPQpZC6335a/Cc4miF9nSu1cI6yplwQg2mv3i2bcXb24IchGYaMtSS
ibsCjH79gYs268LaUuZzQA0he1Rnk+S8l/3qpA45lV2Uz+1hP2pIQ1RI1tSv8sxzBhOZQp8moEdx
Gf+4v+VuQha/CHUQWKpC+xJO4/UvKvUUHDaWXedybAM0hkylSXd+RIp0xiEMCUF0uu1oF4R51J5y
Mm/79f4PuN3zBEqiFm1LUDM3mO0ps6eAZtl41nHoACwPJGZHFyM1H+YqUvVjhMv08AtqmLZZTFhk
5Vx6EORosJOpvXXvtOu5E7Bag3wh+NwhSTufU4tPYJ2TrgGo70q4NSIPkw1FkPweuzzpDkEwFzES
fmnifFdi5M+dfWkYLYYWTM1SNiL6crPwSYQ+hZCnBJeBLubidh7FEKjIDp+DdnL05nnMJRJHcF5t
Yz3YhYTKoqxloU5pfgxM5TD7FHhTd66sqniU2rAFN0fMmLeO72LLsFpsGR5IRAweDTdITH/OHTS/
HEw6KeRN7kAJu3kIgXPU+9pEgbCfjOnFUPB0PZb9pGYfTDrF+BQ337J4nuM30msN3VSFdVGfK1sr
TxmfweQyAGf8V59bwUkt+zE9OlOaJJmbKkNePiLdJU8IOPvjDuEbP92IZ+KMvEsD334Q2QnyAFyH
Ksf6eh/laSL5oRRrzylmdA8tRJfJDfEZ27oexAe/HgdqEp0SDAGIIjeXbto6k9mkYHGsVMLZEEe8
MXGRfrCsXZrjYX3os7wwd3k0t5kLugUcVjU24CTvn9hFvGS6/AzRu6DisGKG3tHIrrRCsp8TA7sr
N5P40W5dIYYAMRhm5cZwt9uN4ehdAL+kxQhN9Hp1ndSAiTqa9nOnq+PRTialeNQlH9PYIkx2VRqN
e0tSzL3cIL608WXXxoZ2S3+TYg5qbOLqfPd6jLoqK8c+tZ8lMn3kiChd0YfyB/URyHMgPcTkfY4b
RlP+HVYnGk73V3oRG8VKgytAcZ02Ao+6ZdsYLljcTySkz1KD5JwOx2RPxDKOs4RrQT1N0kMTRlvP
gZU5Q6JBAp0+J1fDUilBIeAbidw6z6TjcbVPtRg3ThpJ097Uo/gcNANmSOC/v2r1oKgbh3ttxmS7
ONWApKQyefMW6dHWotj0zDEtD1bvpA9T7Gsvpqx4TR72Byro9vH+Kr8xkK7OFbRKlc4njwgh17nk
puIKFIzzPE0vchJo8X6K9cb+Eyih8loYOsLcgdE7QoSv783XXE6m4DLWJR1K+jDRl8xOje/4tabp
N5Br+rhLjWAyLHcarTzwWrPz69Kd5Vnpdo5cTicMU+Yt5uLyRIrONBFBiN+80ftEgHq3Tevelgq7
VbRnjPWKw+TESrzTnNp56eRokjbO4/ITUYih1UJ6AwGKxVo2FWU1m9Wcktg5wP3xoDQx9uxKMTyZ
cT9jpxwr37re2CqD3IQ+JsaLCaiHjpsOsJbrGY7hnJa6BLats2IlcNVSaaxXerdKJ++sGGGc1zYD
XUZTyh9pdqVDiKzdrhEsrA1M8fJ4MGlBYxZ9VXYMB/T6lxTOiDMidf6XCRtCXLsdaZ73ZaEMvXmU
pGk4lZU1NA9TjsfZL9SGHQzt7u/Xt8b4+/0qiGcIYPNqI1MQBJDrn4DASY4tdCU/O2iLBns+chkg
uQrY2Y27ypL2fjAn53iS5eCRuq3yox6g+9Ht1Ro4a0OBO5y2Q4Z/iD/VPiGgov9VWPMO+TXH99Hp
j8buIfcrNf+MsZs57hjQbF7LIAzNQ6poePBSPwq1r5k/zMZpHPvxYpRKNz5afifLu7ipu/4UGFnR
HwI91MJdq8rB54YnfngEOd3yB6mDNoatzSDN0VrrVbmiQZfZe0wE89Ylf5B0XGhRS+TnNONrScbZ
li4NxSTZS+DxMe7sARw3B30YUuUrIOrxsQ6cYPysaI2K7CmUZX0/4OVo/YyHeX6VQ5BqrhJmMHTu
f4+bAwEnjzj9lkJRjbUWlwRuoVaIVGv4jDi2rBwNta8+B5UmfWqwUdwbWVYVDzwmt6qii7SN00es
EltQh0YGk19s1HeHXpuDIWuM0nm2tWreFVLSPDa5gNXn02h+TTBM/GAHhRF58FG5EAFYyJ8stn7u
oCyCspXz3OWGvffRl/7atcaw58WJOfH9Rb15/TIYGt7Y5DA5BCSXYSYZaY81dRm+gHOblYfEiECv
AdqWNXemtTlRk5MLe1/FUyvcMS1ctq12kpN9ZIThWZzidOPk3y44vwikE21ksQZLClDj27S/IY+9
5HZt/Dlhbf+DFJ1WeyMcvpTW2mov3IR1sQSEPbjaNA2hfl5/YV57YwSRMHgpDK09qwx7pKUZPZnD
aGzcuzdDIdEGmQw+ohDbJVu5HqoLe588y1SfazCMnzo1Gj9JVR3hoArl5f6XXYZy1MsoxdE3IA2m
Gbd8LfdTHXQAmsxz6kSVdGibyjn0rW+Y7mRyvF2pbJ1HpHdRUdbD8aeTT9aX+79ArNtV/ORJJRSF
qbhydMwlP2Ic6q6s6rR7kUPLLPYpQvvpc1BN2fT7/kBvao7LkVBsc9DdEzVBY/EFqwDmX4JNPekQ
6PZdM2vW8zjg8LEvM1/7MhWI17jVpJQhSRzyH7tgUDPpyL1LDdyFnm1Kr0oH4vsFMyWF3CLtBnwc
9QKDcDs26NFjJms6f7Tk63hqAWj5ww8crbc2HqI3W58VQ8EVRTeKfiCbF/NQ6rqjNAtzk+pI+9Q1
lvIZnSPlyUcA9d+ulrYwOivjcbkJ8gqRhibqYjsqfaPUCo4pL10/F7tU97Pf3FTq5CZa9iUrC3Mj
hN9sfyrR0B4EJAneOA/f6+3fSLHR8xxtX+wZEcwmMn3uGjOZf5OKdq/3N8XNdSHG4roA0cfZpnN6
PRY4GCdGbqx9katafVHiUTo6duyflaBSj01njP+q4ThtfMCbQWlHQ0MA6kPYZsxFEjVYgT3gwIzK
pDUL1hd6gaY6JCelK8HXAfGxdn1SJL/uT/XmoIlRebWhjkJpieb09VT9qVDx+27ll1KZQRRKRjT9
BGUYPt4f5ubrgZziTcRuESZGBOjrYUp6ZDreGMqLVds42Kq5np15v5pf1cFSDvfHutmZjCU2JKeZ
WVHDux4L6t0oRxgTv4yRnj9xBtQjfjDzkxGh1IQnUF7+cX/AtcmJmiFWIaDISMyuByzliDpY3OOL
jQSX7LJ7UZafAVo9Ir8ybO2TN3zwVcQipecm4IpngUBELk46JFtIgJORfJr9QLf3cU15eD86cUe7
V4HvO1eV5qAWbdR/FKWZXAAAoWocIFhhuIWDUQiqwQ4GJcHYftNAKpW7zIRSJUM/H1zqbJb0CyMC
q4EKgwXUX82YsRWn2kr7Xzzc/Cw/pl2JP3OfdtkfQzLY3+pR440oZxN4f6y4o9IDFCvhKnF/nd+0
pq5nrhoCwy94I6z28mHvo7YBniFQXszElBuHHKK2ZzyqSNemQ6CFdnQ2sCL6TK0twBszCPQvsVZi
QR/rvP3pkDZZ9wQRu1Qfk2i0KTXFhjW6WZY00NDRBnMww1DV5I9iQC8uP9R00YfnLEWrotlNSA3X
sKkjtei+FQ3L95OXsBLt/aYdpY1otwgGb1Qeni+8KDg0RDz1ekv1aIehUFqXnpkq0mUqsv4Tsqm4
vwNEOoR+kzyUhp9trO+y6P+/UYkBVDRhfdHwvB51VBOUAEOj8GjZpI8jD+SHHufqs9AJeJa1fP4j
oRCKD5lsPI1Bmu2iCUPt+x95ZebiUoGuAuqIzGkRe9sxkwsZCqRXg6hzkaVEH3Gw059aV46fNG1q
91xH/kbPUzzE320sMXGSZf5H2Y769hIwoegpSW2lNV5fmPVhoIcNBaqYHsNQ/RFO3fxoYJDp5tnU
bwR9ERquB2ZA6JBwoSDLMO/rFXfwxO6Uphg8Fnd4bBsteCR6SYexlH9npd1shOHbeYrqnOiiqDRS
nGUfBew7USkfe88ZgLdaJkyXarLHfWGF2j7Q0vhrg+Hx18Hptsp0y2SBJeZtwuAcXyoElCWvZwoR
QEnHqJ280nf6pw4HcWqCukOTLlV+yL6cHMs0yWDeVDwzY8me9g0kqYdRUrfylkW4/t8v4ZGEFATV
GKr+178kHOcqK4Z29PxxUv9peXA8GFode01VGRufd/m6fBtLqBKQdCIzylPieqykjyQzNZrJc/rR
ISeP5hmuY48q4i6ZLTt00xKUI02zPHLcyCjnP7tewVSi7WlwPIaFE/7gleVku86Pq89aie7iPipH
TXpKsiH7ZRhoKrqxquS6yydtg93Q+caP+ydybb1Q7aFDLwrbgOKv52DbU0VBwBg91pTO3lSCOcGW
dSpPqGLVG++R2wNhCRF8Eg/R+KGwez1Y2FfF3ELT9Cwr8hF7qf3kMGczHpa91WKVU6n2sEXgEIfs
+hCS5nCh8ER5QyEsDqER9CmY0E7xMtwEd6om9XtSxWBy5Um2z2EdKqe8QjOzTdQ5oC6SjBvZzsqk
AVpQwRYrjFjd4kZPka0zUbdVvYHk4hCrZvGcZZPsDqVs/htFRf/t/he9jbG0N8kTUH3hg94wkFS/
ruYQ7RBPam3/YFpJtmsY9GAqtXOUgjLY2yFy7/cHXZ3kGzoA4J9Jw+D6y5IqIJQMBMIrIaee/FxJ
H7Muaz8Zc1secrbTxtm73bYAIETLkp2LmcDNRdI6UjpD2PUC+kwXWEdt42pBp3ydxt5QPpYxc87Z
sKJFKratwDcuJjfPWp0njeZZea2EsDIcSmEDUgO1S9ynTl60pJGBPsTVAWsD60sWSdaHPWIcqhG8
jpBUBCfAKbr+EfQqS1SDNNMD96FEro6K+2kCjrkzgkKe3K7JkHAwNiUcbi4VhrXhVFGeF4IgyxQi
k5A4NeCIePkMz8AkL6YDikniPo4lw7MQvzpbjTqdbHwXHz64pxwxKqV1UI48h5c5EydakkJtNjzU
qONfmNvFT87kW1/1Us0PQ4Qd0X8YD/QO+nxU2KkXXK+wPY32xCVueHqs54Rti/YPeI84+mT3RXiq
sVPdmOHNUWWGPEp4kFM/BNm4eA4hpwP9g7PqjZI0/MjLAj4qXgFHSalp/IR5/6MGhrZFJV8ZFZUD
wYPElYTqizjL7wqXSTYPKTBgyZsi64cTBv6uUJRun4kEX5gN/ZPJbbMFVb45sIRg8ja61rhOEI/F
378blDJ9im2hKnnwIbLfZWtyD2pV+aPvLevH/e94u2XFUNRIRcmOQLiIRXYi62RNg+T5ZiSfyyEs
T9oY6pdaw0Fq0HWSm7YniUPqbwvXvzo0rWGQbkK1Z0nSL/qyU8YoDC4a2oPTtzRq9G+OkeElm0LC
qRCUkYyj4mRQXvIB5s9GoLqJwqIK/oYbJViJ2+Z6kacqFrzaOrzocVn8a+dT9zSOVvUV0qts8Piy
t3xNVgcErwqJUJTAlwqT+uhIg1Oq4WUMgyx0exX1D9g6PxGzzF1JTo2NA7Oyi4SUJSNRQIbNsXit
pG2tZXOgOd5URkHDu4nHxE7qcH9zM50QtLGea8NhT4J+5BuocFmo7E1sGyfN8ml9asnBqOhfurLq
yw9qPaTVR69QzBKptVHf43TeohjS0saj059pbqI/rDx0Y68f2xYR0Z2B9omxN5uyerx/Ulbmx5Ak
RjzFBA5Wvd4vZWKWPGCj4FIaHZx5Leyl73VajCMIpOrv+2OtbBVUKKEr4FlHLWpJ/whpeGsWcgiX
OnHKPU3E5DNIs+TUTm18BGP9z38YjnWkbKqTcC57JRLkfmMibF+qbo5Rhoxb/UmN6/YYKMYswYOD
A/NfRhR2skAzqBMtDh/CiV2txGl4SdUiaXd1kEX9UxPnlrqv5zxO8HpJ8Na5P+jaF6ROK9IdVpfb
8voL9qEuzQktR0+KU0l+qXDXzHf4fU3tEeavsXUlr1wdBLc31BEKBzfYBCCfTZg5WXjBPJcuIv0R
KT/WTied5nisyhcUl14SHEk2eCW3s1Q5FVzLnP03M7PrWSpZHZE9Z9HFrlW8BsC4GruiHrmplWnr
GK6ORewGx0vZ76b0rRZKgudQFV2CPFQfASlrR+Do3QviFcXGiV8fCj6DzGAIEyyiWd3a+qSVNdNC
TbvYj4WsHrBVML86st98PJaxhoTq/zeYuLreXcDyUNpSJdvhpYyHoXILq59aN1DNWHqw43yroH+7
URiN7qHwRuBxs+Sz15LSOZLG1Eqn16ddF9gI/mQ4eWNZbhefZsRDzjnh4vWjx+ENRkmUEYCdG16d
UgWhaNlGFyq20YOSds4FRCNMoFAqthzSV74eBQ8yLZjzVHeWl0NpQuAbQjW6dEzrh1NqQE98S8gw
FKn+0XSHO4FaMMGTyCJq+dcfr1KnMauHObxMmaY/YyQlvaTtoO6GqdnK5NamBfrHIs0QNjtLVWwU
bFKUg6TwModjxllrGh1z7G5ogh0XgxVuBLDba0EobsG/QHAWabrlRonZl51qJvGlRn/hizkUP4bQ
lOB6dMprNHTdt/sb5PaBdj3c4o0/mUVooGUQXvJhBkEEojDj8hkG55fdmNVnJ4BD9NoMJVyuhB90
uD/6xmSXGY0U4arnNEF8Mfuopx6g9q7P6+mLNNQz7gZ6trFt1sYjbHLDc/Ip3oq/f3fmc9+HBMn9
d3FqezgnTix9D2yrx21wMn7XlP63qm+rA0LbgZAnGiZLAmDRqkXO9RFd+snxv8ujmr8UZlDuWntO
HwFbdx9jKqHpBRkcXhp9JxRIQJFfT9DRO63qgeRddArKmtvAQ5dfuimshkPeqfn84HSVbJ2HaJzj
Hf25LcnktfmitSMEmgGTAwy9Hr+XrDbw6dNf7FIfaF6WvJ8mq/KyXC7+ZjW2OgdrhxOFKYFJVhh2
SXhMUynSwsaPLmlZ99/SoaPWoYEKfDSDOd8Sml0dDH8o1pgqNpTv68nRJ+0hX8nhpZD8pvtct331
qBblVH4aASVuFOlvS8hAmmFAQbPj0qAkttireBwoA9DW+JLRl/LpOaPHtxvHyACM5Myti/5J+ssG
zLNTw6HhT7MhcjtVSZ5HErGNh/HK9SVoWdDPwFnfKkrleZ72fVpycJTCND5rgTPSZAt95zj47GwU
Q7oweqC0Bgzqfoi4NUdhHQRLGmibKhRPxVd5d2b9Nou0tGuTS5yrfryv/Hb6oZt+vTObxNFdnbjP
P5WJ8nITFaWXD1XO26E1nE/T3PUvrVpuAfXFh74qofKTQM9ycHlBiAbD9U/SysyCMeXHlzwzsmnX
x5TBXJ2Dfbo/95XThCmoRYuH3JtSwWKcYEQhwQBpeFH1ciRBlxGOn+cmRQ9lgkXdVY319f6IK9cB
UZHEg66Qjnzb4s2uJlzv6MVnlzTI/PM00SrFkHVG+MFX57+jypG+Nb7SQOSyrQ3zwpXJChAhwZmz
LJr014uamGGejDNanFqfX6pGbqedYkYV1n5SjoSWuRmbV74i0oGUoYX+FT2+RZe+l3sapAB6L2qc
dcOhqCCSuohwmO3GFl6ZGRJklAQQQSXhWybpY6oEoBPL7FImuhy4CWjEvV5HAuZoVLiJms0W338t
eEDApsQEhgQs4JL418WaUSPylV3qyFePtUU/eGpm9R+qi8FTq+fRA8W3dkcnWTd2oi8H/HKOj7Ei
TT/u76iVyGFT4+f9RFYNYGBxfPtKDeaJb3sJa9WRKJXG8S5Clw/kQGNdItnCM1FL5MP9UZdLDhwW
yiGRk1xXhs26ODlojXcW1dLJq3qlfBwKvX6Ko47YWQ79P1biBB9VXBcDoiRBj40YxUNoMeBc99xF
zJS+mmafxzhoH4thrkeXfkv3rIxO9MGXvRiQTF70T0QeuFTwAJgWZPj9qJ6G2Hb+ECLC8A8yQlKz
b5J5q7MnPtL7gCcGo6/H648CNFhXsdzvYnBKZbDG4E72/DlJ4z2F1Kz5JjlWEO61Kk/njSi09vWE
K5NI8+gYL5/cfl7wpLKV2QvTxlaOGCVm6TMCGdofVufY+yDRxnZ/f8OI77OcIXctRR8ktLjaF9+v
6kPFGXOcTyD0zW5o0taoZSM/Dz0p4q6YSeHR4ct+UraZT13koG99/wcsz4lYYkQMKD+LhxPvi+sl
royyLPsyVjzYH0bmqp2qfcsMmnFS4Oh/9lIXf+l1J/1+f9RlDPzfqOSl0ElEM2VxOoO5M/q5nRRP
riold8ucXMvFOUXfWN6VL6qjGSCyUN4zN4ykKYPBEJWR7M3WoDcno23qft8hnx6doliVX3t1MD/q
MMHcRPNCaGBStkAX43pFpTbDLdopVC9TMVo4YoNIG97F5CeKnzqfCp9LWa6Qft5f0RtYCcOyniAO
cNNmTbVFXUGbES/XukHz4mYuvoSynu1lBJ5yZGWrgf8bghDXYe31kx4e6nGA56fW5sbrceXA0hx/
K/cLqs5yN8Vao3RJ1enUha203jW26T/KIQ0t10jNLe718tEgZgz82qYRCI4WF5/rhca/aKwwqtW8
xJ9m50lWpGpfQt9tnaRGu89wqN00mlU8V461VWRc2cAECE4M8A7Q2UvhoKjMnJJGte71k9ZlexD4
sX5w2mBLyWxlA3N3QzN8U4vHheB6jnmqVmQvmg5YyKgdHA7i8IQnra9fhmmOf9Ifq5yH+ztpdVkF
tY3WNZF+iaevE4leeOQztWEIplMTlKAwW2g1uutrmvTczk6q7PtR9y/pMG9BWFYCIppWApNMJY72
wiIeQUDK6TqM3C+Igv4ugW3VpzHP1OSIrv/wNEpDPj02vTN8M9qAZCA2EN75+C2OYigZB1VHQuIy
4YI6U/YgQxUPNkWcnCcJmo2LGlzpfM6g+yvPuWqjlXh/2VcnTq0ObQZ01eBxXX/pKIAvgzSp6pV1
qCafJH/M9o2Mje1BS/vB2gVRNIsHcF4Ye4P/WPBEQuVy/0esbTcaH///R6jXP0JSkTOblVL1Kllp
P4Ooyn5mlEcOZm40+CJk2sakV24fogTvFyHawJNxcQ9UFjp4AbZbniqBxOBWTnt05yb1NW5pEh6m
NJj+zkbH9DfuhbVxuU54HVOzB+W/ePS3U9raSp9oXljUze8QcWT/JcxkSTpG4DCzoz/F9i9VcLg+
vr5c8uTyGsg/XoiL9R0aoOqlrnmUmJsDVFnn6INuTF3VnKPDbIxb9kNrE7XYxSKjfzMkuB4QyXQ6
dHWje3ahNM+JM/QvhVXEsFaqxMYgOc9DwPaUrbZ831YHRsUBgKFQU10+3RIciHOrLjRPGgrlGOE8
6Q5DUr848gAruIz8Ah/RSQ3T//BlASkgBEXtAvGRxTHK9LFX9KDWPLPQmk/j1I3f+qyn36NWFUog
NGVHhGPR5t2ic6xdfcBgRAZJ9AJQer3SShUW0RDJgFM0IJ173O3s9iSPejMAU67L4b/MUyhHgPUj
w5EXJ8do02AA7aN7ZhemXlJK8xeYm7bv5upcclbrUDsUIW2o0/0dvDpNAjMlYjrbNyIRs5qEBThN
bgc7hPWqTDP9pyhycuQaUso4u/vDrW0jVBF4RnGTg98UUfN9BpDr02jUme7Jkf5Jkmy8rYELH1ni
5phq8/y50KTp5/0x16ZIFkvhCck6nuWLMZVAqv2u5yXlyGP9Q5OqWT6CT0uPFOKaLRb/+mDAkxwy
RsESuJ4gmoC47vYW26aSrH9wjVLT3Tz0IEX1SW7H4/2piZ++SDdEfgM0jNID+L/F6Qh8TMIVszE9
iKv+WS27ItsXY/FS1fVFKuP0pBAV7Sekf1U38/1yY/iVr0kkAlnPDUcZfKl0DH4IAyOrML1mGkfz
JPW+GaCDqA9enY9z/YDSB8Q1PYumLXv2lYmzZ3E7BoiH4NKySeTHg2XCX2dkQx+E9K+292M1at22
9P/lkWHGbhCoVLiGscCTYiwiXf74iRV6tFQxAUCSjSy2VYzWfaFnsuUV8D9PfabgUiiN9DZCx5iR
iyVUHGmjbokyrFzpdKqE8CQvC3o7i2EVm0Yf6p6WVw2aHB0qQ0t6V6mcf6U46FS3NAdt4yuvrbVA
b4nAjy/BkkM3abPMZ44sr5OGoOt26RiHf5ZdnIV7ue986ajlUyOdHH0ucFquLfW15k+2RCLW5k0l
WwAFBTBxeRGMqjrJE3JJXlxntTu3g+lK1RjWrhH73/BDDrfoyGub+/2Ai7cTNjmtlE6+6cmdVMSH
FszIt2h05P7BB22yt5E0zV0lDqTqcP9Qr4QQEngahaAMQdc6i4JirTbjmOYVXzgPyxKr7Abdug6o
w04P2m6D/CleKIsIAniWljJ4T0EQWcQrTR3Rq9Z9wwuSWvdd7KUj3c3tftyoS6xNigQL4BiCmMBH
FpEK8WNkX2Byezh9VjPCC2gffg3HEhegaNSm2vv4GgrsBopaQsB/uVt0OYVzM2uGV0wo0T5FoW01
O780aXzGVW5v6M2tpFii1AIZgmsNANViES09iGVCveGZOVwhrk9QTerQyt/zLLN+GE4nf86mOv+G
ruC4EYVWhwZtD22Lgs+NaIyZp9QHBlP3Ru5ckOya3DzqiZ7HjyqAo/pJRWILSnk4RX9L/PsHFRre
rBKBuSPSyj/wlxaH6N19jsdE3yRta3laiCx12PfxL7mv9N1UWfUG3vv2PAKmwnyD7cN1w5PweigV
E45BjxTV8+WgHnZS0ZR/o0ZjTsc01YzuYMsRXGm5yunG3t9Mt6FHpfbDCkPE47Jdfl5bGrt2IJHw
8twM9ojCBdkecTFd/S7sIR5mow37f+8PeXtcGBI9Ik6lUCxZli4VLauCwejB6FZZ9xxIepTtKnLY
nSxF4VZ3+TYGgMDGfR3JV1AlNw8k2ZmhxaeR6al9Ef2lWJPSHIPUqbYEltbWEZkL1E8EXo2H7vUX
HNVWMQNk3D3Dnuv8mCRWNO/jyZKMk6kV1j4x/XFLBGVl1wB3oRgKhFNoQovz826D2p1lNkZSOx4d
V606NlVBUyquYlMgdRr/XNq9/Q+832qrVHl7a5IFU24hHRb2MUuVKxZxoqcLZtQvCsPZoWUeHCO6
m9HRbgLtd9bY834alDnaSXLY6XvUV5OtGsTKgr//DcvWVKU2CGIHQXTJDTn5HDRtFB+SEgvVvd2h
Ya7z2Pc/HApF8g+2XRTe8Z5YfGN7sNuuR33swpUzh2dsgHptV0VOorkmvuRo8cVl7cZT1v7hx223
EfZvo6EYHakNHTkHChBiQd597Wgicy6ocFxU31BeJwoB/o7nhPlatzqYmzGPv/BELZDhz7SNQLxy
YjmtvJAo/pNKmYvwpFWNmaa6KXkj1ZizLsG3zhJL+t6CBzrdDw5rn1WYYvFCgO9/IxqTQryc8zEJ
Lqiz1C66J8EXJ/anfTen39XRMV7vD7dyhEzRUBCyHHBol7bS4GBkfKYSyUvzEKdWFH/G6ZCx+NFB
xwN9DNx6AosWWKO50ctdCUyCtc6wiCmSGy+eYE0XoNJo+uGFOvtkHpN+CKxTa0XGf1hQir9IVJIF
U14Rv+Pdtum1Mi6q0IguCo63Jy6ZEVVKqFqpPffNKTIkSuz313TtE3Kl0AujuyoEb65HrLM+cuJR
iy4tpMXhGAEQyE/OVBvhAywCq37MUAf+en/Mte9Ib4gHPP1c0pbF4cgSH0V6HaSw2iLXMMzyuMsk
DC+MonW+mp1RHxo92/IXXjsW1H6pjrG69OUXg0oz9BK1soNLCAt2dGOi4aMaadnXpoayeH+Cq2Nh
6U6yD8COOvv1osbU5yRQRaDm06H6IidyufPRknH2RTfI+caeWdubPLv4enA+QM0v6kO5hV6ihaTQ
JVHb7LesJEVwatOoyvcfnxQoEd7orB7sg8UF1oRz3WhJ5nhpZPVHHMAsf6e1baA9GtPcWK8fH42t
QasAM1uezYt9qRnIJiiS7FAOGmTEOhvhxqu3ch4dmlgL/74/2toakszSYGdqAELE3787d6NfWmHK
S8MzaO9/QpcJCBCgqDo53B9n7VrgIn4DXBE2l7Ibgr5lJ13qe3Q9jOzBCazohUaJ/TIrwFiRQLPz
HiQUUoO/AzK8emP4tacA1RHSVqq2yLwvFlWWextiTCV5yezYmStpWNdBsC/ORdNDTB+d6sgSRyfs
TpLmkOVN/uP+/NdOvhDbY58K3ZGbmkEQJqUfE8HDrvRffHhtLwk5y3NuzCnNB5OuUJ1pG6dxpYOJ
GQQwSUQloHogLXT9dfVcwXnVjxxPCaY6eSmK2ncbjDy1E0YuOv6BuZ8Ftou8mqqe6Zdln3wDk+hL
jgzEP/cXQBGn8TrNpUQGqpj8gXSQMuD1bwkou/alU/helmKf4tYs9wOk+dJHkEFpn+TeCU6BkrRY
rE7GSQITnO1IS5WDT9ds2qVWlewrI9/i3axdA5g1cdpweQObtQgiQaMaMz1AH0pVken7sUmr4bFM
5AiK9xR0DxKGsI/3l2J1SI441tHsBFqC1yuBPm8XqIVueWM7I6wmaVX7ws8b7IOmjxpPszAz/o+z
M2uOU+fW8C+iinm4haa7bTwlTpzhhspO9maeESB+/XnIuYlxl7vyXTsVtZC0tLTWO7y8P+RvDsru
6wPb+Q29A77KW+r1mC0iGXU1CxvX89bVvqSqh3ExO0PRjhSZ+8GHY6EbfpMrVR+k6ZSgBGqo34p1
iT/EnopCb9Gk9Y3XxUv91VAEhi7v/8ILAYKftRHbeMOTA+xuqcxpvNiwkpg+Tpt3vicr4QWSd/SX
cdKVfPZb3apCyyhd68lqB+PaK/7ComziW5RgEBkgIdztg2WVhTvgZ/5VLoN1T/ldHOzerQMz5+mg
2Za8BofcDQjpdEPx02inIQpMZa/PX9Sd6dFvLFH7W9VIb9wvmjmkAfojd3PVFs/vf95d/Pn/0SAo
wuMi1XlTQcQzi11hjRVyl/NY+8kyN7ovp6qNw1ZLwBW0iXmL1Iohrqzr24Gh2PL8o/26HS9vd+y7
NC6zAnvw+zxO5W2SN5+F6Gi76lWsnbNiyR4RuVnO78/27belkgYUhvYmhEk4ma93ezURViwMuu8T
VAAqvymxuD+WmbnMh9qKjaPlzMM1n+1LEyW6UQbaetwkeK/HnLok1nM1q+95N2hHoxy8s2pklZ9g
APWEiFZJ4WC+Nuh2b/1xrFlWwIjEd5oqG6thz55I0knWqtLW9500hnDKVs1ES1qs93kfI7vy/lfd
YsSfg20qCh6kOq5xBL2RtHo9w6HL8DtOLC9MtHqGLliC4vXLSl3sKwPtl4+BQHAxEiU9wLl7FRnw
0jFU2sFDMcYpwlia5sfZGybfovv2CG7iGgnr4niblgJmjUAM90cR41xNmVvHC/OmdY5Dzc6sG9T/
Z2NeAsXw/o7zhV4L0+NLbqpnlEP2jgPaMCLpiOd7WLpt9z1Txi6ENZydUqoiV1gEF5aMSgDzopAN
oGdPy9AGQmXcmx5aFIAcmkRHx5Rk+cojcRe7mRAXO4LZtEQQ1kUU5vXGsLoZIV2MTXD3xEwzAT8d
mqnq+uh7VEdbyYtj483ryVzqa2pub+fHyFzfpHRkzOzP1yOnE9IrsT0h87c1/m1w9ge0q66pJV4b
ZbfxdcQ/RSdGLySOaUg1wWNPbXyf3j9eb3fhNpdt/1kg7Hggvp4LYn5GWxu9B79DTQKxzmaQNKk8
utYoQliC3pXs8NKswDJTUeWZwd27C5KG6na9mTdeOKxOfszWFAuIubwmfnVpVhs79rfINuK1u1FQ
yGn7kSQz7FfXPhfYJKR+r9dOuDaGDG27G+K/nRePz61nQ9GCGjWCz6+/o+og57CMWnHE4KC5H23Z
3acKfIP3V2sfeS34EyoQyN+hii2/W62k0OzRKJL82K16F6g2d+jS13mI6sy19+eeOEFP47eCILfZ
Vj5Fcen1jBS7VRSslovjkHT555K+94mOBt6DFbnedxPhxCfifxYag4t75NhY8eNIS/rfpBrE5Cua
ol9j7e0vu+0X0ddBpY5vvIkjvf5F7Vq6hRfj+oyEbnVTGUN9u7RpfaBJ2/qevWq30oy9K8Hs0if/
c9Btq/3xVi1wyOpbXRZHKND9cURj5xAj6Qlrw7yGV7s4FA0OSvJkEiQvr4eyEKVcMVwvjiYYlAQf
SOR/g26U9XmCUtqGf7+XYAiRmYGbQktnN5qIC4FVbFlQl86wWeh1jkpAPjXYR0yyu+LKd3xzJFk8
i/Ros4LBzXVfEJoaquJjVRfHrlGyB7U2tUBd8fGhndwcq9yZrwS2Sx/zN4N7Q4dxxW6B6I91S2gP
T6bOLSDNTj9kzryERubUhy4hK3v/S765iTY9X9JM5gYOjZbD66H01NST2pvi0MSvwf2MsKlZnS0A
Nv0NxuyOQed8iNF/JXVUnHDqEJm+En0uTBakI8VvKDe8dPeFDlUbsVjJhRLq8Wz9insbV86lMton
rPSo+r8/3QsrCSOWaZJO8KLek3zUZJ25l1QyiaJZ7INRZ81yGJ2Wnnwu5hlpLsR02r+97WET0hOj
6s3hIK3fYsMfy4knxdg47lAeJWasAZrt46GddXFc6Ts9sWfFYUz6NFgL9Jjen+5+dREM//9TgtQo
BElzl2KPsW2sYjVEVNkF+YSe6833zAOUhunPRPHdXAcvsPWqj/IiVda/XFlG3xSSQIjZm4HKHm2y
+UQ5cZyKSK1ctwfx4nU/wcIb4SS0a3rY2z79M9X+PRYmn7QeNdy8948Jnp9DUeE6gScCyiNhP1Um
3vCx7HDAyvTx4HVFnn907QTxvbxOnDtSBuon73/ufZDnR2y1avA9vwnn+zzVSBWMTrwc2xXVac6x
pycfvFy6H8HdeB/WRRmP2Pj8rfY4j2IQJjxrts3lArN5vbtGfs3qtMMSpR1YsX+HpvBK9Qh2wRhB
d2rr+KMmjKRXOtv7g7Qfdfv7H3vaLVJDL+J4juY+X4sXDa966zBLMVhfTNhNc8Czev70/ufdR4pt
zA1tz4OKWMFD9fWYqtJYE+1B1AKUYXXD2sim6ZBnoKR9Nxvma/CPC1NEsoBsj0uGo7N/VE2t1cwY
WsoIno99msB6fy5M7u0JyCgenzLPrqVIb/cPlrxgc6mpIIv5poOuQDDo3BQDKG0lUoBFHnGp64ZR
u1ETVbHPE9fBA1ID3pUG6J4zh7AgDUggozQibBQa9miBBEi5FWdyjsZEUz67YA8x/64yR9vkSp50
t3PO2lTl+lM8xHZ+RAxc+xwrFtqhOfge6+v76/w2am3gjM3nBUsjPsb29z/2FioRY1NP6RJ1uUi+
9U6R3BaN+q+YG+WZQ+U8IsOTf+S6uqaZ9DaIMDCXESkMuDG0zl4PvOaiGjqlmyNqdsuRlk9ySKh+
vbTWCOA+TfMP8+SW92a8Do/Y3IDp+h8mjiYOpD1C2Ru2ZDxNWm85LAN1rel57W0PtZpuwpg8mXp7
DTAHK186oyv/teXQvLw/+IXNh2khmEAydESp92Rj1DITES9MvkxXdEkHs7jvvUUHHien8TDDW3pG
EaG/8rS/OCqPOPRdQS57+0x9ofI9AKeYoxSkcChNR0ZO4RYHXS3oubvGWJ+ImcXn9+e6r/NvGx5U
js1tTBOH8tIu7Sk0lT57tsyRG6vrN+kt6sHq8gzrADv1nqp4wcCpWfBLLqxHZcv8NESQT+//iItT
BwHFlcU79g3NBAwYUdMVc6Sk8fQDQ4fvaaqmeJ/3lfIxTrPu46ik3vH9QbfU8fU9ycQ35yreIUAx
9+AnVWbjqo3uwoXfg34F9dYiW5/Gv94f5tLcSCsdGprUhlEneH2SALbUfT3hJKcNS0/0cmSBxK9C
dxPTBCcJjKHQHuWirH8pBvl7YSknuls8g3i7P8KmLJe4yCp2sdO2x7ga46e56z/VQ1Vf2bmXohTj
4LqN1hIw7e1L/xGleCKqQh+mJWpRsPk0dFJ+RuzJPStJqc9Hx5HiMdE3mU2E+fUrAfvCTchdDyYJ
ihShcr+K8SpinZqtjHQXJ0YO0BzpU970t8YKevr8/lpeiIpUZwkIBgVThJB2Vz0oOXdNcCGMtH7S
eYO0xiE1R/2GJ7Y4TVn1C0lc4z97yT+ZRt7+fH/wCxvpdxGcxg+QCtoNr7+yzSN+nTRnjXCZk/GR
nFLUqp/hOpoEMCu89K6eMqEenDlbr8F3L6wwACtQrbitACbZR0Rh5EPuQsyPNFPoit9RkF/vzFVm
kTu61Bb6XKFGPSpq5+fZVF8zd/rduN6dVcIigkK8qn9DZ17PXZi4m5W9wip77sRItWcpiDdb03Bf
69mKuJciMbEPOgAidZCsTqLe1KuWtwcKELYeVHmedqFZlIrzXcV1CIfYrGwOQp8ddbpydV2IK+4m
9wyECcGsNxnE2rkeYhX6Eqn9LL+6ZmwGjtrlf9sDIm5vZmSkgZw78sDddpiscrTwDZIRpYUct9lV
rULTEJ5A7r/K69NiCfXK6+3C9kcAlGc/ZQ3cMfdgBsjmbZ7rco08ykKqryBz+rDmjvqAtUHzOI5a
AtqghnFzU6T2/CPrIcwd3j8EF4470DRwGzRdqUDs+whmhcvjaOUqP2EajoNaiOxTrEv4d6kF+f5K
tePSaETOrcNLbOE19Xrb5dIb3V6t1Ki0G3nfGmItfAlBRrupE7DBV8LopQNOyrMRLrfR9uiNUmmy
Ms5qNXKNZD7lrrl8zCazeFENoZ6R7p98gUTRldfLpTV1MPMhcPOm4FXxeorcmEujVakawYsugqH3
zNsBPUIf2mEVLkg2cE0hvaFA3H6MjS65cglfmvNvRS1K8Fvxejd8OjspnBsNU3VpOD8rsTp3dIbS
W9S2tCYgw06bgy29yr6yj7b/dx9QSDU4PBQj3hZ6XUVPgcxPWmS3xozOdVOvpXjouamHYxW7ymgG
Ombj8X/vb99LcXRTl90UqKGl/X59/HFTLgZQHF3hYKZKYRw03MCeXan2gYaJ3AHwfQ4XnO6iUS7l
FS74pTyP1huHlgYjBfs9D8RS6Xbk87BGE+WrLBDb0RmoC/Sa86n0CpED5QAF8m0U1byZhjVOgF23
rvmVEWv9lVv70jNrawTS8kGFC7ip8XrbmbXJAZraNUrrvoCOX5tBF8+pL1W4eXLuR39Wp/40z4gY
CTgjh7gxVfjjaXplI1z+JTikcr0RUow9vKepZZK7qNDzlJ66H1LY7Y+lWJRgGJLsnMnFQLPfxgnB
FT1V9BX7h1tvpIyizQkn8v3tceE0wAHgob0pemzdnNdfBdtwTHhmnTWq5Hi2qMyFRJt1PijG1D7o
hdqcNo7oNY2EC7sSkRiiHCSDTUh7l6KWqd3UdNdlJD1lUAOtxwAqKKjsJGFjuzW49XrQHgcXJja2
IhpVwyvzvhBnqUGCZvjNxnoj9WEo1LeF5LWfStU8tjG+9Eiz1V/dytGuBNmLc6UsRu1kK/buxfZN
WBQTrT/uMEdJIjnkS+RyIlEuJ+Dd60OjCX+QeVF9aIVhdKf3F/jiKdx097fWLfiNvS6EgqjJoKhY
bU9ohgeIQFoPmlYUje8mbQafvulgXNvto1WZPLEXaus+6kDxtef1pQ/+G+b8mzQAH+31RivVptOs
Ydv0pjb7dS2zQ9JKHfnlTLky5QvpEKUciim0x12yIv31UIZIV4Gwohrx2NI/dHY5hDglax/e/7AX
rrFXo+xOTtL1wDJGRhlxj/kyLmX8FYlZ96j17hjGmnCfnToubxy76w9GV8kv7w+/P7iwBNii/Id4
9dCk2POjyAQza3FXGRV97N27Ttl9Lbol/6LKKsu5SXSvRoveMK/kJ/tZQ6JEWuS3qhRosDfNn4qe
T4+lpANQv0LKLwGp4/lG1slTUY2tOEAHaym0tt1zN8J4O2AR7plXKGj7rbT9hi39xAqA1/SbmOVp
8+DJQnMi6eaTe9h6puZB63NQHuAhnWv6om+/NOAR0JDILG2s4P1bs/T0Je9idMcSMv7PVZV3QQVZ
LLJXb/4glU4Pncy9pqS1zxa2OW61Zb41y2zv43Liirw169rFhR1TSw9NasuHUeg8N2bRP6ywc4bw
bzcUgHk4PZDnWV7e8q9PTdcOLF3aupGMJbQhMQrodmofWUIZskOvDM2z5s31evwfhiUs4RED94WM
8PWwhbDwFsZyMUpy3brRDLEYATmo90GkQj9UmB4GeA0s18LRPkbwfTew1dYWpkHE5fd62MYobRVI
PXsIjl/h41zqeYfKNptrQjEXNisD0R4AKIhk1v4da/YiHpOkdKPKoQBTFygCdbGl31Qeol3vf8qL
Q22iO/qmfUBZ5PWchqYzM2/O3chaRXoPXl7387Frg1lPmiub5dJQ3Gc8jOkebkD93VCbSFjepV7U
Cqu719RyPgKDsr7Mk3NNkPLCSWAuW/93w0fQ4Hk9FI9Cb1WyyouEkkyP/YonGn2cOJrjJH0a2qs6
LJd2Blh2RLWpLiMOsoWDPxNmranz3Om1KM+K8eswrsXPWMdw+/21uhBUbGCUNH0pQEHH3N0emIsD
MyGri1wHG+JAVsMA0sQZrZvWxXH7ZFhxfcIWzL0Gz7gQwKHmUE3itfe7TPd6ek48TIkuCiNqYdeh
OMY2vEUOaz4PlqLFAQBE/VTZqrwTskqVILaq9FpA3SdE29mjW8f9AbeXT7CrIzQ1e8dLbD2aRYem
8Wo6zQG1+/LYV8skAtcuW7KEHFWUVS/pL/39l3dUbk0KpJid/zb++2N9Z8JBZ5qJETnpoKGQ1/Zn
3O6aMFPS/llmiusPZnINr3tpU22RdZs0Stz78wL2RqGclWqRYYxwQWnb/ZONTfft/am9yfX4suCm
KS1DxIBL+KZJVzduaseZHtV4FN/WNGlCexzmk6mMOB6J2QHaprQP3eYRUY5ybQ5D5rkv7/+KC1sb
4yNobZuinQFO9/UO063a1dfK06LFMiczCSv4C2bQF12lBdViLMUYTvSvEj3ACpYzErw//IXdtdFF
N8dNGLjW/nWVGZOY7EE1IzEnyX1WudqnpBmdY9qIcgzkulT/Gk6tHFxXXKtKXwhV1BS24j5RcVuI
1zPnPmkGWXRmBKF7aM6ZaIQVDIXufTWGxWrTsBtnVU+uhJILsXgz1MNQkFQXVOEu7MdJh6aOPprR
ggpCGFvr8BHlI9d3Y+OamvyF4ME7hrcMIhqErz2Cw1nLpJ3bVo8UI6+b49gjn3eY+qQ1LQC2U1UH
KQ8K63E2lTp77pKpvqnnFpuJ95f4wmlCnJbF5VOz0PvvXLlVT3bk6RHv/dLzx8wsQ9dpzfXKVrqw
npviLnRqji0GV7skwZWz7g5mZkQjwov/NRSkEJKwuiFMBhcTz3QarhQpLhwdUhEKnminkg/tY9MK
zbls9NqIplnFqmYuaAMO64dsat0T6OL5bs296ko57tIkOS8ILVAkeot3MvVJoMSeGlE52N7ZnScT
vBGYWM0SZsjD+BoI/OJ4NHjZQTzAqX+8PiS5WZK9Tr0RZbmZHZzYXIJM7ZEpRFAUKqUnbt7fLBfi
AcUNa8v3tkqyt/2eP+J9wU2Qi7XFZjue9KbxqRl7y7c0la4IHTfXluQcDx7N3rgtU2U5zqVaXQN5
XgjMm0UBdRZ4maDm9jirsUC4OR1LO3I7023bQKu0tP08V8IhxeizTr1Dn3aa9HD08jr/BHBEiha7
uEYKv4yX4lr6+/aj8GxC6I3COpVf5BNff5TFa51CNp0d1VTYyzBpBnFb4P2MMZJZfCicYvzgInP9
4hr1/3D9M/am17i1K8gE9gmWWOGCs7miuVynJdhM9Ao/EU3hwGxv2ukOSng2BZTftMQfwLr/+/6G
eBsvN1cR3jobJBY0yy5Kr/rYaJkSmxHa/43przCNUONZUQDqVOOaHNnbiLkN5qEDulmPvuHtjrnO
TYhKY+TUmQxd2JHHokudszEPzyQg8Ytn5cZjbaT1CdFw2NLvz/Xi8Hxjyp1IIVNqe73OSA+3ViIG
M2I8eQcijU5aZcUf51STh1bG7UMqgMMeZqdsF99Es0y/km5d/NrIKWxfgUi9R7d4vZk5zupwHVtV
9Umq5cdBn5ubbFmuHfRLI6FVTuYDdIXsfben+7XJOzt1zUjp0nOZ2PHPBBGnozkt6V9W9MCHbIgJ
lN6oXbKyuxDGddvVmKpYQFW8oX2C7ls78xHUQLU8ValI5vTQb7c+eE41idYFB+f3l/XiVD0EOnkP
bVpe+2U1iry0OtuKinU2or4clo9q2gk/7Zxr8lFv79qt4Qeim54Jctr69vc/w6csDNFMnhUpyWB3
QUNCn4WJbdRf3p/Stjp/tke2b0pawVWLIgNLuD+Vijm2JhKYEe/l9Ki5ywfUNqbUL2IVol+8Xitk
XfqE1M7QFSH8UWzZ/v7HvJKWu7ATjBebk1z8Ydj8xMe5rs/2VLdXNsy2Hm8mt6nlbWzBTV369WBK
1zodzxwnatzSfsE2e+4jb7VF9QtfYLP/oc9ofPp9PDbmzd9/VgKMjqEsjfQ3cj+Ia8xIecR21Ku0
zH3XUtygbSwrUKoyL3ytKf75HwakH8n5o9NCeH091d7odLdJXDvC5a4dz25plD2E8DJ5nPrKm0Po
UtdqZZe+LsAatg9pN3Cm3VJO3eQak1RsMv62e0K/aDqnTmc/Wq0oz2uWqENQuln9989YoGKoXOAO
QVaBxNDrmRI3i3qs2EFOb+KsAiqSB2tflHd51uYHzRqlDOdYWZ8Xof6loQzXNhURsJEIXZC6cZm+
Hltv0ARGD9eN6lgRAVYNSphVaXacOzUOQNLXV7bRhdMCfQIlHrjQ6HfsI57Q1WbQVMajqGvdANBz
7ya0A7/Phqtdqe5eCATsHqAudIa4tfaVT2fhEWt2ksqc3RohFHc1BHBj4hmgTbCLnGvEoovjUXkk
PUNkmZbU60+ZT2VsOzEFyHqcuptlVryH1a7af1ZVDg9VMV2DhV/6lNSSkbrByJU9u/2ePwIPogxO
jN2BDcCyrg/DMnIb43/wGfa4cg3e/6bVSHrHHcXdT9N5o/Du9mheV+1QeokXxVNnHbE0UT5Vbr6G
Q93JY271fWAqRkGUdSR2zCU1Kd9BCecLRVnjytvmbcrJT9k6fmwfLs09sNTOyLHpg3hcV0oWQD5K
v9TS0qZwzcbyxtak8YIlaNIcMaOuf7wflPZ0/i3NhdQFCh+vYjCme0K53ruJPiuDF5WrrkKxrevB
nx1v+DGo2VT6i1lNN6ZXiVCJG0X4FlpPtMG80SwP0pzcL3Wf1o+O4l47x4Sp3f7bPJNB6PPw2twR
t5Lg6/2QdG1bNL0yhY2GAtuhsYrCCCiPjWOQ4rWADFIVq+VhktL50Fs89P2xlwvdQ9Eow2nCsqo+
WIonPqOybxmhSMEBBJ4heFcZZWP1B1vrzdu4MGILgeEsN4IF6e4vqYJ89gHeiVxftj7PWWtLRQlm
K84NGeQkrssY5LlnCzNAuazURLCgipoIH6kDLV+DaUAk/CFf1br4Qrern34kqt5lx9omRzjDX8nR
HWtz24pfFKH3I/oNleEsc+CWikwyf3H7fv53araPfLblNCu2j+nOPH8yN9vYe0xoXHFMVy61b5QW
GvnYZk2d3RitqXhfrTl13HOsSpqI/sAVoE2+103xcGrgBvawOdfEq27bvpyE7+SJndzYamsmwTC5
sfZkuR2I16IVUxukWbLYK7KQZCBfO8AhBmyQApubTJWl8DVzzdsb2etwtzzp9hmK6HNX3Um3nczH
NEFCIoKFb2Yn3RxKN/AKvXJWH6pzde5aTy1vahiny2egGUsVYMjdx6HuSdv8OhS9LM6ZS6k3NHCU
l/6Y8Fw7Kv0Qu+FYGVoV0P5JukNvJ/rwYRbosv6KKSgZ98psacs9NOAS9yXPklX/oCxQ63ykQ+zy
Sdh2uv6ylL5APgzn5PR+FFmlHJdCUccPToJ3xqmwHfYbVP6NTaVVkAgi0G1TstwAf129oC/Lxf06
Nkmz/Etbe9Fsn6hdjLelPVbDzzWmtdwe5nGWmRXO8K3NoOkKj5OlGWtXlr6b1gkqm5sestCDhR4b
6h1ZA2frsy7GmJ4O1+PY3HulbONDkvLsG/3SaBIl9z0lNd271a5pr6FDOM5nHdIQ/2wtMVvKAjpC
dprdx+vo9PeZAgWtDFpbGijTI6mjreeFflapMQnO/UNibA33wBgLO0mDdq7s7otsFq28zRfELI81
Tk9mEa4CTdSztTTIHYTk0r2WBZRZ3XH2EWad0xmO8Aqy7lD1HNLKrwcUIm9rz4FMvNIkaW4KUQze
k9ZmRm4HmtDK7GGKk2T4leBgkiHqlucDgq92JYYhmNcB0I/pdXbx1VZihcDkzTOfOKAvgdh9oDUp
/bqDsFatDq18XdawVkCk+ovABOWHUkH6A5+oNff9JPPGj7Vi9PyNblS9FAMqhOHYtkN77/HOpcBd
9W3xQk3GVW5wWRrb49rR3NMDQ8dd5MGhxbke4mkw9Tth2Z11I12Hp9ShbACQnHQZV933uKJJcFtX
trs+z+WEnmqgyEFofj6vRfILqXEBrEfV0Oogn807dVUDXVHt4QT9vgb1hPqv0vjruqoxscoVSXvO
1c4RN1DD8vJ+UfEwfxosOQwzaNck9qKlT6zVr5rcMX8VjT4kGFLl85T7meEpGxx1ctT4V2xWivxh
tE3bv2gJOqG3fTGmxcckSzp1o+IkyneHqpNJ3b2i+t15q+k9xb0q1NsURuUa5Yo96PpN2kgnbv2h
oXlw0JPRAWxaWTZ4ia5sK/t7anRK8jMTU2+BEKJ1GaboxItT0bZqd9TFhNERi9u3P1ukJvp7e7E2
aXvbLFTOQhun6fyPSOpiPUINc/PS14Q1TedkRpCCawbBoZ/U91WMgnqUheRH1I34R4abxcW516Xt
HAuqdcljO3RietDSTplu1Haolhc2iGMHiACgw2j35tCeJltbunOqT2p6lmO7bfe6X6Z/ZOM4+Rr1
Y0LrCVlkLb8Zx2aOo0xmCJoFdavQENKTPtN+TAAYhpvc7WpxXEY1Xn7ULRdK4AJGGkvfbjapotBI
+nxBCqR1h+Fl9RrTGoO4M2FuqElqqt+hhbbWbZ1KiSFuuVTJ9FU3euQfZpdLQTty7VTi5LW21w4+
lWcY1ymEi9EJ2hUbniCP57k9cwd23SeEMZrhK0g5VTahLeKh+75Itg+XxTLUDo8c8Evto65llrwp
XCBoD46dUtuEfh/HZ/q+S+0F6ZjYzU2liky5YWzHfl5nOWef04RTfYNmn7OcW/wQgJhbViMzvzS9
7G4a7XjkZTq45Q/LVuw5EvRBqvxgjoW0XugAFOVXjDtnWz9wEcj4XFlAFRouzWLQTkVnSTH7kpq2
fRJAfsaP1JjN5kDG3lCb7FurtbHQnlpeK14HUPBJUteuwzrHfCHHt6tqXF+bm8x5yluy6Psur9Yq
LCZXMUYfxHKSHSoo10pQK649CH9Er0r1BcIizTmVouey6IDvBqwtBgRTlZn2OdGo0PiiAJYaeRgm
pmGhyCb9ZtmNJ28Ne+nNOVyMyplvAb673jcxTEr2MZk8XYQ2rO3eOPe9E3v+Mowwivyys5GrOqic
0/rBMef0s1BBDN+J1YyV04RDYpaGIIYzp/VXYWfrj2KY2/K/oe9UfmFDpdt7kknfrS9NnppFHrS8
mFcEdqqY3HExR9bUEIO3PK6jZyDoOgi6S/8YyrppyXJPLvFzjGzBca2UbgReNizpqYaXqD8kmUyb
iN4ZBNcDnI84Czxt+yIlCMpfRKV6CUd8nw7oGkDKlPra9369rmX3lHcKSyXnsi4D4DU4uSutZ/1X
pkX27PR9OnFzG8jGCDEN5GfJIqJikfHPLhvowiuYe3ShTB2lDZD0t75ZuetmD21buwUCV25fn0Rd
kICraGDAc0707gix06qOaHDp1EO7NvX4rUKrH+Y+thxGA+58kg3OeH47jdOvDJVOy0fWN/veG3Hy
0htSBdaYOBMODJUonw0jia3HpVznPAQEIlDVKUa18U6QXcziKKTTibulqPrkjOwTyM0u4xq9rcp6
fl4wZFmeus5VvG9xXWiZD2fY/mhSQFY+KpiazD+7qrKftUZDwZO0L36Sq8VyLsZkaZGqVuJXAQGu
wFKyNZ+HsTGeem1dTd+rda+L5NwUB7kRgW7UBt8Vv3WWMT9U2miTCXemRWqnJxSMZSK15kS0Taxz
qw+L6cOKGJ5bugAZlwKf6d++Mbs+cDAnkAcsiERyaMw2fY4nNmSAqW71nDVd+6tw3TE+6Z5o5Pe1
cozyl1zR+wqkg7Ks56etpi4H2wL9E6YzncvvJJjC+6AUXTO/jPpgjSB3k6U6r8jm1IGKMVp1R57U
UskeCpKZnsu8I1+PO+cD11um3s40J82D50pT+H2PxuwRc11trXwjyZ3/YrBbPM48noenBOxKe+py
suVglk1cgAmYTPGk97QQ74TWzvNXE0MEJNyRK6xDlHIT71w0NA1IotYkOeXCTgzr0FW6zfaxjMUJ
RzN1bs1F2mTLGmHwbpoEQnI4Zih2Rnrn2Y2PHKv6sSzK5d9crasJvTfL/FQYCjY7XGEmPl3uNMnH
NZaaxyvKJE3A22OVXnZYETdoA6vsUD8r5DSlt7SXkX3PO21At9ZNnPbcwC/3vnF9VlaYc0spJ5pp
yxr7q6r2ymFuIITRq3ar+lQY7hA/pH1hJMiA904dzq06GKd8NtUmQK3V6o+o1mTz/SB7QUeprYfm
B1UTUYaKU3DFJQbh7FuXr42OiqSmZZAU5sU7J8ZsNF8Mc7JPXdz2QH8qQ4rKr4qlSENvtrP5iZeF
Mx/IGd0cqGanrTd6C3GU1+IUF0UcqY2bJxxrI3duiSBAXX2rd3s7yItOHBOg/HjZzF7V8kX1kd63
vlTxwSxLzHyg2qXdaYWoNfqmmxTVl6ZXjelYqUa7HhyxCHnAnzuefOlhVn+zrLzuQ73s2/KQtwV0
RKOwEvlpnXtH/SraspEBxkBlrXKESLGSM+8quYyfVqqoAClAaHsz0N5BGyvhK7mdlFlkxQs6xk/K
ZHDVzkFa8wKlMG/TjygnV711xlIzMYrpBhc/wSZNHBJYaOd33Tpp6HERirKgNpf232wsjA7CoC7l
vV0hKfjwfxydx3LcxhaGnwhVyGGLMIGZokhR2qAkmWqkBtBAN9LT32/uxuUq2/KQA3Sf80d2597/
U/GNSvrW4ornbXE0O5zw+V/NSY/M1NlM+EZgvhvmjTEsQRvxW58xInnevcnyPnffq7ero8oOssat
Vu/qCKOnu9H1RJhV8d72aW3PyVtIxOt764X7r4BZ1k43tXQ67c0+xnhTnL0reIu9KWvDXcS/u57W
jcwycC44Ursj7eax9a7e0fmvkn0LoGR2EnXde0sNZ/rpvDAlOGSP83EaZp3WG914eRknNDRZ277F
2TAOy7NpHWRCTrWhbOia0tX37eDvnAdYxAgwtsIm3x1vqtIhtOzgstWt8LJqGP1PEI+kPg11rL1M
UGWrMkW0zlg0x4iGy4uryE+3pCVZs48l4YuuJbnmDolPdp57O0x9V8f/KCcRP/uKUMk08qvwnz0l
4k94RCQTrg1RVF4yUWMV+eX+GFg3ZYLdBUvEzEEddTEmvqCFaBTB5woh/K/aaM3JKs+oPQuTRf5q
o85ndao5BnJE4wPbz9j05fVobKOyeEBB7HpdHaD4BFHJtV8z7UeJ8GnOImvhT0Bzl0pbSOYtpSpn
+h5OLCdp7W5hU2xtF1ko5KKuzVbco3huV9OOuWXp2eIsjcxrv8opyUpQjAdr2cBoFmmcuVD+Lvrr
wZBppd68G3o0/L002eBOsk7lYXonq1lOqmwdpiQiOHCrnvuNZog0VIa6pYUd5Dlsq5vkvAw2ElP5
oYmGKWv94EQN7tuNLoVPjMDsfWupDtABtRFBKIgJ+W7cZhiyNfLbv6xnAy5ha9qny3Z79x4WNTVO
5qi6pl58Ib6XnMDZeYm9oyUewU6WF8v3W5PX9N0aXqQ4flhJo3nENtGNWcIBuXL4zuM/d25Cuygn
041EK1nDWUvOaBLAl2bOorazuSy3shJpJ1iLKRVJYE6PpO91OoeT+8+qe09mzkyMSsZTRjHf0g76
m88ncwq0XqIqtL1vR17VO5F6LaBFlLa1kd/H3t3WNN5GbodqZqDPRVg7f6Vnb/QoDo7T5A3AI59F
NCFXM0KqF+NtDedCaFW/B1f3Lbbe1rZSFlrU7oHp1pyJUosTWarqEakVKGi8NgEL3YbjoSC8Klxy
ryLsPYsjHf5YB5ZsHQtyozkw9Ac8eR+kXnB4Lqfz4W1k5dnoK9cGaWC5zUSVJbPmC27mmAEnPip2
AsdrTMnv+DbBuZvwq3zQ4X+RdbOoSnevM7eN1Ne47rw3tvPRVnN822yDP7Q2Or+2Nl7zZNqJ1bHL
vnkyC2ALp0kZf1dkldanyQu5cCsUPypV6G7AQIbD+9Rl4nRYKYKRtRzs4MJr1nsclMqR6bzOVKU3
nvKjnNKmXfBnr7IgnGnE5e+RVJciXKrW3DnE0PHb4ZpI581xaN2gEQlPb7+HzKBRNAQ3QX24ppR6
LfhQhbOoNBobVxAgOEiZO31sP4X1rAlv7mxXpUimEzcTYZP853tDjZeNg++zdsm0TsMyInMxmpbh
lflHtwA4ko7OPRwwebpMA+sr4sUSgcDOx1K8uQpkxev6XOrdYugZR7VmUd1t/nNYoujlN+K4J9z9
IFyOtIMyD+q+/sPE4OK8Ucb6bx3mNijI0w3fei5lmQ2mGtmv6UD9Zzd60AXw0/6LQk0z5NKwtaW6
wpmWHREjwhvCZSGfq0hv89Nge+ouWsL6rW6m2KRD5TSPhku6Px0xMt+7Tis+ZG8iZ4BdICi8EL0s
/1EQqpus2cYuYLj3YB595vhLC5gYZW1X48PDEB6WKc/WMWQSQKI6IWfrhpMP7rSfwA9ZWoaws9NR
zQf3+rCUVeb7VqszEeDhLRgupua+A2euCxtGJfluL0cJrhmuHYuibD731arjQpF3yc4/akktiLGb
17C2fPvq8sasGcbY3vwlABVl9NBNPi2/Coj/Who8CJeyPprumjALjHnJVPQ2ekcD7EJKEyKL3lWg
wmzJOlP7HLGjj67/uMOmO+nWk/GA1ppStTPFiuGe75Sr869o6kquzCKbTQOgdWyp7ZGQkUGYwjU5
/d5Ul3EjIS6L60DbfDE+/7Qz6zLS0LXu8tGyjl7ni+/zBrtGNvbFbhAB1tMYtufB1k0DDYLmKMPy
aCcZG/lSpxDs1XyWyvSsX8m0Bp9R0BBoHc3gQVmnqRNKgUO1/jvWWwChYLF7Zo2II5n3cUCGZnrE
fR3zANiDc4OD/z80meP7wU7TvsaHu34gX6vHbBwpUjv3WlfzY9WArp97YQjiB+F1U0V7UA0DtVCb
ly2H5WDGGsrwn++OXHA96S8ypa6AFbg37sB7j7THKla2oi073Nm9jolW6twju/gQaC5ltgjs3MoN
huNUBmb6mNqk1enOk9bkFJPQFYu2Mw4LbnogQ2+Yq6jwIxk9SysCrwmqVdunNiRiOOO4H4soqa02
g1rYv7nKij9tYcXNXSwO47xQeieZb1yGtwJ38kz7Ed3f3uMNtVW5W+/HcY0QZH2r8WzM+TpXSEZb
yUt5cg7auTJeabNmScXue8WEUr4oWwtVmDFwvnHnJiIvpd1/zqsJVHrcYlvua9sEftH7itUnWT3v
WwdaWqej01t/2qhXPf23HAIYqM0IHFEL/qEYK9fLKBZSV7/BYZ8JX5p/fPfWlzFJP6Yt88A/8i5Z
bvqhObrUnvwNLkKJ+pYbBYdwSppOULvUEs1cNP06xKQwz93fwTvGuRhJPOH+PfbladCB98e/LT7p
fLA+nFkGpIAo7oa7PmbXzve4cst8HRfzsyZX/3cIH/ivdOrht0go30jL0pocWv18dyu4XJiqmlkC
hs2SQJaHNpDUHYzLPOQteAA/M1tdOgbt/twt5GZnutmDV77baOdl9vsPX0VDS+JJdUu2rZbggx6I
ycni8TBUriKgMhmfTQ4n0fYLuOEcc32VhHT06eAf1VYYTujH21v5TgBWOWUxbjNZlFAZxykE6HlT
W3RLSQjW9yne6i2vW3moy+5u5g0dS1/l/qSPFzVzwxVxP5jjvgYU3gvWLL6umgCHJJOLBRXkUkBK
SZpa/CYLSUKYMl0qb81GIJK+mKgr1GliUJKlwdaR3I2H/+D3XPVhnR10ajxJc5N7SWbfjS+1SRRQ
wVxHeTSpOG9oOh0hvER8Aktwxcm35+2vw50eFmKX4kq4dtLm/QY5AjE3k4mzlhXoR+MP1cnQXTIB
fK0gaYOqqzczhGDqPLs9zRfbxqy0hmubSUIex1SboX85VK1Urohsfodqt+sMlvv4KhcWo1x03RRk
Y1vHb9ugVHRWhyp/0dzc3a3WpGnZCf3qWgfVHDLeO+t7E6zazcik7jaoJd3vOb6iZj3rumqu7aGi
5BSXbXRkAcyRxWanqzuwllWntCEkd8pHI56600FZ0WLP1T2KmXbKutAtx7zlorljG1YkDkSTp3M5
j1Jl047gJFPTWN1Qt2Sw8RCAawKhLgNUbisMnlp1iHc6bRxVBPBOzGNMYk3eCku/MU8PS7p4Sw1E
WbUuhm8s5/+8MsYi3LrD8cgPflSPQWBV6129L6z6rgzE75gcJiudFkDozOeReowHtKmZSdzh50gN
5Ugq1FYS1q4683lMu1Wmu4xVmRmwif0kMM992BseTxtW7mdZhda7L+zydxg5c8zc04JVU+qMURf4
tU1xCA/23eSJYc1cpwruPWbSJfP8vX8/JlH+2ziB95Qlun328ZF6Kbj/YNKNoFUnE1RD/2w2q+2L
NmEFzJBRH01hJV4Pv+cN263ssI+7TBrrJtBrXeCndkzIOFpCHsR8XXARFr4+aOOZ9jEI09CMpPMM
t2YAalQiM+exF0MmshrzfmzNtMKMWEEvUyxPasnXKWAXsKdq9+4CoywnW8wMQjT6S/8SeevNcbtp
FafEiMn/mi3p0SSVcvuMlnEVpz1IrCUHL1rKqyWm3n2yEI92JxEC9nJd19EDwdirC4QjaSUxZBgy
+Lq0OzYje2I6bGpfTo7fOVi7Qpubclwc3o1I7Yq5c9/qH97I43eKqkqrlN756itW8XHAeOmaP1ZE
lZ9b0KX899Jd40vNRhOfTFCBoG1O7VHnV3XVmQa8ITpPYz8uTxo3aZS6/QoICO+xsCdPTLIFziEV
Z0yzDXWEPmf0Cd1XuV5KRxvFHOI635uNZuAz2DWD7Cyrtc0jsmu25xpDMG9OJ4Ftbw/6N5xOU18s
3To5XBKi6jpeeFVZIIHJsa6pCMN1PNd6dgtZ+UqfhtH4KttNPFI/Fu+JfQn9LvjBmcrDGQME8PR1
9F6nXmgCiwueoQRb+rTfj+2kQShXS++pBWJVpxqWD5xeNFtDiqCOk2y1w1plblMxPyYsyx2lBQmh
ewPI9A+Xt7XMt8kNb1+ISZqUR4+/KooE7mQzJ2/HYPE6I3kDfVz642bg8rfm9w6Fw1TTI1soKrG7
zqVxpv1gqgvK355MCKX1qOU7cjuyqruI9J0fuqpQMTvxxJ6AuiTpiiZc9chYj+QCnZtNAHe7LLWV
wSwEH5hzmyUjvqA9cmNcOhWU2Ai3UV78SEAjg7vtrNMD/AWtJZCGjryLo6BsHy25z+I7LjNlXRCb
cOU7h79A/I/O/jOpjYITk0Qu3AeqbvQPnojZTSfaa7unhskBbL501ybr43CB8POk1xR1NUYc91G9
xCexlpBcVuB9S6aycott6y3+7TasbaKhxcCAbuNGfbwJ7PanFQBGfvAaVrJNy2R198eudxr5tnLn
f5TClfsb8YH8yonEimXhkfXwx5+8WZ74WFuFKY+89edZ4+j72W6OVo8lsm5zXt1qLuKF6f4y9JIr
caSYI0j9yQ9/bYOniZGWvHSXgcR172KvY2+/+cgXaOzapT8XcxxOHMrkxuwcg/p4tWsp9wtaIHgj
qoOmKjj3AFdOShudPB72EeQh9RlZ9esgN/7agnwfLOXEPgVXF0Y9+uwiBCk4lpJlexk3zRe6qdjV
4KVNMLw1c2XJ7Fg81dwvDRvNafSsKHk5lnCxTjoclrEgPl0O91VMP3HquVCol+Do7QWq2at1NvT+
OjxUdYfr9fZLWu/75AjC7ytR9duTwxMmmGUg84K3I5hXJyiQPk6qKfyaxZhh8pDysd3G/W+/S+6t
hWvnMsVu+UFRHZYv4pvgwmDe4yhVZpqWvGzF9Mcs0H4F3Fj760AgVBVuUHdJvoQ7hZZCV93TEoS7
vAqLalHgoCWj1/mVhXriTGufuW8+yjAusyScpj/daqYrJ1rwWVOOxUY5rvWvA8+d9eSsPsvujAOA
Nyb+3RKU+xGtwY+WlA6ix7rxXSxxTb0FK70nDQdX7rdDf64n0X04evPDkz12Gqig2n5F/pYk3FVd
af7rPKd9Cu0JMK9lAjGpr9Rh3ZmkjocMXQ5YaDNNBNfoJUi+DqOhKnCT1xehguQJtQXAVVmK6K/y
fOGfuP0T/9sQ7aN7qpjWtlw2oiV60W7DNFjq0L2IwD3OkObePXgXuJ4/yG+UBAYn8I2Yktm6Wv76
LunmM9IIzhu/0cUUj81yWvuBjmGvTtzjuZHkBlUBESEFjH9f2EFFJBv2sSCP2UogcqIm+N30FTBA
bG7HixB7+Qcae/wdN/szQvOkz9uIoghaXZOey9PFXpfOVo/CzFJuVExCA47Odbmb/Fj1cp79xp+y
UNtSn92OOyqtTFTbOY9OMqScrhRQBhurhd6OhYL42GdZoHDCvC7lOl/nGocvS1PS/mJAkE8oXW1W
sHAKLhPPpMc2Zjy0maNoY1of6+ofaV0hUDfb3E/vVrDBehbvfweB0jNby7H+iiq+lIBCXv2K3zRK
kc+1FeSb6Z+aYIu607IMk/ep9rj/WsetBWy2Nch0pKv9B8m5gvXguAFAgWNbD/QwTcnnjgLIe2po
MP2kncn0II1ysy5lZ7oGYc6UrBwrqFfSI7DWKJfK4u2PtQtfOKEmPnvlEZUnZUf19KisjibbcamC
ryoe7P+QxIo5xY1v2992piLsO169Nm97Z2OdlDFthdZR8uaUW9MWfb/N1TlYI5jXiSHsAUlVe4fG
yiHvRKDm8PmuLHiMbS500A7jNx5BFsBRbq1zsrU9r1kdNmoqVoZflWNKGvSXHiuzoMVxuWwszn/n
4uBjAtJUgGy5B1uyPOzTphz+dypBPs4FLc51E3sV4PCqK2b0PphPlROINUMg1Cd91iEBafMycuhU
6BJ6XIbpCPlUYcn210XIzk4m2X12bXaO8Waqnuf8oLjIypzGGX+EHSKadK19Q76IOpo4XYwoETck
HuioR9BFwnDjcxnEVhXN6YTWHzHYGrb1nZicZEu3cQy+LL3089NuLQx3/kFKJFIUO0lbYkn/0iyj
h2z2p03n1iGQz6wxotV873VnpeXejOauO47dPd02A8Avm6coXEHcU25dvyz0zu2VJltUA86Mhyqg
HVB+JLpJkBz5pmZwtABSst6EKF4a1EUs0ruCyhi7uZruwqE6wkuE50/nOpjEfu1ES/lczQ8TnJbN
jxdIn6Cn8r5vgsdqa7rXsdqmHyw0JQu3ZfffROkEV+4abefJYRSb6NHfoHrTWddJHkKmOK0pNC5r
Gml3aNw/zbYnT/7ojStzzFT/04yUAM4wsEMmDIQ+QPexuJdo95i9kLc9N/a+fFFFSvX0hnjOS6VK
5H0zNPqqABpJYIHruk2mzpTasnO/WNolwkPPld+HSLZNPikH6q2dReekqLjsKHNivf3sKrldue+P
+wiEHm7Tr0SXczq9isPm76BOVizVlhPnXdztxDCvFb/4qLSRs4XOsAYp9MeeFDr2Kb9tuvXDJyU+
yIayHLaiXvfuboOZG+5IHO18ErktE2BqVM2LK9Z2uV8M+1LdI6NMceWTTetCgHnp7jvTx+4O4WnG
5YOawCVZ89QzUd+CruqG1cRScwRk0pZdqo+EYdzd6vE9iBv5xXmIAKQVXfVix3ZV3K76gw5OLy6/
KCZTpzguIVobJ+hQi6hy+ihJwYCMZTCOSdsvgy5vZc9ZwE1OSCEdWlxlHRQOF9q2c0ds/rQaahtw
xyLGEOtpQbP/kBwb9wtodTdnpB0fdYHEA9rYGhbdfWsbp//pSxCKbPUd6V1bu9PdQzQICavlmnHc
87pyK0g09JUF3I/uzjM/J5JTHQQyBW3qe/h7HuMimKp6zLtQ+fALXsPSsB2kYJ8Va0T/pKlAXq8l
YBEkqTJnpfbm2wxd3ha6Ek331pUtfqaGj8vsIPkRKSeCABECO9ZF16Vu+SJIu7yji2bQWXC0Pvii
hUrhYRasSjn3n3DOB7FzbNvBaiFZkL0L3hdanX1pEd2z++8k1mTaJS4n1U3Xm7yLtP5va1tR8qHj
riuA+ZHrGpafP2E0VG4ORRxUWdJZnp11dhn9DoKNMAZaG+d8E5R8+kObVKdIhtFD56/TX36r1pc9
7uNYKJZQ++L1UQR1hoQSdqoUDKFR404GhWEzzH+QWLOxIyB3H4foOL7PvE5DVpfWcr8zi2+F0zf2
H3LN14edvK3qvFp2/G3FbOKnbteZ6RKag2k2kLp1M16UpsO0S1ph5smFYCyNihQkS5UDg8JATBML
Qhl9HMEObKPdxUsu/liO5QtVsaK+7gg6wizyl1WSWhV5JrPaOnBPtTXaXADGMSZXB7m6sOZdYp/3
MITjm5xufjqIC1JZ65TzwBOKOj9ISztaoQumJFnOfrlt5WV1JxRPuhnYIMaYgaRt4sa7sgRhZTO8
7UHGWblaGNmB/05H13hP5IYiEHHcsXZyez4AVwFjTZSKYLNHZvF+q37Qqxtbvw4WKHEeAMW6jCd0
WJwU9qVfr1yQwZKjUQXP25AeRflaDSiyfbKpopOJwDyzdQ3C9bKS9yOzsHUPrmxUcoJneuQ6GUJp
/04QtX41gXY7PkI5B2eqoN3o9l9yNzc7r+MbXGpjsskqY/5LJTipEdpQHC/CFYEyFqgm9S24lS2a
5Selrd34SGyuqE7e2m8/2lZPdbbWTeidfHYzaJq+530xZto4ApKoda6zxX19bmsSdx98sC/rxP4V
6dSFzorOzFigmA0gnn3Bw2JZuVqX6d7ThlKHvuQciOOWX69lqf+WLgzNOa516TOB1O3BgWP500O4
8eVlUtXLq5aoOcGFgslLk+kms7egdftTUB6NeD46Tyd5aDzfnELuiOifG43RB5bYcjttcJjRXZPE
8x+P9xr8Q7ogcmNIOVZqA9iSkycFahW6oGXG8DQ9OqPd3DfO7J9aa1kfk7FyCBfgSngaaDJ4RyI5
h8XRYWlAFBjP3iMCX2gya/K81zHyD5FNiuzSu1Kt/vdgUsmz9NXe5nD9ci2cJejfMAF68l4g/1jA
lisbfiwurYtJFLBKuA2uXURQjuw0fvOxG6GPd9kMYXs5+ImfsIS2BLmFCGLOVuuOD/iBkLqoBYfE
TSfSKK5tnLpc6qEIc1Seq0j9VfvMukfAYhx5M3ZzyyeaA2WiL2GSklKDohGFmhGKKv6REJns5wjP
0Z43yTH9RRWLFrgC29ZQG/5xWvFiF05dlXfE4eqxWLytft/nkGftxmZ+23fB3g6pepOPi0rbmV7q
+udmAfumIfcwQtfyVyfn6AGientFirL/hycqwmcAzA1Cg8iV9JKqlcPDUvvoXvp18QtTB82HGR1g
mJWbMLcR3e7pCLPzDZ2M+bstKCdZDJroxQurpUz7ioiyG6Y/3huxxXdzNSTfByjjJ5phuq85MWxT
c+Xru0a1wUvtLsvzMDnm0x69hKEjWdZnxYcD6B+D7kejGOoPHZgt1ePkf8mDNxXZFllvrQjkvVSH
zdyFDS+neXd7VNKGSuQukUHUb6Svy/D46xiA93G5ifN1ID91zPazNx1zTQfl5YrQzlTsb8UNOC5q
E6pTu/Xj+XCi/mvcOu+qyyC8zsbu32dndu6FP1vQqD4rUdCPVZ4MUH3B7D4ioDQFe/T6ivT0v6pf
BL8PPkzfkExkdQ6TBclMKFlkeVy6KvmN/46Ij+bGP43qbEejfkYHF77fXuhz60LpWRsfez38+tJ7
Qp/jPn4QIwC46+9+SpQvBHOgup8IeZMnuN9TknSvfRe70JvctdmQ+Kdm2ed7QdZDb5tfKBS+pFmR
IvT7/YBEMeWfbsBY4fYwj/PwvZwIzszqESXO+l6PFusVaZ8m0/G4DDlKufA9vnVgFUE0e1nPrvkY
VGGERnzU039heLiUNjtd9HhQbHld53AWQL+TQgkfD4hH6uUJ3zpPN5gBau+4N/PpGJbBFFXT7oTZ
jE6UhXEbfGr3sF4PDKAfU4wppBrE9DxYvfhvRS/OaEWKw+9Q+vYPw0Lxy5os/3tvSecZNnt4sedO
3ilhrXNuV613EtwVD86wyCIBiL6H1WdKNrsr/w3ILBHaDFuVxv4YFgblEPy7mzztOrgpjRZdgLN2
v5wWbVTaJU5zR+n3fo7RSEOYkbb+EfZ7/Ftz69+50KX/EoniKHpy4EkUWn4DZs2cQ+Or2LZHUiv7
d+FopvhYqXugMmzrUhzjm1tq+3eA86RgDIC8XRR4XXK4P63JRyp6tG5h5sl/j3lXLu261NAZC0Bm
3b4J7u2XWx0nL+MUuX/q5Ga62AKB3i+glVzYHeyh289I3ZPaOUGuRR+JOOQDI/LAG40q/cVp/e4H
l3MEdVe6d7ZF6CciiL0c6KSr7fO2xt293aPMRjhk9dArjtz+eL5VvW4hvpyubqynqG+3b0czuVvq
zco9LaNb/7KW0vtZr5PaMFxM+5VhzVqwjvjlG9kB8udGnA+iYcevv6aq9PjzRVkDjajF/QUgoL9h
SBpRq+whz9w2dPw5DQT5CwpwSgSYsUVydaRvgUUmGJg4Rgit2WOBbWBZed/EgD9m7GVdrIPyHhFT
jvcaeeS9i4Aj1VF/PG/khlUZ8jzHyoO1RwgZVxx1HXtkAVQ4vCRju8PogyC+l2KuX1tIb6SltrUB
N4tB/DJ72Rv8VkiI9GEN/1VmFvmMNC5OQx0kLA1BTSuF01S7QjHoB48JY+TTaGlsSSH+r7/wKigQ
PT8+3oc+wdOf4PDCOBbenFh3wrLcP4xXkoYt1KL6eox+eSNWDrdSF4YSx3/1KLl179jGQIqOxLLM
1yDVaqdgbPaHV1FYj2wcR/vPckEMf2mVWOXfxfiROWv8h+2vttulzcIXl1PB3nIEWWys9jtKyKBD
nNL2jizQmaxNruZuPFimetq30+4YJ2w529G3wcAPt7buHXaPdr+ya2iEfLdWTjw/gA0kKClsWSNO
29GS8bdJ7Z1+t8IKvV0Gg18fpzpSZfSi4zJ2H4VEHF0EgYiveGKO/4jHrmVW7dJUl4pdYHjpJUPD
CV3QttmnanJkfDwNVqii8TSzZzTiPEdgdXUaq2VcMOMl416/KYUud+He00f8s4d6CIugrgf93Xjy
JvfovHHfcS0E6Jbnszeh6qhx0R00iQ473EOBUDZGxqCPUuEatpBS2A/dgIqR5jkoGbbbwW7ceUTj
Dbmksg2p3SZybw0r56mHaYovrpx1ye8TMkf95ZBzAVPXQzmLvrollR0/5Hws1hkpWq1NGi9oeT0G
+NJQm2XHc7zPVJGxM9unKK5X8d1YERdzbIidfEIWMxkwjdmzW8pBsRC8h05n+uuC0y6CFGHuvvOR
DCSstNu6Zr5wS/LPO4SZRY3qr32o/EiXOT93PduwaG68ffKNVMjww3X7bTDc2t/3iZPy1xzZcmM/
2Bugv1TMQto/Cch2SZ45mFzb19BoZ3qiFLhyr1ipB/dMgsaEUt6fIGd4EtoRY9TWyfopHOH0EEXO
tlf4UDfRuRvKXv8Lw76dYWpQIL/haij7H4NnHHjo1XVBSLxNMa8u9ejUT5vEBQtwTseMm9UYkcrz
sYUbLBtLGleHZ1uawVeiPs1FTNzRvY1yozzwe8RefbJcr/Y+K11H1iOM587XO83WvD+VUFzxd5wt
GAzsvhrIuz2GpHnpkA5H6CB7r7zgpozKlHT5/bjKHYPe85zUcwnbH3nsF4fF/7RK+W3F4mLFZt/2
rAYr8/sTaO5Qv5LWEzTPtHlwIB+xjaSiD8cADIgGs2l6tiqChKxUWKoVSabhLYLgzA+YRBfHjlqU
yjiTTXfFym5gj6MJKj0N10EIgp3YoINPu4uN89tvwhKTyKrxrFB4rcYSyhMz1C06qJwScx4EQ1Ax
8gldJ+/07Ouzt9Ox6V0522OmbFNPYEW9O3rer9G2eESiubVcK7sp5hl+LbxbaiE7q2R+xWcTbA8U
azO6c9JZQ17ydUYG9d8NDMk8qx/RYwDJl85HYw+eeglQDDXPpRPDiytAiukfmk8p7vyYPwa3UoV0
O/XAUMTdqMN1OaNh/B9HZ7IcN65E0S9iBCdw2FaxRsmaLMmSNwxLdnMeQIIAwa9/p96uIzpsS1Uk
kHnz3pMm/wOR20z/TXIQ86X3EWwPuHzLnGe2sPK0xIvp7iEtOOkpThAuzkU8bKwQ6fM8z7wYQ+g+
NWEQ/iZ1GtYHMPrGPNX4mZzjjCJIprUnhr2zcYJERhqZCXbZ05SjBhZyOziFP0Y8pD7UncxtSuNn
Xt3y7B8TFO/iFzWjkj3zb2cN3KtIZbWYI9eLzwBhquLKubNOh8dVVa4zMdhuoKxzfUQ9/naKntW0
9Hb9Mt2FoU5Hhq6zqsNMxqFjFWqJst5PZ2X8wJSJpvxntJETwXzrBfqH09g+PomWmdCbWTs2thFs
4P/fxsP4CtaJ3NedwSakb7ZkW+9ZEijlJ2nj2lyKwQsEpxyp1gEynagJN6Sjqg+WD2Wx51zAsf05
yIHxgh8MYX035KOLTzgoXCYAhwRVWD6quK7r36NXF7yq9Po+q+iHmKhsfqQA6nx1XGpvGMdLT8yo
m04tH4kd3yOFXv/pkl3xLSItr/3TkIi5jd78PCDfvCtZzhBlXrUkFR1VIdvk2o9F/5/mJEn3Tqvr
9CgKpQkw4813t1O+Bo25B1FOFHajo9JPMVlSkq1waZ5joz0aoqDp1r1pwfrwZsyBP38NkNc90oqC
IUN0rAZ2iDwu6TA17I03CP73sWic8DPeBnaBsuRo6Y/9KFjosBs5ikuXuDoRvIuMwjS/7+LIQ5No
WakXXh2y1+0h4LzkoMXXmN5ZBgDDBevCwgBb+v3wQ/pj01xj7lmGOYZhx7DDRmBSHqbNeMeoR5k9
t8HKpkXyMcFU/AqcphjOaJSp45+1Z8fAe5s05+13GQdD+atvIHkF+FFJ0Kodc8dtxs3E7qp+p+cm
wh1UKzxCKxsayoPQ6As+baSZ1XUOUoSqg2Gb03jfK4/ADYykJp73M4zU6rlPGFT3uzZZB0zHjATb
nXWmKv0zAQ2cC8R5p6xK4IEws4/hVIfGPwDsjwL9mIil3y4krMf+i3wEAw9+i8B5HkdUz3svwUxd
ZqNT0K91Zl3yF4LbioUDBtUi35EVxuA8+OzGvuP5ChpGRlshCsKiubOeJirYv2KLpLqGKgdG4eho
YWISy3T8ubllOn2UDraCkHOtSccrAyHlIEkyIBsm0h9hTp/T8DmVWZkYxp0UPDLar0XSNCea9ZEY
RCu69rsFJFY+RUAvuv9wTcryv8DcdnruZgWeHIc7ZjZLnVa5kuCWFGQ4yRAGmeMXnUCOrXTxTsah
rS8LNtXhMcKPUD63Hrmr41aHcX8xtlYUQhsEqPYSVIOgZY5JFRLxTDbhMkLGavdH94o7CdSeovDR
Zh47fWxH5dRkx1Vq9akUrlcMWa2ZFZyJcTKUz29b2+7cpYn6g+wm75/t27Z5xqYvZo1HlXfv2uHn
utY+QimlOnHgj2FJk/wbl/pinF274KjOJK6wOMmifIzHL3dt8s2ebVHEy7vo4Vn0u9IH7LQroJbA
eGGmg5Cf6KIRoHxFQr+1+msUZ7IrtD6OjF7lZzchtpOOdL31F5YL3RO24P7xXgMsNtxMTlgNU9aH
2M8eRt8mTL2s5xYnFzgYbphwNA5aktfkRy5/DlaNeM60KpEOI0atmH4eW7++GccYkQYM1N3Vv3j+
OtWnnHppOQ8x5X5NBVg3zueG1IGztarc9Fe4DAAc9siTuVp3SxzW7V9K/ALjLvhZuhbBPDa/t4GK
JZQOxNYXRkBLsK/xblNwMUPtnwoMWPa9wAMGs8Lhus6GxInCb+4X6Z4MGTNQq3mFoK1LgADVLpAi
l8cqrXz5QOzSqQ6JsmP4N4/dWM/70O1Cc6yhd9WUJPiXV37AIpr+IF6xNDiEfFXvPSdEEdqRvCOL
a0Xr4/MuKgeewJIw0XBcrQDLzb0eWUKd97O41czF+ObEesV0L5aq7o5qUnH5n8o5znCMFmtrXolf
J/bEGQ/XnAZoLQCOUx96twwZwUbMgvQlvjcG/Zfd+ty42dhqaoll0rwgUa9t/Ar33tT3mG1Iddf6
5g+Y4qXqztWwuHhQ2LUBrUHNTWBfQ5Xq8DaqiMY7YsW0VE5c23qlhiTH9Ru2yDSdpCCHdlbp2g6K
J3l01p8gJpjgHUc7I8xYoUkZnXqqnjJjq6rv2aNjcBifmqSg4eWrNuLUiSXCTYmRyQ/Ilc1rjkF+
sAVBO5P7rbjnc9/sw7KWwXgMldbpF5lUTqzMTZRiN0pR+fZ1ZPvtJ26w8HMMvZVbbMRcVN3Xi0AM
PGAzhcwg/MUr7zy/dwiA8ZzXE/4RhQaVsbio3e5VOfnzL6rPWf7yDXFsdgZzVZn7lvKhOFOIxVNm
F8Lj7YXnvZ+TzFJVkarVMReoQx+lVfLqNmQtkpN0mqXAPZrXG4up2h5meDKm63yUzWzVTz/olDGY
S03ZhwwfRtyb7OzBazSfZ1JitQJbtC3DoxfzZvfI/PPGIzxOdbn+xIPvlE8b7bP93eBQcf4ISHPr
V1OwsPEycLBWG05T10v/8LEO9mSnCD8U4cm1LjK3G9WK3U4mtNSuDu32Db+MqBPFmg593tQ4xSPO
MKysnGAnlEIA4DmU2pE7GBihkzJ9xKXN7c2FG8n7DYTxPB2QG+Ohx98w6yjIQrgRXX0OdTDWb+xW
GHCW43YQ6990Kyb7jSTgqm8Gd5H/spBgjf8rl8b4/9xVzrrZMRQNW/9Hi5PazIfc7XV/km41837P
JtVxwiVVGCUybx0gSuxjOY2kW1pXVe2pRe8Hy+CTaT8zba/C06qLPnkeCrgodyBOpXpp+jERD5N0
8v5lYsRaf8gBa9exNFs6PrhM46Jd4IQ1O3jo76s/AvE/vwjs09wj3KJeplmiXe3dMmQ1o8cIKHzb
0P+jF9dSs0I/Cfrb38CM+37VNgmmm4XSsrBr4gph4DkEOuzu8sLd2l9CtCJ9IdNGfp82ufH7zBs5
kc9pXkfeWaJwhYd44AS6UzwX8gT8KcDpM7pAhJOS/RSZXcmcX20lXXODDGz0IAIsw8qhZGUYPOHL
2cJz5IF8qvhQgmVRpylJ8c0w9jYbSR5h4+qqecCiKCNEEHcXxlLS3+BQhyg7S7FVzqFjeCMUdy5u
MpmxvaPE/jWIxJm+4MV07bI3hCeh81vprOHdaLx+dbKNOdb/O7WVODJ+35ocJmngTdR2h1szcP6Z
gHJkZLdklK8nbJSmehCS6A1rrregPBbtXIizCpGuSjAU9BbXed0IeZFTH5abPTUiiP2Db821NMVe
N2IJMIX0LySx+/DYb06nKD66DQjAQIIt+UEN1ntPmtScnQ7E8YFL+Jysyw9Vy6g/lnJdxIiTJHWj
P5TqJVwxUsC0ZHMX9fSZeGSYV+O6cj5pIMTKE415ad2HIdb2OcN6WUDvrghy6Po+XcuqpzfvGxV8
OmhV4bNsOLAu5cqI467HC0xIkDtLQyppPC+b+ygp0RLroq+vC5PSGmbRxmEGmEWicYOLkeVx4w+m
z7qM7HSaQV7NrxMGktv5NgRx9N5Zuvd/gBOS8W2J+pYwV+6vMfG7nhHqO4EaF5JJhJf2XQ9pMB0l
7fPwiWXA5vjwoJVU32Z09fiM8dGhkCOiyGuM+8LXz46FZMwczSu3DLtl2z0n3XKzsHjSo/yfkoXE
pI5a48S7dJC5jO7LocVcPxXYOo6bqvVysmBeqkMI9ELAaJjwX9w3RUwKOA3Xtfs5hOGYPo7NxvTR
qIXf1SRUb17GUrfFfJiSj3ek9hGcvaeuRma6tmjjzUHw2afpvlmLNDwVcTJ9zjcYABnP1GIl0YFn
/iSLguZ4Retj4EQvB9WFepolgvfxSBLwd56EFdo8Pd5Ize8zd6jfN+gEhooN82xDYR/h6MS3lhMk
xCsxOp8tbFP1ymhK9W/MjJmP7oZlLs0PnAhmu/3DSKiDSUme+L1C0a68tLfTo1dORRMfbDp4iNC5
ClgVgp2VTIvu3YBMu/SVfeDeHBhKOYp8B3bLoZl1ybC9DOkJ6kbMHf7hABtBja5VPeRpKJ09gVA1
/VntvI1nfNtDtS+qCABCQrmD06gqDEBQds8sQiQ7RIGWQYtMk3X6EZZBm76t45Di6g3HxA13HF+l
pP/wYfXskMZWQRYmkfzICSnTrCIDl7xtPUl7opZVzrF2qLyaTUqTGBRx8kHGDgEzUXj9lg1u3ibh
Q+H5VB6XJpTsbo7k4NvxCQ/OUooXGquA3dVsZY3D1zp1A3NZpxYANYotInTR2TRGZ6qr4Agkz/Wf
266v1LOwKOBvCnaC9+EmDEGPOaCS9o4sMTxX7eohyXdRKfIItEI8Jg9mUU13bap5ICJaVCFbXU6l
DQ3LFKcA8n6NRdeWOG2H28ZSZuN+3dHai76t1e8hXUY+jNLzriZJneqRRNxIKzgNlDJZTyikPzl6
ZEC8w5xIyC8DuoQRgMldCaegw4VREvJoppi2lVhBPm0HJsBoqAkefvowp4rC6QDTSaePKLtddea0
YSKF3uf4yecwUvV+2En6qIZ8evj+CSKiiJEC9sK3xbGUyzti7Fi7wDEiLjMSil1+ZFqv+qIJn4ZZ
zT0l631V9OiZMUuY/Jc2x6mk9nFfF9unAoUBGI4dUQN+BUzfOY9WEPaLPqQSjynGwLL2/AOwIFxz
nauT+WljKoX+j2klxYLmLHAvY1tgNodM0VZnv1KqK3/csDfToZ02i5Nppg3rHxtEAbe6LLe6rKKQ
IBTYZ4tWAx4lvJvRkhRXRCp6v4fRpMQVcNwLtfxHJ0xacs/U5+a86qO6XX9OxgMJdmQju9ff0fVb
9982y1QGrPKbSt85+uHaLCwMWgY+0W1jBpGR183tczuWbvcC4CWJzCXegnBsr6ROVP1AQKc+DjTf
zT9UdJ0gEDWY8BQxVGAivre8eiZaaF9HZb5XAmLcl8VmXtAlkvjkDkP1tyzwo+62VSxBjOrqzk63
2zi+gqOzpNuvkJfib65BNrFBCLzYjpYyuGvCdTL/Ud57T0XYVww0lzL1MrEQVyIAJf3HdUajOrZO
XjYXJ/H7Y9faMiCpuc7P2rvZOjAu6/i3h6Q6QBoxIGVwDmGsNASW658TxMH+oeQWbr40uU7XoytP
S43o5M+BeeOcjZNg50ZDZN8nbakwdrRKXnsckOZutlR/2R7mkXwiicVt0ntv8mYan1DfOoJwEGxv
Jg+Em7aUmJf8lYw5vmts88eZKx40RlzM8TMXj/vVtiUOcEI/wdWIuBxOuJ1pzDVoMJ9ndKCj3S+N
TwK+JAOWI/ZUjNaDzm5+xsyu/6f9HgZ+jE3qFeNOgNEBDKr/MXcJazbaAd/ZWSyjbK510gce9PO0
8w/9PNfLfYWTUT4LVqIFvzDgqvBX0YWL/5gniBl3DjtOp7sK0wGUmDbq/OkXEmYoLvCx2us4yxW5
PerTFO8NmNdTmpeAdPllneZSt3muMKUWQxR84dTrJ3c/1YDhLnhy4vpYBhvZrchzU+dhrlqN2N1Z
Op4dI99key8b0ZkfGImAQpj/0+LhbJdPIVZRiBOtSrdr2jmR+nS4LRNFuYioiarSl/wb7L/xFixv
8LY0FhRGdYwUtCx4AnlXnhsXrXWjdlBV1SPCpl28Hvji1rQjIoFrgvHe0HZpsxfh1mD/AseGQopN
N+/1rwDBNMR9liDfe83shHeUUZF7V+DFW+4c4lAhPtFmaJZfoRDSubopLn3kd7H6uODSWU9nHw1f
/HFSCQ6OBQrCXFTTkDod06F5xHS69lRcQdwcPDFRMFDXGE6VxGwRjBcgMg2e9yjlnKo8/ma6GgzK
dbeG4yFp+zU6tnUKa8cHgkiIsCbgOmb4RNQfmubVZAldOIHS2tifq1PXKKi+CYAtFVglH3xptuEW
0oieWEWu9aHtisIcZkaQ9ZPJTRpkLjd6+WBbewsjmPp3RV7nocCaSCLPw/58iFphX2SNx/o+cABy
3a0ckcy0msm/tmSZKJEpOpDKt5jI1DMiHWlOiE1ucJI+yWmM5yjmT1PQ5JeWI49o0oJL/pG7p5p3
CQdZcr7ZX8IduInR40lICI6FSxQRcIorox4xzzbBt4EvUZAcDVn34+BstROhLi1nTMeg0koJqDhs
MZdM+5QeW6CJjVS9LCiZ68maA9t7WVBQuLT7nIwmBEq7rydXaUgWjpNSXw/ef5ynLeYkSYiu669F
hZk1PBEkK5fMQw3bDvNqixBZ0+++ktX647xfEzl8wvQkSFzFS5fcdh0qJ+UhRcEgLUbQdcTYOJb6
yhLGli8990GnnDbRxxEk96F0hvO2uq19BuJBmoreerZvtsRiDJmmr0P7OAxN8J8MguEfmVBXnFKR
FA9BTol5qKuFqsrt6VFolWkJsYfPbFgmFVapD4GNVR8Liq1LXFQQpFXutAAotirgZ4OqcNOsu0g1
xxwPywu2+JrwFiniexCCA+lxPNvekd8jeCHq1f/xPL+pzjVfTndsp0mgKUBotLuYIsW58pevx9qJ
t+rnKNb/R7oox665y0LYDOQBjiCaVl5cdKWIYYUpv4M20q8xJ9y344eJva+kiqcHNbjyjd9oDj+L
rpmXL1EiASFqq6Y/e5WehkvZTgxG5TAW+YEhMnyUIp3JJXiWMDxTkaE5jNAmsKCXVbc8+1ja7dlB
mgZl4rVNcc+j1X+xDrmNjttU5S8LUmCQjSHV9aHDGKV5CoheIheIMsnAoWKtLtgwgptlml23/2Mb
JYo9DzdVUUVrKA8+6xiar6ZvgUohbOVzS0C6F37tZ67DmHCXpPgqSZzJVkdn0MQFAI6kpiwkTTDy
ItkDm8aGcc8kRnbZqtHIfztVOK4XX4IMeXLdIrc3ShQLVrFyj20MtEF6FJibxNC6q92ZCdwuJXdX
H5amcnCggYUTD4U7q3/odY74u0A2/Zhmr6p/MgbGCRIzbX5gPgg4NtmMf2FWxi1fSNc6Z1TO5C/S
U3tNHYhdpDLCcjyEcRw/4xFX9TGaDXAW8p8e7GXwwB0AAZZJ79sJjB2gFsLU+GjJazwGpFyRAXNZ
AR9oNocUn1Cjv9eM+uUb2dHplCN6W0qsBrwGkMLRfcjh5tSXIRUYjPOg2MRVprz+jOG95LFwdT/s
1cp85YpiqFsqqhFMnx48bI4jF01GzFONwAisefBxZ+r9AALMwzaVxD8N7dh4nHhg/nOAqd5IBIOl
R8Wb6h7TJu/yUzkn7qUbWxneI1mSr5ybG/aF1qp8bZB8YP7RLfh7IKzJyTJgRN4XrUcC3GGF4Q/Z
x/LRZUFyu2cdWP/X8OAwk9UsEY9Q8VgcwXzdYWlJx+B251W9F6GIYAbJmj5u2GOs0zk+UwkwGNWm
cbGcMT5it5XZphdOA8y8W1XOawbLaMNryeA5SE9Wye2hj8X4pHITtqfoNhCPGNrEp2gdZ4itKdmA
6m5gZVcYHHu+qObMGKSgSabX8g7SmUU8XZMR2cV790ZHKHkgXFhiBSBp0v02S+TV981MfPdE1dYp
FrBG+V/LhO0uX7xkPClTQ7sLCB58lPjCGZTSM79HcD1o/Sif2JERcU845xWosPqjW6I0JyrNrc+K
WnAUIssTCS+ayOcVo3YO7wo4hu5hQ+iyf0ChMNP/snLoiVK7eVe2AAfH3GUtKrHcpMAjIZM7lz8Z
d69M3kZumlhyZOAP4QSvnr3FdowzvbLyCrxEQ5mv1uJjLoruvZ3T7TzM3lJ8tO6Wg1X0ASTpYzXZ
fiJpgVM3W0wEkGL2PS/Y+YFOHyDsLkyTJC6RIzZcZkaO44AVSjzeN1zYE9uUSJw2hKW5vjbs9ata
PirwtSuUoGFtsgBgWHpg7g+1dzI++ByekKtLHHM6a3ZXPiS2itcs7qxmoUypl8p7YRWJbv6uUkom
CHkyAvEBNuMFvzBRsQLh4NMaDRd/ikFNqX5IPyWTl/SAJIcKXrWjv5zHThETT/JiuRJEE8l3YsE+
fHDG2/Ie6MSUrSm+caYpy3qp+CgRRroEXjT2jOqv30QsnuYWFZb5gzSP9PBr/9rCnPtvXsj/kUse
W/ADvtg4Jud+brpMVgZPMQkhW9yHWEGRc2oD8sPvMOlcfKDycE+qzrYn06SrONphau3PymdhKIPU
NBmvEq5piUvIz+UpmTpB0nZE1t3VG5ZatGD4rw2SJBON82jKFT9WAlyiwEpfH/Hr0G3GZm2fI0bi
Y1YpvxmPa+kvAFHahruzSFKz/FjHeryOPOtkzeLNOXXjbZne0kv3OZe1kxzqQCz3m9w8fOAbb/Zd
i7OUxPQgl0sdEMXPCn9pCADYCltonnuMQHfs/hoxGqp4vl8JodNBbc503xeSDF2vKdheJ4eb8eRr
GpldbEUtfneKxNWuQfD/yxVbPCUzCfwT0bH62TFOCAfhNixCd57WCUcTM3hnB8eD2ZTxVvE7jm6J
FZ4VOndShtBWJEnTzHqyfJoAFPDntS5+zSyTMxm5Cq/9jc6+BDuMgdsDVCNV7FGPYvymKHdwuVqB
hTyN/RBTryJidPQIZI/7xGrndzQ7aiXI6NHCLTVIN2L36mu1msDWDdeAISlihxsb5PQDLHt6ZY8t
gW/rECsgIF6A1QqKsfkdoaxWj23tFguRZQe4IUdmN6mnYZp8Qu/kjupT6UbUsYujiSOw2KtnjrCx
amRaZ2IEawpImrhdV52mIRiXH5JKdznLxhRfuuYQRll119fCahMcFruBc6qY3skMQYiaBpq2K/ct
G2HOgMM1an1ZL69pUYno2AXGLEdTG/ldphTat6ZYvfS1IwBUL5jzIO5EAWQdbLSGLPEW/mox+beH
prFBs1vLmoc4bLn4d3Ty5iMtxrjP2r4P6gzog2bWNfrJqd+GikDgWN13hW3fFMgJTJJ93/zGaFi0
dyMs3HfPh6NzB74oeGbO376D2NmY5vnFfE0SvZAwx4iD+W2zhjBlvm5B+4A9LfnHRLWILyHYN3PF
ZDfIhzQS/WWZRzylACPSN4LXQNV1S6wa41U92oewK4jYVw0juFLrOjgwVFgO+Aot+TC5tEg6LIEa
b9iuHHMvIKP0X6R1Z80xpJ/Xx3oUTB5yHx73cWRhQb4HQpFemxwjS0ZOsTHnRgfRBUCiOoEwVIQP
TJni3DYUJw9kKzv3UA3WIdU9ssuCMBymdB+77akKSjbnKKx2dH6bbTh7mtiNjoDJtjcvr33nRzkw
rLoh0CcyiZACeIFzcNlGVZ/MX10eWTvqNH5oozp3XhhNMT1KVjGpqxvJYL6ssminY4UR3NnVTpr+
XmUOiqKl4gO+u/rEsaJ5Ldwz6Ui637RnIPIqm0QwdHfWWHwQNq8Tbo8Zw4TbQG3O5iX28gELua0R
iAIbMzfc4r7vsjGHrA10vFDLp+entBu7fC7Vm2YnGNqvp6ZsUU5cvbQ3s/BO9akjH5uJHVIn1bKs
8EIk1LEnVbsxmDAtMe5ssqGfnWe0i/2Gz47GkX1X0/2ik77/niEePBpF132fTyBjsaDi00eICcGE
79RcR/09Cj9gMTh3WuKacDn8jSUBmQ3bVj83Ydx+5/yOP+eaZoeMPx8koqXWr+BB1YTg2G7Mf2ML
dB/mOeOBUeAHD8Y+RgovxqbPqnhLxnNk8WxxrDWpd53iNL6usw3eRVJ1D6wvBqzjYWl7L10fIlcY
+5BKETHXn5byCf4LAfP5B6ZJZubFioGTUPriDZlXOn38ZzNsy7iyfTApT9VMT06XiTacjfDrCBE7
UBHBonDc1Ipoxt4PYbvuYnA4b8xu+YJr2+ecC6Ve1ZHqsk2yRugAsPHg1B+ziMwbGHM0xBHk2zte
iby5Z7WdM39GRcyyPFeX0xHNonUfADCLH33AuIFJZVV/W7fo78upnep/sx+4EztakKUp9BNopyx5
YGhFPQy8UmurmHCZcJMfhmgcUZaO7+2Mdb9+UyxNaN6U2uSPhOlv9ycRoZBP+KHMfwpqX71vvc37
TTU19lcY1VOHF8I0X6NwmqdudhsMepEPWc42bopx3VPW/PCFS5aIjgblRKXuND2npWDYGPNt31td
V99LkLvOl0tUlsBiPNn4yGOR08vQfrWZ58fkghgRhud1Rgq4QLvR4TNzuNh96TYqEQ7fbhDrXeuW
fvIck5sPMhz9a3P1hk791V7qjqfFpO1wx8LIllFOJRhP9gbf2U4mctWId3Z2M+NHqEs7JZxN/mzH
sEuf8N/6K/9k7/4bmioNr75IfPeDPOvyMqg2N9e56nRMJMLzZniveHOf6E3a/HUkn5DvNb719TCB
h31ZsQMOjByW+ZLWaO4/BwC97NoIFnFq+hkeOPU9xCXiCTXOiE9sapH4kUDerXY6we/JVjGWLpyb
FOclybs6bY6zm2AKSxnP7EM40Qeg46zkXKrQCZ4mw5bB+9z6CuuVbJZ1zxQMWbEz6fpc2oKlXpTu
Su9tUInPZp28odgPhdeZXTfmHf5sAfcOj4osSfpQFIBEnPLgXzggGfxwcV79grhXu6ecwUQMRchX
L8JwSWVROfgby0XGWv0VwNEY9aUoM7Bp+bAPHd8z5pq58pBWtnkQWVUzZr4vJcKeL7ol/IiVXIKv
hOrzMrMgARmQLTXNdxDaYN5T6AzEDHgjsEPkKr0iNXi09Vs33leKlZMZsbgczupAV7UvXeZZO6h5
02cfeiXz+mESgiRxLL/SpgcSMW3hVDGRUpj/wfluf508oIMACx3+3TrSGj8Ks1iGXEmTMwMYaGnk
vPi0arTCw46NHpRrkHhxDeipdehaew2dDgxnzLPUhu38yK4VBBsGt0W8F42xkExn9jxOmM8nSEkN
e0Zos4YbdBAz1Bk7RI4otuCY8Cr4e4yexmjes7u2lyg4nv9GxR5B4g96yGJNA5klKMWy87mW/vMs
pnLouNPwzcKAgqUVtBQcxTk63c7VuXoi9blwe3NBloAjE/NqsJl8g3yH1pBW2lhaBxc+GLlnnM7C
ivXsURyvO3QY0p4SbtPzjH0Vr2ALQ2UncQwFGUzI5bNsNpiiDcoVq1bCLqp/VFsMOiMmqYCtV+jh
Y5sZuN/sRTFwKdO9tJtdTjwxAHlgHjjPEs9MTsFWy2uQpi6xSuH40IKbJfwvSF1kDScI2mNlG+cL
ez0uLzGl9eOyjhxyOSivEfW3nd5xWgCIjWt2kaGF+vO+GW+asUfY4RYXgR+apcHqv49+6f6cOz30
BwbS+K+bpfP5JrRe/yKUdG+CIKAAycWoZud3wcIGHpQTshOQ9zowcJEgptptn0Mj268t8ktoogxp
WJbXhaTacqVylLsmilDQ0VZ3XpB0L6WJcSG1BsMtv5qOvi1M1TNfWmT3JRQPSQ6uqpyjW0Yj+8Ht
zWzbNeX4JLvRLwh4VggOWN1UuQ9sCoiXjbFbu/doz16XPpJPXJ0tgELBiU6esWexfYTr+r1zDZ75
tRy2X0sXYQLkzezKfayj5LHyNIUCnfZCMNJ3bLtbPB+TKKTNAd5OTsjumJN8SfbsdO48OoQaBRzv
//iuZ3/7A0Ogjgls4p4uGBgClxe6/O/WH4Os39z1Zxw3ApwbZivKOD5varYC7dP2rPkIh8Uh52bJ
Kbts1HiUfrzC2oXXm+xudssTa2f6lIztRLi9Rg2p9jXv8wW+XSKvtmUcvCvhWpCXLRP8rYbcy6fx
G4MJHgTss2585kptnyffLWFaGCYRwd9jPEbJu2c7hPOWGvYFjZP/xMl6W2BTzbyYjlrG+LANMayP
GeredvCTvH2uCq/8My438iCJO+fYc+2U+2mcebqg4eQPkdeRJ6Z6YFjIB8FtbPOUYjou0nXYr9Wt
Fen6niqp9aOhOAw6mBH96kpipmB32BvuUqbtBGFuUWybThftYQ3JFEaDf87mFP/YBDT5TPIT/5JH
3fZLcw4u+3Ru4491daaSoVNVvREONh9tJ/yEGFi4PCbAktz9EBjYe9rl1tpVtLI/09nLEXCjBXYQ
I2ya/qDGso4QgQ2RXFUjrnU8D79Si6p1zfnwvrERwhEBJkeLvzVlfI2xsVbHdoCOgAlALYd+yePH
SFhnOcyiK+/9buVIDta8LmF1iPFRz33ybStelyOBjNTZsUPJ7w7AIxkwasYU6NBMf1lHENGHbuPK
0GkRqwkyISYgqwyjvL9eGXs4+sJVzOdqmfPnpgvAYmgM/mW2wi4e9sOgDFSqqXLDdmcC3+dhcc3/
ODqPJUlxKIp+ERFYCbZJelPedW+Iaod3AiHg6+fkbDump6syQXrm3nP9M44z6zti/BRRg8/lA58l
e+uBSMgTqy9+A1xAqd43pDnRYw1zd2kL5t3bMPIW/oRR/6uXsEzrN6x4HGpGQP2Y3TFS409hAFQ7
Vy+zEkAKHcytzwJ1lNyHA7B+rEDMTNRTpZDGbkhU4u1t1h7oBFvmNLykQR7+sl2F6NtrVf/PTCgP
iAhpzUjw5wjY8/fqQEbxN7XTqfDhTgdAjcZj1SJ6Y0TtoeRH0dG4BwPbW39VeAAUZmQSFmbIRCiX
yJdJ8iPa6o5ZAiKGaSQJ1qbU/ZLBwox+v9BFBkdwqaw02ajBH2aTzZXTZ+F8ZN+M6aqd1HIsCEag
NpRlRnhXhCc7yLz+O1dChbswcyogy73IfnUcTN9YJojsasc2yuiwM8Z2czPiWFXMJ/9EUSfWJK6z
Xo7teVWeF54YBHf4bSNktXz8KlDav05cRPVf4nkWutpxcJt7JJS6tzJg3Gpaii7S0U/pIBjbMpRN
A0xmrGQObtdkV69GdhzfizmI/dWMHW3BBICjs1JDEa85MwddZQ6efy8x3+ykfaQHTtfM1wXAeQQ6
3iVbng+3rQ2yIZitU/8S4LLoBc4eSdZHTumOkTllRnPSq1LvpV3w94ijWLrHfGYgspGVFX5HCVQr
qjI8BpsGzXX5ZNJyIJGlTMpfkpFrdNRyDN8tFZoFvaHATuPVrf7XLz4esRp6JF+MBZqXlGi6+h2c
vlAdoqFv35AtqmCjKXvBVjSyJisnVbN8H0k4fDOwuxETeNGwHJ3Zg2udEqqzHCKM1d0uaBu73o5y
9B7Y+eiRo4C5a7jBr1X2F+OofPyVsma1/1ro1V1uiaGCt4Px+2C8WTylhonrZ5cb1s6FZ3fm1JZh
jSEcdFpbxQyz8upbs+8ch22T4TemplhS7LgbB9efdaW54eVCJS3/THoEAcivYlXXvFm9CDDLELBO
Too+uAwhEkxClfKk2Ix+0BEtBdVpcB/D5F4GdgQArAA5M4ESzivLAgmIMUvM2i0DzoU0pJ53nV0l
Cmq3W3rmkaMlq/8GLLrV0WdwS/CHZqq/gSKUNq/429vlxSnE8rIgYWVUNU8hL3groBfyrOYGKvxa
uK8r0/eMazyasnfYztH8mQ3F1F5tZ3TdW0YUOMddUfjAFPALJBeNlo94oxo73E4K7Em4j8v/F1CF
emSSUEA86opSbTuivClVAzYsG2btyfAYarUsx75q1YXrnasGv52Z/jASI94oQH+E6GBJEJjpxlXv
6VI08mbKIAq2tuYn/qx00fpfuEod+Sxhu/JpI0lm7AopC/EQyVj6kUO8pbTuYNPt2BUl9t5onR6o
xnMZV8Zl0c7jp9tNjZJ3+EYTziAUzhGax2QxDO+A9gCRTKt56t9xSwHCSEOV6AdWAm2wazUz9h96
5R2p+M7g+O7RNFT5M7wxNiS+0NUHoslebMZ+MY/ZYCAcNeu0IhGF5yqPXhV084Wlbu9+tEO3Tlsr
UMRAbth74+k2ie0U/1gWzN5J4bkYnwYC8LqP1hM8JsxSGHsEKLJ56P8Y9rroiWSNHGN1BglNVKO1
JybTINehKWmIVwBG72OdYX3UXehIabtqlD7+M+kUKnz3gHXhfEWKkfwIXZHZL7ANJ/BfdLlnoDRK
PmgUKMO1Yl17YPbRNKjwES+csJYA8VkdppK/gHEGbHMQPrvWKZ8sUbxRMCKUB8xfKXuK6wIjy1so
VeO/YQLzwAkyh8PChxDSigcAFhgGsSTbsM5hCLzlaCHEgXLfPiKNqMI3ln9kcjnoKvNtJxb3ydR5
thwD4AdXY1LnLYlKDIgWboFdqZv8HDQ2szd2Fil4lbymWIpGHv149qbqOvd3R4nQ7M6ea4td+nnE
f4OrF7sIXoNpgc6DrHC0TiuayAwXow2b8NEbUpIjvXUwywNrJKSaJHzn3s/SYWv7g3eqCHYIPZF8
0KkEXOG6QsP5k+R4hJeSkQJZbpVUU01o/cLEgiJX4orYSJ+7+ewy5OpvTcv2HmdYMt76yIpQBNpA
+CSOtAh7qmJ9jwMBrHQWsQ8eEUvdPC/q3xA5Nd/0sDL5jvg1v7UcmGiWrluyScnX5h8+NxUyL6tc
dkjzPGfZaW7T7BkV9ppuR/AHQ6zBvEIvYX1wY9qrWMzxLeVV3LvF/TgKcHPFvVW726Dw+/olWbrB
2ftrTZ86zmhXwaeYdSH/y5aPQVgH4b6MGgYFQZixiWimGZxHUvfR1mepxFOX56bdTtzH1kfASFd8
jaP1nuK4wUzRWgdfclX4DZ/whmAIN7yR8LJOjG68lmtdYTByKVmjzioeWn9eMRmPZc56UvVs1MJF
ztfRJaaaMg2UOSEcUa27FftC2N7aylbvS6+6O85tdeyngmmxdVMg0v0nyPmlf9C87eoQLrxxH61L
ebUZHXhzQOeiqTwUYxD9yLJQ/g2REFMQrNH0p6xFTdjDoDuQBADdX9UoasI3yd5pkOM08wd9LZqO
JZ+cq98glSLhy2QUIz1WrWPCBBPnNXEl2cnpAuBCKCSwka456QuHHAvGt0S4sLzeGQfLY4ToFNRp
z1J3Vy95mscCZWFxqOw+J+qz7n9XUWW39NlWh3DSiox3TCnW2l2AyP/aR6z1t0zWbcNQsXMNiFXc
3uicy+pxWvqADRKkFPsDIg5UOmjVtICTrN31Oq8FsF7Hizp9rMXQ9fvFZuiOOKd3q5jUV8c6lni3
adC9AkaXK1B4xkQz2kwEJS6nbcIa7DmgjoQoCvt4GBCv6pzncLGa5dP/P22m6Occq61L7NsNif18
ohLys5vrtt0XnWk9HFxHBEARBg2gPXWzYYtNq8OVA0Ft74nG7C1JSMiGLN1l3tdDpPJTnaN5h4Ti
REw8eWmY8gkj50PCfql+cKgQ1ksQiCnYjYl07zkf+VS0RzfI/KdET373I8iJkSY8ZBn0gW2u/EgI
EYPGVrHvxJUdAmUDLE9cQe5ao6Fdcl0YB5KKyhe9oNyOslR0z/7iVCdfVLkF5tYb1r3DcKx7EtM6
/I3QvbLCWJbQqS9Dmy5b7d5Z2EyX1u1kMay/MK1lvWG1GByeJvD8BN9guHiq3LDL9w4Fxz3JpC38
rx7RPObzObe+Hc/G38amx693qPG0l8cT8InqyPphfVndtI/mg4sdyafAxqLv8nUYj828t1rWBUkT
+pC6Tig1U2Gxh4Wph+1TlcWe48R6QsHYOXE7YrWOSPcrRb0LhS+nuMlYKaCuVh6dqW70z2UIy0sw
I9SKI2bv0UFoT/TQk2D7CEpJSYUbL7VQ3ODYAeSJZtqZ0fYLLgLTgCtmJbKCHVjZZ4osQvvaiLm0
PjM0iBelKznHAl7OsidJkCDU3kI3QEVJJQzYaB0/V0xB9R4pHojkUYMoQj/cPnPA2a9EhCTrs+ol
BR67zbahVprxnFXdncEcBLUFCKEavwiuQ9ThoCNCEdsk7wlKuJ8sE92C73BmgIE4yvWObR3Wj07v
t99tc6eHrD3M5D6KFu9aWAOX/7i6M1ylorUvdecs+ldt51H3bGNg3FMwd/T0SyCaN6erg/QsWXRX
Z5tB2cHPPYWkYm5c+7ljfYjmwxHut+/cn5Q8dA25f23QwkHxQmyeC/BDsxNEkyRUJtph+O04abdd
uxTKN0GRhAexQ/Cy12WeEn9bI4eQ25lvodzdWao+RzxRnns6qKXhph9V8aIWe7IPviaAcwMHgyEL
ezVAGpNrY9RhZq6t5MAyWbA4HNJEBodk6vR9GTJ464ufqfkPSRfib09JdIUKmSFQcEmvPgxKTus7
YnKqjcCZkz9Kd+l4U46VPHHgQMhCuDyCFfNAt268kSr/9H9GyJdtFi5INPAqcX+PMiX72e4xlOwg
lXNy1l3WWN/WgLPXdVUZPpZZHnxg9mjtHyxXm/DFNJyTSCm5Cm2ClNcuiJ3AXscf3jzZFluju/Rh
m2V9mKAGwbq8MXQAKOTrrFOnHDCvfEOj44PGYilq/RhW37+AuloUAMHCwS4VlRoKuQ48+Ok2fwBO
NcCsA8WqORtHpmbrU/JckfoN6Y2vqPqBpbMkdGPo5ETcQzvc9ADSE8ZtN02X0ckIldtkXp3yQvOV
N98pcyHx5XfD4NI4NCURXYxc0arTE/G1aL5fKjyQWj5nT00Od1iP1hXzH9iYESPLT1gHUcgZYCfT
Salwbo6VRK+79yUH7jmjwguOthckt4pOcn3yuxXRxyDXOSUwJHPTE10wauyNzaIyOff3LO4nNAXr
erDzoLMftQeEvAaWhhTAqeFaqarXVKkNvy3+xzJyg+fGK9X5bpJdd+19QQAsw3sSgKz+uguztO2E
Sgq1MLniWxyAzhlbsGAJ14ZpOryVkxmm36NVD82I8EvJ5aUNs8raKTPfH3TXFbQOVFJvqVuSDL0x
PEjfbOQs98dd4eDtoCEm3pNjch2doo5m7VbXUpxXoi2CK+pKpoIhr/j4yRBTV4eo8qw5zoZohAaz
qGELOqUadwNDC27T8G6DjSvhi/l7SZIBPjGP7zyucSRX824B8vYeA7BerJ/Jl2bcv+0WCxP8vWe7
oWpX/QOzRDHsW5oKVBhZReOOoLGcv8el0QwWVWd+F6ZLlqdgmnvM2+MUEZzDeYu1LTDB9MwkxXHQ
3931VVw52QMMTFkzgWOgxjKfUK3YDRbTPBPYOVSHbGKhGBsyRM52PQryLszIKVrmRdduwffJx7sl
l3aJfEZ/I2antp4aMsmWTeANRK2MPfzFvW2wg0MAIxB+awIrfSUDxHXOKHwlv4ZOp3qvwAi8zT2A
/RiCuiQ/ZZ4y1m/zJFO5r3PHOpOkhGbFLaDy7FiFUk11Y+j0cUG0Jy6cAmkTAR1F4dQLFOHUVtsV
jI7Ye0zdftlRsSSsI6LhgXHQXZwJjXab4sZe+TRmeH0YP6hATKbBgzGwqJs9AxhW7FDG7+QzlxzJ
WI6wxr2+mxVJNF5ntgx126e0wI8d98lAp4DCXZGLcE8IXhyAc3E4WpPNVm8Mfsuu1u37iPPbfWTl
a7txL1IH6SfAwhu6w/KioC2u8VpgLCMlrS7MmaC94q8DGijdp6DPLp5UeQr3wOvn96boLeTNY2Rd
ClKVxDW3vTU653nQVgCz/Plv5HY6/+Qom57rKJftmV0tXtmNZEH2XETOfCcV24ZJYjihIfUItSTI
fO5oLgwrUwZRDmWOo0cctORYj7ukzdovTIhr9ci32TRnPHQEtS05OLQTO0RMBTzm3vKnoOThztBi
qGN8fS5JBS4j7C0XDft5q0sMMd0NkUQU1EkVkD5Somvv8N+HG0fjrQoB59qIbPP2XAGTBuHDNOwo
eyIoYAkyzNpqtFAkoLMwfVlRBsojW0Ixv1ejxIQyQG44Kl+VaYyU/Z5BSRBO+zKm6HdEZGrrNZyx
VnK8sex7YnzgP1stc4GnlE+IuPQsYcTjY2A9SKtApNqx8fpuayKHN51RGm2B9OeDtdT5jb296x8K
TpCzsWeTIQ0BxvkQ+YEmOYUDuPDwvgZh84hx1j4IUm1AVraNGvZLhqD/lXVl+kaQatMdmzK0DqYe
SSOx+1Cdy5B54/PMurP4xiav4dyFYs3/qMIiEBUuKA8+C1Kv/5yQbJyl1dtkZs641qfeSuurWXHl
bmZVenCOJcb6OMT13J0XDR2bLVgUVHuprRnSzkJ8A39iIOs4/J5bi4wHphIT2zRyVYL0cQKBN58h
+QBkz6B9/gN+qNEysdd74fvP+P1Cmctd6YEiQE8wVvqzqpIWP7VkZ+iSUcwEkn1Ls+M6VP5h5NbB
mUOwk7NRSwWIFKuFvtYNu6onW+GCYnaBf5hE1Lzdmb6AO8gCZKX8BeNLqqUZknWXGAM6N2AkI68+
NNOnbCLDLu6yrPwc67Dw9iGx8znp6mvwuDTOmOzwKfUBbsU7hHtllfOMiIYFBzNdDzlE4UQ/MSEB
vAEkMvYPLUNxuUFX0/2ESZcxeUrupMOCUo7F2ISDxhJVQWBfQYu3CRYwCc+RsdESunbRPbdUZfaR
RsH9DAbtsB4uQnMkf7RZn2YbdRYaNLTYuKlX+4LqiOCxWXVh9JLJOlS71S0UY+HR/cdE1NDe8eT9
oaQ2Z4SiKJBtzmLQKJOy/93FzyRQEqvonXvR6ecQnlEQW5ZB/oM6Dd/oQvDXnY7dk1Gky+qPM+Qo
2GMqu3APssVP3nQ4ZGcHxGX1F/+SB38O+6uLki8feoCEhsk8gd3ebE8HDX9i/vBpZu0/ieP1+TFE
78RQEAMzyHyneZuSAP3M6ucp/t+0Jwt0y7psGi8AMULI8tiJdis0fqwKjb+8DoBAqLSibIl+kAUo
Iey4gAEhmzTZAyELC6/04iE+yizp5mAr55wkxhwt6SUJ8+LfIAUaMwH+bGQoExYOJoV71ibmdYoi
Oan0dVbrdDULy+K4JZQ2ie2xXohMxGj26HLXDG9BEybtZujHJj80k+WDhIjm9IGVGr+4qzTheo3T
updohAm4UcmKZ8CgYOWcQuzyiwpbp/zDPnP3jdJkIB5lBe3jqAerP7Q+Lv0DMQX3ytBi0X7q6748
zgqFf7xUcsXUlzrqAlh2/oW6p64IkKDSelhy7SfbbGhD2MUa/fsWGGKAHVUAO0BkT4TD0VbhkhJH
4Cdk8zl1mfxjXMSRAStER1s6ZusbXTTdY9baoBwT39f1R7kkK2umAOv6K3096FRL0jLGKCTQjrmF
dI9E6OllL9ZWdGdTZUF7pdSb+Q9dK/gHY2+EWDW48pBEYUjAoajR36bY6fsTeYK45hZYYwmjdD6w
j3DMvTew6yEbYoGvCi5N6sLbKBAKrrgw1JHpRjd+pWEnpbh4lMnLj2adlXWaieK8DaLGisSk0f8Q
iFhEnA8+UVswDFZCGIzVDkgARdYhCiQLExCAHSlx4P3J/IOJSth9BaKdt0ERT3YEgZ7Bo1OFdu/R
Bj5EWHtgoMeijqbdnUpaQyfSpYXZYdZ325Ad7nzVL4+ghFwfdWw03Psu7NQ7t/CSaQ/jgJwYFPhw
udvJDtWGcFmYpFy4+kqc5R1ohTqX3mSZLSBNXrFuWSNotY3Moj4nQ6YTNQyCtB0TLNwHoXT1Oyzd
kdxJ2oAfWrUskzvExBzrkNZshPzEVm0S2pmIiOVhfAFpRTYFPamFbc12u7MajFBXm2b4TlscpTk4
dtM/8Jpm62UpJ/9nYZV07aR0DOu1LBb7eyCYqIuTtZPvgykbunK8/CSTcpJmMf7pemHBTzuwg+Eo
3mmOU3IUCs/qSRixo4e5tMfwNlSGCxpshvOemT56YFJd5tx5WcWcvDHm2rgt4VBwU6a9WkGj3UqT
54+zY8I07ltF1p5V6CY7c/GUjzVtK1GQjozC28yYFau2N3r/CugbB0cuJXp9GJJ7piCWOEPEnDks
3CR74jKzzYZFtnB2Zs3RYGYtsDkXJQyPU99bX9j53d9h1ROviVO5PxAHVP3tXKv91YyEpyFCShjE
08kWRQN1NnWeAvIrIQz5roUUE74ezbC7MKWIB2dEh544A2vdxBtJbm2Z3l4nwtzcmJcaCtTYrcj5
NpKHd9mm6xLouPOh9mwdY5X7lkGeF9dd7vnPbNFLvZuJcrqv4CeV7NYV1DdqVavubhQNpP5tJhIN
X3lgGpIPmV7SRXnJ+CHKllLMLoiVwvIdoRp1Jl6KXRMiSt9CP8ApPuDy/eu7U/heUtaSzjxn3S/o
kqhF3Nks+taZ1u0/PTZ+O6kqHTAytFicwHAfP4n0ANAk0DI+2l2Gap2sZhQ7oLU+a7KgohjrBeSI
nNM+YFM1jeegDmd7W7oeC5KSHOenxWfYfRyKcR5PZsjDF5AGzA18phYRP7omcTjnMydvCZzOhoAK
uvwmSshQxBGahcewDyRSHhfX5YmocMTIQMhcov6IkPzw6CGsX2iME7hcRqnbHJg0ffYmiaaaud0X
Qh8EP0GArXLH5CljyZ5WfjN8Bm0SrSe6NT3BF20j0OphstpHxSfN/Js0QPtOTQqqF5I4lsdFS9qU
DMPZCY9bWu87EjPbB1Zd4QUSb8BDJzDtgFxo4U6v5NZUlxo0m3NI1P989jkMwZO2wPBHMrJ20Zr4
6pD7YD1+otJ3H81MUbh1iMTQsasgd1F9LcA2YgQgGWEls+lkpTYdxIHygE9wwggZWI7L5eU7FTkE
3vo8uZ5k+lua4bmG38bEeAzwcH0ENrkA3zWICnGJ4MwCE4tkqp3uKcx8NNVb/rVmsbiuS4fRBTNP
j2UoF6KBgRRWRB+vcAZ4sPOJ2b6DuOYVpIJp92Y24TOFpd/uxnVuLt1Q2dM2cHy86+1KQfJFW5Sl
B7YGE6Pw0h3OkQc1b0ux4UW7ahTDe7No2oMusw3UoSUPjq1k5rxzlSv+YBLWHI6a62PTNY37WUxu
eAE9WXyFLSEXGyJaNHl5SvTfrbLpqPuWuAWicFHMbAIWZHQ4zhg8IeZMSMuT7RDuRjU0LabHtjx5
iGz0cWnb2T8wniE5iBKSxe1corQ+kNjQ/ljJ8LS+bHsha92CilfRzyTTkfTS+SnC5IvAwurL9tuy
kOnGEdgDaljRIiUkhM9i9JGp2vsJy3YtTyOBArcBwMq8cZNl/AfVohDb1fewy64CR/eRHAojdkzP
2vo8mfVuXQDAhGyVFLiI9R5GdrRuwfBbOmnwK+t6rN6hNVYr9jrin7OpwSuBS7XKTlnjWM+42xWm
tBDJxZV8hsS+UJ8nSKEXtzfBoSVEKz0R0ltta50g14ghHyX1MYoAklyMt4ChgUeAkM1noB3T0dTZ
hc3t8pzkPKRH7JwLd7PISPxUAVcokj44Onsqe+RxqzR98IotjtjOOtWZt8N+hI0AoaoxoDF8kpgg
q9G55APzc4jons7ynRwrQXoGnKJlvrcQ+EvAlKj1K5q0CU6WXQ3577IssShatXIJXwHHj5ZvQ/24
Utnz9+Ds7dmwlsrZFhg6vB0xUeTvidanoa1p51ZAENgDSY7if7zFWIVkH0DEuKPaj/5qZKQj8uOe
RVDr0y5sAtp+5jiqSj9Tr2Gk+ShYwySv5MXhswTSGGHc5CVBCHNZqqHz/lKFrMV+4oL625KF86Mb
CdE+RWEPzcqwoFkRNrhsTXgCm+iMvUKdSSVIk3PXD87rGIma15JthbOv8FOZM9kR8z9Sme3fDVOg
6v7CVOEO841gCTqG3bpVNoRutITW8ACuzVjv7oQVKllypgzMG0uPRjnNkWwxHSv1Ww1gxr4lKbPs
P11JXMBhQZLIZwrGyv/iAcR8EQ+QnpJjxpfv/lJitJ3TkqPmY77VzVZ1lNKzS8yrrv+PJrpHwD/z
FZ2TWZAku7Ucf0Qf6TOF+2MFBQV4yLtHWEIyKPsEAQtDsYWUNzk6Cw/lOcHtiqXDRTzKieRCo08C
2+8kSa7IrWORMMrVW3eGFgs6Bc4JmzjPCrjGtMclZCeZJW4dYGZ4oxFFzy6NgK/vwG4I8eI4PXtn
7C5TvrcnfuIH1NGIs8wQqJOwLOGdVhlUzOR8gVVrgtTl0ctYQb9Pe1k98JwmJJxNTOmBHpcAaORY
i10OHcvnI2WZPJ/tDBEeM+IglO81HgdAcZWSHgviVn/Zeed+92hnorcBdyJgfBaE58gMmrRdUcgX
znmLhLPFMGqFTdBcp84niLNfa7T6EGyi48CSilx7Z/QuGmzwfKDEpNnurDBkuoivpd4G4ewHeyQG
svr0ClYfp8xQkr9FGQiTjR7TTNyImkAEDVda5KgLilpkr4xkA5r3kkGBOIw9FG9Gu/UdTBEF8FlB
p0t2N9s1tehZN7In1fQVgZVfP6xwqvI9k7TkV9MCKcWziBxtX49kZMa1Y1hI0SKR4zfLbv6y1mn+
yqQR1rELOunfmKnh5UNKWW4VkJI/je585Iyi8OC5Do5jbWq83QZtoWDQtKJVKDfLZOOZL7Seza4m
+CYi18rvmuNokWO5C1RIpqsNhMU6tWJS+szN5EzH0KP7esFJM929hTWt7pjCZM8jlvWbFacBoWS+
TdxOaCfBT4oHTpShoRI7uAsDi02CoAFpbUWc0aGOfGLmMXiCOnXHwDyhvQ6rd8nY7h4hrN0Lv8Di
cTIiF9mWSQRh0/Ng9EZVt1Q/IozqC4SBLp+sFzE0yFxyDWQFly96jQ+AvQKUIM4dFPcGeYDYKV0M
+SUh0xkRruVn5WXpjN/8WAW5fd/8UCr57gK3l853M7A7PeJGT6N96w3ewxjSv2D5zlIrnkqgFmfu
mxX6JCUg/6YjGuulgFXFeGbt+nV8Na3dlqi/NcSBs4ZPJvY6YAR2ZjOhl+/MLaevO8kU1IxZJ+aO
SWJvwTRkPiMbp06zEy5qaUEA7iQq0DGd7IulbBHGM+mD3VVUE8mKESM4Bsi5nzaG8DPOTjAWkOey
2ClV+HDfuqBaKvIasqQG6LVB2CsvhZukZIhDtEH2Tno4PTFiKACv9+6lnVZZHOawLvwd6Te8PGIA
8gI5kQfhlTlzCFtoiTjbwZdYJp5TNGtoXSOfW6wd0+Q3FpYpeu4UN++1nFfB5yP4u9FjIfQyvJGF
p4pngT7nrs7RTkLVQE4O7mWWmacG7hUoPsh8eOuLJRcQrTAl7+UcubQLkOs7ZH15khxakQHr3zgz
nxMWihyK6rqtZ0+5BIRLv/mk0Z2fbeE1DiDaHB8CAzJxtlkkWTTxlo8wXpbuK+nbK1ldpgLcscO6
WIdbl2MVR03etQct+l6++1FOV8kyct1jw8bl0MP8GZF9s6lh+2TY4ufSle8cr6jBcQ4L3iclNXGI
kLZ+DpN0/2Tg5NAVcVTCIY0YFyGzsO3PjMErkZQoBokmt7vg55yXpFZTipAMT5dJ0GTSEcQD24Tr
8gkVEElentN4j/0iAhLVoI1TL7aD5Bzb9AkEH2znCt6DW0a5vVuQNd1DT0RgH1YArW8smtmjNGiq
y4NgpIEMLP0/EhloH64QrVz77M9uVECfF4QIqJpKhgXhSELpqGb/JyoUaCVszPAYLiFzeUirfVBd
oloFe48hBbEufSXmLaWjy8lKFh3KclHMLN20RujF+dPBZccdwfCZ6zmJoWqkf/PR7glcbCfQ0tHq
/dE5KXxpleS/6IHAWqBB/AM9lmwHB4/4yasZlW0IIC+sX5zDSPmTgYdwR5FI9GdlORJJWQV98Nq2
Pjw639N9c8xnVLGI4ACVP2S02z9rZlXFVipZvNmd/zjrOaoeVTG7Vyl1OceLCjwyYhYJxjFaLNs7
9mL2QX2wDmQmDvYh54hAq/lKnz6KPbvVlTSDVVPmVNVSUInWA/UVlL/VNNgva/pHKEUIACHYN+Wz
7Nwpv2l3LX87a+s7u7rG2qD5zSzanpj+ff1VLmgID/XqdXOMOpXo7VTTE54dRn9D3Ein6DZWKVok
D01tf6qpNJ+908t+X4fGiXaqcCzv0qZR8sUzMfUHOKZB+jlVALljaQ0MyKVcxK1e6Cm2IXo/YqLn
LiXmqU/chRs2cd+i0BBO10XjOn2o3oDgNFFgX1sSTuotoBKSQRl8efO2dfzso1lsnFdeCSYDqxH7
xWg7R+jtYnsehvqGt6Slom0aVDuLs9gXewkIq+5wngLHCFNto3Yramq/Nxvnn/0yYcHKLwSkdc1P
xuYjXGiVYZVaeBLnpHqh802/wO8xXMOKxUxLyyT14yC1LbyIaY3at94OxAwgsmsFHLlYZa01XtdG
6i5e6Hvy1ynoFYfYLINoGyExw0g4MeYDa4YnZUZmrPqk8jnUtY03brA0P+NdY4IphQErKCge8MkZ
0kPTDrhfu6ruIpjpsJk61hh9WjA7Kzr8O31nGE42udAIfY0VOsjDseHRVFSD57T2ISPQxKw3XMcZ
C9newm6vntwu7509nVfXfiyNvZLc5XndGO3LPBnwkYsMj/Ig8Di/1J2v+WAhywGdQGSscVuyzI6W
s1qRMe5n4nLqWx82QlyLfOR8vDip35KsglI7nMDZcc75cA+6QB9Yy2v9iz3UHHwlbEiLD5XVaJmJ
QIGVEDsDobbbQnVrc7UZ1qMmq5ngggkLkxFcVC9xx0+M0KuD0/DXX7MKvxOINVYVCHU7HVjnQjOn
Pqx2neVPfYVWc0PD3/Mf1cZkQOxS8gLQvE/qOjpzNf8o0tYlgM1afGIa7KqJo84fLmTR+OurDWfO
O3dTBRzKcpZJnjSN8LzJKUGJDyWPghlDIxbKXb8Hw3QwrA9+0/8YvAGldBCZUUSipOKSbqAApWCD
6KSgh54VK1UdJ9pzV/pjkNpbB8InJARhm2Y7tmiIt5Fr6erFLsj8U5teEJ57UwsXF3KvEWDTjfWD
0C+F6w3NjUJqGT4CQ/fLbLNM021gzbgGPYS4sEtEO/4eA2/NHnDNu9fG0eoNmbddH73ehQ4mMIPY
DAxa4mwWj0qwalxmQa3T2GyC8n68FrOGg1yZZEZr0k93IlgLKOpHU6COxQZUhr9K3i+zAywqKiJZ
KDk3YwZIDCmqHUFA54vx5cHrI1TdOShecVyidWDdRmJmFaPYIgwVVDNupIgykABZCbSPVbsx3W1u
Xdr0pgcmTdTujHawJHQlOpWjr8Mvh7HtZ4vyF80LIpxbVhX5+mBNk13/BDGi8qcGwyWkHTAxK3Jw
VUXyVdOn9VtYC+a7HSxK9jagMvmPo/NqjhQHo+gvooogQLx2brfdzmleKNvjERlEEvDr97BvW7s1
s3Y3SF+499wTevj4A21wc4ZWhuoeXZzNS087dTuWGhVjvxZqxDoycXph4aDDC0BdfAU24ktna/Tk
TKcBXYG716XTBw8JDy+GsALCx9UayHTYTVx737JFTn90A39IcEAyXNy0jgyynVM1RXTDE006BYS/
NZ/BNJ9sRop25wf0ApBEuvlm4vu2t8ZnsHyr0RWg2oA921/aplHLcPKHxSn/Lr6crRv+D2H5nDp6
eiD5dbJvLdf236kMRVmQ3jxl4DahM6At2TZZJ533qRTTnB/5LnLFIhr7oM9kkYjTP03iDfGh8MLs
LWWVSsxazsuHbW8FqD+zsIwS1t9R1b/GmVItFnu3xUQJCq9wDj4VWnHH+jmO//DyLh4wXBb6aBd0
ouwdHebq2+9LQ1wy/qY2LMEAuFn21ecAO9ezkg4o8113ZZ3kfujuXFkw2BuKuENDOaSp0M+GfyzO
uc8pzBnK5Fm81Es/3SRRBoJBc7eQbpPVWJSbAGY8kGB/fdTyLPiiDRPde4mx9IYnzKCiHyXOLLcJ
aARJVBdQfhUQ4m98WL44hTIjoz6BbN+8F2xOGhKn+NYx888OQjMNYvDgohJ/94mLvyJlICoQ1lVn
DiSNuT0ii7iZGIWEZc+ISoo3EJEBkW3FaHmvaPRFfTQIj5xzvhKAKKfIMHoKfPw8g+nH4lQAP0/2
me80+D4Rx11M0qiIKCVcFnvPwflH6WLFZ7uZ8Bh1S5Z/85K3fww2d2iyge19sD8il26Gihgdk8Al
tJktWvNRhbFDhO3YqbdFl8MDmCkm1zVuB+RtBEvj8KjFWH1TlUXmN7c87pfGJxZzp4Y2nW4wl5RP
VTTIfwn4EUMmu2skYlgJGStL+irfIg2flrdwEu65m/FKbi2PreW2ZyLbsMLhKjqyUI2RAlcDlJS0
8sVzLds5x20Fkap1irViapzSY3GxRqqjOc8mxoXEjJ5lPyKrKZuxLA9pPwXtzlCZEQUJkZ1EYYTG
5P1ODWvjJFI1Epk2ZXYJnhIxI7WZ05JQMriHgZhya5/7vn/n5taA5mPxsnuuFzbxY+S6sOTb0Gdx
X0+BDrepxel0IEVlksd4Clc2OHDtrH+P85U2VLRSteh2bIyYnTLdV+6kYNckACEMv6QhjPgPOuam
rle+VAhzeM8p5MTGYFSBGos92u2ezBAhB9igtV/cuxEr8b8lBRW+bY2w8m05M8uBiEAWTgnVTT07
roezimd+fmOzRwUNA5BunDlEB580dWokvKGxfrtMpxdR1lF+Uy+qSU5WoKq7Kic4G9OfHkd3M6WL
R3a3YKqzGzGUfU445NRNGkDke6NyyC6D3VbZaqGN6jtDcoT9M/suyVP4dGOQO5bbfvDYwOVWmBT0
lvmxD94oyNSb52CuOerSRWl5BuxdTp8j3gDkq5MfFceBydkThED5d0TGhw5/LB3xaeJ+mO6I+SHK
E30swGZY/DUhYD0m/I1M3IZNo1P94LKQd0TlImDwcHk8h8YlfxjNhLDvpcXQS5+dxV7YbwJgGa6V
4/fkxtht6Tz4y5R6R5/bKEIKbom8bQ7DmBdGI0InNWEAHoaAkAq+8qU9XyIqvxAkmROKcQMROrdo
Vljhsy7UtvyLK0oKfgjyn0/occaQuGOkuZsy7Rg/4Gc04HDsbsYunTodIPtqDqBICbolHHclbhcq
z+k2akjmPghjyxvIEvH3GILU3A2F4zUf1JFjRqY9Z8WXCyTjDYzJQCyIqn7DdjTHSkzeG5aM8Dfh
RibqwqEjwCNOMhdB59cIbYHZuRoWHsaUqf5Hfz3Op8nOwPU1BIC8ocnm0MdQx22sY5tNSKhdpjSJ
Cfz4AiZ4+YMqZfnClun9AWvML+NK1jpM8LDUHUIkRGuUDqa7lDCX5bQMlAxb/CRYlyJKwQ8iop2F
Tz6KphNJHMPqFKQ5v2dunAUPqKcqG5kLFZe+81M3WG6hFVrzDrdgiJ+cCBXYf87K3WoruiTe7RAw
YIuuqvzWTWC6cwOgCbZB6GXFJYZnZQFkJhblybf5U9kmRpXJMBitPccnyAjnDoBrjq1wbMOnpelJ
2UCmn5JgPeBr420gETnlCn31Gtv6ixHe8U4hfDL7cUr6mNsbNQGhKfjS6l3rlWV2XdXtr7wl5Ml0
WTFvweBkLqvYOT+5js5BVucx8Vw/eFkQf/axK04DsSgsSDMx3QZR1olzRignTDZqfmj2WI5IV0kj
1vb1m1VkJY1YStdMli2G+L03loTtiGF0e7hriWn+TK3bhjtPO/1yZHGbzzeSuRa7d4jL1V90xBEf
RMb7XX+WASDBI74CzxzWcKD5zc+tsd9m+cr+BG5BmghrLR1HT17Ge07lKgI8Y9j7gSxJMAZt3pBW
u8nQqmzs2iI7VynKqZsgKjsNiBfNeXxYr3NgMAVJWq7oV3Wr57gvFeuyhC3o3FVbj6B1d7sQ0Dk+
F1TyyQGOlv1UK9CbG3v9lhlsln16xN6TR4w4ak7UQvUGJZEp7VvbluWJ2EmyKmiRFn0C3INQIKO0
/8zmEDNDxEl7GlG58vsiP3sASBPE37DHUrwzKtCUPHFLHiDrpfmO/QXJFXHiW7AvRx9Sl+TIfTXu
jOhuEA770inwWkiNvTXvbdfT3kMyjwu3DU5+xEDop1/6xJ1xIi6pvhttrufIbUx0SITDZIqFbLWg
9C0EebdoPton+okWEy8+ol9Zak9fyBgwZBVM6XDLe1+G6HLt5gVhBsHf6DnoX1orNzFAwnlI9kPt
+/cZe8IFfiaG0bTVy3fN+67orga4xozlfQfXJos+QCgwbWOoCThfiSoIT3hu2IEDkoG5p2n/kFx5
kZsdPU6d6tzRhY37FtJyNRxYnqTunu/VweyeGMluqRi8Za+Z70Tdrq3ZtARHVB0956OdgqR0ntw8
o8vTrW9Zx7725vboux2fgpuyS+BRVOhDMmu2Xwfhm4Jmy0KJ0NjMnHZ2msbh7wTfJSYFitQOhGYa
cF4FBxuNlZk6XjEmq8UTwsV5vmYN9iqeZTC29TA2XKYkJdyxDB0YiA6cbkcACf4XSw4XISx9dX/U
Fcj5M5JJFFZpDlFh6+PUeFmNYAn3s6WxSVRjd5dZFLhkO87sdqzJ7ZkNq56qsS9cxH6EHCicQugZ
+htjcWHsMMFwdJK3VqmbgPxbYPWdVPdM1WEAGXw6Zh9KsUyvY9aTmULZkICnU6RSfsjcLu4iBceA
RGacMxi2kYL3ntgyLOU4jy0tvwWCEoh4Gg3vrmNezoihSobHRXUknDB5kDckb5C+2OSxuji5JaM3
bQ/DqSADJN8EckQaQRLYjJqMsfyqDTDtIuzqCLPTNbdsX5PwCfgRBF+m9PJaOjZBVTXetN+FlMt+
h4DSiK292hROQZlMMI38iC7cQrpq0FV54tQkMxTXwSdtgAKokvJA/TKY+4ZUpH1Bgx7uFSAO77aT
Uav3LUEmYjMO4AgOeeZScY3kqWXnCSzar1YTCjvsiIA2yQX81y7kx52SIATrDbGFRJUTy6d0OevR
ACRMMwp23mRBsDqYrFYdezY3rHRDzRV9bdCThB7fRteMpzzvuj9dNvU+iibynteUb3AO3Nvt0KXN
Ld5ZLcdTQBpfd5PbbuGg4+E6/XB0g/ugNDCHkGTpkq/GuBObTY1ncYvQHYBjSxvzpcMmH1EczHoe
EWaCd/mM7aI+ghMr7TeBGDx/gt8Rt9cJENbCuU9tYSaYi8EalJrG2OxcVs/MFhdIC+jV8AxvNIO2
7DkoQ9QHIbnaksV9QkWcUbvjU8pVF1zxTJADxAZgZbQshAvN29rt2DLk+ditvpUyJ9MuzRkoOpEf
PM4puQOnMJGcWZugYHZOkl1P1A0qXY5/NuPFzGo23otCVrRRPJUizg5uQsglfJYB3PBTXtpOtAJY
rG56ipDoI7PQflP2m5wIy1kdaDAKoXfLXEd/fKvIk512rKV7bUhuy3cFiuQrlrPpObXizGzwuzLo
meji5baDXHxXMZB8KlsKZXaTnbnxpIdK08e4/6QsldLNGELaD4RmZucQ0fR8bCDVik+Lbj0jowX1
T7YdrUyB91vSAi5lN3bL5yIMQtwtL3cBSNd2TYN6Fg7Zd58O5Zp/FZlAXz3GW9yHDEDRsEs/L2LW
pUhK535Txg16FjtM4bGJhBHxdQiRl1wkFDk2gmWMPnLHXeeLAxndliTNgnjy+soBGAtEncpn/4iR
HrDWtuVYEuSLhwqyDGAqaKA7+rd6cDcuC0fI7ejY0uJHeqjQOC05l9Hhk7UFQC0nuhFJInVAYt1a
enLnu6FSfvOXYeDE9CZ27ADzeu2mzrECf4RKr8DQjkEe8vMi+z3y+1x91Y6M3L2YkkldXFArA8mW
zpTEy8fEdfU3QQ03UUZ1dvFIuAt+hF2DQmSi2O0K55ql0eqdovl9a0t8ek/sHT3x0Xi9BcTDFaOT
3tb20vr7aQLnskcunA+/gh5CxCxVE9gY7cjl61/Z2/olWsY6hmNLpeMl95J4dAdFU5q1mO2KeWyv
uDnHfM85WFT3AKIEWkIQd+o29ZFuPLQODfZ3PHVwn/ZOJ6aY5TGyzgSvPEua4MennHBX6W9cfHjc
bHg8BqZYN5ENc/ljxpqHBL7sGjtl71azKzKG1V6zczFtR3uKfNg3/I3ghr+iaVgC9SKwN7BUZMWS
hsea1fL43QnptDhzk8Y6mLoNnKPUPTXzAhYwgUQUkrGx61CERYRfydjYmKZLSqyta5Ghwp47Cetb
VOCRIlwtXQQLF1Qtozp3TuvbcLt0YObvmtjg8DiKgBUpRF6cyZ95Rt2M8NJN1G4UdTMjrjRReTvl
2q3JTU/ooMcYBsi3Y3w4NoZRVI/wgUsgvof5we2AZ89hlRUlNtTdqhmxn3YpKMtwbIC6AGaWjXtc
sqWdrjBoQ8HEDUIOgh97il4nRh7FviujOTwOeGy6Q4M2O5u2pd+XJN5DurGfyQ4iWZPhlNueba/p
yBVORV5w5mHp8QCY1PHI4BnUpBWSHD7Rm2GmWNwUkCBiIDT5EfUNNFx4DAeogrrKTyWQB1FjwOAw
JD1tDB3eWqKDMnszsxtvPvO+74OXQCOUJW+pDYglMiGpl9s6M4nXYSWno2V/zCQsanZhhrWEf8m2
4rsa5rza4rbrzGZSsS0+c5m0WXLhvQk9bNE5uvwaLwHI/A1xIZzSjIRtMvyU3cZQywIQcRuZ6QAK
ZivIa2AdNgF4gleEt4COueGXabm4PyZmH94t+4rc/g0qlPVIcScLfDFiaSEJk8iZhkItJs08sJHN
g20Mxclr1OAhMZxZKdyUAZPWkxEyXd2OtsepTlQImVeYZ9Dg9cz8tz5Sjj8Fddz4F30DYz8ijFw5
kIaioaQICC0dV54x1lNPCAZdlTA89MLRQRDg/2avfheCHhcP0oOgM8DUBeiEE7ROhqeB8ktHN0yz
O0BxW1yfKfidCrtvkV5DiEEmuwInrI081EDWtN7j+3VLEIuVHdpyCzYfn/RM9oFBvS6zZTzkVRYW
nzF1wHiRPHn90VQt2RSlilLDGr3qotM4Ob05NrZDAp/VCXBFjC0wuhpnnklXWimjZ8b9/YgMOEHH
2XalCx7MSEmiuoL2tS+HYDoX9FaoQfmQyl2JXo1FMmoFBmZZkT6hlNXM+f0xJ9lI0zZsZ3wQza6q
qPl3lol6SiPmF3RrSUU6Hcppd9N5c5+cGNj48ylk82fvWGnZLy4PUHSyCVX+5pRnyFhmgbitvZ4Q
W7dd3nVhu8PeLvPKYAvvcG8JzCLMlPwYFQFuA+aizZSMZyKi4t+u9ohTbvxYdr/IQ3z/i9bGafhK
UMBtA2Qs/olwZW0eUc8RezNMHnSFOuvK8MBcDwZyrjtrWxOtxrrPG62RZR4nUrdr8PQZjCaLFN+5
NPUFbUgGUC9f6KIcqnYKosKfMHkoFzObBEmKYVzn6aXr2jq6AF0Ya9zMBTo2RYi9u2c1RakWKkVk
SZilPFihVWeoN+vJXzgUITci5ZXJh9XX6XIqQTZ2PNtOFV84BZBJ9aPsfxK2ji92YU+sfHGcoZR3
aurhSiD/YDZFncBQnIZtI3NZ+5sJuxxQiTngHbBAnhKvFAXRHwdIgP8wexQie6qbAAEKDUpyQ7pM
ON4jFc/Scxf5vX0Jp2L29yRDJK/dKKRE/UsPeAe/XL9lEnHlV1AppnKVD05rF/vsBQ5N7lh/lPSL
3x5HecW34XSvg7XMWKrI/Cu3BqXXN7AYLP7k8LJCaOI1f3MMbP2EJbl0zwvJbT+FCpoalBOEcfR8
zZKSGKiMy5ovM5cO+uZvP6IBg0YaRcsjuVnJfQ3xaT7GZenrLRveNbymtsN6H5LmTMhMG1YnVMaJ
2DlNHWlmoIgcH3uXXdOhb4mlul96JvvPbKtI4eDzSWqOW+KRNiwM/CMtErS8pMvfQCh4//w6zU5I
qsHcY9xKX4QelL7JAg/0BTk7cNEDadnXWY04f4kWLZ9GW4z1oQxmR5KwFAmi9EDd6o0I0u5ZV1PO
cJrD6JAhbq6OMq3VvRSstk+jx7SL2J0iwpY6EhW5tzodAI8SSWxvvJAB9H1SlSYANT4IzA1dLxnI
qMzaBk6KBYEMABGembFM59BycHoPJhS0CZXC3EMGtL7C5SVuxwpCHKcO4iFCarHGEEMRBdaxamNS
MXKUAjnTZ9ES1dOm7KEJFrUeajkBJYRrk3kbRGkKVSZOp/W0xtR20AGv8VesMLLtwtjyn9AdAa0f
KqMedWlnf4WV2bcVY3IGcf9DuqzIR7afL8t6IOK9R5RYzj0M9j5jlAaOt7r1wVSgD+s7e9VJT3FE
BhI4s3yFFvYXWAMhcrNu4bYJ8tL8OA41cEiSAZSNsE7PI1EE65wJ9x9SwFGQzWUtZb+zg0bPF7Tt
qrlFnIYlYsqST6q+OSDEq1EvA14P/8b4CYlXOBvy98rqm++M8Pi/GZRN52ZNcn6xWiSXW7aM1Y3m
V0p3CVZyxjUOeRsvtdNFb4pz9Mmf8qZA/8Xha6PBb+2XEqRucyaNZzyw9+NTlnFIEKHX+GYbIj7v
KG4Ax07An+NvxlYecg4oZcXR9jPPPdlapj+LbS9/JcslEheHJTtGEGxx5VmFLU+UejNryojfnoRq
W2FV5dWJaHJtE+5KxB9Eeym/u+0BCQq24zwpzE1qH3KnyJmZkcC03JhhDOFvIbS/Q2rVqzPfoAe0
2UH7vKtsP2fR0UR0dJOVx0C6+6JzLj0exnQzeBO+Km7e6jq3qRmxJxgHKpHrVDtvga5zuyytfhtk
PnzgcwSnE1kyz/ehoo7cDr2zdoipav5ohkEwT1KGbJ+VNXZ/28XGeB/1hjAkxCJZIC+FWwXjN847
xrPAh4NvZWZeysEVetqw3LN/iT2df9m0VsOtXmLkmJugitWPg4Qnh1O3dN5JpiR9b2qAO5ymqOHd
AzJyWd0NWvrVoaOt87ZeqP32WZQxi3Bi7aID8sCBjA+iXNeXtu1fjILCsmeNuqIEEVEQkETdToIa
/Be63axKPBxHCN22phcYJlSSuJ8B62D/tiMNbHqpcE8DtfGSktheREuYna0RrI8XW85ZDlFBnEve
UhYHfexXF2RlZIQCnKh/MmthGp1S2D/LWuQfOMnUdwwHz+yrmbsbNUdEZ9qPIc72VLT3cUOVuFXJ
CDW97lv1CVob+xHYpoDVXB1rhkGKJR6iRx+wD7rGYeeHHllYBFUV5TYXuPwJuA/XUEJhiSfEPywc
g5Qg5ol4bvlQOoH3F2DACOhctN5XkaAnOWG3oCP2asQ+hH3N4T4gzqi697CN5NzfqZ1fHRuj3tWk
rb9SUOEfYKKSuMt3hS+XM9T1CURhOYFMtMuo8Xbp5OB3aUzeCap5PYDGRF/Yn/RYT4DNoGk4RydC
IchPVRJe1IMi2SXYiu0N7g45PJqWlmcjW6yqN3XnZ6dqoEu4zDrRAMJbJgCbhQbI3yfWkIUHzu75
TEshEAMT5RpYVyOwYYQnO6bp2WMw9cZ3xqKJfV827BH+YavBp70fwgbY6GFETJ2qO5Z/hEgfWTR4
Xb/PQjyl9B/u6Gd8zrl6tibbT4ExRfHQ3laD771yiIfh3k+SrNvOYaE+OxwT3d9lxl8t9sxye2cb
GLzbBHYLr/zSSRFchh77APYSpAQlIVBojHf5LAZ9hxBv7g6DmWsEhUhirGnnU4nFPO2uhQtSx4zu
ntjx4ojwYeXqTT4XbgSjIXTb9wDOa33EhdvU1xlnqIVtMob3vAXBVSUPJH+lLpPvhaENqpsZ8TCL
U6gO+MtJxIE6FhTb3BKLuRgOxvS0cECj8yI2UOFBRmR0Rj/S00yKcFyDBoKIQwPLW7FdfHt6TZao
Fbh9u7I9ICtyyr2DIvHJV5jMdmFJfhDjFKt4zUgIcO/iJqB4ZSCB3JTJfitemcoNvxEvMLWy9Eci
AaeAaxnvT2CzDSS4dstTsx7/Ya3LY9D4Y3hqHEbLbLVA2JxY7rjqL/FeiCHBFYrgUDcJQu8Qg29y
IkFn9lici9auLn4y9MNfLng3vQMKweeVYdhbITq1eHbXev0JJYSKn6FMrRvFeRHACYqZx/qwOsaT
g1lAfXHHKemehK8QXVLFDu/hnMzpUSlM/xvdTZjK6MiRrNPL2wxWEofmJaBkhEwTFLLcZpKad1uh
UHKefJp6dgslUerZfSIxqHIDgJDKF8jOFEVQH4E3SOlLwETN/EDV45ILIKFC3QF39H87AB3zLWMM
2b2Mjk3oGzNxjYAotMJzmQNJejQppe9Hg2MiOHmK4RASqspgPU+WcTMr3xrek8SX9U1tENRumaw2
NvFWuo3uvXrq7D2DSpu7gXjK+p/rsBI8IF/zYZwmVcII1IPj+Yy+fSzOY2IYmTGPiZA+KaSd4tFD
gPo54Afz7lpSi/uDE1NgwFBwsfvMOV/XYSS5faVFtJPRW8x9CQnabYvo5IcJCb5vUgLELWLAyQEW
T5QBslQrbpKXppTzF3XFPD7qiABnIoqM4x9RwLlYhqxGyHKD1rxq7pSquuxCWkOYXZua5c8uAmDI
yhqvR8VwB2i3h2ETGyAAfteDrsoAXMJhQo/V6IioANxq3W2N8qVvH6fSj7OXIR9T9P18LRxac8Yy
nmsmiq2HNHDCtn2h0zBEjypHlWygrKUniEKLuA/eGwwqExCLAc86/0V60Xsvo7n7m0W00SeMUIN/
GqXvpO9ceY71wMTcxE9CZbo7UcaQLGim0MMz7jlcKaXfiephQpud7Nedj3OyfTxv+yBFuUVPzTqb
XZNNBkkssJvHpU9xSpnTETML6cJqER2JA7NpQ4XtEmYkbxqF4WYf+GlX/gAkgGsxJWH6oYVR50lg
Y2Gg5JKLhWhkfHUDJh2I5rSZzs6Y4QkTygQ/MXnr3bZlME36UG5xiYbR6F4ZhRNFkmc8q7v1BgvW
qWvwHrmghRh4w4liAViDpUEmBHyz6pz2tIz2sNKqNIYqO0LuycpmzhugAhIUaVvJ5SYOsTIx85pg
RupR2hpAoCGPp2MupLZ5j0ClLeT0x6rS4nFOoiTBOJX4KDaRYkNuhon3PjXcj1giW/VqJzBfmM4b
687C5IBTqeOF2iLIo5pHtCbGNYI3fUNv3f9LTYMayUKCz0a5SX3+CIQMBupWCrKcAvAvxmssyD5q
4pgdMl6/nR8PWCGRfyNNrswi3/Mgz+qdRm7/ga6f5V4aTIacWXyGn2hqXAKDyFI5Bz7xdfuRwfhb
v6w7ns4t52vLQ3oH05DBZpHXcngHK1p8LYvbrUg1E1vbJBy8R1BB5sm4cf9JZmX1z+1E/h2TN3vj
umYA4tggzN9MXObY3JAWfTEcRXnVzrpt9i0cBmsflUX2EQ0VCDwH/fNnik/t2UIbnyBvRn6yM1gW
r2VCYNYmamv0V0Dc2p8up1phz+7mj1hpvbfI9tx/eZr+n9Y0DOF2kWWLOnsItA350smJBkR9zPZO
Vc4ucFzOxQnpab5ji1xeJMpMyEfEHOsNCkaYygZcacWhp/EvzkKTXoQ9kkVGFnOukYrC4qiUASYh
V2Sct0s2Y6PQCeK1jexsOgK6PavA0Sfqf61oumBLmmb7S51Vp3vXVGFKAVNB7cwqN7z0iA5tnFSC
TbisG35XTbhNSlsRRsVN4BU9xiLOq4GwKISr0kajgl4xi8cjh0H5a0Ytvi3DebsCwUvrZmgC/ROy
4ovQ8JUVya8RA/m9siBf7YdF6GvvOfKZO0cFJ5L4iG+Y0c0Cw6j4nDYD5yrdm5WG7bllBAreb1TF
c6s7Qild7msSfWuWtnuHlcs/0Q3Wi0ERfFp0497DVF7pOmCZOnZmeYLghKt9a6LMLY9prDChzUkh
L22xRK8VFIxhO8BxQN1Y19hGUpciBRUI9t6IjeCDhWhGn00p3adx7JNHHTvchUoQoAV0QE1Xpxsr
wBxIyb1NApzsgqlv+bZHqvNt4pF1vQkmunA2rA6OWjFO05uxZziZNKPsPdlZt6izvYqZcBKVZx+x
07gdWr9/ZK2mXzI113dZRTzWBs0MgzO/C7vHAuojYxoVTv+cPEM7wiYsOHp5X9SH3iaf/GBZJNBv
0Z0TYCn1tPzBPqWfZTsqRCT26g3uR6cqD9RNJJrz3tfj1rYop/aVny5ma1IJ3goxnb1hxpc/ZLmd
fGN7CpkRmdpPd3gYs6eIxjakaozLr8Gzwp8o68dsx5NARlZDS/YUQfvhx3Dw8exZIuhLtNoUtosq
LSZtS5O/ttGMTqW0jH+rGqdyDxGVk96EXcYBqloGScQGca5uIuBkH+00hZiPA75/qoaYR4MLDYEQ
ZwNs9qFJnQeyEDmnAHI5X4o9EQ9VPYhjN/fFhz+4xQfgluqz7z2ElY49i1sWDtlLXAWwoPuKcf15
LLPyWEzQ/nYTe+1PZDh0SHGokfKbBREUtUNG2Ru6NeRNF7V5coLywHK8w946nkVF+yxjBN/gnWb2
XC0vI3impqEcINgGkZUT2tCM6R3Jk8yX8Ics99aAMfPbj5Ju89kLLEKXMYBI7EDae5xxC017CyfW
nyJJxnsjMelRXrs+RdtYimUVYjEFAylXvFo2Sq8N1lEbTaRSkdkx7emyvY0ICCFnxxx40w3Ril9n
28I0pw6dN8n7y0I9qHLQ44Zmd6NaNfRbhkNjw14cJcAe4QS8Z3KN83ef4C97s+SGWPO87SRYuTEh
GUJ3MS2YAhsmDiVH5VWGi7ogjGmmHfz7TH1mXeL9S5E6BRs0XB3j9aLHhFEm9VcKquFip2aF/xsH
OjFdh5IEq8zVO9xfZ75nWNtC/0CxdZdMk1uenWyCZAK0owRV5GrInhmNS32q2mwVXsKggPukW1vt
LdDL4wVUJctE0aLwZFjh+NdRl9bvgBj76K8/OrxWZbDOkWj6E8ylg/p9WAXs3uivkte8hUkYZY1+
zqcy/I7aznCLcgbiU4UFsp9tV0BVYhR6KwYBZpMGDVSPBJpWHEk9hBvHPanNpnXdciL6AIAc8lBs
hHB0dHEksbjGIaRVnJz8poY0Ig3V+z6BP+ZzqPvmn0eCkdo7tEI9W+zOWk0JTXfGyul8AFhnhzsF
3ETblHk1+1wLDDow0jGsGHjYfrzhRmM1AuyL7cOQyugJqRpXN7Y1dcdOmDWWbY/0drZjqveCcNwM
un4dvyHUx9YZK+Mdm57FJV8OfnKHXMI1M3OSq7+6ondzm/KzLcoquVBAiHu+f40qvMmSbyzI9Wsp
S8bPTSxUeaMgbDCYt2wmBCmrpO7QjrJ+jknIoXzOlX8ncDmB35kC86lUzy3NjkO0u8RxVbgfA3Ls
N7ZbNuh6mFjvDJsuuRkzHJII9bv23qPxxZvvW/qbN508jCCI638Trh/yZJFYIFQVQ/YlIxzU3kAn
eajsBA4Uzrz+MSJuiFFjVldnBOzNyPwpJHZsLToZdoST+14AmWcfwq549TITQwOuUlbnQiXr+L/L
0QsOmITJK2D/ym2kE9S2njfxlBIwU10ngNs/Ck4RYTeLTvU26XP11iEnnXhxq/4q63KyWGLwsm7c
fMC9UnhtT8JBFP/ygDPOgTRcMVzP7GdOxvJZLVVb7fy+m/84WC8eWTj0/pbxugb1DQ/rGi/9+sSQ
WfcehrM5k1Qr7O3SRfbKo4qBZzhqzBVgkmn5cJA63+EGxFhhD4A0+Phsxm6hPzbo9AmbNlBFExiP
fBh0+/PkwO6yWaxStOSWX++KyPLuHAowslrSUl5I/8aqxNfp1juv9VgdzpNHMdYTMGlvLdO67LCp
TrACOUtk9m1uBe0ekTafPsdQ+FaIlJltgriHuYduvBPPP79aUzr6PXAl7Vs5jcwxegTPj3O5WqUo
buWuAq+frYMebLGakhbfUCFoywZMA6cW1w2BLek4vhJqWD3TeI/fU5Ll2Io6YnIsRg3NtmJmWW4S
IsXtrVpK5+j2hB1Sr67m3dar8jck6+1bB3kv43JcnQypNbOxjoB5w2PICPTyxjT8x6Eiwx3ek0zu
TdGbrwQq1vvSsH/dBB5T3D1xcWlw0hJj2VFRs953cqD1Qh2eof0yRfrmCdwLoDgJpr9JOqt6QleY
oNXBII9PK66mz6Sh1tomFZPKHaxG58zJRUPfIUIpdhZyAXPCSqCumLnYanlMPqAyplw7JJOVfrbF
axhEePBTxR3AqhtIuqrNd1mw8TngjOr2DtEBbAk1YhvGnW1r7djij8kT82VFudXU1m7CCWlf+ylz
pl1UFejMZsma9tyTMPqCn7c7AQy0WQ8uyB1Z17JiZYXtZsM+G5YY9AKPhLeDxON9DlYPN7IlgbI/
JxIz+2F9XHw+Xt6iPdtsmBs0oNAq0Q22ZHJZYaAPFrZnGijiwGdYgqSOT7WmvCrkf6Sd167cyJam
X6VxrpsYBskgg43puUizcztJ20jKlG4ImSp67/n087EOGrOTIjIhTV2cA5QKWhnBMCvW+o2FNoSy
MDcApITvK53VWkcC0c37gxJ92W5JPrk6oCmXLw5eZf5NKezhax0Os+JLZUAYpuVqgWAA7oFtV9Pm
36i1WsgWGNBQNhpw408RgjaoxAg89DZlBvhyZ8UxWjy6HgIOqVDURqYuzMW3pkBkessRbnyY0BsC
JiN7vKM6MFsYsTbWSDPfnWVl6yDupzsxRGF9k6V2clTjGMhNgcoWAAzyheS2qQsXF2mYfN4Bry6e
IVQPkSqteNr8HbURHEijAc11l2pOjVohqQy1R6u3vFufUgnU9gH/a/SGknfT2Fka14vfZR9tB/uT
HbQJz30fcT5/bYM+oFeUl0rsyszreb7i5/udwgBaI+1QFxSV6OWZz2jDFNUOvmX0FMaV2QNr4A93
EJYn9gVUEjy3FUnOzpRacJqsFNS3H5r+U9JlZrPH3ck6dI6Op9Ig4/Yd+d4QHgyelOHG4iLS2f0t
ajq1FosfCDxF30SL1su2KrSs+ohOu3pO9ZbOYj8ZlX6QLchQcMsVjzt6CCH63ShQUeMxyugbtNPs
L8jlIt8mugdnA+tJMe01yw40GF2wOzjWQ42aCu8UlPZI7gJcL7sdF2ZFJoOy16mLFUJ9VdvY3yx7
UhXcGFMAxPSD2Z3abrtbr5UWQEgs7LIbRcb7l0kB0t9F4MhJMKG1PEEX4sKVOW07SFjNX4oSTUVJ
wnAQU4IV5x06HdY9shQy/QxiiNZdUTfWnoIKiBAqejzkEpQWPlJvKx5LinJwrJIq6z+mCBo6GwA5
dFvA5uCqDIzZoCwZOdEs14/1qJ/K8LbWZeqwitMR0XvKre3PCWRVtK8rIBY7AV7jFHO6/8w4jl5H
JGjDbSbtaa94cqKPn/vys9lG2YNe42Sys3KTLrop86+pYwKjQUOqeELYLPgwmcqCaNAm499UaYe/
dOgsX0gni3tFvTXaFUj8oVplNek+QW30c8AHfqFJBVIobinth0GOcH3pZhaY8nSutLlFWw80cVJs
pyDzxO/ZYWgaket2fYHkO9bO7U+SL2qobMoiSp4BzQQ2GFWVdwalCI7nnQjGlkNEN2Tnvrpw0bKb
JuhsZ2OIsY+h21S643WbVNGHbreTGMbmMYyNnP4yQKv6Kz4ATJMT02OmwF2Hunnno9Pf0rrJxxLk
EWVl+uzZZFDx2gotpQMcsj5nG43GDA8NdoEDve5RZ6eUwndji1sPLOzdLNNh4vpeIh/SxK45PBnA
ZuBSSE6w8skzHIPmDdoCNv5rkZ20/mfDFnqqti3fHAZoGUmE/9HIQsbyNcIUGpH8vnDaB6zrXOvG
asdIHmwMDbMfcFoNB70Io6h7NBiL3N4j7IBI4r3posxK/u+LFtH5IBE2LF6KnkPzLlCtU2e3ysVz
yX6Ar08DYh8GKmRCBrNAcWdfx7AjrD1ShAMyKgG+dRud+r4+vx544cPpG0jVXG16StDpTw9Avmnd
IeHJIZlaDRc+N1Tt3Ef4B2rbQWQ5rhOAnTBchWg1a4H1CLVHuI9PCObgDLwNAijrSC4YHD+wf4Jj
5KIwtokqcKlkFmEm4NDa0uR9Tq63s7AsfS+B1uN3XwEVSWrOpw38a+1rRcHtb9uyqs/Ucqt6GyE1
QEKVYtSybUJPHmlq4+DT5oYAgycxPd+FOQSane6rxNx2nV39PUOG8QDorWiWPakkPHyg7HidxyaS
owiQWzzHhvFvZUO0xgg7HegIAesn84HSEO/hYem3QAoNSQmiqN4VrSbHDWrf7ncn6ccblN6pzmOp
0YA8ahuqaI5lgorr2yb8MgDR/+pjlBfuh8zMqDvxWMNxjL6YvOV30HtXPBqmWwhTZPkIBJOUFUOJ
hLs/ydbifzX1zkoLhL951zmAgKYGxuFgk61uUQD1qj2KRxjE5xJXkbDL3BOVdeArUGFT+96mhQ+k
so4BQLpNqr3otkV9RppR+XdAEXbcppOU7YOKKuOVnA/klu+SGG8mHefQfW+BedlIibCSpetmdIf3
CXySIqOhsoX8CPooNBQe7qalOeV9My+RXQRtRjvo/TCFKEgJwLueFzn+FgOzCMkPMalPNi9amqng
KAy88zoDIhjYT7xEyhg39X4EHzbQxiKHMyj6FAUEcI4H/M94BAPwRo0gwzikDSpl39ZV1txHXu3b
u7Az+m6rpEcxAvkV/mt0deQmynLvO0ii+uiCCiVJhWTxlxSl+ROBsI5lYo+s7MJoEIsf0K3dhA3i
pTuobdbR1an+3mRUqZ8BjFFfYmzxbQvG/hmJpeG7zMzinWFjaHsT0sPx9ljVWO6+xoSNG9OcpY3M
ir71zjIgHm9lyQfGn8Guki2uGlTV0HJ19Q1KW2gWqM4baZZG0c8syfBmzepMe4+oU4L2m6NX91mc
oa/s2Ko8pCEGjnculPsHvanikxNwIOMRipDgDr0DMIigm8Evica2nI03hekRjIeA54cY1/cgjMcf
PQrGvK9Bm9QbOfphuKEwzNuH5zCis0wHN39NTfSTHRj9F2Nq8idP8qGoL2YUIjIN3XosxEzkcsde
/xalMqNN34YvsZgrrGFqjh0i64r1ZuE5B/1uoGrDaw8SAckrhADH76Nveo5oq4jDDs6ChpADvKcp
PLqjcOxdAJbQvSloUBcbEgI6BYgqS0h6gssagfM+QCgCgy2Yv9DncG5z+h88/kZsksuheeA7QhuK
hBfOry6qcZuWowgxy8KQatZUcL5I15ppyVOKGg1vrww4HH4UH3hiDbzYtVC2t1Qmq3Lb2kI+IeMz
fIO/WH2LeLH8oJfrtzz4puGUwC1+of/ZnJDtrl4HNMpRGQoE8jrCtBkxIpBMxH/CfAN9Saa/L9En
LW5L3QkQ1qjcDg+utqARdB+C68eeyoZHYOz/9R//6//87x/Df/l/5U95MtJm/4+sTZ/yMGvq//6X
9a//oKsw/9u7n//9L8eUum5JywVV6VDwBIPKn//49hJmPv+x+M9AD4O6qmk0F2bavOuQwi+8oHu6
HMQ5DyJ5IOiu5SphWNI1bVudB5lUKBViEfGpzvXxidMIx06t9J8rT1lbc5zA76MLExwuR53/1jdD
+3dU28S5xaQFJcxFVJ7unWqRLT25jtM8JzKyX00z07Q93mAhjK4R0J5KbP1A7giT+nJwey24Y6LM
bDh8FWsxr4BKKECAJj1FdTU+zvwy9Uxa5T2i3Opld0VV9VCZLsdcnWZl8JxBad4xnfk3vfmWIsXn
12705ISHFlTpifrfT1qq4Zdugpg2BqK/yXqB/c3lsCvzLHRC4jytuy727OdhO4BmhSzD+GSXw0vq
UVjuVAxKh4yPDv7Am/QYixmGBJw2cbeXgy/W7/yRCa5oaiqIesIU58FHY6TNmNXxKTFKEtEchss9
EOykvb0cZ2VuhW7ZcEMcg4Ha7nkcu+K5SRgGqeFxo2kB5zoXEoWVvms+9yg8HjIsF75cjir5WxdL
WAD5JFmzHcuCiXEeVdFtHrzMiU4s8ll2FFLmiHVAEQE7zJsieHc53Opksl1YshbcDGf+OW8WECQH
DHq0Ij6BHKL7KSJ5DMwA7avLYVb2htBd3QZprmzbkcsFI6Z6QNEiOXn5AN8TP50KQ3V6Zw7XDfip
MjC8m8sh1z6f0FmeoPVB3Mr5z9+MDMd7U2KtGp/C3jLCl17FZHMakca93xdW/lWVvt6h4Mnj+P5y
6LVJxWWJDcIR64CcOA/t1yjRI4zNaIuROn2E7G6J1K3f/cEKfRtnsUJVF09KhBKGCIA7CN6l/wrk
rdzjfwbVIAjR18398PsfDI5il2EjsWxwg5wPThRqolpsJifHzZvuQxyXRvdsA2Xa/Ukc07VBrCrm
cTGJMPCcdID4exp4fiH8XeuT/5JX4B+vLJTVr2ULuhvKRChtOSB684CK2iw9AUCeTe/l4O8RNMV+
8fKAVheka+g0QnXhKGPxtZJEepTbguxkw6L6RAIRiL2pmy46fFHt8MKTZi1A0UVkq5cjr+0+yDT/
E9nUzz8ZZxh8DDBxJ8TD9Q/CSdBW5OgRkE4QBv5eN9S5LkdcG6uhG4j3gF432AbnERG0ivCQrLNT
1ALq9Ug53jXVkD7rCBsj3JjTzKRkFF+JunZ2GixJmv+2DRt4ETUsrano6yw7Yani0mDRp+I7GoTF
ycG34cflEa7N6dtYi+VJazcfILnxNUOz+exqzSyqVeJMPEAgfu7gm7/8/wVcLB8XKL1udlF2SlVS
MTjNDrM93KLiVdSG9aXMYLT+wbrh9EKEmIIFD8vFfAZ4SBoFVnenvE+sA60z2bxTEcZ22ylREvU0
J7LLh8vDXNuNhhIW164hpLXcJUDDob9WbXKiGVyX28rDXHY/0Ly+Mp2rK/T/xVnuCZlFpYhUkqBL
GnyjEztCcwjM51DFUn3EArYP77Dwda4lbKtL9E3YxenZoPURdE6dnDq0qgTVk9QDl1TS9DvgSW+F
V862tXBcf0q5jjD4lItFEzRIakxhmALe072bGJ7UHZmhj8B0Gn68/OHWJtQU7HZpK1vHAOR8y3Md
Fj40V9Jfwxp+zNyD+8wEerBJlH/gtXrLO7u98hHXNiHHi9Ql/xhgI85j2ikFfBlwAfZ0g5wt4kfF
HSwn5wGvLp8CYlZWj5dHKeazcpmfmSZcRTAshmso4zzkiFxhY2sW15Jqgm8OuIOq6+60LgeUAZJq
Lg9BXKUeNNA11FTR3Mh+Nta8/DNWv6sNaAvNTNdRcv7zN8nN5DaVTE0VnTQfWYwN8hntA+o6ULF5
cVBzvRxt9dMqkmEpaOnxbc+jyUjDkHAMopMHNPkOUnABuB6S8YudUgEsklIdB1e3rpywayeBiaLo
nL9ZJgTr86gWkmlzNXbOhAMdMsHY1buaSuKwuzy6tbkkkSEDVjCipFgs3ASWNziTLj5ZmAE9tINX
tDdDPJUCZELpXTne1oNJdqMyjDkdPh9Ul/fYXbhjdELN1PqGDLR2r+e+jVSr3u4vj2ttc1imrfPO
pwPgWotQjTmCsdJMvprQFR7yNH62Q1COT/h9AKeHIFhe+WJr64RyliVROVC6qS+2Y5nmeupAzz21
TYVYc5AP/fextimztCZkYgz8qqE6UI9Bk/nyWNemle0As97i6a3riwxH1V7JhShI9qnY4/MZFmI/
ZdLsdwq1hyvBxGo0aWDBjckzK3QxTm5ELxtBfp2At1bbgiL5R0M4aHw4pXnQIFPtOARaGN/22L9a
iCijAhnY6qmGJPhA31CieITFGq0tar2fY6207y5Ph5h/wfKUIs+cizAUeEihz5cZzqt5guFpcoI/
D1Dbs/FO06rprxiCOvg1EQPaleZz5+JXifqnaLAo4d1n3AS4YVz+LWvbmOez67C5bOpji0/T9L0u
UDCPTkmOjSOCgjrCJHmv18Ef3HVvAy2/SmQMdVzkPGVTvf46Fai07IxOCHHX5iDPr+yu+fRZzrDD
0nUALRgSWv35DOu1BKOpSqoQ9IXyLUBZDexRZTu0fdB7oziHrScg7fA9QkT19vKcrgVHPmi+8ubn
rTFvxDfHv21SIcFnSh0dtKNATkfw059wd7C0V6R1x+hQ0vGM3qG5GjcfAwdQ2+HyD1jZAaT3rH9q
T7BjxGL0bdEHVc3vOkoDhSpUZ5PWvrUamX0GQhWYvz9cjn+a+9x0lEWW7+mkQ9+BEpoLF6etXhG9
RHpNlCiM3EgQ/+HOyWoUbjK/rx61CrTeH9x/hkOOQaJBh5YC+fl0GwMEwri03KMAZa/mijVHKwX8
0n0eBZ41ngWK+UXi8pdduZvWjhrUaAzLdkDx0ORabOQZHVZGdD6OdmfTZ+taQ3DE+JP7VKSAjG+o
GfvZC+whMIfK7bUj2TOUCR3jvL3muYh2m03XD48+ij04jRRja74bB7gMp8sLYv2Hqvn0ZZ9z2i2W
pEmrEI6p4R1dFJfyAxU6vKl12Y1P6HnoyJuMNMVEp+igqWaY2jtPn6EfQRgOdM6LTnoHv+S6wsTa
jZ0Dq0EdRKJHV/K3tYVLNcjl9jXYvXIxnxXExN4rdHXsNVibON23jyEWFD8QUGmn30+bDFJhvsg/
Z/CythajiOnrOGkfzQ4JZNpgEz3DouzFg9ZlfomyaN0H1rZohRt+uPw55mEsTqd5d0p2pmnxEF4M
E7OGwSADcY/g2VFVaBv8JvpE8OK3MjAwH+pK5n/D9k++1oVIXgZ0x6Pbyz9hJRmgOCSZa8g1CBos
jmMs6SUEcc89gm6jR4tmDNziIrc+td4ELcboIvUV3e5Y3l2Ou5L2kBUjaSVNk02zTFZxzm6h+Anv
CDemB2vCnZvNEnJoX/tTHB4QCw6zK2Odj7vldKM0LARXgaLzsEi1JitG7aXwvGOMrHJ4X3T02KI4
N1wc/6DDwmpsK/pLcKhRYAu6L5dHvLamsdOjCeBSpRZyER1ttEzAEdOOUaoZ4w6GXQKg1lClGd12
VlONV64+Mf+Fi+Ei48Ms26bNgagWe73vWD2YrXuUimtRgyRQzt3kxbn47EeD/tKV+fgaNeMs1x+W
oOoGI7pVWob8YYqZMFOT5fpeU55+pZi9lvaQ8VBi1oVp/nop41SC6VRhakeJ5sZnv5q6dzFzQ2sV
+cZo19VdikRfYyNImCWQTGl7u09JgH4T0kbzdF3+MCtLkYtYd+bHi6A6s7g3PIcyFU6U2jHxaBnw
KJSR9deUhGDlqEpVOxL3wbiy/FeWIq9wYaIxQwsKeuj5XZU6to4Do+8e29Ix73Ns47G2xeRa7Vy7
jIGpYXVVHyh++B7AzzDxPl8e80q6x3Cpo1L51oVlzYv1TWoiEpzrAGQ4R62PU9xI3QLO8diBl7oc
Z21u6VpIpKroi5vG4ngRIPdKqBHuMQlTcFPZKPRHJ+jw5aiRRkX6P++658shV040kzOF6g1xqX0v
hjaIzs0DHA2OYKnqh6g3++DQhEYMHA7DwS3gKVrMud9z6lwOvDrWf3onMPs5XeZv/mZOZQuExe17
91gjMn2fFl4JLMpAsdjRHedTJ3ykB/4gIqV3jjNTCFstVlFH+3pE08I7on3s3muh4X+BRguDhqIt
WsSYnoqbyxFXDjFuKp7gc9+LS2PxPas2B7TrNe4x5jC98RGdfoiN8GNcDe2ny5HWViiZJCcXW9KQ
/2Qyb2aT/nzZkMGp41hZ4Q4mEr4iWj9Oxh98NWiqYHx1OpW/nJLIeFJnTzV1tMq6OeiNVQZbuAX2
i6mh03qT5Zr4enlka3PIhgAU8U9Tdnnl2oNoQ9gDrJNZGQ+yDz3ErQbMCgZbh6HU79cyTClcppH6
4lyJOl+WQxCEEebaFH8AtQGmzCeQREGPwImuoKRcHtvaV+NGt8FjkGWSUJwHi5BrRgc7dI+KxbiX
NGlm8BFilH/w1d7GMc7jmF05mEk3uUfUnPqXxMXy7iY3IaAg0TPrJyijSX9eHtrKZ5u7LcqVzKMg
ZzsPKUbVYTtiqqNmGN8sL3aPkzkdq7i0ny8HWiteEkk5vEK5uVHIP4+UZgMyHsh0H12FlWTaVPo7
3J98B13fKjsgjoLdq3Qh2uZaqI6yB1dv1EXy1+WfsXKcWVQDyFYkSaizLNY0POXwehpYNw1y9GZk
i089bo5b4qXvBf6nV4a9Mr88kimUUqnRYfMtDrMcW9Sw9VztiKI+Cfik/OfYCwRyNobb/v4ynfNO
KXmA48unL2K5cemlmWF5R23KUFLH/mvEMTecK6a/PYkSOzpBoY2EkzrE+adExA/zsUhoR0vVoG9R
lAfTWaVSq2+x1cvqTyICfn3lWbGSXHBkzNvdBC1Aa+88KGQfz6+ayachhEHVa5D5ai+MAa8S2aNY
v8O2xAjeFYEf4k89lNcWzlp+R3wH1AdNYaDAi/WL46ZdlYPnnyC8iO7GYCG5cAO62YoArN+zkL5x
R1kiBIuZYQYUD0n2BRI0stLQwrF4+P1vwE+hceySKOrWYuPaoEOMzNH8E7QTGIMC/ViaqhnqEzHY
+UhO4uPlgMbK1gH/AlKZbIBr0pr//M3dBfytQE3K4QMoDSVg6iLylPIIKm/HXgQOooNYSvpPQDhN
vMSLIrJOXdJ1E7ZpOCzd6GhvRrc+XiooEqhJhO9ROEWEtqcbVt24toV4k0gtH2X/idu/Pw7coO8i
VWvig6pnuhU3ix4D3Ux6YKleYTn7AkiH/4ggWFN9vzzatdVGKUuncoDSBTf1+WB95K/q3mq1I7bk
nhODyCzd4UMqxuzj0GXOcyqc9G5IbOexwyhpfzn42qHB8wadQ3T9WHCLpVbWoM1DN/JPyMDXn70Q
8R4s3bJ6E1PlvBJr/rsW7ymQTA6pnUOFi8fL+UARgYDFL0fviIgET0SUFrwKKQqUixBg7t/hVgjN
XUIPrhEH7/V+gxy8FV1ZzCvZLR1eTi1OL4Ny/KJOaxp1W43N/KhDpAwHV6yu/FcvC/QXDvKk37WQ
0t+NjRzSv39/prnT5wYME0A58Xz0vpPCznEa7+ih8ra3awi02LrCRdMDOR0ux1q7AaXjgkWicA/u
eFkYKUsJvBjWDDl8MCHVUKTeo64BnkRwJxqeRI4T1I1SjYHGmIQShUkhuGVYktVQXClFrT2jpaJC
QsuJ5uwvoKgMo1SBUxfvdluFjy32bE9G4doHNQqcCT0te3UwaMBSw0bZJZXmZzvBkrSutImth7bW
Jhz83L1yr6wtAz6GTdWA/iaJ5PnXaF0KBm2nvGNhpAhk2wCe9dsc23Z9g61CITY6Ooho6jjOH6w/
ZbmSgjw5rLUEb/iOW4oCw+VjmCjoe049tB/0YPZo8ynfbycNtNUe52lsnC+vibUzVYGAkzjKSrAj
i5s0CHrpow/oHs0YZUeFLNFGb5PwQxaJO+TV+yuffTUciqPkYbN8z/L5oU85LOcmYLm7VfrJHiiA
bopIM7aDg4LJPTdf2L2/PMK184UDlMyZJi7ArcXWRmWhL9yo5Zt2WDdvQs/GJRVliPh9QSsORl1p
pZDB4jb5VFl1dmMFjXq9/BPWjlNGi24uuQrK3XN6/+biyiFk1dVgu8cQy4fbjiSpQcrU+dlGQZdf
SeHX7o35uiBBoD4gl2WXMKaSbg8MV6KLcguND14Ol+DwM9WBsQh8r7Vne2rQpFYFKM8/OGJsij7S
pkYABtlevCBGLUfjvOXm6CuqOwGWuC+2b1vR3sJx0Nrbcc/eaUbvNJrqxg8Awd/IHGzn3W/POAVJ
MB9UJW0uscVGrgUAhQpV8mMzU8MGo3DKg+ybb51WluGVGV/5urw6dUpO1B8p/yy+bhpPSGNhG3Ca
0iq8i9HCQXESq80bKa2+vHJCrWyguctA5kHXjWrr/OdvllLb6QO2NmF46qDeP88QtM3opcm7DmYc
xl75tT76yu75p5EK2gJ2zS+ID/hwEXzMMjy1ZmxCdI7CAUXqqqmSR9sf/1HTG+3vejpZ97AAguBh
0FsMbX//a87FmLlmgUb8L2hIfMNjPDjADWhzax3wW/6xB/B5smrdvHJC/dPPWuQj9ttgi6XTdFCD
2sEIT6jquT9CMMn6IY1Ee6hGZPNJtVF/2JBKICAieYO/NnmHcvxmgNwF0wJeDtVnU9rflJZPxhaK
7lhdWQNrC47+zXxNAdpwbfN8DZixBaw/4BeOujUgs1QFyjqkZoNuOEVwVJQuz/7qkgPrrnOC0oY0
F+Hwx5MA7VzCVVCjbxID+6mbAUlqVCMB+gSPlt1+vxxy/SO4NuLcDg0UUv7zIXpB4PugUPxTZrgg
qzawxewXTHFGdAWQp85vOx0Zn7sGmaHHLHVtrHFcJ3aCTYt4651O7kJZq4wBI+FbVfxUrdWLKzjn
ta9ALWa+OCnaUSg8/4kZ48d6Fax6gPBChCSXhZsDrgO3WoU4z5VvsBps7v+C7JyRSIv5QPLZSWtb
C08Cf07/Qz1pTXMzYXfaHCYk3f6+PP3zibXcAnMDwZwzYSBmi6Sg7OToYDQQndIyC5KdrMErvqAW
N129Loy1SCxioCRSgJtZRAKVLpFVSVH6LDU0OGNK3d8QbYA/ZmB8XG5BPKH6YACapdgcDXeeGRV7
8Kw5hoyyvEVQvru5PPa11S4BXXNzUi3iuX3+WZOmaAOz16OT+hqFVXcvM618L7wg9DCIsOpr5/la
Ts5dCYjt3/HkorxdW7VvolMRniwrEt0dflttetOaA6xv3Q4eSqos3hP+Fv7Wthv8gXgBwURPgzIP
/uCUtcGeUuYH6cb3Px/5fJeQQSFQZmRpOW6wsY12U9aZPyUN1O3vzzKXpmVTOtXJBRfreWp6d4Io
GkHdkcj/14OT4hPZAuvb6F2JYQGpmX4lN1nJjCigcouYFI3mo+V8fAMmXIbI0/CU8rbN3rneEDcH
geThO3RS/fgmLHt/PLQFopfYpQwZ2vOXB712l7KBqT7SFXYx7z7/AQUKwKQE5EZa3czVirQrkEei
wbNtTA2qqB7ws/cDRcdPGLGEG0fLrD+A4MJHY/TUQSmCmvNB8yZ/0DS79XR298nMte5zX4yYNCcu
91TapafLw107syjBkG9KUlGx7EVXZPcgCevgFKAHFt3byPDt8ZAwb9Isb/Xby8HWqmOAY3jHwECj
mvDPPnszsH4oWuhXlARxacBJoUrFt4q6g3kQac6tkZn6dB80CcIKCK2E7veW7AUd6Mht+Dc1g7iS
R6ydI6xvE1IwmDy8RM4nOjTbzMm90UfuT3Pu/YksqS0tJ9wXI+IfO/ow6dPlKZjX7/LUplzDbiLz
JfRiecmhtqLI5M5MvQa1YsMzOuseRU073xea9Lelpjq0EVAY9a+cHOuRaQ7+O/I/hbs3c697sY5R
qCIDVqo193R2ZfcCkdkFwj5ozrvUTQFquSRE2f4PxqwcSdoNRgpky/ksW7i+aFwu/mmEyPQM4tC7
VzXqm986/mjTgftR986kl3/9fth/MJ5zgmI4zuLjCpCLFCKbAHSuaG461MA2Icf4bYAKxueu6IcG
YYUonv5gtIoWIfsJVp6xfNuhdSvbwafkmqP8/+rhYPNa47B3X+root3EKf5HGz/R8Mu7PNy1Yg2H
Bbf8fGQDc5q3+psPjJqR5PYNtWOLTNf4oBAev0PkAWkbX28c3BohwycqrJwHILZYGDvOTitZDFtR
tRMCAXphfGqAVvt/kIPRyaEVzro3eHGe/y4TFaMZH+afmiGASYd3RP8VCcLmp4ob78vlSVjb0JQH
TQc0z3zILGLZSLiwii3/5CeIxW3zzhm6XVnBHnI60e4SBJf+5HNbrGuqBpCw7TlNezPrFL3gLelJ
eJo9cF6GCftZFRbD30Yad4j4UlXY6drVXuPqOC0qsoAr5+N7sbbRVQjRrA6CUzSF04l+Tqs/9W5p
Ti8esKZqZyEpe63jPq+f5dFFdks9iMIFV+NibhEcQkBYduEJiZH6SxXVs9rkpIqtY6aqvXINr51W
vJwJZZF5clmcT2tupFlYQR2EQhvUaHtgn/LMqwGfh3wwq+QmcWLkP6owR8rq95fQDAWmEkSpgNLn
eWRzihoebFy+AXI/37o4UI/oU3WIqRvB13KkiXAlzVqbV4q93IgzTpXPeR7Q0xIDMQUzOGGOAO7a
wHtGv49rWTR7ZGOi8AoEaSXDoqGJfj6PRLoHyw4VCmLFLNDD05lnev1YY1NVcBj4I3Jn6VSP79s2
xiDESWatoxA71OLm8gSvjNcBcjgTDGlL0RI/H6+JWHM+YZ11QoHM2BVGwduhkernCMrx9XKolW3C
24glNKO6YcMsbh4si9A+stLoNFgZDrHTZIniXqMWhLWgGoB/9m42llcW0MrSpbJguzOJkvL0cm/a
LUYiWW2FPJc6sXPdKnCRSBTO3+i9yYfKT5KDJ8C5XllG80Gz2J48haTiAcA/1G7Pp9VBdqfTsF49
Aqydncj0sCue07aES3V5UlfHx/ZnhLyHIIqeBxptz7D9agDrbGHwvk0SB9+JmHKyt1PoXCfPdW7a
9ZZ+Pej+y6HXvif7cqY2UXIQanHYWoGBwcuYALHw+/wRETDrpouKBmF/y9g1QhuvnEJrcwp8ZGbd
8Nhk05wPFZ5WmWCTBdCgQ+L3TsgYkKxTJP0VnMpaKQWBBAAWtJhMnrWLZx3aX5nmooV3BI/Y30XI
oyOfp/V3ozNqWwR44o9GihzSwa9yBIx77SelHsRmfLux0cuTNqpek9OUeLia3ZV1tXZewHM0wUGQ
YP/SfCjTCX35tlZH0EKufl9iEOrfGk7Ttx8jnBm0TalZ7QtACrM8WHSn/Lvf/+ZkDVTjIFrx/4tv
7nSdRHYPtCwmL3i/BPW4G4Hs3YyDLbeYrPwBMdgB/gMqkpPDoN9z/s15kwQm9mLesYZd/l0vTCPH
iMvGimEXFpMWbuyG6vHDMOGJ/Xx5qGvLDcwC1/p88wAbPA/tIRdNhyLVjp4DImtramXbIXfv1D/+
IA53HMS1GQWyhON6WBalKIHST5rC4TYuKifZWhToriFA1k56+ryINlCncsSyQJgj6IvGBnBE9Aeb
LXJY6QOoXUxq2zz8dHlI66EoRJJm8r5c9qyytNEQXiaUqcXxbZfq32Ov6j8VNXfpH0QC1wAMinSW
Msz5RzLQq8JpN/SOaRg0uzjL8actOv2RNexduarXBkXFjUrE/Kl+ETIoY9lNKe3mowjRBh/TOsXa
PcSyduMXbn/lrlw71slCQKvyMoUeO/+YN4ks+tS1iQ6xdrQDH4epUO/xfHeKbsIIAe/zO5e243Tv
mlN+5dPNG2p5cbnzee7qpM/WsuJiJtRjJYDgE0+T6hv7o3hNHP170Rruo4gCD4F2e9bGD4vysYmb
6ko6sjJupZOPIPpBJeCXfrvmwYdt/I7nSepmr1qdDuN27NziwZBd8tUu3fC1cpF/vHKsrlxlPNa4
WOYuNlfpohAQI084+ioOTomjsi/zPQ30skaL2dZi64WsIbpyuKwGZMnORzgv4uW6bdAq7woZkddi
lfMZDWzvaaj9V5G2seAiSfwrA/z1MAMHRZFyRroTcQnzLmdh3RxhrOOIoNoLqovcVyRh5rfL2/GX
zwd1hC8HHoT6LO3Uedhvlq0Z6Wmm4Vh7qhEre3UzoZpNNzhFsHFGs0FwzlQhKpnyt7UyFnEXqQEq
HdEg8JI4we/mUvAc+YyMYX7A977HYinUEXofvd+9C+eg1G+EcDkOQNCfDzYZWJgBtianjq+54+ln
7eIKqV0crYwXRC7z3z3riMfzkiYxfNn5DD+PJ+BAUilFnsKGw97BkyhMfYP9a6F9CAEcJb+7Fedw
c12Q0pji5l2ksJhl5IbTxyXC6Qo5mqDPdzj9ZLdxJatDXlj2FgNf58q++HUBsf15vXM+g/kEKXQ+
xnHIi9SSQ36ayyd3g+E+xF6I8rDdU+1Oy4jKY9BXV2CKv5zsJkF5Rds8+zht5WLV9l5eBSi35ieB
iZOzC6hQvSRjpI+7srn6CloNBmiXTwnTg2b7+QjjQo6ofSTFqSTf+dzmefHsFHT4kf3Wh9/NmOeB
vYm1yNa6UFW9MWbFKRmxcdmjXY4ML2BDtEov7/tfjrM50AxgIFGb+6yLV6QxFRFtqR7llKJQz32M
Givu0/HWc3wDEVDVXknR15YJLHRFTY/HACDo80kcuA0qIIvZqYFyfdewOO6Qfh/7Df6i8sHJa+25
DJv95UH+knszyLdBF8tEyBAjTTPKT2mVT4+sDA3D13DAtlth9/K5LRP/e4BN5qbDrunKwbq2apAc
AtsIyNC0ncUEYwujBvQackAFWQ2eK1HdbuhQ0N7R2h6Olwf6y2UxD5R0Gy2+WSljqSnmqcQBwd7k
J2T5y+cYq2bU0PMsu1YEX51QGPgw8R1YWMvNbmimo011m52mkfakm2It5bvTX5XufR9yRx/RaJUB
bbUiS64c3b9kOf+M8H8i0087Xz/l1Bk+9nrZCXV59blQFM/sCcCr0fpYabSd+3EyiwELOyy5vBks
rX28PMVrG0Y4TDBIUYEmwOKcs1rk1wvcEE+AIh4Mo7DeG1hPY3mAiWE3GNnXy+FW9gs4G6QcOVNp
IC7LTIXLoc3eR+kotxqqEUOKUaaiKMnhEX9EJlQ99pgy3FyOujJIeHW8AIgNfXZZNoxRM8ncVmUn
4PrOQ6jn/5ezM9uNG4fW9RMJ0DzcqiaX7TiJ2+nYvhFsd0fUPJGanv58yjln75RccMENpJGLoMEi
RS4urvUP0QFyXXkN6RHLwwxJkOazaQ7wJS5i0NWgLjzukNV3rYe2WzLHx7KW2W4UrdlctWjfyk9f
xafjrOJPhUbLiLBr+YgIdYQtDzzzQ69608NTmuLHx8t4ZrPy2Oa78TFAFq9zRVUkJARJVTx2Vt0Y
cLoDdTRU270tSOrHJkuhJmMbwGMsbBenl/sUC8ng8PGPOPstHWhQZB/czutCbKsaI6H4y7dEWJ3S
UjYfYhn5VyQk82GW4OY/Hu9MwAOH5hsg8hjzXbKjDA22c2+Vj3WGFYgmiXJhR9v1ap6Dsrywbc5O
DkwxioY6BLZ1Jmc6DbaqUVwRiBKF+VQ139NT149tJ4w73C/jC8fx7OR4YS14NE7IWhTI8GK8Zmcm
V2V9ezsqW+vCWg2i3GrJGFgXjuG5w4/2JOVBGj80lZfZ/5GUu7XptXmXVI+cDpxxUxxY5sjTvxu+
Ut+41OddZHXer89/P1T/QMOg5UHxZpU9xq5eZri0c0Jsw/8S1AY0L5Tzn0uvuKQYcu7rwamAO0+P
SSfQnM7PqBCmHiYcfqRE3/y2sNJEu65w85q+kCOP0bOuNHqLF/bM2VWFtQq+i2Ik/52OivQ/5WrY
O49presPIMl86yD1MXs1GtN/aKLsS6ULJKI/XtYzV6aBGi9x/HdtZV3u9aQNZNLqikc96pIfAW6k
oVRm7W/9ITFwJC2dQIRi8s3qSmBgLS7keWcnDRsMmYBF2GmNVaXXU0WGhmhXnqODHkWRCPugifxQ
k62xU2JG7DrvUbf+eNbnvrADceY3LZLYswrrCBdIgbsuwWBoCxBN/rzhjqyv0mYRWAcv8x+muRAr
gHMR7njHnn5bGG1WiTchYn2GmT9hW9FsW/jJ32Zd9kdHgijdZGZcX4Bdn/u27OFF/YE+BV2Z01Fx
WYoskKpIhZkRutYTukCkQfFPQ8dUcRyUtlOWLd8yKbK/Pl7fc5+VNNqnWufyl77ay3jD4BPZIVLW
9NL7gmQ5vm6YEBRhXdfT1myLehs49SVttDP3GtFlQQMwKk1b43S+ba8j4JHEzJdk78qx3OF+wKV3
W04wKrdJV2PEkuGSjKtXEDn3ou2914/nveybk2LXoi4LKACoJhuajt/pL5iz3tCjhl9QmrOfXid9
Ib7SP/HH/cfjnIn3jLO8U+haGO+QNmYq7LbxkBpqMCjBDC2flDq2c5tVOLbhS3D1H4aDwUg5eZE3
WAPyqMGYlOPd9BHZC3ZSBX/LvHUjO5rhmlU5gn6fj0rs2/8dcBXs52F2eS+j3q2ItBj+eNoYKi3o
ftYtj0Cs3LB7G5PyNWuG+QKE50xoYGiANLRRFzrQ6qh6bWVmmYeukhVjFxS6CnP5Pa4d6u8mGIJ/
MhTmL2yaM4eFERdQNUp6QOZXI6JSPkobI9PHtmnFV90SHiCtEfdTfJraX7jVBxh5ufjbfPxRz52W
P4ddrbHq8fczbC17DOL2paor76a0ZYaXTNU3L3XU3gAk+oqvmLrGK7Vqdh+PfnaZKUcDq0DIjETp
9KR05QQ4SvKF576OH8Ee3jRFPL1I3Z4OtvSGz+fXPBeA7fBE4896ByPZnWnpkOWPrpKvXVvhDWXF
xqPWG84lqekzURdYHwV9xMaQ5lo/UgylojLQBRrwuX4dNXVxbbXRqMJOi9UhkYnEGFhEi0Px5/HQ
S/j5Y+jVJ8UKMEvQX84fjTaFVuM1gbcLNNv5KUkDL6zouV3LPQkyHBgHEW91hYJHp/ef2eljVage
U5TZlP212eQ9ln6aF2wzzcTArG/wfLr6eOucC34UumjjwYcAR7raOqWKA5lroL5Bt043owMdzYcY
8GarTl3IE84ORQ7IK/A35Gs1VIQquDKElj4CQW6PfjN3x76C+ZmjJn7/H2ZFG5UpQcviBjs9EFo1
OdmEN+cjprjpwcccMBwzZd8lHhfJfxgKL+VFI5Ei/pq84M1sXGPxRmjnBrPEPpvsvStsnKFE7lXj
hThz7jwg+vI/o602ipyyEflHpBFNDOpwbKuBdn0xosHeJDkeAQ2uR1GIhLB3qJ2uvJACvcd2cyQA
ByIkgroB+2W1rDPgSz3uGb1QJISYoQ85Kp6mOaCnAE3MA2M9mreU4Zy/Cly8segA5X+d4/Z9icNx
bi8hTEbIg5nFG2aVG5iNmjBlTIvHYuiGfS8y74bGfLtzHVyhw89/YfDsSMTAXuakrAIBhtKwrQwt
50rB8iEpVGps6qQDVN1IWs8fD3ZujcHh2IsWJXqfNDBOt27udLU2lVX6SN9UTuB8jWzYTfqsdn3e
YsRruYYaNh3+r9O1gdPaXYC5Wr0F9dV8//innAlKvA+JvRhg4JqwBgjGQSrGLkdcLqly77ZMBivY
eNoQOtFbVGTLNy/MS/v7zE1G8xv7QLRjFizbaq3phLn4zwLwasCcvjpA84y9h1eu9zSkbYMwQOKX
2edvT7p8IGRQql4y/FXKIM0K1dV5TB59VabX0TxW+EwHw3gFzVS/i3td+7QUNwif5WnqMNyikrOK
hEg66Jh4Rgj+TpoXQhr2jxhx5t+grvobN42HSwOeSaXBzPAhSRGQzlg3p6xBVrrXM2BqpO5GSXOs
dpkxGPqFpTy3ZVCm5gHMo5sLbbV5OyN2x9jwWcpey76baYf3d1HZQ3wz0OKMD03tU1uM0JgYPzsy
J4bW1IJfo0wEquH02CQJaAnTgOJTDgEP6566uUC+yapzgLxZjB4JONp24wSl988nj8myb7jWeKIh
7oigw+nIiA/pSA0H6jE2aI9vPOyxFJ1pV0DpTtzR2hjlLPdTb1wKFe9iIAMvVSNAKUAUqa6cDpyW
vp9UYzEgiC/bL1XVX8cKHWKs4IvhsyWxJalcFHlpchg0G1cbFpcnrKYD4T1mdjf9xC9yvE8wldoE
/eR9NtouQ9ESJuIAcOCUnM6qaQdn7I3Ue1S0PoddpYEH2FnCGW+KEhu4j7/du3CzTIsqGFkzuBtw
U6eD1alFRpXa+ZMPS30Xd/H8yx7c6afo9OrHss8u5bPvDsgyOZOiGtV+qI5rCfe5tvKulVn5NAin
2Nlt1wqcs4LiJg/q+RkRsvGI1GbwH6bJOx5YGi5KUKJWny+KpFuOENSfmqB1t2Wpa3oI9wTkY+AW
V7jgSuM/jehgl8JXQuh01cKpOYkpzfD8qajnIRzh+H4pPBV/EZgc7uvKHy6M9y4vYl3Jm/1FcWOR
0F3NcLLcetBGv3ga4QPtJpVoO6k74w+6LWqPdatowiIbUx4OQfRJCyMuDF7xMGzBIxPX3z05izIV
WCdP6V+10WKDOW/kJfOiNRmIFIecixIF1yLEQpKe032KnIim3M4yXoyxmfZVW8snSn1QA2YdgrIl
nuqx0/YZLIEf1B2621R134FDyYePj8tvSaA/SjL8DuB+v/UIF4Aj8fb0d5SVBCmiz82zY+auVoeW
lo/9DR7LCq11FSA0FVZwCpIdWhg6PIksja0u9LCpH77OuT3bV7HyK/UmJZoc20IG/t8eznmvXgaw
C34LtuDI7ycVQAawrUF/1w5u9y9YXecnBsZ6Fxp20d9ZtauStwtTW+LK6dSwNgMZA5luCXXruCNd
OdRJZCTP4wDc+Q6kg3zG2BabaNJesPWTp8e7DJVo5yqxGtvaNe6o59auTMp8vpn02jC+eYkm8nAW
3iC2U5nGE0zPZK4P2lRl0Z0BpLo6pjFFDwwr0dg51oVZGN+zjH/03N5yLiAnVtGNux7gBAd+IZov
ipVL0eKP1sIMoC/yvGZ6AWpc3ZsqSFQYGFgrSDOI927ZX6CIQV5dLyLCpQAngPpRICV5XMfTZCi1
HCbes5MntXPQuomHWAgwvnGv52L04l3TI3W98YDFGF9aBXEsQONo2jlRZZTYaHt2sW/T2H/WhdCM
bRRMRRoC/+r9TZO4tcCpXrTlfYH9ZRYO1Rx/dRTcj1vHlxb28TIYyoPwG6P82dlRFN+0qBrNzdd5
lHUjv2ALWxxsix7L/ZwiKnmVVQpzSGwJtBqHX7sd+wPdmPZaT8uiw/J3NJJvsxEPX0q3NX0IjCp9
dTuB6WFlt/ODXaLBs+20njOZe3mzT6dp7K9w5cyiQ5X2ZrcZ87jCPi5v0nSv6mBU16M/t1TgBmuK
3LuqL/K3jLJYH3pm1DY7z8JJ8GWyJwTluyz30k1eZE4cjmhx2unezYco+QseSP4UTCzZTUmj3Ns0
TpGnX+oGvW5FscCmNR9Kp3G0G6uJvGeP9EjsrCbIvzbtrCQSC9iQHxwk1OJdF0y5fRxxfq230gQ3
uZv7dqh3OM7mMpT5GNwjr2rWoT44XXAAqZdF4eRAVd+McWdhJFxbk9zD6VHJsdWo06BsMGv3HZdZ
dFWhPFCEwK9G8RA0Q+3vSsMV/rZToFtvS12vcyS33SLodyh76MkGLO7o3fR2ZXg0D1CX2zRNlEIP
mkb/b4syqXvjTWbQPPB6stWdUzmlDQZgzq5NhY7AX7XgzN62ZTve6U6rVJg7IgnQqp3b+Nj05hhw
AbaNs7OtyigOmgq89IuemZl7VyfSBd2LtP581SV+GoTSF6DYi7mEoG+P2k2iaMhtej0dyucYZTS1
GbnmX32386ZN41b1N8LnsmqpHY+Ye5tiurHQlsjvvGqY/4lnKdDKlpVXYy6MjAriD7neRp4Z1n0y
+BvuLHc6xJjHFHfzoGtGHloZwbXeagUSAl9sEpPoAasbQx2bJg6ML7beauUxwpd6rDaWasriAS97
Ld6PaB+KF6N3m/Jrp3u5rLadzCNzN0RmjRaVVyR6+nekCSXMcDA6rzI3xZAUzl860EP3pqiAWB29
poormka8HjYcPSUfdF8zy3hvzpZV41OfaF4fDoVrR9fD4I64lbRJnLWwu/vcT2WInQgyj21kZmJr
ulNEZR1jpcd6ErH+Q8Stfj/THIzDlriQHhNCs7FH8t/8N8Iz7MY2UArYwhbHd9TsW916mIU2DS+G
VVvAUXpdpT+GunfubM0Sza2juJtCIhTCyb4f46/aREMwbmLHlO22D1zAOYNZFfo9vsXpvwqoq3On
67yLJip7bjhqaTFvcGt1DjMyz0aot5776s6l9bNBDsNgewucs91pxnk4qq0hhwTqdV1YoXIUb8wm
xpy08bqqQ3HLR1rCLuoRwNGcGMjmzurNxxi72HSZVnzrAC76oXArf7wqabZMYd/FEda8XlkV1w2W
VN1eF1IcZyu3jG0rcTIPg0lOEiU8LVX6jqSqKrYo1Ppfe23WmrCz3dLY2pFTiYNlp6aN1bGDC/G+
hTGaHXuYSx1YBEwcnSeESYq3qLc517nKO7FFlLa3v8LHk+o6b9GjvUWRPu2LfarPtnudtJH46eTp
1G3z2XIEYv0mnuFeEzsP0NDTYavNk4dJLLqPfRWHjc87emOim/01trNIPuYByKUNbSIzxSFQX2ZX
1b22pbdv1nuyAES6akWI+l71Zn+lD6XJo62FS7IpRlHMN92QR+or/GsEE3IYuo8tzaNfXG92/CMu
p2k/GqhbvUnPjc2N081AvVD6z7uDU8/lNz3IAmdTuW3q7KzRVvV+ouXUb2q3sce9RnMTBHeGE2Y4
ZSAfr3K6JGJbRrb3E3fWZLoZ5MI29nPHVkclg8UGtUqqcJilLG/bDMzXrnaT0T2WxsB+hqVtuiF9
xKq9t5MyqQ9gmXp3F+klmPSu9jTjtu/RGzK2HZJVxutUIFN1p0MzhUrvjGlu3sZLIRU0QMx6wgIf
1SbiNVP/VOlQV8kBnjoezdu8FnOx+TgbWrUzaPwtfkjAWah5UY1ai93TPI9UMGXzSxo7XX9VxTJ/
aFCZVl8jK+KM+1wjuFozxXFfSWnVYVEq/5MyOcuvoMJH3kK1BKmWNdsPrwMDc2rXeImsHC9jgv6j
IYOshGJySYzyXarEULzdqYDD1uRFbZ+mSpAXUhHL2nwhKpaP3STjG08k7bOs56k/1IaXXTI4Wb1Y
mJxLjRRIMEKMvOPXZYMMqayMxFa8BrktnFDz6uHO6AvjVmrIpMU1jgJeVeOgMEqjvvB5V5WDpa9L
dZFixe83obMG2JXOQGeo1dJXKeux2WSTmzwVlKS27pjnl94My9KdJNY+QOHfPTmAQrCtVyW9ro19
h/5U+hILqd2ncKLkF+6Oqtoa8Bn8rRNTyD2UTu8EX4sC+veu0WXT79p4JinLrBRmAZyy5hgByn+w
QQP3lHll0P+KBuFX9haqvkr+HjSh63t4JoV+TIK2+6cpXTcnbvpFdTMDcuyvyPVK6wLW9d3GgayP
xAhPMw4jj91V3alPR7dDUsp5mcmW2+U2N+JvmSnam0HrWzZto6r2Qq3r3edjzIW+vjAnF+G51Sus
VaU/mRR8X5ZbS4XwI4bkWmmUTsIqiNUlFVxn/TRicSiNLHV/WLBsndUc4wG50Vkk+suY4oS2r2uj
VN9GrcOp3OEhM+yc1phh9fD1nG1p5v4z6Ize3NCcgS01If0x5mEKozP/SzSI8LkHmKRze2fWpTKu
MLt2g/sZd+8av/LFXbkMa8sS9b/JVEcO6XkPO2EMK4Q+kh81N1m8i9DhKO4CPy+KjQl0MduZyjSe
0JgcjNC1mwbsZE0XjUdOnXbXVSFm8WC3tdN+i0uzUnipW6OqtqC89Xij4eat+RvkOqP0WNiASsMq
iUwMjyFtajvPzJy030i3N7w9asA4kG9Gu/PQziFYUCDfFb3TL+bilSxpokVp3Xf39swV9jOI4qJ8
9UTrdJ+sXRGrFqIgzzsdWgy1q1XIQoU4TYZ2mJ7oF8S7ZC5xLBKJf+fN1isWj9qFPtf6SnBhv/FA
hstFIdWkpXUaIWUrRmMQUn/SKt4Ke3fK4v2kZeY3PXfy+KD7c781/dxKw0wg2hF2bpXZFzb++rDx
G1DmJURTAqHdtlY1HWJdi/OgNJ9iN7Y2np9lD+VQiZAKvk3KAZXtQjHyXeHl94gcbNAT6AdQGTid
dVYbymnSznzybLKKRELez0Wb7IcqikJtcOcD6hzGpkzk31qipTeGsuON3+SXBPXPzJyV59AjWEGh
yVzV0wpHFBzw3HqKZJIcdZhXO7tvp+8Ar/QbJdVw9XEC8Ns3/s+ozcQXEisX1KKuym1xOvF28tTg
DK79NKVB948nc/cu4N3j3kCn8fQwUakfbKXM5vyA/ZfGE7fV2p0y+3reRgP4tD1Yi+hCQWNVPaVZ
wo9CUxYeA/Vae00siLHgUVDd7CdgQGJjorW086tG6eHcl8NzUaFFsJ9bK9J/XliNZXnXq0EHE7oN
t+Z7OdMum8C3ERmfhPCjv8GYtMUWcc36qhHSCnaiEtO8zaJUPGVB1f6ke5ruIN7qxidvm2UBIP4R
hQEaQ+RYboY/Kjp2kFSpM4zOk+p6/1vamt4mCoQrSQIbj6TTrzJ1+HjuZ9Ycxx8q/1R0FkrtKvjT
jdS1GdXapzpJfqWDXd3odoX7VAHtaku5Tv6NE5H5OdzQ8qERCIFRbKMkvIhonM6zNyhJ6IVyn/px
0K9sXeDLMczzeE+B2w59J4svkXHOhDdErJZFRewBWMtqZQNy7LyvS+epbLu53ZVTO9/g9+LNIbLc
0R34LJltrNTphw18oGqjt9Z0ob2+zgiXSTNVCtg0BhZx19NJK6uRet4xaR01gIME/HFNjl5tRh5Z
Wz2DelgkVrmdRueS49G7ut0yNLhREFrgV/E+WsLPH/tKWRTYsC/0n5IxyoYvacmOuBe57YAGyRxT
7dAPy9o7qN7WZnKVb+16XvDDJkWn/K5C8k4ci3TQrno3UvMvzOdNlYQ6XYdk33WeMb6N9iBVilOO
MO5n6BX+pobMdQs1qKs/fUlQgaRVhZ4+3SMA6qdzadoKgaoqZxlrrvDUUTINxWjnoCWCLLszQBRd
SKff7x1GBNxGH8mnB7EW0ndjOzIkNeqnfoB0NNuafBw1Oe2lKIrrAPuqq87Sp0PN1XbIuUgvBIVl
a54GJ74egdEjSVvOy+qOwpFQ2ryN3aegF+pg+pXcxiIYUaMd5/3HweDMfUjw5UiiQQtQkobH6eIK
qqlTNNbukzu0KLop9JuOMjCUCKvGteW291VOFUsZXzCUL4MryXHbmfS1gN0ldRV/Ojjxc7imgLDr
/tJNP/05iCLZfT4Z7lMzmf134UbNTtRTvvdEbYQzzNKDl9uflCslODEoCw4NC4l3xOdOBx19DfZl
Ld0nUkTv4Fb68Jp6HqCQDv7O5xqv/28sNDwo4COct348USK2ujbN3CejMtO/B9QUwxLV/2NXVeWF
b/s+/CzzQlhjufHBj69ibhMAy9L48k+522NvxQ0c9rHZbqasOiZOrG3iGSVH04mTC/v3/MCocAGc
h9e2nqOwqAnZveM+aUMXbMekL6/wpsAFqgwQ01bVrh/al8gxigvxdq0kwuIiqsOgPMDJKZE8Pf2Q
Tq8SxxZN/myPKJU8gC8OjNDyY4PWr9LzsHLo9uynwhrsfVPYjbdlb2UG5jj1UNzYwpBs+KGmitz1
VrqzcFy5ZJZ55sDRUyTDXzC0EJrXnb+kklVWFaP1LGr5HEV5tnf6VGysPDe3WYwFIVhMe2N3cx02
8ZhvujEODimlu+3HJ/99kMGqChQmRh0IHrjrBFQmeqeE6P0nxLoEwKN+/NY1vfYyDY52qfr0PuUA
AYlaBC9rm+7+GlIHwLwuXF5gTxkdiJvIsNpjJJwU0L2u/T0bMkNfs710qpdTexpF6ROBd6f2Q2+e
JOB0M6Rz7OWz2yfPrWnRvKAJ/6Twqeh4VNkK/UU1/vPxip4bEP25xSZhKTut/Z0oSwwitvX0ue+c
6ScA3m4XtKZ+gNAwPSqpv3483O/keD1B8guoKYubGy3r0wnCvfVq5Xnxc5P4tftXVWRmvaGe1uk3
udCTUKspjSKw9U83iuimtbBWDCdPGoeanHfXu10GknJIVL53BpzoH2uorheW5MyHR8gsII6Tg0C+
XGVAUzBOVhJ1/lPU2vW2cki80lHmVMOy4c0ulB+2IuWC+XhlzmxtBFvhl/G2gPK1pkdrXd7M2Gsz
KhovwJUy83YORudR19Luklzp+1jH3votK0m2SXKy/JY/Ei0td9JcoJv2rHtJumm6qj8UbZeHJen7
jSt0dT8Zqt7EGaSSz86S0SBSADzDTfEd7aDGpKAblMifkRTzrBCUUrkZOhxBwqywL0nvntlsjAaa
DmgmFGX0kFfzxG9LTUOXPWObqZubUjYjzoU2QrzftBRjx50tK2faxjlqX7s8G3zvBar2+LWmBxuF
jhnpv3SEEL2bqe6baYcOpZ8+ZLJjn35yWXhLga32MEGi0Pyufpdgi4lbiRSvycSls6mwG92SJU/R
DmHqS/iJd19/yVSQ9eQJywsWMMfpqsxZ0WLzFIjXwoyy297N8oNfFPTJWZ6wrzTrR+smt1bXtxeu
2HexZikTUUAgP0WeCkbG6cCiHKmUUdh7SbkfXijRzTd9X4/f67wZX6CGXLL/OD8eIC7ycKpT74pF
pWdV9piZL1FXlFdmjl1XP5b5rkQwrwljVJkvVKfODcgLBu14mjNclasJelE+JEk02i8AMfyXuR/d
b2VOd0zH93Br9fZFK+d3NVHCE7ZNnOHfrzZv/SkNXbTKMbU3v2iVu62GRvLiMQUt8ChIyhurFXn/
mhuT52hHAeG5ugcRLeVfpTU18T6x5r5prwpjnLoL35p8nK95EukXDjBcCS5Rz3if13R6nLYSNeY3
UAEC8WAz6ASZFFjexNsMY+k70a1P7eYQa34+f7VbukG0BTsed1rqiOCujs1iiwhN6W1HwymGO1kr
pGFKz9a7q7b0hvI4ajFCQzlEawQYAUU5V3OX2MlVi3Vnvx/0vtAeZaSAP1KotPKdr6R4s8gVBDY9
kux86I2kvM9yZODFBgZoOaU7t7bapglLOsc/6N9q02MgpPdkOTyMvxh2Yj+Rm6f522z3sdqlQZmL
DYCF/FVI6SVhXXrY7tU4hh6CuEFlf+jHSXxrzJZShawt/teNo/MYQX2PLuhwrGLXSe69NFX3aFVG
45VWRsVfNnimKdQWHNN2Sj3agFo21jeTKc2HOeik8TwVM5ZbVZYV6deeFsCNiyZkEs50FPPFEsQt
fnT2qOtHf+zAuoVzB25627lWehtAefWv7di3VOjFWotxSt5mOCgndSCPdEpE829XUDnadI3R0pGZ
zeo+hY9s06RPsvwWPyFL5/MF0Q/HU/i7dEY1uaHjZjbyQYPQtkkFNeCAVLN2GxXFGGySwavaB7eZ
hD7slN3UWblzIzR5BV5AsfD3I5D2x1lLdfstE3067JOCKu8+aDTrl51Ec1VAZPIDCubuACRquHAB
vwuLSzlrAXyT38JbXZf1jCDWk6LWpzdChDyIfFD7xJbxfnlVhy34O8R3sdzWkyG78AR4N7IHSQwQ
LX1USi5cA6dxsXKRBiim3v7HHfSiRWACXtEWBJ3xnf5S9aMFnYP9BNXPKjhIbONpHHx8/bwrHZB4
IMqC0hS4wYUod/oDpmJMnKIo418Sjb74u+VL/1EbjJlErGi/wjlP05u5idpdKlTxg9tpupDXv0u5
wNlSO6AVycuLbvMqIaHdZpQ8XLJX0nvjkOBpE2/rciqtEP2SOw1DOZ9melBfAk2uAzbVRCqZJNyk
3EvSvXp75X4jx7rV3dcJCfd9M0/NsTb9+pCjPopCYoMDxscrba+CIm1sVCeQaaD7Cf527eWo8hi9
YW8MXlFs82YwRH0eassdfQEEt84mF9Q7SFtuIfQ8XEqKp19U17R65pYNXqkUJaE9dv2DU8XFv4Bu
nE8KoyH/hEDBkk+SvZiLF9TpWOZkR1NiDtGrjivUVdrN8rpLGh1dXORZmv6ilPLvBPzPm+X3gMCS
IP9xWEhjTgdEEjvPk6AKaFo74rvXB/3XyIeE3OuDPE4Yv8VhVFMzKNraPlpN/WLKWrv6+EO+exL/
/hFwusij2LlgA05/RNsbNY3tPHgtGmW228id/TAhw/shZD9dD5Nv74SbZm/DGEf/mmIevuZOqReh
U+j+/uPfso4f//enUKqmP0TNeE2Szkulj7Psg9c68JV7DPq+bMNeYUoaBgMqNlvLaGbaj1X63VBT
/P3j0d9vaT4/Oir/f/TVQiDEZTsKuc/XZiiTrdv5U7yxxGW33vdnlXF80ioo6NQg1mSryTLHIZAd
C56b2V92ACfHnaVz4GocbtwkmC+0ec6NB3YF/jOWQEByVzGp6n13CoLJfx0Hx0LNdcTufJqGDQ45
9rNs2uTC/XPuyELeIDPm0AKPX9b5j0dZvyB5xyIOXvO4db6ZYxs/lcIfj7Od5pfIZOfmRiedUsNC
NiJ7PB0ra8kIW5yPXzGq98ZDpdz8prISfw61XAuw7c0d68entwlYAYPXDWUbxIxWy2kb5eBraRW9
apGh4k1H9yre6xlX+YUQe+Y0LLYFfDQ6lTRqV4++Gu+PCYeC6LXT62pTlVEAKqLWdi6GvVdmO+Wb
porahzRtu8PHUzzzBZdXBvR9qAbUpVdf0JQIcNpNG7wa2LgHh1mfU1yrbHve6SPwuwtZw/rO5NQj
R8kDHhFFFL/WrHY3MaWWG7H2mtua3S0F2SkPO9MVb1Gt5WQRsghjK4geP57kma1DkEcAgsoYu/Rd
3Rk3FSrMDssbtTFCE1V/xVNxPGoYGeycTF2ydzk3HlwViDE84RhzyV3+OBY0A9vc0CftdcFHXGuw
crZ9BYtqp/lJemuzCpfa7ec+46KDRR60UGTM1Wek7ZQGERImrzGam/EWVm200Uw3LTelSKMLu/VM
9GQsXkoc/d/9r9Pp5c4gulr00Wtp18qkkWwDLzPGWb8QXc7tFvIO3vt079kuqxMf9G1jZbMXvXpF
rI6zOUy7LM+Sa/rW0a3XzPmxnebowiV5btDFgJyiNjw8MBunkxurqAqyTsVvGi+FjZ23ww4faQw9
hNFcqVrZX2ozSS+cwveDopdGMdOkgYqaxppvMES9nkS6G7+pRECPLZymp0MEKW3vj3FzW5ptUIew
wO3txwfj/Zdk3CUDoq4FDWhtzEPFuh1j4XEmMmm1YcOHICWhZPTr43Heb08CKBpNLCd4G/q0p4uK
K5pbdJUSb+PgBbfWVExhOnjuvW1qwe7zQy0sCvAevA34wadDFXGSpRgPJgw1FLeTZqYPeEuCbUbK
4tNh5bcBI+wX7twFVnM6VNx0ooPWwawCq/xSaJ12HCeDo9CLW1901f7jmZ3ZJGhzcDkQQxcxm1VU
saPaK1QCf6fTO2ebeKN8DDQrPxZBmoCZs0wUaKtLwuzrZxaLSAcFnXBaF5T51nME39KWdlklb7o+
DAfLTKOthUtqmEyZdUeFWcIzHM2/AXmMuyDT3Quh5tzGIbVYSmELe2utxR8lzeQ1lpa8UZ3rj1yT
6cb2yvzem/vk+PHyvg/avAqoZCONzllgt55+Tafye2d2m+KtG3Or2elFUmXffCTzzR9UqOT3uIZ0
fUl46tyg1MI4aDwmSW1W37SoswwIe1W9GQMkXx0f4+/UhazbaSzFFSIb44XodmY86gQ8nDHw5Cm3
TjTKwJ1b4E/Vm9V6TgiUOUFbdOjkdpgG+1dKmfjCjf/+Ay63IA0pNPYoaq7rmQCD0jJWY/6mT+a8
96vY+9EnFsZARj9/0juGzwfJDsliuhGgdKkWn35B0ohKDEOdvWkRnYKHKWt5/kdBVGjHCrrAw8f7
5d3Mlncc7PdF2Ir273opUZmM68FK5Nsi8/Qs0T4KDRJULl/N6v/DWLzMQEgspQ6KYaczAz1Wu/qc
qDdLr/4Paee1HDeW5vlX6ah79MCbiem+ANLSiBQlkVTdICQqdeC9f7a92xebH1g9u0qkglhuh6oU
UlDkSRwc85m/MUAJIGu15U6E4FFL4VoL4uKcIQmnNjvnRjwZeeL5YJ0OZ7n01eHFGer6RvND0yuL
3rgbuujYOdE2VLN4Ze9d3EOg5QADg09T2QbOEpGZF7afJSJSX+RYJnzBE6+Utyq1wpW87/KdzaQ+
zMbp1FOl0+bt8Utg5sRd3ZGnqS8NPQrYtXiMXAWD3zVeIjtrUeA8T2cpP+9rxtrBP0V/mR7w+WBK
bcB5aZ3kR2K0GuDHzPgCLzTypiGxAICGmQeRzdmKWM1+vL00L6oNyIQisTCrXKM/K4NQOh9aG0wt
bauu+knJ1PwWInR2TWY1PpQRbKOkEv2PAvHAz5GuDFe4TdqPajr2K3O9tAqb8c6WhlYphXTiGv4/
/xBhJg1+PhnNSdPAdm8nM/Ir1whbUVIXG1vkTUIZ7SPE/vUvkp4GgOJGTTmkvVHF1IxT9VsTg34/
JrKSy7uVGVquuJmiwXWGUC1ZMgIWiw+nhQiINImhnhAr0h463de+SSCtnql4VziYKdDZBqpH25JM
9LqMss7yHENSZk5jPgcTevdYTfHwBAujXVNkuICQzh8OAOnssMZKBT58PnNKZSdNp0zqSa4a5zak
8/Ss4ANZumpta3c9HMHedRpkldyecn3q0p0Igk1XFf2h0QMotIFeBsbK+1xeHfOHIhEmEiCrmdna
5x/K6ogTu9hUTtOYDCejVPKfRkJVVeetPSBWtuZ59pv1wwalRj1bYZJ968tIHGJRGiiDdYrySsaN
os8aVBGttHHLoBZ3eV1k8o0VjLKrJ1Frb3Ku6gc/0zsXfmD6IxuJZ3aB2qTR5u3FczkTlH7nZJ0E
CEz3Mi+xkxxdiVbxf8St8U2KTZ92f9b1N76FdmMaVae3h1uex1R66a3DzWepkZAsa5W+09ZQIVRx
ElwC7iTjEVNLpXRdFXVz7LWsu9J7O9i+Pejy8HodFO8uKvzgdqn8nr9t6HIBHDMGzScgq40W6Hta
Xg6EwFy5b9E93Q9ozBxrAaP37ZF/M7uc0dS1KXTPYOXFa++noDSMVhIndIr6r0Vj55sgCrVrvR3i
zWAHh7eHu5hdGERojnJKc9uhQbJ4UCIlOQyjKDqxcerU1RDWehm0dqyR6Eh7l7oWCr2G3q3lmcur
CCkQZnUuiAAquCwIK7jWtLhGxKcqYetAuck3wql8A69f7r33rlgGo7UJs5xQbNauPn+bRWWpnZ21
8QloRTi6JZxWaZtoVD/A30tbhDuq4p2RO89HHR/qmQYuiFhicYZBkoxolHfpyRAiO1S+bV/DBvaP
UwiE9e1X+JupZCgAuFw0iNgsOXcTpO4ilov0FCRquE0dRdoNgapm0BIpEKw818XynJ8Lx5E5w8Qc
Y6lDQhUyUiRsx06gFwMvjAft0NKM2o9jJ92neM79/4yHUI1NkAkwd+mYIzegmiIlzE9hZAgUIYq8
bI6yOhjXospyyS0KXVuBTl7s/fkR2Q3zcQM+dPnq4oCevBRb6cmMouGjH5XFtsoj063aGMCNXKvN
Takbs01y0a8FTb95l1wv6CCxdubEb/76LxHaaJAwCKiep6AdcuhMXZkf6rKPQjrdqXn/9sL5zbtk
MNISznFi+SVVI8u0ME20Oj9NWaxtc9zrt0AKh32HKqPXQ71bOWt+Ox43J63TGUu2nNhUVdugSIf8
1FaReaAgEeMWWKX3XFzZoeaaX2kHXE4m6koKdV3w0bP50GIyyyG1RJ8q8WmyevmhFG25ocA83lPI
X8OOX4acBFFwm0icX3XP5MU5qhTgOwmWkpOwywITnklN0FywzSenVqOPOMbDGYvkEuRUp92ZcA53
dTeVKy3EywnmQ9Ag4PZAh4TK1vnqoSo5ytGYszmtKdobcR4hN5FpP6yhiA+1k78XrcNIeHQBh6Vo
QKlpWc9G17grGmnKTvWof6vbsjkIjYurmKxNSKq0e3u5Xr5OoGF0YilLztblS9kqKEJtrPlSe9Ji
3f8QyhPCNZETHnWtO71/JJCEhB0092lvL2K90MEms5Gq7uT3anEzqU6w7TsR7jCbr/ZvD7W4f4F1
IWkJOhYIg4IM2NKOZ5xqpDqkVP0pslyHL1yrW6pq4rEQtXlMbUNs/ECu10grvx11hpRxzmkE2PNC
+uWY6QFq9k3QKD8hPOj6trFL9bHRm3YPQkd70Qo1eWoRWVHed5jPD0sxhBYPyTzX/zL/pDMLIlpp
1J+jOiq4cGW+9iDQ5P4YpLWvuFFcdSs3/3zN/pKE/jUiIn20nuczYFkONQf8Y1SRaT+DgS6SaPPp
UY0saaXKs9h3f40yPxUxBpTeJTwvbShMZpmi/WzA8RwRXAEm2UtQP/M4w2VyVPENfR9ujSFfq/Nc
UaSYxNuLs80e2sGRUl37Wea4bG/n39N9OYZQOMIWkNREwPH2Sl1sv79G5PSGu0CVkNz2fM0UZYZK
oJroP4EghtvaicxjGKBWKnW6tH17qMv5JNmiD0CbjF+05c6HansnnJ25AuHKYqxGEGJTuDHq3EdE
XE6hTmjt93ePiLIaCbGmA93g//MRFWHnvQFyRrh6VDtXre18jMh6nU1U6RB9awzcVlbm5RZEcox5
5JrnwofDcD7i6GNAGutId7itgq7abQsRBSEQafxZJ4O9xe9MfNNAw2Xf3n7S+SI63xGMN6sOksNC
zV4CiZ3YCEwnqRBWBfUp34qhDY6ohNmuVhbiSaSxco/WDY4nVq1fm6NsrblOX64jdCvhOnFTIjTB
FJw/eKM6ndnIeSTc2NABn2DpeMcsQ+HW8zWGyMX2n3VQgbnMY1H2Wpp9FlneS1JtdYJ+C/opILZR
8emKVBTvfZsMBMmG9QONiv04v+1fDlSrL4ex6uSBFeunU7x10N1XN0mDiNfHjCPRdEHUNeKqVVHg
WDl9XkG4Z6+UwYnj5sohfQrOufPB/dIM+mLSWEo+9KVxN1FFVK+DpBD3YaohRJbYViODDQdsuBml
UnauFB9pMlhIU+6VkTAzt8zysXHVuE/JAgeFWCVyEUYI9fs8RVfNQ2qh0V2QsibmuKh8hN+MqM2l
j2ZVBNmVEUmdDNEeszxXM+WRuFgZEEsqXB9uaDh4uibs7ygVZc9BGqDGaE5WpbVbf6psLd9QBJrg
C1WodTy/vdovdhmXzeyNRDRN2RiZ5fOpoaJcasmgKcI1nbQ+ZrWf3mp6mXpBUGR/kggOz7VtV2vM
gEUKQdcIlQzOMHY46TVpxPmwnYHQjF6nqnADKET1sS/zsfL6DiW+66TorOQKrlR/jaJbkW5LmiBr
ecTFCQoFZlYcnjtzcFOXyBsTmhf0nl4LUKJSndEF+NpQxwbLL3u5k7XfTV0YK6f2xUMzJtKWaHYQ
Oc1l3/OHBimOkE6HnpKrG/mPHCu3uwx9chq3vXOlDoO+N0D378xhMld2wG+elqgbs2qu3pmOsThL
SY9iw4nRUnTHKjxYjSjjg1DVSTw0oVbrNzlRcLoSa1+sLHrkFKNmAVCIVpBOzp9WEXobtRQKIxC4
uu42KBE2nlIZSuqmvSg8qZCc2woAi79y1LzW1862OxkNGMiZ2QeSBMrv+ciIJeVOqmlQTBq5a7Kr
gXSyrryi1ZTkqYHrD8JYb5XmYOMIGDaeZQPfuRnMMGtvraznCt+RUaNxUaH7eNe2kxS4SqUCQ0+l
tC02ttPo+4BgFR5fUaMfTZCN4JsLlVdYP4I4MduNTngsHy2NZBWxJXp2/rXTsJtVV8osJcQvS6qn
rZ6mcvjBjCmybNCnropNAsjxnZLeRHecebjAk/Wgc0kh/3w+YuJnmbxHfeqddmOoX5wkcNPx0/sO
kuUgi0mP277RJiVQn7RPyGVI7jC64Z2zsqaW63g5yCKJbALcvw1JqE+kbq6meEK6qsKjvab/u1y6
i2G0xelkWlCyC+n1WcTBepA/jce1J1lGGcshFhlULgyDJIJ3gtBAcKM0rjRuzBfxufmiPrz9Ypan
znKkxalTQiG35IqRlLv4ChUuY2vcBlfYsbw9zNqcLS4SFax/Du9OffJvs020kT/hVH//7w2xOMXC
Xm98yQ/VJw5qT9/4brCVdm8P8epi8uvZsZytRfAVYkGkFSWPUX4rP5T7XQjrwG2/dOD0f4SSGz47
R7GRjkjFGWsV0aVWwHKfLrO/NJTKuOl5vkjsK/1Q+96Y3st141aScaWoLnowHwx7K7SjokmuZJQA
co6SfD3VOz7zpkezw/yMOFsNwfjtaVmGpMtZWZwgMuD9KBlYQ4H1Pe0/1tnXtlo5P367Ibgu5voz
vZMlaVMNiPzQ4GD9xO7n9Er50/lTbMQuP7z9JL9dpr8Ms9gN+RiFThAzTP4zPuQv47N0HPf/3hCL
nSCZRaOltCuf2q3Yzst0dN8bTb++j1+eYrETGg06+ZTMQ1wVN+JKPZbHeG0nzCfQxU74ZYzFTqgC
vbAqnTGUu8xxuxswWbiuVd+Lym01L/4hf//3pm0RL9TCkaUmZfXnP6dr6VG7yvZrL3/JS/9rh/3y
TIt1bMVKUEiISj/5fxY36j7/07zvubevumrXPAZf9MltnoMVc5a1Fbe4GJs4H6ogZMxx9KQns9xI
hed8Nr/8e7O3uBmzQiQoPDJ7/XY4/LXotOPbQ/z28qVoSryMeBfb9DyMwGFnAqQXq09WdZVLn2z9
k9FPrtZ//feGWaxtORd+Ek0MUwRbx9hH8VVReKG+sklf29G/Lm9SfOhGpD4m3gJggRYXcGPBO68S
efrq1HaQuUo4tB994I0dNHGI6bs8y1EmRAkrPEiYdWSbGK3Gn2Fc6YQdWCGsVB2WkwsgA9zVDGIF
6kLreHEujf1QaVHjK1/tOMH+TR6yu4oImXCt1FzS0GElkppn8fzxZzEcOtyIAVFUXbKTUFrj48RO
8KcwUkd3/ShMcHX2rbWwcHlzEP2T9JAHgFsFOLOUq28HH1luXfW/drVql4EH1q2Vr0iMJ1vxaFbV
73TsAlADTI4YF6T8zHV/vWR/KTQkwFVDUSXFn1qZGh77LpM9W8LNyjImLICjplgTDVxucPJmrqy5
TozohYa7zPm+aKhTgb3Swm+1KoXXUxCHdyaehrcIGtt3Uz7lNwmA/ZVi48X7m/3BFJtJRZiG1spi
M6ZaIg8SwssoeKqgUKg67DEGUL239+LF20MVf+60A+SmBgfa6/zRpMJGcD1Vsm+VVDqFhwR3/smZ
LZX3QEzSlRvn8pFgwswem+APSVOXoqR2QT0Q45v0W2Fm7U2FbePHrDTWJm5+G2cLHwD8DCNTEBSC
0rCEGks+UkV6bJpfwiDvdoVkGredFSqHSKSPvd2ZBwnbisKVJKXzprbrVzLxZR8MYAiNRJu8FA4O
m2/pgG3ISVxKgbC/lAHXAlTXwa6+WYMMcDzLgxZlW7sKQ7DWEyzezyhSZqrjmkLE0ilO+Gcrk/4K
sFzMB3V/NPiAmPKHJcSb69BHmF0Xj42E9jFSIHFtZXujbTrxMUW6w7qumkxXNnSgq9oTCCE7rqyz
+j5VqC0UJzx829H3atTz4sY1IWSbpesktVlfpWptFBvS3aZLvVFQ3DqMeh3p77Q2Ykrpi8B1BBHF
+mFOz1dpmTjYGvSx/mXsTOkDKGFEhTu6s0+VnSrdDhGcHBDU2zvjYtPbNPUoTbEFaRIBfDofs2IB
B7aZ2l8KhUmj6Om7SGFYV2jMa0cfnPCtnlvlyg18uXbZ88CKeFoyefD454P6at8lU1H7X4I6oPFV
RXqd4KRZa3DE28a29kmvKeMxTDs5gxmgZv5G7eEwr5wKy4zy1XEYbi9gEHYkOMnzj9HNaZgOxfqL
OYl6+oCiiqg2OJCb2jEAdVZupop63pYKTUEiGKW+sRLsXBxLs6rI3GGhmgYJY1lakqNCN0JZzR+n
eAx7mgLRMOyM0h8DN2tNsXYwXQzHXIO3Y3GBAALwujjgbVFZuG1Y8WMyJQk1nzqDAS9F0MrdmHn/
/PbKupjdmdDCjQlYmbsZeOj57PYxJDIjaKUv2E2NH5NWa70i0bJ9EYvetSdqS2MSDRsKdvbKmr48
m14LhHjnzL+A8i0WNVUqA32YpHrUgkr6UKWOc6N3kfMhH1vD46H1ay1O1Y+KrwcfdCX4qSpNuhKX
XewrbrSZLzgTBvnDkjHoGGmsS6IkGueyiWZdvnhbqH38o++N7EovxdcQ3bLt+6YcbW/a9GCgiIMw
715idgy9nyOK1nisijy7r+mCfuzTXu8+Ih0+/exVqzE3qTGV0Qc/mPy1fs/yhVN+pr/NwoJfw3W7
dOJEGb2MO7sfHs3csm/8hDLk97pQncQLtaiiawCaJ92PetPv8xFR3Pe+9dfyN9chTQB+v0C5+J2g
9GmG42NPcqR4QaTaV1lst/GV1mFC4+Zg1z9ktVp8isravMq6Mfyu5f5grJxuyxB4/hxA8yFXzEhG
StXnC18ylN4Z21J+LOvGH12ChKLa92qTVAjhCQGyqE2LFQTM5ZgAj5EJYNi/Gm7nY7ZDissDUv2P
DtYom0bvnLupdJAeiaUNKJ81wefl6gYXhtMPuiYkHTKic4uTJDaaSa3ronqMJgRDgq7pbxH3mHaS
4wjVLVnoaPym9Y+3l/cysNJgIXBDIa/K6uKuX2xrERtaAWLeeNRabKVnmcvoydBHbe1O/N04bB5U
AxmMftLiXkjb3g4rdH84JzspvJp8KbG8VK0qfWXJLg9kHghEJmcxyJCZFjN//ZcYv25GB5m2VnkU
8VC7seLn2x7hbjeQ/TULw8vNyVBE9RACgLoCNz0fymmhTmKypDwicJ7faFNlXbe97tOaZYnCRog2
TZBP35MOiaO339rl0oRxN/vQAYDhnS1RxErtWGiWqvIj5mnWLksqS74qiThstyR8/ay12Ci9e0So
/7SCWaIEhEvIRB9nclx3sni0grje+abV7Bwlc7Y28iauBaFyBaJxsRsAnMLcQoMR1As2X4u5FRnd
+zFrp8coV5N9NVJWyoD3ejJ75ChS2dwWefv89jNerFEwwzN+QZ+v81lr8/x9Kl0MAb3Kpsc4d6S7
ONH0nVaP+cqF8ttRbNBYENEhyC0Jxb7A1aDFMvDRUYZmM5aJjuVQMKwcmHx0Pu2vwTuCUzOmDjde
PBJhrSyyQKPLphapjPCLL1USgn7ViGGpqeVl/H0wy7CW3SCGHWG4ANFKJ3K1KAyy56nqjHRWhAdB
/QOcRT0ezD6xsVlpkgCX2yjDbcZLAF0532mFWGPsOogx+M+aE/ld6UmB2VeOC+C6lbiiB9OcPG3q
/fSu1vIWOnE21I25p/HdUuiKYKAoXj9WgRFvfIxdxwHhXatIr0Xh4xvg0pmn8ruvaxZJ4EXNpJlU
220sg444u4Dld+FmJzbgjyrt6MdriV50xqHFBBiTjjFXS8V0AxDSsUVlEuVJt+shadw4EQ41H+Bw
aFW/QVBoKOOtUdZ2fI0uWZA/h5Ga55/QhwvC6IjBmw4bujdlH1elMRtGEbiFomLj4wZI2ZSSq6pF
gjmNouUdeY7UmPQDe6Msj1Q2lOhpilQ87d3AR7FCdae+CMyWTIl6xSGVjXG6a2qkkPZkdXb8E5yX
g/mELlB6vPONsaXsiWVhtKswxgpf4FRl2TbELYbEFP9CMCYyoPPuqucG8Xck32b0Mx+aWN6VqPr0
nlFOnfmoIZ5UupoRq+luCPNJvreFHjQ3qkiMEBcbrWhj4SZaMMvERQ12oq6lx23yoVH8BMDL0OLt
fIBCbUkHIbSme9DBwaRoF3Peb53BSYz7uMKj5assU2gZPCVKkeHwYC3pWsUiyXJxVFQpP6GaXczK
teoQbv1E642dIXB42TtOJsmbUa2H+hO+gnW2Hwl1g31BXX48BmaRdJti0Pxo02WBqDeWLQnd6/0+
6a9boVX6HpsWp/eqUsN2Sfe7orrCatK0P8W21NrPoz861eRFHXCX7SAlufDCqg2MPeItaQA7wbS7
HfEYnAXDrjHZTSa76tyRnx1uOgV8Suw5IY4lCMwAc7ZGVzV7O65Y7FhobRG0KDHnw+mwGe+lQJKm
KzpSornru1YNv3ZqrRv73gdN8mXqEg23eJEMvZuiwzd9ExEee1u8UNo0I6irZwM3im+1/Bk6DvBp
y9QC097qVoEOJ+qkurYzTSznbwFa6jOx1ewQbnFFbdRyBqdlhC7u2i0yUq6W+HX1mY9g98eBrDU5
RGXnyNtW14b0IQeCWpxK0vwYgx2kTe5HWykN2QtRxQIKp/ZIfKksP0x3ykkfc6+ILWPMPDlRqhqd
eqLidMOr00Kc4CbMUz4UemDhoZyEfuf/WfKRMOaRsFbzjU1S64hw9GXmD9/0bhh8qDmaQLQ5zTgI
bqPYT8URemdom15eNFEzu0jJmfLZTgN0MnUQA4RBYSaiyXBhobbcrEomJOXQdUDaf2SAJ8LmEKsR
87FRSzKiH3Al7HCbwUByvr99X1zcwkhu/GXwSTZGtXQR0/AwERZvifRZSeoMDJgMpNBLqmq4NZOQ
A0fOinDlWlxGN1CVgdVybJMDQh9dljNA+QAPqqT0axRYZbPxhepUu1YKteEFORXD+vn2Ey4jHH2O
C4FkEXSD0wBMeH4jZhHGCE4VVwzXO47X+kUVnKAtZPZ1XHWcOWocWV3Gi5+aeh+oxqB8ffsTXDww
iKfZ/NwBaAtzfYlOAdJfFBw8yVOBbduTE2jBj0G264+qXmLn9+6xXpV9Zr1G4L3Lm1mrMTIcGyt6
alFtPeSFMagb6tJN5wZpaZcrMdzF3OLqQS5N2VtHGwvZqvO5VfVRwrmtjZ+UPsctDdCb84A/bXPf
h2m6x5BQ/UqYG6ubwkryp7ef9KLDARKcQgLaDUD7UQRY5lOhbkiYJ6fNE3ry/ufCjChf7GoxFAX+
yVKmt9tEYG3v4aGpvuTVKAboTfAPWstTJ31QPnaWLw0rdevXxsKvIQvKiaQGTAcEGZbbckrqNIQh
KSr5Ec25Tgv3AQpS6MZnNpHJPWfWMCS7BvCzTkEnmixqiVFQ2c8is1KgeHWX1Dly4DLON55TZrY4
UBDMTLHBgo0zRiv6VQXMi+VJTkxVH2muWd0VsNr5S3SkfBSan6nPA4KA5j61ylg99IVDJESEFKxl
HBdVmFlpnsiRqBgo/8xxOR8vLFmJ4WjIz2k06doHyu/qsPFtrS524VCm4Kd6wfGwV1WpiRTX4ggS
96Iwem1XGRbuk2+vo4s1DOSXYBnwJMLR80c6/zhDKaui0a3wua59a6sk8QBkDnVdI1LqjToF3c6f
jNIbpDhb6VFdTvysBcJ/yAEBHDUW0S0vXwoLboVn0jLiTW0KkE8ufEdH0hX+dvrOWgD6zYTRM3/C
nPlFy+Q8bfp6Sgl9n63Jio/wycKjWTvSQxg00dFs1eSdcBbGQ/hL4bh/dR5Zmk1lklI1fjLUz0qT
+1gdmV362ISpX22aMlcrt54MWHda6usrPYjLeSUFmrX25/0HOH5Rhehp485H/fBshBjPXJWRI2W3
QZhN0cbKkOtemdffLOj5SkMAH5Y7quNLEYuMBlnad331LEF8kj+HUU3cXpd2huPJKPToigoBsno5
9hvpBhRwM2wCVCJDz87DeK1IsbzQSf1msWY+CuLJIJ/nyfmldpDGqR3EXR88z/DUzWiY/rHWPlSW
5glqWoe3987lTJNdQAOkckzcwojngw2+isJ3PTrPNpIJX6AgKPdRYaKzLaN++fD2WK+do7OTdRZY
J3aFfYACIrje88F8M2scs62k57TJBHkV+rhWHXrIzzp0QvMiScePObF9eoOklSzh/or4wGNR0s67
KTRJiIbmz2xygQ1M1ftf5KgcZttpDGPtQ9V0tXIbj0WQXKVA1xBSxyTM+BIMdv/p7Qe5mDQg/wQE
VEORBqFLPb/BX95QI3CUtTJZeaKRYwVXrI3yq01SGKBREJvS5r2jIWWB7ihS1a+9jMWsaWklo5Ob
mk+6FBtPGNoCKzMlY1sWhb2yEeZ9dfaCZtUMdM1g2cyKmcte+IiGG5a0pjFjUJU5GxObsJzqQ4pM
+oZWiu5GvNYj1260FZOevzeunAWVZyF2vCDAAS87n60BaigOS/vJJx8J6Rg5WbxLBF4q10LIjrQS
+1xsNOh1s0wyLKZ53CW1oEX7lJKPjI6z0Tae3k2aF7VCXDEFNZDuLFrB2SzHY9UAcKZXTROeYu4S
QBaHWFo7vax+71Tz3rY7cVXFZvu5z9MnMqI1R+6L0WhNzBV7uNJI5YA1Pl+kRd03MT2F4QXiAL33
qZLxwbVyJ9yrVhEW2xF14rWK4LLaA1zFnKP0mRDDibrk9yVdU/VtPMkvjuNn99Assus2ssqVDfGb
J6M6PcufzDc+Kc/5k2G3Gma6ncsvUut3j0ZnDFusDJJNPiLa6KpSeXrfBsSXSQaoTQGemj/wjcV4
LX7hhKR+/IKVueyWTpBsu25M3S4qp5WA4vLR6LLw0tjulI8J584fjUIUc1slzUs2mNVeLqZ+T1Jy
WxBA3qKo1L0z13hFv4PnmXkOM+ttMRxBbFSO5jSittnPzhp2sxO6SDwzN9d8puYf9evRYhDkU5+e
9wBHJ3Ki5082RDOmwUKTp7baHJ/2dDqGqDPcBNgkP779vi4mkReF/QDSZlyiZIyL8BQVWnPUJqN9
GRsnebbRabGFFRb4PjbBoRLmyrU2h5fnTzZvL6qb1KO5SJeL3pAn8AkwZF6EVVjPRiQb1NAGucfY
urWGbIvOBpDXGXok3nle0oREloC2GFuO62jZDdX7Qh4nO0tfnJxbziWK892JLNgbOlyhV9bK5axy
ntDLptPM6cXiPH+BlVl2GMcaI+eJ6RxEHnc/LZgHT3ZC97wV+dr5dQE2hv5Cn3VWlwCRAnZpkdVQ
4goSSE7SdwRu7OG7CcRtOkpWFPqKZyeVn9WeNY1xoW4nbDT6YzGEGE1kZZgHx9E3UCR0u5DF6Bat
3aSbpgujrMEUrM+i5jriXlBdRQ5lqcVtSPNTxW0RErK8JELmWMJ5tGppoCBDU6xpYS1ncsaCoG3E
DUALGybdImuQayVNRxPh79FXxoecCuYhccZyi5hT/NVQxn7lzS23HgwiShavzj2cY+Rt529ObgvJ
V8tK+xMxo8gDFzK4+NzH+5ju11ryvLwBZsEmru4ZZ8aJApntfKw8ZA/opMLfkXrszFMhOxGyYmIU
rZRsWnx28p2YSsrIamRwG3pdCAhycMNyJot6TjNbRXjQ1SIt2tRgunT8WPSqdTl+8StYmZiLAoSJ
bAnQGBL9mYwL3Or803JzBl3iF8lLqztNf1JLjGYhqHZxj083tVxpqwW1HJ86IeE5PzQo038UOBRn
nrCzEIpSRAeszFfiksWBQjFmVueBk8TmxiJoGSe0ZEaTJMnNg5UTiKha5+yge1Bnk22xjZFK2tdF
nm7fPjSXOdDrqJBYHQt2MBZnyyJCKqrINxOjeUAUDGxO1AeHJHPKq1yl+FEZfXdNANHtdE5tz4Sm
d4cN6howfbEz5s8AWInAE+ggO2SpSNfaU5X7ulM+FH1cRB4aZ4rtpe1o762qtj80IgzWeH6/mWyq
erMKArAssq7FggXH2xdDrpQPcTtq91k/FHsJN5rnQDjNxrY5ciZfV/dvT/ZvBwUVSecNQMOFmqgU
AhBq0r56SLHiOQb0KvayUoa3SKr5HmTGzpXyqF95w4tj4HVykQwzWFRUuIBGnS/20rALqi9N/QCl
Ha5ZVHHIaUCY4VK+V6f9r7FMyol0j3AMXsYxSSRVdDnU6iHIJTM7thQQZLw9ct2/nqa6FrsMYhm9
HdWOlIdKifRxE/hqFbm6LakNXDZFlO+7LNH14PAjGpixhCCklrDGCaLbQFckf+jbSIP3ZieHxpFp
pvhDvLKBF4fgX0PNwQAjUh9binggq9OovZxh+5KE4lZylG7b5sFasL1I1l5Hgf7NYcv9TwCwuEYa
JSTXKIvsYcjH4LbN65cplYZPYN0ChJiMaqsh54GDV1QegFD++fYKXi6meTapG+uzDAQE1SUUNpKE
FXVCDx+kyYk+cktLnpNP3RXqePnKZvnNbM5owjkQIHMCBXS+bmlADYlkpPmD1KFCKOqhucMBIP72
9gP9ZjZnVAi1CRCvOKUtgsYkjX0Mg6TiIVZg6+GKVnmR75sbzQmsbdfq5aEbddrU5exrjgH7mljc
8uib1VBgn3Mhgfyd05rzp0zKuNestufQl6vgTvYLutSyFsrJBg3+4s/MEP7aXT1v+F8CVxbQDA8l
50YGblbWmk+pX8oYoDqKOCjV9gHvUsTYakVWN2o2YdMD7icTm4Te6YfMb9oXp2zSK1AszUvrBOmL
gqDf94Tn+Jcj13+8DP+Jztr9X4PX//wv/v6SFzB5RdAs/vrP2/Clyuv8Z/Nf87f9n392/k3/vCtO
2aemOp2a22/F8l+efSM//1/jb741387+ss2QvR0/tqdqfDjVbdK8DsInnf/l/+sX/3Z6/Smfx+L0
jz9e8I9v5p8mwjz7419fOv74xx+vR+B//Prz//XFD99Svu/z//5fVRyOp4tvOX2rm3/8oet/t6kb
IPFElZsAfDZ/7k/zV1Tj79y1XNjAK/CxQ7/jj79ledUEfJP6d9pV7E2AqGi5U9b8429IVM9f0gx+
HroNAFvI2FEX0//4n4929pL+70v7W9am93mYNfU//lgs3dlahet6Hn32sqFDdr6OLOT9zIIavced
/bUN+hv0t69TlAPSoV/ZpUg2ny/a18GIEF5zESZiSZ2O21ptQIp1HgJw6fQpjQqluKozJQxcOsdl
5qrFoCq3geFEP6upyux9Gmh9t1Xq1j5gni6l9NGImF0bN+Dio2SXrXGMhYjqe5UrMjtk+G4GO2NC
9+VY1qk5XKul35QH0+qtWy1Myvwu5ny/MeqwER8Qpw/HTe9UQ3kdGKMod5OuJkhZpjZKDWozGfVO
kTAYwnWvmrZxqU7ZBlrP/E0G2ANX9w0t3jdt09yDJ7GUXafFmXbVFmkZe0lWpulBB86VeIXa3RFG
85MaCgHE8UVafHViGzB7Hk8a1dLaKnW36qByuVFba/dRLuyITnlvBK5ZTQiwl/wAD/p4J3ac1jKi
/nIkd3RL5EC67YdBPpJs5u2manr6f94k63G5R9hPSW+6IjQyfZO0JPduNCEZeVSdLPK9FOit4/ZF
2MaeXStOtQ8m2t+zfI48eLXgJYKUjJD6NBClf+zHdsqOU97pT5EU6S52Xmj+R+lWUaT/Juw7miTH
rW5/ESLozZYmbaUpX9UbRLWjA0ECIAASv/47pbd5GkVIu1GPpjMTBIF7zz3mEayZpMLseYb7FlnL
NjCw9kO/B9tQJwpELiioub7/poHyaib4RANOeWd1jRAxH6an8IHWLSw8kiW+5nP61CTtXOHceoPP
+FBssKcG9RtS5jb4aHX6kmz9E+HLUEsS3L5L0gtorVnBHH/UabMzNPLK0VNw0U+9o9iy+AigmhZd
M8YYfuRNOeA7FH0nTl2iTzlScEqzBjtU9kPhh8t+GuFTQeKuhGHRDXnmIAg4W0EmfMCsXlbDYB+D
sD13yI6DRSTZZQuzsHgYbQVSWlYJPOyxo7/h9FRE8ptl4IsT8tW2YqUAZd0YXII1foo4ItLhUPTV
quC0pQ3gIjZXg0pMJRwd9z5Xu0jE98ywql9hDwD/v6vx9Q7MkqfNb66Dk+QAL86T8fuCZhoWKKnS
xdDLC6G2WoP4ooidYB+wwV4KZj4bv/nfsPA8JQ9TYu5x0P4Bfl0iF05CEWKeQ+3VMd+uyHOFkl/T
V1B1EB5PDyTqXa3RbGH96HFNHIWdyfKRMfijBmlXuQBcLi9x39+tKyeIjcsANI6kWfmxSQFy8AU+
I35GkiIaRjQmeE8qxtv3SDZQHOf6ZjLQQ1KYGxRocqq8BeOe5L99kk9FA7ZV2okeI131R60BQ2Oq
TZUBzYY+opLMYVLoIy5vUBdE+74kw9QWscjPNnAP3HV3eJhuUPWnpXHedaW8gUtBDCdbb4hAHgE7
i87ITqMhQtMQCPEWzDmrumxZi9ypfcY0otqWD3zRhyDDT8kXAKVkqIXXTnfXtX8lU090RB6Mn5u9
FMmZM/2RhOthCUGOimBEVXSx+tnK3IAFEeodqDVRuU2UVOBkoNAMkG2FHx2wMS+oUD9DkqKRpe7Y
R516WGag+FvS38MZRmX5PN/zkS5X2YPGboQ7aDKBP9Kmf/ww2Y1TNp23oXmaffBf2jWxNQxIHQCR
CfJaKTOEvLgH5OUh8SmYQK8Lh79ILlgKZfJv1UO5+I6fUz1/0tzQmvK4hObtz9QhZ7kJSFrkBJQr
jPjjtSeFGbu1kFlesQ6SI5UGN6Dx+JOlO6vWm/cdgsLCsYMRVwqLEKbzW6T8U7uFx4YOZyg4eDHk
S+0Z+qgGHRUO0jrsp/Gxp70sZIfcOhOzpRzC+K3JfATEwA24nFFRFhNGYLtUJD/82JyDeMjuNA3S
epl5UPdT+rKKJD32wh5EPBxh5LiWMCc5YORfZ1Z88//glyOTrQzg1AHioe+eBlzTGEqNl5ULuh+g
vpHTkB78FUPaMf1tZTtV3G57gpq+MGkz1GkLZmlIEeCHw+KXYz5y2EDRi4A7l3zQS92IYAey9vrg
KRGXETQPR27Iac02fFPUWNA9icF7AzeyPehU72gz11GI2VrU00eWNtdklL9EjP09Ifts6tq4zjNR
I44ATVgGRxlv615GL68CZdMigbMcWn6pcO42V8xB622TaZ2M7VrjkuBX7PWp9j0r/cvKXF76VpGb
F46qyjUsv0LWg+Q3g5FoDAY4EFqlOVlrSWlc9Lk5T4KdxByqUubp39DCUqDw4aBTrU0AtRBsrbPK
eeKYcYLRL/fOcQZ1ZBfR4aCntT0EvHtsmPyE5vAyjf4LxOxBMU7pXoZeYkvn0ncAF+Ef1Y/kylFt
g+vILoCeLrzVM7yVXVyyeNtlSvzM5/YFCqTozzYyr4oTcUsTvT0OYmP7Nex2uPx+gk/2ucC1tMhH
sR174h1owNYqpvOh1TwAG3XOammnI4eqsqCIe9nW5mBF/NdMbVgGZs4OfdTOdzP29uwj6bJGkwFA
yefjS0NxY2q0BaVmLMRC4SFxb33lSJUvtIHCWFnYPyXzUxBvYRV1/sVN7O/I4amQ63mGjUl47Qa8
UGOkdBl3HPRXB4vpjse4ZqW+6VyBug8XNl41I3+HmiMq5xlwCsLlUS/k+g0JA7wEORVZxG1MCj7S
7ZTKGXzGXB49FK5lPnbnHnuj4I0Hym7af/KF6+PsxRgcz3ntTe5HM4+PBMcThRi1sOj/L8EYB1XY
DdGDhxicMlh1VxhQpqox6g+QoZ4wPn+MJ3nJUv6MWWpY+1uTfN99to7bIHpy+Qbq4OjB98957DlL
3Ge86qBAbOOeTmzEs/Sgfm6IqHwz6keh5v6MSJbLrOYcGULeZ4M3ooAgRz8kQCJxmidpnduR/LYh
UL91na7+2j3FHQiNNEXJk2fEfwN+sOM27vbRPJFycsmn4+O8A4Uq3S1tMBX+iMcOo7fwFsplr9y6
oGAZbG08ekQOTQ1KyDEK9A20nS8brRfs8OgB7AlTJZTtkEc4whwjv+oRfgXhlk3lsOBygHEbSuYU
DMYBxhKRO/tDDh4mN78nj9VAyM+si2URovdNhvDmZH7rl+5lNlGFVN2LbGH41QDMHHJRgPOJ221K
vKpz3sF18R0zhMfFQaYTRB+rY/i5qC5QyLWA2URWrMz7WrJuggVY/IZfOxWZWH8aG7x66SKLLrXn
UfovOTbiGHjyFOnEAIa3pNKy6W7jOGIr5hKGiUp8zj1ocdrR4Drhy6zHXjYoyqJ5Y3qfyXVuH7us
H3GtZCRdS5NY/qezATgtbStMUA4bG58aLxjWC7jb1odJcTy2lXRxfJ470O73xKecFBNQ/PQAvZLH
vwYg2u8WhmZGFBsUigbU5Ty8KB15KAmB1JS9VPhLopRzdfNkSPP/gSb/A9T7npfDshVdM4hIYEf+
0w6w4QGWD8BBOY3fs4Ueos5qwqZ74KalTbl12wpMIabqfwztv5u//7+PxwdDkw76BqSGmPRiOvPv
/dcM5oMGWUGXkT+BDhHMBFZ8tl/EXLIM4QAFpNFIbeg3OC+VyDHCc0ciTuBhnXNVYbI0PAM0hK0A
jKc+hu/rEBafHIIK2N1VblgyVmUbAYA3gPB6hqPcWowhPJvgCMRDmL7I2HvRcoJjVkPMev/vuMx/
rio6W5gOQPUBPsJ/jLFhWdmmzKS6XEbJ3lQMQojx2AHUf9zCZCPpRyKGzKv/+6f+czLw/TCBivyL
2AWEFhPZf1/TgbglbDzrlUlvWAct4xy+hsKPFPjvKxQIMjBbX0xxhzdpHFd0GeuWEQTSJICHsOcx
Qfrv3+gfJLd/7S6IoDHL/3Z7/o/xmwGiBzd76ZUau/k8piC/roMilx4N6J3MM7mIKaWmJHAt/R8f
/R/9/b9Ah+9JSQgCCnCDf18LvyWZzsMZESOpbX6aJoM78soh7S+RpoSnLlOXZNV//7n/3NMQnwM/
DRBOAGYjyBn/+EyLJMY0pQik1cydxvTAqQaG+vE/PuSfmwvI+/ekJYPrIhgv2T/5eyAkOjWmyAr3
n/Mdq9zxNibVXhU/f5gT300fUeE/4tLwEUAclGV2wKG/++9fAZ/2T0QD2spvNwEoKzGyBp/wH6/v
0KPFS0HtKpdWnPNhemmRSY+2HZ1JiAnQM5I2JVzX4tPaDrd5jI/zgqN3zDp12BiYsijzvu9lWISI
BcfclObqtKbt34ToI200G8oRHHYc7OHwGEjXVr7CPBoh5e/LnA445qN5HyWsSvO2dCrZKYAG8TY9
Tyw+pV1yn3tbJb6sEjJdFxkcFjarIiHyOIlw+varKCmH9c5iMtzXYQjZDkrEBwT4YTBL1raAUPWu
Q/ohPQq7lPEZ4N8vB+VBZrIW4hh6ZYl9l/F6ihlWOd7MO9X2EwKMT8/M73CPgH6CnwlO16pf+jqd
0VLC3vKImHFRrCR/aWxQjQ2eEfV2Q5fsET9/xDjllpsoPcMb8lcfkJ1bYBFpG6BSDk4AhWH9s9+O
kAkkOyi09yrNTmOYVcmK3jv3flgqntsFyTOCPtihOWw2fOomkM8NnA/iRH2OPorDUL5jVV4mo3UB
qvwOLo77futOI4k/UKGha26u7QjHzgD/Z9LAJ2vW7yZFs9L74KvPAnQLso9b8mvA/Qo8dcQlaf6A
0PaCczqHB5/b286eKOzRS7ydFZnoKyjFUFXMS+1aVYIt99SGwUc8tKXV45vLp5MeI1YkkP4V86p2
KTjj7ZwUPR2OkwzgnZp/ckhjG4djpBfXYOvfbdN918YH0A53EEx8jTZHfF84PYWdfWZAosUY1phb
/yBJeshUjvoVDxZS/5tS7KVt/NMYCYYRuyphUwk5SZhN34Nejl6m559JBzCn6YE8JCjTytRrn1FQ
vtpFwc4dTxHZRdhFGCf5j5oAUbDLbQn5S6M3uxMCAsqOSvaLT2G6k57/AN/dvQv4ORl1jQwDjo/z
xoqS7iFy6WnNnYFVK54xFJOu/qavuTbbE7lNBR8wEGHuYYu7sNSheiQ6XK4cMhzgCv01zNQZjfCN
CIUtv43ZjrTRCdFVZ7Smp9zhPdNb2u/mfOoLxH+ley1ZWMPurzu047Ddhml+MP2wp1Q7ABS9WQrP
Qq9k0GFquLKS0G3HSJLXCOjYMRKaPAKc+dsz40qzkHek0f2YoiUtHdkgWgLT9KjxttXd1H0u+fKS
jHQs1y1ZK4W18FK3x3mwlNsGAV2LQ4OP0wPhSbnQ4YZ1rfg0KZAF/bxMHHTSwQZhmJjWBJIj1H1e
gOQZsck6Yt0lVfTAJhe8bStIAtumX3JInvCvKYTlZnrPZlyGAjDbg4R3bDmhTCzieWFwyLUZzLIX
fVar+EuD+MQRkATQZWpr4buhgEfXJW8hK1D6nSgLeYEsG9U6mPmEfZnCBQfYJvzRMfn9iKQnTkS0
B9BaLLCIuAzG/DL3Ww2izwu4KTUDbxY0NkdKim+fmPjmJeYar82nGoJC+2Ivg/Xgj/F+pqikFUzw
KLBGN23XTvs3msc7mOA8yKn7grYHUVKkDoiGmCsuiVh3M0x/+AZPza37OXK/bifv0LHoviZeKTN3
VlsTFz5jOy+f9iLzP7X78lv/Xbu5P+Uw2JX7aGSkfVfSM/vFpgi8CNEeWDlVimtST1bCLWoOGny5
TtQ6zff+mPxJiM0ZGv7Z2zF/S4uu79yRQtKr6gT8jS94oAOaQ+5VmcieP7O0i5+07SUgYSx6jrOx
CRCRRQx/RNbffPVIh0SPHCoyoYa3CL0hNv82vOVpi7w8ta4lD4L+xc8HcQeI/Hsh/hGaaMiGczip
WPKX6CQGFmjWGHLNbrFHN1BaW7nc4YmUlf4aen9XB5Dk1C4aACdlwN/WzLtMAzoFGDcBZYibIm4M
iEmtc5e5817jwPhPntcrClwzfdUdgTWpijBvYza4Q+iDfJ4AP/KMIGuUs2G6/ISngzj1/bwBivSg
AmMNgmF5ugVVk0HVtjG+F0wdk7w7I4cwKsmCMKMpAwnKUXRXm00unTGitow8ZDa7LzaIym9JXAWS
vSrbb0uORvcn3vhRgVrAB/qB0rYd5Nuiwg8BtUexyAFCuFQFJVhQ5BRm4qpW+7iZ5SHaOAhEabpM
v4Jt+R2Co7/3aeKXRhCAwKOgQLf8ji6fuWcmyEo5Q3ZwG2WQcC7APA34WsU2iU/PzvMJfCXnF22G
9vxp9F0HqGNk3Q1YVfTHx9Rhp3wl2roXkW8KlfAYiCJGeO4M74U+rJTbNKyYs5C9BR29STQN5Iij
tTVAY3J/rBTLYlYYCN+6sqHR+qNro1+68eLxkKfWvy75qHdIKOJVSka6awgAi6o3SAnddR6y9Iph
mNsL8JMEGk2I32Aq9bjNVu7ABUHfJS3ssmq8y109QQcLoC4LphsCEvRHI5i4jtpvaCUyoipYOHjA
yqfsp9JjWg+GzU/rPNJjg3zhmKKYCb31mrWmI0cTh1CyoO7Onwzqi5eFNPIkA+Y0CEPd+AjmBjZy
71crcKsqA1XoAZsRVlpy3UWqvW9mTfcZmd4MAO01gzNl5gIYz3i8q/t1i0uzzfusJUM5dcS+t7F8
8nM9la3FAdgZmzwKMbJSIXjvgyxtCICro9FfDtXzixtltNWgG5bR2t/GgJZ5n9bRjPQ/JKTgbxTZ
G5z9/YJgO5ap5HMp5Nof8oCnBPjmxJ5RirAC2vXs2MLA/ikfefvqbXrbXvIpakwBovARCrT1YjsR
vXPdihKNKN0FY9TUOZCuPe/zAfZH0pZZQNd779t4P7jcHqJcD8shhpPCHu2DgEKzNzjQ/ajrihDv
88Hks6jpAox0bcwDz1b7gblYUq1OP2OW6M5yId9SUArPSzrk2QvO/ZuEV/oJ2vJv/SwKvFIOwkIM
lWT9PpuA94XeeYjnLyzN59rmV3gs7zD7Oko373u37v1GpZVIbb8TEPt6wNNleoApQ/bHxC1/oI3b
9cghA6oee+tRakn3Dfbl9+1pHMTwgWHnNcAhygm0wg4TsTNmRKJoFcXj6g1Ut9a4Izibj3RIFFae
wY41jef7lG77jHbqkYMdAZGJf0hNXk8dm48YiXiFjdgE8wR3wRuylbmvZU2EBaQthy/c/uNBe7be
WpHtkKz6tTR4OGCYxpUI7F2Nc9VmcCkfcXo3Vv9pkvgpCYhC6yJPAe8fbPAtg470fcjyX5C0uAp2
VsUGbKYy8QIvfSfhSNxATy36SoaAfgk0hwVp7MXjksH/Pj/1ZIaMtV0uIsvuzUDKzqnhAFMQyJvM
ul+jztRrg5EeZhm4DTt5aDiYr0Q795r59DVqkqDE2E4XktsXxEKLOown3LuccR9jB9QQsF/JCgVf
hx8WRdhQfFeUIRL7DhOGMN6x73xbzyJyWOs87u4aOlrMckKGasAyuE5kd8loeEk1QeCagUgMcOVy
ooqVMARKi2/bmHoRqF8LzCfRQgvGNYYBqwCbU8bpEavAizwSW6l4erBr5kqmQSmXsm2RAoDZ0W/o
c9ieAK64LTx8ZCxarwPPwmfPkqEQa3afFRt38RjxH4lVF7OOEFDn7d6GxD0Kjkq1iYdX2A28LTHC
xGLaa2Cm0S2lYH1wX8DjJNxOjQT+21j5I0sWVY/ekne44FJ1m/Rm/vJBzBVOls++N+mpz8DNVp75
4ANFs+CG7gHppgkoe2I7xMADdkJuc0mRQlFbkJErhQhuqMOnbDeG2hWjae6I0nQwAkyvkzex3wox
S49BMKSVn851+C+0gU5HCNn2A848VNkYQ4/LjvfkzfH0EWbtWO551+S6TBqIpjuusrK3/vzUKVfy
hdXKW5FOT2m77FdI0X8u4DAAxaQ5qrnvoqTZkmPLTI+gDtx6XcngMP8cwmLnGcwX+5aAFDLvG+Dw
+m4SuNMXM7KFK0Qo09pxlPN6A1aYRLjMvQoHPeakuCwDS6++7Wtt8j3q6/ngwu4R48uindQtceK2
yr4ewLvREWbVgHX23oTJlkwxUpEq/wuH81kXC1/eI0tMadcUUR6td5YrJbvN7+ayn2ZS6q2BdLQH
fS6YZngcuKCekRy1bxbSHZLelThavowPb6LBCy5TEJ19PZ2ALP3CKCOqcSDWXZNG8CfGfW0BThZg
x4CGB7l50a7yDj3HWSvsgMn0z4zDaAWTzjELXJFPoM7LmJfBjDla2sirWAJ5X6P8DCr/8BQxRI4F
HLUDTdnRCHtnSaOK79ZLYBQhCj2sGowi773bFpySME9ejRe0BeV+JYPgS7DgNSY0fsLkHQUVXJY+
Ux9eMmknIXTkQ4OnPEIyE8QFhMOfE2kzZDaw6Nh17oVs+fSYN7BHEfA1qm2cTcWycbrD63OMEShV
dkgB3oU9IIGEtgKz19WrgDP6V5hXrGXfth/ehHIxNxyjorhH9jkdax2jxrb6gosPThKxAMGA0+Qc
JCbcBZiFF4h/eWygJaYEyy7SvzLwQdfu88d0TZq6EzFqoUk3ZUTQosf8mvMt2LMMo3jm2XLjy711
+TlOpvHYobYp2hwNUR827sTmbqvBPevBNcNJkSBg9A9yAO8wwvrSECSWMdwgQ5WcBYIs78MEbMCk
bwuuYLQU4VFiCn1kKjz5HOMlH6EWeHnlm9iCuVgwu3mKsv4+YM50Mc2YAUS28POw+sEQHe+bQcrC
AkYNSp279CysBN7dzqctwQUZITYLtzKCF5Xk7NDoYDvAu+oZ0w1SRAtweBQhOzonS7PzevLYyfio
iRk/ICxooCZB9PlGQvxeuOLJFpPM2XYFAgKeFyHBrWjUlTGVvZgYWXLB4JoKvIyunpEui7vBTXjC
6m1Vej3oTCenHHYuxaQ2RBdCIlO2nB6CqfsZOb7+nmwEJwUe56d1cD89CT8tOBSC9dZ/ChEBBkrn
zzGUd+fNvF6ahBzT0bIatGhVjcP8AtbNH9oNbeFwxtZ8DL/ibuDlnC1+uWI0DvVmWmf9ipGeEqWD
AUGrRFAEa3OHeVhfwq+ijGHnuIOH6DWFj1r5jTwEkXlGKtINKwSri2Q8rEYflMa8p42Tcxi0WxlT
MewFjmMAz7fe0AkV9pzfANT+gBRCIiQje920/xfzRg0O7XT0guje+iY6QFj2AWv+ZI/+l9SdlgLT
sISXKzQye2vZfWt6TF3gtnHIxxb3VIdBaOiJn7MCar4sA4HnCrmqKLoDqRYln4ebEvOIzBusf0zi
n1A24yPSqD062A6WkOc9QT+elaAMscrX3pmPZj+wVhctKsBTa33+mzEe7JF4ezRJ/6EhbUTpkD7A
WCO7sHl9Hlpg7QJa5kKr+RrAOKNcXAfxaTC/CuG9bnl6b8a1gJVKiC/yrcKOiSwhl37x4+6mZ7zQ
xGOPGHv/iBfUQnncn+dw3Uobig36lO4M+581LJKBSbwwcLeBecItnoffTYQ3p4tJ1Q7hjN2DEnEU
HshHXQiQ2eQrgjq+25wsJuVmTYT6nNbIyOP4czCnI/xZwej2oLb5tRXs2aWgR4ievEAg/z5F7QGr
GBdejH/Y2H2d+QeK32Mu0OGi9wCcKBGWuoHGgT2Sr5WAm1QJGA0zDsR9xmJ+Nla+sg0wD1HiEebA
KFNnee5Fcwk9e9C9kQfobiZYbuk7pf4ZVpGXLFdPvGdzIVX8FqlxKSUBL7f3xnc4CwJpZbfeta9p
hPHV3IHsPm3HlbKvKFtf+97bJzlIWV04fiSS9W8IZUsKa7xdi4V5wLRAAdIbpyLBrV00S/+war4V
PmBGPPGoPyIa75dYwWuHXHsXLvze6RSfaz5iFKiqH9BijL1XNMMEw8hkKkkQAUMDorTCZDo3t6QB
/0Er0GcaeORE65eR02EjBpUHDFB2luUG/xPg7DR7z2Zu30TrEMCMuy6aGPxqWsrqhgpICCYKhCx7
HJh5TrFzc+RzFjaFE2lmlgPsQm/JioqSxJIW8UrQB2KmgPoL83w09rtWdnc0hhDufksmM5Ldt2gU
gJgg7sDEtB6XZPjIvz1SkNwzVRZHULRhxMiWPqnDZBQ1wqqwnXj/xRr1APKe2aPN3c2B11YjR/oz
X81dJLBEZQqBAo15sln8IXJw+Vg0FHi7qoXnlUvGHVuB700d/sM+B0QHtzKUztAnIZkSxWMk5Y94
lb9YC59udFgOp+JKysg1gGRYGNCgQqj5crI4iqsgXKGBk94dnqxA1WmMpo3S2xazh82Du3w4XBoB
eCqUGl4y3po9wYLm1a4WTGumP8fBGzAnC/deQk/g9PWFB+OXYvJR0FMNHxbIuq+tMznIeclXpn3o
yRU+dqQzrTNtH7+1UMWSgn0VM4HMFzadhty+wW78ZVJoWnMxPkBa1FWdN7xEGzK3EuTSsjGRFSyt
4hLTV8Ci9tJ44jrb7DrT8OxNJKxa1jGQ8syvBZ638Ipizy339izCHNCZDAWTMEcbuZMYFGqoFjNg
g+yrgk2KV27y3pYIt3qbgZffBwijsZsAVB6wytguLUgGI8JmRkcBmmGILhgmTUBovFwdVgKuCVgg
j4GbVoT1zsvFC/nzJix8haImOzQ+GoIQsn4sVRDXNFvxTrES6vEv8PiXD08AOIumEQdaeG/yNio2
xb0nFeGmK4agI6dtpb+NBPkBLjvjz3X0ySVdZlZqL699S8/fGhsAoHx78imCbUWuz5PME9Cdprlc
lZef24mFez7D8t7K7qZ6D/AYjYE7djhntlS/KAooAV5+BDzC2d/BxqzEfHe+UezWIuqSpNoQT4aS
MwOjT7VkfgNTVr0kdFL3jXn0bok/1bPken2gCSgUvj/oEHWWtlAUwYbt3MAuNMPJuV8AiKIvN7su
73D2oIybxM840VGJDMTsIWzzfCenMCowcnVjlRopH+Ba9tStnivFGH2xPtsOxmX0gJIPbb73wVf6
S5EpOYo4fnUChFOwsRDtlbHfw9h0ZSsBOA2J/XQDmB+uTe7D6m2VH+g30BreuzwxRY8Covh/r8w8
dzVGZr8Rv+bXvhY3mLZ0pRf1wQED+WbvkzWtFrV+p+sEP1jjE7yt+PnJshxsuz5JmAQdYW0R1EkY
/MkRDFyawEeH3bIzMQ7ndwbaFexEgan54l20A4q+dKq9JjuDB+9OM2leI/TwO1AOodF2vMakEOxI
+HwVOlj7vfgXxQW4mKIgIFO4JkhMSbljducSgybUgBvDcv84tnhSQ4rDEZ5ztQaiA5Ye6jkJB8JK
exF4g2n8U7f0GkUWJl19l1bgTMWwIlvmixfnFguzwQQjbrFm/mmGSc+VAAarwkYC4Q4hIyu2gQ9B
mcYSdwPIeCXnjQJbYxY3YflrMsUWBy9jpK/w3diwk04o4K0NNGVJ0mG+4y9+MO5j0428lgo8ZWhj
vgdJCdryEeVOnJwU1Bll4wuwvr4R7NZX6FiH+SCC+Qo2f4/+FolvEN2BvMcw91iS8C5mTKxw4BwN
T3czHG6uoaFul/NMIEmji0f41KAGgj64MD5a2xQNYaXJVgejPWH8+G5I8nOcNbZrOolynvLXQChs
q/yZAD1nzSvwhxu8fdh1A8m20lsu4CLQwZU4jw4r9xEDbwnK2DaCmwPMzlpZBA5lYO9TgE8kAAdX
wFR1BpoxfsY0R/AYUsngsnfhcZTC1iuNi5Qsx9GBpQYJDwjfdi+n/EWG6FMGF3wSa95yyy8mQVOR
oE0CYLFpJNZgvRbQoZp32poPYx3aOEDv65h5O9/lr2moni32bTrrrQL0DvQ2r1eOt7NFOdmoH2Nr
PIy5eFRTm3JYsqLNjrKtFHR6A1mlXgw/bj29aOP9WsPgSa4+3CtoAIhB0Qq59E3JQnPl4Bflqats
FNZ6hrNZPA1PbFSyHhawK/GN/4Ise/X6Vu0ZNY+DtUEJC0GvcuPK8JGshmjy0LgMroogp0F4LIHP
mq8QKeVQcPhVCM4sFSEGbiuAp9ncw/bHGH5HHGgCG3DYZkKTiW/2jnnzC1V/7PZ/3J3JcuPIlqZf
RdabqjJrxsUMcFNmwUnzEKJCGZkbGkQxMA/ERABtbdabfoha1+ouetfL3uWb9JP0B1LMS1DMkDKI
vhmWssywkMRwONyPHz/Df/6Dw4vPZPeCoZLMLTfj1upLNAVx7LNIV76sIvseznCSbpY84nq+tAie
plJ6gUN5RrOKX8S6Hkd0DYvrnBBSRtLVuM+Xrj3Qs+zaoxQ31e3bksgAUnOOy3Kqxs4vep3GVO1X
4blf6meZKoLSLM9tUTkPdNs+pf5mWpfgnlIpuoR2N5wsgV/hPdJQVHHchT+zvsZq8LW3rO9mqnKL
Pf6T5/iXYmw1YWz50RJ8cKX6DFITizbrt3UP0IruiasrKM4A76oYe4q0+uzCPoL9RQtFW5zgbFz2
A3+kNCyBgh5F2sRdaQYLQ9R36An1raQ4+bWYVYTXgqL4eUnx7i3OyvJehTVyio4iO+2tHG9YKeKF
Fydk5jPg1Y4cByPF7RHmL41kFPb03B/7vUyjaahkfe5biTXx6iUBOinLhmEuBKtzuokPazWSx1IV
fpacugYvKwKTI92b5OAiVoIej2Ta1Y9CiptGkmeHp4UWC6PGe3cMezaczfT5zFotp1FIgHSQ29oM
lkq6owypO8nHRa2OqRvgdd1YHmp2fZ4lBYBveFidcAg6phzqFgEZfxUXp7Ii/EKglBZ1GO8Gd+tt
rcuoiFgQT7Hp5rRD7t8acvylVsjmwFZ5k9lpSMe1LAWaZrgTIaPvkK0I944lqSO50q5qYAagIOCk
AOejwGkox0k8dZaaC6Q84OQpK6hsgT/Lce9Zih1jFGoA0/vUwQ5KlXacNM3UMEX6p0CjT4WyLsY6
xE9AatV5grN0Q6nagz6zP810jLiknhPEVMditOyNa3gCeWOLwF/j/si69ZwDYx/Rc9Q6r2zKAlzr
Ua+Uc78fT9NYvVjF+dBTo0ZNCoEZwtlYe+mlVFLD6aOfBmDpnUGsJPWo7/fn2CYUgKQOwSLBeLb8
3uzJhcOJuL20nMRL2SBgCYkUUDotSAeVHBLrg1gO7kSmYGXh5cqjDlfoQUxa2VcUPywHFnhoykOX
ZPQ178zOqDCJcAaHuWt86fV6n2stvhUqfTUsYY8Mg7wk+aipQzUqRRZLH+s1CVjF7acDqmyTkUp/
7KLuf8JKGJFZyQeOLU8DHwrLoixGVi/8yQrT+dILMNciUoP6VVDTjsWC71GkeNVXsrs8yqWx7uu9
SerD2VZzqxN4p+zb1RKoekh1YodeujFVHrJVQd5mBFzpSnIBTejYrsOJmM3g8JBI+cZ1v56ky/y8
MuRgzL5fuBUEpklEgNydQfleuBc9Rf4pCAGKpr2+MHFS666W8+K6V7k/J072uSHFPM9SY0Y8wrWG
dq7S3oq6Zt0LJzQWjIZ+CjFoHnqcFEGZJFBJjuk9SdWbp3ClzsAb5MXyUhDzL7VbI2oMEw1mvN7I
EH16gCpBPQhnrn7pZr1JnId0xKis2VQ0IEGlzuYLYJp8iM195/riZOVpNFb0lPJZyHs/VWnOjHMV
CClplkE1k3V8Q8c+ZTWofjUM90upCAs7kbOpUoQUMoQpStmTalLyDe1riW0fsr4C7LTwm8E5FvT6
w8qr7xzbku8lagDg/E9VbhvS18MEzP6whPJ6kFnxI8jzK7VurJAUuzsyHtOgKa1PcFe9vkcWfcnN
uCSCQc6pykeEO8/9yJYAey0vtF4N262DpZLn3oO+kj55gRaMnL4vndJfATTLyiNQAraowbvnoY9z
n9qzhMBvLACj69Hp6BQ0pgSPIe9kXbL3dX/ixLQ2uTbEJNVvZYoRPWKYljWD5lOs6JFBEweiq/AL
q5e+3US7hNzLRzKI92roeUEiUQoqqN51pUU8KqxLqmbgYy2G8TIXnIdSIkA5Lj2qTy7I9vdhh1PD
bAipWF/m0MjkyD3KoewR5lBl6pIOz3IWibE2FjW8pjFV7y7SUGn5uDagvLgtvF6wKHJsm94yRn0v
Mwa9clS9Sse6inFHoY3HgUz7mBm4Ua670JzSDR/DklM+CLDghRGVu3m+CPyGzpSSZfWsEpU6+Skh
3OqTEHwkOMrqW3nW/GmtK6flyquIP1PLOQiXYk8+KwNY/2i7IDwruSyRxXGxzKOU9O+siILgqrSN
IrkgMcTGiFbV/xliUuZVakXNoGDdn5Zi5lbzlVQUxrwEfPIIByMEsgongWlBJ3FWWxip98VKjJSR
VAfetSwWegWlrh+dlpRaVNcC/FzKyMBcD0+1lSUvxyCCZQA51hLIhoG/5A1FSF2FqSoW2ak00/Nk
UuS24Z5xe5asey2sZhMv0Sr9rulJ07+EPcjIf8bqo2NxCr4zGs58VOdg1TdWvS9u6sTCgLIhfFfb
yzSBYINNEI5WpRHkgjU54ZEDwn6sgBvzQGzEM6wz+sCcWpUPpH+WrsQHRZ/1nTEFHmJ9Wvhhj1aJ
RZo717Gm9+zzfr5KwQ5RBhg8E5Oxy1Ob2AwoI1fLMXHtVR7LRGO9sJhdkFr33GHpw4Z6q1I3FUzT
nqZhXJEvLj9FAZnpi1QBdT/yl5T/XlgKzSGvVzp1csRGSHhQ5ktgxEvkngDLpVCq41JcFXOiWOEK
k8uIhWu70LHqBcFziVsLniTci1qlfsmsZFWN5WUOYoFGsv0G29fzQ8B07mpiWFpCQtROReAUS1Ea
5Q129ELIUzsBD+NDQkxEEu7ygaEUkk6dB76GdCuCaC/uNb/W6O1IN5zZhHQxYNc8NiL9SsedO69B
4yZDllLC9S/jqhj1QMAZ5Lio+b91Qmz3K0/SNcZK9OoyEsJaOld7NI64qTWfSwS1Dji6L0bF6syr
U+CjQpESXO3ZoAEGTjRDfQAjtKeKVxOGETwt/hwmlq2SMvPr6HopxMalC77nuVfFOfemakVnJBZW
VyD2r12JBCStkXqgTopekX2iO3NqQ9wXxuQT1QrW416kYC54ANoI9fUA9FtpTSkGseuLIg4KCuNm
ljsJ0tAnDdqkLY3S4VL0iTwPSrrHuCPwESEGkWq5ToEsisETiBHxyXG5WAZysYZjYlv1Roqcqcpj
rBZCMsFT68fXMNVCCypUhZ8A1Wd17gJUWROGjL/KYVqHp6EDznu4Ekqgai6AXpnmsZr0U0+lkmHg
1Do1HvaqBKhjpUbunoMqxYF3pcAH2edmsI7HhkNlQ671yntVsx88pwScW0qrXrUaSLOVFF+EWrD6
avFc7yYkbEK4DYZucZwoUTHDLSZdRXWm8pAS71iC1PLUbCzFVa+mOMJJiFyoij3Xy6WhDUJ6VQ7y
UDTMwPPju7Lop3eq0iOqY0suWTliWMSYSqv6rLslR7mfepl0W7pMZ0iiyz9X3ZWhjVxXyeaRRCO0
QVLmvnRdAPU7U/yAQp0arhEK4NQgu8Bs8MjIpALKs+HBvsjtxFthsskAuDCee+kQnDz5V8WRWF8A
JGDWRXBV1DmsUe+0ELkKq0AEp5CGM3IfSQNqr2YlHWuWq+UNtc2oSFIrn7MspepFllJtnMJVvzxz
Ksh6h304hsDaGlnvQaVoyBq5siyfzeTAvsoI+t5FAiVQUOEH+lAEhLCcZHogPkhVPy+YrOBQptLz
z9PZqprmdiTeEdIgYB4viVYOEwFuScN3Yus8gsE9B165pF97sSTMdqrl8OhTD2oVtwCzoi+AbVEh
RJZSmO9rBX58WajtbFTTt1oY4EfN4iEkQ/KC6hPZHskJdYKZ44nFyJ1VvT4hCuDcENG7V8R9wmQS
QxF3lTi1kQ36/So6D0St+KLR+hv3VxW5h5KS4HIURVy4kcE+lZG2+iXRIjcYakpgRHgjqroaUJWX
XtuVJjyBc8L6j3sRMQzFtm7B1/DPFLQE1S6lEAHGxD62B0t4mr4G4I5hNae0fDhbQbE8MFzHgEi8
JqY5Rr2UycQJKR8bVJRVuk39X0HrhRBr5EIwgh4QEk4DjUnSnunXbvFz6pZAeY1VeUeps2GMsPT9
R1KGfjVeiSloT6EHXJQ8r6XceLmGDodYXZmN4jQyvgppnN0UfUrGMIBjMFHQmU/oWpWFFFUExs9F
VMYPQKDya4cWU0/JEkEYUqGALAWST7GqY6XaNA01AJ8AACnjUyrDnNWO8gWEHZ8NJSyIOwN/yx4J
KHYyL5D43/fp7QMYIdX9h5mdXimZn2ZjfHGs9TQrH8Kssr/00yXRLkEPFJAmnu2HZipI4aeyJwhP
KpyJV36RB0+OJi4J26mUbfc8EXcqq2OiP34e3JM9AW0n9GJ5BLJJiAZerBTnaZ5oXx04rq+rSsAq
oQJZmhCF8x+BpsJq6am2xc7UQHMCoRDk0Uos1WnuL9PeGU3UixuiMMVYWtGXeCTI9uoef/cho7EB
ykpZAWTO1Mp9qODsWuSFb+a0ExlrROLqcV3cY/ZbdxK30SeDvKF36eoJ4PDS6VPGbfcpxE20ZLgk
MwrCpKnU1Zf23dKO8is5ivojz9ddHSBVL7up6RAJ3NwW7blj9WfgRpQ0+gwHCw5mDbZnSKrPowC4
oMJWEOvkEzAJ45nXtj4p8gyAUWZFvSs1ToXPMLc58wjESY+yOnhEJwVpYdJ8RKVpXcrpPHcMwuZY
Az1nYlvEdoETCoi2S6O6eCjRfYh+6UmlBaBY6uTGxa1IxjU46PLUJ7zBgVoXTdRGXuSnslzRrEIM
xDtJq5FLrD3kXiyrUAMgGtC9zfBJOVQpPXguelmofiVB37sVLd8lqC8UhL/X/65w+iRvKQhZjkBT
1Jegu/q/5E4mzoWakrQR4bn43rbzfkKBvJwQRAFzdO71BHSGUwZoGJ8eMpQwghI9lWcycJtUB9Cf
uksun4gbGsyRyseE5jz5VhiBx5Qq9VwSyO6v0oLgIXhHcFcwfA2sWYnBbdOsitGJFYB6j0QVKIrr
ek8JoJqRKrrqpbDU0LqFAgXawCYwdhEuewZWK4iteVkVcjrJctUPhwE1Awvci9l1ROXxSHfKaiLQ
xmTkQuEwxGwgFajXhBwHpQBX2AAunMYRx2ZeEicN3dOgLxXpgNbTWjimLtN/WoV471Dl2NQVVbNU
n4gRtejjPkHvrwCVJW0gW6L2uOIgo8pEf7k6DaGij4c4CnY5TSVdIoUnQ6ZErIcaEbg9C+k5Wy9W
ltU2bWNioJgcYBUwIq6INdD9rCT4OqMoK6QlAHcn9rOWGCFFij4rkokEt/irMbsGK94bCTQsGoYw
Id8lglO57gBcNFUIzA2aAS+IqCsLXCvsf9YMyzqlylyZShGJ0zIv1Udbg62mae0QCAMXj+6LIpYh
hY2KAXJJy+xPdlrWNyCspE+rWqNDnpCFDWKd6lHnkwZOdjaAqXipjPs9CxMpqWz7k573RflCzoJ6
ki+T+ItPzujR7uuUFTjJ5yQCpZwYS+9ZrJcWtzEoaiK82jU5ACx2RwCzStVYIvGvNUp1l9TT+5MQ
TgViZUKBuISVz/mpZ/h2gygiIzigPWl+LwZVchEninNDlnMuwvyRDwWLNpZjq4B14zGSvEobU7TB
hkLlwz3iJZmknAl9u5eMN7f/ysnBWlOSydFyALiPYqUq7+rctuOhMUuQ8II4S3GpWEgprULoNDfW
13Vv/eaquQ7TXipPAiQlGcA4QJh5PQCRcE5ERHUukAM3Sss7bWlhcslwTQFQz1UuqZUU8ROlLDn4
ntdHLimcF4UhTVHtXjYElyU8eY2sgLKnxFEVhGqSafRrudbgbfaus8ooaaoiKuqlmsOhTKlMwQJ5
syWDUPbJBbXKqtI7kxOaLI9hEFGBZdQ5nrGUrQrvLLZLPr/RAiRlZtqFAZOAhYPkLcshGFaPes+1
AqPMQK9UIlG0vxjOshWIudxW4FVX6d3Mw4DIAoiJIh5Ju06vXnHoSOHkQyPMI0U4A8MJnh68Qg+O
fLAyNnZarXr4ErAGY0L5BLoqZUj1L9H9obE2CFOUj/A5yGovviREIAd34NP68L/lIBKH1MdK3sRS
daV/1re1pkON1uAhVxzU03oWoryqmnMB0tn3HnuBs0yHxH41krmge5BqcJqLfsJ9OijBcsAQUmSa
PswzDCkahs9qYRja+FVDWsyxk5UQ++FVXJWie5b7PHuQQBxvj3q9KPkJGdIIbEIEbo1Lv8yJTM0S
UCgQ64E9l5S+Nc1SGJQBJmfWRezQa3MgaqlAnTVE4dn5UpIqn5QRuOhBXYdq79QWHWrRBwADpeyz
igdijDGLKCLMlxpIKb3XmO+uXviPmz1MCMSnEz+1vPysCD1BHSz5dDTEX+3PyVIW8imRIHLCgpxC
aeOofo5WMTJjKNiCAIglLykM8u2ZakxcegWPVgL165/wF2b6qVY6AsUJqyCYyxpBTnR+VQU0W6gI
uaqrTHiwwkRZTkvQObMLPHvET0lK8jCAorzHVO4j8g6Rl3AU6N4M1JC7km7BWcx8/EQbYg6Ci35K
htCjjr+fl2H/LC1F+ResfOOLt5yNXaMHhsqhvKZB80L5fd+Lkb2VFT5ajlRyhfg3xUqh0EPG7SEU
MehXgXVv0SlpSaVZBlop+yol/Z8pH0QjqiqX9SQTyp/WZXsvRFEtDqT57xFVPUQB/+1zT7U4q97H
ZXW6iBoWqHR/qGY2u09/mV1DTvUWjdXOR8f7JFcbwq0Xlqs1p9ND9H0f2nJGNTN6PdD7iLEUKj9b
vFjrgdacXN8awDeh7sqfoc6StQ8qpaI6uGTYI5uv/3LiR6H18mtRkD/oEOXCILu7xYen/JoF7PVr
vecz35r5Yr0fDScYbW2OfHdJ/ICDINC+De+z+YIjd+fdVZ1fy9SWGvycRd6Riu97rw7fXabK+Kh9
l/ofJB32bwpmN9ve3ndF/6BAvYg1Z2x+Te3vD7YE4kYiOeW7h/EPiL4kfZDVhpScVhEHtl/vf5Bp
hwKtrbpZgs2S/0BSICnHngC5/0EVZO5++WUJWNOdE0Bb0g8CXCoQPrxoh80Df6A1EJt+NUedBOUD
sUNZV4n+b754x501EAXpg6RRfqMRP2m+fjxlIEFNedQScAnA2QdghYYcm6/2Esj6B6rr6cW6uW1+
oO3vH3sCVO4A2GzBKtC3pvlCnFq7/wGQG8SiBnHjH3L3aSV15O5LygdRomkJznfr3aHNhPqcxsKQ
Zv6g7950HztK8kWuAL15wfarN2YPb670NRFvka8f7tBLDR/pUa8O5cOHPtwwktA0Pd6ReUhRBUMn
ofxyuH6g4w4R65FvjbCznTRlpePb5qv17qrMmlCi1wQy1l8QybDK71qCd3zoN+dhSHj6ee02OIt0
h0L3zQ9snYbXA7xYzS90udisrY8+QLC7GXxjQTff//t8l293/ZI7v2xohne+bX1242zt/Ha7Qutp
vTzrZT1ez7Q1sXFj0LMI2x+eOYvETOZ2tf5F9fJWG57foRmaz+Yuy6/MKfjHNF4xCP92QL416ik8
yKFvhs/boZolbPydYwe+XpSEubfjbHwWjMhjh52aTpid3LFOyeKEaZ9cO8t8wQHeDr0WAaGDJ30O
nWzxfDLNzGyRtkZvLM9j32PIAInpn3wMFokzb22rpAsGSul3n8Bk3rW1QzNxnp4WZmtpsPPo925A
JPTG+IcE+Ddd8Fqs2+7dH//9y3TWckIW+K94gD/6T2botLa6AzH9GD5HSdIaFbX9u5v7Ttn5mKdZ
0p6r2IHUDxa+5eTBdn7rsypuv2s05/cpMWoRWdi1OjhbJPXCigonbC1JY7wfuyZM3kzytiroQAMP
4GzkpLam2zS9OHa6o0UYmIm3HahZ66YdzLHDnicsQ/u60DoQuHGaRXuHo2E7O3a2w3oxt9trq3ew
tkAG9hehoZk7drYTM4kWJ+dpM3ZLzpog3NGDJ2Y4X2zHacSh6UV97KinzhPXWGYm26GagZvmj0cP
TGuFMF1U25HW437rWnynZjtdJECr28N2sQ7YUe3VbdoLHLsIsDsTrG6pBlHoYNyzPETntBaBNpbH
z/d8/ko5iE23qGPX4Twz/fZsxQ5W4WKR7AkYkNnjJ3thhifXZrVo211d3EBXJp3m2tKgdLC6V05m
5/umiYgNdvS+Tf2oML39KXewxlcOej1bhGm2cNrr3CSFjhW3q7xcBE8R7MPbsRrtQwfD7bffb6pc
w7/CmmwHWo/b9Fc9dsrXUWjuuVtNb/Wjh210+3aY9WS1DnbvZpHZi+TVLSfqHdjDN1GyMtu6oour
mbzuntVDbHC7MN8vDnf028kt09+OtF7iLtzv+4hbrn3wJKEDXdGc6MX+wGIHAjxda83ECVsxA6kL
r2MaEzTYXWF4Hrfffv/WTQsThy553o7UbJ3U9AA89sxNV4vn9uUhNQ1Ojx/WyerNqdsOtplyBwf6
s5ewxC3jUuri/niJwVw6ofUctd1GpQOZe8S4miN3Q1p5tdakIVI+dr3RyFxQCytpC3QXXs10kTzt
nW29AwnB8VicRF8xXlqnBZS21I1izmzGni+e9z09kVRDB5fVJfTPRWu1+316lBkdGLa//s9G/R9y
zUgfkySGtR8WWfpDysrbj/vzQmvQ4CN/22jzOkrXKMADsXEC0yEn4I24eDQnvPjGZ36E2PnHr/tB
VrqL7h/xl1d+px/5McTpnTf6YzvOxjxqMERt1fEHx033TjaN6o4bcUwDhbilm8V1hPWoaWJmcZoP
Ra8h+n+li/7gEjTBR9PfWwei4kcuxLTpYHhozrQl77/ScH9szrfNSWjPWJNpnU07a0UFYUKDAK1J
rx8jGndg5ax93alpiqrSroj/NRKXuqC+ekr+j76S6TulG5kx9wRRMyCfoTk3F7skioYmN7n39ut8
x4MGOBjO/ECWRadXpUYJmijzfqBfAWt18LjrRRrFUWYG7a2iaETtg5xVNYEW1jKAl1ci/B3vdm1S
7b942k670Q+gzmi5iTjoSAP9sqlu2P76gCX63t36LdNz8juelaGQ9JFZRRnTV5DoUvstA2fz2D/v
lgJ4R1OV99xSO5vy6hbanf/LJbf7ozHnu0m9rvPPrWdtf7P94bfSpwPTbizf7R6ur4Bvnb93Hr9h
Fe9lGtRXum/n3d856qlZm5y0xIlb8xVe3YR/fOhzgsutQcVX+vQ7Bk0Tc9F2jbtw3JjrsjXXLryr
iyh53luCLoxmKKNNJ2vNtkG/LhrhrQ5ojHdKwtWCVGQ7Z84VePy4twQdtqNszKEOQuufuPaS1qiv
L9I/LlxTM392Tj4m5r4n9c1r7Z3rO6U/tbk7ZamBKR67ay/ecDPnk3HgJK+ACQ1A6NiH/LRIs5OB
GbYSh1yPx4/88yLYC2t0kY+8iU4Qun9JT/bjczhjx8/5tAn7nUzzp2enSYjPW0dRAX7YwaF5yMOn
Q56lKHAN0lf++Lf4+JSfXOdpSyJfRu9gjf7b/Xg6vn8cj/77SSM8pO1OXsk/BpagYAKLkiFh1Sk0
HH3rtQ5d1v8kAAqNw442P348ANlhj5U2aT/uTjRe+tYM+1a0Ykf9v7IDf8CN8C1AX63T2IHi/hha
KKvtXja375tHbFM+8k37NsrSFcDD3WHFLsYlh9CyFKQO4n/0js7DZ2d3rnIHww5t83l3zC4C2/eL
OH/ycXwJt5ILO6HjtdWKXCrfctDeaYWMFkE0x0rgMW8/rwMJHFKJmFBB31qsDoSFrqdREuGVbmyb
RrTVDvIsv0Ew18HB8Lc1aj2nA7tnaMaLk8dF8rxojdyBmzhyHbLUWUvitQ5u9LFVxS1Lp6kzOtaw
HC9zM4vQe/7JaU5wuaVTtA7EZAxDX9IetousyDiDtjpuq2u9g9P5wLE/NWFUaS2E8eZt/LbSPjWf
2ofQ6GD7Tu29a+B1NHbnFn6nhnotCOCTjxe14a//O1ucPP/LeRE5SevUUdpw/PCXi7BqbdqBEP0f
X4sr52nfKqAM5fjZXhHyhF94O9DaLVc6kDLmu7cKSgeX7TU1DpaZzvc8/rfdhbePBZisKMva4vDN
OOg7hfja9M1VSweLagfry7B7g3Zwiq+5SOf7OKEOjsS1maN9nTY6WtQ6OMubkfdzK2IX19x1VDf6
l/qR1uHoAs5842Dit0bt4spYj9q+L8Qu4MwbNdwbOGlq5q1Zv06L/XHFdv/r33MoRFpmIUWn2+d8
fxTzHs+kXREFU8rxw04X1dxe+P6iZXFKXeBuXzKQr7LR64LGYw2saYM2aUPJpC7At9Om2Mo8uVpE
ewifhoTg6EmDU9vP9HaRO5jme+F4kl7Hz/YhantpktzBBT399T+jE+hgfv37uoLlLvn1f4Vzp52x
l+QO1ppAo7OX1AWv0sGqmGG9r6ClLtIJn61XB7wLvDNxAo/6oJOJmbbMIqkL7DDFms6eTS+pHSzy
mDgMmJyWSSB1ccH+8soHkbrA+P7iBE/m06p1tUoNa83xGqNBcbw+312AhwdOcvKAMddKOhK2Pn7W
H5+qRWvvdAnSAZk2yoYO+g1F/bY/9edFxKXGw/kLBmK/Wni1ZHbaWcsOVO1HkLZPpuO2B1Y7kKOE
JFrbBOzALSDfZ/nm8yK1tzNs3MQuimGuK/pYtJ05qYsJ2/n+pnWgWuhaGLZPqdzBXAmLPkXP7T3r
4hqbJs7JFYnaViiii4gBmZZ2xL+Le/GMCPfJZfPH9OP9rpTBjL399vtdgXOqoMPFnnEjgiI6+rph
5PbWiV2YvRdm3FYNYhcAgcsqsap6X51xyxy/DBu8Jx3u2gFWqBKPH3vjFR0YuwPBuATzBHn3nrIQ
uzjXV2Y7JwEA/Pi1AB9vRq+OiNrBKlOPQIJwT5a7sEwJVD07RdtbFrUO7romsFbtn+kuUhE3i7jt
J4t6B1t3ZyYUN/gHoRxGJ+N7r0wVsYtS6zv4eKAqJyezF/HoQOqmlO6YMWpjezTWhkVDXXWsH/Bg
m84+5kfqwrZ4MF3n9UpjrncwZ9MhZrUdZ2NjdWBhPODQNmbhvpqTutBIn+unxYHl6KIY9tFZZKHZ
ruvqQtXdgtWKipPzDEBAfPK3Exov0eUrfzmZu8svqjCAbX/w/ebHywMvc5om2PiQfzvZ/tU59FBd
6cLDnsbk9v3qkL4BOt+F7XPtPD9TEjY202y7Ro3MbvDZv3+A0SLvIih6WbWp7XhA8kNW7be/bjgw
dh8KJgtkfgcxvPWtYrJBieP/3//xH6lnVubJaVKReGIGZ+ROA3O7ay19SAGKJneROXtwwDP0yMu1
k1EN/6QsdOB8Egj2TG8r7unfRo5J16+Mt/oEPsZsxbz6OryXXeQmRpH3HLGAD6aHG+kE5u7mQaBJ
FUcHm3dp5g5057tjiwJQRth6tz/7/lN8Z/Z8pzeHL6aXpvl2vEbiX57RQRyIMmfrwMgd6KArM87s
PbNmszRvXlx/YmBpXdX1F4wsHSph66JMHj/sKy2dDtwqGmW6MLv1NY2iV8OgDO9Nofpz9/14aOfu
/JtjTx3r7o/G3ZT4LHynbpuvHeiaYYSxdnK/Vz7ahTs29k+mpl+Y0MLtKpqG5/RYk/sUBNeCfF1b
t3eg1gkOPTcVh9spbnRuB+r2hgVOTCtvzVj8Jr3iO42XO+BQ7UtO7L+5xIek8xsy2ymp4gvv47G6
dvcV/r+duY9J/tTesq1kfP/tDvzdQRDWOdaBmTyRIN4OunbEtt8c8wQrd/z26ejC021my3Fun443
L/W3AVENApECRsS4NXQXkcihWVGVc8g16cJvHO5JRxdwq1EUkF1tV/N34aVtxz2ML+4iTAaF7z4z
cBdFQyj7Z4h18zYQoQtA0Bklja1cKIzjx5++C+R4b//ELgrirs2kybvvo8S6QKA3FDFpA65pude0
Ijh+Ne6gT8yixsBouXtSF0VxGw7mS4dOpmtterMonLYG6SKmsnnKVT5vh6ylLphiHuCZcp7N5/X0
H6InaBW2S76+C7og62uCcpv1GSKXUXpIGUqvuT3yf5A1vNMS2SzUowO7J9TYDU1NU1Gy0QqvYrpd
YHRpOJY5qX3y6CSWc1DJU+23Xc/vv04/T7/5hDeNrbcvwAGkeXsAcRovHj/zIbYsaZztQGuR6iLG
MjXbVpHUNK041qgnQp+djPFXgRfl7WPcBbZ0I52YMJn969/9RVBtZ9ysCm1ntt9+v5ysX+Da5Ant
8mLANV0kizYvsLkFTv51AtHBfPFv21k3LyFDqfGmq7JrNo9f/NJ/juW/Ibc51uznMP1D0Nq9E/6k
fggfE6uZURup0EXUe0CWdI9mtQsqh0Fi0kW4JThdqBpyd63gRBcB6mHkR/uFSV3kZcZzbMp2WEJ7
8+S8rcYnGMBzu6kq2ytR6gISODF9r0kzHrq+9Q5CH6c5CKmWJ0qweSslRyhF0hsEKFqiIX6T1eid
1kaT5caNbqlx0ejCYl0k+fa9G7Uqvh2/fFs0Pif5/mSlLk7II1j7mr4jrY2DX2n7Ar+3cX/eNXCI
jewveCls2qnAQGEGUWtzurA0BnDH74eNujBgGnUbHTSku4BuDaPG+/jXywWB7ND6t0OKrAuvYI0Q
a8g/MJUaRXzoOV0wXQ+jaJv+aFmrXdBdTxzX2R7hRgd1AQuawObbUPVsWwmtGVadefIar/jNrjzv
VM8vd2HThvgVHrKLsPfL+GvIXrPZzc34G7FIA0d9bm1KFxcDgagWRKQL9qezBczNLxK6fofr+Qhn
0N/+rPUS0GVuheL39PrbN9EleesnXKztSOsrrouqnqGdAPwhhvvyOu0HdDDzm8XqZGj6B2h7u+Ay
vnH2yi+7qNl/NENSVW1zogtf+YYy1/aoXZzZZoF/WZBWa7fVgVZ4u5ffL3Z3TjYnxnHwcoHEs4MH
mDFJleYVDhTzd4PK8PeLUjsQai6pFLTEYbTmaw7f/DujcmcLn+D8fz35mBKcSymC3UQcmxNLegTE
0TAP7ZadArfq8ZvyEHnYpi1JlbowJR7AELdn2wX++yGHSn9vsh1I5k9sr7OJwE7yDGjedl0b1QvV
6/bb7z9cr4xMqQuM07AB4zbR++2h3U60mbdKsEnXIXOlgye4J0XtornF591Wh3RUDKPk5DYHW4i9
eNCM0xs8lwCjG/3h+9Abv03f8ic6PgcIko91fHbfphGfbwNPdj+9jf2taWc7zO8fYmf+577lxgQa
7vZ23U7gWwxjp4uILELrbHYBlr/P073KAamLJOPDr/+H2uFqsXsk4d7efvt7quSQBPxzor+HaLS3
27LeqxfxZfd+L777ilFv921+DOk/xN/9F3zLA+Thf723PMRV/oO95e4BOKDQX26DuY+T+e//DwAA
//8=</cx:binary>
              </cx:geoCache>
            </cx:geography>
          </cx:layoutPr>
          <cx:valueColors>
            <cx:minColor>
              <a:srgbClr val="A2D8F0"/>
            </cx:minColor>
            <cx:maxColor>
              <a:srgbClr val="1F90C3"/>
            </cx:maxColor>
          </cx:valueColors>
        </cx:series>
      </cx:plotAreaRegion>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solidFill>
      <a:srgbClr val="808080"/>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Expenses In Descending Order</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Expenses In Descending Order</a:t>
          </a:r>
        </a:p>
      </cx:txPr>
    </cx:title>
    <cx:plotArea>
      <cx:plotAreaRegion>
        <cx:series layoutId="clusteredColumn" uniqueId="{DEFC8BBD-0967-4943-B487-1A07E321660F}">
          <cx:spPr>
            <a:solidFill>
              <a:srgbClr val="808080"/>
            </a:solidFill>
          </cx:spPr>
          <cx:dataLabels>
            <cx:numFmt formatCode="#,##0,&quot;K&quot;" sourceLinked="0"/>
            <cx:visibility seriesName="0" categoryName="0" value="1"/>
            <cx:separator>, </cx:separator>
          </cx:dataLabels>
          <cx:dataId val="0"/>
          <cx:layoutPr>
            <cx:aggregation/>
          </cx:layoutPr>
          <cx:axisId val="1"/>
        </cx:series>
        <cx:series layoutId="paretoLine" ownerIdx="0" uniqueId="{B8A849C8-8B66-4E39-A966-0ABE4A13C1D5}">
          <cx:spPr>
            <a:ln>
              <a:solidFill>
                <a:srgbClr val="D75717"/>
              </a:solidFill>
            </a:ln>
          </cx:spPr>
          <cx:axisId val="2"/>
        </cx:series>
      </cx:plotAreaRegion>
      <cx:axis id="0">
        <cx:catScaling gapWidth="0.920000017"/>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10.xml"/><Relationship Id="rId18" Type="http://schemas.openxmlformats.org/officeDocument/2006/relationships/chart" Target="../charts/chart14.xml"/><Relationship Id="rId3" Type="http://schemas.openxmlformats.org/officeDocument/2006/relationships/image" Target="../media/image2.svg"/><Relationship Id="rId7" Type="http://schemas.openxmlformats.org/officeDocument/2006/relationships/chart" Target="../charts/chart4.xml"/><Relationship Id="rId12" Type="http://schemas.openxmlformats.org/officeDocument/2006/relationships/chart" Target="../charts/chart9.xml"/><Relationship Id="rId17" Type="http://schemas.openxmlformats.org/officeDocument/2006/relationships/chart" Target="../charts/chart13.xml"/><Relationship Id="rId2" Type="http://schemas.openxmlformats.org/officeDocument/2006/relationships/image" Target="../media/image1.png"/><Relationship Id="rId16" Type="http://schemas.openxmlformats.org/officeDocument/2006/relationships/chart" Target="../charts/chart12.xml"/><Relationship Id="rId1" Type="http://schemas.openxmlformats.org/officeDocument/2006/relationships/hyperlink" Target="#'R&amp;C Dashboard'!A1"/><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5" Type="http://schemas.openxmlformats.org/officeDocument/2006/relationships/hyperlink" Target="Business%20Dashboard_v2.xlsx" TargetMode="External"/><Relationship Id="rId10" Type="http://schemas.openxmlformats.org/officeDocument/2006/relationships/chart" Target="../charts/chart7.xml"/><Relationship Id="rId19" Type="http://schemas.openxmlformats.org/officeDocument/2006/relationships/chart" Target="../charts/chart15.xml"/><Relationship Id="rId4" Type="http://schemas.openxmlformats.org/officeDocument/2006/relationships/chart" Target="../charts/chart1.xml"/><Relationship Id="rId9" Type="http://schemas.openxmlformats.org/officeDocument/2006/relationships/chart" Target="../charts/chart6.xml"/><Relationship Id="rId1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3.xml"/><Relationship Id="rId3" Type="http://schemas.openxmlformats.org/officeDocument/2006/relationships/image" Target="../media/image1.png"/><Relationship Id="rId7" Type="http://schemas.openxmlformats.org/officeDocument/2006/relationships/chart" Target="../charts/chart18.xml"/><Relationship Id="rId12" Type="http://schemas.openxmlformats.org/officeDocument/2006/relationships/chart" Target="../charts/chart22.xml"/><Relationship Id="rId2" Type="http://schemas.openxmlformats.org/officeDocument/2006/relationships/hyperlink" Target="#'Expenses Dashboard'!A1"/><Relationship Id="rId16" Type="http://schemas.openxmlformats.org/officeDocument/2006/relationships/chart" Target="../charts/chart26.xml"/><Relationship Id="rId1" Type="http://schemas.openxmlformats.org/officeDocument/2006/relationships/hyperlink" Target="#Business!A1"/><Relationship Id="rId6" Type="http://schemas.openxmlformats.org/officeDocument/2006/relationships/chart" Target="../charts/chart17.xml"/><Relationship Id="rId11" Type="http://schemas.openxmlformats.org/officeDocument/2006/relationships/chart" Target="../charts/chart21.xml"/><Relationship Id="rId5" Type="http://schemas.openxmlformats.org/officeDocument/2006/relationships/chart" Target="../charts/chart16.xml"/><Relationship Id="rId15" Type="http://schemas.openxmlformats.org/officeDocument/2006/relationships/chart" Target="../charts/chart25.xml"/><Relationship Id="rId10" Type="http://schemas.microsoft.com/office/2014/relationships/chartEx" Target="../charts/chartEx1.xml"/><Relationship Id="rId4" Type="http://schemas.openxmlformats.org/officeDocument/2006/relationships/image" Target="../media/image3.svg"/><Relationship Id="rId9" Type="http://schemas.openxmlformats.org/officeDocument/2006/relationships/chart" Target="../charts/chart20.xml"/><Relationship Id="rId14" Type="http://schemas.openxmlformats.org/officeDocument/2006/relationships/chart" Target="../charts/chart24.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0.xml"/><Relationship Id="rId3" Type="http://schemas.openxmlformats.org/officeDocument/2006/relationships/image" Target="../media/image4.png"/><Relationship Id="rId7" Type="http://schemas.openxmlformats.org/officeDocument/2006/relationships/chart" Target="../charts/chart29.xml"/><Relationship Id="rId2" Type="http://schemas.openxmlformats.org/officeDocument/2006/relationships/hyperlink" Target="#'R&amp;C Dashboard'!A1"/><Relationship Id="rId1" Type="http://schemas.openxmlformats.org/officeDocument/2006/relationships/hyperlink" Target="#Business!A1"/><Relationship Id="rId6" Type="http://schemas.openxmlformats.org/officeDocument/2006/relationships/chart" Target="../charts/chart28.xml"/><Relationship Id="rId11" Type="http://schemas.openxmlformats.org/officeDocument/2006/relationships/chart" Target="../charts/chart32.xml"/><Relationship Id="rId5" Type="http://schemas.openxmlformats.org/officeDocument/2006/relationships/chart" Target="../charts/chart27.xml"/><Relationship Id="rId10" Type="http://schemas.microsoft.com/office/2014/relationships/chartEx" Target="../charts/chartEx2.xml"/><Relationship Id="rId4" Type="http://schemas.openxmlformats.org/officeDocument/2006/relationships/image" Target="../media/image5.svg"/><Relationship Id="rId9" Type="http://schemas.openxmlformats.org/officeDocument/2006/relationships/chart" Target="../charts/chart31.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40.xml"/><Relationship Id="rId3" Type="http://schemas.openxmlformats.org/officeDocument/2006/relationships/chart" Target="../charts/chart35.xml"/><Relationship Id="rId7" Type="http://schemas.openxmlformats.org/officeDocument/2006/relationships/chart" Target="../charts/chart39.xml"/><Relationship Id="rId2" Type="http://schemas.openxmlformats.org/officeDocument/2006/relationships/chart" Target="../charts/chart34.xml"/><Relationship Id="rId1" Type="http://schemas.openxmlformats.org/officeDocument/2006/relationships/chart" Target="../charts/chart33.xml"/><Relationship Id="rId6" Type="http://schemas.openxmlformats.org/officeDocument/2006/relationships/chart" Target="../charts/chart38.xml"/><Relationship Id="rId5" Type="http://schemas.openxmlformats.org/officeDocument/2006/relationships/chart" Target="../charts/chart37.xml"/><Relationship Id="rId4" Type="http://schemas.openxmlformats.org/officeDocument/2006/relationships/chart" Target="../charts/chart36.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drawing1.xml><?xml version="1.0" encoding="utf-8"?>
<xdr:wsDr xmlns:xdr="http://schemas.openxmlformats.org/drawingml/2006/spreadsheetDrawing" xmlns:a="http://schemas.openxmlformats.org/drawingml/2006/main">
  <xdr:twoCellAnchor editAs="absolute">
    <xdr:from>
      <xdr:col>0</xdr:col>
      <xdr:colOff>9525</xdr:colOff>
      <xdr:row>0</xdr:row>
      <xdr:rowOff>9524</xdr:rowOff>
    </xdr:from>
    <xdr:to>
      <xdr:col>21</xdr:col>
      <xdr:colOff>245890</xdr:colOff>
      <xdr:row>4</xdr:row>
      <xdr:rowOff>14287</xdr:rowOff>
    </xdr:to>
    <xdr:sp macro="" textlink="">
      <xdr:nvSpPr>
        <xdr:cNvPr id="3" name="Rectangle 2">
          <a:extLst>
            <a:ext uri="{FF2B5EF4-FFF2-40B4-BE49-F238E27FC236}">
              <a16:creationId xmlns:a16="http://schemas.microsoft.com/office/drawing/2014/main" id="{479DE19C-216F-A9FC-49F1-858E0BF75F1F}"/>
            </a:ext>
          </a:extLst>
        </xdr:cNvPr>
        <xdr:cNvSpPr/>
      </xdr:nvSpPr>
      <xdr:spPr>
        <a:xfrm>
          <a:off x="9525" y="9524"/>
          <a:ext cx="13729077" cy="731246"/>
        </a:xfrm>
        <a:prstGeom prst="rect">
          <a:avLst/>
        </a:prstGeom>
        <a:solidFill>
          <a:srgbClr val="7800A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0</xdr:col>
      <xdr:colOff>9525</xdr:colOff>
      <xdr:row>4</xdr:row>
      <xdr:rowOff>9525</xdr:rowOff>
    </xdr:from>
    <xdr:to>
      <xdr:col>2</xdr:col>
      <xdr:colOff>681038</xdr:colOff>
      <xdr:row>40</xdr:row>
      <xdr:rowOff>23813</xdr:rowOff>
    </xdr:to>
    <xdr:sp macro="" textlink="">
      <xdr:nvSpPr>
        <xdr:cNvPr id="4" name="Rectangle 3">
          <a:extLst>
            <a:ext uri="{FF2B5EF4-FFF2-40B4-BE49-F238E27FC236}">
              <a16:creationId xmlns:a16="http://schemas.microsoft.com/office/drawing/2014/main" id="{ACF71FF8-594E-00D2-46EB-5FC258519600}"/>
            </a:ext>
          </a:extLst>
        </xdr:cNvPr>
        <xdr:cNvSpPr/>
      </xdr:nvSpPr>
      <xdr:spPr>
        <a:xfrm>
          <a:off x="9525" y="733425"/>
          <a:ext cx="1966913" cy="6510338"/>
        </a:xfrm>
        <a:prstGeom prst="rect">
          <a:avLst/>
        </a:prstGeom>
        <a:solidFill>
          <a:srgbClr val="8080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8</xdr:col>
      <xdr:colOff>271461</xdr:colOff>
      <xdr:row>1</xdr:row>
      <xdr:rowOff>80963</xdr:rowOff>
    </xdr:from>
    <xdr:to>
      <xdr:col>12</xdr:col>
      <xdr:colOff>280986</xdr:colOff>
      <xdr:row>4</xdr:row>
      <xdr:rowOff>11906</xdr:rowOff>
    </xdr:to>
    <xdr:sp macro="" textlink="">
      <xdr:nvSpPr>
        <xdr:cNvPr id="7" name="Rectangle: Single Corner Rounded 6">
          <a:extLst>
            <a:ext uri="{FF2B5EF4-FFF2-40B4-BE49-F238E27FC236}">
              <a16:creationId xmlns:a16="http://schemas.microsoft.com/office/drawing/2014/main" id="{DB2F8443-DC04-03BA-D4AB-DD751F4F3351}"/>
            </a:ext>
          </a:extLst>
        </xdr:cNvPr>
        <xdr:cNvSpPr/>
      </xdr:nvSpPr>
      <xdr:spPr>
        <a:xfrm>
          <a:off x="5504259" y="259557"/>
          <a:ext cx="2605087" cy="466724"/>
        </a:xfrm>
        <a:prstGeom prst="round1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200" b="1">
              <a:solidFill>
                <a:srgbClr val="FF0000"/>
              </a:solidFill>
              <a:latin typeface="Arial Narrow" panose="020B0606020202030204" pitchFamily="34" charset="0"/>
            </a:rPr>
            <a:t>BUSINESS</a:t>
          </a:r>
          <a:r>
            <a:rPr lang="en-AU" sz="1200" b="1" baseline="0">
              <a:solidFill>
                <a:srgbClr val="FF0000"/>
              </a:solidFill>
              <a:latin typeface="Arial Narrow" panose="020B0606020202030204" pitchFamily="34" charset="0"/>
            </a:rPr>
            <a:t> DASHBOARD</a:t>
          </a:r>
          <a:endParaRPr lang="en-AU" sz="1200" b="1">
            <a:solidFill>
              <a:srgbClr val="FF0000"/>
            </a:solidFill>
            <a:latin typeface="Arial Narrow" panose="020B0606020202030204" pitchFamily="34" charset="0"/>
          </a:endParaRPr>
        </a:p>
      </xdr:txBody>
    </xdr:sp>
    <xdr:clientData/>
  </xdr:twoCellAnchor>
  <xdr:twoCellAnchor editAs="absolute">
    <xdr:from>
      <xdr:col>16</xdr:col>
      <xdr:colOff>485774</xdr:colOff>
      <xdr:row>1</xdr:row>
      <xdr:rowOff>80963</xdr:rowOff>
    </xdr:from>
    <xdr:to>
      <xdr:col>19</xdr:col>
      <xdr:colOff>528813</xdr:colOff>
      <xdr:row>4</xdr:row>
      <xdr:rowOff>171451</xdr:rowOff>
    </xdr:to>
    <xdr:sp macro="" textlink="">
      <xdr:nvSpPr>
        <xdr:cNvPr id="8" name="Rectangle: Single Corner Rounded 7">
          <a:hlinkClick xmlns:r="http://schemas.openxmlformats.org/officeDocument/2006/relationships" r:id="rId1"/>
          <a:extLst>
            <a:ext uri="{FF2B5EF4-FFF2-40B4-BE49-F238E27FC236}">
              <a16:creationId xmlns:a16="http://schemas.microsoft.com/office/drawing/2014/main" id="{B4459EE7-0A4A-4861-82DF-9F72A33C4A37}"/>
            </a:ext>
          </a:extLst>
        </xdr:cNvPr>
        <xdr:cNvSpPr/>
      </xdr:nvSpPr>
      <xdr:spPr>
        <a:xfrm>
          <a:off x="10891837" y="261938"/>
          <a:ext cx="2581275" cy="633413"/>
        </a:xfrm>
        <a:prstGeom prst="round1Rect">
          <a:avLst/>
        </a:prstGeom>
        <a:solidFill>
          <a:srgbClr val="D9D9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200" b="1">
              <a:solidFill>
                <a:srgbClr val="808080"/>
              </a:solidFill>
            </a:rPr>
            <a:t>EXPENSES</a:t>
          </a:r>
        </a:p>
      </xdr:txBody>
    </xdr:sp>
    <xdr:clientData/>
  </xdr:twoCellAnchor>
  <xdr:twoCellAnchor editAs="absolute">
    <xdr:from>
      <xdr:col>12</xdr:col>
      <xdr:colOff>376236</xdr:colOff>
      <xdr:row>1</xdr:row>
      <xdr:rowOff>80963</xdr:rowOff>
    </xdr:from>
    <xdr:to>
      <xdr:col>16</xdr:col>
      <xdr:colOff>390524</xdr:colOff>
      <xdr:row>5</xdr:row>
      <xdr:rowOff>4764</xdr:rowOff>
    </xdr:to>
    <xdr:sp macro="" textlink="">
      <xdr:nvSpPr>
        <xdr:cNvPr id="13" name="Rectangle: Single Corner Rounded 12">
          <a:hlinkClick xmlns:r="http://schemas.openxmlformats.org/officeDocument/2006/relationships" r:id="rId1"/>
          <a:extLst>
            <a:ext uri="{FF2B5EF4-FFF2-40B4-BE49-F238E27FC236}">
              <a16:creationId xmlns:a16="http://schemas.microsoft.com/office/drawing/2014/main" id="{DB800943-F88B-48B3-BAEA-955723882D55}"/>
            </a:ext>
          </a:extLst>
        </xdr:cNvPr>
        <xdr:cNvSpPr/>
      </xdr:nvSpPr>
      <xdr:spPr>
        <a:xfrm>
          <a:off x="8191499" y="261938"/>
          <a:ext cx="2605088" cy="647701"/>
        </a:xfrm>
        <a:prstGeom prst="round1Rect">
          <a:avLst/>
        </a:prstGeom>
        <a:solidFill>
          <a:srgbClr val="D9D9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AU" sz="1200" b="1">
              <a:solidFill>
                <a:srgbClr val="808080"/>
              </a:solidFill>
              <a:latin typeface="Arial Narrow" panose="020B0606020202030204" pitchFamily="34" charset="0"/>
              <a:ea typeface="+mn-ea"/>
              <a:cs typeface="+mn-cs"/>
            </a:rPr>
            <a:t>REVENUE AND COST</a:t>
          </a:r>
        </a:p>
      </xdr:txBody>
    </xdr:sp>
    <xdr:clientData/>
  </xdr:twoCellAnchor>
  <xdr:twoCellAnchor editAs="absolute">
    <xdr:from>
      <xdr:col>0</xdr:col>
      <xdr:colOff>42862</xdr:colOff>
      <xdr:row>0</xdr:row>
      <xdr:rowOff>9524</xdr:rowOff>
    </xdr:from>
    <xdr:to>
      <xdr:col>1</xdr:col>
      <xdr:colOff>128588</xdr:colOff>
      <xdr:row>4</xdr:row>
      <xdr:rowOff>19050</xdr:rowOff>
    </xdr:to>
    <xdr:pic>
      <xdr:nvPicPr>
        <xdr:cNvPr id="16" name="Graphic 15" descr="Bar chart with solid fill">
          <a:extLst>
            <a:ext uri="{FF2B5EF4-FFF2-40B4-BE49-F238E27FC236}">
              <a16:creationId xmlns:a16="http://schemas.microsoft.com/office/drawing/2014/main" id="{7CB1A313-6CFA-33D9-EE00-3FB1141949F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2862" y="9524"/>
          <a:ext cx="733426" cy="733426"/>
        </a:xfrm>
        <a:prstGeom prst="rect">
          <a:avLst/>
        </a:prstGeom>
      </xdr:spPr>
    </xdr:pic>
    <xdr:clientData/>
  </xdr:twoCellAnchor>
  <xdr:twoCellAnchor>
    <xdr:from>
      <xdr:col>1</xdr:col>
      <xdr:colOff>257175</xdr:colOff>
      <xdr:row>1</xdr:row>
      <xdr:rowOff>66675</xdr:rowOff>
    </xdr:from>
    <xdr:to>
      <xdr:col>5</xdr:col>
      <xdr:colOff>47625</xdr:colOff>
      <xdr:row>3</xdr:row>
      <xdr:rowOff>85725</xdr:rowOff>
    </xdr:to>
    <xdr:sp macro="" textlink="">
      <xdr:nvSpPr>
        <xdr:cNvPr id="18" name="TextBox 17">
          <a:extLst>
            <a:ext uri="{FF2B5EF4-FFF2-40B4-BE49-F238E27FC236}">
              <a16:creationId xmlns:a16="http://schemas.microsoft.com/office/drawing/2014/main" id="{B316631A-2A5E-4596-D292-759D6EE41C92}"/>
            </a:ext>
          </a:extLst>
        </xdr:cNvPr>
        <xdr:cNvSpPr txBox="1"/>
      </xdr:nvSpPr>
      <xdr:spPr>
        <a:xfrm>
          <a:off x="904875" y="247650"/>
          <a:ext cx="242411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solidFill>
                <a:schemeClr val="bg1"/>
              </a:solidFill>
            </a:rPr>
            <a:t>BUSINESS DASHBOARD</a:t>
          </a:r>
        </a:p>
      </xdr:txBody>
    </xdr:sp>
    <xdr:clientData/>
  </xdr:twoCellAnchor>
  <xdr:twoCellAnchor>
    <xdr:from>
      <xdr:col>3</xdr:col>
      <xdr:colOff>301054</xdr:colOff>
      <xdr:row>4</xdr:row>
      <xdr:rowOff>4721</xdr:rowOff>
    </xdr:from>
    <xdr:to>
      <xdr:col>20</xdr:col>
      <xdr:colOff>23518</xdr:colOff>
      <xdr:row>8</xdr:row>
      <xdr:rowOff>88194</xdr:rowOff>
    </xdr:to>
    <xdr:sp macro="" textlink="">
      <xdr:nvSpPr>
        <xdr:cNvPr id="20" name="Rectangle 19">
          <a:extLst>
            <a:ext uri="{FF2B5EF4-FFF2-40B4-BE49-F238E27FC236}">
              <a16:creationId xmlns:a16="http://schemas.microsoft.com/office/drawing/2014/main" id="{B9985B34-B26E-B235-8A0A-F0BC3EC3BF4D}"/>
            </a:ext>
          </a:extLst>
        </xdr:cNvPr>
        <xdr:cNvSpPr/>
      </xdr:nvSpPr>
      <xdr:spPr>
        <a:xfrm>
          <a:off x="2282490" y="733795"/>
          <a:ext cx="11475843" cy="8125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4</xdr:col>
      <xdr:colOff>571500</xdr:colOff>
      <xdr:row>10</xdr:row>
      <xdr:rowOff>57149</xdr:rowOff>
    </xdr:from>
    <xdr:to>
      <xdr:col>6</xdr:col>
      <xdr:colOff>609600</xdr:colOff>
      <xdr:row>14</xdr:row>
      <xdr:rowOff>157162</xdr:rowOff>
    </xdr:to>
    <xdr:graphicFrame macro="">
      <xdr:nvGraphicFramePr>
        <xdr:cNvPr id="6" name="Chart 5">
          <a:extLst>
            <a:ext uri="{FF2B5EF4-FFF2-40B4-BE49-F238E27FC236}">
              <a16:creationId xmlns:a16="http://schemas.microsoft.com/office/drawing/2014/main" id="{D21069CD-0328-4713-91FF-E77F1A1AA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519112</xdr:colOff>
      <xdr:row>25</xdr:row>
      <xdr:rowOff>0</xdr:rowOff>
    </xdr:from>
    <xdr:to>
      <xdr:col>10</xdr:col>
      <xdr:colOff>161925</xdr:colOff>
      <xdr:row>26</xdr:row>
      <xdr:rowOff>9525</xdr:rowOff>
    </xdr:to>
    <xdr:graphicFrame macro="">
      <xdr:nvGraphicFramePr>
        <xdr:cNvPr id="11" name="Chart 10">
          <a:extLst>
            <a:ext uri="{FF2B5EF4-FFF2-40B4-BE49-F238E27FC236}">
              <a16:creationId xmlns:a16="http://schemas.microsoft.com/office/drawing/2014/main" id="{5DE1810B-9B55-4674-96CF-2FD9E88A9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3</xdr:col>
      <xdr:colOff>14288</xdr:colOff>
      <xdr:row>4</xdr:row>
      <xdr:rowOff>33338</xdr:rowOff>
    </xdr:from>
    <xdr:to>
      <xdr:col>6</xdr:col>
      <xdr:colOff>375188</xdr:colOff>
      <xdr:row>9</xdr:row>
      <xdr:rowOff>517</xdr:rowOff>
    </xdr:to>
    <xdr:grpSp>
      <xdr:nvGrpSpPr>
        <xdr:cNvPr id="15" name="Group 14">
          <a:extLst>
            <a:ext uri="{FF2B5EF4-FFF2-40B4-BE49-F238E27FC236}">
              <a16:creationId xmlns:a16="http://schemas.microsoft.com/office/drawing/2014/main" id="{4B757F52-DE79-529E-A101-B4D88A0E34A9}"/>
            </a:ext>
          </a:extLst>
        </xdr:cNvPr>
        <xdr:cNvGrpSpPr/>
      </xdr:nvGrpSpPr>
      <xdr:grpSpPr>
        <a:xfrm>
          <a:off x="2005879" y="750806"/>
          <a:ext cx="2309196" cy="795977"/>
          <a:chOff x="1976437" y="733425"/>
          <a:chExt cx="2881313" cy="804863"/>
        </a:xfrm>
      </xdr:grpSpPr>
      <xdr:sp macro="" textlink="">
        <xdr:nvSpPr>
          <xdr:cNvPr id="21" name="Rectangle 20">
            <a:extLst>
              <a:ext uri="{FF2B5EF4-FFF2-40B4-BE49-F238E27FC236}">
                <a16:creationId xmlns:a16="http://schemas.microsoft.com/office/drawing/2014/main" id="{AB5C7160-E68A-163F-3340-BE1B9E47EBBB}"/>
              </a:ext>
            </a:extLst>
          </xdr:cNvPr>
          <xdr:cNvSpPr/>
        </xdr:nvSpPr>
        <xdr:spPr>
          <a:xfrm>
            <a:off x="1976437" y="733425"/>
            <a:ext cx="2881313" cy="771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2000" b="1">
                <a:solidFill>
                  <a:srgbClr val="7800A2"/>
                </a:solidFill>
                <a:latin typeface="Arial Narrow" panose="020B0606020202030204" pitchFamily="34" charset="0"/>
              </a:rPr>
              <a:t>  </a:t>
            </a:r>
            <a:r>
              <a:rPr lang="en-AU" sz="1600" b="1">
                <a:solidFill>
                  <a:srgbClr val="7800A2"/>
                </a:solidFill>
                <a:latin typeface="Arial Narrow" panose="020B0606020202030204" pitchFamily="34" charset="0"/>
              </a:rPr>
              <a:t>SALES</a:t>
            </a:r>
          </a:p>
        </xdr:txBody>
      </xdr:sp>
      <xdr:graphicFrame macro="">
        <xdr:nvGraphicFramePr>
          <xdr:cNvPr id="12" name="Chart 11">
            <a:extLst>
              <a:ext uri="{FF2B5EF4-FFF2-40B4-BE49-F238E27FC236}">
                <a16:creationId xmlns:a16="http://schemas.microsoft.com/office/drawing/2014/main" id="{B1ED0847-C507-48DB-88A7-80F7301C227B}"/>
              </a:ext>
            </a:extLst>
          </xdr:cNvPr>
          <xdr:cNvGraphicFramePr>
            <a:graphicFrameLocks/>
          </xdr:cNvGraphicFramePr>
        </xdr:nvGraphicFramePr>
        <xdr:xfrm>
          <a:off x="3633788" y="733425"/>
          <a:ext cx="1223962" cy="804863"/>
        </xdr:xfrm>
        <a:graphic>
          <a:graphicData uri="http://schemas.openxmlformats.org/drawingml/2006/chart">
            <c:chart xmlns:c="http://schemas.openxmlformats.org/drawingml/2006/chart" xmlns:r="http://schemas.openxmlformats.org/officeDocument/2006/relationships" r:id="rId6"/>
          </a:graphicData>
        </a:graphic>
      </xdr:graphicFrame>
      <xdr:sp macro="" textlink="Calculations!$E$6">
        <xdr:nvSpPr>
          <xdr:cNvPr id="14" name="TextBox 13">
            <a:extLst>
              <a:ext uri="{FF2B5EF4-FFF2-40B4-BE49-F238E27FC236}">
                <a16:creationId xmlns:a16="http://schemas.microsoft.com/office/drawing/2014/main" id="{2B12084A-8F7E-D7F9-26E5-0A716C22967F}"/>
              </a:ext>
            </a:extLst>
          </xdr:cNvPr>
          <xdr:cNvSpPr txBox="1"/>
        </xdr:nvSpPr>
        <xdr:spPr>
          <a:xfrm>
            <a:off x="3959142" y="985838"/>
            <a:ext cx="685512" cy="223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273EDE-16C2-45A1-B0BD-E85950C58532}" type="TxLink">
              <a:rPr lang="en-US" sz="1100" b="1" i="0" u="none" strike="noStrike">
                <a:solidFill>
                  <a:srgbClr val="7800A2"/>
                </a:solidFill>
                <a:latin typeface="Calibri"/>
                <a:ea typeface="Calibri"/>
                <a:cs typeface="Calibri"/>
              </a:rPr>
              <a:pPr/>
              <a:t>100%</a:t>
            </a:fld>
            <a:endParaRPr lang="en-AU" sz="1100" b="1">
              <a:solidFill>
                <a:srgbClr val="7800A2"/>
              </a:solidFill>
            </a:endParaRPr>
          </a:p>
        </xdr:txBody>
      </xdr:sp>
    </xdr:grpSp>
    <xdr:clientData/>
  </xdr:twoCellAnchor>
  <xdr:twoCellAnchor editAs="absolute">
    <xdr:from>
      <xdr:col>6</xdr:col>
      <xdr:colOff>396478</xdr:colOff>
      <xdr:row>4</xdr:row>
      <xdr:rowOff>33338</xdr:rowOff>
    </xdr:from>
    <xdr:to>
      <xdr:col>10</xdr:col>
      <xdr:colOff>109678</xdr:colOff>
      <xdr:row>9</xdr:row>
      <xdr:rowOff>1</xdr:rowOff>
    </xdr:to>
    <xdr:grpSp>
      <xdr:nvGrpSpPr>
        <xdr:cNvPr id="44" name="Group 43">
          <a:extLst>
            <a:ext uri="{FF2B5EF4-FFF2-40B4-BE49-F238E27FC236}">
              <a16:creationId xmlns:a16="http://schemas.microsoft.com/office/drawing/2014/main" id="{0D3383C7-7C1F-473A-9CC9-4DA5AF70F7B5}"/>
            </a:ext>
          </a:extLst>
        </xdr:cNvPr>
        <xdr:cNvGrpSpPr/>
      </xdr:nvGrpSpPr>
      <xdr:grpSpPr>
        <a:xfrm>
          <a:off x="4336365" y="750806"/>
          <a:ext cx="2310927" cy="795461"/>
          <a:chOff x="1976437" y="733425"/>
          <a:chExt cx="2881313" cy="804863"/>
        </a:xfrm>
      </xdr:grpSpPr>
      <xdr:sp macro="" textlink="">
        <xdr:nvSpPr>
          <xdr:cNvPr id="45" name="Rectangle 44">
            <a:extLst>
              <a:ext uri="{FF2B5EF4-FFF2-40B4-BE49-F238E27FC236}">
                <a16:creationId xmlns:a16="http://schemas.microsoft.com/office/drawing/2014/main" id="{F4253CF9-D0D9-26B3-2A3D-6126F101509D}"/>
              </a:ext>
            </a:extLst>
          </xdr:cNvPr>
          <xdr:cNvSpPr/>
        </xdr:nvSpPr>
        <xdr:spPr>
          <a:xfrm>
            <a:off x="1976437" y="733425"/>
            <a:ext cx="2881313" cy="771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2000" b="1">
                <a:solidFill>
                  <a:srgbClr val="7800A2"/>
                </a:solidFill>
                <a:latin typeface="Arial Narrow" panose="020B0606020202030204" pitchFamily="34" charset="0"/>
              </a:rPr>
              <a:t>  </a:t>
            </a:r>
            <a:r>
              <a:rPr lang="en-AU" sz="1600" b="1">
                <a:solidFill>
                  <a:srgbClr val="7800A2"/>
                </a:solidFill>
                <a:latin typeface="Arial Narrow" panose="020B0606020202030204" pitchFamily="34" charset="0"/>
              </a:rPr>
              <a:t>TOTAL</a:t>
            </a:r>
            <a:r>
              <a:rPr lang="en-AU" sz="1600" b="1" baseline="0">
                <a:solidFill>
                  <a:srgbClr val="7800A2"/>
                </a:solidFill>
                <a:latin typeface="Arial Narrow" panose="020B0606020202030204" pitchFamily="34" charset="0"/>
              </a:rPr>
              <a:t> COST</a:t>
            </a:r>
            <a:endParaRPr lang="en-AU" sz="1600" b="1">
              <a:solidFill>
                <a:srgbClr val="7800A2"/>
              </a:solidFill>
              <a:latin typeface="Arial Narrow" panose="020B0606020202030204" pitchFamily="34" charset="0"/>
            </a:endParaRPr>
          </a:p>
        </xdr:txBody>
      </xdr:sp>
      <xdr:sp macro="" textlink="Calculations!D7">
        <xdr:nvSpPr>
          <xdr:cNvPr id="46" name="TextBox 45">
            <a:extLst>
              <a:ext uri="{FF2B5EF4-FFF2-40B4-BE49-F238E27FC236}">
                <a16:creationId xmlns:a16="http://schemas.microsoft.com/office/drawing/2014/main" id="{9D08E113-543A-4205-F58C-5BE22BB3DF75}"/>
              </a:ext>
            </a:extLst>
          </xdr:cNvPr>
          <xdr:cNvSpPr txBox="1"/>
        </xdr:nvSpPr>
        <xdr:spPr>
          <a:xfrm>
            <a:off x="2105025" y="1143000"/>
            <a:ext cx="1228725" cy="319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147A09A-57E1-4B22-AA8B-F4E23397FC79}" type="TxLink">
              <a:rPr lang="en-US" sz="1600" b="1" i="0" u="none" strike="noStrike">
                <a:solidFill>
                  <a:srgbClr val="808080"/>
                </a:solidFill>
                <a:latin typeface="Calibri"/>
                <a:ea typeface="Calibri"/>
                <a:cs typeface="Calibri"/>
              </a:rPr>
              <a:pPr algn="l"/>
              <a:t>5702200</a:t>
            </a:fld>
            <a:endParaRPr lang="en-AU" sz="1600" b="1">
              <a:solidFill>
                <a:srgbClr val="808080"/>
              </a:solidFill>
            </a:endParaRPr>
          </a:p>
        </xdr:txBody>
      </xdr:sp>
      <xdr:graphicFrame macro="">
        <xdr:nvGraphicFramePr>
          <xdr:cNvPr id="47" name="Chart 46">
            <a:extLst>
              <a:ext uri="{FF2B5EF4-FFF2-40B4-BE49-F238E27FC236}">
                <a16:creationId xmlns:a16="http://schemas.microsoft.com/office/drawing/2014/main" id="{E5263DCD-E0B4-FF51-38CA-DFD0D588338F}"/>
              </a:ext>
            </a:extLst>
          </xdr:cNvPr>
          <xdr:cNvGraphicFramePr>
            <a:graphicFrameLocks/>
          </xdr:cNvGraphicFramePr>
        </xdr:nvGraphicFramePr>
        <xdr:xfrm>
          <a:off x="3633788" y="733425"/>
          <a:ext cx="1223962" cy="804863"/>
        </xdr:xfrm>
        <a:graphic>
          <a:graphicData uri="http://schemas.openxmlformats.org/drawingml/2006/chart">
            <c:chart xmlns:c="http://schemas.openxmlformats.org/drawingml/2006/chart" xmlns:r="http://schemas.openxmlformats.org/officeDocument/2006/relationships" r:id="rId7"/>
          </a:graphicData>
        </a:graphic>
      </xdr:graphicFrame>
      <xdr:sp macro="" textlink="Calculations!$E$7">
        <xdr:nvSpPr>
          <xdr:cNvPr id="48" name="TextBox 47">
            <a:extLst>
              <a:ext uri="{FF2B5EF4-FFF2-40B4-BE49-F238E27FC236}">
                <a16:creationId xmlns:a16="http://schemas.microsoft.com/office/drawing/2014/main" id="{4679D988-9944-292B-BCDD-3EFE7F782480}"/>
              </a:ext>
            </a:extLst>
          </xdr:cNvPr>
          <xdr:cNvSpPr txBox="1"/>
        </xdr:nvSpPr>
        <xdr:spPr>
          <a:xfrm>
            <a:off x="3959142" y="985838"/>
            <a:ext cx="685512" cy="223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7800A2"/>
                </a:solidFill>
                <a:latin typeface="Calibri"/>
                <a:ea typeface="Calibri"/>
                <a:cs typeface="Calibri"/>
              </a:rPr>
              <a:t>  </a:t>
            </a:r>
            <a:fld id="{D4C737B8-EA45-41CA-8D1C-530B60CC4F6C}" type="TxLink">
              <a:rPr lang="en-US" sz="1100" b="1" i="0" u="none" strike="noStrike">
                <a:solidFill>
                  <a:srgbClr val="7800A2"/>
                </a:solidFill>
                <a:latin typeface="Calibri"/>
                <a:ea typeface="Calibri"/>
                <a:cs typeface="Calibri"/>
              </a:rPr>
              <a:pPr/>
              <a:t>58%</a:t>
            </a:fld>
            <a:endParaRPr lang="en-AU" sz="1100" b="1">
              <a:solidFill>
                <a:srgbClr val="7800A2"/>
              </a:solidFill>
            </a:endParaRPr>
          </a:p>
        </xdr:txBody>
      </xdr:sp>
    </xdr:grpSp>
    <xdr:clientData/>
  </xdr:twoCellAnchor>
  <xdr:twoCellAnchor editAs="absolute">
    <xdr:from>
      <xdr:col>10</xdr:col>
      <xdr:colOff>130969</xdr:colOff>
      <xdr:row>4</xdr:row>
      <xdr:rowOff>33338</xdr:rowOff>
    </xdr:from>
    <xdr:to>
      <xdr:col>13</xdr:col>
      <xdr:colOff>491869</xdr:colOff>
      <xdr:row>9</xdr:row>
      <xdr:rowOff>1</xdr:rowOff>
    </xdr:to>
    <xdr:grpSp>
      <xdr:nvGrpSpPr>
        <xdr:cNvPr id="49" name="Group 48">
          <a:extLst>
            <a:ext uri="{FF2B5EF4-FFF2-40B4-BE49-F238E27FC236}">
              <a16:creationId xmlns:a16="http://schemas.microsoft.com/office/drawing/2014/main" id="{3AD9EBC9-B502-4FAB-804E-8B1586597D99}"/>
            </a:ext>
          </a:extLst>
        </xdr:cNvPr>
        <xdr:cNvGrpSpPr/>
      </xdr:nvGrpSpPr>
      <xdr:grpSpPr>
        <a:xfrm>
          <a:off x="6668583" y="750806"/>
          <a:ext cx="2309195" cy="795461"/>
          <a:chOff x="1976437" y="733425"/>
          <a:chExt cx="2881313" cy="804863"/>
        </a:xfrm>
      </xdr:grpSpPr>
      <xdr:sp macro="" textlink="">
        <xdr:nvSpPr>
          <xdr:cNvPr id="50" name="Rectangle 49">
            <a:extLst>
              <a:ext uri="{FF2B5EF4-FFF2-40B4-BE49-F238E27FC236}">
                <a16:creationId xmlns:a16="http://schemas.microsoft.com/office/drawing/2014/main" id="{586BB83E-A094-A12F-A693-88EB93D60FA8}"/>
              </a:ext>
            </a:extLst>
          </xdr:cNvPr>
          <xdr:cNvSpPr/>
        </xdr:nvSpPr>
        <xdr:spPr>
          <a:xfrm>
            <a:off x="1976437" y="733425"/>
            <a:ext cx="2881313" cy="771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600" b="1">
                <a:solidFill>
                  <a:srgbClr val="7800A2"/>
                </a:solidFill>
                <a:latin typeface="Arial Narrow" panose="020B0606020202030204" pitchFamily="34" charset="0"/>
              </a:rPr>
              <a:t>  GROSS PROFIT</a:t>
            </a:r>
          </a:p>
        </xdr:txBody>
      </xdr:sp>
      <xdr:sp macro="" textlink="Calculations!D8">
        <xdr:nvSpPr>
          <xdr:cNvPr id="51" name="TextBox 50">
            <a:extLst>
              <a:ext uri="{FF2B5EF4-FFF2-40B4-BE49-F238E27FC236}">
                <a16:creationId xmlns:a16="http://schemas.microsoft.com/office/drawing/2014/main" id="{7B55230A-5E97-BDF9-9FF5-60A151216D18}"/>
              </a:ext>
            </a:extLst>
          </xdr:cNvPr>
          <xdr:cNvSpPr txBox="1"/>
        </xdr:nvSpPr>
        <xdr:spPr>
          <a:xfrm>
            <a:off x="2105025" y="1143000"/>
            <a:ext cx="1228725" cy="319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4FE6326-869D-4363-9544-CABE254AB6AC}" type="TxLink">
              <a:rPr lang="en-US" sz="1600" b="1" i="0" u="none" strike="noStrike">
                <a:solidFill>
                  <a:srgbClr val="808080"/>
                </a:solidFill>
                <a:latin typeface="Calibri"/>
                <a:ea typeface="Calibri"/>
                <a:cs typeface="Calibri"/>
              </a:rPr>
              <a:pPr algn="l"/>
              <a:t>4133800</a:t>
            </a:fld>
            <a:endParaRPr lang="en-AU" sz="1600" b="1">
              <a:solidFill>
                <a:srgbClr val="808080"/>
              </a:solidFill>
            </a:endParaRPr>
          </a:p>
        </xdr:txBody>
      </xdr:sp>
      <xdr:graphicFrame macro="">
        <xdr:nvGraphicFramePr>
          <xdr:cNvPr id="52" name="Chart 51">
            <a:extLst>
              <a:ext uri="{FF2B5EF4-FFF2-40B4-BE49-F238E27FC236}">
                <a16:creationId xmlns:a16="http://schemas.microsoft.com/office/drawing/2014/main" id="{D14F9B41-DF82-861A-3F15-BC0BA689672D}"/>
              </a:ext>
            </a:extLst>
          </xdr:cNvPr>
          <xdr:cNvGraphicFramePr>
            <a:graphicFrameLocks/>
          </xdr:cNvGraphicFramePr>
        </xdr:nvGraphicFramePr>
        <xdr:xfrm>
          <a:off x="3633788" y="733425"/>
          <a:ext cx="1223962" cy="804863"/>
        </xdr:xfrm>
        <a:graphic>
          <a:graphicData uri="http://schemas.openxmlformats.org/drawingml/2006/chart">
            <c:chart xmlns:c="http://schemas.openxmlformats.org/drawingml/2006/chart" xmlns:r="http://schemas.openxmlformats.org/officeDocument/2006/relationships" r:id="rId8"/>
          </a:graphicData>
        </a:graphic>
      </xdr:graphicFrame>
      <xdr:sp macro="" textlink="Calculations!$E$8">
        <xdr:nvSpPr>
          <xdr:cNvPr id="53" name="TextBox 52">
            <a:extLst>
              <a:ext uri="{FF2B5EF4-FFF2-40B4-BE49-F238E27FC236}">
                <a16:creationId xmlns:a16="http://schemas.microsoft.com/office/drawing/2014/main" id="{9D123C7D-4272-836C-F901-FEF1B9E822F2}"/>
              </a:ext>
            </a:extLst>
          </xdr:cNvPr>
          <xdr:cNvSpPr txBox="1"/>
        </xdr:nvSpPr>
        <xdr:spPr>
          <a:xfrm>
            <a:off x="3959142" y="985838"/>
            <a:ext cx="685512" cy="223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7800A2"/>
                </a:solidFill>
                <a:latin typeface="Calibri"/>
                <a:ea typeface="Calibri"/>
                <a:cs typeface="Calibri"/>
              </a:rPr>
              <a:t>  </a:t>
            </a:r>
            <a:fld id="{FD838099-2D53-41F4-9126-698A7276925E}" type="TxLink">
              <a:rPr lang="en-US" sz="1100" b="1" i="0" u="none" strike="noStrike">
                <a:solidFill>
                  <a:srgbClr val="7800A2"/>
                </a:solidFill>
                <a:latin typeface="Calibri"/>
                <a:ea typeface="Calibri"/>
                <a:cs typeface="Calibri"/>
              </a:rPr>
              <a:pPr/>
              <a:t>42%</a:t>
            </a:fld>
            <a:endParaRPr lang="en-AU" sz="1100" b="1">
              <a:solidFill>
                <a:srgbClr val="7800A2"/>
              </a:solidFill>
            </a:endParaRPr>
          </a:p>
        </xdr:txBody>
      </xdr:sp>
    </xdr:grpSp>
    <xdr:clientData/>
  </xdr:twoCellAnchor>
  <xdr:twoCellAnchor editAs="absolute">
    <xdr:from>
      <xdr:col>13</xdr:col>
      <xdr:colOff>513160</xdr:colOff>
      <xdr:row>4</xdr:row>
      <xdr:rowOff>33338</xdr:rowOff>
    </xdr:from>
    <xdr:to>
      <xdr:col>17</xdr:col>
      <xdr:colOff>226360</xdr:colOff>
      <xdr:row>9</xdr:row>
      <xdr:rowOff>1</xdr:rowOff>
    </xdr:to>
    <xdr:grpSp>
      <xdr:nvGrpSpPr>
        <xdr:cNvPr id="54" name="Group 53">
          <a:extLst>
            <a:ext uri="{FF2B5EF4-FFF2-40B4-BE49-F238E27FC236}">
              <a16:creationId xmlns:a16="http://schemas.microsoft.com/office/drawing/2014/main" id="{EDFBFD03-0204-4F04-84BA-2C720399F922}"/>
            </a:ext>
          </a:extLst>
        </xdr:cNvPr>
        <xdr:cNvGrpSpPr/>
      </xdr:nvGrpSpPr>
      <xdr:grpSpPr>
        <a:xfrm>
          <a:off x="8999069" y="750806"/>
          <a:ext cx="2310927" cy="795461"/>
          <a:chOff x="1976437" y="733425"/>
          <a:chExt cx="2881313" cy="804863"/>
        </a:xfrm>
      </xdr:grpSpPr>
      <xdr:sp macro="" textlink="">
        <xdr:nvSpPr>
          <xdr:cNvPr id="55" name="Rectangle 54">
            <a:extLst>
              <a:ext uri="{FF2B5EF4-FFF2-40B4-BE49-F238E27FC236}">
                <a16:creationId xmlns:a16="http://schemas.microsoft.com/office/drawing/2014/main" id="{E043057F-D82A-E3B1-C8A9-F4602C61B52C}"/>
              </a:ext>
            </a:extLst>
          </xdr:cNvPr>
          <xdr:cNvSpPr/>
        </xdr:nvSpPr>
        <xdr:spPr>
          <a:xfrm>
            <a:off x="1976437" y="733425"/>
            <a:ext cx="2881313" cy="771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600" b="1">
                <a:solidFill>
                  <a:srgbClr val="7800A2"/>
                </a:solidFill>
                <a:latin typeface="Arial Narrow" panose="020B0606020202030204" pitchFamily="34" charset="0"/>
              </a:rPr>
              <a:t>  EXPENSES</a:t>
            </a:r>
          </a:p>
        </xdr:txBody>
      </xdr:sp>
      <xdr:sp macro="" textlink="Calculations!D9">
        <xdr:nvSpPr>
          <xdr:cNvPr id="56" name="TextBox 55">
            <a:extLst>
              <a:ext uri="{FF2B5EF4-FFF2-40B4-BE49-F238E27FC236}">
                <a16:creationId xmlns:a16="http://schemas.microsoft.com/office/drawing/2014/main" id="{05C4E8DD-D6B7-F2CB-2598-CEFA0643E671}"/>
              </a:ext>
            </a:extLst>
          </xdr:cNvPr>
          <xdr:cNvSpPr txBox="1"/>
        </xdr:nvSpPr>
        <xdr:spPr>
          <a:xfrm>
            <a:off x="2105025" y="1143000"/>
            <a:ext cx="1228725" cy="319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9176534-4231-478A-A429-E58057676559}" type="TxLink">
              <a:rPr lang="en-US" sz="1600" b="1" i="0" u="none" strike="noStrike">
                <a:solidFill>
                  <a:srgbClr val="808080"/>
                </a:solidFill>
                <a:latin typeface="Calibri"/>
                <a:ea typeface="Calibri"/>
                <a:cs typeface="Calibri"/>
              </a:rPr>
              <a:pPr algn="l"/>
              <a:t>1724176</a:t>
            </a:fld>
            <a:endParaRPr lang="en-AU" sz="1600" b="1">
              <a:solidFill>
                <a:srgbClr val="808080"/>
              </a:solidFill>
            </a:endParaRPr>
          </a:p>
        </xdr:txBody>
      </xdr:sp>
      <xdr:graphicFrame macro="">
        <xdr:nvGraphicFramePr>
          <xdr:cNvPr id="57" name="Chart 56">
            <a:extLst>
              <a:ext uri="{FF2B5EF4-FFF2-40B4-BE49-F238E27FC236}">
                <a16:creationId xmlns:a16="http://schemas.microsoft.com/office/drawing/2014/main" id="{6F15CF6B-2106-F293-B447-7436DA5B806A}"/>
              </a:ext>
            </a:extLst>
          </xdr:cNvPr>
          <xdr:cNvGraphicFramePr>
            <a:graphicFrameLocks/>
          </xdr:cNvGraphicFramePr>
        </xdr:nvGraphicFramePr>
        <xdr:xfrm>
          <a:off x="3633788" y="733425"/>
          <a:ext cx="1223962" cy="804863"/>
        </xdr:xfrm>
        <a:graphic>
          <a:graphicData uri="http://schemas.openxmlformats.org/drawingml/2006/chart">
            <c:chart xmlns:c="http://schemas.openxmlformats.org/drawingml/2006/chart" xmlns:r="http://schemas.openxmlformats.org/officeDocument/2006/relationships" r:id="rId9"/>
          </a:graphicData>
        </a:graphic>
      </xdr:graphicFrame>
      <xdr:sp macro="" textlink="Calculations!$E$9">
        <xdr:nvSpPr>
          <xdr:cNvPr id="58" name="TextBox 57">
            <a:extLst>
              <a:ext uri="{FF2B5EF4-FFF2-40B4-BE49-F238E27FC236}">
                <a16:creationId xmlns:a16="http://schemas.microsoft.com/office/drawing/2014/main" id="{7BBE1E11-C7A2-2090-65A1-9D3CD31A4BAD}"/>
              </a:ext>
            </a:extLst>
          </xdr:cNvPr>
          <xdr:cNvSpPr txBox="1"/>
        </xdr:nvSpPr>
        <xdr:spPr>
          <a:xfrm>
            <a:off x="3959142" y="985838"/>
            <a:ext cx="685512" cy="223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7800A2"/>
                </a:solidFill>
                <a:latin typeface="Calibri"/>
                <a:ea typeface="Calibri"/>
                <a:cs typeface="Calibri"/>
              </a:rPr>
              <a:t>  </a:t>
            </a:r>
            <a:fld id="{0E426888-6352-4755-A0FD-AE0483A460BD}" type="TxLink">
              <a:rPr lang="en-US" sz="1100" b="1" i="0" u="none" strike="noStrike">
                <a:solidFill>
                  <a:srgbClr val="7800A2"/>
                </a:solidFill>
                <a:latin typeface="Calibri"/>
                <a:ea typeface="Calibri"/>
                <a:cs typeface="Calibri"/>
              </a:rPr>
              <a:pPr/>
              <a:t>18%</a:t>
            </a:fld>
            <a:endParaRPr lang="en-AU" sz="1100" b="1">
              <a:solidFill>
                <a:srgbClr val="7800A2"/>
              </a:solidFill>
            </a:endParaRPr>
          </a:p>
        </xdr:txBody>
      </xdr:sp>
    </xdr:grpSp>
    <xdr:clientData/>
  </xdr:twoCellAnchor>
  <xdr:twoCellAnchor editAs="absolute">
    <xdr:from>
      <xdr:col>17</xdr:col>
      <xdr:colOff>247652</xdr:colOff>
      <xdr:row>4</xdr:row>
      <xdr:rowOff>33338</xdr:rowOff>
    </xdr:from>
    <xdr:to>
      <xdr:col>21</xdr:col>
      <xdr:colOff>126487</xdr:colOff>
      <xdr:row>9</xdr:row>
      <xdr:rowOff>1</xdr:rowOff>
    </xdr:to>
    <xdr:grpSp>
      <xdr:nvGrpSpPr>
        <xdr:cNvPr id="59" name="Group 58">
          <a:extLst>
            <a:ext uri="{FF2B5EF4-FFF2-40B4-BE49-F238E27FC236}">
              <a16:creationId xmlns:a16="http://schemas.microsoft.com/office/drawing/2014/main" id="{CFBA4BBC-A746-4E61-BCEA-42BC03AD57EF}"/>
            </a:ext>
          </a:extLst>
        </xdr:cNvPr>
        <xdr:cNvGrpSpPr/>
      </xdr:nvGrpSpPr>
      <xdr:grpSpPr>
        <a:xfrm>
          <a:off x="11331288" y="750806"/>
          <a:ext cx="2346677" cy="795461"/>
          <a:chOff x="1976437" y="733425"/>
          <a:chExt cx="2881313" cy="804863"/>
        </a:xfrm>
      </xdr:grpSpPr>
      <xdr:sp macro="" textlink="">
        <xdr:nvSpPr>
          <xdr:cNvPr id="60" name="Rectangle 59">
            <a:extLst>
              <a:ext uri="{FF2B5EF4-FFF2-40B4-BE49-F238E27FC236}">
                <a16:creationId xmlns:a16="http://schemas.microsoft.com/office/drawing/2014/main" id="{7BA13202-B396-FE23-9BBF-57EEBBAC127D}"/>
              </a:ext>
            </a:extLst>
          </xdr:cNvPr>
          <xdr:cNvSpPr/>
        </xdr:nvSpPr>
        <xdr:spPr>
          <a:xfrm>
            <a:off x="1976437" y="733425"/>
            <a:ext cx="2881313" cy="771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600" b="1">
                <a:solidFill>
                  <a:srgbClr val="7800A2"/>
                </a:solidFill>
                <a:latin typeface="Arial Narrow" panose="020B0606020202030204" pitchFamily="34" charset="0"/>
              </a:rPr>
              <a:t>  NET</a:t>
            </a:r>
            <a:r>
              <a:rPr lang="en-AU" sz="1600" b="1" baseline="0">
                <a:solidFill>
                  <a:srgbClr val="7800A2"/>
                </a:solidFill>
                <a:latin typeface="Arial Narrow" panose="020B0606020202030204" pitchFamily="34" charset="0"/>
              </a:rPr>
              <a:t> PROFIT</a:t>
            </a:r>
            <a:endParaRPr lang="en-AU" sz="1600" b="1">
              <a:solidFill>
                <a:srgbClr val="7800A2"/>
              </a:solidFill>
              <a:latin typeface="Arial Narrow" panose="020B0606020202030204" pitchFamily="34" charset="0"/>
            </a:endParaRPr>
          </a:p>
        </xdr:txBody>
      </xdr:sp>
      <xdr:sp macro="" textlink="Calculations!D10">
        <xdr:nvSpPr>
          <xdr:cNvPr id="61" name="TextBox 60">
            <a:extLst>
              <a:ext uri="{FF2B5EF4-FFF2-40B4-BE49-F238E27FC236}">
                <a16:creationId xmlns:a16="http://schemas.microsoft.com/office/drawing/2014/main" id="{195874D5-E847-2CA2-3EF3-AE923797B733}"/>
              </a:ext>
            </a:extLst>
          </xdr:cNvPr>
          <xdr:cNvSpPr txBox="1"/>
        </xdr:nvSpPr>
        <xdr:spPr>
          <a:xfrm>
            <a:off x="2099069" y="1143000"/>
            <a:ext cx="1228725" cy="319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C0FAC5F-28BE-4294-9766-0BAF88E90401}" type="TxLink">
              <a:rPr lang="en-US" sz="1600" b="1" i="0" u="none" strike="noStrike">
                <a:solidFill>
                  <a:srgbClr val="808080"/>
                </a:solidFill>
                <a:latin typeface="Calibri"/>
                <a:ea typeface="Calibri"/>
                <a:cs typeface="Calibri"/>
              </a:rPr>
              <a:pPr algn="l"/>
              <a:t>2409624</a:t>
            </a:fld>
            <a:endParaRPr lang="en-AU" sz="1600" b="1">
              <a:solidFill>
                <a:srgbClr val="808080"/>
              </a:solidFill>
            </a:endParaRPr>
          </a:p>
        </xdr:txBody>
      </xdr:sp>
      <xdr:graphicFrame macro="">
        <xdr:nvGraphicFramePr>
          <xdr:cNvPr id="62" name="Chart 61">
            <a:extLst>
              <a:ext uri="{FF2B5EF4-FFF2-40B4-BE49-F238E27FC236}">
                <a16:creationId xmlns:a16="http://schemas.microsoft.com/office/drawing/2014/main" id="{62F19BBB-0182-B2EB-9269-C552FD29EEC3}"/>
              </a:ext>
            </a:extLst>
          </xdr:cNvPr>
          <xdr:cNvGraphicFramePr>
            <a:graphicFrameLocks/>
          </xdr:cNvGraphicFramePr>
        </xdr:nvGraphicFramePr>
        <xdr:xfrm>
          <a:off x="3633788" y="733425"/>
          <a:ext cx="1223962" cy="804863"/>
        </xdr:xfrm>
        <a:graphic>
          <a:graphicData uri="http://schemas.openxmlformats.org/drawingml/2006/chart">
            <c:chart xmlns:c="http://schemas.openxmlformats.org/drawingml/2006/chart" xmlns:r="http://schemas.openxmlformats.org/officeDocument/2006/relationships" r:id="rId10"/>
          </a:graphicData>
        </a:graphic>
      </xdr:graphicFrame>
      <xdr:sp macro="" textlink="Calculations!$E$10">
        <xdr:nvSpPr>
          <xdr:cNvPr id="63" name="TextBox 62">
            <a:extLst>
              <a:ext uri="{FF2B5EF4-FFF2-40B4-BE49-F238E27FC236}">
                <a16:creationId xmlns:a16="http://schemas.microsoft.com/office/drawing/2014/main" id="{7D023EE9-ADA1-4909-1CFA-AE00E12A9A11}"/>
              </a:ext>
            </a:extLst>
          </xdr:cNvPr>
          <xdr:cNvSpPr txBox="1"/>
        </xdr:nvSpPr>
        <xdr:spPr>
          <a:xfrm>
            <a:off x="3959142" y="985838"/>
            <a:ext cx="685512" cy="223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fld id="{89691CB3-AE74-4C5E-9B92-7D221F902E41}" type="TxLink">
              <a:rPr lang="en-US" sz="1100" b="1" i="0" u="none" strike="noStrike">
                <a:solidFill>
                  <a:srgbClr val="7800A2"/>
                </a:solidFill>
                <a:latin typeface="Calibri"/>
                <a:ea typeface="Calibri"/>
                <a:cs typeface="Calibri"/>
              </a:rPr>
              <a:pPr/>
              <a:t>24%</a:t>
            </a:fld>
            <a:endParaRPr lang="en-AU" sz="1100" b="1">
              <a:solidFill>
                <a:srgbClr val="7800A2"/>
              </a:solidFill>
            </a:endParaRPr>
          </a:p>
        </xdr:txBody>
      </xdr:sp>
    </xdr:grpSp>
    <xdr:clientData/>
  </xdr:twoCellAnchor>
  <xdr:twoCellAnchor editAs="absolute">
    <xdr:from>
      <xdr:col>10</xdr:col>
      <xdr:colOff>130969</xdr:colOff>
      <xdr:row>9</xdr:row>
      <xdr:rowOff>11758</xdr:rowOff>
    </xdr:from>
    <xdr:to>
      <xdr:col>17</xdr:col>
      <xdr:colOff>264730</xdr:colOff>
      <xdr:row>10</xdr:row>
      <xdr:rowOff>174262</xdr:rowOff>
    </xdr:to>
    <xdr:sp macro="" textlink="">
      <xdr:nvSpPr>
        <xdr:cNvPr id="10" name="Rectangle 9">
          <a:extLst>
            <a:ext uri="{FF2B5EF4-FFF2-40B4-BE49-F238E27FC236}">
              <a16:creationId xmlns:a16="http://schemas.microsoft.com/office/drawing/2014/main" id="{FCA46276-C118-5B8D-4FAC-DB8545F8C16C}"/>
            </a:ext>
          </a:extLst>
        </xdr:cNvPr>
        <xdr:cNvSpPr/>
      </xdr:nvSpPr>
      <xdr:spPr>
        <a:xfrm>
          <a:off x="6639720" y="1581620"/>
          <a:ext cx="4661075" cy="3447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400" b="1">
              <a:solidFill>
                <a:srgbClr val="808080"/>
              </a:solidFill>
            </a:rPr>
            <a:t>CHANNELS SALES %,COST %</a:t>
          </a:r>
          <a:r>
            <a:rPr lang="en-AU" sz="1400" b="1" baseline="0">
              <a:solidFill>
                <a:srgbClr val="808080"/>
              </a:solidFill>
            </a:rPr>
            <a:t> AND GROSS PROFIT %</a:t>
          </a:r>
          <a:endParaRPr lang="en-AU" sz="1400" b="1">
            <a:solidFill>
              <a:srgbClr val="808080"/>
            </a:solidFill>
          </a:endParaRPr>
        </a:p>
      </xdr:txBody>
    </xdr:sp>
    <xdr:clientData/>
  </xdr:twoCellAnchor>
  <xdr:twoCellAnchor editAs="absolute">
    <xdr:from>
      <xdr:col>10</xdr:col>
      <xdr:colOff>130969</xdr:colOff>
      <xdr:row>11</xdr:row>
      <xdr:rowOff>14287</xdr:rowOff>
    </xdr:from>
    <xdr:to>
      <xdr:col>13</xdr:col>
      <xdr:colOff>483394</xdr:colOff>
      <xdr:row>21</xdr:row>
      <xdr:rowOff>0</xdr:rowOff>
    </xdr:to>
    <xdr:grpSp>
      <xdr:nvGrpSpPr>
        <xdr:cNvPr id="34" name="Group 33">
          <a:extLst>
            <a:ext uri="{FF2B5EF4-FFF2-40B4-BE49-F238E27FC236}">
              <a16:creationId xmlns:a16="http://schemas.microsoft.com/office/drawing/2014/main" id="{A11F65B4-BB1A-9846-3CC5-63D18B1D48BC}"/>
            </a:ext>
          </a:extLst>
        </xdr:cNvPr>
        <xdr:cNvGrpSpPr/>
      </xdr:nvGrpSpPr>
      <xdr:grpSpPr>
        <a:xfrm>
          <a:off x="6668583" y="1919287"/>
          <a:ext cx="2300720" cy="1828862"/>
          <a:chOff x="6657974" y="1938337"/>
          <a:chExt cx="2295525" cy="1881188"/>
        </a:xfrm>
      </xdr:grpSpPr>
      <xdr:sp macro="" textlink="">
        <xdr:nvSpPr>
          <xdr:cNvPr id="17" name="Rectangle 16">
            <a:extLst>
              <a:ext uri="{FF2B5EF4-FFF2-40B4-BE49-F238E27FC236}">
                <a16:creationId xmlns:a16="http://schemas.microsoft.com/office/drawing/2014/main" id="{10596B0C-440F-D440-B366-7A99EFDFF928}"/>
              </a:ext>
            </a:extLst>
          </xdr:cNvPr>
          <xdr:cNvSpPr/>
        </xdr:nvSpPr>
        <xdr:spPr>
          <a:xfrm>
            <a:off x="6657974" y="1938337"/>
            <a:ext cx="2295525" cy="18811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808080"/>
                </a:solidFill>
              </a:rPr>
              <a:t>DIRECT</a:t>
            </a:r>
            <a:r>
              <a:rPr lang="en-AU" sz="1400" b="1" baseline="0">
                <a:solidFill>
                  <a:srgbClr val="808080"/>
                </a:solidFill>
              </a:rPr>
              <a:t> SALES</a:t>
            </a:r>
            <a:endParaRPr lang="en-AU" sz="1400" b="1">
              <a:solidFill>
                <a:srgbClr val="808080"/>
              </a:solidFill>
            </a:endParaRPr>
          </a:p>
        </xdr:txBody>
      </xdr:sp>
      <xdr:graphicFrame macro="">
        <xdr:nvGraphicFramePr>
          <xdr:cNvPr id="19" name="Chart 18">
            <a:extLst>
              <a:ext uri="{FF2B5EF4-FFF2-40B4-BE49-F238E27FC236}">
                <a16:creationId xmlns:a16="http://schemas.microsoft.com/office/drawing/2014/main" id="{E1EB412E-20C5-49F6-BD98-951D97919182}"/>
              </a:ext>
            </a:extLst>
          </xdr:cNvPr>
          <xdr:cNvGraphicFramePr>
            <a:graphicFrameLocks/>
          </xdr:cNvGraphicFramePr>
        </xdr:nvGraphicFramePr>
        <xdr:xfrm>
          <a:off x="6738938" y="2171700"/>
          <a:ext cx="2081212" cy="1414464"/>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22" name="TextBox 21">
            <a:extLst>
              <a:ext uri="{FF2B5EF4-FFF2-40B4-BE49-F238E27FC236}">
                <a16:creationId xmlns:a16="http://schemas.microsoft.com/office/drawing/2014/main" id="{0A6D1B98-4E1D-CF36-FA86-BE8FADE08382}"/>
              </a:ext>
            </a:extLst>
          </xdr:cNvPr>
          <xdr:cNvSpPr txBox="1"/>
        </xdr:nvSpPr>
        <xdr:spPr>
          <a:xfrm>
            <a:off x="6734174" y="3519488"/>
            <a:ext cx="557214"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rgbClr val="808080"/>
                </a:solidFill>
              </a:rPr>
              <a:t>COST :</a:t>
            </a:r>
          </a:p>
        </xdr:txBody>
      </xdr:sp>
      <xdr:sp macro="" textlink="Calculations!L15">
        <xdr:nvSpPr>
          <xdr:cNvPr id="23" name="TextBox 22">
            <a:extLst>
              <a:ext uri="{FF2B5EF4-FFF2-40B4-BE49-F238E27FC236}">
                <a16:creationId xmlns:a16="http://schemas.microsoft.com/office/drawing/2014/main" id="{1C8D991E-E66D-3BEC-61E2-56E63183AC2F}"/>
              </a:ext>
            </a:extLst>
          </xdr:cNvPr>
          <xdr:cNvSpPr txBox="1"/>
        </xdr:nvSpPr>
        <xdr:spPr>
          <a:xfrm>
            <a:off x="7162801" y="3552827"/>
            <a:ext cx="461962" cy="204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5FEC73A-A6EF-4EBA-A3A5-89978524B114}" type="TxLink">
              <a:rPr lang="en-US" sz="1100" b="1" i="0" u="none" strike="noStrike">
                <a:solidFill>
                  <a:srgbClr val="808080"/>
                </a:solidFill>
                <a:latin typeface="Calibri"/>
                <a:ea typeface="Calibri"/>
                <a:cs typeface="Calibri"/>
              </a:rPr>
              <a:pPr/>
              <a:t>58%</a:t>
            </a:fld>
            <a:endParaRPr lang="en-AU" sz="1100" b="1">
              <a:solidFill>
                <a:srgbClr val="808080"/>
              </a:solidFill>
            </a:endParaRPr>
          </a:p>
        </xdr:txBody>
      </xdr:sp>
      <xdr:cxnSp macro="">
        <xdr:nvCxnSpPr>
          <xdr:cNvPr id="27" name="Straight Connector 26">
            <a:extLst>
              <a:ext uri="{FF2B5EF4-FFF2-40B4-BE49-F238E27FC236}">
                <a16:creationId xmlns:a16="http://schemas.microsoft.com/office/drawing/2014/main" id="{FDAA2752-F6D9-BA0C-0133-18AD46B57A63}"/>
              </a:ext>
            </a:extLst>
          </xdr:cNvPr>
          <xdr:cNvCxnSpPr/>
        </xdr:nvCxnSpPr>
        <xdr:spPr>
          <a:xfrm>
            <a:off x="7753350" y="3605213"/>
            <a:ext cx="0" cy="95250"/>
          </a:xfrm>
          <a:prstGeom prst="line">
            <a:avLst/>
          </a:prstGeom>
          <a:ln w="25400">
            <a:solidFill>
              <a:srgbClr val="808080"/>
            </a:solidFill>
          </a:ln>
        </xdr:spPr>
        <xdr:style>
          <a:lnRef idx="1">
            <a:schemeClr val="accent1"/>
          </a:lnRef>
          <a:fillRef idx="0">
            <a:schemeClr val="accent1"/>
          </a:fillRef>
          <a:effectRef idx="0">
            <a:schemeClr val="accent1"/>
          </a:effectRef>
          <a:fontRef idx="minor">
            <a:schemeClr val="tx1"/>
          </a:fontRef>
        </xdr:style>
      </xdr:cxnSp>
      <xdr:sp macro="" textlink="">
        <xdr:nvSpPr>
          <xdr:cNvPr id="30" name="TextBox 29">
            <a:extLst>
              <a:ext uri="{FF2B5EF4-FFF2-40B4-BE49-F238E27FC236}">
                <a16:creationId xmlns:a16="http://schemas.microsoft.com/office/drawing/2014/main" id="{77FF9860-8B85-9707-5D7F-95504C1C1892}"/>
              </a:ext>
            </a:extLst>
          </xdr:cNvPr>
          <xdr:cNvSpPr txBox="1"/>
        </xdr:nvSpPr>
        <xdr:spPr>
          <a:xfrm>
            <a:off x="8024812" y="3571874"/>
            <a:ext cx="438150" cy="16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AU" sz="1100" b="1">
                <a:solidFill>
                  <a:srgbClr val="808080"/>
                </a:solidFill>
              </a:rPr>
              <a:t>GP :</a:t>
            </a:r>
          </a:p>
        </xdr:txBody>
      </xdr:sp>
      <xdr:sp macro="" textlink="Calculations!M15">
        <xdr:nvSpPr>
          <xdr:cNvPr id="33" name="TextBox 32">
            <a:extLst>
              <a:ext uri="{FF2B5EF4-FFF2-40B4-BE49-F238E27FC236}">
                <a16:creationId xmlns:a16="http://schemas.microsoft.com/office/drawing/2014/main" id="{1A1FE9E9-0728-3D7D-1A1F-4C73B9E5960E}"/>
              </a:ext>
            </a:extLst>
          </xdr:cNvPr>
          <xdr:cNvSpPr txBox="1"/>
        </xdr:nvSpPr>
        <xdr:spPr>
          <a:xfrm>
            <a:off x="8320105" y="3562351"/>
            <a:ext cx="4286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EBA7A41-A26C-4D53-A35F-75C1DCC27200}" type="TxLink">
              <a:rPr lang="en-US" sz="1100" b="1" i="0" u="none" strike="noStrike">
                <a:solidFill>
                  <a:srgbClr val="808080"/>
                </a:solidFill>
                <a:latin typeface="Calibri"/>
                <a:ea typeface="Calibri"/>
                <a:cs typeface="Calibri"/>
              </a:rPr>
              <a:pPr/>
              <a:t>42%</a:t>
            </a:fld>
            <a:endParaRPr lang="en-AU" sz="1100" b="1">
              <a:solidFill>
                <a:srgbClr val="808080"/>
              </a:solidFill>
            </a:endParaRPr>
          </a:p>
        </xdr:txBody>
      </xdr:sp>
    </xdr:grpSp>
    <xdr:clientData/>
  </xdr:twoCellAnchor>
  <xdr:twoCellAnchor editAs="absolute">
    <xdr:from>
      <xdr:col>13</xdr:col>
      <xdr:colOff>514349</xdr:colOff>
      <xdr:row>11</xdr:row>
      <xdr:rowOff>14287</xdr:rowOff>
    </xdr:from>
    <xdr:to>
      <xdr:col>17</xdr:col>
      <xdr:colOff>270463</xdr:colOff>
      <xdr:row>21</xdr:row>
      <xdr:rowOff>112</xdr:rowOff>
    </xdr:to>
    <xdr:grpSp>
      <xdr:nvGrpSpPr>
        <xdr:cNvPr id="35" name="Group 34">
          <a:extLst>
            <a:ext uri="{FF2B5EF4-FFF2-40B4-BE49-F238E27FC236}">
              <a16:creationId xmlns:a16="http://schemas.microsoft.com/office/drawing/2014/main" id="{A6C5AE77-5B58-4586-B997-CCC3D3670B21}"/>
            </a:ext>
          </a:extLst>
        </xdr:cNvPr>
        <xdr:cNvGrpSpPr/>
      </xdr:nvGrpSpPr>
      <xdr:grpSpPr>
        <a:xfrm>
          <a:off x="9000258" y="1919287"/>
          <a:ext cx="2353841" cy="1828974"/>
          <a:chOff x="6657975" y="1938337"/>
          <a:chExt cx="2232212" cy="1857129"/>
        </a:xfrm>
      </xdr:grpSpPr>
      <xdr:sp macro="" textlink="">
        <xdr:nvSpPr>
          <xdr:cNvPr id="36" name="Rectangle 35">
            <a:extLst>
              <a:ext uri="{FF2B5EF4-FFF2-40B4-BE49-F238E27FC236}">
                <a16:creationId xmlns:a16="http://schemas.microsoft.com/office/drawing/2014/main" id="{E8C729FB-0291-3BD7-AE15-721EE80E3086}"/>
              </a:ext>
            </a:extLst>
          </xdr:cNvPr>
          <xdr:cNvSpPr/>
        </xdr:nvSpPr>
        <xdr:spPr>
          <a:xfrm>
            <a:off x="6657975" y="1938337"/>
            <a:ext cx="2232212" cy="18571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808080"/>
                </a:solidFill>
              </a:rPr>
              <a:t>DISTRIBUTOR</a:t>
            </a:r>
          </a:p>
        </xdr:txBody>
      </xdr:sp>
      <xdr:graphicFrame macro="">
        <xdr:nvGraphicFramePr>
          <xdr:cNvPr id="37" name="Chart 36">
            <a:extLst>
              <a:ext uri="{FF2B5EF4-FFF2-40B4-BE49-F238E27FC236}">
                <a16:creationId xmlns:a16="http://schemas.microsoft.com/office/drawing/2014/main" id="{8A7F4DDF-BE1C-4023-8E64-FE8C2C26A402}"/>
              </a:ext>
            </a:extLst>
          </xdr:cNvPr>
          <xdr:cNvGraphicFramePr>
            <a:graphicFrameLocks/>
          </xdr:cNvGraphicFramePr>
        </xdr:nvGraphicFramePr>
        <xdr:xfrm>
          <a:off x="6738938" y="2171700"/>
          <a:ext cx="2081212" cy="1414464"/>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38" name="TextBox 37">
            <a:extLst>
              <a:ext uri="{FF2B5EF4-FFF2-40B4-BE49-F238E27FC236}">
                <a16:creationId xmlns:a16="http://schemas.microsoft.com/office/drawing/2014/main" id="{00262520-2E6A-8653-03F9-158BB6D5A373}"/>
              </a:ext>
            </a:extLst>
          </xdr:cNvPr>
          <xdr:cNvSpPr txBox="1"/>
        </xdr:nvSpPr>
        <xdr:spPr>
          <a:xfrm>
            <a:off x="6734174" y="3519488"/>
            <a:ext cx="557214"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rgbClr val="808080"/>
                </a:solidFill>
              </a:rPr>
              <a:t>COST :</a:t>
            </a:r>
          </a:p>
        </xdr:txBody>
      </xdr:sp>
      <xdr:sp macro="" textlink="Calculations!L16">
        <xdr:nvSpPr>
          <xdr:cNvPr id="39" name="TextBox 38">
            <a:extLst>
              <a:ext uri="{FF2B5EF4-FFF2-40B4-BE49-F238E27FC236}">
                <a16:creationId xmlns:a16="http://schemas.microsoft.com/office/drawing/2014/main" id="{BD701323-2E8E-E6CA-F080-FEAF09A1B651}"/>
              </a:ext>
            </a:extLst>
          </xdr:cNvPr>
          <xdr:cNvSpPr txBox="1"/>
        </xdr:nvSpPr>
        <xdr:spPr>
          <a:xfrm>
            <a:off x="7153543" y="3552827"/>
            <a:ext cx="461962" cy="204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8573650-6AC4-4A94-995A-425CB530A2E6}" type="TxLink">
              <a:rPr lang="en-US" sz="1100" b="1" i="0" u="none" strike="noStrike">
                <a:solidFill>
                  <a:srgbClr val="808080"/>
                </a:solidFill>
                <a:latin typeface="Calibri"/>
                <a:ea typeface="Calibri"/>
                <a:cs typeface="Calibri"/>
              </a:rPr>
              <a:pPr/>
              <a:t>63%</a:t>
            </a:fld>
            <a:endParaRPr lang="en-AU" sz="1100" b="1">
              <a:solidFill>
                <a:srgbClr val="808080"/>
              </a:solidFill>
            </a:endParaRPr>
          </a:p>
        </xdr:txBody>
      </xdr:sp>
      <xdr:cxnSp macro="">
        <xdr:nvCxnSpPr>
          <xdr:cNvPr id="40" name="Straight Connector 39">
            <a:extLst>
              <a:ext uri="{FF2B5EF4-FFF2-40B4-BE49-F238E27FC236}">
                <a16:creationId xmlns:a16="http://schemas.microsoft.com/office/drawing/2014/main" id="{D7F79C70-9014-5220-A2EA-9F3C07FD32EE}"/>
              </a:ext>
            </a:extLst>
          </xdr:cNvPr>
          <xdr:cNvCxnSpPr/>
        </xdr:nvCxnSpPr>
        <xdr:spPr>
          <a:xfrm>
            <a:off x="7753350" y="3605213"/>
            <a:ext cx="0" cy="95250"/>
          </a:xfrm>
          <a:prstGeom prst="line">
            <a:avLst/>
          </a:prstGeom>
          <a:ln w="25400">
            <a:solidFill>
              <a:srgbClr val="808080"/>
            </a:solidFill>
          </a:ln>
        </xdr:spPr>
        <xdr:style>
          <a:lnRef idx="1">
            <a:schemeClr val="accent1"/>
          </a:lnRef>
          <a:fillRef idx="0">
            <a:schemeClr val="accent1"/>
          </a:fillRef>
          <a:effectRef idx="0">
            <a:schemeClr val="accent1"/>
          </a:effectRef>
          <a:fontRef idx="minor">
            <a:schemeClr val="tx1"/>
          </a:fontRef>
        </xdr:style>
      </xdr:cxnSp>
      <xdr:sp macro="" textlink="">
        <xdr:nvSpPr>
          <xdr:cNvPr id="41" name="TextBox 40">
            <a:extLst>
              <a:ext uri="{FF2B5EF4-FFF2-40B4-BE49-F238E27FC236}">
                <a16:creationId xmlns:a16="http://schemas.microsoft.com/office/drawing/2014/main" id="{37398969-10DC-615F-0F11-A70C2649B07D}"/>
              </a:ext>
            </a:extLst>
          </xdr:cNvPr>
          <xdr:cNvSpPr txBox="1"/>
        </xdr:nvSpPr>
        <xdr:spPr>
          <a:xfrm>
            <a:off x="8024812" y="3571874"/>
            <a:ext cx="438150" cy="16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AU" sz="1100" b="1">
                <a:solidFill>
                  <a:srgbClr val="808080"/>
                </a:solidFill>
              </a:rPr>
              <a:t>GP :</a:t>
            </a:r>
          </a:p>
        </xdr:txBody>
      </xdr:sp>
      <xdr:sp macro="" textlink="Calculations!M16">
        <xdr:nvSpPr>
          <xdr:cNvPr id="42" name="TextBox 41">
            <a:extLst>
              <a:ext uri="{FF2B5EF4-FFF2-40B4-BE49-F238E27FC236}">
                <a16:creationId xmlns:a16="http://schemas.microsoft.com/office/drawing/2014/main" id="{B3B467D6-6500-E264-E953-510336346EA8}"/>
              </a:ext>
            </a:extLst>
          </xdr:cNvPr>
          <xdr:cNvSpPr txBox="1"/>
        </xdr:nvSpPr>
        <xdr:spPr>
          <a:xfrm>
            <a:off x="8320508" y="3567150"/>
            <a:ext cx="4286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6379408-CEF6-47CA-93E8-6150BCA9B16B}" type="TxLink">
              <a:rPr lang="en-US" sz="1100" b="1" i="0" u="none" strike="noStrike">
                <a:solidFill>
                  <a:srgbClr val="808080"/>
                </a:solidFill>
                <a:latin typeface="Calibri"/>
                <a:ea typeface="Calibri"/>
                <a:cs typeface="Calibri"/>
              </a:rPr>
              <a:pPr/>
              <a:t>37%</a:t>
            </a:fld>
            <a:endParaRPr lang="en-AU" sz="1100" b="1">
              <a:solidFill>
                <a:srgbClr val="808080"/>
              </a:solidFill>
            </a:endParaRPr>
          </a:p>
        </xdr:txBody>
      </xdr:sp>
    </xdr:grpSp>
    <xdr:clientData/>
  </xdr:twoCellAnchor>
  <xdr:twoCellAnchor editAs="absolute">
    <xdr:from>
      <xdr:col>10</xdr:col>
      <xdr:colOff>130969</xdr:colOff>
      <xdr:row>21</xdr:row>
      <xdr:rowOff>28575</xdr:rowOff>
    </xdr:from>
    <xdr:to>
      <xdr:col>13</xdr:col>
      <xdr:colOff>483394</xdr:colOff>
      <xdr:row>31</xdr:row>
      <xdr:rowOff>62025</xdr:rowOff>
    </xdr:to>
    <xdr:grpSp>
      <xdr:nvGrpSpPr>
        <xdr:cNvPr id="64" name="Group 63">
          <a:extLst>
            <a:ext uri="{FF2B5EF4-FFF2-40B4-BE49-F238E27FC236}">
              <a16:creationId xmlns:a16="http://schemas.microsoft.com/office/drawing/2014/main" id="{1C391FD4-2012-49B7-B302-06977FA8B487}"/>
            </a:ext>
          </a:extLst>
        </xdr:cNvPr>
        <xdr:cNvGrpSpPr/>
      </xdr:nvGrpSpPr>
      <xdr:grpSpPr>
        <a:xfrm>
          <a:off x="6668583" y="3776724"/>
          <a:ext cx="2300720" cy="1827119"/>
          <a:chOff x="6657974" y="1938337"/>
          <a:chExt cx="2295525" cy="1881188"/>
        </a:xfrm>
      </xdr:grpSpPr>
      <xdr:sp macro="" textlink="">
        <xdr:nvSpPr>
          <xdr:cNvPr id="65" name="Rectangle 64">
            <a:extLst>
              <a:ext uri="{FF2B5EF4-FFF2-40B4-BE49-F238E27FC236}">
                <a16:creationId xmlns:a16="http://schemas.microsoft.com/office/drawing/2014/main" id="{73F2BFB4-9D1E-E031-13DE-6BB1BB5BDB5B}"/>
              </a:ext>
            </a:extLst>
          </xdr:cNvPr>
          <xdr:cNvSpPr/>
        </xdr:nvSpPr>
        <xdr:spPr>
          <a:xfrm>
            <a:off x="6657974" y="1938337"/>
            <a:ext cx="2295525" cy="18811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808080"/>
                </a:solidFill>
              </a:rPr>
              <a:t>ONLINE</a:t>
            </a:r>
          </a:p>
        </xdr:txBody>
      </xdr:sp>
      <xdr:graphicFrame macro="">
        <xdr:nvGraphicFramePr>
          <xdr:cNvPr id="66" name="Chart 65">
            <a:extLst>
              <a:ext uri="{FF2B5EF4-FFF2-40B4-BE49-F238E27FC236}">
                <a16:creationId xmlns:a16="http://schemas.microsoft.com/office/drawing/2014/main" id="{3702A674-F470-1FF3-8B97-3AAB7B4B5641}"/>
              </a:ext>
            </a:extLst>
          </xdr:cNvPr>
          <xdr:cNvGraphicFramePr>
            <a:graphicFrameLocks/>
          </xdr:cNvGraphicFramePr>
        </xdr:nvGraphicFramePr>
        <xdr:xfrm>
          <a:off x="6738938" y="2171700"/>
          <a:ext cx="2081212" cy="1414464"/>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67" name="TextBox 66">
            <a:extLst>
              <a:ext uri="{FF2B5EF4-FFF2-40B4-BE49-F238E27FC236}">
                <a16:creationId xmlns:a16="http://schemas.microsoft.com/office/drawing/2014/main" id="{5A10A9B6-ED4A-5793-03A2-5BAA272FD7EE}"/>
              </a:ext>
            </a:extLst>
          </xdr:cNvPr>
          <xdr:cNvSpPr txBox="1"/>
        </xdr:nvSpPr>
        <xdr:spPr>
          <a:xfrm>
            <a:off x="6734174" y="3519488"/>
            <a:ext cx="557214"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rgbClr val="808080"/>
                </a:solidFill>
              </a:rPr>
              <a:t>COST :</a:t>
            </a:r>
          </a:p>
        </xdr:txBody>
      </xdr:sp>
      <xdr:sp macro="" textlink="Calculations!L17">
        <xdr:nvSpPr>
          <xdr:cNvPr id="68" name="TextBox 67">
            <a:extLst>
              <a:ext uri="{FF2B5EF4-FFF2-40B4-BE49-F238E27FC236}">
                <a16:creationId xmlns:a16="http://schemas.microsoft.com/office/drawing/2014/main" id="{8EFFC2B0-B6F1-800A-8F8E-2D986C5B5152}"/>
              </a:ext>
            </a:extLst>
          </xdr:cNvPr>
          <xdr:cNvSpPr txBox="1"/>
        </xdr:nvSpPr>
        <xdr:spPr>
          <a:xfrm>
            <a:off x="7162801" y="3552827"/>
            <a:ext cx="461962" cy="204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863D226-C139-41C7-9BAB-A82C9E417A8C}" type="TxLink">
              <a:rPr lang="en-US" sz="1100" b="1" i="0" u="none" strike="noStrike">
                <a:solidFill>
                  <a:srgbClr val="808080"/>
                </a:solidFill>
                <a:latin typeface="Calibri"/>
                <a:ea typeface="Calibri"/>
                <a:cs typeface="Calibri"/>
              </a:rPr>
              <a:pPr/>
              <a:t>55%</a:t>
            </a:fld>
            <a:endParaRPr lang="en-AU" sz="1100" b="1" i="0" u="none" strike="noStrike">
              <a:solidFill>
                <a:srgbClr val="808080"/>
              </a:solidFill>
              <a:latin typeface="Calibri"/>
              <a:ea typeface="Calibri"/>
              <a:cs typeface="Calibri"/>
            </a:endParaRPr>
          </a:p>
        </xdr:txBody>
      </xdr:sp>
      <xdr:cxnSp macro="">
        <xdr:nvCxnSpPr>
          <xdr:cNvPr id="69" name="Straight Connector 68">
            <a:extLst>
              <a:ext uri="{FF2B5EF4-FFF2-40B4-BE49-F238E27FC236}">
                <a16:creationId xmlns:a16="http://schemas.microsoft.com/office/drawing/2014/main" id="{49112C3A-0411-13CE-8A82-25414F476CD9}"/>
              </a:ext>
            </a:extLst>
          </xdr:cNvPr>
          <xdr:cNvCxnSpPr/>
        </xdr:nvCxnSpPr>
        <xdr:spPr>
          <a:xfrm>
            <a:off x="7753350" y="3605213"/>
            <a:ext cx="0" cy="95250"/>
          </a:xfrm>
          <a:prstGeom prst="line">
            <a:avLst/>
          </a:prstGeom>
          <a:ln w="25400">
            <a:solidFill>
              <a:srgbClr val="808080"/>
            </a:solidFill>
          </a:ln>
        </xdr:spPr>
        <xdr:style>
          <a:lnRef idx="1">
            <a:schemeClr val="accent1"/>
          </a:lnRef>
          <a:fillRef idx="0">
            <a:schemeClr val="accent1"/>
          </a:fillRef>
          <a:effectRef idx="0">
            <a:schemeClr val="accent1"/>
          </a:effectRef>
          <a:fontRef idx="minor">
            <a:schemeClr val="tx1"/>
          </a:fontRef>
        </xdr:style>
      </xdr:cxnSp>
      <xdr:sp macro="" textlink="">
        <xdr:nvSpPr>
          <xdr:cNvPr id="70" name="TextBox 69">
            <a:extLst>
              <a:ext uri="{FF2B5EF4-FFF2-40B4-BE49-F238E27FC236}">
                <a16:creationId xmlns:a16="http://schemas.microsoft.com/office/drawing/2014/main" id="{FDE416B0-3647-EB98-E7D6-9914405D2C02}"/>
              </a:ext>
            </a:extLst>
          </xdr:cNvPr>
          <xdr:cNvSpPr txBox="1"/>
        </xdr:nvSpPr>
        <xdr:spPr>
          <a:xfrm>
            <a:off x="8024812" y="3571874"/>
            <a:ext cx="438150" cy="16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AU" sz="1100" b="1">
                <a:solidFill>
                  <a:srgbClr val="808080"/>
                </a:solidFill>
              </a:rPr>
              <a:t>GP :</a:t>
            </a:r>
          </a:p>
        </xdr:txBody>
      </xdr:sp>
      <xdr:sp macro="" textlink="Calculations!M17">
        <xdr:nvSpPr>
          <xdr:cNvPr id="71" name="TextBox 70">
            <a:extLst>
              <a:ext uri="{FF2B5EF4-FFF2-40B4-BE49-F238E27FC236}">
                <a16:creationId xmlns:a16="http://schemas.microsoft.com/office/drawing/2014/main" id="{01B8909B-034B-6532-9E7F-4516B56C1D00}"/>
              </a:ext>
            </a:extLst>
          </xdr:cNvPr>
          <xdr:cNvSpPr txBox="1"/>
        </xdr:nvSpPr>
        <xdr:spPr>
          <a:xfrm>
            <a:off x="8320105" y="3562351"/>
            <a:ext cx="4286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A45F380-6690-457C-A581-F75FE59C3A8E}" type="TxLink">
              <a:rPr lang="en-US" sz="1100" b="1" i="0" u="none" strike="noStrike">
                <a:solidFill>
                  <a:srgbClr val="808080"/>
                </a:solidFill>
                <a:latin typeface="Calibri"/>
                <a:ea typeface="Calibri"/>
                <a:cs typeface="Calibri"/>
              </a:rPr>
              <a:pPr/>
              <a:t>45%</a:t>
            </a:fld>
            <a:endParaRPr lang="en-AU" sz="1100" b="1">
              <a:solidFill>
                <a:srgbClr val="808080"/>
              </a:solidFill>
            </a:endParaRPr>
          </a:p>
        </xdr:txBody>
      </xdr:sp>
    </xdr:grpSp>
    <xdr:clientData/>
  </xdr:twoCellAnchor>
  <xdr:twoCellAnchor editAs="absolute">
    <xdr:from>
      <xdr:col>13</xdr:col>
      <xdr:colOff>514349</xdr:colOff>
      <xdr:row>21</xdr:row>
      <xdr:rowOff>28575</xdr:rowOff>
    </xdr:from>
    <xdr:to>
      <xdr:col>17</xdr:col>
      <xdr:colOff>264583</xdr:colOff>
      <xdr:row>31</xdr:row>
      <xdr:rowOff>62025</xdr:rowOff>
    </xdr:to>
    <xdr:grpSp>
      <xdr:nvGrpSpPr>
        <xdr:cNvPr id="72" name="Group 71">
          <a:extLst>
            <a:ext uri="{FF2B5EF4-FFF2-40B4-BE49-F238E27FC236}">
              <a16:creationId xmlns:a16="http://schemas.microsoft.com/office/drawing/2014/main" id="{DB7E0C2A-2689-47AF-9C62-98600FF64899}"/>
            </a:ext>
          </a:extLst>
        </xdr:cNvPr>
        <xdr:cNvGrpSpPr/>
      </xdr:nvGrpSpPr>
      <xdr:grpSpPr>
        <a:xfrm>
          <a:off x="9000258" y="3776724"/>
          <a:ext cx="2347961" cy="1827119"/>
          <a:chOff x="6657974" y="1938337"/>
          <a:chExt cx="2295525" cy="1881188"/>
        </a:xfrm>
      </xdr:grpSpPr>
      <xdr:sp macro="" textlink="">
        <xdr:nvSpPr>
          <xdr:cNvPr id="73" name="Rectangle 72">
            <a:extLst>
              <a:ext uri="{FF2B5EF4-FFF2-40B4-BE49-F238E27FC236}">
                <a16:creationId xmlns:a16="http://schemas.microsoft.com/office/drawing/2014/main" id="{72E209CB-AF0F-6C09-500B-0753F44DB66C}"/>
              </a:ext>
            </a:extLst>
          </xdr:cNvPr>
          <xdr:cNvSpPr/>
        </xdr:nvSpPr>
        <xdr:spPr>
          <a:xfrm>
            <a:off x="6657974" y="1938337"/>
            <a:ext cx="2295525" cy="18811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808080"/>
                </a:solidFill>
              </a:rPr>
              <a:t>RETAIL</a:t>
            </a:r>
            <a:r>
              <a:rPr lang="en-AU" sz="1400" b="1" baseline="0">
                <a:solidFill>
                  <a:srgbClr val="808080"/>
                </a:solidFill>
              </a:rPr>
              <a:t> STORE</a:t>
            </a:r>
            <a:endParaRPr lang="en-AU" sz="1400" b="1">
              <a:solidFill>
                <a:srgbClr val="808080"/>
              </a:solidFill>
            </a:endParaRPr>
          </a:p>
        </xdr:txBody>
      </xdr:sp>
      <xdr:graphicFrame macro="">
        <xdr:nvGraphicFramePr>
          <xdr:cNvPr id="74" name="Chart 73">
            <a:extLst>
              <a:ext uri="{FF2B5EF4-FFF2-40B4-BE49-F238E27FC236}">
                <a16:creationId xmlns:a16="http://schemas.microsoft.com/office/drawing/2014/main" id="{7A4AB601-747E-7C95-A7EC-EB4193A0CBF6}"/>
              </a:ext>
            </a:extLst>
          </xdr:cNvPr>
          <xdr:cNvGraphicFramePr>
            <a:graphicFrameLocks/>
          </xdr:cNvGraphicFramePr>
        </xdr:nvGraphicFramePr>
        <xdr:xfrm>
          <a:off x="6738938" y="2171700"/>
          <a:ext cx="2081212" cy="1414464"/>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75" name="TextBox 74">
            <a:extLst>
              <a:ext uri="{FF2B5EF4-FFF2-40B4-BE49-F238E27FC236}">
                <a16:creationId xmlns:a16="http://schemas.microsoft.com/office/drawing/2014/main" id="{34592D48-2A4A-25C8-84A9-E3445DF58FD5}"/>
              </a:ext>
            </a:extLst>
          </xdr:cNvPr>
          <xdr:cNvSpPr txBox="1"/>
        </xdr:nvSpPr>
        <xdr:spPr>
          <a:xfrm>
            <a:off x="6734174" y="3519488"/>
            <a:ext cx="557214"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rgbClr val="808080"/>
                </a:solidFill>
              </a:rPr>
              <a:t>COST :</a:t>
            </a:r>
          </a:p>
        </xdr:txBody>
      </xdr:sp>
      <xdr:sp macro="" textlink="Calculations!L18">
        <xdr:nvSpPr>
          <xdr:cNvPr id="76" name="TextBox 75">
            <a:extLst>
              <a:ext uri="{FF2B5EF4-FFF2-40B4-BE49-F238E27FC236}">
                <a16:creationId xmlns:a16="http://schemas.microsoft.com/office/drawing/2014/main" id="{5E278E00-DD7E-F893-B879-16879080427B}"/>
              </a:ext>
            </a:extLst>
          </xdr:cNvPr>
          <xdr:cNvSpPr txBox="1"/>
        </xdr:nvSpPr>
        <xdr:spPr>
          <a:xfrm>
            <a:off x="7162801" y="3552827"/>
            <a:ext cx="461962" cy="204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D756817-0685-44FB-BD9D-A4B5BBAB9693}" type="TxLink">
              <a:rPr lang="en-US" sz="1100" b="1" i="0" u="none" strike="noStrike">
                <a:solidFill>
                  <a:srgbClr val="808080"/>
                </a:solidFill>
                <a:latin typeface="Calibri"/>
                <a:ea typeface="Calibri"/>
                <a:cs typeface="Calibri"/>
              </a:rPr>
              <a:pPr/>
              <a:t>58%</a:t>
            </a:fld>
            <a:endParaRPr lang="en-AU" sz="1100" b="1">
              <a:solidFill>
                <a:srgbClr val="808080"/>
              </a:solidFill>
            </a:endParaRPr>
          </a:p>
        </xdr:txBody>
      </xdr:sp>
      <xdr:cxnSp macro="">
        <xdr:nvCxnSpPr>
          <xdr:cNvPr id="77" name="Straight Connector 76">
            <a:extLst>
              <a:ext uri="{FF2B5EF4-FFF2-40B4-BE49-F238E27FC236}">
                <a16:creationId xmlns:a16="http://schemas.microsoft.com/office/drawing/2014/main" id="{DAC0A5F1-41DC-B519-1B27-FA4E0383127A}"/>
              </a:ext>
            </a:extLst>
          </xdr:cNvPr>
          <xdr:cNvCxnSpPr/>
        </xdr:nvCxnSpPr>
        <xdr:spPr>
          <a:xfrm>
            <a:off x="7753350" y="3605213"/>
            <a:ext cx="0" cy="95250"/>
          </a:xfrm>
          <a:prstGeom prst="line">
            <a:avLst/>
          </a:prstGeom>
          <a:ln w="25400">
            <a:solidFill>
              <a:srgbClr val="808080"/>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TextBox 77">
            <a:extLst>
              <a:ext uri="{FF2B5EF4-FFF2-40B4-BE49-F238E27FC236}">
                <a16:creationId xmlns:a16="http://schemas.microsoft.com/office/drawing/2014/main" id="{C6A9ED07-3D6C-7E09-5CFE-A9D2A0752DE3}"/>
              </a:ext>
            </a:extLst>
          </xdr:cNvPr>
          <xdr:cNvSpPr txBox="1"/>
        </xdr:nvSpPr>
        <xdr:spPr>
          <a:xfrm>
            <a:off x="8024812" y="3571874"/>
            <a:ext cx="438150" cy="16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AU" sz="1100" b="1">
                <a:solidFill>
                  <a:srgbClr val="808080"/>
                </a:solidFill>
              </a:rPr>
              <a:t>GP :</a:t>
            </a:r>
          </a:p>
        </xdr:txBody>
      </xdr:sp>
      <xdr:sp macro="" textlink="Calculations!M18">
        <xdr:nvSpPr>
          <xdr:cNvPr id="79" name="TextBox 78">
            <a:extLst>
              <a:ext uri="{FF2B5EF4-FFF2-40B4-BE49-F238E27FC236}">
                <a16:creationId xmlns:a16="http://schemas.microsoft.com/office/drawing/2014/main" id="{3AFE607B-DDE9-C17E-73C1-C9650F734E8C}"/>
              </a:ext>
            </a:extLst>
          </xdr:cNvPr>
          <xdr:cNvSpPr txBox="1"/>
        </xdr:nvSpPr>
        <xdr:spPr>
          <a:xfrm>
            <a:off x="8324868" y="3562351"/>
            <a:ext cx="4286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94BF693-2627-4C37-A0D5-30CD2EF4639E}" type="TxLink">
              <a:rPr lang="en-US" sz="1100" b="1" i="0" u="none" strike="noStrike">
                <a:solidFill>
                  <a:srgbClr val="808080"/>
                </a:solidFill>
                <a:latin typeface="Calibri"/>
                <a:ea typeface="Calibri"/>
                <a:cs typeface="Calibri"/>
              </a:rPr>
              <a:pPr/>
              <a:t>42%</a:t>
            </a:fld>
            <a:endParaRPr lang="en-AU" sz="1100" b="1">
              <a:solidFill>
                <a:srgbClr val="808080"/>
              </a:solidFill>
            </a:endParaRPr>
          </a:p>
        </xdr:txBody>
      </xdr:sp>
    </xdr:grpSp>
    <xdr:clientData/>
  </xdr:twoCellAnchor>
  <xdr:twoCellAnchor editAs="oneCell">
    <xdr:from>
      <xdr:col>0</xdr:col>
      <xdr:colOff>55958</xdr:colOff>
      <xdr:row>13</xdr:row>
      <xdr:rowOff>128587</xdr:rowOff>
    </xdr:from>
    <xdr:to>
      <xdr:col>2</xdr:col>
      <xdr:colOff>648890</xdr:colOff>
      <xdr:row>23</xdr:row>
      <xdr:rowOff>17858</xdr:rowOff>
    </xdr:to>
    <mc:AlternateContent xmlns:mc="http://schemas.openxmlformats.org/markup-compatibility/2006" xmlns:a14="http://schemas.microsoft.com/office/drawing/2010/main">
      <mc:Choice Requires="a14">
        <xdr:graphicFrame macro="">
          <xdr:nvGraphicFramePr>
            <xdr:cNvPr id="24" name="Month">
              <a:extLst>
                <a:ext uri="{FF2B5EF4-FFF2-40B4-BE49-F238E27FC236}">
                  <a16:creationId xmlns:a16="http://schemas.microsoft.com/office/drawing/2014/main" id="{8B60A336-9395-D778-1A33-1CE76217168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5958" y="2384822"/>
              <a:ext cx="1890713" cy="1722834"/>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61912</xdr:colOff>
      <xdr:row>23</xdr:row>
      <xdr:rowOff>39290</xdr:rowOff>
    </xdr:from>
    <xdr:to>
      <xdr:col>2</xdr:col>
      <xdr:colOff>636985</xdr:colOff>
      <xdr:row>35</xdr:row>
      <xdr:rowOff>11904</xdr:rowOff>
    </xdr:to>
    <mc:AlternateContent xmlns:mc="http://schemas.openxmlformats.org/markup-compatibility/2006" xmlns:a14="http://schemas.microsoft.com/office/drawing/2010/main">
      <mc:Choice Requires="a14">
        <xdr:graphicFrame macro="">
          <xdr:nvGraphicFramePr>
            <xdr:cNvPr id="25" name="Regions">
              <a:extLst>
                <a:ext uri="{FF2B5EF4-FFF2-40B4-BE49-F238E27FC236}">
                  <a16:creationId xmlns:a16="http://schemas.microsoft.com/office/drawing/2014/main" id="{6D77A783-4C61-C10A-E822-E58226A6E503}"/>
                </a:ext>
              </a:extLst>
            </xdr:cNvPr>
            <xdr:cNvGraphicFramePr/>
          </xdr:nvGraphicFramePr>
          <xdr:xfrm>
            <a:off x="0" y="0"/>
            <a:ext cx="0" cy="0"/>
          </xdr:xfrm>
          <a:graphic>
            <a:graphicData uri="http://schemas.microsoft.com/office/drawing/2010/slicer">
              <sle:slicer xmlns:sle="http://schemas.microsoft.com/office/drawing/2010/slicer" name="Regions"/>
            </a:graphicData>
          </a:graphic>
        </xdr:graphicFrame>
      </mc:Choice>
      <mc:Fallback xmlns="">
        <xdr:sp macro="" textlink="">
          <xdr:nvSpPr>
            <xdr:cNvPr id="0" name=""/>
            <xdr:cNvSpPr>
              <a:spLocks noTextEdit="1"/>
            </xdr:cNvSpPr>
          </xdr:nvSpPr>
          <xdr:spPr>
            <a:xfrm>
              <a:off x="61911" y="4129089"/>
              <a:ext cx="1884761" cy="202644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50006</xdr:colOff>
      <xdr:row>4</xdr:row>
      <xdr:rowOff>45245</xdr:rowOff>
    </xdr:from>
    <xdr:to>
      <xdr:col>2</xdr:col>
      <xdr:colOff>648890</xdr:colOff>
      <xdr:row>13</xdr:row>
      <xdr:rowOff>101203</xdr:rowOff>
    </xdr:to>
    <mc:AlternateContent xmlns:mc="http://schemas.openxmlformats.org/markup-compatibility/2006" xmlns:a14="http://schemas.microsoft.com/office/drawing/2010/main">
      <mc:Choice Requires="a14">
        <xdr:graphicFrame macro="">
          <xdr:nvGraphicFramePr>
            <xdr:cNvPr id="26" name="FY_Quarter">
              <a:extLst>
                <a:ext uri="{FF2B5EF4-FFF2-40B4-BE49-F238E27FC236}">
                  <a16:creationId xmlns:a16="http://schemas.microsoft.com/office/drawing/2014/main" id="{3CD29B56-F357-F499-D971-6ECA31C3ECE7}"/>
                </a:ext>
              </a:extLst>
            </xdr:cNvPr>
            <xdr:cNvGraphicFramePr/>
          </xdr:nvGraphicFramePr>
          <xdr:xfrm>
            <a:off x="0" y="0"/>
            <a:ext cx="0" cy="0"/>
          </xdr:xfrm>
          <a:graphic>
            <a:graphicData uri="http://schemas.microsoft.com/office/drawing/2010/slicer">
              <sle:slicer xmlns:sle="http://schemas.microsoft.com/office/drawing/2010/slicer" name="FY_Quarter"/>
            </a:graphicData>
          </a:graphic>
        </xdr:graphicFrame>
      </mc:Choice>
      <mc:Fallback xmlns="">
        <xdr:sp macro="" textlink="">
          <xdr:nvSpPr>
            <xdr:cNvPr id="0" name=""/>
            <xdr:cNvSpPr>
              <a:spLocks noTextEdit="1"/>
            </xdr:cNvSpPr>
          </xdr:nvSpPr>
          <xdr:spPr>
            <a:xfrm>
              <a:off x="50006" y="759620"/>
              <a:ext cx="1896665" cy="1597818"/>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53579</xdr:colOff>
      <xdr:row>35</xdr:row>
      <xdr:rowOff>41670</xdr:rowOff>
    </xdr:from>
    <xdr:to>
      <xdr:col>2</xdr:col>
      <xdr:colOff>636985</xdr:colOff>
      <xdr:row>39</xdr:row>
      <xdr:rowOff>166684</xdr:rowOff>
    </xdr:to>
    <xdr:sp macro="" textlink="">
      <xdr:nvSpPr>
        <xdr:cNvPr id="28" name="Rectangle 27">
          <a:hlinkClick xmlns:r="http://schemas.openxmlformats.org/officeDocument/2006/relationships" r:id="rId15"/>
          <a:extLst>
            <a:ext uri="{FF2B5EF4-FFF2-40B4-BE49-F238E27FC236}">
              <a16:creationId xmlns:a16="http://schemas.microsoft.com/office/drawing/2014/main" id="{7E0594F9-9F6E-A3F3-4AC1-95C6613A96EB}"/>
            </a:ext>
          </a:extLst>
        </xdr:cNvPr>
        <xdr:cNvSpPr/>
      </xdr:nvSpPr>
      <xdr:spPr>
        <a:xfrm>
          <a:off x="53579" y="6274593"/>
          <a:ext cx="1881187" cy="83938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583406</xdr:colOff>
      <xdr:row>35</xdr:row>
      <xdr:rowOff>130968</xdr:rowOff>
    </xdr:from>
    <xdr:to>
      <xdr:col>2</xdr:col>
      <xdr:colOff>53578</xdr:colOff>
      <xdr:row>39</xdr:row>
      <xdr:rowOff>101201</xdr:rowOff>
    </xdr:to>
    <xdr:sp macro="" textlink="">
      <xdr:nvSpPr>
        <xdr:cNvPr id="29" name="Arrow: Chevron 28">
          <a:hlinkClick xmlns:r="http://schemas.openxmlformats.org/officeDocument/2006/relationships" r:id="rId1"/>
          <a:extLst>
            <a:ext uri="{FF2B5EF4-FFF2-40B4-BE49-F238E27FC236}">
              <a16:creationId xmlns:a16="http://schemas.microsoft.com/office/drawing/2014/main" id="{D3D74B1A-79EC-E2D5-3BE1-76C15ECE28C8}"/>
            </a:ext>
          </a:extLst>
        </xdr:cNvPr>
        <xdr:cNvSpPr/>
      </xdr:nvSpPr>
      <xdr:spPr>
        <a:xfrm>
          <a:off x="583406" y="6363891"/>
          <a:ext cx="767953" cy="684608"/>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solidFill>
              <a:schemeClr val="tx1"/>
            </a:solidFill>
          </a:endParaRPr>
        </a:p>
      </xdr:txBody>
    </xdr:sp>
    <xdr:clientData/>
  </xdr:twoCellAnchor>
  <xdr:twoCellAnchor editAs="absolute">
    <xdr:from>
      <xdr:col>3</xdr:col>
      <xdr:colOff>5952</xdr:colOff>
      <xdr:row>8</xdr:row>
      <xdr:rowOff>101203</xdr:rowOff>
    </xdr:from>
    <xdr:to>
      <xdr:col>10</xdr:col>
      <xdr:colOff>111712</xdr:colOff>
      <xdr:row>21</xdr:row>
      <xdr:rowOff>5952</xdr:rowOff>
    </xdr:to>
    <xdr:graphicFrame macro="">
      <xdr:nvGraphicFramePr>
        <xdr:cNvPr id="31" name="Chart 30">
          <a:extLst>
            <a:ext uri="{FF2B5EF4-FFF2-40B4-BE49-F238E27FC236}">
              <a16:creationId xmlns:a16="http://schemas.microsoft.com/office/drawing/2014/main" id="{CDF62897-5BEF-4352-97C1-241F347B4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3</xdr:col>
      <xdr:colOff>11905</xdr:colOff>
      <xdr:row>21</xdr:row>
      <xdr:rowOff>17859</xdr:rowOff>
    </xdr:from>
    <xdr:to>
      <xdr:col>10</xdr:col>
      <xdr:colOff>105831</xdr:colOff>
      <xdr:row>31</xdr:row>
      <xdr:rowOff>64675</xdr:rowOff>
    </xdr:to>
    <xdr:graphicFrame macro="">
      <xdr:nvGraphicFramePr>
        <xdr:cNvPr id="32" name="Chart 31">
          <a:extLst>
            <a:ext uri="{FF2B5EF4-FFF2-40B4-BE49-F238E27FC236}">
              <a16:creationId xmlns:a16="http://schemas.microsoft.com/office/drawing/2014/main" id="{0A40530F-D9E3-435D-A0BB-D3A993DCE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2</xdr:col>
      <xdr:colOff>679675</xdr:colOff>
      <xdr:row>31</xdr:row>
      <xdr:rowOff>70554</xdr:rowOff>
    </xdr:from>
    <xdr:to>
      <xdr:col>17</xdr:col>
      <xdr:colOff>264583</xdr:colOff>
      <xdr:row>40</xdr:row>
      <xdr:rowOff>41157</xdr:rowOff>
    </xdr:to>
    <xdr:graphicFrame macro="">
      <xdr:nvGraphicFramePr>
        <xdr:cNvPr id="43" name="Chart 42">
          <a:extLst>
            <a:ext uri="{FF2B5EF4-FFF2-40B4-BE49-F238E27FC236}">
              <a16:creationId xmlns:a16="http://schemas.microsoft.com/office/drawing/2014/main" id="{F1F14B07-2E64-41BB-867A-3676215A9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17</xdr:col>
      <xdr:colOff>290698</xdr:colOff>
      <xdr:row>35</xdr:row>
      <xdr:rowOff>18555</xdr:rowOff>
    </xdr:from>
    <xdr:to>
      <xdr:col>20</xdr:col>
      <xdr:colOff>12371</xdr:colOff>
      <xdr:row>40</xdr:row>
      <xdr:rowOff>18554</xdr:rowOff>
    </xdr:to>
    <xdr:graphicFrame macro="">
      <xdr:nvGraphicFramePr>
        <xdr:cNvPr id="81" name="Chart 80">
          <a:extLst>
            <a:ext uri="{FF2B5EF4-FFF2-40B4-BE49-F238E27FC236}">
              <a16:creationId xmlns:a16="http://schemas.microsoft.com/office/drawing/2014/main" id="{E2C1CA88-5CAE-4E8F-AD98-E31242547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3</xdr:col>
      <xdr:colOff>204107</xdr:colOff>
      <xdr:row>6</xdr:row>
      <xdr:rowOff>105145</xdr:rowOff>
    </xdr:from>
    <xdr:to>
      <xdr:col>5</xdr:col>
      <xdr:colOff>86590</xdr:colOff>
      <xdr:row>8</xdr:row>
      <xdr:rowOff>30924</xdr:rowOff>
    </xdr:to>
    <xdr:sp macro="" textlink="Calculations!D6">
      <xdr:nvSpPr>
        <xdr:cNvPr id="5" name="TextBox 4">
          <a:extLst>
            <a:ext uri="{FF2B5EF4-FFF2-40B4-BE49-F238E27FC236}">
              <a16:creationId xmlns:a16="http://schemas.microsoft.com/office/drawing/2014/main" id="{0B654023-DDAA-EFAA-37C1-B951F43D9449}"/>
            </a:ext>
          </a:extLst>
        </xdr:cNvPr>
        <xdr:cNvSpPr txBox="1"/>
      </xdr:nvSpPr>
      <xdr:spPr>
        <a:xfrm>
          <a:off x="2195698" y="1181346"/>
          <a:ext cx="1181347" cy="28451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8847F3-FE29-400B-83C2-CA8A69AD87E1}" type="TxLink">
            <a:rPr lang="en-US" sz="1600" b="1" i="0" u="none" strike="noStrike">
              <a:solidFill>
                <a:srgbClr val="808080"/>
              </a:solidFill>
              <a:latin typeface="Calibri"/>
              <a:ea typeface="Calibri"/>
              <a:cs typeface="Calibri"/>
            </a:rPr>
            <a:pPr/>
            <a:t>9836000</a:t>
          </a:fld>
          <a:endParaRPr lang="en-AU" sz="1600" b="1">
            <a:solidFill>
              <a:srgbClr val="808080"/>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0.29748</cdr:x>
      <cdr:y>0.2924</cdr:y>
    </cdr:from>
    <cdr:to>
      <cdr:x>0.68111</cdr:x>
      <cdr:y>0.72869</cdr:y>
    </cdr:to>
    <cdr:sp macro="" textlink="Calculations!$K$15">
      <cdr:nvSpPr>
        <cdr:cNvPr id="2" name="TextBox 1">
          <a:extLst xmlns:a="http://schemas.openxmlformats.org/drawingml/2006/main">
            <a:ext uri="{FF2B5EF4-FFF2-40B4-BE49-F238E27FC236}">
              <a16:creationId xmlns:a16="http://schemas.microsoft.com/office/drawing/2014/main" id="{01ABFABF-CBFB-41A0-2765-6A29D254596A}"/>
            </a:ext>
          </a:extLst>
        </cdr:cNvPr>
        <cdr:cNvSpPr txBox="1"/>
      </cdr:nvSpPr>
      <cdr:spPr>
        <a:xfrm xmlns:a="http://schemas.openxmlformats.org/drawingml/2006/main">
          <a:off x="620520" y="402087"/>
          <a:ext cx="800221" cy="59995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fld id="{86DA5190-C628-4AC9-8DF6-7799562D94C7}" type="TxLink">
            <a:rPr lang="en-US" sz="1200" b="1" i="0" u="none" strike="noStrike" kern="1200">
              <a:solidFill>
                <a:srgbClr val="7800A2"/>
              </a:solidFill>
              <a:latin typeface="Calibri"/>
              <a:ea typeface="Calibri"/>
              <a:cs typeface="Calibri"/>
            </a:rPr>
            <a:pPr algn="ctr"/>
            <a:t>23%</a:t>
          </a:fld>
          <a:r>
            <a:rPr lang="en-US" sz="1200" b="1" i="0" u="none" strike="noStrike" kern="1200">
              <a:solidFill>
                <a:srgbClr val="7800A2"/>
              </a:solidFill>
              <a:latin typeface="Calibri"/>
              <a:ea typeface="Calibri"/>
              <a:cs typeface="Calibri"/>
            </a:rPr>
            <a:t> SALES</a:t>
          </a:r>
        </a:p>
        <a:p xmlns:a="http://schemas.openxmlformats.org/drawingml/2006/main">
          <a:endParaRPr lang="en-AU"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0.34362</cdr:x>
      <cdr:y>0.30996</cdr:y>
    </cdr:from>
    <cdr:to>
      <cdr:x>0.67055</cdr:x>
      <cdr:y>0.74419</cdr:y>
    </cdr:to>
    <cdr:sp macro="" textlink="Calculations!$K$16">
      <cdr:nvSpPr>
        <cdr:cNvPr id="2" name="TextBox 1">
          <a:extLst xmlns:a="http://schemas.openxmlformats.org/drawingml/2006/main">
            <a:ext uri="{FF2B5EF4-FFF2-40B4-BE49-F238E27FC236}">
              <a16:creationId xmlns:a16="http://schemas.microsoft.com/office/drawing/2014/main" id="{01ABFABF-CBFB-41A0-2765-6A29D254596A}"/>
            </a:ext>
          </a:extLst>
        </cdr:cNvPr>
        <cdr:cNvSpPr txBox="1"/>
      </cdr:nvSpPr>
      <cdr:spPr>
        <a:xfrm xmlns:a="http://schemas.openxmlformats.org/drawingml/2006/main">
          <a:off x="735843" y="435138"/>
          <a:ext cx="700088" cy="60959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fld id="{49F6FDD1-C4D2-4A81-B0A2-B2A5A3B6AB4A}" type="TxLink">
            <a:rPr lang="en-US" sz="1200" b="1" i="0" u="none" strike="noStrike" kern="1200">
              <a:solidFill>
                <a:srgbClr val="7800A2"/>
              </a:solidFill>
              <a:latin typeface="Calibri"/>
              <a:ea typeface="Calibri"/>
              <a:cs typeface="Calibri"/>
            </a:rPr>
            <a:pPr algn="ctr"/>
            <a:t>20%</a:t>
          </a:fld>
          <a:r>
            <a:rPr lang="en-US" sz="1200" b="1" i="0" u="none" strike="noStrike" kern="1200">
              <a:solidFill>
                <a:srgbClr val="7800A2"/>
              </a:solidFill>
              <a:latin typeface="Calibri"/>
              <a:ea typeface="Calibri"/>
              <a:cs typeface="Calibri"/>
            </a:rPr>
            <a:t> SALES</a:t>
          </a:r>
          <a:endParaRPr lang="en-AU" sz="1200" b="1" kern="1200">
            <a:solidFill>
              <a:srgbClr val="7800A2"/>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0.29748</cdr:x>
      <cdr:y>0.24642</cdr:y>
    </cdr:from>
    <cdr:to>
      <cdr:x>0.66628</cdr:x>
      <cdr:y>0.68313</cdr:y>
    </cdr:to>
    <cdr:sp macro="" textlink="Calculations!$K$17">
      <cdr:nvSpPr>
        <cdr:cNvPr id="2" name="TextBox 1">
          <a:extLst xmlns:a="http://schemas.openxmlformats.org/drawingml/2006/main">
            <a:ext uri="{FF2B5EF4-FFF2-40B4-BE49-F238E27FC236}">
              <a16:creationId xmlns:a16="http://schemas.microsoft.com/office/drawing/2014/main" id="{01ABFABF-CBFB-41A0-2765-6A29D254596A}"/>
            </a:ext>
          </a:extLst>
        </cdr:cNvPr>
        <cdr:cNvSpPr txBox="1"/>
      </cdr:nvSpPr>
      <cdr:spPr>
        <a:xfrm xmlns:a="http://schemas.openxmlformats.org/drawingml/2006/main">
          <a:off x="620520" y="338537"/>
          <a:ext cx="769295" cy="59995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fld id="{9BEF1AC1-631C-4B7A-AC14-AA656021BB70}" type="TxLink">
            <a:rPr lang="en-US" sz="1200" b="1" i="0" u="none" strike="noStrike" kern="1200">
              <a:solidFill>
                <a:srgbClr val="7800A2"/>
              </a:solidFill>
              <a:latin typeface="Calibri"/>
              <a:ea typeface="Calibri"/>
              <a:cs typeface="Calibri"/>
            </a:rPr>
            <a:pPr algn="ctr"/>
            <a:t>23%</a:t>
          </a:fld>
          <a:r>
            <a:rPr lang="en-US" sz="1200" b="1" i="0" u="none" strike="noStrike" kern="1200">
              <a:solidFill>
                <a:srgbClr val="7800A2"/>
              </a:solidFill>
              <a:latin typeface="Calibri"/>
              <a:ea typeface="Calibri"/>
              <a:cs typeface="Calibri"/>
            </a:rPr>
            <a:t> SALES</a:t>
          </a:r>
          <a:endParaRPr lang="en-AU" sz="1200" b="1" kern="1200">
            <a:solidFill>
              <a:srgbClr val="7800A2"/>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0.35287</cdr:x>
      <cdr:y>0.30045</cdr:y>
    </cdr:from>
    <cdr:to>
      <cdr:x>0.6289</cdr:x>
      <cdr:y>0.71014</cdr:y>
    </cdr:to>
    <cdr:sp macro="" textlink="Calculations!$K$18">
      <cdr:nvSpPr>
        <cdr:cNvPr id="2" name="TextBox 1">
          <a:extLst xmlns:a="http://schemas.openxmlformats.org/drawingml/2006/main">
            <a:ext uri="{FF2B5EF4-FFF2-40B4-BE49-F238E27FC236}">
              <a16:creationId xmlns:a16="http://schemas.microsoft.com/office/drawing/2014/main" id="{01ABFABF-CBFB-41A0-2765-6A29D254596A}"/>
            </a:ext>
          </a:extLst>
        </cdr:cNvPr>
        <cdr:cNvSpPr txBox="1"/>
      </cdr:nvSpPr>
      <cdr:spPr>
        <a:xfrm xmlns:a="http://schemas.openxmlformats.org/drawingml/2006/main">
          <a:off x="751182" y="412756"/>
          <a:ext cx="587582" cy="56284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fld id="{3BCB4276-02A0-4484-AC42-6CFA17683BD0}" type="TxLink">
            <a:rPr lang="en-US" sz="1200" b="1" i="0" u="none" strike="noStrike" kern="1200">
              <a:solidFill>
                <a:srgbClr val="7800A2"/>
              </a:solidFill>
              <a:latin typeface="Calibri"/>
              <a:ea typeface="Calibri"/>
              <a:cs typeface="Calibri"/>
            </a:rPr>
            <a:pPr algn="ctr"/>
            <a:t>34%</a:t>
          </a:fld>
          <a:r>
            <a:rPr lang="en-US" sz="1200" b="1" i="0" u="none" strike="noStrike" kern="1200">
              <a:solidFill>
                <a:srgbClr val="7800A2"/>
              </a:solidFill>
              <a:latin typeface="Calibri"/>
              <a:ea typeface="Calibri"/>
              <a:cs typeface="Calibri"/>
            </a:rPr>
            <a:t> SALES</a:t>
          </a:r>
          <a:endParaRPr lang="en-AU" sz="1200" b="1" kern="1200">
            <a:solidFill>
              <a:srgbClr val="7800A2"/>
            </a:solidFill>
          </a:endParaRPr>
        </a:p>
      </cdr:txBody>
    </cdr:sp>
  </cdr:relSizeAnchor>
</c:userShapes>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18</xdr:col>
      <xdr:colOff>437557</xdr:colOff>
      <xdr:row>4</xdr:row>
      <xdr:rowOff>4763</xdr:rowOff>
    </xdr:to>
    <xdr:sp macro="" textlink="">
      <xdr:nvSpPr>
        <xdr:cNvPr id="2" name="Rectangle 1">
          <a:extLst>
            <a:ext uri="{FF2B5EF4-FFF2-40B4-BE49-F238E27FC236}">
              <a16:creationId xmlns:a16="http://schemas.microsoft.com/office/drawing/2014/main" id="{1232290B-F0CB-4492-97E2-FB92770EC16E}"/>
            </a:ext>
          </a:extLst>
        </xdr:cNvPr>
        <xdr:cNvSpPr/>
      </xdr:nvSpPr>
      <xdr:spPr>
        <a:xfrm>
          <a:off x="0" y="0"/>
          <a:ext cx="13635038" cy="728663"/>
        </a:xfrm>
        <a:prstGeom prst="rect">
          <a:avLst/>
        </a:prstGeom>
        <a:solidFill>
          <a:srgbClr val="1F90C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0</xdr:col>
      <xdr:colOff>0</xdr:colOff>
      <xdr:row>4</xdr:row>
      <xdr:rowOff>1</xdr:rowOff>
    </xdr:from>
    <xdr:to>
      <xdr:col>3</xdr:col>
      <xdr:colOff>23813</xdr:colOff>
      <xdr:row>40</xdr:row>
      <xdr:rowOff>35765</xdr:rowOff>
    </xdr:to>
    <xdr:sp macro="" textlink="">
      <xdr:nvSpPr>
        <xdr:cNvPr id="3" name="Rectangle 2">
          <a:extLst>
            <a:ext uri="{FF2B5EF4-FFF2-40B4-BE49-F238E27FC236}">
              <a16:creationId xmlns:a16="http://schemas.microsoft.com/office/drawing/2014/main" id="{16765BD5-E394-48C4-8F67-E3CD143070BB}"/>
            </a:ext>
          </a:extLst>
        </xdr:cNvPr>
        <xdr:cNvSpPr/>
      </xdr:nvSpPr>
      <xdr:spPr>
        <a:xfrm>
          <a:off x="0" y="732693"/>
          <a:ext cx="1958121" cy="6587272"/>
        </a:xfrm>
        <a:prstGeom prst="rect">
          <a:avLst/>
        </a:prstGeom>
        <a:solidFill>
          <a:srgbClr val="8080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8</xdr:col>
      <xdr:colOff>304799</xdr:colOff>
      <xdr:row>1</xdr:row>
      <xdr:rowOff>71439</xdr:rowOff>
    </xdr:from>
    <xdr:to>
      <xdr:col>12</xdr:col>
      <xdr:colOff>519478</xdr:colOff>
      <xdr:row>5</xdr:row>
      <xdr:rowOff>9526</xdr:rowOff>
    </xdr:to>
    <xdr:sp macro="" textlink="">
      <xdr:nvSpPr>
        <xdr:cNvPr id="4" name="Rectangle: Single Corner Rounded 3">
          <a:hlinkClick xmlns:r="http://schemas.openxmlformats.org/officeDocument/2006/relationships" r:id="rId1"/>
          <a:extLst>
            <a:ext uri="{FF2B5EF4-FFF2-40B4-BE49-F238E27FC236}">
              <a16:creationId xmlns:a16="http://schemas.microsoft.com/office/drawing/2014/main" id="{0DC20D27-467F-40FD-85C6-8D8D47EB8B1F}"/>
            </a:ext>
          </a:extLst>
        </xdr:cNvPr>
        <xdr:cNvSpPr/>
      </xdr:nvSpPr>
      <xdr:spPr>
        <a:xfrm>
          <a:off x="5486399" y="252414"/>
          <a:ext cx="2600325" cy="661987"/>
        </a:xfrm>
        <a:prstGeom prst="round1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200" b="1">
              <a:solidFill>
                <a:srgbClr val="808080"/>
              </a:solidFill>
              <a:latin typeface="Arial Narrow" panose="020B0606020202030204" pitchFamily="34" charset="0"/>
            </a:rPr>
            <a:t>BUSINESS</a:t>
          </a:r>
          <a:r>
            <a:rPr lang="en-AU" sz="1200" b="1" baseline="0">
              <a:solidFill>
                <a:srgbClr val="808080"/>
              </a:solidFill>
              <a:latin typeface="Arial Narrow" panose="020B0606020202030204" pitchFamily="34" charset="0"/>
            </a:rPr>
            <a:t> DASHBOARD</a:t>
          </a:r>
          <a:endParaRPr lang="en-AU" sz="1200" b="1">
            <a:solidFill>
              <a:srgbClr val="808080"/>
            </a:solidFill>
            <a:latin typeface="Arial Narrow" panose="020B0606020202030204" pitchFamily="34" charset="0"/>
          </a:endParaRPr>
        </a:p>
      </xdr:txBody>
    </xdr:sp>
    <xdr:clientData/>
  </xdr:twoCellAnchor>
  <xdr:twoCellAnchor editAs="absolute">
    <xdr:from>
      <xdr:col>14</xdr:col>
      <xdr:colOff>803108</xdr:colOff>
      <xdr:row>1</xdr:row>
      <xdr:rowOff>71439</xdr:rowOff>
    </xdr:from>
    <xdr:to>
      <xdr:col>18</xdr:col>
      <xdr:colOff>269037</xdr:colOff>
      <xdr:row>4</xdr:row>
      <xdr:rowOff>161927</xdr:rowOff>
    </xdr:to>
    <xdr:sp macro="" textlink="">
      <xdr:nvSpPr>
        <xdr:cNvPr id="5" name="Rectangle: Single Corner Rounded 4">
          <a:hlinkClick xmlns:r="http://schemas.openxmlformats.org/officeDocument/2006/relationships" r:id="rId2"/>
          <a:extLst>
            <a:ext uri="{FF2B5EF4-FFF2-40B4-BE49-F238E27FC236}">
              <a16:creationId xmlns:a16="http://schemas.microsoft.com/office/drawing/2014/main" id="{7608EFBA-D7C9-4919-B9BB-C8AEFCE7AC31}"/>
            </a:ext>
          </a:extLst>
        </xdr:cNvPr>
        <xdr:cNvSpPr/>
      </xdr:nvSpPr>
      <xdr:spPr>
        <a:xfrm>
          <a:off x="10882312" y="252414"/>
          <a:ext cx="2581275" cy="633413"/>
        </a:xfrm>
        <a:prstGeom prst="round1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200" b="1">
              <a:solidFill>
                <a:srgbClr val="808080"/>
              </a:solidFill>
            </a:rPr>
            <a:t>EXPENSES</a:t>
          </a:r>
        </a:p>
      </xdr:txBody>
    </xdr:sp>
    <xdr:clientData/>
  </xdr:twoCellAnchor>
  <xdr:twoCellAnchor editAs="absolute">
    <xdr:from>
      <xdr:col>12</xdr:col>
      <xdr:colOff>648067</xdr:colOff>
      <xdr:row>1</xdr:row>
      <xdr:rowOff>47865</xdr:rowOff>
    </xdr:from>
    <xdr:to>
      <xdr:col>14</xdr:col>
      <xdr:colOff>707857</xdr:colOff>
      <xdr:row>4</xdr:row>
      <xdr:rowOff>23574</xdr:rowOff>
    </xdr:to>
    <xdr:sp macro="" textlink="">
      <xdr:nvSpPr>
        <xdr:cNvPr id="6" name="Rectangle: Single Corner Rounded 5">
          <a:extLst>
            <a:ext uri="{FF2B5EF4-FFF2-40B4-BE49-F238E27FC236}">
              <a16:creationId xmlns:a16="http://schemas.microsoft.com/office/drawing/2014/main" id="{E0945352-7161-4933-BDCD-E765E3199193}"/>
            </a:ext>
          </a:extLst>
        </xdr:cNvPr>
        <xdr:cNvSpPr/>
      </xdr:nvSpPr>
      <xdr:spPr>
        <a:xfrm>
          <a:off x="8215313" y="228840"/>
          <a:ext cx="2571748" cy="518634"/>
        </a:xfrm>
        <a:prstGeom prst="round1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AU" sz="1200" b="1">
              <a:solidFill>
                <a:schemeClr val="accent2"/>
              </a:solidFill>
              <a:latin typeface="Arial Narrow" panose="020B0606020202030204" pitchFamily="34" charset="0"/>
              <a:ea typeface="+mn-ea"/>
              <a:cs typeface="+mn-cs"/>
            </a:rPr>
            <a:t>REVENUE AND COST</a:t>
          </a:r>
        </a:p>
      </xdr:txBody>
    </xdr:sp>
    <xdr:clientData/>
  </xdr:twoCellAnchor>
  <xdr:twoCellAnchor>
    <xdr:from>
      <xdr:col>1</xdr:col>
      <xdr:colOff>247650</xdr:colOff>
      <xdr:row>1</xdr:row>
      <xdr:rowOff>57151</xdr:rowOff>
    </xdr:from>
    <xdr:to>
      <xdr:col>5</xdr:col>
      <xdr:colOff>80963</xdr:colOff>
      <xdr:row>3</xdr:row>
      <xdr:rowOff>76201</xdr:rowOff>
    </xdr:to>
    <xdr:sp macro="" textlink="">
      <xdr:nvSpPr>
        <xdr:cNvPr id="7" name="TextBox 6">
          <a:extLst>
            <a:ext uri="{FF2B5EF4-FFF2-40B4-BE49-F238E27FC236}">
              <a16:creationId xmlns:a16="http://schemas.microsoft.com/office/drawing/2014/main" id="{928DA34E-3F4E-4E56-B5E2-7FEDFBAA412D}"/>
            </a:ext>
          </a:extLst>
        </xdr:cNvPr>
        <xdr:cNvSpPr txBox="1"/>
      </xdr:nvSpPr>
      <xdr:spPr>
        <a:xfrm>
          <a:off x="895350" y="238126"/>
          <a:ext cx="242411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solidFill>
                <a:schemeClr val="bg1"/>
              </a:solidFill>
            </a:rPr>
            <a:t>REVENUE</a:t>
          </a:r>
          <a:r>
            <a:rPr lang="en-AU" sz="1800" b="1" baseline="0">
              <a:solidFill>
                <a:schemeClr val="bg1"/>
              </a:solidFill>
            </a:rPr>
            <a:t> AND COST</a:t>
          </a:r>
          <a:endParaRPr lang="en-AU" sz="1800" b="1">
            <a:solidFill>
              <a:schemeClr val="bg1"/>
            </a:solidFill>
          </a:endParaRPr>
        </a:p>
      </xdr:txBody>
    </xdr:sp>
    <xdr:clientData/>
  </xdr:twoCellAnchor>
  <xdr:twoCellAnchor editAs="absolute">
    <xdr:from>
      <xdr:col>0</xdr:col>
      <xdr:colOff>0</xdr:colOff>
      <xdr:row>0</xdr:row>
      <xdr:rowOff>0</xdr:rowOff>
    </xdr:from>
    <xdr:to>
      <xdr:col>1</xdr:col>
      <xdr:colOff>85726</xdr:colOff>
      <xdr:row>4</xdr:row>
      <xdr:rowOff>9526</xdr:rowOff>
    </xdr:to>
    <xdr:pic>
      <xdr:nvPicPr>
        <xdr:cNvPr id="8" name="Graphic 7" descr="Bar chart with solid fill">
          <a:extLst>
            <a:ext uri="{FF2B5EF4-FFF2-40B4-BE49-F238E27FC236}">
              <a16:creationId xmlns:a16="http://schemas.microsoft.com/office/drawing/2014/main" id="{FE20E89C-55D9-42E8-AE58-9A30DC44FE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733426" cy="733426"/>
        </a:xfrm>
        <a:prstGeom prst="rect">
          <a:avLst/>
        </a:prstGeom>
      </xdr:spPr>
    </xdr:pic>
    <xdr:clientData/>
  </xdr:twoCellAnchor>
  <xdr:twoCellAnchor editAs="absolute">
    <xdr:from>
      <xdr:col>3</xdr:col>
      <xdr:colOff>28575</xdr:colOff>
      <xdr:row>4</xdr:row>
      <xdr:rowOff>4763</xdr:rowOff>
    </xdr:from>
    <xdr:to>
      <xdr:col>6</xdr:col>
      <xdr:colOff>402981</xdr:colOff>
      <xdr:row>8</xdr:row>
      <xdr:rowOff>14288</xdr:rowOff>
    </xdr:to>
    <xdr:grpSp>
      <xdr:nvGrpSpPr>
        <xdr:cNvPr id="71" name="Group 70">
          <a:extLst>
            <a:ext uri="{FF2B5EF4-FFF2-40B4-BE49-F238E27FC236}">
              <a16:creationId xmlns:a16="http://schemas.microsoft.com/office/drawing/2014/main" id="{100407E4-A54A-0197-D6E2-26A28DE3CB3A}"/>
            </a:ext>
          </a:extLst>
        </xdr:cNvPr>
        <xdr:cNvGrpSpPr/>
      </xdr:nvGrpSpPr>
      <xdr:grpSpPr>
        <a:xfrm>
          <a:off x="1980530" y="729200"/>
          <a:ext cx="2326359" cy="733961"/>
          <a:chOff x="1962883" y="737455"/>
          <a:chExt cx="2308713" cy="742218"/>
        </a:xfrm>
      </xdr:grpSpPr>
      <xdr:sp macro="" textlink="">
        <xdr:nvSpPr>
          <xdr:cNvPr id="10" name="Rectangle 9">
            <a:extLst>
              <a:ext uri="{FF2B5EF4-FFF2-40B4-BE49-F238E27FC236}">
                <a16:creationId xmlns:a16="http://schemas.microsoft.com/office/drawing/2014/main" id="{8AD32CEE-41A8-9FC0-B9FD-1710B2181242}"/>
              </a:ext>
            </a:extLst>
          </xdr:cNvPr>
          <xdr:cNvSpPr/>
        </xdr:nvSpPr>
        <xdr:spPr>
          <a:xfrm>
            <a:off x="1962883" y="737455"/>
            <a:ext cx="2291607" cy="71939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1F90C3"/>
                </a:solidFill>
              </a:rPr>
              <a:t>SALES</a:t>
            </a:r>
          </a:p>
        </xdr:txBody>
      </xdr:sp>
      <xdr:graphicFrame macro="">
        <xdr:nvGraphicFramePr>
          <xdr:cNvPr id="21" name="Chart 20">
            <a:extLst>
              <a:ext uri="{FF2B5EF4-FFF2-40B4-BE49-F238E27FC236}">
                <a16:creationId xmlns:a16="http://schemas.microsoft.com/office/drawing/2014/main" id="{6518A4D2-B3FA-462B-8D47-2C33FC5D5C12}"/>
              </a:ext>
            </a:extLst>
          </xdr:cNvPr>
          <xdr:cNvGraphicFramePr>
            <a:graphicFrameLocks/>
          </xdr:cNvGraphicFramePr>
        </xdr:nvGraphicFramePr>
        <xdr:xfrm>
          <a:off x="3247659" y="737455"/>
          <a:ext cx="992431" cy="742218"/>
        </xdr:xfrm>
        <a:graphic>
          <a:graphicData uri="http://schemas.openxmlformats.org/drawingml/2006/chart">
            <c:chart xmlns:c="http://schemas.openxmlformats.org/drawingml/2006/chart" xmlns:r="http://schemas.openxmlformats.org/officeDocument/2006/relationships" r:id="rId5"/>
          </a:graphicData>
        </a:graphic>
      </xdr:graphicFrame>
      <xdr:sp macro="" textlink="'Pivote Cal'!$C$84">
        <xdr:nvSpPr>
          <xdr:cNvPr id="22" name="TextBox 21">
            <a:extLst>
              <a:ext uri="{FF2B5EF4-FFF2-40B4-BE49-F238E27FC236}">
                <a16:creationId xmlns:a16="http://schemas.microsoft.com/office/drawing/2014/main" id="{878773CD-C0FE-3C38-46D9-211940949779}"/>
              </a:ext>
            </a:extLst>
          </xdr:cNvPr>
          <xdr:cNvSpPr txBox="1"/>
        </xdr:nvSpPr>
        <xdr:spPr>
          <a:xfrm>
            <a:off x="2000984" y="1096840"/>
            <a:ext cx="1035292" cy="285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254309-DD5B-499A-AA0E-87397A97566C}" type="TxLink">
              <a:rPr lang="en-US" sz="1600" b="1" i="0" u="none" strike="noStrike">
                <a:solidFill>
                  <a:srgbClr val="808080"/>
                </a:solidFill>
                <a:latin typeface="Calibri"/>
                <a:ea typeface="Calibri"/>
                <a:cs typeface="Calibri"/>
              </a:rPr>
              <a:pPr/>
              <a:t>9836000</a:t>
            </a:fld>
            <a:endParaRPr lang="en-AU" sz="1600" b="1">
              <a:solidFill>
                <a:srgbClr val="808080"/>
              </a:solidFill>
            </a:endParaRPr>
          </a:p>
        </xdr:txBody>
      </xdr:sp>
      <xdr:sp macro="" textlink="'Pivote Cal'!$D$84">
        <xdr:nvSpPr>
          <xdr:cNvPr id="33" name="TextBox 32">
            <a:extLst>
              <a:ext uri="{FF2B5EF4-FFF2-40B4-BE49-F238E27FC236}">
                <a16:creationId xmlns:a16="http://schemas.microsoft.com/office/drawing/2014/main" id="{0C6BC514-6124-50AE-8926-1DED96865E18}"/>
              </a:ext>
            </a:extLst>
          </xdr:cNvPr>
          <xdr:cNvSpPr txBox="1"/>
        </xdr:nvSpPr>
        <xdr:spPr>
          <a:xfrm>
            <a:off x="3614371" y="982541"/>
            <a:ext cx="657225" cy="358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0E7FC6-6A38-403B-8534-10A48369011A}" type="TxLink">
              <a:rPr lang="en-US" sz="1200" b="1" i="0" u="none" strike="noStrike">
                <a:solidFill>
                  <a:srgbClr val="1F90C3"/>
                </a:solidFill>
                <a:latin typeface="Calibri"/>
                <a:ea typeface="Calibri"/>
                <a:cs typeface="Calibri"/>
              </a:rPr>
              <a:pPr/>
              <a:t>100%</a:t>
            </a:fld>
            <a:endParaRPr lang="en-AU" sz="1200" b="1">
              <a:solidFill>
                <a:srgbClr val="1F90C3"/>
              </a:solidFill>
            </a:endParaRPr>
          </a:p>
        </xdr:txBody>
      </xdr:sp>
    </xdr:grpSp>
    <xdr:clientData/>
  </xdr:twoCellAnchor>
  <xdr:twoCellAnchor editAs="absolute">
    <xdr:from>
      <xdr:col>6</xdr:col>
      <xdr:colOff>406003</xdr:colOff>
      <xdr:row>4</xdr:row>
      <xdr:rowOff>4763</xdr:rowOff>
    </xdr:from>
    <xdr:to>
      <xdr:col>10</xdr:col>
      <xdr:colOff>252412</xdr:colOff>
      <xdr:row>8</xdr:row>
      <xdr:rowOff>14288</xdr:rowOff>
    </xdr:to>
    <xdr:grpSp>
      <xdr:nvGrpSpPr>
        <xdr:cNvPr id="72" name="Group 71">
          <a:extLst>
            <a:ext uri="{FF2B5EF4-FFF2-40B4-BE49-F238E27FC236}">
              <a16:creationId xmlns:a16="http://schemas.microsoft.com/office/drawing/2014/main" id="{8E22EA70-90EB-E3C8-2C84-FB24EC33010C}"/>
            </a:ext>
          </a:extLst>
        </xdr:cNvPr>
        <xdr:cNvGrpSpPr/>
      </xdr:nvGrpSpPr>
      <xdr:grpSpPr>
        <a:xfrm>
          <a:off x="4309911" y="729200"/>
          <a:ext cx="2449015" cy="733961"/>
          <a:chOff x="4274618" y="737455"/>
          <a:chExt cx="2425486" cy="742218"/>
        </a:xfrm>
      </xdr:grpSpPr>
      <xdr:sp macro="" textlink="">
        <xdr:nvSpPr>
          <xdr:cNvPr id="16" name="Rectangle 15">
            <a:extLst>
              <a:ext uri="{FF2B5EF4-FFF2-40B4-BE49-F238E27FC236}">
                <a16:creationId xmlns:a16="http://schemas.microsoft.com/office/drawing/2014/main" id="{0A3C96D9-AE36-4107-BCA6-DAA32DEBB40F}"/>
              </a:ext>
            </a:extLst>
          </xdr:cNvPr>
          <xdr:cNvSpPr/>
        </xdr:nvSpPr>
        <xdr:spPr>
          <a:xfrm>
            <a:off x="4284143" y="737455"/>
            <a:ext cx="2288677" cy="71939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1F90C3"/>
                </a:solidFill>
              </a:rPr>
              <a:t>RECEIPTS</a:t>
            </a:r>
          </a:p>
        </xdr:txBody>
      </xdr:sp>
      <xdr:sp macro="" textlink="'Pivote Cal'!$C$85">
        <xdr:nvSpPr>
          <xdr:cNvPr id="23" name="TextBox 22">
            <a:extLst>
              <a:ext uri="{FF2B5EF4-FFF2-40B4-BE49-F238E27FC236}">
                <a16:creationId xmlns:a16="http://schemas.microsoft.com/office/drawing/2014/main" id="{03ECFEAA-E244-4769-8DD2-D9FFC9F8B1C1}"/>
              </a:ext>
            </a:extLst>
          </xdr:cNvPr>
          <xdr:cNvSpPr txBox="1"/>
        </xdr:nvSpPr>
        <xdr:spPr>
          <a:xfrm>
            <a:off x="4274618" y="1127613"/>
            <a:ext cx="1032362" cy="283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AEB3E9-2332-4902-8CC3-0F754EFA4B8B}" type="TxLink">
              <a:rPr lang="en-US" sz="1600" b="1" i="0" u="none" strike="noStrike">
                <a:solidFill>
                  <a:srgbClr val="808080"/>
                </a:solidFill>
                <a:latin typeface="Calibri"/>
                <a:ea typeface="Calibri"/>
                <a:cs typeface="Calibri"/>
              </a:rPr>
              <a:pPr marL="0" indent="0"/>
              <a:t>6865000</a:t>
            </a:fld>
            <a:endParaRPr lang="en-AU" sz="1600" b="1" i="0" u="none" strike="noStrike">
              <a:solidFill>
                <a:srgbClr val="808080"/>
              </a:solidFill>
              <a:latin typeface="Calibri"/>
              <a:ea typeface="Calibri"/>
              <a:cs typeface="Calibri"/>
            </a:endParaRPr>
          </a:p>
        </xdr:txBody>
      </xdr:sp>
      <xdr:graphicFrame macro="">
        <xdr:nvGraphicFramePr>
          <xdr:cNvPr id="27" name="Chart 26">
            <a:extLst>
              <a:ext uri="{FF2B5EF4-FFF2-40B4-BE49-F238E27FC236}">
                <a16:creationId xmlns:a16="http://schemas.microsoft.com/office/drawing/2014/main" id="{B2731AA4-C603-4B18-852F-128A90C8BB5F}"/>
              </a:ext>
            </a:extLst>
          </xdr:cNvPr>
          <xdr:cNvGraphicFramePr>
            <a:graphicFrameLocks/>
          </xdr:cNvGraphicFramePr>
        </xdr:nvGraphicFramePr>
        <xdr:xfrm>
          <a:off x="5629642" y="737455"/>
          <a:ext cx="927588" cy="742218"/>
        </xdr:xfrm>
        <a:graphic>
          <a:graphicData uri="http://schemas.openxmlformats.org/drawingml/2006/chart">
            <c:chart xmlns:c="http://schemas.openxmlformats.org/drawingml/2006/chart" xmlns:r="http://schemas.openxmlformats.org/officeDocument/2006/relationships" r:id="rId6"/>
          </a:graphicData>
        </a:graphic>
      </xdr:graphicFrame>
      <xdr:sp macro="" textlink="'Pivote Cal'!$D$85">
        <xdr:nvSpPr>
          <xdr:cNvPr id="34" name="TextBox 33">
            <a:extLst>
              <a:ext uri="{FF2B5EF4-FFF2-40B4-BE49-F238E27FC236}">
                <a16:creationId xmlns:a16="http://schemas.microsoft.com/office/drawing/2014/main" id="{EB88A1EC-ED76-4C58-8EAB-89E5480D0ED5}"/>
              </a:ext>
            </a:extLst>
          </xdr:cNvPr>
          <xdr:cNvSpPr txBox="1"/>
        </xdr:nvSpPr>
        <xdr:spPr>
          <a:xfrm>
            <a:off x="6021998" y="968253"/>
            <a:ext cx="678106" cy="254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F5C5F5-06EB-449F-B11C-AC9044A5616E}" type="TxLink">
              <a:rPr lang="en-US" sz="1200" b="1" i="0" u="none" strike="noStrike">
                <a:solidFill>
                  <a:srgbClr val="1F90C3"/>
                </a:solidFill>
                <a:latin typeface="Calibri"/>
                <a:ea typeface="Calibri"/>
                <a:cs typeface="Calibri"/>
              </a:rPr>
              <a:pPr/>
              <a:t>70%</a:t>
            </a:fld>
            <a:endParaRPr lang="en-AU" sz="1200" b="1">
              <a:solidFill>
                <a:srgbClr val="1F90C3"/>
              </a:solidFill>
            </a:endParaRPr>
          </a:p>
        </xdr:txBody>
      </xdr:sp>
    </xdr:grpSp>
    <xdr:clientData/>
  </xdr:twoCellAnchor>
  <xdr:twoCellAnchor editAs="absolute">
    <xdr:from>
      <xdr:col>10</xdr:col>
      <xdr:colOff>145256</xdr:colOff>
      <xdr:row>4</xdr:row>
      <xdr:rowOff>4763</xdr:rowOff>
    </xdr:from>
    <xdr:to>
      <xdr:col>13</xdr:col>
      <xdr:colOff>50989</xdr:colOff>
      <xdr:row>7</xdr:row>
      <xdr:rowOff>174638</xdr:rowOff>
    </xdr:to>
    <xdr:grpSp>
      <xdr:nvGrpSpPr>
        <xdr:cNvPr id="73" name="Group 72">
          <a:extLst>
            <a:ext uri="{FF2B5EF4-FFF2-40B4-BE49-F238E27FC236}">
              <a16:creationId xmlns:a16="http://schemas.microsoft.com/office/drawing/2014/main" id="{2A2AC7DB-8202-0393-D7D8-1C27B2B2B0EE}"/>
            </a:ext>
          </a:extLst>
        </xdr:cNvPr>
        <xdr:cNvGrpSpPr/>
      </xdr:nvGrpSpPr>
      <xdr:grpSpPr>
        <a:xfrm>
          <a:off x="6651770" y="729200"/>
          <a:ext cx="2488216" cy="713203"/>
          <a:chOff x="6592948" y="737455"/>
          <a:chExt cx="2478516" cy="719395"/>
        </a:xfrm>
      </xdr:grpSpPr>
      <xdr:sp macro="" textlink="">
        <xdr:nvSpPr>
          <xdr:cNvPr id="17" name="Rectangle 16">
            <a:extLst>
              <a:ext uri="{FF2B5EF4-FFF2-40B4-BE49-F238E27FC236}">
                <a16:creationId xmlns:a16="http://schemas.microsoft.com/office/drawing/2014/main" id="{484144AD-DDD9-40D0-AC95-E06A5D7F590E}"/>
              </a:ext>
            </a:extLst>
          </xdr:cNvPr>
          <xdr:cNvSpPr/>
        </xdr:nvSpPr>
        <xdr:spPr>
          <a:xfrm>
            <a:off x="6602473" y="737455"/>
            <a:ext cx="2291608" cy="71939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1F90C3"/>
                </a:solidFill>
              </a:rPr>
              <a:t>TOTAL COST</a:t>
            </a:r>
          </a:p>
        </xdr:txBody>
      </xdr:sp>
      <xdr:sp macro="" textlink="'Pivote Cal'!$C$86">
        <xdr:nvSpPr>
          <xdr:cNvPr id="24" name="TextBox 23">
            <a:extLst>
              <a:ext uri="{FF2B5EF4-FFF2-40B4-BE49-F238E27FC236}">
                <a16:creationId xmlns:a16="http://schemas.microsoft.com/office/drawing/2014/main" id="{E82E30DE-FE18-4F2F-BC85-16BD45A4834F}"/>
              </a:ext>
            </a:extLst>
          </xdr:cNvPr>
          <xdr:cNvSpPr txBox="1"/>
        </xdr:nvSpPr>
        <xdr:spPr>
          <a:xfrm>
            <a:off x="6592948" y="1113326"/>
            <a:ext cx="1035293" cy="283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A7FE211-764A-4435-A6D2-16E1055F240E}" type="TxLink">
              <a:rPr lang="en-US" sz="1600" b="1" i="0" u="none" strike="noStrike">
                <a:solidFill>
                  <a:srgbClr val="808080"/>
                </a:solidFill>
                <a:latin typeface="Calibri"/>
                <a:ea typeface="Calibri"/>
                <a:cs typeface="Calibri"/>
              </a:rPr>
              <a:pPr marL="0" indent="0"/>
              <a:t>5702200</a:t>
            </a:fld>
            <a:endParaRPr lang="en-AU" sz="1600" b="1" i="0" u="none" strike="noStrike">
              <a:solidFill>
                <a:srgbClr val="808080"/>
              </a:solidFill>
              <a:latin typeface="Calibri"/>
              <a:ea typeface="Calibri"/>
              <a:cs typeface="Calibri"/>
            </a:endParaRPr>
          </a:p>
        </xdr:txBody>
      </xdr:sp>
      <xdr:graphicFrame macro="">
        <xdr:nvGraphicFramePr>
          <xdr:cNvPr id="29" name="Chart 28">
            <a:extLst>
              <a:ext uri="{FF2B5EF4-FFF2-40B4-BE49-F238E27FC236}">
                <a16:creationId xmlns:a16="http://schemas.microsoft.com/office/drawing/2014/main" id="{73AE6B22-8E75-41F2-BB4D-A240E0024865}"/>
              </a:ext>
            </a:extLst>
          </xdr:cNvPr>
          <xdr:cNvGraphicFramePr>
            <a:graphicFrameLocks/>
          </xdr:cNvGraphicFramePr>
        </xdr:nvGraphicFramePr>
        <xdr:xfrm>
          <a:off x="7913077" y="766031"/>
          <a:ext cx="1158387" cy="633411"/>
        </xdr:xfrm>
        <a:graphic>
          <a:graphicData uri="http://schemas.openxmlformats.org/drawingml/2006/chart">
            <c:chart xmlns:c="http://schemas.openxmlformats.org/drawingml/2006/chart" xmlns:r="http://schemas.openxmlformats.org/officeDocument/2006/relationships" r:id="rId7"/>
          </a:graphicData>
        </a:graphic>
      </xdr:graphicFrame>
      <xdr:sp macro="" textlink="'Pivote Cal'!$D$86">
        <xdr:nvSpPr>
          <xdr:cNvPr id="35" name="TextBox 34">
            <a:extLst>
              <a:ext uri="{FF2B5EF4-FFF2-40B4-BE49-F238E27FC236}">
                <a16:creationId xmlns:a16="http://schemas.microsoft.com/office/drawing/2014/main" id="{89948D24-FFC2-4951-A5BA-F03FDBF27EA1}"/>
              </a:ext>
            </a:extLst>
          </xdr:cNvPr>
          <xdr:cNvSpPr txBox="1"/>
        </xdr:nvSpPr>
        <xdr:spPr>
          <a:xfrm>
            <a:off x="8264769" y="968253"/>
            <a:ext cx="747346" cy="255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63AF3DC-C87F-4BAD-9A20-5D5C00A49372}" type="TxLink">
              <a:rPr lang="en-US" sz="1200" b="1" i="0" u="none" strike="noStrike">
                <a:solidFill>
                  <a:srgbClr val="1F90C3"/>
                </a:solidFill>
                <a:latin typeface="Calibri"/>
                <a:ea typeface="Calibri"/>
                <a:cs typeface="Calibri"/>
              </a:rPr>
              <a:pPr marL="0" indent="0"/>
              <a:t>100%</a:t>
            </a:fld>
            <a:endParaRPr lang="en-AU" sz="1200" b="1" i="0" u="none" strike="noStrike">
              <a:solidFill>
                <a:srgbClr val="1F90C3"/>
              </a:solidFill>
              <a:latin typeface="Calibri"/>
              <a:ea typeface="Calibri"/>
              <a:cs typeface="Calibri"/>
            </a:endParaRPr>
          </a:p>
        </xdr:txBody>
      </xdr:sp>
    </xdr:grpSp>
    <xdr:clientData/>
  </xdr:twoCellAnchor>
  <xdr:twoCellAnchor editAs="absolute">
    <xdr:from>
      <xdr:col>12</xdr:col>
      <xdr:colOff>1392379</xdr:colOff>
      <xdr:row>4</xdr:row>
      <xdr:rowOff>4762</xdr:rowOff>
    </xdr:from>
    <xdr:to>
      <xdr:col>15</xdr:col>
      <xdr:colOff>180014</xdr:colOff>
      <xdr:row>7</xdr:row>
      <xdr:rowOff>174638</xdr:rowOff>
    </xdr:to>
    <xdr:grpSp>
      <xdr:nvGrpSpPr>
        <xdr:cNvPr id="74" name="Group 73">
          <a:extLst>
            <a:ext uri="{FF2B5EF4-FFF2-40B4-BE49-F238E27FC236}">
              <a16:creationId xmlns:a16="http://schemas.microsoft.com/office/drawing/2014/main" id="{01F781B6-4267-7763-7E0F-CADCEBD1B23D}"/>
            </a:ext>
          </a:extLst>
        </xdr:cNvPr>
        <xdr:cNvGrpSpPr/>
      </xdr:nvGrpSpPr>
      <xdr:grpSpPr>
        <a:xfrm>
          <a:off x="8992256" y="729199"/>
          <a:ext cx="2463481" cy="713204"/>
          <a:chOff x="8923734" y="737454"/>
          <a:chExt cx="2457908" cy="719396"/>
        </a:xfrm>
      </xdr:grpSpPr>
      <xdr:sp macro="" textlink="">
        <xdr:nvSpPr>
          <xdr:cNvPr id="18" name="Rectangle 17">
            <a:extLst>
              <a:ext uri="{FF2B5EF4-FFF2-40B4-BE49-F238E27FC236}">
                <a16:creationId xmlns:a16="http://schemas.microsoft.com/office/drawing/2014/main" id="{C9EE8E01-8F8B-43A2-B4B5-081DDD185AFE}"/>
              </a:ext>
            </a:extLst>
          </xdr:cNvPr>
          <xdr:cNvSpPr/>
        </xdr:nvSpPr>
        <xdr:spPr>
          <a:xfrm>
            <a:off x="8923734" y="737455"/>
            <a:ext cx="2288677" cy="71939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1F90C3"/>
                </a:solidFill>
              </a:rPr>
              <a:t>PRODUCTION</a:t>
            </a:r>
            <a:r>
              <a:rPr lang="en-AU" sz="1400" b="1" baseline="0">
                <a:solidFill>
                  <a:srgbClr val="1F90C3"/>
                </a:solidFill>
              </a:rPr>
              <a:t> COST</a:t>
            </a:r>
            <a:endParaRPr lang="en-AU" sz="1400" b="1">
              <a:solidFill>
                <a:srgbClr val="1F90C3"/>
              </a:solidFill>
            </a:endParaRPr>
          </a:p>
        </xdr:txBody>
      </xdr:sp>
      <xdr:sp macro="" textlink="'Pivote Cal'!$C$87">
        <xdr:nvSpPr>
          <xdr:cNvPr id="25" name="TextBox 24">
            <a:extLst>
              <a:ext uri="{FF2B5EF4-FFF2-40B4-BE49-F238E27FC236}">
                <a16:creationId xmlns:a16="http://schemas.microsoft.com/office/drawing/2014/main" id="{98C15F79-45DB-439C-BA91-52364B3A3CC7}"/>
              </a:ext>
            </a:extLst>
          </xdr:cNvPr>
          <xdr:cNvSpPr txBox="1"/>
        </xdr:nvSpPr>
        <xdr:spPr>
          <a:xfrm>
            <a:off x="8938022" y="1115523"/>
            <a:ext cx="944439" cy="283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B2D54B-2195-48A0-9A3B-2F318450DF7C}" type="TxLink">
              <a:rPr lang="en-US" sz="1600" b="1" i="0" u="none" strike="noStrike">
                <a:solidFill>
                  <a:srgbClr val="808080"/>
                </a:solidFill>
                <a:latin typeface="Calibri"/>
                <a:ea typeface="Calibri"/>
                <a:cs typeface="Calibri"/>
              </a:rPr>
              <a:pPr marL="0" indent="0"/>
              <a:t>4887600</a:t>
            </a:fld>
            <a:endParaRPr lang="en-AU" sz="1600" b="1" i="0" u="none" strike="noStrike">
              <a:solidFill>
                <a:srgbClr val="808080"/>
              </a:solidFill>
              <a:latin typeface="Calibri"/>
              <a:ea typeface="Calibri"/>
              <a:cs typeface="Calibri"/>
            </a:endParaRPr>
          </a:p>
        </xdr:txBody>
      </xdr:sp>
      <xdr:graphicFrame macro="">
        <xdr:nvGraphicFramePr>
          <xdr:cNvPr id="31" name="Chart 30">
            <a:extLst>
              <a:ext uri="{FF2B5EF4-FFF2-40B4-BE49-F238E27FC236}">
                <a16:creationId xmlns:a16="http://schemas.microsoft.com/office/drawing/2014/main" id="{50578268-A0AF-4F68-8472-1F4F927E426B}"/>
              </a:ext>
            </a:extLst>
          </xdr:cNvPr>
          <xdr:cNvGraphicFramePr>
            <a:graphicFrameLocks/>
          </xdr:cNvGraphicFramePr>
        </xdr:nvGraphicFramePr>
        <xdr:xfrm>
          <a:off x="10368329" y="737454"/>
          <a:ext cx="1013313" cy="682870"/>
        </xdr:xfrm>
        <a:graphic>
          <a:graphicData uri="http://schemas.openxmlformats.org/drawingml/2006/chart">
            <c:chart xmlns:c="http://schemas.openxmlformats.org/drawingml/2006/chart" xmlns:r="http://schemas.openxmlformats.org/officeDocument/2006/relationships" r:id="rId8"/>
          </a:graphicData>
        </a:graphic>
      </xdr:graphicFrame>
      <xdr:sp macro="" textlink="'Pivote Cal'!$D$87">
        <xdr:nvSpPr>
          <xdr:cNvPr id="36" name="TextBox 35">
            <a:extLst>
              <a:ext uri="{FF2B5EF4-FFF2-40B4-BE49-F238E27FC236}">
                <a16:creationId xmlns:a16="http://schemas.microsoft.com/office/drawing/2014/main" id="{856A213F-B165-4762-8C7B-408069922EEA}"/>
              </a:ext>
            </a:extLst>
          </xdr:cNvPr>
          <xdr:cNvSpPr txBox="1"/>
        </xdr:nvSpPr>
        <xdr:spPr>
          <a:xfrm>
            <a:off x="10602057" y="974482"/>
            <a:ext cx="644769" cy="373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53EA88-F08B-4082-A58D-7632553A6A30}" type="TxLink">
              <a:rPr lang="en-US" sz="1200" b="1" i="0" u="none" strike="noStrike">
                <a:solidFill>
                  <a:srgbClr val="1F90C3"/>
                </a:solidFill>
                <a:latin typeface="Calibri"/>
                <a:ea typeface="Calibri"/>
                <a:cs typeface="Calibri"/>
              </a:rPr>
              <a:pPr marL="0" indent="0"/>
              <a:t>86%</a:t>
            </a:fld>
            <a:endParaRPr lang="en-AU" sz="1200" b="1" i="0" u="none" strike="noStrike">
              <a:solidFill>
                <a:srgbClr val="1F90C3"/>
              </a:solidFill>
              <a:latin typeface="Calibri"/>
              <a:ea typeface="Calibri"/>
              <a:cs typeface="Calibri"/>
            </a:endParaRPr>
          </a:p>
        </xdr:txBody>
      </xdr:sp>
    </xdr:grpSp>
    <xdr:clientData/>
  </xdr:twoCellAnchor>
  <xdr:twoCellAnchor editAs="absolute">
    <xdr:from>
      <xdr:col>15</xdr:col>
      <xdr:colOff>40436</xdr:colOff>
      <xdr:row>4</xdr:row>
      <xdr:rowOff>4763</xdr:rowOff>
    </xdr:from>
    <xdr:to>
      <xdr:col>21</xdr:col>
      <xdr:colOff>53662</xdr:colOff>
      <xdr:row>7</xdr:row>
      <xdr:rowOff>175846</xdr:rowOff>
    </xdr:to>
    <xdr:grpSp>
      <xdr:nvGrpSpPr>
        <xdr:cNvPr id="75" name="Group 74">
          <a:extLst>
            <a:ext uri="{FF2B5EF4-FFF2-40B4-BE49-F238E27FC236}">
              <a16:creationId xmlns:a16="http://schemas.microsoft.com/office/drawing/2014/main" id="{2AE8ABF9-5C00-E9D0-5AA4-D8ED5A038E32}"/>
            </a:ext>
          </a:extLst>
        </xdr:cNvPr>
        <xdr:cNvGrpSpPr/>
      </xdr:nvGrpSpPr>
      <xdr:grpSpPr>
        <a:xfrm>
          <a:off x="11316159" y="729200"/>
          <a:ext cx="2434721" cy="714411"/>
          <a:chOff x="11242064" y="737455"/>
          <a:chExt cx="2421550" cy="720603"/>
        </a:xfrm>
      </xdr:grpSpPr>
      <xdr:sp macro="" textlink="">
        <xdr:nvSpPr>
          <xdr:cNvPr id="19" name="Rectangle 18">
            <a:extLst>
              <a:ext uri="{FF2B5EF4-FFF2-40B4-BE49-F238E27FC236}">
                <a16:creationId xmlns:a16="http://schemas.microsoft.com/office/drawing/2014/main" id="{6829C35D-C93E-4FF4-9D9E-1861BB0FBF3B}"/>
              </a:ext>
            </a:extLst>
          </xdr:cNvPr>
          <xdr:cNvSpPr/>
        </xdr:nvSpPr>
        <xdr:spPr>
          <a:xfrm>
            <a:off x="11242064" y="737455"/>
            <a:ext cx="2334724" cy="72060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1F90C3"/>
                </a:solidFill>
              </a:rPr>
              <a:t>DISTRIBUTION COST</a:t>
            </a:r>
          </a:p>
        </xdr:txBody>
      </xdr:sp>
      <xdr:sp macro="" textlink="'Pivote Cal'!$C$88">
        <xdr:nvSpPr>
          <xdr:cNvPr id="26" name="TextBox 25">
            <a:extLst>
              <a:ext uri="{FF2B5EF4-FFF2-40B4-BE49-F238E27FC236}">
                <a16:creationId xmlns:a16="http://schemas.microsoft.com/office/drawing/2014/main" id="{9556EEE3-B92E-4CDA-A06B-1C476EAB9D60}"/>
              </a:ext>
            </a:extLst>
          </xdr:cNvPr>
          <xdr:cNvSpPr txBox="1"/>
        </xdr:nvSpPr>
        <xdr:spPr>
          <a:xfrm>
            <a:off x="11276135" y="1118089"/>
            <a:ext cx="1180732" cy="28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BC71A43-4795-4B6C-BD6D-5A61326107EF}" type="TxLink">
              <a:rPr lang="en-US" sz="1600" b="1" i="0" u="none" strike="noStrike">
                <a:solidFill>
                  <a:srgbClr val="808080"/>
                </a:solidFill>
                <a:latin typeface="Calibri"/>
                <a:ea typeface="Calibri"/>
                <a:cs typeface="Calibri"/>
              </a:rPr>
              <a:pPr marL="0" indent="0"/>
              <a:t>814600</a:t>
            </a:fld>
            <a:endParaRPr lang="en-AU" sz="1600" b="1" i="0" u="none" strike="noStrike">
              <a:solidFill>
                <a:srgbClr val="808080"/>
              </a:solidFill>
              <a:latin typeface="Calibri"/>
              <a:ea typeface="Calibri"/>
              <a:cs typeface="Calibri"/>
            </a:endParaRPr>
          </a:p>
        </xdr:txBody>
      </xdr:sp>
      <xdr:graphicFrame macro="">
        <xdr:nvGraphicFramePr>
          <xdr:cNvPr id="32" name="Chart 31">
            <a:extLst>
              <a:ext uri="{FF2B5EF4-FFF2-40B4-BE49-F238E27FC236}">
                <a16:creationId xmlns:a16="http://schemas.microsoft.com/office/drawing/2014/main" id="{F52EC076-8E69-4718-8CAE-59B012E50527}"/>
              </a:ext>
            </a:extLst>
          </xdr:cNvPr>
          <xdr:cNvGraphicFramePr>
            <a:graphicFrameLocks/>
          </xdr:cNvGraphicFramePr>
        </xdr:nvGraphicFramePr>
        <xdr:xfrm>
          <a:off x="12775957" y="770792"/>
          <a:ext cx="887657" cy="649533"/>
        </xdr:xfrm>
        <a:graphic>
          <a:graphicData uri="http://schemas.openxmlformats.org/drawingml/2006/chart">
            <c:chart xmlns:c="http://schemas.openxmlformats.org/drawingml/2006/chart" xmlns:r="http://schemas.openxmlformats.org/officeDocument/2006/relationships" r:id="rId9"/>
          </a:graphicData>
        </a:graphic>
      </xdr:graphicFrame>
      <xdr:sp macro="" textlink="'Pivote Cal'!$D$88">
        <xdr:nvSpPr>
          <xdr:cNvPr id="37" name="TextBox 36">
            <a:extLst>
              <a:ext uri="{FF2B5EF4-FFF2-40B4-BE49-F238E27FC236}">
                <a16:creationId xmlns:a16="http://schemas.microsoft.com/office/drawing/2014/main" id="{00379F4B-E7F8-481F-96AC-27ED0988172E}"/>
              </a:ext>
            </a:extLst>
          </xdr:cNvPr>
          <xdr:cNvSpPr txBox="1"/>
        </xdr:nvSpPr>
        <xdr:spPr>
          <a:xfrm>
            <a:off x="12919931" y="968254"/>
            <a:ext cx="693492" cy="291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4CCCE41-71B4-461C-8225-41B8C7D263C0}" type="TxLink">
              <a:rPr lang="en-US" sz="1200" b="1" i="0" u="none" strike="noStrike">
                <a:solidFill>
                  <a:srgbClr val="1F90C3"/>
                </a:solidFill>
                <a:latin typeface="Calibri"/>
                <a:ea typeface="Calibri"/>
                <a:cs typeface="Calibri"/>
              </a:rPr>
              <a:pPr marL="0" indent="0"/>
              <a:t>14%</a:t>
            </a:fld>
            <a:endParaRPr lang="en-AU" sz="1200" b="1" i="0" u="none" strike="noStrike">
              <a:solidFill>
                <a:srgbClr val="1F90C3"/>
              </a:solidFill>
              <a:latin typeface="Calibri"/>
              <a:ea typeface="Calibri"/>
              <a:cs typeface="Calibri"/>
            </a:endParaRPr>
          </a:p>
        </xdr:txBody>
      </xdr:sp>
    </xdr:grpSp>
    <xdr:clientData/>
  </xdr:twoCellAnchor>
  <xdr:twoCellAnchor>
    <xdr:from>
      <xdr:col>3</xdr:col>
      <xdr:colOff>37110</xdr:colOff>
      <xdr:row>8</xdr:row>
      <xdr:rowOff>6185</xdr:rowOff>
    </xdr:from>
    <xdr:to>
      <xdr:col>12</xdr:col>
      <xdr:colOff>7327</xdr:colOff>
      <xdr:row>24</xdr:row>
      <xdr:rowOff>109904</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876EDCCE-45EA-49D5-9371-CAB7762AE4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980210" y="1453985"/>
              <a:ext cx="5594730" cy="2999319"/>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3</xdr:col>
      <xdr:colOff>43961</xdr:colOff>
      <xdr:row>25</xdr:row>
      <xdr:rowOff>7327</xdr:rowOff>
    </xdr:from>
    <xdr:to>
      <xdr:col>11</xdr:col>
      <xdr:colOff>417634</xdr:colOff>
      <xdr:row>40</xdr:row>
      <xdr:rowOff>50050</xdr:rowOff>
    </xdr:to>
    <xdr:graphicFrame macro="">
      <xdr:nvGraphicFramePr>
        <xdr:cNvPr id="40" name="Chart 39">
          <a:extLst>
            <a:ext uri="{FF2B5EF4-FFF2-40B4-BE49-F238E27FC236}">
              <a16:creationId xmlns:a16="http://schemas.microsoft.com/office/drawing/2014/main" id="{9EB24D82-FDDE-0A5E-4201-FB7F3CFA0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13</xdr:col>
      <xdr:colOff>365029</xdr:colOff>
      <xdr:row>8</xdr:row>
      <xdr:rowOff>12371</xdr:rowOff>
    </xdr:from>
    <xdr:to>
      <xdr:col>15</xdr:col>
      <xdr:colOff>6850</xdr:colOff>
      <xdr:row>16</xdr:row>
      <xdr:rowOff>58616</xdr:rowOff>
    </xdr:to>
    <xdr:grpSp>
      <xdr:nvGrpSpPr>
        <xdr:cNvPr id="77" name="Group 76">
          <a:extLst>
            <a:ext uri="{FF2B5EF4-FFF2-40B4-BE49-F238E27FC236}">
              <a16:creationId xmlns:a16="http://schemas.microsoft.com/office/drawing/2014/main" id="{43D15232-9864-7D3F-7FB5-A916550C47B4}"/>
            </a:ext>
          </a:extLst>
        </xdr:cNvPr>
        <xdr:cNvGrpSpPr/>
      </xdr:nvGrpSpPr>
      <xdr:grpSpPr>
        <a:xfrm>
          <a:off x="9454026" y="1461244"/>
          <a:ext cx="1828547" cy="1495118"/>
          <a:chOff x="9385504" y="1477756"/>
          <a:chExt cx="1822974" cy="1511629"/>
        </a:xfrm>
      </xdr:grpSpPr>
      <xdr:sp macro="" textlink="">
        <xdr:nvSpPr>
          <xdr:cNvPr id="45" name="Rectangle 44">
            <a:extLst>
              <a:ext uri="{FF2B5EF4-FFF2-40B4-BE49-F238E27FC236}">
                <a16:creationId xmlns:a16="http://schemas.microsoft.com/office/drawing/2014/main" id="{F7B0D0AC-8A60-4DC8-A6F9-22A95D39D14F}"/>
              </a:ext>
            </a:extLst>
          </xdr:cNvPr>
          <xdr:cNvSpPr/>
        </xdr:nvSpPr>
        <xdr:spPr>
          <a:xfrm>
            <a:off x="9385504" y="1477756"/>
            <a:ext cx="1822974" cy="150644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i="0" u="none" strike="noStrike">
                <a:solidFill>
                  <a:srgbClr val="808080"/>
                </a:solidFill>
                <a:effectLst/>
                <a:latin typeface="+mn-lt"/>
                <a:ea typeface="+mn-ea"/>
                <a:cs typeface="+mn-cs"/>
              </a:rPr>
              <a:t>CHANDRESH PILLAI</a:t>
            </a:r>
            <a:r>
              <a:rPr lang="en-AU" sz="1200" b="1">
                <a:solidFill>
                  <a:srgbClr val="808080"/>
                </a:solidFill>
                <a:effectLst/>
              </a:rPr>
              <a:t> </a:t>
            </a:r>
            <a:endParaRPr lang="en-AU" sz="1200" b="1">
              <a:solidFill>
                <a:srgbClr val="808080"/>
              </a:solidFill>
            </a:endParaRPr>
          </a:p>
        </xdr:txBody>
      </xdr:sp>
      <xdr:graphicFrame macro="">
        <xdr:nvGraphicFramePr>
          <xdr:cNvPr id="53" name="Chart 52">
            <a:extLst>
              <a:ext uri="{FF2B5EF4-FFF2-40B4-BE49-F238E27FC236}">
                <a16:creationId xmlns:a16="http://schemas.microsoft.com/office/drawing/2014/main" id="{7394F845-DAB3-4491-83D8-9F7D3020AADD}"/>
              </a:ext>
            </a:extLst>
          </xdr:cNvPr>
          <xdr:cNvGraphicFramePr>
            <a:graphicFrameLocks/>
          </xdr:cNvGraphicFramePr>
        </xdr:nvGraphicFramePr>
        <xdr:xfrm>
          <a:off x="9715500" y="1714499"/>
          <a:ext cx="1260230" cy="1055077"/>
        </xdr:xfrm>
        <a:graphic>
          <a:graphicData uri="http://schemas.openxmlformats.org/drawingml/2006/chart">
            <c:chart xmlns:c="http://schemas.openxmlformats.org/drawingml/2006/chart" xmlns:r="http://schemas.openxmlformats.org/officeDocument/2006/relationships" r:id="rId12"/>
          </a:graphicData>
        </a:graphic>
      </xdr:graphicFrame>
      <xdr:sp macro="" textlink="'Pivote Cal'!E112">
        <xdr:nvSpPr>
          <xdr:cNvPr id="55" name="TextBox 54">
            <a:extLst>
              <a:ext uri="{FF2B5EF4-FFF2-40B4-BE49-F238E27FC236}">
                <a16:creationId xmlns:a16="http://schemas.microsoft.com/office/drawing/2014/main" id="{4BC16582-F79D-B90C-DF0A-7A53CF1B8D2F}"/>
              </a:ext>
            </a:extLst>
          </xdr:cNvPr>
          <xdr:cNvSpPr txBox="1"/>
        </xdr:nvSpPr>
        <xdr:spPr>
          <a:xfrm>
            <a:off x="9986599" y="2747596"/>
            <a:ext cx="893883" cy="23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C3F0BC-357B-4CAC-BC24-5DF0F2F5053D}" type="TxLink">
              <a:rPr lang="en-US" sz="1400" b="1" i="0" u="none" strike="noStrike">
                <a:solidFill>
                  <a:srgbClr val="808080"/>
                </a:solidFill>
                <a:latin typeface="Calibri"/>
                <a:ea typeface="Calibri"/>
                <a:cs typeface="Calibri"/>
              </a:rPr>
              <a:pPr/>
              <a:t>1874000</a:t>
            </a:fld>
            <a:endParaRPr lang="en-AU" sz="1400" b="1">
              <a:solidFill>
                <a:srgbClr val="808080"/>
              </a:solidFill>
            </a:endParaRPr>
          </a:p>
        </xdr:txBody>
      </xdr:sp>
      <xdr:sp macro="" textlink="">
        <xdr:nvSpPr>
          <xdr:cNvPr id="56" name="TextBox 55">
            <a:extLst>
              <a:ext uri="{FF2B5EF4-FFF2-40B4-BE49-F238E27FC236}">
                <a16:creationId xmlns:a16="http://schemas.microsoft.com/office/drawing/2014/main" id="{B8181A3C-211A-C696-B76D-709FD36877AF}"/>
              </a:ext>
            </a:extLst>
          </xdr:cNvPr>
          <xdr:cNvSpPr txBox="1"/>
        </xdr:nvSpPr>
        <xdr:spPr>
          <a:xfrm>
            <a:off x="9432759" y="2740269"/>
            <a:ext cx="715031" cy="24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rgbClr val="808080"/>
                </a:solidFill>
              </a:rPr>
              <a:t>SALES :</a:t>
            </a:r>
          </a:p>
        </xdr:txBody>
      </xdr:sp>
    </xdr:grpSp>
    <xdr:clientData/>
  </xdr:twoCellAnchor>
  <xdr:twoCellAnchor editAs="absolute">
    <xdr:from>
      <xdr:col>12</xdr:col>
      <xdr:colOff>36633</xdr:colOff>
      <xdr:row>8</xdr:row>
      <xdr:rowOff>12371</xdr:rowOff>
    </xdr:from>
    <xdr:to>
      <xdr:col>13</xdr:col>
      <xdr:colOff>334248</xdr:colOff>
      <xdr:row>16</xdr:row>
      <xdr:rowOff>58616</xdr:rowOff>
    </xdr:to>
    <xdr:grpSp>
      <xdr:nvGrpSpPr>
        <xdr:cNvPr id="76" name="Group 75">
          <a:extLst>
            <a:ext uri="{FF2B5EF4-FFF2-40B4-BE49-F238E27FC236}">
              <a16:creationId xmlns:a16="http://schemas.microsoft.com/office/drawing/2014/main" id="{D942CB25-950F-A36B-4B99-FB87B0BC05A2}"/>
            </a:ext>
          </a:extLst>
        </xdr:cNvPr>
        <xdr:cNvGrpSpPr/>
      </xdr:nvGrpSpPr>
      <xdr:grpSpPr>
        <a:xfrm>
          <a:off x="7636510" y="1461244"/>
          <a:ext cx="1786735" cy="1495118"/>
          <a:chOff x="7568710" y="1477756"/>
          <a:chExt cx="1786013" cy="1511629"/>
        </a:xfrm>
      </xdr:grpSpPr>
      <xdr:sp macro="" textlink="">
        <xdr:nvSpPr>
          <xdr:cNvPr id="42" name="Rectangle 41">
            <a:extLst>
              <a:ext uri="{FF2B5EF4-FFF2-40B4-BE49-F238E27FC236}">
                <a16:creationId xmlns:a16="http://schemas.microsoft.com/office/drawing/2014/main" id="{842239CC-D488-9023-24FF-8F620702FEDE}"/>
              </a:ext>
            </a:extLst>
          </xdr:cNvPr>
          <xdr:cNvSpPr/>
        </xdr:nvSpPr>
        <xdr:spPr>
          <a:xfrm>
            <a:off x="7568710" y="1477756"/>
            <a:ext cx="1786013" cy="150644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i="0" u="none" strike="noStrike">
                <a:solidFill>
                  <a:srgbClr val="808080"/>
                </a:solidFill>
                <a:effectLst/>
                <a:latin typeface="+mn-lt"/>
                <a:ea typeface="+mn-ea"/>
                <a:cs typeface="+mn-cs"/>
              </a:rPr>
              <a:t>RAJESH JADHAV</a:t>
            </a:r>
            <a:r>
              <a:rPr lang="en-AU" sz="1400" b="1">
                <a:solidFill>
                  <a:srgbClr val="808080"/>
                </a:solidFill>
                <a:effectLst/>
              </a:rPr>
              <a:t>  </a:t>
            </a:r>
            <a:endParaRPr lang="en-AU" sz="1400" b="1">
              <a:solidFill>
                <a:srgbClr val="808080"/>
              </a:solidFill>
            </a:endParaRPr>
          </a:p>
        </xdr:txBody>
      </xdr:sp>
      <xdr:graphicFrame macro="">
        <xdr:nvGraphicFramePr>
          <xdr:cNvPr id="48" name="Chart 47">
            <a:extLst>
              <a:ext uri="{FF2B5EF4-FFF2-40B4-BE49-F238E27FC236}">
                <a16:creationId xmlns:a16="http://schemas.microsoft.com/office/drawing/2014/main" id="{ED1E78FD-D712-495E-81EB-7B262E19496E}"/>
              </a:ext>
            </a:extLst>
          </xdr:cNvPr>
          <xdr:cNvGraphicFramePr>
            <a:graphicFrameLocks/>
          </xdr:cNvGraphicFramePr>
        </xdr:nvGraphicFramePr>
        <xdr:xfrm>
          <a:off x="7881712" y="1721827"/>
          <a:ext cx="1347660" cy="1062403"/>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49" name="TextBox 48">
            <a:extLst>
              <a:ext uri="{FF2B5EF4-FFF2-40B4-BE49-F238E27FC236}">
                <a16:creationId xmlns:a16="http://schemas.microsoft.com/office/drawing/2014/main" id="{79AE56F4-8F8F-703F-5764-A1DC6368E8ED}"/>
              </a:ext>
            </a:extLst>
          </xdr:cNvPr>
          <xdr:cNvSpPr txBox="1"/>
        </xdr:nvSpPr>
        <xdr:spPr>
          <a:xfrm>
            <a:off x="7598020" y="2732941"/>
            <a:ext cx="710712" cy="241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rgbClr val="808080"/>
                </a:solidFill>
              </a:rPr>
              <a:t>SALES</a:t>
            </a:r>
            <a:r>
              <a:rPr lang="en-AU" sz="1200" b="1">
                <a:solidFill>
                  <a:srgbClr val="808080"/>
                </a:solidFill>
              </a:rPr>
              <a:t> :</a:t>
            </a:r>
          </a:p>
        </xdr:txBody>
      </xdr:sp>
      <xdr:sp macro="" textlink="'Pivote Cal'!E113">
        <xdr:nvSpPr>
          <xdr:cNvPr id="52" name="TextBox 51">
            <a:extLst>
              <a:ext uri="{FF2B5EF4-FFF2-40B4-BE49-F238E27FC236}">
                <a16:creationId xmlns:a16="http://schemas.microsoft.com/office/drawing/2014/main" id="{5320D96D-8FAD-617C-E353-8BC95818ACD0}"/>
              </a:ext>
            </a:extLst>
          </xdr:cNvPr>
          <xdr:cNvSpPr txBox="1"/>
        </xdr:nvSpPr>
        <xdr:spPr>
          <a:xfrm>
            <a:off x="8191499" y="2747597"/>
            <a:ext cx="1121019" cy="241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D1D976-FF41-4BAC-A7A7-B48AC557FAFB}" type="TxLink">
              <a:rPr lang="en-US" sz="1400" b="1" i="0" u="none" strike="noStrike">
                <a:solidFill>
                  <a:srgbClr val="808080"/>
                </a:solidFill>
                <a:latin typeface="Calibri"/>
                <a:ea typeface="Calibri"/>
                <a:cs typeface="Calibri"/>
              </a:rPr>
              <a:pPr/>
              <a:t>3779000</a:t>
            </a:fld>
            <a:endParaRPr lang="en-AU" sz="1400" b="1">
              <a:solidFill>
                <a:srgbClr val="808080"/>
              </a:solidFill>
            </a:endParaRPr>
          </a:p>
        </xdr:txBody>
      </xdr:sp>
      <xdr:sp macro="" textlink="'Pivote Cal'!F113">
        <xdr:nvSpPr>
          <xdr:cNvPr id="65" name="TextBox 64">
            <a:extLst>
              <a:ext uri="{FF2B5EF4-FFF2-40B4-BE49-F238E27FC236}">
                <a16:creationId xmlns:a16="http://schemas.microsoft.com/office/drawing/2014/main" id="{3D414B80-19F9-B94B-F961-3931F792EA0C}"/>
              </a:ext>
            </a:extLst>
          </xdr:cNvPr>
          <xdr:cNvSpPr txBox="1"/>
        </xdr:nvSpPr>
        <xdr:spPr>
          <a:xfrm>
            <a:off x="8279423" y="2095499"/>
            <a:ext cx="930520" cy="424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B06932-41E5-4451-BD43-C2EFC61A6C67}" type="TxLink">
              <a:rPr lang="en-US" sz="1600" b="1" i="0" u="none" strike="noStrike">
                <a:solidFill>
                  <a:srgbClr val="1F90C3"/>
                </a:solidFill>
                <a:latin typeface="Calibri"/>
                <a:ea typeface="Calibri"/>
                <a:cs typeface="Calibri"/>
              </a:rPr>
              <a:pPr/>
              <a:t>38%</a:t>
            </a:fld>
            <a:endParaRPr lang="en-AU" sz="1600" b="1">
              <a:solidFill>
                <a:srgbClr val="1F90C3"/>
              </a:solidFill>
            </a:endParaRPr>
          </a:p>
        </xdr:txBody>
      </xdr:sp>
    </xdr:grpSp>
    <xdr:clientData/>
  </xdr:twoCellAnchor>
  <xdr:twoCellAnchor editAs="absolute">
    <xdr:from>
      <xdr:col>12</xdr:col>
      <xdr:colOff>36634</xdr:colOff>
      <xdr:row>16</xdr:row>
      <xdr:rowOff>80407</xdr:rowOff>
    </xdr:from>
    <xdr:to>
      <xdr:col>13</xdr:col>
      <xdr:colOff>343333</xdr:colOff>
      <xdr:row>25</xdr:row>
      <xdr:rowOff>7326</xdr:rowOff>
    </xdr:to>
    <xdr:grpSp>
      <xdr:nvGrpSpPr>
        <xdr:cNvPr id="78" name="Group 77">
          <a:extLst>
            <a:ext uri="{FF2B5EF4-FFF2-40B4-BE49-F238E27FC236}">
              <a16:creationId xmlns:a16="http://schemas.microsoft.com/office/drawing/2014/main" id="{D2A45E7C-5CE7-0EB5-A6C2-4AE4BF01E46E}"/>
            </a:ext>
          </a:extLst>
        </xdr:cNvPr>
        <xdr:cNvGrpSpPr/>
      </xdr:nvGrpSpPr>
      <xdr:grpSpPr>
        <a:xfrm>
          <a:off x="7636511" y="2978153"/>
          <a:ext cx="1795819" cy="1516656"/>
          <a:chOff x="7568711" y="3011176"/>
          <a:chExt cx="1795097" cy="1531516"/>
        </a:xfrm>
      </xdr:grpSpPr>
      <xdr:sp macro="" textlink="">
        <xdr:nvSpPr>
          <xdr:cNvPr id="46" name="Rectangle 45">
            <a:extLst>
              <a:ext uri="{FF2B5EF4-FFF2-40B4-BE49-F238E27FC236}">
                <a16:creationId xmlns:a16="http://schemas.microsoft.com/office/drawing/2014/main" id="{E1406A7A-A013-41FF-8317-BC2577D579F6}"/>
              </a:ext>
            </a:extLst>
          </xdr:cNvPr>
          <xdr:cNvSpPr/>
        </xdr:nvSpPr>
        <xdr:spPr>
          <a:xfrm>
            <a:off x="7568711" y="3011176"/>
            <a:ext cx="1786013" cy="15064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i="0" u="none" strike="noStrike">
                <a:solidFill>
                  <a:srgbClr val="808080"/>
                </a:solidFill>
                <a:effectLst/>
                <a:latin typeface="+mn-lt"/>
                <a:ea typeface="+mn-ea"/>
                <a:cs typeface="+mn-cs"/>
              </a:rPr>
              <a:t>VIJAY SINGH</a:t>
            </a:r>
            <a:r>
              <a:rPr lang="en-AU" sz="1400">
                <a:solidFill>
                  <a:srgbClr val="808080"/>
                </a:solidFill>
                <a:effectLst/>
              </a:rPr>
              <a:t> </a:t>
            </a:r>
            <a:endParaRPr lang="en-AU" sz="1400">
              <a:solidFill>
                <a:srgbClr val="808080"/>
              </a:solidFill>
            </a:endParaRPr>
          </a:p>
        </xdr:txBody>
      </xdr:sp>
      <xdr:graphicFrame macro="">
        <xdr:nvGraphicFramePr>
          <xdr:cNvPr id="58" name="Chart 57">
            <a:extLst>
              <a:ext uri="{FF2B5EF4-FFF2-40B4-BE49-F238E27FC236}">
                <a16:creationId xmlns:a16="http://schemas.microsoft.com/office/drawing/2014/main" id="{AB2D78E2-2FEB-4127-85F2-518E3975551D}"/>
              </a:ext>
            </a:extLst>
          </xdr:cNvPr>
          <xdr:cNvGraphicFramePr>
            <a:graphicFrameLocks/>
          </xdr:cNvGraphicFramePr>
        </xdr:nvGraphicFramePr>
        <xdr:xfrm>
          <a:off x="7619999" y="3297115"/>
          <a:ext cx="1707174" cy="1011116"/>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59" name="TextBox 58">
            <a:extLst>
              <a:ext uri="{FF2B5EF4-FFF2-40B4-BE49-F238E27FC236}">
                <a16:creationId xmlns:a16="http://schemas.microsoft.com/office/drawing/2014/main" id="{96C744E3-ADEA-AEF1-474E-CE236B8AFD5C}"/>
              </a:ext>
            </a:extLst>
          </xdr:cNvPr>
          <xdr:cNvSpPr txBox="1"/>
        </xdr:nvSpPr>
        <xdr:spPr>
          <a:xfrm>
            <a:off x="7641980" y="4264269"/>
            <a:ext cx="1121020" cy="271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rgbClr val="808080"/>
                </a:solidFill>
              </a:rPr>
              <a:t>SALES :</a:t>
            </a:r>
          </a:p>
        </xdr:txBody>
      </xdr:sp>
      <xdr:sp macro="" textlink="'Pivote Cal'!E116">
        <xdr:nvSpPr>
          <xdr:cNvPr id="60" name="TextBox 59">
            <a:extLst>
              <a:ext uri="{FF2B5EF4-FFF2-40B4-BE49-F238E27FC236}">
                <a16:creationId xmlns:a16="http://schemas.microsoft.com/office/drawing/2014/main" id="{8F5D7FD1-3DEE-8530-AC5D-A8D003B3A885}"/>
              </a:ext>
            </a:extLst>
          </xdr:cNvPr>
          <xdr:cNvSpPr txBox="1"/>
        </xdr:nvSpPr>
        <xdr:spPr>
          <a:xfrm>
            <a:off x="8184173" y="4264270"/>
            <a:ext cx="1179635" cy="27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CFBAD0-5A54-42E4-A0CD-B8B0E0BF4F1F}" type="TxLink">
              <a:rPr lang="en-US" sz="1400" b="1" i="0" u="none" strike="noStrike">
                <a:solidFill>
                  <a:srgbClr val="808080"/>
                </a:solidFill>
                <a:latin typeface="Calibri"/>
                <a:ea typeface="Calibri"/>
                <a:cs typeface="Calibri"/>
              </a:rPr>
              <a:pPr/>
              <a:t>1808000</a:t>
            </a:fld>
            <a:endParaRPr lang="en-AU" sz="1400" b="1">
              <a:solidFill>
                <a:srgbClr val="808080"/>
              </a:solidFill>
            </a:endParaRPr>
          </a:p>
        </xdr:txBody>
      </xdr:sp>
      <xdr:sp macro="" textlink="'Pivote Cal'!F116">
        <xdr:nvSpPr>
          <xdr:cNvPr id="66" name="TextBox 65">
            <a:extLst>
              <a:ext uri="{FF2B5EF4-FFF2-40B4-BE49-F238E27FC236}">
                <a16:creationId xmlns:a16="http://schemas.microsoft.com/office/drawing/2014/main" id="{0EFB4657-FBAB-7ADE-43B1-562597571D98}"/>
              </a:ext>
            </a:extLst>
          </xdr:cNvPr>
          <xdr:cNvSpPr txBox="1"/>
        </xdr:nvSpPr>
        <xdr:spPr>
          <a:xfrm>
            <a:off x="8264769" y="3670788"/>
            <a:ext cx="835270"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6DFA7C-1AC3-46B7-BEDB-6B8BCA2F8CF9}" type="TxLink">
              <a:rPr lang="en-US" sz="1600" b="1" i="0" u="none" strike="noStrike">
                <a:solidFill>
                  <a:srgbClr val="1F90C3"/>
                </a:solidFill>
                <a:latin typeface="Calibri"/>
                <a:ea typeface="Calibri"/>
                <a:cs typeface="Calibri"/>
              </a:rPr>
              <a:pPr/>
              <a:t>18%</a:t>
            </a:fld>
            <a:endParaRPr lang="en-AU" sz="1600" b="1">
              <a:solidFill>
                <a:srgbClr val="1F90C3"/>
              </a:solidFill>
            </a:endParaRPr>
          </a:p>
        </xdr:txBody>
      </xdr:sp>
    </xdr:grpSp>
    <xdr:clientData/>
  </xdr:twoCellAnchor>
  <xdr:twoCellAnchor editAs="absolute">
    <xdr:from>
      <xdr:col>13</xdr:col>
      <xdr:colOff>292044</xdr:colOff>
      <xdr:row>16</xdr:row>
      <xdr:rowOff>74222</xdr:rowOff>
    </xdr:from>
    <xdr:to>
      <xdr:col>15</xdr:col>
      <xdr:colOff>665</xdr:colOff>
      <xdr:row>24</xdr:row>
      <xdr:rowOff>139211</xdr:rowOff>
    </xdr:to>
    <xdr:grpSp>
      <xdr:nvGrpSpPr>
        <xdr:cNvPr id="80" name="Group 79">
          <a:extLst>
            <a:ext uri="{FF2B5EF4-FFF2-40B4-BE49-F238E27FC236}">
              <a16:creationId xmlns:a16="http://schemas.microsoft.com/office/drawing/2014/main" id="{221D7EE9-D518-8D47-0881-85C91EEACF10}"/>
            </a:ext>
          </a:extLst>
        </xdr:cNvPr>
        <xdr:cNvGrpSpPr/>
      </xdr:nvGrpSpPr>
      <xdr:grpSpPr>
        <a:xfrm>
          <a:off x="9381041" y="2971968"/>
          <a:ext cx="1895347" cy="1513863"/>
          <a:chOff x="9312519" y="3004991"/>
          <a:chExt cx="1889774" cy="1530374"/>
        </a:xfrm>
      </xdr:grpSpPr>
      <xdr:sp macro="" textlink="">
        <xdr:nvSpPr>
          <xdr:cNvPr id="47" name="Rectangle 46">
            <a:extLst>
              <a:ext uri="{FF2B5EF4-FFF2-40B4-BE49-F238E27FC236}">
                <a16:creationId xmlns:a16="http://schemas.microsoft.com/office/drawing/2014/main" id="{815E95FF-6105-42AE-827D-83E05879D76E}"/>
              </a:ext>
            </a:extLst>
          </xdr:cNvPr>
          <xdr:cNvSpPr/>
        </xdr:nvSpPr>
        <xdr:spPr>
          <a:xfrm>
            <a:off x="9385506" y="3004991"/>
            <a:ext cx="1816787" cy="15064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i="0" u="none" strike="noStrike">
                <a:solidFill>
                  <a:srgbClr val="808080"/>
                </a:solidFill>
                <a:effectLst/>
                <a:latin typeface="+mn-lt"/>
                <a:ea typeface="+mn-ea"/>
                <a:cs typeface="+mn-cs"/>
              </a:rPr>
              <a:t>AVINASH CHAVAN</a:t>
            </a:r>
            <a:r>
              <a:rPr lang="en-AU" sz="1400" b="1">
                <a:solidFill>
                  <a:srgbClr val="808080"/>
                </a:solidFill>
                <a:effectLst/>
              </a:rPr>
              <a:t> </a:t>
            </a:r>
            <a:endParaRPr lang="en-AU" sz="1400" b="1">
              <a:solidFill>
                <a:srgbClr val="808080"/>
              </a:solidFill>
            </a:endParaRPr>
          </a:p>
        </xdr:txBody>
      </xdr:sp>
      <xdr:graphicFrame macro="">
        <xdr:nvGraphicFramePr>
          <xdr:cNvPr id="62" name="Chart 61">
            <a:extLst>
              <a:ext uri="{FF2B5EF4-FFF2-40B4-BE49-F238E27FC236}">
                <a16:creationId xmlns:a16="http://schemas.microsoft.com/office/drawing/2014/main" id="{2DFCFD3C-76A2-49EE-9C69-33CF2B77E39B}"/>
              </a:ext>
            </a:extLst>
          </xdr:cNvPr>
          <xdr:cNvGraphicFramePr>
            <a:graphicFrameLocks/>
          </xdr:cNvGraphicFramePr>
        </xdr:nvGraphicFramePr>
        <xdr:xfrm>
          <a:off x="9524051" y="3260481"/>
          <a:ext cx="1437026" cy="1011115"/>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63" name="TextBox 62">
            <a:extLst>
              <a:ext uri="{FF2B5EF4-FFF2-40B4-BE49-F238E27FC236}">
                <a16:creationId xmlns:a16="http://schemas.microsoft.com/office/drawing/2014/main" id="{2BA4A4D7-2A7E-E74B-9C7A-2F40ABF4BEB3}"/>
              </a:ext>
            </a:extLst>
          </xdr:cNvPr>
          <xdr:cNvSpPr txBox="1"/>
        </xdr:nvSpPr>
        <xdr:spPr>
          <a:xfrm>
            <a:off x="9312519" y="4264269"/>
            <a:ext cx="813290" cy="271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rgbClr val="808080"/>
                </a:solidFill>
              </a:rPr>
              <a:t>SALES :</a:t>
            </a:r>
          </a:p>
        </xdr:txBody>
      </xdr:sp>
      <xdr:sp macro="" textlink="'Pivote Cal'!E111">
        <xdr:nvSpPr>
          <xdr:cNvPr id="64" name="TextBox 63">
            <a:extLst>
              <a:ext uri="{FF2B5EF4-FFF2-40B4-BE49-F238E27FC236}">
                <a16:creationId xmlns:a16="http://schemas.microsoft.com/office/drawing/2014/main" id="{240A1960-9306-5EBA-514F-337BC5AACC51}"/>
              </a:ext>
            </a:extLst>
          </xdr:cNvPr>
          <xdr:cNvSpPr txBox="1"/>
        </xdr:nvSpPr>
        <xdr:spPr>
          <a:xfrm>
            <a:off x="9862040" y="4271596"/>
            <a:ext cx="1106365" cy="24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BB6916-1D97-4BB9-8C20-77F31070C275}" type="TxLink">
              <a:rPr lang="en-US" sz="1400" b="1" i="0" u="none" strike="noStrike">
                <a:solidFill>
                  <a:srgbClr val="808080"/>
                </a:solidFill>
                <a:latin typeface="Calibri"/>
                <a:ea typeface="Calibri"/>
                <a:cs typeface="Calibri"/>
              </a:rPr>
              <a:pPr/>
              <a:t>1524000</a:t>
            </a:fld>
            <a:endParaRPr lang="en-AU" sz="1400" b="1">
              <a:solidFill>
                <a:srgbClr val="808080"/>
              </a:solidFill>
            </a:endParaRPr>
          </a:p>
        </xdr:txBody>
      </xdr:sp>
      <xdr:sp macro="" textlink="'Pivote Cal'!F111">
        <xdr:nvSpPr>
          <xdr:cNvPr id="67" name="TextBox 66">
            <a:extLst>
              <a:ext uri="{FF2B5EF4-FFF2-40B4-BE49-F238E27FC236}">
                <a16:creationId xmlns:a16="http://schemas.microsoft.com/office/drawing/2014/main" id="{586BE8B2-8147-28B9-7E05-F037AC655CD0}"/>
              </a:ext>
            </a:extLst>
          </xdr:cNvPr>
          <xdr:cNvSpPr txBox="1"/>
        </xdr:nvSpPr>
        <xdr:spPr>
          <a:xfrm>
            <a:off x="10074520" y="3597519"/>
            <a:ext cx="630114" cy="454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85FE43-679E-40E7-A392-CDC7F7405393}" type="TxLink">
              <a:rPr lang="en-US" sz="1600" b="1" i="0" u="none" strike="noStrike">
                <a:solidFill>
                  <a:srgbClr val="1F90C3"/>
                </a:solidFill>
                <a:latin typeface="Calibri"/>
                <a:ea typeface="Calibri"/>
                <a:cs typeface="Calibri"/>
              </a:rPr>
              <a:pPr/>
              <a:t>15%</a:t>
            </a:fld>
            <a:endParaRPr lang="en-AU" sz="1600" b="1">
              <a:solidFill>
                <a:srgbClr val="1F90C3"/>
              </a:solidFill>
            </a:endParaRPr>
          </a:p>
        </xdr:txBody>
      </xdr:sp>
    </xdr:grpSp>
    <xdr:clientData/>
  </xdr:twoCellAnchor>
  <xdr:twoCellAnchor editAs="absolute">
    <xdr:from>
      <xdr:col>0</xdr:col>
      <xdr:colOff>7329</xdr:colOff>
      <xdr:row>12</xdr:row>
      <xdr:rowOff>130420</xdr:rowOff>
    </xdr:from>
    <xdr:to>
      <xdr:col>2</xdr:col>
      <xdr:colOff>637443</xdr:colOff>
      <xdr:row>25</xdr:row>
      <xdr:rowOff>102576</xdr:rowOff>
    </xdr:to>
    <mc:AlternateContent xmlns:mc="http://schemas.openxmlformats.org/markup-compatibility/2006" xmlns:a14="http://schemas.microsoft.com/office/drawing/2010/main">
      <mc:Choice Requires="a14">
        <xdr:graphicFrame macro="">
          <xdr:nvGraphicFramePr>
            <xdr:cNvPr id="11" name="MMM-YYYY">
              <a:extLst>
                <a:ext uri="{FF2B5EF4-FFF2-40B4-BE49-F238E27FC236}">
                  <a16:creationId xmlns:a16="http://schemas.microsoft.com/office/drawing/2014/main" id="{9C32A008-7027-34A5-DC11-F0A0C37C8C90}"/>
                </a:ext>
              </a:extLst>
            </xdr:cNvPr>
            <xdr:cNvGraphicFramePr/>
          </xdr:nvGraphicFramePr>
          <xdr:xfrm>
            <a:off x="0" y="0"/>
            <a:ext cx="0" cy="0"/>
          </xdr:xfrm>
          <a:graphic>
            <a:graphicData uri="http://schemas.microsoft.com/office/drawing/2010/slicer">
              <sle:slicer xmlns:sle="http://schemas.microsoft.com/office/drawing/2010/slicer" name="MMM-YYYY"/>
            </a:graphicData>
          </a:graphic>
        </xdr:graphicFrame>
      </mc:Choice>
      <mc:Fallback xmlns="">
        <xdr:sp macro="" textlink="">
          <xdr:nvSpPr>
            <xdr:cNvPr id="0" name=""/>
            <xdr:cNvSpPr>
              <a:spLocks noTextEdit="1"/>
            </xdr:cNvSpPr>
          </xdr:nvSpPr>
          <xdr:spPr>
            <a:xfrm>
              <a:off x="7329" y="2303730"/>
              <a:ext cx="1931417" cy="228632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14653</xdr:colOff>
      <xdr:row>4</xdr:row>
      <xdr:rowOff>27843</xdr:rowOff>
    </xdr:from>
    <xdr:to>
      <xdr:col>2</xdr:col>
      <xdr:colOff>637443</xdr:colOff>
      <xdr:row>12</xdr:row>
      <xdr:rowOff>109904</xdr:rowOff>
    </xdr:to>
    <mc:AlternateContent xmlns:mc="http://schemas.openxmlformats.org/markup-compatibility/2006" xmlns:a14="http://schemas.microsoft.com/office/drawing/2010/main">
      <mc:Choice Requires="a14">
        <xdr:graphicFrame macro="">
          <xdr:nvGraphicFramePr>
            <xdr:cNvPr id="12" name="FY_Quarter 1">
              <a:extLst>
                <a:ext uri="{FF2B5EF4-FFF2-40B4-BE49-F238E27FC236}">
                  <a16:creationId xmlns:a16="http://schemas.microsoft.com/office/drawing/2014/main" id="{96D5706D-BAC8-E46B-A024-2EE3DCBBB3FF}"/>
                </a:ext>
              </a:extLst>
            </xdr:cNvPr>
            <xdr:cNvGraphicFramePr/>
          </xdr:nvGraphicFramePr>
          <xdr:xfrm>
            <a:off x="0" y="0"/>
            <a:ext cx="0" cy="0"/>
          </xdr:xfrm>
          <a:graphic>
            <a:graphicData uri="http://schemas.microsoft.com/office/drawing/2010/slicer">
              <sle:slicer xmlns:sle="http://schemas.microsoft.com/office/drawing/2010/slicer" name="FY_Quarter 1"/>
            </a:graphicData>
          </a:graphic>
        </xdr:graphicFrame>
      </mc:Choice>
      <mc:Fallback xmlns="">
        <xdr:sp macro="" textlink="">
          <xdr:nvSpPr>
            <xdr:cNvPr id="0" name=""/>
            <xdr:cNvSpPr>
              <a:spLocks noTextEdit="1"/>
            </xdr:cNvSpPr>
          </xdr:nvSpPr>
          <xdr:spPr>
            <a:xfrm>
              <a:off x="14653" y="752280"/>
              <a:ext cx="1924093" cy="1530934"/>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24</xdr:row>
      <xdr:rowOff>131885</xdr:rowOff>
    </xdr:from>
    <xdr:to>
      <xdr:col>2</xdr:col>
      <xdr:colOff>630118</xdr:colOff>
      <xdr:row>34</xdr:row>
      <xdr:rowOff>137976</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594FFD70-D6BD-C561-54CC-221203CD387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478505"/>
              <a:ext cx="1931421" cy="1783644"/>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21981</xdr:colOff>
      <xdr:row>34</xdr:row>
      <xdr:rowOff>146538</xdr:rowOff>
    </xdr:from>
    <xdr:to>
      <xdr:col>2</xdr:col>
      <xdr:colOff>637442</xdr:colOff>
      <xdr:row>40</xdr:row>
      <xdr:rowOff>0</xdr:rowOff>
    </xdr:to>
    <xdr:sp macro="" textlink="">
      <xdr:nvSpPr>
        <xdr:cNvPr id="15" name="Rectangle 14">
          <a:extLst>
            <a:ext uri="{FF2B5EF4-FFF2-40B4-BE49-F238E27FC236}">
              <a16:creationId xmlns:a16="http://schemas.microsoft.com/office/drawing/2014/main" id="{E9528CD2-A669-87D3-2D06-DAA0D21FDD6F}"/>
            </a:ext>
          </a:extLst>
        </xdr:cNvPr>
        <xdr:cNvSpPr/>
      </xdr:nvSpPr>
      <xdr:spPr>
        <a:xfrm>
          <a:off x="21981" y="6352443"/>
          <a:ext cx="1904999" cy="952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344367</xdr:colOff>
      <xdr:row>35</xdr:row>
      <xdr:rowOff>43961</xdr:rowOff>
    </xdr:from>
    <xdr:to>
      <xdr:col>2</xdr:col>
      <xdr:colOff>300406</xdr:colOff>
      <xdr:row>39</xdr:row>
      <xdr:rowOff>139211</xdr:rowOff>
    </xdr:to>
    <xdr:sp macro="" textlink="">
      <xdr:nvSpPr>
        <xdr:cNvPr id="20" name="Arrow: Chevron 19">
          <a:hlinkClick xmlns:r="http://schemas.openxmlformats.org/officeDocument/2006/relationships" r:id="rId2"/>
          <a:extLst>
            <a:ext uri="{FF2B5EF4-FFF2-40B4-BE49-F238E27FC236}">
              <a16:creationId xmlns:a16="http://schemas.microsoft.com/office/drawing/2014/main" id="{5A48CE1B-171D-8454-EDCE-6D68CFF38EB8}"/>
            </a:ext>
          </a:extLst>
        </xdr:cNvPr>
        <xdr:cNvSpPr/>
      </xdr:nvSpPr>
      <xdr:spPr>
        <a:xfrm>
          <a:off x="989136" y="6433038"/>
          <a:ext cx="600808" cy="827942"/>
        </a:xfrm>
        <a:prstGeom prst="chevron">
          <a:avLst/>
        </a:prstGeom>
        <a:solidFill>
          <a:srgbClr val="1F90C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solidFill>
              <a:schemeClr val="tx1"/>
            </a:solidFill>
          </a:endParaRPr>
        </a:p>
      </xdr:txBody>
    </xdr:sp>
    <xdr:clientData/>
  </xdr:twoCellAnchor>
  <xdr:twoCellAnchor>
    <xdr:from>
      <xdr:col>0</xdr:col>
      <xdr:colOff>291846</xdr:colOff>
      <xdr:row>35</xdr:row>
      <xdr:rowOff>36559</xdr:rowOff>
    </xdr:from>
    <xdr:to>
      <xdr:col>1</xdr:col>
      <xdr:colOff>256443</xdr:colOff>
      <xdr:row>39</xdr:row>
      <xdr:rowOff>139136</xdr:rowOff>
    </xdr:to>
    <xdr:sp macro="" textlink="">
      <xdr:nvSpPr>
        <xdr:cNvPr id="28" name="Arrow: Chevron 27">
          <a:hlinkClick xmlns:r="http://schemas.openxmlformats.org/officeDocument/2006/relationships" r:id="rId1"/>
          <a:extLst>
            <a:ext uri="{FF2B5EF4-FFF2-40B4-BE49-F238E27FC236}">
              <a16:creationId xmlns:a16="http://schemas.microsoft.com/office/drawing/2014/main" id="{63C63DA9-58A6-465D-8D88-F721C7126D6F}"/>
            </a:ext>
          </a:extLst>
        </xdr:cNvPr>
        <xdr:cNvSpPr/>
      </xdr:nvSpPr>
      <xdr:spPr>
        <a:xfrm rot="10860000">
          <a:off x="291846" y="6425636"/>
          <a:ext cx="609366" cy="835269"/>
        </a:xfrm>
        <a:prstGeom prst="chevron">
          <a:avLst/>
        </a:prstGeom>
        <a:solidFill>
          <a:srgbClr val="1F90C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solidFill>
              <a:schemeClr val="tx1"/>
            </a:solidFill>
          </a:endParaRPr>
        </a:p>
      </xdr:txBody>
    </xdr:sp>
    <xdr:clientData/>
  </xdr:twoCellAnchor>
  <xdr:twoCellAnchor editAs="absolute">
    <xdr:from>
      <xdr:col>15</xdr:col>
      <xdr:colOff>20121</xdr:colOff>
      <xdr:row>8</xdr:row>
      <xdr:rowOff>0</xdr:rowOff>
    </xdr:from>
    <xdr:to>
      <xdr:col>21</xdr:col>
      <xdr:colOff>13416</xdr:colOff>
      <xdr:row>40</xdr:row>
      <xdr:rowOff>40246</xdr:rowOff>
    </xdr:to>
    <xdr:graphicFrame macro="">
      <xdr:nvGraphicFramePr>
        <xdr:cNvPr id="9" name="Chart 8">
          <a:extLst>
            <a:ext uri="{FF2B5EF4-FFF2-40B4-BE49-F238E27FC236}">
              <a16:creationId xmlns:a16="http://schemas.microsoft.com/office/drawing/2014/main" id="{625CAF40-6CEC-9CA3-6138-7ADEE90FA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0.2956</cdr:x>
      <cdr:y>0.35916</cdr:y>
    </cdr:from>
    <cdr:to>
      <cdr:x>0.8805</cdr:x>
      <cdr:y>0.65493</cdr:y>
    </cdr:to>
    <cdr:sp macro="" textlink="'Pivote Cal'!$F$112">
      <cdr:nvSpPr>
        <cdr:cNvPr id="2" name="TextBox 1">
          <a:extLst xmlns:a="http://schemas.openxmlformats.org/drawingml/2006/main">
            <a:ext uri="{FF2B5EF4-FFF2-40B4-BE49-F238E27FC236}">
              <a16:creationId xmlns:a16="http://schemas.microsoft.com/office/drawing/2014/main" id="{961D683B-67B3-8D4F-8CA6-5BC7DFBCF157}"/>
            </a:ext>
          </a:extLst>
        </cdr:cNvPr>
        <cdr:cNvSpPr txBox="1"/>
      </cdr:nvSpPr>
      <cdr:spPr>
        <a:xfrm xmlns:a="http://schemas.openxmlformats.org/drawingml/2006/main">
          <a:off x="340684" y="373674"/>
          <a:ext cx="674118" cy="30773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966F4CAC-F702-485F-8832-A5719F16EBFA}" type="TxLink">
            <a:rPr lang="en-US" sz="1600" b="1" i="0" u="none" strike="noStrike" kern="1200">
              <a:solidFill>
                <a:srgbClr val="1F90C3"/>
              </a:solidFill>
              <a:latin typeface="Calibri"/>
              <a:ea typeface="Calibri"/>
              <a:cs typeface="Calibri"/>
            </a:rPr>
            <a:pPr/>
            <a:t>19%</a:t>
          </a:fld>
          <a:endParaRPr lang="en-AU" sz="1600" b="1" kern="1200">
            <a:solidFill>
              <a:srgbClr val="1F90C3"/>
            </a:solidFill>
          </a:endParaRPr>
        </a:p>
      </cdr:txBody>
    </cdr:sp>
  </cdr:relSizeAnchor>
</c:userShapes>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18</xdr:col>
      <xdr:colOff>621647</xdr:colOff>
      <xdr:row>4</xdr:row>
      <xdr:rowOff>4763</xdr:rowOff>
    </xdr:to>
    <xdr:sp macro="" textlink="">
      <xdr:nvSpPr>
        <xdr:cNvPr id="2" name="Rectangle 1">
          <a:extLst>
            <a:ext uri="{FF2B5EF4-FFF2-40B4-BE49-F238E27FC236}">
              <a16:creationId xmlns:a16="http://schemas.microsoft.com/office/drawing/2014/main" id="{B2312C86-D97D-46F0-AD9E-0C5C397C259E}"/>
            </a:ext>
          </a:extLst>
        </xdr:cNvPr>
        <xdr:cNvSpPr/>
      </xdr:nvSpPr>
      <xdr:spPr>
        <a:xfrm>
          <a:off x="0" y="0"/>
          <a:ext cx="13635038" cy="728663"/>
        </a:xfrm>
        <a:prstGeom prst="rect">
          <a:avLst/>
        </a:prstGeom>
        <a:solidFill>
          <a:srgbClr val="4040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0</xdr:col>
      <xdr:colOff>0</xdr:colOff>
      <xdr:row>4</xdr:row>
      <xdr:rowOff>1</xdr:rowOff>
    </xdr:from>
    <xdr:to>
      <xdr:col>2</xdr:col>
      <xdr:colOff>630331</xdr:colOff>
      <xdr:row>40</xdr:row>
      <xdr:rowOff>7003</xdr:rowOff>
    </xdr:to>
    <xdr:sp macro="" textlink="">
      <xdr:nvSpPr>
        <xdr:cNvPr id="3" name="Rectangle 2">
          <a:extLst>
            <a:ext uri="{FF2B5EF4-FFF2-40B4-BE49-F238E27FC236}">
              <a16:creationId xmlns:a16="http://schemas.microsoft.com/office/drawing/2014/main" id="{C449D4C6-E403-4A93-83AE-4329E13178B0}"/>
            </a:ext>
          </a:extLst>
        </xdr:cNvPr>
        <xdr:cNvSpPr/>
      </xdr:nvSpPr>
      <xdr:spPr>
        <a:xfrm>
          <a:off x="0" y="728383"/>
          <a:ext cx="1919007" cy="6807573"/>
        </a:xfrm>
        <a:prstGeom prst="rect">
          <a:avLst/>
        </a:prstGeom>
        <a:solidFill>
          <a:srgbClr val="8080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8</xdr:col>
      <xdr:colOff>304799</xdr:colOff>
      <xdr:row>1</xdr:row>
      <xdr:rowOff>71439</xdr:rowOff>
    </xdr:from>
    <xdr:to>
      <xdr:col>12</xdr:col>
      <xdr:colOff>314324</xdr:colOff>
      <xdr:row>5</xdr:row>
      <xdr:rowOff>9526</xdr:rowOff>
    </xdr:to>
    <xdr:sp macro="" textlink="">
      <xdr:nvSpPr>
        <xdr:cNvPr id="4" name="Rectangle: Single Corner Rounded 3">
          <a:hlinkClick xmlns:r="http://schemas.openxmlformats.org/officeDocument/2006/relationships" r:id="rId1"/>
          <a:extLst>
            <a:ext uri="{FF2B5EF4-FFF2-40B4-BE49-F238E27FC236}">
              <a16:creationId xmlns:a16="http://schemas.microsoft.com/office/drawing/2014/main" id="{7537EEB4-F2D0-41F8-99D9-BEED5AA5D12D}"/>
            </a:ext>
          </a:extLst>
        </xdr:cNvPr>
        <xdr:cNvSpPr/>
      </xdr:nvSpPr>
      <xdr:spPr>
        <a:xfrm>
          <a:off x="5486399" y="252414"/>
          <a:ext cx="2600325" cy="661987"/>
        </a:xfrm>
        <a:prstGeom prst="round1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200" b="1">
              <a:solidFill>
                <a:srgbClr val="808080"/>
              </a:solidFill>
              <a:latin typeface="Arial Narrow" panose="020B0606020202030204" pitchFamily="34" charset="0"/>
            </a:rPr>
            <a:t>BUSINESS</a:t>
          </a:r>
          <a:r>
            <a:rPr lang="en-AU" sz="1200" b="1" baseline="0">
              <a:solidFill>
                <a:srgbClr val="808080"/>
              </a:solidFill>
              <a:latin typeface="Arial Narrow" panose="020B0606020202030204" pitchFamily="34" charset="0"/>
            </a:rPr>
            <a:t> DASHBOARD</a:t>
          </a:r>
          <a:endParaRPr lang="en-AU" sz="1200" b="1">
            <a:solidFill>
              <a:srgbClr val="808080"/>
            </a:solidFill>
            <a:latin typeface="Arial Narrow" panose="020B0606020202030204" pitchFamily="34" charset="0"/>
          </a:endParaRPr>
        </a:p>
      </xdr:txBody>
    </xdr:sp>
    <xdr:clientData/>
  </xdr:twoCellAnchor>
  <xdr:twoCellAnchor editAs="absolute">
    <xdr:from>
      <xdr:col>16</xdr:col>
      <xdr:colOff>316005</xdr:colOff>
      <xdr:row>1</xdr:row>
      <xdr:rowOff>71439</xdr:rowOff>
    </xdr:from>
    <xdr:to>
      <xdr:col>18</xdr:col>
      <xdr:colOff>453558</xdr:colOff>
      <xdr:row>4</xdr:row>
      <xdr:rowOff>161927</xdr:rowOff>
    </xdr:to>
    <xdr:sp macro="" textlink="">
      <xdr:nvSpPr>
        <xdr:cNvPr id="5" name="Rectangle: Single Corner Rounded 4">
          <a:extLst>
            <a:ext uri="{FF2B5EF4-FFF2-40B4-BE49-F238E27FC236}">
              <a16:creationId xmlns:a16="http://schemas.microsoft.com/office/drawing/2014/main" id="{5D1C5FDA-2199-4810-B70A-7F1656FC6CA2}"/>
            </a:ext>
          </a:extLst>
        </xdr:cNvPr>
        <xdr:cNvSpPr/>
      </xdr:nvSpPr>
      <xdr:spPr>
        <a:xfrm>
          <a:off x="10882312" y="252414"/>
          <a:ext cx="2581275" cy="633413"/>
        </a:xfrm>
        <a:prstGeom prst="round1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200" b="1">
              <a:solidFill>
                <a:srgbClr val="D75717"/>
              </a:solidFill>
            </a:rPr>
            <a:t>EXPENSES</a:t>
          </a:r>
        </a:p>
      </xdr:txBody>
    </xdr:sp>
    <xdr:clientData/>
  </xdr:twoCellAnchor>
  <xdr:twoCellAnchor editAs="absolute">
    <xdr:from>
      <xdr:col>12</xdr:col>
      <xdr:colOff>409574</xdr:colOff>
      <xdr:row>1</xdr:row>
      <xdr:rowOff>71439</xdr:rowOff>
    </xdr:from>
    <xdr:to>
      <xdr:col>16</xdr:col>
      <xdr:colOff>220755</xdr:colOff>
      <xdr:row>4</xdr:row>
      <xdr:rowOff>176215</xdr:rowOff>
    </xdr:to>
    <xdr:sp macro="" textlink="">
      <xdr:nvSpPr>
        <xdr:cNvPr id="6" name="Rectangle: Single Corner Rounded 5">
          <a:hlinkClick xmlns:r="http://schemas.openxmlformats.org/officeDocument/2006/relationships" r:id="rId2"/>
          <a:extLst>
            <a:ext uri="{FF2B5EF4-FFF2-40B4-BE49-F238E27FC236}">
              <a16:creationId xmlns:a16="http://schemas.microsoft.com/office/drawing/2014/main" id="{4CC7CF0D-279A-4714-83D6-356A1BD8259D}"/>
            </a:ext>
          </a:extLst>
        </xdr:cNvPr>
        <xdr:cNvSpPr/>
      </xdr:nvSpPr>
      <xdr:spPr>
        <a:xfrm>
          <a:off x="8181974" y="252414"/>
          <a:ext cx="2605088" cy="647701"/>
        </a:xfrm>
        <a:prstGeom prst="round1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AU" sz="1200" b="1">
              <a:solidFill>
                <a:srgbClr val="808080"/>
              </a:solidFill>
              <a:latin typeface="Arial Narrow" panose="020B0606020202030204" pitchFamily="34" charset="0"/>
              <a:ea typeface="+mn-ea"/>
              <a:cs typeface="+mn-cs"/>
            </a:rPr>
            <a:t>REVENUE AND COST</a:t>
          </a:r>
        </a:p>
      </xdr:txBody>
    </xdr:sp>
    <xdr:clientData/>
  </xdr:twoCellAnchor>
  <xdr:twoCellAnchor editAs="absolute">
    <xdr:from>
      <xdr:col>1</xdr:col>
      <xdr:colOff>247650</xdr:colOff>
      <xdr:row>1</xdr:row>
      <xdr:rowOff>57151</xdr:rowOff>
    </xdr:from>
    <xdr:to>
      <xdr:col>5</xdr:col>
      <xdr:colOff>80963</xdr:colOff>
      <xdr:row>3</xdr:row>
      <xdr:rowOff>76201</xdr:rowOff>
    </xdr:to>
    <xdr:sp macro="" textlink="">
      <xdr:nvSpPr>
        <xdr:cNvPr id="7" name="TextBox 6">
          <a:extLst>
            <a:ext uri="{FF2B5EF4-FFF2-40B4-BE49-F238E27FC236}">
              <a16:creationId xmlns:a16="http://schemas.microsoft.com/office/drawing/2014/main" id="{030D6522-A2B9-45D8-A19E-8389D14C6DEA}"/>
            </a:ext>
          </a:extLst>
        </xdr:cNvPr>
        <xdr:cNvSpPr txBox="1"/>
      </xdr:nvSpPr>
      <xdr:spPr>
        <a:xfrm>
          <a:off x="895350" y="238126"/>
          <a:ext cx="242411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solidFill>
                <a:srgbClr val="D75717"/>
              </a:solidFill>
            </a:rPr>
            <a:t>EXPENSES DASHBOARD</a:t>
          </a:r>
        </a:p>
      </xdr:txBody>
    </xdr:sp>
    <xdr:clientData/>
  </xdr:twoCellAnchor>
  <xdr:twoCellAnchor editAs="absolute">
    <xdr:from>
      <xdr:col>0</xdr:col>
      <xdr:colOff>0</xdr:colOff>
      <xdr:row>0</xdr:row>
      <xdr:rowOff>0</xdr:rowOff>
    </xdr:from>
    <xdr:to>
      <xdr:col>1</xdr:col>
      <xdr:colOff>85726</xdr:colOff>
      <xdr:row>4</xdr:row>
      <xdr:rowOff>9526</xdr:rowOff>
    </xdr:to>
    <xdr:pic>
      <xdr:nvPicPr>
        <xdr:cNvPr id="8" name="Graphic 7" descr="Bar chart with solid fill">
          <a:extLst>
            <a:ext uri="{FF2B5EF4-FFF2-40B4-BE49-F238E27FC236}">
              <a16:creationId xmlns:a16="http://schemas.microsoft.com/office/drawing/2014/main" id="{CB02805C-0EF0-455B-A4E2-F5D86DDEF5D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733426" cy="733426"/>
        </a:xfrm>
        <a:prstGeom prst="rect">
          <a:avLst/>
        </a:prstGeom>
      </xdr:spPr>
    </xdr:pic>
    <xdr:clientData/>
  </xdr:twoCellAnchor>
  <xdr:twoCellAnchor editAs="absolute">
    <xdr:from>
      <xdr:col>6</xdr:col>
      <xdr:colOff>416717</xdr:colOff>
      <xdr:row>3</xdr:row>
      <xdr:rowOff>176212</xdr:rowOff>
    </xdr:from>
    <xdr:to>
      <xdr:col>10</xdr:col>
      <xdr:colOff>129917</xdr:colOff>
      <xdr:row>7</xdr:row>
      <xdr:rowOff>100012</xdr:rowOff>
    </xdr:to>
    <xdr:sp macro="" textlink="">
      <xdr:nvSpPr>
        <xdr:cNvPr id="11" name="Rectangle 10">
          <a:extLst>
            <a:ext uri="{FF2B5EF4-FFF2-40B4-BE49-F238E27FC236}">
              <a16:creationId xmlns:a16="http://schemas.microsoft.com/office/drawing/2014/main" id="{E74EDE22-948E-4AEA-BD47-A01790852DCB}"/>
            </a:ext>
          </a:extLst>
        </xdr:cNvPr>
        <xdr:cNvSpPr/>
      </xdr:nvSpPr>
      <xdr:spPr>
        <a:xfrm>
          <a:off x="4302917" y="719137"/>
          <a:ext cx="2304000" cy="647700"/>
        </a:xfrm>
        <a:prstGeom prst="rect">
          <a:avLst/>
        </a:prstGeom>
        <a:solidFill>
          <a:schemeClr val="bg1"/>
        </a:solidFill>
        <a:ln>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ysClr val="windowText" lastClr="000000"/>
              </a:solidFill>
            </a:rPr>
            <a:t>EXPENSES PAID</a:t>
          </a:r>
        </a:p>
      </xdr:txBody>
    </xdr:sp>
    <xdr:clientData/>
  </xdr:twoCellAnchor>
  <xdr:twoCellAnchor editAs="absolute">
    <xdr:from>
      <xdr:col>10</xdr:col>
      <xdr:colOff>171449</xdr:colOff>
      <xdr:row>3</xdr:row>
      <xdr:rowOff>176212</xdr:rowOff>
    </xdr:from>
    <xdr:to>
      <xdr:col>13</xdr:col>
      <xdr:colOff>532349</xdr:colOff>
      <xdr:row>7</xdr:row>
      <xdr:rowOff>100012</xdr:rowOff>
    </xdr:to>
    <xdr:sp macro="" textlink="">
      <xdr:nvSpPr>
        <xdr:cNvPr id="12" name="Rectangle 11">
          <a:extLst>
            <a:ext uri="{FF2B5EF4-FFF2-40B4-BE49-F238E27FC236}">
              <a16:creationId xmlns:a16="http://schemas.microsoft.com/office/drawing/2014/main" id="{78D6F0C7-B3EB-4B1A-8BB7-7F113EBF0D79}"/>
            </a:ext>
          </a:extLst>
        </xdr:cNvPr>
        <xdr:cNvSpPr/>
      </xdr:nvSpPr>
      <xdr:spPr>
        <a:xfrm>
          <a:off x="6648449" y="719137"/>
          <a:ext cx="2304000" cy="647700"/>
        </a:xfrm>
        <a:prstGeom prst="rect">
          <a:avLst/>
        </a:prstGeom>
        <a:solidFill>
          <a:schemeClr val="bg1"/>
        </a:solidFill>
        <a:ln>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ysClr val="windowText" lastClr="000000"/>
              </a:solidFill>
            </a:rPr>
            <a:t>EXPENSES PAYABLE</a:t>
          </a:r>
        </a:p>
      </xdr:txBody>
    </xdr:sp>
    <xdr:clientData/>
  </xdr:twoCellAnchor>
  <xdr:twoCellAnchor editAs="absolute">
    <xdr:from>
      <xdr:col>13</xdr:col>
      <xdr:colOff>573881</xdr:colOff>
      <xdr:row>3</xdr:row>
      <xdr:rowOff>176212</xdr:rowOff>
    </xdr:from>
    <xdr:to>
      <xdr:col>16</xdr:col>
      <xdr:colOff>728312</xdr:colOff>
      <xdr:row>7</xdr:row>
      <xdr:rowOff>100012</xdr:rowOff>
    </xdr:to>
    <xdr:sp macro="" textlink="">
      <xdr:nvSpPr>
        <xdr:cNvPr id="13" name="Rectangle 12">
          <a:extLst>
            <a:ext uri="{FF2B5EF4-FFF2-40B4-BE49-F238E27FC236}">
              <a16:creationId xmlns:a16="http://schemas.microsoft.com/office/drawing/2014/main" id="{6A54C5BF-DF61-45D8-BF12-5421C1A74F30}"/>
            </a:ext>
          </a:extLst>
        </xdr:cNvPr>
        <xdr:cNvSpPr/>
      </xdr:nvSpPr>
      <xdr:spPr>
        <a:xfrm>
          <a:off x="8993981" y="719137"/>
          <a:ext cx="2304000" cy="647700"/>
        </a:xfrm>
        <a:prstGeom prst="rect">
          <a:avLst/>
        </a:prstGeom>
        <a:solidFill>
          <a:schemeClr val="bg1"/>
        </a:solidFill>
        <a:ln>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ysClr val="windowText" lastClr="000000"/>
              </a:solidFill>
            </a:rPr>
            <a:t>EXPENSES</a:t>
          </a:r>
          <a:r>
            <a:rPr lang="en-AU" sz="1400" b="1" baseline="0">
              <a:solidFill>
                <a:sysClr val="windowText" lastClr="000000"/>
              </a:solidFill>
            </a:rPr>
            <a:t> COUNT</a:t>
          </a:r>
          <a:endParaRPr lang="en-AU" sz="1400" b="1">
            <a:solidFill>
              <a:sysClr val="windowText" lastClr="000000"/>
            </a:solidFill>
          </a:endParaRPr>
        </a:p>
      </xdr:txBody>
    </xdr:sp>
    <xdr:clientData/>
  </xdr:twoCellAnchor>
  <xdr:twoCellAnchor editAs="absolute">
    <xdr:from>
      <xdr:col>16</xdr:col>
      <xdr:colOff>769842</xdr:colOff>
      <xdr:row>3</xdr:row>
      <xdr:rowOff>176212</xdr:rowOff>
    </xdr:from>
    <xdr:to>
      <xdr:col>19</xdr:col>
      <xdr:colOff>790</xdr:colOff>
      <xdr:row>7</xdr:row>
      <xdr:rowOff>100012</xdr:rowOff>
    </xdr:to>
    <xdr:sp macro="" textlink="">
      <xdr:nvSpPr>
        <xdr:cNvPr id="14" name="Rectangle 13">
          <a:extLst>
            <a:ext uri="{FF2B5EF4-FFF2-40B4-BE49-F238E27FC236}">
              <a16:creationId xmlns:a16="http://schemas.microsoft.com/office/drawing/2014/main" id="{041FC1B5-7FD4-4B06-A17B-B92D3E354BB1}"/>
            </a:ext>
          </a:extLst>
        </xdr:cNvPr>
        <xdr:cNvSpPr/>
      </xdr:nvSpPr>
      <xdr:spPr>
        <a:xfrm>
          <a:off x="11339511" y="719137"/>
          <a:ext cx="2304000" cy="647700"/>
        </a:xfrm>
        <a:prstGeom prst="rect">
          <a:avLst/>
        </a:prstGeom>
        <a:solidFill>
          <a:schemeClr val="bg1"/>
        </a:solidFill>
        <a:ln>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ysClr val="windowText" lastClr="000000"/>
              </a:solidFill>
            </a:rPr>
            <a:t>AVG</a:t>
          </a:r>
          <a:r>
            <a:rPr lang="en-AU" sz="1400" b="1" baseline="0">
              <a:solidFill>
                <a:sysClr val="windowText" lastClr="000000"/>
              </a:solidFill>
            </a:rPr>
            <a:t> EXP PER MONTH</a:t>
          </a:r>
          <a:endParaRPr lang="en-AU" sz="1400" b="1">
            <a:solidFill>
              <a:sysClr val="windowText" lastClr="000000"/>
            </a:solidFill>
          </a:endParaRPr>
        </a:p>
      </xdr:txBody>
    </xdr:sp>
    <xdr:clientData/>
  </xdr:twoCellAnchor>
  <xdr:twoCellAnchor editAs="absolute">
    <xdr:from>
      <xdr:col>2</xdr:col>
      <xdr:colOff>633413</xdr:colOff>
      <xdr:row>3</xdr:row>
      <xdr:rowOff>176212</xdr:rowOff>
    </xdr:from>
    <xdr:to>
      <xdr:col>6</xdr:col>
      <xdr:colOff>375185</xdr:colOff>
      <xdr:row>8</xdr:row>
      <xdr:rowOff>113458</xdr:rowOff>
    </xdr:to>
    <xdr:grpSp>
      <xdr:nvGrpSpPr>
        <xdr:cNvPr id="30" name="Group 29">
          <a:extLst>
            <a:ext uri="{FF2B5EF4-FFF2-40B4-BE49-F238E27FC236}">
              <a16:creationId xmlns:a16="http://schemas.microsoft.com/office/drawing/2014/main" id="{22E74BE9-0728-7C8A-925A-D675FB97CBD0}"/>
            </a:ext>
          </a:extLst>
        </xdr:cNvPr>
        <xdr:cNvGrpSpPr/>
      </xdr:nvGrpSpPr>
      <xdr:grpSpPr>
        <a:xfrm>
          <a:off x="1933651" y="720498"/>
          <a:ext cx="2342248" cy="799031"/>
          <a:chOff x="1933179" y="711993"/>
          <a:chExt cx="2341303" cy="788193"/>
        </a:xfrm>
      </xdr:grpSpPr>
      <xdr:sp macro="" textlink="">
        <xdr:nvSpPr>
          <xdr:cNvPr id="10" name="Rectangle 9">
            <a:extLst>
              <a:ext uri="{FF2B5EF4-FFF2-40B4-BE49-F238E27FC236}">
                <a16:creationId xmlns:a16="http://schemas.microsoft.com/office/drawing/2014/main" id="{6F51745F-CB58-0DC3-A1A4-A3DA3135DF70}"/>
              </a:ext>
            </a:extLst>
          </xdr:cNvPr>
          <xdr:cNvSpPr/>
        </xdr:nvSpPr>
        <xdr:spPr>
          <a:xfrm>
            <a:off x="1963934" y="711993"/>
            <a:ext cx="2310548" cy="638175"/>
          </a:xfrm>
          <a:prstGeom prst="rect">
            <a:avLst/>
          </a:prstGeom>
          <a:solidFill>
            <a:schemeClr val="bg1"/>
          </a:solidFill>
          <a:ln>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ysClr val="windowText" lastClr="000000"/>
                </a:solidFill>
              </a:rPr>
              <a:t>TOTAL</a:t>
            </a:r>
            <a:r>
              <a:rPr lang="en-AU" sz="1400" b="1" baseline="0">
                <a:solidFill>
                  <a:sysClr val="windowText" lastClr="000000"/>
                </a:solidFill>
              </a:rPr>
              <a:t> EXPENSES</a:t>
            </a:r>
            <a:endParaRPr lang="en-AU" sz="1400" b="1">
              <a:solidFill>
                <a:sysClr val="windowText" lastClr="000000"/>
              </a:solidFill>
            </a:endParaRPr>
          </a:p>
        </xdr:txBody>
      </xdr:sp>
      <xdr:graphicFrame macro="">
        <xdr:nvGraphicFramePr>
          <xdr:cNvPr id="20" name="Chart 19">
            <a:extLst>
              <a:ext uri="{FF2B5EF4-FFF2-40B4-BE49-F238E27FC236}">
                <a16:creationId xmlns:a16="http://schemas.microsoft.com/office/drawing/2014/main" id="{A2C30077-12BA-49BA-972F-775813C9FDF7}"/>
              </a:ext>
            </a:extLst>
          </xdr:cNvPr>
          <xdr:cNvGraphicFramePr>
            <a:graphicFrameLocks/>
          </xdr:cNvGraphicFramePr>
        </xdr:nvGraphicFramePr>
        <xdr:xfrm>
          <a:off x="2951956" y="711993"/>
          <a:ext cx="1304529" cy="788193"/>
        </xdr:xfrm>
        <a:graphic>
          <a:graphicData uri="http://schemas.openxmlformats.org/drawingml/2006/chart">
            <c:chart xmlns:c="http://schemas.openxmlformats.org/drawingml/2006/chart" xmlns:r="http://schemas.openxmlformats.org/officeDocument/2006/relationships" r:id="rId5"/>
          </a:graphicData>
        </a:graphic>
      </xdr:graphicFrame>
      <xdr:sp macro="" textlink="'Pivote Cal'!$A$134">
        <xdr:nvSpPr>
          <xdr:cNvPr id="21" name="TextBox 20">
            <a:extLst>
              <a:ext uri="{FF2B5EF4-FFF2-40B4-BE49-F238E27FC236}">
                <a16:creationId xmlns:a16="http://schemas.microsoft.com/office/drawing/2014/main" id="{092EF68D-7303-48A8-B8D4-EF3845BC2CC1}"/>
              </a:ext>
            </a:extLst>
          </xdr:cNvPr>
          <xdr:cNvSpPr txBox="1"/>
        </xdr:nvSpPr>
        <xdr:spPr>
          <a:xfrm>
            <a:off x="1933179" y="1071563"/>
            <a:ext cx="1094977" cy="25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C12F8F-0D6A-44C7-AC40-C08142E9C361}" type="TxLink">
              <a:rPr lang="en-US" sz="1400" b="1" i="0" u="none" strike="noStrike">
                <a:solidFill>
                  <a:srgbClr val="000000"/>
                </a:solidFill>
                <a:latin typeface="Calibri"/>
                <a:ea typeface="Calibri"/>
                <a:cs typeface="Calibri"/>
              </a:rPr>
              <a:pPr/>
              <a:t>1724176</a:t>
            </a:fld>
            <a:endParaRPr lang="en-AU" sz="1400" b="1"/>
          </a:p>
        </xdr:txBody>
      </xdr:sp>
    </xdr:grpSp>
    <xdr:clientData/>
  </xdr:twoCellAnchor>
  <xdr:twoCellAnchor>
    <xdr:from>
      <xdr:col>6</xdr:col>
      <xdr:colOff>404813</xdr:colOff>
      <xdr:row>3</xdr:row>
      <xdr:rowOff>176212</xdr:rowOff>
    </xdr:from>
    <xdr:to>
      <xdr:col>10</xdr:col>
      <xdr:colOff>133350</xdr:colOff>
      <xdr:row>7</xdr:row>
      <xdr:rowOff>157163</xdr:rowOff>
    </xdr:to>
    <xdr:grpSp>
      <xdr:nvGrpSpPr>
        <xdr:cNvPr id="31" name="Group 30">
          <a:extLst>
            <a:ext uri="{FF2B5EF4-FFF2-40B4-BE49-F238E27FC236}">
              <a16:creationId xmlns:a16="http://schemas.microsoft.com/office/drawing/2014/main" id="{13F29F4C-901E-7835-26FD-FBE0F5110327}"/>
            </a:ext>
          </a:extLst>
        </xdr:cNvPr>
        <xdr:cNvGrpSpPr/>
      </xdr:nvGrpSpPr>
      <xdr:grpSpPr>
        <a:xfrm>
          <a:off x="4305527" y="720498"/>
          <a:ext cx="2329013" cy="687615"/>
          <a:chOff x="4304110" y="711993"/>
          <a:chExt cx="2328068" cy="695326"/>
        </a:xfrm>
      </xdr:grpSpPr>
      <xdr:sp macro="" textlink="'Pivote Cal'!B134">
        <xdr:nvSpPr>
          <xdr:cNvPr id="22" name="TextBox 21">
            <a:extLst>
              <a:ext uri="{FF2B5EF4-FFF2-40B4-BE49-F238E27FC236}">
                <a16:creationId xmlns:a16="http://schemas.microsoft.com/office/drawing/2014/main" id="{88343D48-C8BC-7DC9-BB78-E16A3FC1D037}"/>
              </a:ext>
            </a:extLst>
          </xdr:cNvPr>
          <xdr:cNvSpPr txBox="1"/>
        </xdr:nvSpPr>
        <xdr:spPr>
          <a:xfrm>
            <a:off x="4304110" y="1059658"/>
            <a:ext cx="947341"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B8C6EB-B263-4358-ADFF-77702DD11B45}" type="TxLink">
              <a:rPr lang="en-US" sz="1400" b="1" i="0" u="none" strike="noStrike">
                <a:solidFill>
                  <a:srgbClr val="000000"/>
                </a:solidFill>
                <a:latin typeface="Calibri"/>
                <a:ea typeface="Calibri"/>
                <a:cs typeface="Calibri"/>
              </a:rPr>
              <a:pPr/>
              <a:t>1408934</a:t>
            </a:fld>
            <a:endParaRPr lang="en-AU" sz="1400" b="1"/>
          </a:p>
        </xdr:txBody>
      </xdr:sp>
      <xdr:graphicFrame macro="">
        <xdr:nvGraphicFramePr>
          <xdr:cNvPr id="23" name="Chart 22">
            <a:extLst>
              <a:ext uri="{FF2B5EF4-FFF2-40B4-BE49-F238E27FC236}">
                <a16:creationId xmlns:a16="http://schemas.microsoft.com/office/drawing/2014/main" id="{3FD8A332-82B8-4C92-873D-A4809D0F1DB7}"/>
              </a:ext>
            </a:extLst>
          </xdr:cNvPr>
          <xdr:cNvGraphicFramePr>
            <a:graphicFrameLocks/>
          </xdr:cNvGraphicFramePr>
        </xdr:nvGraphicFramePr>
        <xdr:xfrm>
          <a:off x="5770563" y="711993"/>
          <a:ext cx="861615" cy="695326"/>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absolute">
    <xdr:from>
      <xdr:col>10</xdr:col>
      <xdr:colOff>190500</xdr:colOff>
      <xdr:row>3</xdr:row>
      <xdr:rowOff>176212</xdr:rowOff>
    </xdr:from>
    <xdr:to>
      <xdr:col>13</xdr:col>
      <xdr:colOff>509587</xdr:colOff>
      <xdr:row>8</xdr:row>
      <xdr:rowOff>17089</xdr:rowOff>
    </xdr:to>
    <xdr:grpSp>
      <xdr:nvGrpSpPr>
        <xdr:cNvPr id="32" name="Group 31">
          <a:extLst>
            <a:ext uri="{FF2B5EF4-FFF2-40B4-BE49-F238E27FC236}">
              <a16:creationId xmlns:a16="http://schemas.microsoft.com/office/drawing/2014/main" id="{9511894F-6020-B2EF-CF15-EA2FF4298BAB}"/>
            </a:ext>
          </a:extLst>
        </xdr:cNvPr>
        <xdr:cNvGrpSpPr/>
      </xdr:nvGrpSpPr>
      <xdr:grpSpPr>
        <a:xfrm>
          <a:off x="6691690" y="720498"/>
          <a:ext cx="2269445" cy="702662"/>
          <a:chOff x="6689328" y="711993"/>
          <a:chExt cx="2268736" cy="695326"/>
        </a:xfrm>
      </xdr:grpSpPr>
      <xdr:graphicFrame macro="">
        <xdr:nvGraphicFramePr>
          <xdr:cNvPr id="24" name="Chart 23">
            <a:extLst>
              <a:ext uri="{FF2B5EF4-FFF2-40B4-BE49-F238E27FC236}">
                <a16:creationId xmlns:a16="http://schemas.microsoft.com/office/drawing/2014/main" id="{75FCAA5C-CBAE-4AA7-8473-E1CEA46B555A}"/>
              </a:ext>
            </a:extLst>
          </xdr:cNvPr>
          <xdr:cNvGraphicFramePr>
            <a:graphicFrameLocks/>
          </xdr:cNvGraphicFramePr>
        </xdr:nvGraphicFramePr>
        <xdr:xfrm>
          <a:off x="8065294" y="711993"/>
          <a:ext cx="892770" cy="695326"/>
        </xdr:xfrm>
        <a:graphic>
          <a:graphicData uri="http://schemas.openxmlformats.org/drawingml/2006/chart">
            <c:chart xmlns:c="http://schemas.openxmlformats.org/drawingml/2006/chart" xmlns:r="http://schemas.openxmlformats.org/officeDocument/2006/relationships" r:id="rId7"/>
          </a:graphicData>
        </a:graphic>
      </xdr:graphicFrame>
      <xdr:sp macro="" textlink="'Pivote Cal'!C134">
        <xdr:nvSpPr>
          <xdr:cNvPr id="25" name="TextBox 24">
            <a:extLst>
              <a:ext uri="{FF2B5EF4-FFF2-40B4-BE49-F238E27FC236}">
                <a16:creationId xmlns:a16="http://schemas.microsoft.com/office/drawing/2014/main" id="{F92CC8D4-4702-68F0-63BD-6A7568C82B04}"/>
              </a:ext>
            </a:extLst>
          </xdr:cNvPr>
          <xdr:cNvSpPr txBox="1"/>
        </xdr:nvSpPr>
        <xdr:spPr>
          <a:xfrm>
            <a:off x="6689328" y="1100138"/>
            <a:ext cx="1007070" cy="211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4DF6215-21E3-4D8E-B4A3-BFDCB5B12F46}" type="TxLink">
              <a:rPr lang="en-US" sz="1400" b="1" i="0" u="none" strike="noStrike">
                <a:solidFill>
                  <a:srgbClr val="000000"/>
                </a:solidFill>
                <a:latin typeface="Calibri"/>
                <a:ea typeface="Calibri"/>
                <a:cs typeface="Calibri"/>
              </a:rPr>
              <a:pPr/>
              <a:t>315242</a:t>
            </a:fld>
            <a:endParaRPr lang="en-AU" sz="1400" b="1"/>
          </a:p>
        </xdr:txBody>
      </xdr:sp>
    </xdr:grpSp>
    <xdr:clientData/>
  </xdr:twoCellAnchor>
  <xdr:twoCellAnchor editAs="absolute">
    <xdr:from>
      <xdr:col>13</xdr:col>
      <xdr:colOff>576262</xdr:colOff>
      <xdr:row>3</xdr:row>
      <xdr:rowOff>176214</xdr:rowOff>
    </xdr:from>
    <xdr:to>
      <xdr:col>18</xdr:col>
      <xdr:colOff>608151</xdr:colOff>
      <xdr:row>8</xdr:row>
      <xdr:rowOff>75361</xdr:rowOff>
    </xdr:to>
    <xdr:grpSp>
      <xdr:nvGrpSpPr>
        <xdr:cNvPr id="34" name="Group 33">
          <a:extLst>
            <a:ext uri="{FF2B5EF4-FFF2-40B4-BE49-F238E27FC236}">
              <a16:creationId xmlns:a16="http://schemas.microsoft.com/office/drawing/2014/main" id="{D31BECB4-6037-F5CE-C914-500A456BE79F}"/>
            </a:ext>
          </a:extLst>
        </xdr:cNvPr>
        <xdr:cNvGrpSpPr/>
      </xdr:nvGrpSpPr>
      <xdr:grpSpPr>
        <a:xfrm>
          <a:off x="9027810" y="720500"/>
          <a:ext cx="4612960" cy="760932"/>
          <a:chOff x="9024739" y="711995"/>
          <a:chExt cx="4642643" cy="750094"/>
        </a:xfrm>
      </xdr:grpSpPr>
      <xdr:grpSp>
        <xdr:nvGrpSpPr>
          <xdr:cNvPr id="33" name="Group 32">
            <a:extLst>
              <a:ext uri="{FF2B5EF4-FFF2-40B4-BE49-F238E27FC236}">
                <a16:creationId xmlns:a16="http://schemas.microsoft.com/office/drawing/2014/main" id="{7808BD06-2277-A5E0-EF27-19C88D52FF0B}"/>
              </a:ext>
            </a:extLst>
          </xdr:cNvPr>
          <xdr:cNvGrpSpPr/>
        </xdr:nvGrpSpPr>
        <xdr:grpSpPr>
          <a:xfrm>
            <a:off x="9024739" y="711995"/>
            <a:ext cx="2299494" cy="750094"/>
            <a:chOff x="9024739" y="711995"/>
            <a:chExt cx="2299494" cy="750094"/>
          </a:xfrm>
        </xdr:grpSpPr>
        <xdr:sp macro="" textlink="'Pivote Cal'!$D$134">
          <xdr:nvSpPr>
            <xdr:cNvPr id="26" name="TextBox 25">
              <a:extLst>
                <a:ext uri="{FF2B5EF4-FFF2-40B4-BE49-F238E27FC236}">
                  <a16:creationId xmlns:a16="http://schemas.microsoft.com/office/drawing/2014/main" id="{D6BF53FA-7D21-226E-8427-81CA82662549}"/>
                </a:ext>
              </a:extLst>
            </xdr:cNvPr>
            <xdr:cNvSpPr txBox="1"/>
          </xdr:nvSpPr>
          <xdr:spPr>
            <a:xfrm>
              <a:off x="9024739" y="1071563"/>
              <a:ext cx="994966" cy="24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B826B7-5CE6-40C0-A3CD-DF8DCE0D0EAB}" type="TxLink">
                <a:rPr lang="en-US" sz="1400" b="1" i="0" u="none" strike="noStrike">
                  <a:solidFill>
                    <a:srgbClr val="000000"/>
                  </a:solidFill>
                  <a:latin typeface="Calibri"/>
                  <a:ea typeface="Calibri"/>
                  <a:cs typeface="Calibri"/>
                </a:rPr>
                <a:pPr/>
                <a:t>168</a:t>
              </a:fld>
              <a:endParaRPr lang="en-AU" sz="1400" b="1"/>
            </a:p>
          </xdr:txBody>
        </xdr:sp>
        <xdr:graphicFrame macro="">
          <xdr:nvGraphicFramePr>
            <xdr:cNvPr id="27" name="Chart 26">
              <a:extLst>
                <a:ext uri="{FF2B5EF4-FFF2-40B4-BE49-F238E27FC236}">
                  <a16:creationId xmlns:a16="http://schemas.microsoft.com/office/drawing/2014/main" id="{1D869772-257C-4A7E-99B2-EA0AC7FD140D}"/>
                </a:ext>
              </a:extLst>
            </xdr:cNvPr>
            <xdr:cNvGraphicFramePr>
              <a:graphicFrameLocks/>
            </xdr:cNvGraphicFramePr>
          </xdr:nvGraphicFramePr>
          <xdr:xfrm>
            <a:off x="9536509" y="711995"/>
            <a:ext cx="1787724" cy="750094"/>
          </xdr:xfrm>
          <a:graphic>
            <a:graphicData uri="http://schemas.openxmlformats.org/drawingml/2006/chart">
              <c:chart xmlns:c="http://schemas.openxmlformats.org/drawingml/2006/chart" xmlns:r="http://schemas.openxmlformats.org/officeDocument/2006/relationships" r:id="rId8"/>
            </a:graphicData>
          </a:graphic>
        </xdr:graphicFrame>
      </xdr:grpSp>
      <xdr:graphicFrame macro="">
        <xdr:nvGraphicFramePr>
          <xdr:cNvPr id="28" name="Chart 27">
            <a:extLst>
              <a:ext uri="{FF2B5EF4-FFF2-40B4-BE49-F238E27FC236}">
                <a16:creationId xmlns:a16="http://schemas.microsoft.com/office/drawing/2014/main" id="{F3A93864-5E87-47C8-861C-2507D5ADD5D6}"/>
              </a:ext>
            </a:extLst>
          </xdr:cNvPr>
          <xdr:cNvGraphicFramePr>
            <a:graphicFrameLocks/>
          </xdr:cNvGraphicFramePr>
        </xdr:nvGraphicFramePr>
        <xdr:xfrm>
          <a:off x="13047266" y="738188"/>
          <a:ext cx="620116" cy="719136"/>
        </xdr:xfrm>
        <a:graphic>
          <a:graphicData uri="http://schemas.openxmlformats.org/drawingml/2006/chart">
            <c:chart xmlns:c="http://schemas.openxmlformats.org/drawingml/2006/chart" xmlns:r="http://schemas.openxmlformats.org/officeDocument/2006/relationships" r:id="rId9"/>
          </a:graphicData>
        </a:graphic>
      </xdr:graphicFrame>
      <xdr:sp macro="" textlink="'Pivote Cal'!$E$134">
        <xdr:nvSpPr>
          <xdr:cNvPr id="29" name="TextBox 28">
            <a:extLst>
              <a:ext uri="{FF2B5EF4-FFF2-40B4-BE49-F238E27FC236}">
                <a16:creationId xmlns:a16="http://schemas.microsoft.com/office/drawing/2014/main" id="{2C1C621A-A7B0-1BA3-BC3B-EE0B0247F9E1}"/>
              </a:ext>
            </a:extLst>
          </xdr:cNvPr>
          <xdr:cNvSpPr txBox="1"/>
        </xdr:nvSpPr>
        <xdr:spPr>
          <a:xfrm>
            <a:off x="11434258" y="1050469"/>
            <a:ext cx="924766" cy="278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C9E81D-034A-4797-A67C-2F0613AA263A}" type="TxLink">
              <a:rPr lang="en-US" sz="1400" b="1" i="0" u="none" strike="noStrike">
                <a:solidFill>
                  <a:srgbClr val="000000"/>
                </a:solidFill>
                <a:latin typeface="Calibri"/>
                <a:ea typeface="Calibri"/>
                <a:cs typeface="Calibri"/>
              </a:rPr>
              <a:pPr/>
              <a:t>143681</a:t>
            </a:fld>
            <a:endParaRPr lang="en-AU" sz="1400" b="1"/>
          </a:p>
        </xdr:txBody>
      </xdr:sp>
    </xdr:grpSp>
    <xdr:clientData/>
  </xdr:twoCellAnchor>
  <xdr:twoCellAnchor editAs="absolute">
    <xdr:from>
      <xdr:col>3</xdr:col>
      <xdr:colOff>9921</xdr:colOff>
      <xdr:row>7</xdr:row>
      <xdr:rowOff>119062</xdr:rowOff>
    </xdr:from>
    <xdr:to>
      <xdr:col>15</xdr:col>
      <xdr:colOff>833437</xdr:colOff>
      <xdr:row>23</xdr:row>
      <xdr:rowOff>63032</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980034C2-52E4-4F83-BBBC-D856AD607C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953021" y="1385887"/>
              <a:ext cx="8595916" cy="3044358"/>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3</xdr:col>
      <xdr:colOff>7003</xdr:colOff>
      <xdr:row>23</xdr:row>
      <xdr:rowOff>84042</xdr:rowOff>
    </xdr:from>
    <xdr:to>
      <xdr:col>15</xdr:col>
      <xdr:colOff>819430</xdr:colOff>
      <xdr:row>39</xdr:row>
      <xdr:rowOff>168088</xdr:rowOff>
    </xdr:to>
    <xdr:graphicFrame macro="">
      <xdr:nvGraphicFramePr>
        <xdr:cNvPr id="36" name="Chart 35">
          <a:extLst>
            <a:ext uri="{FF2B5EF4-FFF2-40B4-BE49-F238E27FC236}">
              <a16:creationId xmlns:a16="http://schemas.microsoft.com/office/drawing/2014/main" id="{9B039FEB-6CA4-2BB3-CE86-43923C35D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0</xdr:col>
      <xdr:colOff>14007</xdr:colOff>
      <xdr:row>12</xdr:row>
      <xdr:rowOff>25212</xdr:rowOff>
    </xdr:from>
    <xdr:to>
      <xdr:col>2</xdr:col>
      <xdr:colOff>616324</xdr:colOff>
      <xdr:row>35</xdr:row>
      <xdr:rowOff>7003</xdr:rowOff>
    </xdr:to>
    <mc:AlternateContent xmlns:mc="http://schemas.openxmlformats.org/markup-compatibility/2006" xmlns:a14="http://schemas.microsoft.com/office/drawing/2010/main">
      <mc:Choice Requires="a14">
        <xdr:graphicFrame macro="">
          <xdr:nvGraphicFramePr>
            <xdr:cNvPr id="37" name="Month 1">
              <a:extLst>
                <a:ext uri="{FF2B5EF4-FFF2-40B4-BE49-F238E27FC236}">
                  <a16:creationId xmlns:a16="http://schemas.microsoft.com/office/drawing/2014/main" id="{91A31499-067C-CFC3-434B-CD6B58C17C0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007" y="2229253"/>
              <a:ext cx="1898160" cy="435664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14007</xdr:colOff>
      <xdr:row>4</xdr:row>
      <xdr:rowOff>39220</xdr:rowOff>
    </xdr:from>
    <xdr:to>
      <xdr:col>2</xdr:col>
      <xdr:colOff>610440</xdr:colOff>
      <xdr:row>12</xdr:row>
      <xdr:rowOff>7003</xdr:rowOff>
    </xdr:to>
    <mc:AlternateContent xmlns:mc="http://schemas.openxmlformats.org/markup-compatibility/2006" xmlns:a14="http://schemas.microsoft.com/office/drawing/2010/main">
      <mc:Choice Requires="a14">
        <xdr:graphicFrame macro="">
          <xdr:nvGraphicFramePr>
            <xdr:cNvPr id="38" name="FY_Quarter 2">
              <a:extLst>
                <a:ext uri="{FF2B5EF4-FFF2-40B4-BE49-F238E27FC236}">
                  <a16:creationId xmlns:a16="http://schemas.microsoft.com/office/drawing/2014/main" id="{841C1186-AF79-44D5-642C-25029559108D}"/>
                </a:ext>
              </a:extLst>
            </xdr:cNvPr>
            <xdr:cNvGraphicFramePr/>
          </xdr:nvGraphicFramePr>
          <xdr:xfrm>
            <a:off x="0" y="0"/>
            <a:ext cx="0" cy="0"/>
          </xdr:xfrm>
          <a:graphic>
            <a:graphicData uri="http://schemas.microsoft.com/office/drawing/2010/slicer">
              <sle:slicer xmlns:sle="http://schemas.microsoft.com/office/drawing/2010/slicer" name="FY_Quarter 2"/>
            </a:graphicData>
          </a:graphic>
        </xdr:graphicFrame>
      </mc:Choice>
      <mc:Fallback xmlns="">
        <xdr:sp macro="" textlink="">
          <xdr:nvSpPr>
            <xdr:cNvPr id="0" name=""/>
            <xdr:cNvSpPr>
              <a:spLocks noTextEdit="1"/>
            </xdr:cNvSpPr>
          </xdr:nvSpPr>
          <xdr:spPr>
            <a:xfrm>
              <a:off x="14007" y="770208"/>
              <a:ext cx="1892276" cy="144083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35</xdr:row>
      <xdr:rowOff>14005</xdr:rowOff>
    </xdr:from>
    <xdr:to>
      <xdr:col>2</xdr:col>
      <xdr:colOff>630331</xdr:colOff>
      <xdr:row>40</xdr:row>
      <xdr:rowOff>254</xdr:rowOff>
    </xdr:to>
    <xdr:sp macro="" textlink="">
      <xdr:nvSpPr>
        <xdr:cNvPr id="40" name="Rectangle 39">
          <a:extLst>
            <a:ext uri="{FF2B5EF4-FFF2-40B4-BE49-F238E27FC236}">
              <a16:creationId xmlns:a16="http://schemas.microsoft.com/office/drawing/2014/main" id="{EB705909-B343-438E-9AF1-A498AB7C2EF4}"/>
            </a:ext>
          </a:extLst>
        </xdr:cNvPr>
        <xdr:cNvSpPr/>
      </xdr:nvSpPr>
      <xdr:spPr>
        <a:xfrm>
          <a:off x="0" y="6625476"/>
          <a:ext cx="1919007" cy="903475"/>
        </a:xfrm>
        <a:prstGeom prst="rect">
          <a:avLst/>
        </a:prstGeom>
        <a:solidFill>
          <a:srgbClr val="80808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588157</xdr:colOff>
      <xdr:row>35</xdr:row>
      <xdr:rowOff>113374</xdr:rowOff>
    </xdr:from>
    <xdr:to>
      <xdr:col>1</xdr:col>
      <xdr:colOff>504264</xdr:colOff>
      <xdr:row>39</xdr:row>
      <xdr:rowOff>42022</xdr:rowOff>
    </xdr:to>
    <xdr:sp macro="" textlink="">
      <xdr:nvSpPr>
        <xdr:cNvPr id="44" name="Arrow: Chevron 43">
          <a:hlinkClick xmlns:r="http://schemas.openxmlformats.org/officeDocument/2006/relationships" r:id="rId2"/>
          <a:extLst>
            <a:ext uri="{FF2B5EF4-FFF2-40B4-BE49-F238E27FC236}">
              <a16:creationId xmlns:a16="http://schemas.microsoft.com/office/drawing/2014/main" id="{C97FB924-722D-413A-B66E-5B4A1413EC0A}"/>
            </a:ext>
          </a:extLst>
        </xdr:cNvPr>
        <xdr:cNvSpPr/>
      </xdr:nvSpPr>
      <xdr:spPr>
        <a:xfrm flipH="1">
          <a:off x="588157" y="6724845"/>
          <a:ext cx="560445" cy="664034"/>
        </a:xfrm>
        <a:prstGeom prst="chevron">
          <a:avLst/>
        </a:prstGeom>
        <a:solidFill>
          <a:srgbClr val="1F90C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solidFill>
              <a:schemeClr val="tx1"/>
            </a:solidFill>
          </a:endParaRPr>
        </a:p>
      </xdr:txBody>
    </xdr:sp>
    <xdr:clientData/>
  </xdr:twoCellAnchor>
  <xdr:twoCellAnchor>
    <xdr:from>
      <xdr:col>15</xdr:col>
      <xdr:colOff>847444</xdr:colOff>
      <xdr:row>36</xdr:row>
      <xdr:rowOff>42021</xdr:rowOff>
    </xdr:from>
    <xdr:to>
      <xdr:col>19</xdr:col>
      <xdr:colOff>0</xdr:colOff>
      <xdr:row>39</xdr:row>
      <xdr:rowOff>154081</xdr:rowOff>
    </xdr:to>
    <xdr:sp macro="" textlink="">
      <xdr:nvSpPr>
        <xdr:cNvPr id="47" name="Rectangle 46">
          <a:extLst>
            <a:ext uri="{FF2B5EF4-FFF2-40B4-BE49-F238E27FC236}">
              <a16:creationId xmlns:a16="http://schemas.microsoft.com/office/drawing/2014/main" id="{44E3150D-1466-3654-3CED-A926126B9F6A}"/>
            </a:ext>
          </a:extLst>
        </xdr:cNvPr>
        <xdr:cNvSpPr/>
      </xdr:nvSpPr>
      <xdr:spPr>
        <a:xfrm flipV="1">
          <a:off x="10512518" y="6842592"/>
          <a:ext cx="3067610" cy="65834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wsDr>
</file>

<file path=xl/drawings/drawing9.xml><?xml version="1.0" encoding="utf-8"?>
<c:userShapes xmlns:c="http://schemas.openxmlformats.org/drawingml/2006/chart">
  <cdr:relSizeAnchor xmlns:cdr="http://schemas.openxmlformats.org/drawingml/2006/chartDrawing">
    <cdr:from>
      <cdr:x>0.58242</cdr:x>
      <cdr:y>0.28572</cdr:y>
    </cdr:from>
    <cdr:to>
      <cdr:x>0.9011</cdr:x>
      <cdr:y>0.57738</cdr:y>
    </cdr:to>
    <cdr:sp macro="" textlink="">
      <cdr:nvSpPr>
        <cdr:cNvPr id="2" name="TextBox 1">
          <a:extLst xmlns:a="http://schemas.openxmlformats.org/drawingml/2006/main">
            <a:ext uri="{FF2B5EF4-FFF2-40B4-BE49-F238E27FC236}">
              <a16:creationId xmlns:a16="http://schemas.microsoft.com/office/drawing/2014/main" id="{56CB6A86-CF4B-0280-1EDD-A9F7F4707086}"/>
            </a:ext>
          </a:extLst>
        </cdr:cNvPr>
        <cdr:cNvSpPr txBox="1"/>
      </cdr:nvSpPr>
      <cdr:spPr>
        <a:xfrm xmlns:a="http://schemas.openxmlformats.org/drawingml/2006/main">
          <a:off x="757238" y="228601"/>
          <a:ext cx="414338" cy="2333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AU" sz="1100" kern="1200"/>
        </a:p>
      </cdr:txBody>
    </cdr:sp>
  </cdr:relSizeAnchor>
  <cdr:relSizeAnchor xmlns:cdr="http://schemas.openxmlformats.org/drawingml/2006/chartDrawing">
    <cdr:from>
      <cdr:x>0.56777</cdr:x>
      <cdr:y>0.25</cdr:y>
    </cdr:from>
    <cdr:to>
      <cdr:x>0.97802</cdr:x>
      <cdr:y>0.63095</cdr:y>
    </cdr:to>
    <cdr:sp macro="" textlink="'Pivote Cal'!$A$135">
      <cdr:nvSpPr>
        <cdr:cNvPr id="3" name="TextBox 2">
          <a:extLst xmlns:a="http://schemas.openxmlformats.org/drawingml/2006/main">
            <a:ext uri="{FF2B5EF4-FFF2-40B4-BE49-F238E27FC236}">
              <a16:creationId xmlns:a16="http://schemas.microsoft.com/office/drawing/2014/main" id="{429368A5-037E-EE09-80CE-882F8223D613}"/>
            </a:ext>
          </a:extLst>
        </cdr:cNvPr>
        <cdr:cNvSpPr txBox="1"/>
      </cdr:nvSpPr>
      <cdr:spPr>
        <a:xfrm xmlns:a="http://schemas.openxmlformats.org/drawingml/2006/main">
          <a:off x="738188" y="200026"/>
          <a:ext cx="5334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960C9896-AFF2-4577-94BC-8036AE40DA3F}" type="TxLink">
            <a:rPr lang="en-US" sz="1100" b="1" i="0" u="none" strike="noStrike" kern="1200">
              <a:solidFill>
                <a:srgbClr val="000000"/>
              </a:solidFill>
              <a:latin typeface="Calibri"/>
              <a:ea typeface="Calibri"/>
              <a:cs typeface="Calibri"/>
            </a:rPr>
            <a:pPr/>
            <a:t>100%</a:t>
          </a:fld>
          <a:endParaRPr lang="en-AU" sz="1100" b="1" kern="1200"/>
        </a:p>
      </cdr:txBody>
    </cdr:sp>
  </cdr:relSizeAnchor>
</c:userShapes>
</file>

<file path=xl/drawings/drawing10.xml><?xml version="1.0" encoding="utf-8"?>
<c:userShapes xmlns:c="http://schemas.openxmlformats.org/drawingml/2006/chart">
  <cdr:relSizeAnchor xmlns:cdr="http://schemas.openxmlformats.org/drawingml/2006/chartDrawing">
    <cdr:from>
      <cdr:x>0.58242</cdr:x>
      <cdr:y>0.28572</cdr:y>
    </cdr:from>
    <cdr:to>
      <cdr:x>0.9011</cdr:x>
      <cdr:y>0.57738</cdr:y>
    </cdr:to>
    <cdr:sp macro="" textlink="">
      <cdr:nvSpPr>
        <cdr:cNvPr id="2" name="TextBox 1">
          <a:extLst xmlns:a="http://schemas.openxmlformats.org/drawingml/2006/main">
            <a:ext uri="{FF2B5EF4-FFF2-40B4-BE49-F238E27FC236}">
              <a16:creationId xmlns:a16="http://schemas.microsoft.com/office/drawing/2014/main" id="{56CB6A86-CF4B-0280-1EDD-A9F7F4707086}"/>
            </a:ext>
          </a:extLst>
        </cdr:cNvPr>
        <cdr:cNvSpPr txBox="1"/>
      </cdr:nvSpPr>
      <cdr:spPr>
        <a:xfrm xmlns:a="http://schemas.openxmlformats.org/drawingml/2006/main">
          <a:off x="757238" y="228601"/>
          <a:ext cx="414338" cy="2333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AU" sz="1100" kern="1200"/>
        </a:p>
      </cdr:txBody>
    </cdr:sp>
  </cdr:relSizeAnchor>
  <cdr:relSizeAnchor xmlns:cdr="http://schemas.openxmlformats.org/drawingml/2006/chartDrawing">
    <cdr:from>
      <cdr:x>0.39444</cdr:x>
      <cdr:y>0.24405</cdr:y>
    </cdr:from>
    <cdr:to>
      <cdr:x>0.99381</cdr:x>
      <cdr:y>0.67568</cdr:y>
    </cdr:to>
    <cdr:sp macro="" textlink="'Pivote Cal'!$B$135">
      <cdr:nvSpPr>
        <cdr:cNvPr id="3" name="TextBox 2">
          <a:extLst xmlns:a="http://schemas.openxmlformats.org/drawingml/2006/main">
            <a:ext uri="{FF2B5EF4-FFF2-40B4-BE49-F238E27FC236}">
              <a16:creationId xmlns:a16="http://schemas.microsoft.com/office/drawing/2014/main" id="{429368A5-037E-EE09-80CE-882F8223D613}"/>
            </a:ext>
          </a:extLst>
        </cdr:cNvPr>
        <cdr:cNvSpPr txBox="1"/>
      </cdr:nvSpPr>
      <cdr:spPr>
        <a:xfrm xmlns:a="http://schemas.openxmlformats.org/drawingml/2006/main">
          <a:off x="338137" y="172019"/>
          <a:ext cx="513805" cy="3042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B0AC957C-04DF-4DE0-86C1-19F662BD3182}" type="TxLink">
            <a:rPr lang="en-US" sz="1100" b="1" i="0" u="none" strike="noStrike" kern="1200">
              <a:solidFill>
                <a:srgbClr val="000000"/>
              </a:solidFill>
              <a:latin typeface="Calibri"/>
              <a:ea typeface="Calibri"/>
              <a:cs typeface="Calibri"/>
            </a:rPr>
            <a:pPr/>
            <a:t>82%</a:t>
          </a:fld>
          <a:endParaRPr lang="en-AU" sz="1100" b="1" kern="1200"/>
        </a:p>
      </cdr:txBody>
    </cdr:sp>
  </cdr:relSizeAnchor>
</c:userShapes>
</file>

<file path=xl/drawings/drawing11.xml><?xml version="1.0" encoding="utf-8"?>
<c:userShapes xmlns:c="http://schemas.openxmlformats.org/drawingml/2006/chart">
  <cdr:relSizeAnchor xmlns:cdr="http://schemas.openxmlformats.org/drawingml/2006/chartDrawing">
    <cdr:from>
      <cdr:x>0.58242</cdr:x>
      <cdr:y>0.28572</cdr:y>
    </cdr:from>
    <cdr:to>
      <cdr:x>0.9011</cdr:x>
      <cdr:y>0.57738</cdr:y>
    </cdr:to>
    <cdr:sp macro="" textlink="">
      <cdr:nvSpPr>
        <cdr:cNvPr id="2" name="TextBox 1">
          <a:extLst xmlns:a="http://schemas.openxmlformats.org/drawingml/2006/main">
            <a:ext uri="{FF2B5EF4-FFF2-40B4-BE49-F238E27FC236}">
              <a16:creationId xmlns:a16="http://schemas.microsoft.com/office/drawing/2014/main" id="{56CB6A86-CF4B-0280-1EDD-A9F7F4707086}"/>
            </a:ext>
          </a:extLst>
        </cdr:cNvPr>
        <cdr:cNvSpPr txBox="1"/>
      </cdr:nvSpPr>
      <cdr:spPr>
        <a:xfrm xmlns:a="http://schemas.openxmlformats.org/drawingml/2006/main">
          <a:off x="757238" y="228601"/>
          <a:ext cx="414338" cy="2333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AU" sz="1100" kern="1200"/>
        </a:p>
      </cdr:txBody>
    </cdr:sp>
  </cdr:relSizeAnchor>
  <cdr:relSizeAnchor xmlns:cdr="http://schemas.openxmlformats.org/drawingml/2006/chartDrawing">
    <cdr:from>
      <cdr:x>0.39444</cdr:x>
      <cdr:y>0.24405</cdr:y>
    </cdr:from>
    <cdr:to>
      <cdr:x>0.99381</cdr:x>
      <cdr:y>0.67568</cdr:y>
    </cdr:to>
    <cdr:sp macro="" textlink="'Pivote Cal'!$C$135">
      <cdr:nvSpPr>
        <cdr:cNvPr id="3" name="TextBox 2">
          <a:extLst xmlns:a="http://schemas.openxmlformats.org/drawingml/2006/main">
            <a:ext uri="{FF2B5EF4-FFF2-40B4-BE49-F238E27FC236}">
              <a16:creationId xmlns:a16="http://schemas.microsoft.com/office/drawing/2014/main" id="{429368A5-037E-EE09-80CE-882F8223D613}"/>
            </a:ext>
          </a:extLst>
        </cdr:cNvPr>
        <cdr:cNvSpPr txBox="1"/>
      </cdr:nvSpPr>
      <cdr:spPr>
        <a:xfrm xmlns:a="http://schemas.openxmlformats.org/drawingml/2006/main">
          <a:off x="338137" y="172019"/>
          <a:ext cx="513805" cy="3042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893EE30-E611-4216-A118-0D5EDD3D397B}" type="TxLink">
            <a:rPr lang="en-US" sz="1100" b="1" i="0" u="none" strike="noStrike" kern="1200">
              <a:solidFill>
                <a:srgbClr val="000000"/>
              </a:solidFill>
              <a:latin typeface="Calibri"/>
              <a:ea typeface="Calibri"/>
              <a:cs typeface="Calibri"/>
            </a:rPr>
            <a:pPr/>
            <a:t>18%</a:t>
          </a:fld>
          <a:endParaRPr lang="en-AU" sz="1100" b="1" kern="1200"/>
        </a:p>
      </cdr:txBody>
    </cdr:sp>
  </cdr:relSizeAnchor>
</c:userShapes>
</file>

<file path=xl/drawings/drawing12.xml><?xml version="1.0" encoding="utf-8"?>
<xdr:wsDr xmlns:xdr="http://schemas.openxmlformats.org/drawingml/2006/spreadsheetDrawing" xmlns:a="http://schemas.openxmlformats.org/drawingml/2006/main">
  <xdr:twoCellAnchor>
    <xdr:from>
      <xdr:col>3</xdr:col>
      <xdr:colOff>178594</xdr:colOff>
      <xdr:row>6</xdr:row>
      <xdr:rowOff>61911</xdr:rowOff>
    </xdr:from>
    <xdr:to>
      <xdr:col>10</xdr:col>
      <xdr:colOff>76200</xdr:colOff>
      <xdr:row>23</xdr:row>
      <xdr:rowOff>19049</xdr:rowOff>
    </xdr:to>
    <xdr:graphicFrame macro="">
      <xdr:nvGraphicFramePr>
        <xdr:cNvPr id="3" name="Chart 2">
          <a:extLst>
            <a:ext uri="{FF2B5EF4-FFF2-40B4-BE49-F238E27FC236}">
              <a16:creationId xmlns:a16="http://schemas.microsoft.com/office/drawing/2014/main" id="{FD8246F1-C465-D80F-8697-117B27C45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611980</xdr:colOff>
      <xdr:row>25</xdr:row>
      <xdr:rowOff>23813</xdr:rowOff>
    </xdr:from>
    <xdr:to>
      <xdr:col>11</xdr:col>
      <xdr:colOff>2380</xdr:colOff>
      <xdr:row>40</xdr:row>
      <xdr:rowOff>52388</xdr:rowOff>
    </xdr:to>
    <xdr:graphicFrame macro="">
      <xdr:nvGraphicFramePr>
        <xdr:cNvPr id="4" name="Chart 3">
          <a:extLst>
            <a:ext uri="{FF2B5EF4-FFF2-40B4-BE49-F238E27FC236}">
              <a16:creationId xmlns:a16="http://schemas.microsoft.com/office/drawing/2014/main" id="{40CCC09B-0186-7243-5408-C0B5BC6A9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338137</xdr:colOff>
      <xdr:row>50</xdr:row>
      <xdr:rowOff>19051</xdr:rowOff>
    </xdr:from>
    <xdr:to>
      <xdr:col>13</xdr:col>
      <xdr:colOff>138111</xdr:colOff>
      <xdr:row>61</xdr:row>
      <xdr:rowOff>109538</xdr:rowOff>
    </xdr:to>
    <xdr:graphicFrame macro="">
      <xdr:nvGraphicFramePr>
        <xdr:cNvPr id="5" name="Chart 4">
          <a:extLst>
            <a:ext uri="{FF2B5EF4-FFF2-40B4-BE49-F238E27FC236}">
              <a16:creationId xmlns:a16="http://schemas.microsoft.com/office/drawing/2014/main" id="{328B50CC-D066-0F63-5360-F0CBC3AB1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764381</xdr:colOff>
      <xdr:row>65</xdr:row>
      <xdr:rowOff>147637</xdr:rowOff>
    </xdr:from>
    <xdr:to>
      <xdr:col>11</xdr:col>
      <xdr:colOff>538164</xdr:colOff>
      <xdr:row>76</xdr:row>
      <xdr:rowOff>166688</xdr:rowOff>
    </xdr:to>
    <xdr:graphicFrame macro="">
      <xdr:nvGraphicFramePr>
        <xdr:cNvPr id="6" name="Chart 5">
          <a:extLst>
            <a:ext uri="{FF2B5EF4-FFF2-40B4-BE49-F238E27FC236}">
              <a16:creationId xmlns:a16="http://schemas.microsoft.com/office/drawing/2014/main" id="{B9F4ED93-24A4-20AE-3EF7-D66FDC0B7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728663</xdr:colOff>
      <xdr:row>82</xdr:row>
      <xdr:rowOff>138114</xdr:rowOff>
    </xdr:from>
    <xdr:to>
      <xdr:col>7</xdr:col>
      <xdr:colOff>238126</xdr:colOff>
      <xdr:row>89</xdr:row>
      <xdr:rowOff>1</xdr:rowOff>
    </xdr:to>
    <xdr:graphicFrame macro="">
      <xdr:nvGraphicFramePr>
        <xdr:cNvPr id="7" name="Chart 6">
          <a:extLst>
            <a:ext uri="{FF2B5EF4-FFF2-40B4-BE49-F238E27FC236}">
              <a16:creationId xmlns:a16="http://schemas.microsoft.com/office/drawing/2014/main" id="{17573BD0-2AD6-FB3A-0E4B-34A4290B3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154781</xdr:colOff>
      <xdr:row>117</xdr:row>
      <xdr:rowOff>100013</xdr:rowOff>
    </xdr:from>
    <xdr:to>
      <xdr:col>3</xdr:col>
      <xdr:colOff>1290638</xdr:colOff>
      <xdr:row>124</xdr:row>
      <xdr:rowOff>52388</xdr:rowOff>
    </xdr:to>
    <xdr:graphicFrame macro="">
      <xdr:nvGraphicFramePr>
        <xdr:cNvPr id="9" name="Chart 8">
          <a:extLst>
            <a:ext uri="{FF2B5EF4-FFF2-40B4-BE49-F238E27FC236}">
              <a16:creationId xmlns:a16="http://schemas.microsoft.com/office/drawing/2014/main" id="{D943ED21-8475-7446-2FF0-0152C7D59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204789</xdr:colOff>
      <xdr:row>129</xdr:row>
      <xdr:rowOff>38100</xdr:rowOff>
    </xdr:from>
    <xdr:to>
      <xdr:col>10</xdr:col>
      <xdr:colOff>342901</xdr:colOff>
      <xdr:row>134</xdr:row>
      <xdr:rowOff>147637</xdr:rowOff>
    </xdr:to>
    <xdr:graphicFrame macro="">
      <xdr:nvGraphicFramePr>
        <xdr:cNvPr id="8" name="Chart 7">
          <a:extLst>
            <a:ext uri="{FF2B5EF4-FFF2-40B4-BE49-F238E27FC236}">
              <a16:creationId xmlns:a16="http://schemas.microsoft.com/office/drawing/2014/main" id="{D264FD7D-1271-47C7-F030-61E0292FC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914400</xdr:colOff>
      <xdr:row>137</xdr:row>
      <xdr:rowOff>0</xdr:rowOff>
    </xdr:from>
    <xdr:to>
      <xdr:col>3</xdr:col>
      <xdr:colOff>1428750</xdr:colOff>
      <xdr:row>137</xdr:row>
      <xdr:rowOff>38100</xdr:rowOff>
    </xdr:to>
    <xdr:graphicFrame macro="">
      <xdr:nvGraphicFramePr>
        <xdr:cNvPr id="12" name="Chart 11">
          <a:extLst>
            <a:ext uri="{FF2B5EF4-FFF2-40B4-BE49-F238E27FC236}">
              <a16:creationId xmlns:a16="http://schemas.microsoft.com/office/drawing/2014/main" id="{05352A4A-6389-6B22-4F23-6022029A1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38100</xdr:colOff>
      <xdr:row>1</xdr:row>
      <xdr:rowOff>76201</xdr:rowOff>
    </xdr:from>
    <xdr:to>
      <xdr:col>8</xdr:col>
      <xdr:colOff>200026</xdr:colOff>
      <xdr:row>6</xdr:row>
      <xdr:rowOff>138114</xdr:rowOff>
    </xdr:to>
    <xdr:graphicFrame macro="">
      <xdr:nvGraphicFramePr>
        <xdr:cNvPr id="2" name="Chart 1">
          <a:extLst>
            <a:ext uri="{FF2B5EF4-FFF2-40B4-BE49-F238E27FC236}">
              <a16:creationId xmlns:a16="http://schemas.microsoft.com/office/drawing/2014/main" id="{46BE9F57-7A06-B437-CA2F-D559D1FE1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502442</xdr:colOff>
      <xdr:row>20</xdr:row>
      <xdr:rowOff>100013</xdr:rowOff>
    </xdr:from>
    <xdr:to>
      <xdr:col>12</xdr:col>
      <xdr:colOff>107155</xdr:colOff>
      <xdr:row>35</xdr:row>
      <xdr:rowOff>128588</xdr:rowOff>
    </xdr:to>
    <xdr:graphicFrame macro="">
      <xdr:nvGraphicFramePr>
        <xdr:cNvPr id="3" name="Chart 2">
          <a:extLst>
            <a:ext uri="{FF2B5EF4-FFF2-40B4-BE49-F238E27FC236}">
              <a16:creationId xmlns:a16="http://schemas.microsoft.com/office/drawing/2014/main" id="{8C83799C-AB87-4C23-97EF-97FA8EA82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71064817" backgroundQuery="1" createdVersion="8" refreshedVersion="8" minRefreshableVersion="3" recordCount="0" supportSubquery="1" supportAdvancedDrill="1" xr:uid="{7C325713-D2A1-41CB-9B7D-ED73F0D41EA3}">
  <cacheSource type="external" connectionId="19"/>
  <cacheFields count="3">
    <cacheField name="[Customers].[Name of Customer].[Name of Customer]" caption="Name of Customer" numFmtId="0" hierarchy="19" level="1">
      <sharedItems count="10">
        <s v="Amaze Robotics Ltd"/>
        <s v="AVP Automation Ltd"/>
        <s v="Blessings and Blooms Enterprises"/>
        <s v="Brisk Beverages Ltd"/>
        <s v="Fastgrowth Markeitng Pvt Ltd"/>
        <s v="Home Entertainment Ltd"/>
        <s v="India Rising Group Ltd"/>
        <s v="Quick Mobi Pvt Ltd"/>
        <s v="Remote Sensing Devices Pvt Ltd"/>
        <s v="Sanskriti Garments Ltd"/>
      </sharedItems>
    </cacheField>
    <cacheField name="[Measures].[Sum of Invoice Amount]" caption="Sum of Invoice Amount" numFmtId="0" hierarchy="62"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2"/>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2" memberValueDatatype="130" unbalanced="0">
      <fieldsUsage count="2">
        <fieldUsage x="-1"/>
        <fieldUsage x="0"/>
      </fieldsUsage>
    </cacheHierarchy>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hidden="1">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6979167" backgroundQuery="1" createdVersion="8" refreshedVersion="8" minRefreshableVersion="3" recordCount="0" supportSubquery="1" supportAdvancedDrill="1" xr:uid="{BAD8AB90-7549-4987-880F-C058A007503C}">
  <cacheSource type="external" connectionId="19"/>
  <cacheFields count="3">
    <cacheField name="[Expenses].[Type of Expenses].[Type of Expenses]" caption="Type of Expenses" numFmtId="0" hierarchy="32" level="1">
      <sharedItems count="12">
        <s v="Advertising"/>
        <s v="Computer and Hardware"/>
        <s v="Electricity"/>
        <s v="Insurance"/>
        <s v="Legal"/>
        <s v="Maintainance"/>
        <s v="Professional Fees"/>
        <s v="Rent"/>
        <s v="Salary"/>
        <s v="Sales Promotion"/>
        <s v="Telephone"/>
        <s v="Travelling and Conveyance"/>
      </sharedItems>
    </cacheField>
    <cacheField name="[Measures].[Sum of Invoice Amount 2]" caption="Sum of Invoice Amount 2" numFmtId="0" hierarchy="64"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2"/>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2" memberValueDatatype="130" unbalanced="0">
      <fieldsUsage count="2">
        <fieldUsage x="-1"/>
        <fieldUsage x="0"/>
      </fieldsUsage>
    </cacheHierarchy>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hidden="1">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hidden="1">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5.070008912036" backgroundQuery="1" createdVersion="8" refreshedVersion="8" minRefreshableVersion="3" recordCount="0" supportSubquery="1" supportAdvancedDrill="1" xr:uid="{14477575-B0F7-4166-815D-BF8CD50D1E73}">
  <cacheSource type="external" connectionId="19"/>
  <cacheFields count="4">
    <cacheField name="[Customers].[Country_Hierarchy].[Country]" caption="Country" numFmtId="0" hierarchy="20" level="1">
      <sharedItems count="13">
        <s v="China"/>
        <s v="Germany"/>
        <s v="India"/>
        <s v="Japan"/>
        <s v="Kuwait"/>
        <s v="Malaysia"/>
        <s v="Maxico"/>
        <s v="Oman"/>
        <s v="Saudi Arabia"/>
        <s v="Singapore"/>
        <s v="South Africa"/>
        <s v="UAE"/>
        <s v="USA"/>
      </sharedItems>
      <extLst>
        <ext xmlns:x15="http://schemas.microsoft.com/office/spreadsheetml/2010/11/main" uri="{4F2E5C28-24EA-4eb8-9CBF-B6C8F9C3D259}">
          <x15:cachedUniqueNames>
            <x15:cachedUniqueName index="0" name="[Customers].[Country_Hierarchy].[Country].&amp;[China]"/>
            <x15:cachedUniqueName index="1" name="[Customers].[Country_Hierarchy].[Country].&amp;[Germany]"/>
            <x15:cachedUniqueName index="2" name="[Customers].[Country_Hierarchy].[Country].&amp;[India]"/>
            <x15:cachedUniqueName index="3" name="[Customers].[Country_Hierarchy].[Country].&amp;[Japan]"/>
            <x15:cachedUniqueName index="4" name="[Customers].[Country_Hierarchy].[Country].&amp;[Kuwait]"/>
            <x15:cachedUniqueName index="5" name="[Customers].[Country_Hierarchy].[Country].&amp;[Malaysia]"/>
            <x15:cachedUniqueName index="6" name="[Customers].[Country_Hierarchy].[Country].&amp;[Maxico]"/>
            <x15:cachedUniqueName index="7" name="[Customers].[Country_Hierarchy].[Country].&amp;[Oman]"/>
            <x15:cachedUniqueName index="8" name="[Customers].[Country_Hierarchy].[Country].&amp;[Saudi Arabia]"/>
            <x15:cachedUniqueName index="9" name="[Customers].[Country_Hierarchy].[Country].&amp;[Singapore]"/>
            <x15:cachedUniqueName index="10" name="[Customers].[Country_Hierarchy].[Country].&amp;[South Africa]"/>
            <x15:cachedUniqueName index="11" name="[Customers].[Country_Hierarchy].[Country].&amp;[UAE]"/>
            <x15:cachedUniqueName index="12" name="[Customers].[Country_Hierarchy].[Country].&amp;[USA]"/>
          </x15:cachedUniqueNames>
        </ext>
      </extLst>
    </cacheField>
    <cacheField name="[Customers].[Country_Hierarchy].[City]" caption="City" numFmtId="0" hierarchy="20" level="2">
      <sharedItems containsSemiMixedTypes="0" containsNonDate="0" containsString="0"/>
    </cacheField>
    <cacheField name="[Measures].[Sum of Total_Cost]" caption="Sum of Total_Cost" numFmtId="0" hierarchy="63" level="32767"/>
    <cacheField name="[Measures].[Sum of Invoice Amount]" caption="Sum of Invoice Amount" numFmtId="0" hierarchy="62" level="32767"/>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0" memberValueDatatype="130" unbalanced="0"/>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3" unbalanced="0">
      <fieldsUsage count="3">
        <fieldUsage x="-1"/>
        <fieldUsage x="0"/>
        <fieldUsage x="1"/>
      </fieldsUsage>
    </cacheHierarchy>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oneField="1" hidden="1">
      <fieldsUsage count="1">
        <fieldUsage x="3"/>
      </fieldsUsage>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75578705" backgroundQuery="1" createdVersion="8" refreshedVersion="8" minRefreshableVersion="3" recordCount="0" supportSubquery="1" supportAdvancedDrill="1" xr:uid="{61CF6468-5303-4FCA-A499-E661A0053A2A}">
  <cacheSource type="external" connectionId="19"/>
  <cacheFields count="4">
    <cacheField name="[Expenses].[Type of Expenses].[Type of Expenses]" caption="Type of Expenses" numFmtId="0" hierarchy="32" level="1">
      <sharedItems count="12">
        <s v="Advertising"/>
        <s v="Computer and Hardware"/>
        <s v="Electricity"/>
        <s v="Insurance"/>
        <s v="Legal"/>
        <s v="Maintainance"/>
        <s v="Professional Fees"/>
        <s v="Rent"/>
        <s v="Salary"/>
        <s v="Sales Promotion"/>
        <s v="Telephone"/>
        <s v="Travelling and Conveyance"/>
      </sharedItems>
    </cacheField>
    <cacheField name="[Measures].[Sum of Paid]" caption="Sum of Paid" numFmtId="0" hierarchy="69" level="32767"/>
    <cacheField name="[Measures].[Sum of Payable]" caption="Sum of Payable" numFmtId="0" hierarchy="70"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3"/>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2" memberValueDatatype="130" unbalanced="0">
      <fieldsUsage count="2">
        <fieldUsage x="-1"/>
        <fieldUsage x="0"/>
      </fieldsUsage>
    </cacheHierarchy>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hidden="1">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hidden="1">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76620367" backgroundQuery="1" createdVersion="8" refreshedVersion="8" minRefreshableVersion="3" recordCount="0" supportSubquery="1" supportAdvancedDrill="1" xr:uid="{933F42BE-3662-40BE-861A-2BFC15323D1F}">
  <cacheSource type="external" connectionId="19"/>
  <cacheFields count="4">
    <cacheField name="[Expenses].[Name of Supplier].[Name of Supplier]" caption="Name of Supplier" numFmtId="0" hierarchy="30" level="1">
      <sharedItems count="12">
        <s v="Air Express Pvt Ltd"/>
        <s v="Amazing Ads Ltd"/>
        <s v="Bharti Enterpises Ltd"/>
        <s v="Employees"/>
        <s v="Expert Law Services Pvt Ltd"/>
        <s v="Global Advertising Pvt Ltd"/>
        <s v="JAL Consultancy Services Ltd"/>
        <s v="Landmark Properties Ltd"/>
        <s v="Max Cover India Pvt Ltd"/>
        <s v="My Rio Ltd"/>
        <s v="Power Corporation Ltd"/>
        <s v="Rohan Computers Ltd"/>
      </sharedItems>
    </cacheField>
    <cacheField name="[Measures].[Sum of Paid]" caption="Sum of Paid" numFmtId="0" hierarchy="69" level="32767"/>
    <cacheField name="[Measures].[Sum of Payable]" caption="Sum of Payable" numFmtId="0" hierarchy="70"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3"/>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2" memberValueDatatype="130" unbalanced="0">
      <fieldsUsage count="2">
        <fieldUsage x="-1"/>
        <fieldUsage x="0"/>
      </fieldsUsage>
    </cacheHierarchy>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hidden="1">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hidden="1">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82407409" backgroundQuery="1" createdVersion="8" refreshedVersion="8" minRefreshableVersion="3" recordCount="0" supportSubquery="1" supportAdvancedDrill="1" xr:uid="{4DEA224F-6410-4ED6-B79F-2954696F2484}">
  <cacheSource type="external" connectionId="19"/>
  <cacheFields count="4">
    <cacheField name="[Customers].[City].[City]" caption="City" numFmtId="0" hierarchy="22" level="1">
      <sharedItems count="17">
        <s v="Abu Dhabi"/>
        <s v="Ahmedabad"/>
        <s v="Berlin"/>
        <s v="Cape Town"/>
        <s v="Delhi"/>
        <s v="Kuala Lumpur"/>
        <s v="Kuwait City"/>
        <s v="Mexico City"/>
        <s v="Mumbai"/>
        <s v="Muscat"/>
        <s v="New York"/>
        <s v="Pune"/>
        <s v="Riyadh"/>
        <s v="Shanghai"/>
        <s v="Singapore"/>
        <s v="Sohar"/>
        <s v="Tokyo"/>
      </sharedItems>
    </cacheField>
    <cacheField name="[Measures].[Sum of Invoice Amount]" caption="Sum of Invoice Amount" numFmtId="0" hierarchy="62" level="32767"/>
    <cacheField name="[Measures].[Sum of Total_Cost]" caption="Sum of Total_Cost" numFmtId="0" hierarchy="63"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3"/>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66666668" backgroundQuery="1" createdVersion="8" refreshedVersion="8" minRefreshableVersion="3" recordCount="0" supportSubquery="1" supportAdvancedDrill="1" xr:uid="{F4AF4901-0D81-49D7-8CD1-E27BA1E2D633}">
  <cacheSource type="external" connectionId="19"/>
  <cacheFields count="7">
    <cacheField name="[Measures].[Sum of Total_Cost]" caption="Sum of Total_Cost" numFmtId="0" hierarchy="63" level="32767"/>
    <cacheField name="[Measures].[Sum of Invoice Amount 2]" caption="Sum of Invoice Amount 2" numFmtId="0" hierarchy="64" level="32767"/>
    <cacheField name="[Measures].[Sum of Invoice Amount]" caption="Sum of Invoice Amount" numFmtId="0" hierarchy="62" level="32767"/>
    <cacheField name="[Calendar].[Fy_Quarter_Hierarchy].[FY_Quarter]" caption="FY_Quarter" numFmtId="0" hierarchy="6" level="1">
      <sharedItems count="4">
        <s v="Q1"/>
        <s v="Q2"/>
        <s v="Q3"/>
        <s v="Q4"/>
      </sharedItems>
      <extLst>
        <ext xmlns:x15="http://schemas.microsoft.com/office/spreadsheetml/2010/11/main" uri="{4F2E5C28-24EA-4eb8-9CBF-B6C8F9C3D259}">
          <x15:cachedUniqueNames>
            <x15:cachedUniqueName index="0" name="[Calendar].[Fy_Quarter_Hierarchy].[FY_Quarter].&amp;[Q1]"/>
            <x15:cachedUniqueName index="1" name="[Calendar].[Fy_Quarter_Hierarchy].[FY_Quarter].&amp;[Q2]"/>
            <x15:cachedUniqueName index="2" name="[Calendar].[Fy_Quarter_Hierarchy].[FY_Quarter].&amp;[Q3]"/>
            <x15:cachedUniqueName index="3" name="[Calendar].[Fy_Quarter_Hierarchy].[FY_Quarter].&amp;[Q4]"/>
          </x15:cachedUniqueNames>
        </ext>
      </extLst>
    </cacheField>
    <cacheField name="[Calendar].[Fy_Quarter_Hierarchy].[Month]" caption="Month" numFmtId="0" hierarchy="6" level="2">
      <sharedItems containsSemiMixedTypes="0" containsNonDate="0" containsString="0"/>
    </cacheField>
    <cacheField name="[Calendar].[Fy_Quarter_Hierarchy].[DateColumn]" caption="DateColumn" numFmtId="0" hierarchy="6" level="3">
      <sharedItems containsSemiMixedTypes="0" containsNonDate="0" containsString="0"/>
    </cacheField>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4" unbalanced="0">
      <fieldsUsage count="4">
        <fieldUsage x="-1"/>
        <fieldUsage x="3"/>
        <fieldUsage x="4"/>
        <fieldUsage x="5"/>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6"/>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oneField="1" hidden="1">
      <fieldsUsage count="1">
        <fieldUsage x="2"/>
      </fieldsUsage>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67939815" backgroundQuery="1" createdVersion="8" refreshedVersion="8" minRefreshableVersion="3" recordCount="0" supportSubquery="1" supportAdvancedDrill="1" xr:uid="{E56DE35C-6F8E-4C98-8B47-C12EDB73EBCD}">
  <cacheSource type="external" connectionId="19"/>
  <cacheFields count="4">
    <cacheField name="[Quarterly_Sales].[Product].[Product]" caption="Product" numFmtId="0" hierarchy="43" level="1">
      <sharedItems count="5">
        <s v="Fastrack"/>
        <s v="Learnpro LMS"/>
        <s v="M Analytics"/>
        <s v="Mpro CRM"/>
        <s v="Zip ERP"/>
      </sharedItems>
    </cacheField>
    <cacheField name="[Measures].[Sum of Invoice Amount]" caption="Sum of Invoice Amount" numFmtId="0" hierarchy="62" level="32767"/>
    <cacheField name="[Measures].[Sum of Total_Cost]" caption="Sum of Total_Cost" numFmtId="0" hierarchy="63"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3"/>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2" memberValueDatatype="130" unbalanced="0">
      <fieldsUsage count="2">
        <fieldUsage x="-1"/>
        <fieldUsage x="0"/>
      </fieldsUsage>
    </cacheHierarchy>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71875002" backgroundQuery="1" createdVersion="8" refreshedVersion="8" minRefreshableVersion="3" recordCount="0" supportSubquery="1" supportAdvancedDrill="1" xr:uid="{BF81B436-DB50-42A2-AD75-8471E79122F1}">
  <cacheSource type="external" connectionId="19"/>
  <cacheFields count="3">
    <cacheField name="[Measures].[Sum of Invoice Amount]" caption="Sum of Invoice Amount" numFmtId="0" hierarchy="62" level="32767"/>
    <cacheField name="[Quarterly_Sales].[Sales Person].[Sales Person]" caption="Sales Person" numFmtId="0" hierarchy="45" level="1">
      <sharedItems count="6">
        <s v="Avinash Chavan"/>
        <s v="Chandresh Pillai"/>
        <s v="Rajesh Jadhav"/>
        <s v="Rakesh Kumar"/>
        <s v="Tapan Gurkha"/>
        <s v="Vijay Singh"/>
      </sharedItems>
    </cacheField>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2"/>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2" memberValueDatatype="130" unbalanced="0">
      <fieldsUsage count="2">
        <fieldUsage x="-1"/>
        <fieldUsage x="1"/>
      </fieldsUsage>
    </cacheHierarchy>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oneField="1" hidden="1">
      <fieldsUsage count="1">
        <fieldUsage x="0"/>
      </fieldsUsage>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hidden="1">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65856483" backgroundQuery="1" createdVersion="8" refreshedVersion="8" minRefreshableVersion="3" recordCount="0" supportSubquery="1" supportAdvancedDrill="1" xr:uid="{5DF58CF8-B630-4B7F-9669-B79C439E541C}">
  <cacheSource type="external" connectionId="19"/>
  <cacheFields count="5">
    <cacheField name="[Calendar].[Fy_Quarter_Hierarchy].[FY_Quarter]" caption="FY_Quarter" numFmtId="0" hierarchy="6" level="1">
      <sharedItems count="4">
        <s v="Q1"/>
        <s v="Q2"/>
        <s v="Q3"/>
        <s v="Q4"/>
      </sharedItems>
      <extLst>
        <ext xmlns:x15="http://schemas.microsoft.com/office/spreadsheetml/2010/11/main" uri="{4F2E5C28-24EA-4eb8-9CBF-B6C8F9C3D259}">
          <x15:cachedUniqueNames>
            <x15:cachedUniqueName index="0" name="[Calendar].[Fy_Quarter_Hierarchy].[FY_Quarter].&amp;[Q1]"/>
            <x15:cachedUniqueName index="1" name="[Calendar].[Fy_Quarter_Hierarchy].[FY_Quarter].&amp;[Q2]"/>
            <x15:cachedUniqueName index="2" name="[Calendar].[Fy_Quarter_Hierarchy].[FY_Quarter].&amp;[Q3]"/>
            <x15:cachedUniqueName index="3" name="[Calendar].[Fy_Quarter_Hierarchy].[FY_Quarter].&amp;[Q4]"/>
          </x15:cachedUniqueNames>
        </ext>
      </extLst>
    </cacheField>
    <cacheField name="[Calendar].[Fy_Quarter_Hierarchy].[Month]" caption="Month" numFmtId="0" hierarchy="6" level="2">
      <sharedItems containsSemiMixedTypes="0" containsNonDate="0" containsString="0"/>
    </cacheField>
    <cacheField name="[Calendar].[Fy_Quarter_Hierarchy].[DateColumn]" caption="DateColumn" numFmtId="0" hierarchy="6" level="3">
      <sharedItems containsSemiMixedTypes="0" containsNonDate="0" containsString="0"/>
    </cacheField>
    <cacheField name="[Measures].[Sum of Invoice Amount 2]" caption="Sum of Invoice Amount 2" numFmtId="0" hierarchy="64"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4" unbalanced="0">
      <fieldsUsage count="4">
        <fieldUsage x="-1"/>
        <fieldUsage x="0"/>
        <fieldUsage x="1"/>
        <fieldUsage x="2"/>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4"/>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hidden="1">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hidden="1">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77314814" backgroundQuery="1" createdVersion="8" refreshedVersion="8" minRefreshableVersion="3" recordCount="0" supportSubquery="1" supportAdvancedDrill="1" xr:uid="{1A101500-7552-49E8-8D47-535AA7AF6644}">
  <cacheSource type="external" connectionId="19"/>
  <cacheFields count="6">
    <cacheField name="[Measures].[Sum of Invoice Amount 2]" caption="Sum of Invoice Amount 2" numFmtId="0" hierarchy="64" level="32767"/>
    <cacheField name="[Measures].[Sum of Paid]" caption="Sum of Paid" numFmtId="0" hierarchy="69" level="32767"/>
    <cacheField name="[Measures].[Sum of Payable]" caption="Sum of Payable" numFmtId="0" hierarchy="70" level="32767"/>
    <cacheField name="[Measures].[Avg Expenses Per Month]" caption="Avg Expenses Per Month" numFmtId="0" hierarchy="55" level="32767"/>
    <cacheField name="[Measures].[Count of Serial No.]" caption="Count of Serial No." numFmtId="0" hierarchy="72"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5"/>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oneField="1">
      <fieldsUsage count="1">
        <fieldUsage x="3"/>
      </fieldsUsage>
    </cacheHierarchy>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hidden="1">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hidden="1">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oneField="1" hidden="1">
      <fieldsUsage count="1">
        <fieldUsage x="4"/>
      </fieldsUsage>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79861108" backgroundQuery="1" createdVersion="8" refreshedVersion="8" minRefreshableVersion="3" recordCount="0" supportSubquery="1" supportAdvancedDrill="1" xr:uid="{B1F20476-381D-4602-8AFB-1F256037B2EC}">
  <cacheSource type="external" connectionId="19"/>
  <cacheFields count="3">
    <cacheField name="[Expenses].[Type of Expenses].[Type of Expenses]" caption="Type of Expenses" numFmtId="0" hierarchy="32" level="1">
      <sharedItems count="12">
        <s v="Advertising"/>
        <s v="Computer and Hardware"/>
        <s v="Electricity"/>
        <s v="Insurance"/>
        <s v="Legal"/>
        <s v="Maintainance"/>
        <s v="Professional Fees"/>
        <s v="Rent"/>
        <s v="Salary"/>
        <s v="Sales Promotion"/>
        <s v="Telephone"/>
        <s v="Travelling and Conveyance"/>
      </sharedItems>
    </cacheField>
    <cacheField name="[Measures].[Sum of Invoice Amount 2]" caption="Sum of Invoice Amount 2" numFmtId="0" hierarchy="64"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2"/>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2" memberValueDatatype="130" unbalanced="0">
      <fieldsUsage count="2">
        <fieldUsage x="-1"/>
        <fieldUsage x="0"/>
      </fieldsUsage>
    </cacheHierarchy>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hidden="1">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hidden="1">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73495373" backgroundQuery="1" createdVersion="8" refreshedVersion="8" minRefreshableVersion="3" recordCount="0" supportSubquery="1" supportAdvancedDrill="1" xr:uid="{3475ACA8-54B2-4C59-8BC0-18711EC77036}">
  <cacheSource type="external" connectionId="19"/>
  <cacheFields count="3">
    <cacheField name="[Customers].[Country].[Country]" caption="Country" numFmtId="0" hierarchy="24" level="1">
      <sharedItems count="13">
        <s v="China"/>
        <s v="Germany"/>
        <s v="India"/>
        <s v="Japan"/>
        <s v="Kuwait"/>
        <s v="Malaysia"/>
        <s v="Maxico"/>
        <s v="Oman"/>
        <s v="Saudi Arabia"/>
        <s v="Singapore"/>
        <s v="South Africa"/>
        <s v="UAE"/>
        <s v="USA"/>
      </sharedItems>
    </cacheField>
    <cacheField name="[Measures].[Sum of Invoice Amount]" caption="Sum of Invoice Amount" numFmtId="0" hierarchy="62"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2"/>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hidden="1">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74305558" backgroundQuery="1" createdVersion="8" refreshedVersion="8" minRefreshableVersion="3" recordCount="0" supportSubquery="1" supportAdvancedDrill="1" xr:uid="{30A03970-6445-4F64-A96A-1DBEF1A4A4DF}">
  <cacheSource type="external" connectionId="19"/>
  <cacheFields count="4">
    <cacheField name="[Measures].[Sum of Invoice Amount]" caption="Sum of Invoice Amount" numFmtId="0" hierarchy="62" level="32767"/>
    <cacheField name="[Measures].[Sum of Total_Cost]" caption="Sum of Total_Cost" numFmtId="0" hierarchy="63" level="32767"/>
    <cacheField name="[Customers].[Country].[Country]" caption="Country" numFmtId="0" hierarchy="24" level="1">
      <sharedItems count="13">
        <s v="China"/>
        <s v="Germany"/>
        <s v="India"/>
        <s v="Japan"/>
        <s v="Kuwait"/>
        <s v="Malaysia"/>
        <s v="Maxico"/>
        <s v="Oman"/>
        <s v="Saudi Arabia"/>
        <s v="Singapore"/>
        <s v="South Africa"/>
        <s v="UAE"/>
        <s v="USA"/>
      </sharedItems>
    </cacheField>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3"/>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oneField="1" hidden="1">
      <fieldsUsage count="1">
        <fieldUsage x="0"/>
      </fieldsUsage>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72569442" backgroundQuery="1" createdVersion="8" refreshedVersion="8" minRefreshableVersion="3" recordCount="0" supportSubquery="1" supportAdvancedDrill="1" xr:uid="{90D68352-1774-414F-A7D0-71787469C102}">
  <cacheSource type="external" connectionId="19"/>
  <cacheFields count="6">
    <cacheField name="[Measures].[Sum of Invoice Amount]" caption="Sum of Invoice Amount" numFmtId="0" hierarchy="62" level="32767"/>
    <cacheField name="[Measures].[Sum of Receipts]" caption="Sum of Receipts" numFmtId="0" hierarchy="67" level="32767"/>
    <cacheField name="[Measures].[Sum of Total_Cost]" caption="Sum of Total_Cost" numFmtId="0" hierarchy="63" level="32767"/>
    <cacheField name="[Measures].[Sum of Production Cost]" caption="Sum of Production Cost" numFmtId="0" hierarchy="66" level="32767"/>
    <cacheField name="[Measures].[Sum of Distribution Cost]" caption="Sum of Distribution Cost" numFmtId="0" hierarchy="65"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5"/>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oneField="1" hidden="1">
      <fieldsUsage count="1">
        <fieldUsage x="0"/>
      </fieldsUsage>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oneField="1" hidden="1">
      <fieldsUsage count="1">
        <fieldUsage x="4"/>
      </fieldsUsage>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oneField="1" hidden="1">
      <fieldsUsage count="1">
        <fieldUsage x="1"/>
      </fieldsUsage>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67245369" backgroundQuery="1" createdVersion="8" refreshedVersion="8" minRefreshableVersion="3" recordCount="0" supportSubquery="1" supportAdvancedDrill="1" xr:uid="{7F8C7824-A681-4A9B-B0E4-DC5CCFB877E6}">
  <cacheSource type="external" connectionId="19"/>
  <cacheFields count="4">
    <cacheField name="[Quarterly_Sales].[Product].[Product]" caption="Product" numFmtId="0" hierarchy="43" level="1">
      <sharedItems count="5">
        <s v="Fastrack"/>
        <s v="Learnpro LMS"/>
        <s v="M Analytics"/>
        <s v="Mpro CRM"/>
        <s v="Zip ERP"/>
      </sharedItems>
    </cacheField>
    <cacheField name="[Measures].[Sum of Production Cost]" caption="Sum of Production Cost" numFmtId="0" hierarchy="66" level="32767"/>
    <cacheField name="[Measures].[Sum of Distribution Cost]" caption="Sum of Distribution Cost" numFmtId="0" hierarchy="65"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3"/>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2" memberValueDatatype="130" unbalanced="0">
      <fieldsUsage count="2">
        <fieldUsage x="-1"/>
        <fieldUsage x="0"/>
      </fieldsUsage>
    </cacheHierarchy>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hidden="1">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hidden="1">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69097224" backgroundQuery="1" createdVersion="8" refreshedVersion="8" minRefreshableVersion="3" recordCount="0" supportSubquery="1" supportAdvancedDrill="1" xr:uid="{A392A39B-A168-4B82-8075-5C196ACA7E93}">
  <cacheSource type="external" connectionId="19"/>
  <cacheFields count="5">
    <cacheField name="[Quarterly_Sales].[Mode of Delivery].[Mode of Delivery]" caption="Mode of Delivery" numFmtId="0" hierarchy="46" level="1">
      <sharedItems count="4">
        <s v="Direct Sales"/>
        <s v="Distributor"/>
        <s v="Online"/>
        <s v="Retail store"/>
      </sharedItems>
    </cacheField>
    <cacheField name="[Measures].[Sum of Invoice Amount]" caption="Sum of Invoice Amount" numFmtId="0" hierarchy="62" level="32767"/>
    <cacheField name="[Measures].[Sum of Total_Cost]" caption="Sum of Total_Cost" numFmtId="0" hierarchy="63" level="32767"/>
    <cacheField name="[Measures].[Gross_Profit]" caption="Gross_Profit" numFmtId="0" hierarchy="53"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4"/>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2" memberValueDatatype="130" unbalanced="0">
      <fieldsUsage count="2">
        <fieldUsage x="-1"/>
        <fieldUsage x="0"/>
      </fieldsUsage>
    </cacheHierarchy>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oneField="1">
      <fieldsUsage count="1">
        <fieldUsage x="3"/>
      </fieldsUsage>
    </cacheHierarchy>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68518516" backgroundQuery="1" createdVersion="8" refreshedVersion="8" minRefreshableVersion="3" recordCount="0" supportSubquery="1" supportAdvancedDrill="1" xr:uid="{B98DBF1A-AA37-4472-BD13-0B2E6644B1BD}">
  <cacheSource type="external" connectionId="19"/>
  <cacheFields count="6">
    <cacheField name="[Measures].[Sum of Invoice Amount]" caption="Sum of Invoice Amount" numFmtId="0" hierarchy="62" level="32767"/>
    <cacheField name="[Measures].[Sum of Total_Cost]" caption="Sum of Total_Cost" numFmtId="0" hierarchy="63" level="32767"/>
    <cacheField name="[Measures].[Gross_Profit]" caption="Gross_Profit" numFmtId="0" hierarchy="53" level="32767"/>
    <cacheField name="[Measures].[Sum of Invoice Amount 2]" caption="Sum of Invoice Amount 2" numFmtId="0" hierarchy="64" level="32767"/>
    <cacheField name="[Measures].[Net_Profit]" caption="Net_Profit" numFmtId="0" hierarchy="54"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5"/>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oneField="1">
      <fieldsUsage count="1">
        <fieldUsage x="2"/>
      </fieldsUsage>
    </cacheHierarchy>
    <cacheHierarchy uniqueName="[Measures].[Net_Profit]" caption="Net_Profit" measure="1" displayFolder="" measureGroup="Quarterly_Sales" count="0" oneField="1">
      <fieldsUsage count="1">
        <fieldUsage x="4"/>
      </fieldsUsage>
    </cacheHierarchy>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oneField="1" hidden="1">
      <fieldsUsage count="1">
        <fieldUsage x="0"/>
      </fieldsUsage>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85.224241319447" backgroundQuery="1" createdVersion="3" refreshedVersion="8" minRefreshableVersion="3" recordCount="0" supportSubquery="1" supportAdvancedDrill="1" xr:uid="{A085F35B-FD90-43AE-BCC4-6462BDFE2989}">
  <cacheSource type="external" connectionId="19">
    <extLst>
      <ext xmlns:x14="http://schemas.microsoft.com/office/spreadsheetml/2009/9/main" uri="{F057638F-6D5F-4e77-A914-E7F072B9BCA8}">
        <x14:sourceConnection name="ThisWorkbookDataModel"/>
      </ext>
    </extLst>
  </cacheSource>
  <cacheFields count="0"/>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0" memberValueDatatype="130" unbalanced="0"/>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hidden="1">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hidden="1">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licerData="1" pivotCacheId="1422384796"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85.708211226854" backgroundQuery="1" createdVersion="3" refreshedVersion="8" minRefreshableVersion="3" recordCount="0" supportSubquery="1" supportAdvancedDrill="1" xr:uid="{8A69C73C-5DFE-4096-95F1-EBE26A742473}">
  <cacheSource type="external" connectionId="19">
    <extLst>
      <ext xmlns:x14="http://schemas.microsoft.com/office/spreadsheetml/2009/9/main" uri="{F057638F-6D5F-4e77-A914-E7F072B9BCA8}">
        <x14:sourceConnection name="ThisWorkbookDataModel"/>
      </ext>
    </extLst>
  </cacheSource>
  <cacheFields count="0"/>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0" memberValueDatatype="130" unbalanced="0"/>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hidden="1">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hidden="1">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slicerData="1" pivotCacheId="306280954"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81597224" backgroundQuery="1" createdVersion="8" refreshedVersion="8" minRefreshableVersion="3" recordCount="0" supportSubquery="1" supportAdvancedDrill="1" xr:uid="{28852C41-B561-426C-B997-DA4C9C2968A3}">
  <cacheSource type="external" connectionId="19">
    <extLst>
      <ext xmlns:x14="http://schemas.microsoft.com/office/spreadsheetml/2009/9/main" uri="{F057638F-6D5F-4e77-A914-E7F072B9BCA8}">
        <x14:sourceConnection name="ThisWorkbookDataModel"/>
      </ext>
    </extLst>
  </cacheSource>
  <cacheFields count="8">
    <cacheField name="[Customers].[Region_Hierarchy].[Regions]" caption="Regions" numFmtId="0" hierarchy="23" level="1">
      <sharedItems count="6">
        <s v="Africa"/>
        <s v="Asia &amp; Pacific"/>
        <s v="Europe"/>
        <s v="Latin America"/>
        <s v="Middle East"/>
        <s v="North America"/>
      </sharedItems>
      <extLst>
        <ext xmlns:x15="http://schemas.microsoft.com/office/spreadsheetml/2010/11/main" uri="{4F2E5C28-24EA-4eb8-9CBF-B6C8F9C3D259}">
          <x15:cachedUniqueNames>
            <x15:cachedUniqueName index="0" name="[Customers].[Region_Hierarchy].[Regions].&amp;[Africa]"/>
            <x15:cachedUniqueName index="1" name="[Customers].[Region_Hierarchy].[Regions].&amp;[Asia &amp; Pacific]"/>
            <x15:cachedUniqueName index="2" name="[Customers].[Region_Hierarchy].[Regions].&amp;[Europe]"/>
            <x15:cachedUniqueName index="3" name="[Customers].[Region_Hierarchy].[Regions].&amp;[Latin America]"/>
            <x15:cachedUniqueName index="4" name="[Customers].[Region_Hierarchy].[Regions].&amp;[Middle East]"/>
            <x15:cachedUniqueName index="5" name="[Customers].[Region_Hierarchy].[Regions].&amp;[North America]"/>
          </x15:cachedUniqueNames>
        </ext>
      </extLst>
    </cacheField>
    <cacheField name="[Customers].[Region_Hierarchy].[Country]" caption="Country" numFmtId="0" hierarchy="23" level="2">
      <sharedItems containsSemiMixedTypes="0" containsNonDate="0" containsString="0"/>
    </cacheField>
    <cacheField name="[Customers].[Region_Hierarchy].[City]" caption="City" numFmtId="0" hierarchy="23" level="3">
      <sharedItems containsSemiMixedTypes="0" containsNonDate="0" containsString="0"/>
    </cacheField>
    <cacheField name="[Measures].[Sum of Total_Cost]" caption="Sum of Total_Cost" numFmtId="0" hierarchy="63" level="32767"/>
    <cacheField name="[Measures].[Sum of Production Cost]" caption="Sum of Production Cost" numFmtId="0" hierarchy="66" level="32767"/>
    <cacheField name="[Measures].[Sum of Distribution Cost]" caption="Sum of Distribution Cost" numFmtId="0" hierarchy="65" level="32767"/>
    <cacheField name="[Measures].[Sum of Invoice Amount]" caption="Sum of Invoice Amount" numFmtId="0" hierarchy="62" level="32767"/>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7"/>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4" unbalanced="0">
      <fieldsUsage count="4">
        <fieldUsage x="-1"/>
        <fieldUsage x="0"/>
        <fieldUsage x="1"/>
        <fieldUsage x="2"/>
      </fieldsUsage>
    </cacheHierarchy>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oneField="1" hidden="1">
      <fieldsUsage count="1">
        <fieldUsage x="6"/>
      </fieldsUsage>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hidden="1">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oneField="1" hidden="1">
      <fieldsUsage count="1">
        <fieldUsage x="5"/>
      </fieldsUsage>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hidden="1">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pivotCacheId="32350072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 refreshedDate="46094.775680902778" backgroundQuery="1" createdVersion="8" refreshedVersion="8" minRefreshableVersion="3" recordCount="0" supportSubquery="1" supportAdvancedDrill="1" xr:uid="{E17E6EEF-39D9-4638-8566-21A3FE13BB4C}">
  <cacheSource type="external" connectionId="19">
    <extLst>
      <ext xmlns:x14="http://schemas.microsoft.com/office/spreadsheetml/2009/9/main" uri="{F057638F-6D5F-4e77-A914-E7F072B9BCA8}">
        <x14:sourceConnection name="ThisWorkbookDataModel"/>
      </ext>
    </extLst>
  </cacheSource>
  <cacheFields count="7">
    <cacheField name="[Measures].[Sum of Invoice Amount 2]" caption="Sum of Invoice Amount 2" numFmtId="0" hierarchy="64" level="32767"/>
    <cacheField name="[Measures].[Sum of Paid]" caption="Sum of Paid" numFmtId="0" hierarchy="69" level="32767"/>
    <cacheField name="[Calendar].[Fy_Quarter_Hierarchy].[FY_Quarter]" caption="FY_Quarter" numFmtId="0" hierarchy="6" level="1">
      <sharedItems count="4">
        <s v="Q1"/>
        <s v="Q2"/>
        <s v="Q3"/>
        <s v="Q4"/>
      </sharedItems>
      <extLst>
        <ext xmlns:x15="http://schemas.microsoft.com/office/spreadsheetml/2010/11/main" uri="{4F2E5C28-24EA-4eb8-9CBF-B6C8F9C3D259}">
          <x15:cachedUniqueNames>
            <x15:cachedUniqueName index="0" name="[Calendar].[Fy_Quarter_Hierarchy].[FY_Quarter].&amp;[Q1]"/>
            <x15:cachedUniqueName index="1" name="[Calendar].[Fy_Quarter_Hierarchy].[FY_Quarter].&amp;[Q2]"/>
            <x15:cachedUniqueName index="2" name="[Calendar].[Fy_Quarter_Hierarchy].[FY_Quarter].&amp;[Q3]"/>
            <x15:cachedUniqueName index="3" name="[Calendar].[Fy_Quarter_Hierarchy].[FY_Quarter].&amp;[Q4]"/>
          </x15:cachedUniqueNames>
        </ext>
      </extLst>
    </cacheField>
    <cacheField name="[Calendar].[Fy_Quarter_Hierarchy].[Month]" caption="Month" numFmtId="0" hierarchy="6" level="2">
      <sharedItems containsSemiMixedTypes="0" containsNonDate="0" containsString="0"/>
    </cacheField>
    <cacheField name="[Calendar].[Fy_Quarter_Hierarchy].[DateColumn]" caption="DateColumn" numFmtId="0" hierarchy="6" level="3">
      <sharedItems containsSemiMixedTypes="0" containsNonDate="0" containsString="0"/>
    </cacheField>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Calendar].[FY_Quarter].[FY_Quarter]" caption="FY_Quarter" numFmtId="0" hierarchy="10" level="1">
      <sharedItems containsSemiMixedTypes="0" containsNonDate="0" containsString="0"/>
    </cacheField>
  </cacheFields>
  <cacheHierarchies count="73">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5"/>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Fy_Quarter_Hierarchy]" caption="Fy_Quarter_Hierarchy" time="1" defaultMemberUniqueName="[Calendar].[Fy_Quarter_Hierarchy].[All]" allUniqueName="[Calendar].[Fy_Quarter_Hierarchy].[All]" dimensionUniqueName="[Calendar]" displayFolder="" count="4" unbalanced="0">
      <fieldsUsage count="4">
        <fieldUsage x="-1"/>
        <fieldUsage x="2"/>
        <fieldUsage x="3"/>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Y_Quarter]" caption="CY_Quarter" attribute="1" time="1" defaultMemberUniqueName="[Calendar].[CY_Quarter].[All]" allUniqueName="[Calendar].[CY_Quarter].[All]" dimensionUniqueName="[Calendar]" displayFolder="" count="0" memberValueDatatype="5" unbalanced="0"/>
    <cacheHierarchy uniqueName="[Calendar].[FY_Quarter]" caption="FY_Quarter" attribute="1" time="1" defaultMemberUniqueName="[Calendar].[FY_Quarter].[All]" allUniqueName="[Calendar].[FY_Quarter].[All]" dimensionUniqueName="[Calendar]" displayFolder="" count="2" memberValueDatatype="130" unbalanced="0">
      <fieldsUsage count="2">
        <fieldUsage x="-1"/>
        <fieldUsage x="6"/>
      </fieldsUsage>
    </cacheHierarchy>
    <cacheHierarchy uniqueName="[Cost].[Serial No.]" caption="Serial No." attribute="1" defaultMemberUniqueName="[Cost].[Serial No.].[All]" allUniqueName="[Cost].[Serial No.].[All]" dimensionUniqueName="[Cost]" displayFolder="" count="0" memberValueDatatype="20" unbalanced="0"/>
    <cacheHierarchy uniqueName="[Cost].[Order No.]" caption="Order No." attribute="1" defaultMemberUniqueName="[Cost].[Order No.].[All]" allUniqueName="[Cost].[Order No.].[All]" dimensionUniqueName="[Cost]" displayFolder="" count="0" memberValueDatatype="130" unbalanced="0"/>
    <cacheHierarchy uniqueName="[Cost].[Customer]" caption="Customer" attribute="1" defaultMemberUniqueName="[Cost].[Customer].[All]" allUniqueName="[Cost].[Customer].[All]" dimensionUniqueName="[Cost]" displayFolder="" count="0" memberValueDatatype="130" unbalanced="0"/>
    <cacheHierarchy uniqueName="[Cost].[GSTN]" caption="GSTN" attribute="1" defaultMemberUniqueName="[Cost].[GSTN].[All]" allUniqueName="[Cost].[GSTN].[All]" dimensionUniqueName="[Cost]" displayFolder="" count="0" memberValueDatatype="130" unbalanced="0"/>
    <cacheHierarchy uniqueName="[Cost].[Production Cost]" caption="Production Cost" attribute="1" defaultMemberUniqueName="[Cost].[Production Cost].[All]" allUniqueName="[Cost].[Production Cost].[All]" dimensionUniqueName="[Cost]" displayFolder="" count="0" memberValueDatatype="20" unbalanced="0"/>
    <cacheHierarchy uniqueName="[Cost].[Distribution Cost]" caption="Distribution Cost" attribute="1" defaultMemberUniqueName="[Cost].[Distribution Cost].[All]" allUniqueName="[Cost].[Distribution Cost].[All]" dimensionUniqueName="[Cost]" displayFolder="" count="0" memberValueDatatype="20" unbalanced="0"/>
    <cacheHierarchy uniqueName="[Cost].[Total_Cost]" caption="Total_Cost" attribute="1" defaultMemberUniqueName="[Cost].[Total_Cost].[All]" allUniqueName="[Cost].[Total_Cost].[All]" dimensionUniqueName="[Cost]" displayFolder="" count="0" memberValueDatatype="20" unbalanced="0"/>
    <cacheHierarchy uniqueName="[Customers].[Serial No.]" caption="Serial No." attribute="1" defaultMemberUniqueName="[Customers].[Serial No.].[All]" allUniqueName="[Customers].[Serial No.].[All]" dimensionUniqueName="[Customers]" displayFolder="" count="0" memberValueDatatype="20" unbalanced="0"/>
    <cacheHierarchy uniqueName="[Customers].[Name of Customer]" caption="Name of Customer" attribute="1" defaultMemberUniqueName="[Customers].[Name of Customer].[All]" allUniqueName="[Customers].[Name of Customer].[All]" dimensionUniqueName="[Customers]" displayFolder="" count="0" memberValueDatatype="130" unbalanced="0"/>
    <cacheHierarchy uniqueName="[Customers].[Country_Hierarchy]" caption="Country_Hierarchy" defaultMemberUniqueName="[Customers].[Country_Hierarchy].[All]" allUniqueName="[Customers].[Country_Hierarchy].[All]" dimensionUniqueName="[Customers]" displayFolder="" count="0" unbalanced="0"/>
    <cacheHierarchy uniqueName="[Customers].[GSTN]" caption="GSTN" attribute="1" defaultMemberUniqueName="[Customers].[GSTN].[All]" allUniqueName="[Customers].[GST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_Hierarchy]" caption="Region_Hierarchy" defaultMemberUniqueName="[Customers].[Region_Hierarchy].[All]" allUniqueName="[Customers].[Region_Hierarchy].[All]" dimensionUniqueName="[Customers]" displayFolder="" count="0" unbalanced="0"/>
    <cacheHierarchy uniqueName="[Customers].[Country]" caption="Country" attribute="1" defaultMemberUniqueName="[Customers].[Country].[All]" allUniqueName="[Customers].[Country].[All]" dimensionUniqueName="[Customers]" displayFolder="" count="0" memberValueDatatype="130" unbalanced="0"/>
    <cacheHierarchy uniqueName="[Customers].[Regions]" caption="Regions" attribute="1" defaultMemberUniqueName="[Customers].[Regions].[All]" allUniqueName="[Customers].[Regions].[All]" dimensionUniqueName="[Customers]" displayFolder="" count="0" memberValueDatatype="130" unbalanced="0"/>
    <cacheHierarchy uniqueName="[Expenses].[Serial No.]" caption="Serial No." attribute="1" defaultMemberUniqueName="[Expenses].[Serial No.].[All]" allUniqueName="[Expenses].[Serial No.].[All]" dimensionUniqueName="[Expenses]" displayFolder="" count="0" memberValueDatatype="20" unbalanced="0"/>
    <cacheHierarchy uniqueName="[Expenses].[Reference Number]" caption="Reference Number" attribute="1" defaultMemberUniqueName="[Expenses].[Reference Number].[All]" allUniqueName="[Expenses].[Reference Number].[All]" dimensionUniqueName="[Expenses]" displayFolder="" count="0" memberValueDatatype="130" unbalanced="0"/>
    <cacheHierarchy uniqueName="[Expenses].[Date]" caption="Date" attribute="1" time="1" defaultMemberUniqueName="[Expenses].[Date].[All]" allUniqueName="[Expenses].[Date].[All]" dimensionUniqueName="[Expenses]" displayFolder="" count="0" memberValueDatatype="7" unbalanced="0"/>
    <cacheHierarchy uniqueName="[Expenses].[Quarter]" caption="Quarter" attribute="1" defaultMemberUniqueName="[Expenses].[Quarter].[All]" allUniqueName="[Expenses].[Quarter].[All]" dimensionUniqueName="[Expenses]" displayFolder="" count="0" memberValueDatatype="130" unbalanced="0"/>
    <cacheHierarchy uniqueName="[Expenses].[Name of Supplier]" caption="Name of Supplier" attribute="1" defaultMemberUniqueName="[Expenses].[Name of Supplier].[All]" allUniqueName="[Expenses].[Name of Supplier].[All]" dimensionUniqueName="[Expenses]" displayFolder="" count="0" memberValueDatatype="130" unbalanced="0"/>
    <cacheHierarchy uniqueName="[Expenses].[GSTN]" caption="GSTN" attribute="1" defaultMemberUniqueName="[Expenses].[GSTN].[All]" allUniqueName="[Expenses].[GSTN].[All]" dimensionUniqueName="[Expenses]" displayFolder="" count="0" memberValueDatatype="130" unbalanced="0"/>
    <cacheHierarchy uniqueName="[Expenses].[Type of Expenses]" caption="Type of Expenses" attribute="1" defaultMemberUniqueName="[Expenses].[Type of Expenses].[All]" allUniqueName="[Expenses].[Type of Expenses].[All]" dimensionUniqueName="[Expenses]" displayFolder="" count="0" memberValueDatatype="130" unbalanced="0"/>
    <cacheHierarchy uniqueName="[Expenses].[Invoice Amount]" caption="Invoice Amount" attribute="1" defaultMemberUniqueName="[Expenses].[Invoice Amount].[All]" allUniqueName="[Expenses].[Invoice Amount].[All]" dimensionUniqueName="[Expenses]" displayFolder="" count="0" memberValueDatatype="20" unbalanced="0"/>
    <cacheHierarchy uniqueName="[Expenses].[Paid]" caption="Paid" attribute="1" defaultMemberUniqueName="[Expenses].[Paid].[All]" allUniqueName="[Expenses].[Paid].[All]" dimensionUniqueName="[Expenses]" displayFolder="" count="0" memberValueDatatype="20" unbalanced="0"/>
    <cacheHierarchy uniqueName="[Expenses].[Payable]" caption="Payable" attribute="1" defaultMemberUniqueName="[Expenses].[Payable].[All]" allUniqueName="[Expenses].[Payable].[All]" dimensionUniqueName="[Expenses]" displayFolder="" count="0" memberValueDatatype="20" unbalanced="0"/>
    <cacheHierarchy uniqueName="[Quarterly_Sales].[Serial No.]" caption="Serial No." attribute="1" defaultMemberUniqueName="[Quarterly_Sales].[Serial No.].[All]" allUniqueName="[Quarterly_Sales].[Serial No.].[All]" dimensionUniqueName="[Quarterly_Sales]" displayFolder="" count="0" memberValueDatatype="20" unbalanced="0"/>
    <cacheHierarchy uniqueName="[Quarterly_Sales].[Order No.]" caption="Order No." attribute="1" defaultMemberUniqueName="[Quarterly_Sales].[Order No.].[All]" allUniqueName="[Quarterly_Sales].[Order No.].[All]" dimensionUniqueName="[Quarterly_Sales]" displayFolder="" count="0" memberValueDatatype="130" unbalanced="0"/>
    <cacheHierarchy uniqueName="[Quarterly_Sales].[Invoice Number]" caption="Invoice Number" attribute="1" defaultMemberUniqueName="[Quarterly_Sales].[Invoice Number].[All]" allUniqueName="[Quarterly_Sales].[Invoice Number].[All]" dimensionUniqueName="[Quarterly_Sales]" displayFolder="" count="0" memberValueDatatype="130" unbalanced="0"/>
    <cacheHierarchy uniqueName="[Quarterly_Sales].[Date]" caption="Date" attribute="1" time="1" defaultMemberUniqueName="[Quarterly_Sales].[Date].[All]" allUniqueName="[Quarterly_Sales].[Date].[All]" dimensionUniqueName="[Quarterly_Sales]" displayFolder="" count="0" memberValueDatatype="7" unbalanced="0"/>
    <cacheHierarchy uniqueName="[Quarterly_Sales].[Quarter]" caption="Quarter" attribute="1" defaultMemberUniqueName="[Quarterly_Sales].[Quarter].[All]" allUniqueName="[Quarterly_Sales].[Quarter].[All]" dimensionUniqueName="[Quarterly_Sales]" displayFolder="" count="0" memberValueDatatype="130" unbalanced="0"/>
    <cacheHierarchy uniqueName="[Quarterly_Sales].[Name of Customer]" caption="Name of Customer" attribute="1" defaultMemberUniqueName="[Quarterly_Sales].[Name of Customer].[All]" allUniqueName="[Quarterly_Sales].[Name of Customer].[All]" dimensionUniqueName="[Quarterly_Sales]" displayFolder="" count="0" memberValueDatatype="130" unbalanced="0"/>
    <cacheHierarchy uniqueName="[Quarterly_Sales].[GSTN]" caption="GSTN" attribute="1" defaultMemberUniqueName="[Quarterly_Sales].[GSTN].[All]" allUniqueName="[Quarterly_Sales].[GSTN].[All]" dimensionUniqueName="[Quarterly_Sales]" displayFolder="" count="0" memberValueDatatype="130" unbalanced="0"/>
    <cacheHierarchy uniqueName="[Quarterly_Sales].[Product]" caption="Product" attribute="1" defaultMemberUniqueName="[Quarterly_Sales].[Product].[All]" allUniqueName="[Quarterly_Sales].[Product].[All]" dimensionUniqueName="[Quarterly_Sales]" displayFolder="" count="0" memberValueDatatype="130" unbalanced="0"/>
    <cacheHierarchy uniqueName="[Quarterly_Sales].[Product_ID]" caption="Product_ID" attribute="1" defaultMemberUniqueName="[Quarterly_Sales].[Product_ID].[All]" allUniqueName="[Quarterly_Sales].[Product_ID].[All]" dimensionUniqueName="[Quarterly_Sales]" displayFolder="" count="0" memberValueDatatype="130" unbalanced="0"/>
    <cacheHierarchy uniqueName="[Quarterly_Sales].[Sales Person]" caption="Sales Person" attribute="1" defaultMemberUniqueName="[Quarterly_Sales].[Sales Person].[All]" allUniqueName="[Quarterly_Sales].[Sales Person].[All]" dimensionUniqueName="[Quarterly_Sales]" displayFolder="" count="0" memberValueDatatype="130" unbalanced="0"/>
    <cacheHierarchy uniqueName="[Quarterly_Sales].[Mode of Delivery]" caption="Mode of Delivery" attribute="1" defaultMemberUniqueName="[Quarterly_Sales].[Mode of Delivery].[All]" allUniqueName="[Quarterly_Sales].[Mode of Delivery].[All]" dimensionUniqueName="[Quarterly_Sales]" displayFolder="" count="0" memberValueDatatype="130" unbalanced="0"/>
    <cacheHierarchy uniqueName="[Quarterly_Sales].[Invoice Amount]" caption="Invoice Amount" attribute="1" defaultMemberUniqueName="[Quarterly_Sales].[Invoice Amount].[All]" allUniqueName="[Quarterly_Sales].[Invoice Amount].[All]" dimensionUniqueName="[Quarterly_Sales]" displayFolder="" count="0" memberValueDatatype="20" unbalanced="0"/>
    <cacheHierarchy uniqueName="[Quarterly_Sales].[Receipts]" caption="Receipts" attribute="1" defaultMemberUniqueName="[Quarterly_Sales].[Receipts].[All]" allUniqueName="[Quarterly_Sales].[Receipts].[All]" dimensionUniqueName="[Quarterly_Sales]" displayFolder="" count="0" memberValueDatatype="20" unbalanced="0"/>
    <cacheHierarchy uniqueName="[Quarterly_Sales].[Payment Status]" caption="Payment Status" attribute="1" defaultMemberUniqueName="[Quarterly_Sales].[Payment Status].[All]" allUniqueName="[Quarterly_Sales].[Payment Status].[All]" dimensionUniqueName="[Quarterly_Sales]" displayFolder="" count="0" memberValueDatatype="130" unbalanced="0"/>
    <cacheHierarchy uniqueName="[Quarterly_Sales].[Pan_no]" caption="Pan_no" attribute="1" defaultMemberUniqueName="[Quarterly_Sales].[Pan_no].[All]" allUniqueName="[Quarterly_Sales].[Pan_no].[All]" dimensionUniqueName="[Quarterly_Sales]" displayFolder="" count="0" memberValueDatatype="130" unbalanced="0"/>
    <cacheHierarchy uniqueName="[Quarterly_Sales].[Receivable]" caption="Receivable" attribute="1" defaultMemberUniqueName="[Quarterly_Sales].[Receivable].[All]" allUniqueName="[Quarterly_Sales].[Receivable].[All]" dimensionUniqueName="[Quarterly_Sales]" displayFolder="" count="0" memberValueDatatype="20" unbalanced="0"/>
    <cacheHierarchy uniqueName="[Quarterly_Sales].[Sale_remark]" caption="Sale_remark" attribute="1" defaultMemberUniqueName="[Quarterly_Sales].[Sale_remark].[All]" allUniqueName="[Quarterly_Sales].[Sale_remark].[All]" dimensionUniqueName="[Quarterly_Sales]" displayFolder="" count="0" memberValueDatatype="130" unbalanced="0"/>
    <cacheHierarchy uniqueName="[Measures].[Gross_Profit]" caption="Gross_Profit" measure="1" displayFolder="" measureGroup="Quarterly_Sales" count="0"/>
    <cacheHierarchy uniqueName="[Measures].[Net_Profit]" caption="Net_Profit" measure="1" displayFolder="" measureGroup="Quarterly_Sales" count="0"/>
    <cacheHierarchy uniqueName="[Measures].[Avg Expenses Per Month]" caption="Avg Expenses Per Month" measure="1" displayFolder="" measureGroup="Expenses" count="0"/>
    <cacheHierarchy uniqueName="[Measures].[__XL_Count Customers]" caption="__XL_Count Customers" measure="1" displayFolder="" measureGroup="Customers" count="0" hidden="1"/>
    <cacheHierarchy uniqueName="[Measures].[__XL_Count Quarterly_Sales]" caption="__XL_Count Quarterly_Sales" measure="1" displayFolder="" measureGroup="Quarterly_Sales" count="0" hidden="1"/>
    <cacheHierarchy uniqueName="[Measures].[__XL_Count Cost]" caption="__XL_Count Cost" measure="1" displayFolder="" measureGroup="Cost" count="0" hidden="1"/>
    <cacheHierarchy uniqueName="[Measures].[__XL_Count Expenses]" caption="__XL_Count Expenses" measure="1" displayFolder="" measureGroup="Expen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Invoice Amount]" caption="Sum of Invoice Amount" measure="1" displayFolder="" measureGroup="Quarterly_Sales" count="0" hidden="1">
      <extLst>
        <ext xmlns:x15="http://schemas.microsoft.com/office/spreadsheetml/2010/11/main" uri="{B97F6D7D-B522-45F9-BDA1-12C45D357490}">
          <x15:cacheHierarchy aggregatedColumn="47"/>
        </ext>
      </extLst>
    </cacheHierarchy>
    <cacheHierarchy uniqueName="[Measures].[Sum of Total_Cost]" caption="Sum of Total_Cost" measure="1" displayFolder="" measureGroup="Cost" count="0" hidden="1">
      <extLst>
        <ext xmlns:x15="http://schemas.microsoft.com/office/spreadsheetml/2010/11/main" uri="{B97F6D7D-B522-45F9-BDA1-12C45D357490}">
          <x15:cacheHierarchy aggregatedColumn="17"/>
        </ext>
      </extLst>
    </cacheHierarchy>
    <cacheHierarchy uniqueName="[Measures].[Sum of Invoice Amount 2]" caption="Sum of Invoice Amount 2" measure="1" displayFolder="" measureGroup="Expense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Distribution Cost]" caption="Sum of Distribution Cost" measure="1" displayFolder="" measureGroup="Cost" count="0" hidden="1">
      <extLst>
        <ext xmlns:x15="http://schemas.microsoft.com/office/spreadsheetml/2010/11/main" uri="{B97F6D7D-B522-45F9-BDA1-12C45D357490}">
          <x15:cacheHierarchy aggregatedColumn="16"/>
        </ext>
      </extLst>
    </cacheHierarchy>
    <cacheHierarchy uniqueName="[Measures].[Sum of Production Cost]" caption="Sum of Production Cost" measure="1" displayFolder="" measureGroup="Cost" count="0" hidden="1">
      <extLst>
        <ext xmlns:x15="http://schemas.microsoft.com/office/spreadsheetml/2010/11/main" uri="{B97F6D7D-B522-45F9-BDA1-12C45D357490}">
          <x15:cacheHierarchy aggregatedColumn="15"/>
        </ext>
      </extLst>
    </cacheHierarchy>
    <cacheHierarchy uniqueName="[Measures].[Sum of Receipts]" caption="Sum of Receipts" measure="1" displayFolder="" measureGroup="Quarterly_Sales" count="0" hidden="1">
      <extLst>
        <ext xmlns:x15="http://schemas.microsoft.com/office/spreadsheetml/2010/11/main" uri="{B97F6D7D-B522-45F9-BDA1-12C45D357490}">
          <x15:cacheHierarchy aggregatedColumn="48"/>
        </ext>
      </extLst>
    </cacheHierarchy>
    <cacheHierarchy uniqueName="[Measures].[Count of Invoice Number]" caption="Count of Invoice Number" measure="1" displayFolder="" measureGroup="Quarterly_Sales" count="0" hidden="1">
      <extLst>
        <ext xmlns:x15="http://schemas.microsoft.com/office/spreadsheetml/2010/11/main" uri="{B97F6D7D-B522-45F9-BDA1-12C45D357490}">
          <x15:cacheHierarchy aggregatedColumn="38"/>
        </ext>
      </extLst>
    </cacheHierarchy>
    <cacheHierarchy uniqueName="[Measures].[Sum of Paid]" caption="Sum of Paid" measure="1" displayFolder="" measureGroup="Expense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Payable]" caption="Sum of Payable" measure="1" displayFolder="" measureGroup="Expenses" count="0" hidden="1">
      <extLst>
        <ext xmlns:x15="http://schemas.microsoft.com/office/spreadsheetml/2010/11/main" uri="{B97F6D7D-B522-45F9-BDA1-12C45D357490}">
          <x15:cacheHierarchy aggregatedColumn="35"/>
        </ext>
      </extLst>
    </cacheHierarchy>
    <cacheHierarchy uniqueName="[Measures].[Sum of Serial No.]" caption="Sum of Serial No." measure="1" displayFolder="" measureGroup="Expenses" count="0" hidden="1">
      <extLst>
        <ext xmlns:x15="http://schemas.microsoft.com/office/spreadsheetml/2010/11/main" uri="{B97F6D7D-B522-45F9-BDA1-12C45D357490}">
          <x15:cacheHierarchy aggregatedColumn="26"/>
        </ext>
      </extLst>
    </cacheHierarchy>
    <cacheHierarchy uniqueName="[Measures].[Count of Serial No.]" caption="Count of Serial No." measure="1" displayFolder="" measureGroup="Expenses" count="0" hidden="1">
      <extLst>
        <ext xmlns:x15="http://schemas.microsoft.com/office/spreadsheetml/2010/11/main" uri="{B97F6D7D-B522-45F9-BDA1-12C45D357490}">
          <x15:cacheHierarchy aggregatedColumn="26"/>
        </ext>
      </extLst>
    </cacheHierarchy>
  </cacheHierarchies>
  <kpis count="0"/>
  <dimensions count="6">
    <dimension name="Calendar" uniqueName="[Calendar]" caption="Calendar"/>
    <dimension name="Cost" uniqueName="[Cost]" caption="Cost"/>
    <dimension name="Customers" uniqueName="[Customers]" caption="Customers"/>
    <dimension name="Expenses" uniqueName="[Expenses]" caption="Expenses"/>
    <dimension measure="1" name="Measures" uniqueName="[Measures]" caption="Measures"/>
    <dimension name="Quarterly_Sales" uniqueName="[Quarterly_Sales]" caption="Quarterly_Sales"/>
  </dimensions>
  <measureGroups count="5">
    <measureGroup name="Calendar" caption="Calendar"/>
    <measureGroup name="Cost" caption="Cost"/>
    <measureGroup name="Customers" caption="Customers"/>
    <measureGroup name="Expenses" caption="Expenses"/>
    <measureGroup name="Quarterly_Sales" caption="Quarterly_Sales"/>
  </measureGroups>
  <maps count="11">
    <map measureGroup="0" dimension="0"/>
    <map measureGroup="1" dimension="0"/>
    <map measureGroup="1" dimension="1"/>
    <map measureGroup="1" dimension="2"/>
    <map measureGroup="1" dimension="5"/>
    <map measureGroup="2" dimension="2"/>
    <map measureGroup="3" dimension="0"/>
    <map measureGroup="3" dimension="3"/>
    <map measureGroup="4" dimension="0"/>
    <map measureGroup="4" dimension="2"/>
    <map measureGroup="4" dimension="5"/>
  </maps>
  <extLst>
    <ext xmlns:x14="http://schemas.microsoft.com/office/spreadsheetml/2009/9/main" uri="{725AE2AE-9491-48be-B2B4-4EB974FC3084}">
      <x14:pivotCacheDefinition pivotCacheId="19691642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C1D45B-3E48-4050-88A6-0A00D7937358}" name="PivotChartTable1"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C18" firstHeaderRow="0" firstDataRow="1" firstDataCol="1"/>
  <pivotFields count="7">
    <pivotField dataField="1" subtotalTop="0" showAll="0" defaultSubtotal="0"/>
    <pivotField dataField="1" subtotalTop="0" showAll="0" defaultSubtotal="0"/>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2"/>
    <field x="5"/>
  </rowFields>
  <rowItems count="17">
    <i>
      <x/>
    </i>
    <i r="1">
      <x v="3"/>
    </i>
    <i r="1">
      <x v="4"/>
    </i>
    <i r="1">
      <x v="5"/>
    </i>
    <i>
      <x v="1"/>
    </i>
    <i r="1">
      <x v="6"/>
    </i>
    <i r="1">
      <x v="7"/>
    </i>
    <i r="1">
      <x v="8"/>
    </i>
    <i>
      <x v="2"/>
    </i>
    <i r="1">
      <x v="9"/>
    </i>
    <i r="1">
      <x v="10"/>
    </i>
    <i r="1">
      <x v="11"/>
    </i>
    <i>
      <x v="3"/>
    </i>
    <i r="1">
      <x/>
    </i>
    <i r="1">
      <x v="1"/>
    </i>
    <i r="1">
      <x v="2"/>
    </i>
    <i t="grand">
      <x/>
    </i>
  </rowItems>
  <colFields count="1">
    <field x="-2"/>
  </colFields>
  <colItems count="2">
    <i>
      <x/>
    </i>
    <i i="1">
      <x v="1"/>
    </i>
  </colItems>
  <dataFields count="2">
    <dataField name="Sum of Invoice Amount" fld="0" baseField="0" baseItem="0"/>
    <dataField name="Sum of Paid" fld="1" baseField="0" baseItem="0"/>
  </dataFields>
  <chartFormats count="2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5" series="1">
      <pivotArea type="data" outline="0" fieldPosition="0">
        <references count="2">
          <reference field="4294967294" count="1" selected="0">
            <x v="0"/>
          </reference>
          <reference field="2" count="1" selected="0">
            <x v="3"/>
          </reference>
        </references>
      </pivotArea>
    </chartFormat>
    <chartFormat chart="0" format="6" series="1">
      <pivotArea type="data" outline="0" fieldPosition="0">
        <references count="2">
          <reference field="4294967294" count="1" selected="0">
            <x v="1"/>
          </reference>
          <reference field="2" count="1" selected="0">
            <x v="0"/>
          </reference>
        </references>
      </pivotArea>
    </chartFormat>
    <chartFormat chart="0" format="7" series="1">
      <pivotArea type="data" outline="0" fieldPosition="0">
        <references count="2">
          <reference field="4294967294" count="1" selected="0">
            <x v="1"/>
          </reference>
          <reference field="2" count="1" selected="0">
            <x v="1"/>
          </reference>
        </references>
      </pivotArea>
    </chartFormat>
    <chartFormat chart="0" format="8" series="1">
      <pivotArea type="data" outline="0" fieldPosition="0">
        <references count="2">
          <reference field="4294967294" count="1" selected="0">
            <x v="1"/>
          </reference>
          <reference field="2" count="1" selected="0">
            <x v="2"/>
          </reference>
        </references>
      </pivotArea>
    </chartFormat>
    <chartFormat chart="0" format="9" series="1">
      <pivotArea type="data" outline="0" fieldPosition="0">
        <references count="2">
          <reference field="4294967294" count="1" selected="0">
            <x v="1"/>
          </reference>
          <reference field="2" count="1" selected="0">
            <x v="3"/>
          </reference>
        </references>
      </pivotArea>
    </chartFormat>
    <chartFormat chart="0" format="10" series="1">
      <pivotArea type="data" outline="0" fieldPosition="0">
        <references count="3">
          <reference field="4294967294" count="1" selected="0">
            <x v="0"/>
          </reference>
          <reference field="2" count="1" selected="0">
            <x v="2"/>
          </reference>
          <reference field="5" count="1" selected="0">
            <x v="11"/>
          </reference>
        </references>
      </pivotArea>
    </chartFormat>
    <chartFormat chart="0" format="11" series="1">
      <pivotArea type="data" outline="0" fieldPosition="0">
        <references count="3">
          <reference field="4294967294" count="1" selected="0">
            <x v="0"/>
          </reference>
          <reference field="2" count="1" selected="0">
            <x v="3"/>
          </reference>
          <reference field="5" count="1" selected="0">
            <x v="0"/>
          </reference>
        </references>
      </pivotArea>
    </chartFormat>
    <chartFormat chart="0" format="12" series="1">
      <pivotArea type="data" outline="0" fieldPosition="0">
        <references count="3">
          <reference field="4294967294" count="1" selected="0">
            <x v="0"/>
          </reference>
          <reference field="2" count="1" selected="0">
            <x v="3"/>
          </reference>
          <reference field="5" count="1" selected="0">
            <x v="1"/>
          </reference>
        </references>
      </pivotArea>
    </chartFormat>
    <chartFormat chart="0" format="13" series="1">
      <pivotArea type="data" outline="0" fieldPosition="0">
        <references count="3">
          <reference field="4294967294" count="1" selected="0">
            <x v="0"/>
          </reference>
          <reference field="2" count="1" selected="0">
            <x v="3"/>
          </reference>
          <reference field="5" count="1" selected="0">
            <x v="2"/>
          </reference>
        </references>
      </pivotArea>
    </chartFormat>
    <chartFormat chart="0" format="14" series="1">
      <pivotArea type="data" outline="0" fieldPosition="0">
        <references count="3">
          <reference field="4294967294" count="1" selected="0">
            <x v="1"/>
          </reference>
          <reference field="2" count="1" selected="0">
            <x v="0"/>
          </reference>
          <reference field="5" count="1" selected="0">
            <x v="3"/>
          </reference>
        </references>
      </pivotArea>
    </chartFormat>
    <chartFormat chart="0" format="15" series="1">
      <pivotArea type="data" outline="0" fieldPosition="0">
        <references count="3">
          <reference field="4294967294" count="1" selected="0">
            <x v="1"/>
          </reference>
          <reference field="2" count="1" selected="0">
            <x v="0"/>
          </reference>
          <reference field="5" count="1" selected="0">
            <x v="4"/>
          </reference>
        </references>
      </pivotArea>
    </chartFormat>
    <chartFormat chart="0" format="16" series="1">
      <pivotArea type="data" outline="0" fieldPosition="0">
        <references count="3">
          <reference field="4294967294" count="1" selected="0">
            <x v="1"/>
          </reference>
          <reference field="2" count="1" selected="0">
            <x v="0"/>
          </reference>
          <reference field="5" count="1" selected="0">
            <x v="5"/>
          </reference>
        </references>
      </pivotArea>
    </chartFormat>
    <chartFormat chart="0" format="17" series="1">
      <pivotArea type="data" outline="0" fieldPosition="0">
        <references count="3">
          <reference field="4294967294" count="1" selected="0">
            <x v="1"/>
          </reference>
          <reference field="2" count="1" selected="0">
            <x v="1"/>
          </reference>
          <reference field="5" count="1" selected="0">
            <x v="6"/>
          </reference>
        </references>
      </pivotArea>
    </chartFormat>
    <chartFormat chart="0" format="18" series="1">
      <pivotArea type="data" outline="0" fieldPosition="0">
        <references count="3">
          <reference field="4294967294" count="1" selected="0">
            <x v="1"/>
          </reference>
          <reference field="2" count="1" selected="0">
            <x v="1"/>
          </reference>
          <reference field="5" count="1" selected="0">
            <x v="7"/>
          </reference>
        </references>
      </pivotArea>
    </chartFormat>
    <chartFormat chart="0" format="19" series="1">
      <pivotArea type="data" outline="0" fieldPosition="0">
        <references count="3">
          <reference field="4294967294" count="1" selected="0">
            <x v="1"/>
          </reference>
          <reference field="2" count="1" selected="0">
            <x v="1"/>
          </reference>
          <reference field="5" count="1" selected="0">
            <x v="8"/>
          </reference>
        </references>
      </pivotArea>
    </chartFormat>
    <chartFormat chart="0" format="20" series="1">
      <pivotArea type="data" outline="0" fieldPosition="0">
        <references count="3">
          <reference field="4294967294" count="1" selected="0">
            <x v="1"/>
          </reference>
          <reference field="2" count="1" selected="0">
            <x v="2"/>
          </reference>
          <reference field="5" count="1" selected="0">
            <x v="9"/>
          </reference>
        </references>
      </pivotArea>
    </chartFormat>
    <chartFormat chart="0" format="21" series="1">
      <pivotArea type="data" outline="0" fieldPosition="0">
        <references count="3">
          <reference field="4294967294" count="1" selected="0">
            <x v="1"/>
          </reference>
          <reference field="2" count="1" selected="0">
            <x v="2"/>
          </reference>
          <reference field="5" count="1" selected="0">
            <x v="10"/>
          </reference>
        </references>
      </pivotArea>
    </chartFormat>
    <chartFormat chart="0" format="22" series="1">
      <pivotArea type="data" outline="0" fieldPosition="0">
        <references count="3">
          <reference field="4294967294" count="1" selected="0">
            <x v="1"/>
          </reference>
          <reference field="2" count="1" selected="0">
            <x v="2"/>
          </reference>
          <reference field="5" count="1" selected="0">
            <x v="11"/>
          </reference>
        </references>
      </pivotArea>
    </chartFormat>
    <chartFormat chart="0" format="23" series="1">
      <pivotArea type="data" outline="0" fieldPosition="0">
        <references count="3">
          <reference field="4294967294" count="1" selected="0">
            <x v="1"/>
          </reference>
          <reference field="2" count="1" selected="0">
            <x v="3"/>
          </reference>
          <reference field="5" count="1" selected="0">
            <x v="0"/>
          </reference>
        </references>
      </pivotArea>
    </chartFormat>
    <chartFormat chart="0" format="24" series="1">
      <pivotArea type="data" outline="0" fieldPosition="0">
        <references count="3">
          <reference field="4294967294" count="1" selected="0">
            <x v="1"/>
          </reference>
          <reference field="2" count="1" selected="0">
            <x v="3"/>
          </reference>
          <reference field="5" count="1" selected="0">
            <x v="1"/>
          </reference>
        </references>
      </pivotArea>
    </chartFormat>
    <chartFormat chart="0" format="25" series="1">
      <pivotArea type="data" outline="0" fieldPosition="0">
        <references count="3">
          <reference field="4294967294" count="1" selected="0">
            <x v="1"/>
          </reference>
          <reference field="2" count="1" selected="0">
            <x v="3"/>
          </reference>
          <reference field="5" count="1" selected="0">
            <x v="2"/>
          </reference>
        </references>
      </pivotArea>
    </chartFormat>
  </chartFormats>
  <pivotHierarchies count="73">
    <pivotHierarchy dragToData="1"/>
    <pivotHierarchy dragToData="1"/>
    <pivotHierarchy multipleItemSelectionAllowed="1"/>
    <pivotHierarchy dragToData="1"/>
    <pivotHierarchy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2">
    <rowHierarchyUsage hierarchyUsage="6"/>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7" columnCount="2" cacheId="1969164214">
        <x15:pivotRow count="2">
          <x15:c t="e">
            <x15:v/>
          </x15:c>
          <x15:c t="e">
            <x15:v/>
          </x15:c>
        </x15:pivotRow>
        <x15:pivotRow count="2">
          <x15:c>
            <x15:v>179184</x15:v>
          </x15:c>
          <x15:c>
            <x15:v>148984</x15:v>
          </x15:c>
        </x15:pivotRow>
        <x15:pivotRow count="2">
          <x15:c>
            <x15:v>145282</x15:v>
          </x15:c>
          <x15:c>
            <x15:v>127182</x15:v>
          </x15:c>
        </x15:pivotRow>
        <x15:pivotRow count="2">
          <x15:c>
            <x15:v>65082</x15:v>
          </x15:c>
          <x15:c>
            <x15:v>65082</x15:v>
          </x15:c>
        </x15:pivotRow>
        <x15:pivotRow count="2">
          <x15:c t="e">
            <x15:v/>
          </x15:c>
          <x15:c t="e">
            <x15:v/>
          </x15:c>
        </x15:pivotRow>
        <x15:pivotRow count="2">
          <x15:c>
            <x15:v>111782</x15:v>
          </x15:c>
          <x15:c>
            <x15:v>104882</x15:v>
          </x15:c>
        </x15:pivotRow>
        <x15:pivotRow count="2">
          <x15:c>
            <x15:v>67830</x15:v>
          </x15:c>
          <x15:c>
            <x15:v>60930</x15:v>
          </x15:c>
        </x15:pivotRow>
        <x15:pivotRow count="2">
          <x15:c>
            <x15:v>64054</x15:v>
          </x15:c>
          <x15:c>
            <x15:v>52854</x15:v>
          </x15:c>
        </x15:pivotRow>
        <x15:pivotRow count="2">
          <x15:c t="e">
            <x15:v/>
          </x15:c>
          <x15:c t="e">
            <x15:v/>
          </x15:c>
        </x15:pivotRow>
        <x15:pivotRow count="2">
          <x15:c>
            <x15:v>91680</x15:v>
          </x15:c>
          <x15:c>
            <x15:v>78480</x15:v>
          </x15:c>
        </x15:pivotRow>
        <x15:pivotRow count="2">
          <x15:c>
            <x15:v>67402</x15:v>
          </x15:c>
          <x15:c>
            <x15:v>54202</x15:v>
          </x15:c>
        </x15:pivotRow>
        <x15:pivotRow count="2">
          <x15:c>
            <x15:v>54630</x15:v>
          </x15:c>
          <x15:c>
            <x15:v>54630</x15:v>
          </x15:c>
        </x15:pivotRow>
        <x15:pivotRow count="2">
          <x15:c t="e">
            <x15:v/>
          </x15:c>
          <x15:c t="e">
            <x15:v/>
          </x15:c>
        </x15:pivotRow>
        <x15:pivotRow count="2">
          <x15:c>
            <x15:v>175836</x15:v>
          </x15:c>
          <x15:c>
            <x15:v>119886</x15:v>
          </x15:c>
        </x15:pivotRow>
        <x15:pivotRow count="2">
          <x15:c>
            <x15:v>213284</x15:v>
          </x15:c>
          <x15:c>
            <x15:v>182934</x15:v>
          </x15:c>
        </x15:pivotRow>
        <x15:pivotRow count="2">
          <x15:c>
            <x15:v>488130</x15:v>
          </x15:c>
          <x15:c>
            <x15:v>358888</x15:v>
          </x15:c>
        </x15:pivotRow>
        <x15:pivotRow count="2">
          <x15:c>
            <x15:v>1724176</x15:v>
          </x15:c>
          <x15:c>
            <x15:v>1408934</x15:v>
          </x15:c>
        </x15:pivotRow>
      </x15:pivotTableData>
    </ext>
    <ext xmlns:x15="http://schemas.microsoft.com/office/spreadsheetml/2010/11/main" uri="{E67621CE-5B39-4880-91FE-76760E9C1902}">
      <x15:pivotTableUISettings relNeededHidden="1">
        <x15:activeTabTopLevelEntity name="[Quarterly_Sales]"/>
        <x15:activeTabTopLevelEntity name="[Expens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605E60-DDA2-4007-A7F8-98D684FF18B8}" name="PivotChartTable2"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E8" firstHeaderRow="0" firstDataRow="1" firstDataCol="1"/>
  <pivotFields count="8">
    <pivotField axis="axisRow" allDrilled="1" subtotalTop="0" showAll="0" dataSourceSort="1" defaultSubtotal="0">
      <items count="6">
        <item c="1" x="0"/>
        <item c="1" x="1"/>
        <item c="1" x="2"/>
        <item c="1" x="3"/>
        <item c="1" x="4"/>
        <item c="1" x="5"/>
      </items>
    </pivotField>
    <pivotField axis="axisRow" subtotalTop="0" showAll="0" dataSourceSort="1" defaultSubtotal="0"/>
    <pivotField axis="axisRow" subtotalTop="0" showAll="0" dataSourceSort="1"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4">
    <i>
      <x/>
    </i>
    <i i="1">
      <x v="1"/>
    </i>
    <i i="2">
      <x v="2"/>
    </i>
    <i i="3">
      <x v="3"/>
    </i>
  </colItems>
  <dataFields count="4">
    <dataField name="Sales" fld="6" baseField="0" baseItem="0"/>
    <dataField name="Total_Cost" fld="3" baseField="0" baseItem="0"/>
    <dataField name="Production Cost" fld="4" baseField="0" baseItem="0"/>
    <dataField name="Distribution Cost" fld="5" baseField="0" baseItem="0"/>
  </dataField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3"/>
          </reference>
        </references>
      </pivotArea>
    </chartFormat>
    <chartFormat chart="0" format="3" series="1">
      <pivotArea type="data" outline="0" fieldPosition="0">
        <references count="1">
          <reference field="4294967294" count="1" selected="0">
            <x v="0"/>
          </reference>
        </references>
      </pivotArea>
    </chartFormat>
  </chartFormats>
  <pivotHierarchies count="73">
    <pivotHierarchy dragToData="1"/>
    <pivotHierarchy dragToData="1"/>
    <pivotHierarchy multipleItemSelectionAllowed="1"/>
    <pivotHierarchy dragToData="1"/>
    <pivotHierarchy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caption="Total_Cost"/>
    <pivotHierarchy dragToData="1"/>
    <pivotHierarchy dragToData="1" caption="Distribution Cost"/>
    <pivotHierarchy dragToData="1" caption="Production Cost"/>
    <pivotHierarchy dragToData="1"/>
    <pivotHierarchy dragToData="1"/>
    <pivotHierarchy dragToData="1"/>
    <pivotHierarchy dragToData="1"/>
    <pivotHierarchy dragToData="1"/>
    <pivotHierarchy dragToData="1"/>
  </pivotHierarchie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4" cacheId="323500722">
        <x15:pivotRow count="4">
          <x15:c>
            <x15:v>557000</x15:v>
          </x15:c>
          <x15:c>
            <x15:v>389900</x15:v>
          </x15:c>
          <x15:c>
            <x15:v>334200</x15:v>
          </x15:c>
          <x15:c>
            <x15:v>55700</x15:v>
          </x15:c>
        </x15:pivotRow>
        <x15:pivotRow count="4">
          <x15:c>
            <x15:v>3484000</x15:v>
          </x15:c>
          <x15:c>
            <x15:v>1738800</x15:v>
          </x15:c>
          <x15:c>
            <x15:v>1490400</x15:v>
          </x15:c>
          <x15:c>
            <x15:v>248400</x15:v>
          </x15:c>
        </x15:pivotRow>
        <x15:pivotRow count="4">
          <x15:c>
            <x15:v>575000</x15:v>
          </x15:c>
          <x15:c>
            <x15:v>346500</x15:v>
          </x15:c>
          <x15:c>
            <x15:v>297000</x15:v>
          </x15:c>
          <x15:c>
            <x15:v>49500</x15:v>
          </x15:c>
        </x15:pivotRow>
        <x15:pivotRow count="4">
          <x15:c>
            <x15:v>1289000</x15:v>
          </x15:c>
          <x15:c>
            <x15:v>839300</x15:v>
          </x15:c>
          <x15:c>
            <x15:v>719400</x15:v>
          </x15:c>
          <x15:c>
            <x15:v>119900</x15:v>
          </x15:c>
        </x15:pivotRow>
        <x15:pivotRow count="4">
          <x15:c>
            <x15:v>3709000</x15:v>
          </x15:c>
          <x15:c>
            <x15:v>2274300</x15:v>
          </x15:c>
          <x15:c>
            <x15:v>1949400</x15:v>
          </x15:c>
          <x15:c>
            <x15:v>324900</x15:v>
          </x15:c>
        </x15:pivotRow>
        <x15:pivotRow count="4">
          <x15:c>
            <x15:v>222000</x15:v>
          </x15:c>
          <x15:c>
            <x15:v>113400</x15:v>
          </x15:c>
          <x15:c>
            <x15:v>97200</x15:v>
          </x15:c>
          <x15:c>
            <x15:v>16200</x15:v>
          </x15:c>
        </x15:pivotRow>
        <x15:pivotRow count="4">
          <x15:c>
            <x15:v>9836000</x15:v>
          </x15:c>
          <x15:c>
            <x15:v>5702200</x15:v>
          </x15:c>
          <x15:c>
            <x15:v>4887600</x15:v>
          </x15:c>
          <x15:c>
            <x15:v>814600</x15:v>
          </x15:c>
        </x15:pivotRow>
      </x15:pivotTableData>
    </ext>
    <ext xmlns:x15="http://schemas.microsoft.com/office/spreadsheetml/2010/11/main" uri="{E67621CE-5B39-4880-91FE-76760E9C1902}">
      <x15:pivotTableUISettings>
        <x15:activeTabTopLevelEntity name="[Customers]"/>
        <x15:activeTabTopLevelEntity name="[Cost]"/>
        <x15:activeTabTopLevelEntity name="[Quarterly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55D6F6-9D82-44B8-8852-A5C777FEB47E}" name="PivotTable6" cacheId="0" applyNumberFormats="0" applyBorderFormats="0" applyFontFormats="0" applyPatternFormats="0" applyAlignmentFormats="0" applyWidthHeightFormats="1" dataCaption="Values" tag="8322c402-7e81-47fe-9f2f-69471a40f94c" updatedVersion="8" minRefreshableVersion="3" subtotalHiddenItems="1" itemPrintTitles="1" createdVersion="8" indent="0" outline="1" outlineData="1" multipleFieldFilters="0" rowHeaderCaption="Top 10 customers">
  <location ref="S10:T21"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ales" fld="1" baseField="0" baseItem="0"/>
  </dataFields>
  <formats count="8">
    <format dxfId="90">
      <pivotArea field="0" type="button" dataOnly="0" labelOnly="1" outline="0" axis="axisRow" fieldPosition="0"/>
    </format>
    <format dxfId="89">
      <pivotArea dataOnly="0" labelOnly="1" outline="0" axis="axisValues" fieldPosition="0"/>
    </format>
    <format dxfId="88">
      <pivotArea field="0" type="button" dataOnly="0" labelOnly="1" outline="0" axis="axisRow" fieldPosition="0"/>
    </format>
    <format dxfId="87">
      <pivotArea dataOnly="0" labelOnly="1" outline="0" axis="axisValues" fieldPosition="0"/>
    </format>
    <format dxfId="86">
      <pivotArea field="0" type="button" dataOnly="0" labelOnly="1" outline="0" axis="axisRow" fieldPosition="0"/>
    </format>
    <format dxfId="85">
      <pivotArea dataOnly="0" labelOnly="1" outline="0" axis="axisValues" fieldPosition="0"/>
    </format>
    <format dxfId="84">
      <pivotArea grandRow="1" outline="0" collapsedLevelsAreSubtotals="1" fieldPosition="0"/>
    </format>
    <format dxfId="83">
      <pivotArea dataOnly="0" labelOnly="1" grandRow="1" outline="0" fieldPosition="0"/>
    </format>
  </formats>
  <conditionalFormats count="1">
    <conditionalFormat priority="2">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pivotHierarchies count="73">
    <pivotHierarchy dragToData="1"/>
    <pivotHierarchy dragToData="1"/>
    <pivotHierarchy multipleItemSelectionAllowed="1"/>
    <pivotHierarchy dragToData="1"/>
    <pivotHierarchy multipleItemSelectionAllowed="1"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1">
    <filter fld="0" type="count" id="1" iMeasureHier="62">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Quarterly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BFA235-0ABA-4C99-926E-C70084B7E323}" name="PivotTable7" cacheId="1" applyNumberFormats="0" applyBorderFormats="0" applyFontFormats="0" applyPatternFormats="0" applyAlignmentFormats="0" applyWidthHeightFormats="1" dataCaption="Values" tag="3b27d0f9-5642-499c-b0d5-a03187e53275" updatedVersion="8" minRefreshableVersion="3" useAutoFormatting="1" subtotalHiddenItems="1" itemPrintTitles="1" createdVersion="8" indent="0" outline="1" outlineData="1" multipleFieldFilters="0" rowHeaderCaption="Type of Expenses">
  <location ref="S22:T3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mount" fld="1" baseField="0" baseItem="0"/>
  </dataFields>
  <formats count="6">
    <format dxfId="96">
      <pivotArea field="0" type="button" dataOnly="0" labelOnly="1" outline="0" axis="axisRow" fieldPosition="0"/>
    </format>
    <format dxfId="95">
      <pivotArea dataOnly="0" labelOnly="1" outline="0" axis="axisValues" fieldPosition="0"/>
    </format>
    <format dxfId="94">
      <pivotArea field="0" type="button" dataOnly="0" labelOnly="1" outline="0" axis="axisRow" fieldPosition="0"/>
    </format>
    <format dxfId="93">
      <pivotArea dataOnly="0" labelOnly="1" outline="0" axis="axisValues" fieldPosition="0"/>
    </format>
    <format dxfId="92">
      <pivotArea grandRow="1" outline="0" collapsedLevelsAreSubtotals="1" fieldPosition="0"/>
    </format>
    <format dxfId="91">
      <pivotArea dataOnly="0" labelOnly="1" grandRow="1" outline="0" fieldPosition="0"/>
    </format>
  </formats>
  <conditionalFormats count="1">
    <conditionalFormat priority="1">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pivotHierarchies count="73">
    <pivotHierarchy dragToData="1"/>
    <pivotHierarchy dragToData="1"/>
    <pivotHierarchy multipleItemSelectionAllowed="1"/>
    <pivotHierarchy dragToData="1"/>
    <pivotHierarchy multipleItemSelectionAllowed="1"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mount"/>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8DBCC1-7688-4B18-9527-467FC23CAC53}" name="PivotTable1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ountry">
  <location ref="M26:O40" firstHeaderRow="0" firstDataRow="1" firstDataCol="1"/>
  <pivotFields count="4">
    <pivotField axis="axisRow" allDrilled="1" subtotalTop="0" showAll="0" sortType="ascending" defaultSubtotal="0">
      <items count="13">
        <item c="1" x="0"/>
        <item c="1" x="1"/>
        <item c="1" x="2"/>
        <item c="1" x="3"/>
        <item c="1" x="4"/>
        <item c="1" x="5"/>
        <item c="1" x="6"/>
        <item c="1" x="7"/>
        <item c="1" x="8"/>
        <item c="1" x="9"/>
        <item c="1" x="10"/>
        <item c="1" x="11"/>
        <item c="1" x="12"/>
      </items>
    </pivotField>
    <pivotField axis="axisRow" subtotalTop="0" showAll="0" dataSourceSort="1" defaultSubtotal="0"/>
    <pivotField dataField="1" subtotalTop="0" showAll="0" defaultSubtotal="0"/>
    <pivotField dataField="1" subtotalTop="0" showAll="0" defaultSubtota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ales" fld="3" baseField="0" baseItem="0"/>
    <dataField name=" Total_Cost" fld="2" baseField="0" baseItem="0"/>
  </dataFields>
  <formats count="25">
    <format dxfId="82">
      <pivotArea dataOnly="0" labelOnly="1" outline="0" fieldPosition="0">
        <references count="1">
          <reference field="4294967294" count="1">
            <x v="0"/>
          </reference>
        </references>
      </pivotArea>
    </format>
    <format dxfId="81">
      <pivotArea field="0" type="button" dataOnly="0" labelOnly="1" outline="0" axis="axisRow" fieldPosition="0"/>
    </format>
    <format dxfId="80">
      <pivotArea dataOnly="0" labelOnly="1" outline="0" fieldPosition="0">
        <references count="1">
          <reference field="4294967294" count="2">
            <x v="0"/>
            <x v="1"/>
          </reference>
        </references>
      </pivotArea>
    </format>
    <format dxfId="79">
      <pivotArea field="0" type="button" dataOnly="0" labelOnly="1" outline="0" axis="axisRow" fieldPosition="0"/>
    </format>
    <format dxfId="78">
      <pivotArea dataOnly="0" labelOnly="1" outline="0" fieldPosition="0">
        <references count="1">
          <reference field="4294967294" count="2">
            <x v="0"/>
            <x v="1"/>
          </reference>
        </references>
      </pivotArea>
    </format>
    <format dxfId="77">
      <pivotArea grandRow="1" outline="0" collapsedLevelsAreSubtotals="1" fieldPosition="0"/>
    </format>
    <format dxfId="76">
      <pivotArea dataOnly="0" labelOnly="1" grandRow="1" outline="0" fieldPosition="0"/>
    </format>
    <format dxfId="75">
      <pivotArea grandRow="1" outline="0" collapsedLevelsAreSubtotals="1" fieldPosition="0"/>
    </format>
    <format dxfId="74">
      <pivotArea dataOnly="0" labelOnly="1" grandRow="1" outline="0" fieldPosition="0"/>
    </format>
    <format dxfId="73">
      <pivotArea grandRow="1" outline="0" collapsedLevelsAreSubtotals="1" fieldPosition="0"/>
    </format>
    <format dxfId="72">
      <pivotArea dataOnly="0" labelOnly="1" grandRow="1" outline="0" fieldPosition="0"/>
    </format>
    <format dxfId="71">
      <pivotArea grandRow="1" outline="0" collapsedLevelsAreSubtotals="1" fieldPosition="0"/>
    </format>
    <format dxfId="70">
      <pivotArea dataOnly="0" labelOnly="1" grandRow="1" outline="0" fieldPosition="0"/>
    </format>
    <format dxfId="69">
      <pivotArea field="0" type="button" dataOnly="0" labelOnly="1" outline="0" axis="axisRow" fieldPosition="0"/>
    </format>
    <format dxfId="68">
      <pivotArea dataOnly="0" labelOnly="1" fieldPosition="0">
        <references count="1">
          <reference field="0" count="0"/>
        </references>
      </pivotArea>
    </format>
    <format dxfId="67">
      <pivotArea dataOnly="0" labelOnly="1" grandRow="1" outline="0" fieldPosition="0"/>
    </format>
    <format dxfId="66">
      <pivotArea outline="0" collapsedLevelsAreSubtotals="1" fieldPosition="0">
        <references count="1">
          <reference field="4294967294" count="1" selected="0">
            <x v="1"/>
          </reference>
        </references>
      </pivotArea>
    </format>
    <format dxfId="65">
      <pivotArea dataOnly="0" labelOnly="1" outline="0" fieldPosition="0">
        <references count="1">
          <reference field="4294967294" count="1">
            <x v="1"/>
          </reference>
        </references>
      </pivotArea>
    </format>
    <format dxfId="64">
      <pivotArea type="all" dataOnly="0" outline="0" fieldPosition="0"/>
    </format>
    <format dxfId="63">
      <pivotArea outline="0" collapsedLevelsAreSubtotals="1" fieldPosition="0"/>
    </format>
    <format dxfId="62">
      <pivotArea field="0" type="button" dataOnly="0" labelOnly="1" outline="0" axis="axisRow" fieldPosition="0"/>
    </format>
    <format dxfId="61">
      <pivotArea dataOnly="0" labelOnly="1" fieldPosition="0">
        <references count="1">
          <reference field="0" count="0"/>
        </references>
      </pivotArea>
    </format>
    <format dxfId="60">
      <pivotArea dataOnly="0" labelOnly="1" grandRow="1" outline="0" fieldPosition="0"/>
    </format>
    <format dxfId="59">
      <pivotArea dataOnly="0" labelOnly="1" outline="0" fieldPosition="0">
        <references count="1">
          <reference field="4294967294" count="2">
            <x v="0"/>
            <x v="1"/>
          </reference>
        </references>
      </pivotArea>
    </format>
    <format dxfId="58">
      <pivotArea dataOnly="0" grandRow="1" fieldPosition="0"/>
    </format>
  </formats>
  <pivotHierarchies count="73">
    <pivotHierarchy dragToData="1"/>
    <pivotHierarchy dragToData="1"/>
    <pivotHierarchy/>
    <pivotHierarchy dragToData="1"/>
    <pivotHierarchy dragToData="1"/>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caption=" Total_Cos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ost]"/>
        <x15:activeTabTopLevelEntity name="[Quarterly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B2B386-408A-44D2-91A4-A0A39089F589}" name="PivotTable10" cacheId="3" applyNumberFormats="0" applyBorderFormats="0" applyFontFormats="0" applyPatternFormats="0" applyAlignmentFormats="0" applyWidthHeightFormats="1" dataCaption="Values" tag="789703f3-9601-4c0c-bfda-e04e8344a117" updatedVersion="8" minRefreshableVersion="3" subtotalHiddenItems="1" itemPrintTitles="1" createdVersion="8" indent="0" outline="1" outlineData="1" multipleFieldFilters="0" rowHeaderCaption="Type Of Expenses">
  <location ref="Q9:S22"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Paid" fld="1" baseField="0" baseItem="10"/>
    <dataField name="Payable" fld="2" baseField="0" baseItem="10"/>
  </dataFields>
  <formats count="15">
    <format dxfId="111">
      <pivotArea field="0" type="button" dataOnly="0" labelOnly="1" outline="0" axis="axisRow" fieldPosition="0"/>
    </format>
    <format dxfId="110">
      <pivotArea dataOnly="0" labelOnly="1" outline="0" fieldPosition="0">
        <references count="1">
          <reference field="4294967294" count="2">
            <x v="0"/>
            <x v="1"/>
          </reference>
        </references>
      </pivotArea>
    </format>
    <format dxfId="109">
      <pivotArea field="0" type="button" dataOnly="0" labelOnly="1" outline="0" axis="axisRow" fieldPosition="0"/>
    </format>
    <format dxfId="108">
      <pivotArea dataOnly="0" labelOnly="1" outline="0" fieldPosition="0">
        <references count="1">
          <reference field="4294967294" count="2">
            <x v="0"/>
            <x v="1"/>
          </reference>
        </references>
      </pivotArea>
    </format>
    <format dxfId="107">
      <pivotArea dataOnly="0" grandRow="1" fieldPosition="0"/>
    </format>
    <format dxfId="106">
      <pivotArea type="all" dataOnly="0" outline="0" fieldPosition="0"/>
    </format>
    <format dxfId="105">
      <pivotArea outline="0" collapsedLevelsAreSubtotals="1" fieldPosition="0"/>
    </format>
    <format dxfId="104">
      <pivotArea field="0" type="button" dataOnly="0" labelOnly="1" outline="0" axis="axisRow" fieldPosition="0"/>
    </format>
    <format dxfId="103">
      <pivotArea dataOnly="0" labelOnly="1" fieldPosition="0">
        <references count="1">
          <reference field="0" count="0"/>
        </references>
      </pivotArea>
    </format>
    <format dxfId="102">
      <pivotArea dataOnly="0" labelOnly="1" grandRow="1" outline="0" fieldPosition="0"/>
    </format>
    <format dxfId="101">
      <pivotArea dataOnly="0" labelOnly="1" outline="0" fieldPosition="0">
        <references count="1">
          <reference field="4294967294" count="2">
            <x v="0"/>
            <x v="1"/>
          </reference>
        </references>
      </pivotArea>
    </format>
    <format dxfId="100">
      <pivotArea outline="0" collapsedLevelsAreSubtotals="1" fieldPosition="0">
        <references count="1">
          <reference field="4294967294" count="1" selected="0">
            <x v="0"/>
          </reference>
        </references>
      </pivotArea>
    </format>
    <format dxfId="99">
      <pivotArea dataOnly="0" labelOnly="1" outline="0" fieldPosition="0">
        <references count="1">
          <reference field="4294967294" count="1">
            <x v="0"/>
          </reference>
        </references>
      </pivotArea>
    </format>
    <format dxfId="98">
      <pivotArea collapsedLevelsAreSubtotals="1" fieldPosition="0">
        <references count="1">
          <reference field="0" count="0"/>
        </references>
      </pivotArea>
    </format>
    <format dxfId="97">
      <pivotArea collapsedLevelsAreSubtotals="1" fieldPosition="0">
        <references count="1">
          <reference field="0" count="0"/>
        </references>
      </pivotArea>
    </format>
  </formats>
  <conditionalFormats count="1">
    <conditionalFormat priority="2">
      <pivotAreas count="1">
        <pivotArea type="data" collapsedLevelsAreSubtotals="1" fieldPosition="0">
          <references count="1">
            <reference field="0" count="12">
              <x v="0"/>
              <x v="1"/>
              <x v="2"/>
              <x v="3"/>
              <x v="4"/>
              <x v="5"/>
              <x v="6"/>
              <x v="7"/>
              <x v="8"/>
              <x v="9"/>
              <x v="10"/>
              <x v="11"/>
            </reference>
          </references>
        </pivotArea>
      </pivotAreas>
    </conditionalFormat>
  </conditionalFormats>
  <pivotHierarchies count="73">
    <pivotHierarchy dragToData="1"/>
    <pivotHierarchy dragToData="1"/>
    <pivotHierarchy multipleItemSelectionAllowed="1"/>
    <pivotHierarchy dragToData="1"/>
    <pivotHierarchy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Paid"/>
    <pivotHierarchy dragToData="1" caption="Payable"/>
    <pivotHierarchy dragToData="1"/>
    <pivotHierarchy dragToData="1"/>
  </pivotHierarchies>
  <pivotTableStyleInfo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A25D48-F5EE-4EC3-9736-B5E4FFCFC7A7}" name="PivotTable12" cacheId="4" applyNumberFormats="0" applyBorderFormats="0" applyFontFormats="0" applyPatternFormats="0" applyAlignmentFormats="0" applyWidthHeightFormats="1" dataCaption="Values" tag="eac856c6-ac07-442d-a114-6a461217e9a2" updatedVersion="8" minRefreshableVersion="3" subtotalHiddenItems="1" itemPrintTitles="1" createdVersion="8" indent="0" outline="1" outlineData="1" multipleFieldFilters="0" rowHeaderCaption="Name of Supplier">
  <location ref="Q23:S3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Paid" fld="1" baseField="0" baseItem="0"/>
    <dataField name="Payable" fld="2" baseField="0" baseItem="0"/>
  </dataFields>
  <formats count="13">
    <format dxfId="124">
      <pivotArea field="0" type="button" dataOnly="0" labelOnly="1" outline="0" axis="axisRow" fieldPosition="0"/>
    </format>
    <format dxfId="123">
      <pivotArea dataOnly="0" labelOnly="1" fieldPosition="0">
        <references count="1">
          <reference field="0" count="0"/>
        </references>
      </pivotArea>
    </format>
    <format dxfId="122">
      <pivotArea dataOnly="0" labelOnly="1" grandRow="1" outline="0" fieldPosition="0"/>
    </format>
    <format dxfId="121">
      <pivotArea dataOnly="0" outline="0" fieldPosition="0">
        <references count="1">
          <reference field="4294967294" count="1">
            <x v="0"/>
          </reference>
        </references>
      </pivotArea>
    </format>
    <format dxfId="120">
      <pivotArea outline="0" collapsedLevelsAreSubtotals="1" fieldPosition="0">
        <references count="1">
          <reference field="4294967294" count="1" selected="0">
            <x v="1"/>
          </reference>
        </references>
      </pivotArea>
    </format>
    <format dxfId="119">
      <pivotArea dataOnly="0" labelOnly="1" outline="0" fieldPosition="0">
        <references count="1">
          <reference field="4294967294" count="1">
            <x v="1"/>
          </reference>
        </references>
      </pivotArea>
    </format>
    <format dxfId="118">
      <pivotArea field="0" type="button" dataOnly="0" labelOnly="1" outline="0" axis="axisRow" fieldPosition="0"/>
    </format>
    <format dxfId="117">
      <pivotArea dataOnly="0" labelOnly="1" outline="0" fieldPosition="0">
        <references count="1">
          <reference field="4294967294" count="2">
            <x v="0"/>
            <x v="1"/>
          </reference>
        </references>
      </pivotArea>
    </format>
    <format dxfId="116">
      <pivotArea field="0" type="button" dataOnly="0" labelOnly="1" outline="0" axis="axisRow" fieldPosition="0"/>
    </format>
    <format dxfId="115">
      <pivotArea dataOnly="0" labelOnly="1" outline="0" fieldPosition="0">
        <references count="1">
          <reference field="4294967294" count="2">
            <x v="0"/>
            <x v="1"/>
          </reference>
        </references>
      </pivotArea>
    </format>
    <format dxfId="114">
      <pivotArea grandRow="1" outline="0" collapsedLevelsAreSubtotals="1" fieldPosition="0"/>
    </format>
    <format dxfId="113">
      <pivotArea dataOnly="0" labelOnly="1" grandRow="1" outline="0" fieldPosition="0"/>
    </format>
    <format dxfId="112">
      <pivotArea collapsedLevelsAreSubtotals="1" fieldPosition="0">
        <references count="1">
          <reference field="0" count="0"/>
        </references>
      </pivotArea>
    </format>
  </formats>
  <conditionalFormats count="1">
    <conditionalFormat priority="1">
      <pivotAreas count="1">
        <pivotArea type="data" collapsedLevelsAreSubtotals="1" fieldPosition="0">
          <references count="1">
            <reference field="0" count="12">
              <x v="0"/>
              <x v="1"/>
              <x v="2"/>
              <x v="3"/>
              <x v="4"/>
              <x v="5"/>
              <x v="6"/>
              <x v="7"/>
              <x v="8"/>
              <x v="9"/>
              <x v="10"/>
              <x v="11"/>
            </reference>
          </references>
        </pivotArea>
      </pivotAreas>
    </conditionalFormat>
  </conditionalFormats>
  <pivotHierarchies count="73">
    <pivotHierarchy dragToData="1"/>
    <pivotHierarchy dragToData="1"/>
    <pivotHierarchy multipleItemSelectionAllowed="1"/>
    <pivotHierarchy dragToData="1"/>
    <pivotHierarchy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Paid"/>
    <pivotHierarchy dragToData="1" caption="Payable"/>
    <pivotHierarchy dragToData="1"/>
    <pivotHierarchy dragToData="1"/>
  </pivotHierarchies>
  <pivotTableStyleInfo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0E040E-892C-47C4-B1A7-BBB21CD22AB8}" name="PivotTable9"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rowHeaderCaption="Country">
  <location ref="A165:C183" firstHeaderRow="0" firstDataRow="1"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ales" fld="1" baseField="0" baseItem="0"/>
    <dataField name="Total_Cost" fld="2" baseField="0" baseItem="0"/>
  </dataFields>
  <formats count="5">
    <format dxfId="4">
      <pivotArea grandRow="1" outline="0" collapsedLevelsAreSubtotals="1" fieldPosition="0"/>
    </format>
    <format dxfId="3">
      <pivotArea dataOnly="0" labelOnly="1" grandRow="1" outline="0" fieldPosition="0"/>
    </format>
    <format dxfId="2">
      <pivotArea dataOnly="0" labelOnly="1" grandRow="1" outline="0" fieldPosition="0"/>
    </format>
    <format dxfId="1">
      <pivotArea dataOnly="0" grandRow="1" fieldPosition="0"/>
    </format>
    <format dxfId="0">
      <pivotArea dataOnly="0" grandRow="1" fieldPosition="0"/>
    </format>
  </format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1"/>
          </reference>
          <reference field="0" count="1" selected="0">
            <x v="7"/>
          </reference>
        </references>
      </pivotArea>
    </chartFormat>
    <chartFormat chart="0" format="5">
      <pivotArea type="data" outline="0" fieldPosition="0">
        <references count="2">
          <reference field="4294967294" count="1" selected="0">
            <x v="1"/>
          </reference>
          <reference field="0" count="1" selected="0">
            <x v="8"/>
          </reference>
        </references>
      </pivotArea>
    </chartFormat>
  </chartFormats>
  <pivotHierarchies count="73">
    <pivotHierarchy dragToData="1"/>
    <pivotHierarchy dragToData="1"/>
    <pivotHierarchy/>
    <pivotHierarchy dragToData="1"/>
    <pivotHierarchy dragToData="1"/>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caption="Total_Cos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Quarterly_Sales]"/>
        <x15:activeTabTopLevelEntity name="[Cos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47449B-364D-4A19-AE2F-06324C8CC85E}" name="PivotTable3" cacheId="6" applyNumberFormats="0" applyBorderFormats="0" applyFontFormats="0" applyPatternFormats="0" applyAlignmentFormats="0" applyWidthHeightFormats="1" dataCaption="Values" tag="90064c44-f7fd-4ccd-8eeb-8275e091b4cf" updatedVersion="8" minRefreshableVersion="3" subtotalHiddenItems="1" itemPrintTitles="1" createdVersion="8" indent="0" outline="1" outlineData="1" multipleFieldFilters="0" chartFormat="13">
  <location ref="A43:D48" firstHeaderRow="0" firstDataRow="1" firstDataCol="1"/>
  <pivotFields count="7">
    <pivotField dataField="1" subtotalTop="0" showAll="0" defaultSubtotal="0"/>
    <pivotField dataField="1" subtotalTop="0" showAll="0" defaultSubtotal="0"/>
    <pivotField dataField="1" subtotalTop="0" showAll="0" defaultSubtotal="0"/>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allDrilled="1" subtotalTop="0" showAll="0" dataSourceSort="1" defaultSubtotal="0" defaultAttributeDrillState="1"/>
  </pivotFields>
  <rowFields count="1">
    <field x="3"/>
  </rowFields>
  <rowItems count="5">
    <i>
      <x/>
    </i>
    <i>
      <x v="1"/>
    </i>
    <i>
      <x v="2"/>
    </i>
    <i>
      <x v="3"/>
    </i>
    <i t="grand">
      <x/>
    </i>
  </rowItems>
  <colFields count="1">
    <field x="-2"/>
  </colFields>
  <colItems count="3">
    <i>
      <x/>
    </i>
    <i i="1">
      <x v="1"/>
    </i>
    <i i="2">
      <x v="2"/>
    </i>
  </colItems>
  <dataFields count="3">
    <dataField name="Sum of Total_Cost" fld="0" baseField="0" baseItem="0"/>
    <dataField name="Sum of Invoice Amount" fld="1" baseField="0" baseItem="0"/>
    <dataField name="Sum of Invoice Amount" fld="2" baseField="0" baseItem="0"/>
  </dataFields>
  <chartFormats count="6">
    <chartFormat chart="4" format="13"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4" format="14"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1"/>
          </reference>
        </references>
      </pivotArea>
    </chartFormat>
    <chartFormat chart="4" format="18" series="1">
      <pivotArea type="data" outline="0" fieldPosition="0">
        <references count="1">
          <reference field="4294967294" count="1" selected="0">
            <x v="2"/>
          </reference>
        </references>
      </pivotArea>
    </chartFormat>
    <chartFormat chart="0" format="9" series="1">
      <pivotArea type="data" outline="0" fieldPosition="0">
        <references count="1">
          <reference field="4294967294" count="1" selected="0">
            <x v="2"/>
          </reference>
        </references>
      </pivotArea>
    </chartFormat>
  </chartFormats>
  <pivotHierarchies count="73">
    <pivotHierarchy dragToData="1"/>
    <pivotHierarchy dragToData="1"/>
    <pivotHierarchy multipleItemSelectionAllowed="1"/>
    <pivotHierarchy dragToData="1"/>
    <pivotHierarchy multipleItemSelectionAllowed="1"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caption="Total_Cos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Quarterly_Sales]"/>
        <x15:activeTabTopLevelEntity name="[Cost]"/>
        <x15:activeTabTopLevelEntity name="[Customers]"/>
        <x15:activeTabTopLevelEntity name="[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CA8C20-3158-4EF9-A9EA-2DBCACAAAA19}" name="PivotTable7" cacheId="11" applyNumberFormats="0" applyBorderFormats="0" applyFontFormats="0" applyPatternFormats="0" applyAlignmentFormats="0" applyWidthHeightFormats="1" dataCaption="Values" tag="569bde77-3305-47c1-8a50-713d13c53ca7" updatedVersion="8" minRefreshableVersion="3" useAutoFormatting="1" subtotalHiddenItems="1" itemPrintTitles="1" createdVersion="8" indent="0" outline="1" outlineData="1" multipleFieldFilters="0">
  <location ref="A141:B15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Invoice Amount" fld="1" baseField="0" baseItem="0"/>
  </dataFields>
  <pivotHierarchies count="73">
    <pivotHierarchy dragToData="1"/>
    <pivotHierarchy dragToData="1"/>
    <pivotHierarchy multipleItemSelectionAllowed="1"/>
    <pivotHierarchy dragToData="1"/>
    <pivotHierarchy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7BB30D-60AD-4520-A411-5A3FE16D5C5D}" name="PivotTable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7:C13"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ales" fld="1" baseField="0" baseItem="0"/>
    <dataField name="Total_Cos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73">
    <pivotHierarchy dragToData="1"/>
    <pivotHierarchy dragToData="1"/>
    <pivotHierarchy multipleItemSelectionAllowed="1"/>
    <pivotHierarchy dragToData="1"/>
    <pivotHierarchy multipleItemSelectionAllowed="1"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caption="Total_Cos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arterly_Sales]"/>
        <x15:activeTabTopLevelEntity name="[Cos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F09F3A-94E3-46A1-9CF2-13436598E708}" name="PivotTable8"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2:B106"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Sum of Invoice Amount" fld="1" baseField="0" baseItem="0"/>
  </dataFields>
  <pivotHierarchies count="73">
    <pivotHierarchy dragToData="1"/>
    <pivotHierarchy dragToData="1"/>
    <pivotHierarchy multipleItemSelectionAllowed="1"/>
    <pivotHierarchy dragToData="1"/>
    <pivotHierarchy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Quarterl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E3AEBA5-F33D-4D08-B153-B6A7452CA944}" name="PivotTable12" cacheId="1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 rowHeaderCaption="Country">
  <location ref="N84:P9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2"/>
  </rowFields>
  <rowItems count="14">
    <i>
      <x/>
    </i>
    <i>
      <x v="1"/>
    </i>
    <i>
      <x v="2"/>
    </i>
    <i>
      <x v="3"/>
    </i>
    <i>
      <x v="4"/>
    </i>
    <i>
      <x v="5"/>
    </i>
    <i>
      <x v="6"/>
    </i>
    <i>
      <x v="7"/>
    </i>
    <i>
      <x v="8"/>
    </i>
    <i>
      <x v="9"/>
    </i>
    <i>
      <x v="10"/>
    </i>
    <i>
      <x v="11"/>
    </i>
    <i>
      <x v="12"/>
    </i>
    <i t="grand">
      <x/>
    </i>
  </rowItems>
  <colFields count="1">
    <field x="-2"/>
  </colFields>
  <colItems count="2">
    <i>
      <x/>
    </i>
    <i i="1">
      <x v="1"/>
    </i>
  </colItems>
  <dataFields count="2">
    <dataField name="Total Cost" fld="1" baseField="0" baseItem="0"/>
    <dataField name="Sales" fld="0" baseField="0" baseItem="0"/>
  </dataFields>
  <formats count="10">
    <format dxfId="14">
      <pivotArea outline="0" collapsedLevelsAreSubtotals="1" fieldPosition="0"/>
    </format>
    <format dxfId="13">
      <pivotArea dataOnly="0" labelOnly="1" grandRow="1" outline="0" fieldPosition="0"/>
    </format>
    <format dxfId="12">
      <pivotArea dataOnly="0" grandRow="1" fieldPosition="0"/>
    </format>
    <format dxfId="11">
      <pivotArea dataOnly="0" grandRow="1" fieldPosition="0"/>
    </format>
    <format dxfId="10">
      <pivotArea dataOnly="0" grandRow="1" fieldPosition="0"/>
    </format>
    <format dxfId="9">
      <pivotArea dataOnly="0" labelOnly="1" outline="0" fieldPosition="0">
        <references count="1">
          <reference field="4294967294" count="2">
            <x v="0"/>
            <x v="1"/>
          </reference>
        </references>
      </pivotArea>
    </format>
    <format dxfId="8">
      <pivotArea dataOnly="0" labelOnly="1" outline="0" fieldPosition="0">
        <references count="1">
          <reference field="4294967294" count="2">
            <x v="0"/>
            <x v="1"/>
          </reference>
        </references>
      </pivotArea>
    </format>
    <format dxfId="7">
      <pivotArea dataOnly="0" labelOnly="1" outline="0" fieldPosition="0">
        <references count="1">
          <reference field="4294967294" count="2">
            <x v="0"/>
            <x v="1"/>
          </reference>
        </references>
      </pivotArea>
    </format>
    <format dxfId="6">
      <pivotArea dataOnly="0" labelOnly="1" grandRow="1" outline="0" fieldPosition="0"/>
    </format>
    <format dxfId="5">
      <pivotArea dataOnly="0" labelOnly="1" outline="0" fieldPosition="0">
        <references count="1">
          <reference field="4294967294" count="1">
            <x v="0"/>
          </reference>
        </references>
      </pivotArea>
    </format>
  </formats>
  <chartFormats count="2">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s>
  <pivotHierarchies count="73">
    <pivotHierarchy dragToData="1"/>
    <pivotHierarchy dragToData="1"/>
    <pivotHierarchy multipleItemSelectionAllowed="1"/>
    <pivotHierarchy dragToData="1"/>
    <pivotHierarchy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caption="Total Cos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Quarterly_Sales]"/>
        <x15:activeTabTopLevelEntity name="[Cos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A163774-DA31-443D-B667-9D0A820CC5CD}" name="PivotTable10"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0:B117"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Invoice Amount" fld="0" baseField="0" baseItem="0"/>
  </dataFields>
  <pivotHierarchies count="73">
    <pivotHierarchy dragToData="1"/>
    <pivotHierarchy dragToData="1"/>
    <pivotHierarchy multipleItemSelectionAllowed="1"/>
    <pivotHierarchy dragToData="1"/>
    <pivotHierarchy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arterl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DD3C400-16D9-4FF4-9AD4-142B8F41BF87}" name="PivotTable5" cacheId="14"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3:B88"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name="Sum of Invoice Amount" fld="0" baseField="0" baseItem="0"/>
    <dataField name="Sum of Receipts" fld="1" baseField="0" baseItem="0"/>
    <dataField name="Sum of Total_Cost" fld="2" baseField="0" baseItem="0"/>
    <dataField name="Sum of Production Cost" fld="3" baseField="0" baseItem="0"/>
    <dataField name="Sum of Distribution Cost" fld="4" baseField="0" baseItem="0"/>
  </dataFields>
  <pivotHierarchies count="73">
    <pivotHierarchy dragToData="1"/>
    <pivotHierarchy dragToData="1"/>
    <pivotHierarchy multipleItemSelectionAllowed="1"/>
    <pivotHierarchy dragToData="1"/>
    <pivotHierarchy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arterly_Sales]"/>
        <x15:activeTabTopLevelEntity name="[Co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21A483E-4CE2-4655-974B-1A3425089D2E}" name="PivotTable4"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66:B71" firstHeaderRow="1" firstDataRow="1" firstDataCol="1"/>
  <pivotFields count="5">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Invoice Amount" fld="3"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73">
    <pivotHierarchy dragToData="1"/>
    <pivotHierarchy dragToData="1"/>
    <pivotHierarchy multipleItemSelectionAllowed="1"/>
    <pivotHierarchy dragToData="1"/>
    <pivotHierarchy multipleItemSelectionAllowed="1"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xpens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9779E8E-394A-4C1C-A263-22A5EFC716FB}" name="PivotTable2"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Product">
  <location ref="A29:C35"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Production Cost" fld="1" baseField="0" baseItem="0"/>
    <dataField name="Distribution Cos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73">
    <pivotHierarchy dragToData="1"/>
    <pivotHierarchy dragToData="1"/>
    <pivotHierarchy multipleItemSelectionAllowed="1"/>
    <pivotHierarchy dragToData="1"/>
    <pivotHierarchy multipleItemSelectionAllowed="1"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ribution Cost"/>
    <pivotHierarchy dragToData="1" caption="Production Cos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arterly_Sales]"/>
        <x15:activeTabTopLevelEntity name="[Co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9A06C63-A06C-4761-BC96-5F5784B58A20}" name="PivotTable6" cacheId="10" applyNumberFormats="0" applyBorderFormats="0" applyFontFormats="0" applyPatternFormats="0" applyAlignmentFormats="0" applyWidthHeightFormats="1" dataCaption="Values" tag="acb1b338-b849-432a-89da-72c943405f63" updatedVersion="8" minRefreshableVersion="3" useAutoFormatting="1" subtotalHiddenItems="1" itemPrintTitles="1" createdVersion="8" indent="0" outline="1" outlineData="1" multipleFieldFilters="0" chartFormat="3">
  <location ref="A132:E13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Invoice Amount" fld="0" baseField="0" baseItem="0"/>
    <dataField name="Sum of Paid" fld="1" baseField="0" baseItem="0"/>
    <dataField name="Sum of Payable" fld="2" baseField="0" baseItem="0"/>
    <dataField name="Count of Serial No." fld="4" subtotal="count" baseField="0" baseItem="1"/>
    <dataField fld="3" subtotal="count" baseField="0" baseItem="0" numFmtId="1"/>
  </dataFields>
  <formats count="13">
    <format dxfId="27">
      <pivotArea outline="0" collapsedLevelsAreSubtotals="1" fieldPosition="0">
        <references count="1">
          <reference field="4294967294" count="1" selected="0">
            <x v="4"/>
          </reference>
        </references>
      </pivotArea>
    </format>
    <format dxfId="26">
      <pivotArea outline="0" collapsedLevelsAreSubtotals="1" fieldPosition="0">
        <references count="1">
          <reference field="4294967294" count="1" selected="0">
            <x v="4"/>
          </reference>
        </references>
      </pivotArea>
    </format>
    <format dxfId="25">
      <pivotArea outline="0" collapsedLevelsAreSubtotals="1" fieldPosition="0">
        <references count="1">
          <reference field="4294967294" count="1" selected="0">
            <x v="4"/>
          </reference>
        </references>
      </pivotArea>
    </format>
    <format dxfId="24">
      <pivotArea outline="0" collapsedLevelsAreSubtotals="1" fieldPosition="0">
        <references count="1">
          <reference field="4294967294" count="1" selected="0">
            <x v="4"/>
          </reference>
        </references>
      </pivotArea>
    </format>
    <format dxfId="23">
      <pivotArea outline="0" collapsedLevelsAreSubtotals="1" fieldPosition="0">
        <references count="1">
          <reference field="4294967294" count="1" selected="0">
            <x v="4"/>
          </reference>
        </references>
      </pivotArea>
    </format>
    <format dxfId="22">
      <pivotArea outline="0" collapsedLevelsAreSubtotals="1" fieldPosition="0">
        <references count="1">
          <reference field="4294967294" count="1" selected="0">
            <x v="4"/>
          </reference>
        </references>
      </pivotArea>
    </format>
    <format dxfId="21">
      <pivotArea outline="0" collapsedLevelsAreSubtotals="1" fieldPosition="0">
        <references count="1">
          <reference field="4294967294" count="1" selected="0">
            <x v="4"/>
          </reference>
        </references>
      </pivotArea>
    </format>
    <format dxfId="20">
      <pivotArea outline="0" collapsedLevelsAreSubtotals="1" fieldPosition="0">
        <references count="1">
          <reference field="4294967294" count="1" selected="0">
            <x v="4"/>
          </reference>
        </references>
      </pivotArea>
    </format>
    <format dxfId="19">
      <pivotArea outline="0" collapsedLevelsAreSubtotals="1" fieldPosition="0"/>
    </format>
    <format dxfId="18">
      <pivotArea outline="0" collapsedLevelsAreSubtotals="1" fieldPosition="0"/>
    </format>
    <format dxfId="17">
      <pivotArea type="all" dataOnly="0" outline="0" fieldPosition="0"/>
    </format>
    <format dxfId="16">
      <pivotArea outline="0" collapsedLevelsAreSubtotals="1" fieldPosition="0"/>
    </format>
    <format dxfId="15">
      <pivotArea dataOnly="0" labelOnly="1" outline="0" fieldPosition="0">
        <references count="1">
          <reference field="4294967294" count="5">
            <x v="0"/>
            <x v="1"/>
            <x v="2"/>
            <x v="3"/>
            <x v="4"/>
          </reference>
        </references>
      </pivotArea>
    </format>
  </formats>
  <pivotHierarchies count="73">
    <pivotHierarchy dragToData="1"/>
    <pivotHierarchy dragToData="1"/>
    <pivotHierarchy multipleItemSelectionAllowed="1"/>
    <pivotHierarchy dragToData="1"/>
    <pivotHierarchy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erial No."/>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8D3A6BF-DC16-4FF7-AACE-A4DA69A2EB34}" name="PivotTable2" cacheId="16" applyNumberFormats="0" applyBorderFormats="0" applyFontFormats="0" applyPatternFormats="0" applyAlignmentFormats="0" applyWidthHeightFormats="1" dataCaption="Values" tag="ff05a38f-6510-4314-91e4-c25343bc41d2" updatedVersion="8" minRefreshableVersion="3" useAutoFormatting="1" subtotalHiddenItems="1" itemPrintTitles="1" createdVersion="8" indent="0" outline="1" outlineData="1" multipleFieldFilters="0">
  <location ref="B14:E19"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Sum of Invoice Amount" fld="1" baseField="0" baseItem="0"/>
    <dataField name="Sum of Total_Cost" fld="2" baseField="0" baseItem="0"/>
    <dataField fld="3" subtotal="count" baseField="0" baseItem="0"/>
  </dataFields>
  <pivotHierarchies count="73">
    <pivotHierarchy dragToData="1"/>
    <pivotHierarchy dragToData="1"/>
    <pivotHierarchy multipleItemSelectionAllowed="1"/>
    <pivotHierarchy dragToData="1"/>
    <pivotHierarchy multipleItemSelectionAllowed="1"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arterly_Sales]"/>
        <x15:activeTabTopLevelEntity name="[Co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EC629B9-1345-480F-835B-691A5E062443}" name="PivotTable4" cacheId="17" dataOnRows="1" applyNumberFormats="0" applyBorderFormats="0" applyFontFormats="0" applyPatternFormats="0" applyAlignmentFormats="0" applyWidthHeightFormats="1" dataCaption="Values" tag="0c0e3066-50b5-4d9b-97b9-e91bcfa10a2e" updatedVersion="8" minRefreshableVersion="3" useAutoFormatting="1" subtotalHiddenItems="1" itemPrintTitles="1" createdVersion="8" indent="0" outline="1" outlineData="1" multipleFieldFilters="0">
  <location ref="B5:C10"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name="Sum of Invoice Amount" fld="0" baseField="0" baseItem="0"/>
    <dataField name="Sum of Total_Cost" fld="1" baseField="0" baseItem="0"/>
    <dataField fld="2" subtotal="count" baseField="0" baseItem="0"/>
    <dataField name="Sum of Invoice Amount" fld="3" baseField="0" baseItem="0"/>
    <dataField fld="4" subtotal="count" baseField="0" baseItem="0"/>
  </dataFields>
  <pivotHierarchies count="73">
    <pivotHierarchy dragToData="1"/>
    <pivotHierarchy dragToData="1"/>
    <pivotHierarchy multipleItemSelectionAllowed="1"/>
    <pivotHierarchy dragToData="1"/>
    <pivotHierarchy multipleItemSelectionAllowed="1" dragToData="1"/>
    <pivotHierarchy multipleItemSelectionAllowed="1" dragToData="1"/>
    <pivotHierarchy multipleItemSelectionAllowed="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arterly_Sales]"/>
        <x15:activeTabTopLevelEntity name="[Cost]"/>
        <x15:activeTabTopLevelEntity name="[Expens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49B6C744-EE66-424A-9CF5-FEF824660B23}" autoFormatId="16" applyNumberFormats="0" applyBorderFormats="0" applyFontFormats="0" applyPatternFormats="0" applyAlignmentFormats="0" applyWidthHeightFormats="0">
  <queryTableRefresh nextId="7">
    <queryTableFields count="6">
      <queryTableField id="1" name="Serial No." tableColumnId="1"/>
      <queryTableField id="2" name="Name of Customer" tableColumnId="2"/>
      <queryTableField id="3" name="GSTN" tableColumnId="3"/>
      <queryTableField id="4" name="City " tableColumnId="4"/>
      <queryTableField id="5" name="Country" tableColumnId="5"/>
      <queryTableField id="6" name="Regions"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4" xr16:uid="{225BCEF7-EF67-4639-ADD5-7C41F6711BF1}" autoFormatId="16" applyNumberFormats="0" applyBorderFormats="0" applyFontFormats="0" applyPatternFormats="0" applyAlignmentFormats="0" applyWidthHeightFormats="0">
  <queryTableRefresh nextId="11">
    <queryTableFields count="10">
      <queryTableField id="1" name="Serial No." tableColumnId="1"/>
      <queryTableField id="2" name="Reference Number" tableColumnId="2"/>
      <queryTableField id="3" name="Date" tableColumnId="3"/>
      <queryTableField id="4" name="Quarter" tableColumnId="4"/>
      <queryTableField id="5" name="Name of Supplier" tableColumnId="5"/>
      <queryTableField id="6" name="GSTN" tableColumnId="6"/>
      <queryTableField id="7" name="Type of Expenses" tableColumnId="7"/>
      <queryTableField id="8" name="Invoice Amount" tableColumnId="8"/>
      <queryTableField id="9" name="Paid" tableColumnId="9"/>
      <queryTableField id="10" name="Payable"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14" xr16:uid="{AB851182-72CE-48AB-A391-A4391866C502}" autoFormatId="16" applyNumberFormats="0" applyBorderFormats="0" applyFontFormats="0" applyPatternFormats="0" applyAlignmentFormats="0" applyWidthHeightFormats="0">
  <queryTableRefresh nextId="18">
    <queryTableFields count="17">
      <queryTableField id="1" name="Serial No." tableColumnId="1"/>
      <queryTableField id="2" name="Order No." tableColumnId="2"/>
      <queryTableField id="3" name="Invoice Number" tableColumnId="3"/>
      <queryTableField id="4" name="Date" tableColumnId="4"/>
      <queryTableField id="5" name="Quarter" tableColumnId="5"/>
      <queryTableField id="6" name="Name of Customer" tableColumnId="6"/>
      <queryTableField id="7" name="GSTN" tableColumnId="7"/>
      <queryTableField id="8" name="Product" tableColumnId="8"/>
      <queryTableField id="9" name="Product_ID" tableColumnId="9"/>
      <queryTableField id="10" name="Sales Person" tableColumnId="10"/>
      <queryTableField id="11" name="Mode of Delivery" tableColumnId="11"/>
      <queryTableField id="12" name="Invoice Amount" tableColumnId="12"/>
      <queryTableField id="13" name="Receipts" tableColumnId="13"/>
      <queryTableField id="14" name="Payment Status" tableColumnId="14"/>
      <queryTableField id="15" name="Pan_no" tableColumnId="15"/>
      <queryTableField id="16" name="Receivable" tableColumnId="16"/>
      <queryTableField id="17" name="Sale_remark"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7E8CAF65-F987-4EC0-8F08-A1F47BE9AAF8}" autoFormatId="16" applyNumberFormats="0" applyBorderFormats="0" applyFontFormats="0" applyPatternFormats="0" applyAlignmentFormats="0" applyWidthHeightFormats="0">
  <queryTableRefresh nextId="8">
    <queryTableFields count="7">
      <queryTableField id="1" name="Serial No." tableColumnId="1"/>
      <queryTableField id="2" name="Order No." tableColumnId="2"/>
      <queryTableField id="3" name="Customer" tableColumnId="3"/>
      <queryTableField id="4" name="GSTN" tableColumnId="4"/>
      <queryTableField id="5" name="Production Cost" tableColumnId="5"/>
      <queryTableField id="6" name="Distribution Cost" tableColumnId="6"/>
      <queryTableField id="7" name="Total_Cos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ED151B9-A8CB-414C-BED3-D9AC3187A0F6}" sourceName="[Calendar].[Month]">
  <pivotTables>
    <pivotTable tabId="10" name="PivotTable6"/>
    <pivotTable tabId="10" name="PivotTable7"/>
    <pivotTable tabId="15" name="PivotTable2"/>
    <pivotTable tabId="15" name="PivotTable4"/>
    <pivotTable tabId="16" name="PivotTable1"/>
    <pivotTable tabId="16" name="PivotTable2"/>
    <pivotTable tabId="16" name="PivotTable3"/>
    <pivotTable tabId="16" name="PivotTable4"/>
  </pivotTables>
  <data>
    <olap pivotCacheId="1422384796">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 xr10:uid="{F703AA2C-F7E1-4001-9064-247AE36E4065}" sourceName="[Customers].[Regions]">
  <pivotTables>
    <pivotTable tabId="10" name="PivotTable6"/>
    <pivotTable tabId="10" name="PivotTable7"/>
    <pivotTable tabId="15" name="PivotTable2"/>
    <pivotTable tabId="15" name="PivotTable4"/>
    <pivotTable tabId="16" name="PivotTable1"/>
    <pivotTable tabId="16" name="PivotTable2"/>
    <pivotTable tabId="16" name="PivotTable3"/>
    <pivotTable tabId="16" name="PivotTable4"/>
  </pivotTables>
  <data>
    <olap pivotCacheId="1422384796">
      <levels count="2">
        <level uniqueName="[Customers].[Regions].[(All)]" sourceCaption="(All)" count="0"/>
        <level uniqueName="[Customers].[Regions].[Regions]" sourceCaption="Regions" count="6">
          <ranges>
            <range startItem="0">
              <i n="[Customers].[Regions].&amp;[Africa]" c="Africa"/>
              <i n="[Customers].[Regions].&amp;[Asia &amp; Pacific]" c="Asia &amp; Pacific"/>
              <i n="[Customers].[Regions].&amp;[Europe]" c="Europe"/>
              <i n="[Customers].[Regions].&amp;[Latin America]" c="Latin America"/>
              <i n="[Customers].[Regions].&amp;[Middle East]" c="Middle East"/>
              <i n="[Customers].[Regions].&amp;[North America]" c="North America"/>
            </range>
          </ranges>
        </level>
      </levels>
      <selections count="1">
        <selection n="[Customers].[Region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MM_YYYY" xr10:uid="{2CA49C85-A4A0-4EF9-9AA6-34924811897A}" sourceName="[Calendar].[MMM-YYYY]">
  <pivotTables>
    <pivotTable tabId="10" name="PivotTable6"/>
    <pivotTable tabId="10" name="PivotTable7"/>
    <pivotTable tabId="15" name="PivotTable2"/>
    <pivotTable tabId="15" name="PivotTable4"/>
    <pivotTable tabId="16" name="PivotTable1"/>
    <pivotTable tabId="16" name="PivotTable10"/>
    <pivotTable tabId="16" name="PivotTable2"/>
    <pivotTable tabId="16" name="PivotTable3"/>
    <pivotTable tabId="16" name="PivotTable4"/>
    <pivotTable tabId="16" name="PivotTable5"/>
    <pivotTable tabId="16" name="PivotTable8"/>
    <pivotTable tabId="16" name="PivotTable12"/>
    <pivotTable tabId="12" name="PivotTable10"/>
    <pivotTable tabId="12" name="PivotTable12"/>
    <pivotTable tabId="16" name="PivotTable6"/>
    <pivotTable tabId="16" name="PivotTable7"/>
  </pivotTables>
  <data>
    <olap pivotCacheId="1422384796">
      <levels count="2">
        <level uniqueName="[Calendar].[MMM-YYYY].[(All)]" sourceCaption="(All)" count="0"/>
        <level uniqueName="[Calendar].[MMM-YYYY].[MMM-YYYY]" sourceCaption="MMM-YYYY" count="12">
          <ranges>
            <range startItem="0">
              <i n="[Calendar].[MMM-YYYY].&amp;[Apr-2020]" c="Apr-2020"/>
              <i n="[Calendar].[MMM-YYYY].&amp;[Aug-2020]" c="Aug-2020"/>
              <i n="[Calendar].[MMM-YYYY].&amp;[Dec-2020]" c="Dec-2020"/>
              <i n="[Calendar].[MMM-YYYY].&amp;[Feb-2021]" c="Feb-2021"/>
              <i n="[Calendar].[MMM-YYYY].&amp;[Jan-2021]" c="Jan-2021"/>
              <i n="[Calendar].[MMM-YYYY].&amp;[Jul-2020]" c="Jul-2020"/>
              <i n="[Calendar].[MMM-YYYY].&amp;[Jun-2020]" c="Jun-2020"/>
              <i n="[Calendar].[MMM-YYYY].&amp;[Mar-2021]" c="Mar-2021"/>
              <i n="[Calendar].[MMM-YYYY].&amp;[May-2020]" c="May-2020"/>
              <i n="[Calendar].[MMM-YYYY].&amp;[Nov-2020]" c="Nov-2020"/>
              <i n="[Calendar].[MMM-YYYY].&amp;[Oct-2020]" c="Oct-2020"/>
              <i n="[Calendar].[MMM-YYYY].&amp;[Sep-2020]" c="Sep-2020"/>
            </range>
          </ranges>
        </level>
      </levels>
      <selections count="1">
        <selection n="[Calendar].[MMM-YYYY].[All]"/>
      </selections>
    </olap>
  </data>
  <extLst>
    <x:ext xmlns:x15="http://schemas.microsoft.com/office/spreadsheetml/2010/11/main" uri="{03082B11-2C62-411c-B77F-237D8FCFBE4C}">
      <x15:slicerCachePivotTables>
        <pivotTable tabId="4294967295" name="PivotChartTable2"/>
        <pivotTable tabId="4294967295" name="PivotChartTable1"/>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_Quarter1" xr10:uid="{C09234C1-D516-47F5-9CEA-6ACA5A5F8707}" sourceName="[Calendar].[FY_Quarter]">
  <pivotTables>
    <pivotTable tabId="16" name="PivotTable4"/>
    <pivotTable tabId="16" name="PivotTable3"/>
    <pivotTable tabId="16" name="PivotTable2"/>
    <pivotTable tabId="16" name="PivotTable1"/>
    <pivotTable tabId="15" name="PivotTable4"/>
    <pivotTable tabId="15" name="PivotTable2"/>
    <pivotTable tabId="10" name="PivotTable7"/>
    <pivotTable tabId="10" name="PivotTable6"/>
    <pivotTable tabId="16" name="PivotTable10"/>
    <pivotTable tabId="16" name="PivotTable5"/>
    <pivotTable tabId="16" name="PivotTable8"/>
    <pivotTable tabId="16" name="PivotTable12"/>
    <pivotTable tabId="12" name="PivotTable10"/>
    <pivotTable tabId="12" name="PivotTable12"/>
    <pivotTable tabId="16" name="PivotTable6"/>
    <pivotTable tabId="16" name="PivotTable7"/>
    <pivotTable tabId="16" name="PivotTable9"/>
    <pivotTable tabId="11" name="PivotTable11"/>
  </pivotTables>
  <data>
    <olap pivotCacheId="1422384796">
      <levels count="2">
        <level uniqueName="[Calendar].[FY_Quarter].[(All)]" sourceCaption="(All)" count="0"/>
        <level uniqueName="[Calendar].[FY_Quarter].[FY_Quarter]" sourceCaption="FY_Quarter" count="4">
          <ranges>
            <range startItem="0">
              <i n="[Calendar].[FY_Quarter].&amp;[Q1]" c="Q1"/>
              <i n="[Calendar].[FY_Quarter].&amp;[Q2]" c="Q2"/>
              <i n="[Calendar].[FY_Quarter].&amp;[Q3]" c="Q3"/>
              <i n="[Calendar].[FY_Quarter].&amp;[Q4]" c="Q4"/>
            </range>
          </ranges>
        </level>
      </levels>
      <selections count="1">
        <selection n="[Calendar].[FY_Quarter].[All]"/>
      </selections>
    </olap>
  </data>
  <extLst>
    <x:ext xmlns:x15="http://schemas.microsoft.com/office/spreadsheetml/2010/11/main" uri="{03082B11-2C62-411c-B77F-237D8FCFBE4C}">
      <x15:slicerCachePivotTables>
        <pivotTable tabId="4294967295" name="PivotChartTable2"/>
        <pivotTable tabId="4294967295" name="PivotChartTable1"/>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63EF8CE-F631-44F4-ACD0-1ED399AE0DA8}" sourceName="[Quarterly_Sales].[Product]">
  <pivotTables>
    <pivotTable tabId="10" name="PivotTable6"/>
    <pivotTable tabId="10" name="PivotTable7"/>
    <pivotTable tabId="15" name="PivotTable2"/>
    <pivotTable tabId="15" name="PivotTable4"/>
    <pivotTable tabId="16" name="PivotTable1"/>
    <pivotTable tabId="16" name="PivotTable10"/>
    <pivotTable tabId="16" name="PivotTable2"/>
    <pivotTable tabId="16" name="PivotTable3"/>
    <pivotTable tabId="16" name="PivotTable4"/>
    <pivotTable tabId="16" name="PivotTable5"/>
    <pivotTable tabId="16" name="PivotTable8"/>
    <pivotTable tabId="16" name="PivotTable12"/>
    <pivotTable tabId="12" name="PivotTable10"/>
    <pivotTable tabId="12" name="PivotTable12"/>
    <pivotTable tabId="16" name="PivotTable6"/>
    <pivotTable tabId="16" name="PivotTable7"/>
  </pivotTables>
  <data>
    <olap pivotCacheId="1422384796">
      <levels count="2">
        <level uniqueName="[Quarterly_Sales].[Product].[(All)]" sourceCaption="(All)" count="0"/>
        <level uniqueName="[Quarterly_Sales].[Product].[Product]" sourceCaption="Product" count="5">
          <ranges>
            <range startItem="0">
              <i n="[Quarterly_Sales].[Product].&amp;[Fastrack]" c="Fastrack"/>
              <i n="[Quarterly_Sales].[Product].&amp;[Learnpro LMS]" c="Learnpro LMS"/>
              <i n="[Quarterly_Sales].[Product].&amp;[M Analytics]" c="M Analytics"/>
              <i n="[Quarterly_Sales].[Product].&amp;[Mpro CRM]" c="Mpro CRM"/>
              <i n="[Quarterly_Sales].[Product].&amp;[Zip ERP]" c="Zip ERP"/>
            </range>
          </ranges>
        </level>
      </levels>
      <selections count="1">
        <selection n="[Quarterly_Sales].[Product].[All]"/>
      </selections>
    </olap>
  </data>
  <extLst>
    <x:ext xmlns:x15="http://schemas.microsoft.com/office/spreadsheetml/2010/11/main" uri="{03082B11-2C62-411c-B77F-237D8FCFBE4C}">
      <x15:slicerCachePivotTables>
        <pivotTable tabId="4294967295" name="PivotChartTable2"/>
        <pivotTable tabId="4294967295" name="PivotChartTable1"/>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78210B5F-1B33-4C4A-8F43-ECF68456C5FB}" sourceName="[Calendar].[Date Hierarchy]">
  <pivotTables>
    <pivotTable tabId="10" name="PivotTable6"/>
    <pivotTable tabId="10" name="PivotTable7"/>
    <pivotTable tabId="15" name="PivotTable2"/>
    <pivotTable tabId="15" name="PivotTable4"/>
    <pivotTable tabId="12" name="PivotTable10"/>
    <pivotTable tabId="12" name="PivotTable12"/>
    <pivotTable tabId="16" name="PivotTable1"/>
    <pivotTable tabId="16" name="PivotTable10"/>
    <pivotTable tabId="16" name="PivotTable2"/>
    <pivotTable tabId="16" name="PivotTable3"/>
    <pivotTable tabId="16" name="PivotTable4"/>
    <pivotTable tabId="16" name="PivotTable5"/>
    <pivotTable tabId="16" name="PivotTable6"/>
    <pivotTable tabId="16" name="PivotTable7"/>
    <pivotTable tabId="16" name="PivotTable8"/>
    <pivotTable tabId="16" name="PivotTable12"/>
  </pivotTables>
  <data>
    <olap pivotCacheId="306280954">
      <levels count="4">
        <level uniqueName="[Calendar].[Date Hierarchy].[(All)]" sourceCaption="(All)" count="0"/>
        <level uniqueName="[Calendar].[Date Hierarchy].[Year]" sourceCaption="Year" count="0"/>
        <level uniqueName="[Calendar].[Date Hierarchy].[Month]" sourceCaption="Month" count="12">
          <ranges>
            <range startItem="0">
              <i n="[Calendar].[Date Hierarchy].[Month].&amp;[April]" c="April">
                <p n="[Calendar].[Date Hierarchy].[Year].&amp;[2020]"/>
              </i>
              <i n="[Calendar].[Date Hierarchy].[Month].&amp;[May]" c="May">
                <p n="[Calendar].[Date Hierarchy].[Year].&amp;[2020]"/>
              </i>
              <i n="[Calendar].[Date Hierarchy].[Month].&amp;[June]" c="June">
                <p n="[Calendar].[Date Hierarchy].[Year].&amp;[2020]"/>
              </i>
              <i n="[Calendar].[Date Hierarchy].[Month].&amp;[July]" c="July">
                <p n="[Calendar].[Date Hierarchy].[Year].&amp;[2020]"/>
              </i>
              <i n="[Calendar].[Date Hierarchy].[Month].&amp;[August]" c="August">
                <p n="[Calendar].[Date Hierarchy].[Year].&amp;[2020]"/>
              </i>
              <i n="[Calendar].[Date Hierarchy].[Month].&amp;[September]" c="September">
                <p n="[Calendar].[Date Hierarchy].[Year].&amp;[2020]"/>
              </i>
              <i n="[Calendar].[Date Hierarchy].[Month].&amp;[October]" c="October">
                <p n="[Calendar].[Date Hierarchy].[Year].&amp;[2020]"/>
              </i>
              <i n="[Calendar].[Date Hierarchy].[Month].&amp;[November]" c="November">
                <p n="[Calendar].[Date Hierarchy].[Year].&amp;[2020]"/>
              </i>
              <i n="[Calendar].[Date Hierarchy].[Month].&amp;[December]" c="December">
                <p n="[Calendar].[Date Hierarchy].[Year].&amp;[2020]"/>
              </i>
              <i n="[Calendar].[Date Hierarchy].[Month].&amp;[January]" c="January">
                <p n="[Calendar].[Date Hierarchy].[Year].&amp;[2021]"/>
              </i>
              <i n="[Calendar].[Date Hierarchy].[Month].&amp;[February]" c="February">
                <p n="[Calendar].[Date Hierarchy].[Year].&amp;[2021]"/>
              </i>
              <i n="[Calendar].[Date Hierarchy].[Month].&amp;[March]" c="March">
                <p n="[Calendar].[Date Hierarchy].[Year].&amp;[2021]"/>
              </i>
            </range>
          </ranges>
        </level>
        <level uniqueName="[Calendar].[Date Hierarchy].[Date]" sourceCaption="Date" count="0"/>
      </levels>
      <selections count="1">
        <selection n="[Calendar].[Date Hierarchy].[All]"/>
      </selections>
    </olap>
  </data>
  <extLst>
    <x:ext xmlns:x15="http://schemas.microsoft.com/office/spreadsheetml/2010/11/main" uri="{03082B11-2C62-411c-B77F-237D8FCFBE4C}">
      <x15:slicerCachePivotTables>
        <pivotTable tabId="4294967295" name="PivotChartTable1"/>
        <pivotTable tabId="4294967295" name="PivotChartTable2"/>
      </x15:slicerCachePivotTables>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_Quarter_Hierarchy" xr10:uid="{77205CCF-1A53-4455-91C8-E0DE718793FA}" sourceName="[Calendar].[Fy_Quarter_Hierarchy]">
  <pivotTables>
    <pivotTable tabId="10" name="PivotTable6"/>
    <pivotTable tabId="10" name="PivotTable7"/>
    <pivotTable tabId="15" name="PivotTable2"/>
    <pivotTable tabId="15" name="PivotTable4"/>
    <pivotTable tabId="12" name="PivotTable10"/>
    <pivotTable tabId="12" name="PivotTable12"/>
    <pivotTable tabId="16" name="PivotTable1"/>
    <pivotTable tabId="16" name="PivotTable10"/>
    <pivotTable tabId="16" name="PivotTable2"/>
    <pivotTable tabId="16" name="PivotTable3"/>
    <pivotTable tabId="16" name="PivotTable4"/>
    <pivotTable tabId="16" name="PivotTable5"/>
    <pivotTable tabId="16" name="PivotTable6"/>
    <pivotTable tabId="16" name="PivotTable7"/>
    <pivotTable tabId="16" name="PivotTable8"/>
    <pivotTable tabId="16" name="PivotTable12"/>
  </pivotTables>
  <data>
    <olap pivotCacheId="306280954">
      <levels count="4">
        <level uniqueName="[Calendar].[Fy_Quarter_Hierarchy].[(All)]" sourceCaption="(All)" count="0"/>
        <level uniqueName="[Calendar].[Fy_Quarter_Hierarchy].[FY_Quarter]" sourceCaption="FY_Quarter" count="4">
          <ranges>
            <range startItem="0">
              <i n="[Calendar].[Fy_Quarter_Hierarchy].[FY_Quarter].&amp;[Q1]" c="Q1"/>
              <i n="[Calendar].[Fy_Quarter_Hierarchy].[FY_Quarter].&amp;[Q2]" c="Q2"/>
              <i n="[Calendar].[Fy_Quarter_Hierarchy].[FY_Quarter].&amp;[Q3]" c="Q3"/>
              <i n="[Calendar].[Fy_Quarter_Hierarchy].[FY_Quarter].&amp;[Q4]" c="Q4"/>
            </range>
          </ranges>
        </level>
        <level uniqueName="[Calendar].[Fy_Quarter_Hierarchy].[Month]" sourceCaption="Month" count="0"/>
        <level uniqueName="[Calendar].[Fy_Quarter_Hierarchy].[DateColumn]" sourceCaption="DateColumn" count="0"/>
      </levels>
      <selections count="1">
        <selection n="[Calendar].[Fy_Quarter_Hierarchy].[All]"/>
      </selections>
    </olap>
  </data>
  <extLst>
    <x:ext xmlns:x15="http://schemas.microsoft.com/office/spreadsheetml/2010/11/main" uri="{03082B11-2C62-411c-B77F-237D8FCFBE4C}">
      <x15:slicerCachePivotTables>
        <pivotTable tabId="4294967295" name="PivotChartTable1"/>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E8F7919-0B85-4545-B419-CC499522497B}" cache="Slicer_Month" caption="Month" startItem="3" level="1" style="Business Dashboard 2" rowHeight="241300"/>
  <slicer name="Regions" xr10:uid="{5B384B1E-E64C-4381-BD55-3EC82C2FC3D2}" cache="Slicer_Regions" caption="Regions" level="1" style="Business Dashboard 2" rowHeight="241300"/>
  <slicer name="FY_Quarter" xr10:uid="{46E7079F-5B7C-4B9B-9B67-89BEEC629625}" cache="Slicer_FY_Quarter1" caption="FY_Quarter" level="1" style="Business Dashboard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MM-YYYY" xr10:uid="{E81D8804-E8DF-461B-AB7C-B6B94E9839E4}" cache="Slicer_MMM_YYYY" caption="Month" startItem="4" level="1" style="SlicerStyleOther2" rowHeight="241300"/>
  <slicer name="FY_Quarter 1" xr10:uid="{6DBF641E-85CD-47DA-ABAD-3FC0AD1A7D8E}" cache="Slicer_FY_Quarter1" caption="FY_Quarter" level="1" rowHeight="241300"/>
  <slicer name="Product" xr10:uid="{972C1E2F-AC22-4853-9642-418F5A3BC9C8}" cache="Slicer_Product" caption="Product"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F75B8DD-288E-4EAA-8152-A702491B99E5}" cache="Slicer_Date_Hierarchy" caption="Month" level="2" style="Business " rowHeight="241300"/>
  <slicer name="FY_Quarter 2" xr10:uid="{D62EC1E3-1EA4-472E-BCB3-97451EB042C2}" cache="Slicer_Fy_Quarter_Hierarchy" caption="FY_Quarter" level="1" style="Business "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CB6766-1006-489A-8ABC-B161AAB2117B}" name="Customers" displayName="Customers" ref="A1:F28" tableType="queryTable" totalsRowShown="0">
  <autoFilter ref="A1:F28" xr:uid="{F8CB6766-1006-489A-8ABC-B161AAB2117B}"/>
  <tableColumns count="6">
    <tableColumn id="1" xr3:uid="{C383B28F-D59A-47D2-A6A0-259455176A3F}" uniqueName="1" name="Serial No." queryTableFieldId="1"/>
    <tableColumn id="2" xr3:uid="{5794A250-AB64-4710-AA7D-BB4752C587B0}" uniqueName="2" name="Name of Customer" queryTableFieldId="2" dataDxfId="57"/>
    <tableColumn id="3" xr3:uid="{228E0E0C-2E31-47BD-8A07-2B104650F590}" uniqueName="3" name="GSTN" queryTableFieldId="3" dataDxfId="56"/>
    <tableColumn id="4" xr3:uid="{BA5F0235-CB90-4A24-B715-531D11DD76D8}" uniqueName="4" name="City " queryTableFieldId="4" dataDxfId="55"/>
    <tableColumn id="5" xr3:uid="{8AED19A9-CD1D-47A8-BC80-AFEB84A7FAAF}" uniqueName="5" name="Country" queryTableFieldId="5" dataDxfId="54"/>
    <tableColumn id="6" xr3:uid="{E937867A-059C-4AAA-BED6-C330AF6EBBD2}" uniqueName="6" name="Regions" queryTableFieldId="6" dataDxfId="5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DE4758-8C0E-48A3-BD4A-F9EE1438405B}" name="Expenses" displayName="Expenses" ref="A1:J169" tableType="queryTable" totalsRowShown="0">
  <autoFilter ref="A1:J169" xr:uid="{83DE4758-8C0E-48A3-BD4A-F9EE1438405B}"/>
  <tableColumns count="10">
    <tableColumn id="1" xr3:uid="{1A0FB7B7-9793-4689-8667-0F11F44ECCF5}" uniqueName="1" name="Serial No." queryTableFieldId="1"/>
    <tableColumn id="2" xr3:uid="{5F74CE07-3585-4F66-AE66-747063054205}" uniqueName="2" name="Reference Number" queryTableFieldId="2" dataDxfId="52"/>
    <tableColumn id="3" xr3:uid="{AAA80463-E93A-41BD-B443-AC8DA6DFB3F4}" uniqueName="3" name="Date" queryTableFieldId="3" dataDxfId="51"/>
    <tableColumn id="4" xr3:uid="{BA191AC3-D2F4-4740-9CFD-44EA28BD58E0}" uniqueName="4" name="Quarter" queryTableFieldId="4" dataDxfId="50"/>
    <tableColumn id="5" xr3:uid="{F5D61758-D283-45FF-AEC7-2B5502C9FCF6}" uniqueName="5" name="Name of Supplier" queryTableFieldId="5" dataDxfId="49"/>
    <tableColumn id="6" xr3:uid="{6D5E1619-761E-4103-B2C7-B68D4D743D79}" uniqueName="6" name="GSTN" queryTableFieldId="6" dataDxfId="48"/>
    <tableColumn id="7" xr3:uid="{60F7ECA3-60B9-4D06-AF1F-93ED987A0083}" uniqueName="7" name="Type of Expenses" queryTableFieldId="7" dataDxfId="47"/>
    <tableColumn id="8" xr3:uid="{312A4F59-E663-4B52-85D4-EED27414AB1D}" uniqueName="8" name="Invoice Amount" queryTableFieldId="8"/>
    <tableColumn id="9" xr3:uid="{3C9DB48E-2EB3-4122-83E2-E0B948B981FA}" uniqueName="9" name="Paid" queryTableFieldId="9"/>
    <tableColumn id="10" xr3:uid="{819FC797-60DE-41D4-B95F-77E60657A048}" uniqueName="10" name="Payable"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2FF666-F02F-4A76-A0CA-D8233BD1B726}" name="Quarterly_Sales" displayName="Quarterly_Sales" ref="A1:Q396" tableType="queryTable" totalsRowShown="0">
  <autoFilter ref="A1:Q396" xr:uid="{9A2FF666-F02F-4A76-A0CA-D8233BD1B726}"/>
  <tableColumns count="17">
    <tableColumn id="1" xr3:uid="{0E8C91EA-2CF6-4320-9082-912297F1DA7B}" uniqueName="1" name="Serial No." queryTableFieldId="1" dataDxfId="46"/>
    <tableColumn id="2" xr3:uid="{432A289E-9B49-4EBD-9762-1835719C5C95}" uniqueName="2" name="Order No." queryTableFieldId="2" dataDxfId="45"/>
    <tableColumn id="3" xr3:uid="{53726119-4825-4F51-8AC1-5D7FDEB7E5F3}" uniqueName="3" name="Invoice Number" queryTableFieldId="3" dataDxfId="44"/>
    <tableColumn id="4" xr3:uid="{500BA8CA-6D53-4698-A4DC-1F2361EAF099}" uniqueName="4" name="Date" queryTableFieldId="4" dataDxfId="43"/>
    <tableColumn id="5" xr3:uid="{FD05B451-2119-4A6A-A067-D4FAD08A96B0}" uniqueName="5" name="Quarter" queryTableFieldId="5" dataDxfId="42"/>
    <tableColumn id="6" xr3:uid="{F8D930BF-4336-43AF-8538-2A7108857C16}" uniqueName="6" name="Name of Customer" queryTableFieldId="6" dataDxfId="41"/>
    <tableColumn id="7" xr3:uid="{3F962CC3-464B-408A-951E-CC04A807500D}" uniqueName="7" name="GSTN" queryTableFieldId="7" dataDxfId="40"/>
    <tableColumn id="8" xr3:uid="{15CF220B-CCFD-4CDC-BFB8-9943B8A5DF24}" uniqueName="8" name="Product" queryTableFieldId="8" dataDxfId="39"/>
    <tableColumn id="9" xr3:uid="{06AA3BCF-B1EB-4331-90A2-200F47751E04}" uniqueName="9" name="Product_ID" queryTableFieldId="9" dataDxfId="38"/>
    <tableColumn id="10" xr3:uid="{53D37E4B-08FC-4C90-964B-5F646DCD41CC}" uniqueName="10" name="Sales Person" queryTableFieldId="10" dataDxfId="37"/>
    <tableColumn id="11" xr3:uid="{0472F407-E7E4-4CF3-ACC9-B2B2AA669F96}" uniqueName="11" name="Mode of Delivery" queryTableFieldId="11" dataDxfId="36"/>
    <tableColumn id="12" xr3:uid="{F9C61682-2FEE-4CDB-91D0-A62C2D272833}" uniqueName="12" name="Invoice Amount" queryTableFieldId="12" dataDxfId="35"/>
    <tableColumn id="13" xr3:uid="{80205B22-728D-459E-BF31-72FF2CD3A75E}" uniqueName="13" name="Receipts" queryTableFieldId="13" dataDxfId="34"/>
    <tableColumn id="14" xr3:uid="{1CEDBEB7-C545-40C8-AD2F-EE5B1E7ED665}" uniqueName="14" name="Payment Status" queryTableFieldId="14" dataDxfId="33"/>
    <tableColumn id="15" xr3:uid="{27A4F7BA-9C37-42D3-AEA7-59E39907BF99}" uniqueName="15" name="Pan_no" queryTableFieldId="15" dataDxfId="32"/>
    <tableColumn id="16" xr3:uid="{E6879C29-6740-4F56-84A4-60DBC694EE62}" uniqueName="16" name="Receivable" queryTableFieldId="16" dataDxfId="31"/>
    <tableColumn id="17" xr3:uid="{972226BB-1B57-4C9E-BD1B-2B59ED4396A0}" uniqueName="17" name="Sale_remark"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573320-3127-43ED-99F7-061A0A69D294}" name="Cost" displayName="Cost" ref="A1:G396" tableType="queryTable" totalsRowShown="0">
  <autoFilter ref="A1:G396" xr:uid="{E2573320-3127-43ED-99F7-061A0A69D294}"/>
  <tableColumns count="7">
    <tableColumn id="1" xr3:uid="{C07D920A-9B83-4309-B81A-444ED74B3C07}" uniqueName="1" name="Serial No." queryTableFieldId="1"/>
    <tableColumn id="2" xr3:uid="{1D40E80F-B8DF-4035-8F5E-0C2D406225E8}" uniqueName="2" name="Order No." queryTableFieldId="2" dataDxfId="30"/>
    <tableColumn id="3" xr3:uid="{E036D40E-2A13-482A-B95B-7ED0E52F7C97}" uniqueName="3" name="Customer" queryTableFieldId="3" dataDxfId="29"/>
    <tableColumn id="4" xr3:uid="{F325C287-D769-4B45-8547-A13DF37280A3}" uniqueName="4" name="GSTN" queryTableFieldId="4" dataDxfId="28"/>
    <tableColumn id="5" xr3:uid="{68E9601E-9B04-403F-BF5A-B85A37A9320D}" uniqueName="5" name="Production Cost" queryTableFieldId="5"/>
    <tableColumn id="6" xr3:uid="{53B9F1E2-50C4-437B-A4D6-C368976AF3D1}" uniqueName="6" name="Distribution Cost" queryTableFieldId="6"/>
    <tableColumn id="7" xr3:uid="{AB2D9FC4-8431-4452-B7C7-C4EC3AC265BE}" uniqueName="7" name="Total_Cost"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drawing" Target="../drawings/drawing12.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rinterSettings" Target="../printerSettings/printerSettings2.bin"/><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E955E-6D85-4244-A80F-D15BA9D1D72D}">
  <sheetPr>
    <tabColor rgb="FFD96DFF"/>
  </sheetPr>
  <dimension ref="A1:U54"/>
  <sheetViews>
    <sheetView showGridLines="0" zoomScale="77" zoomScaleNormal="99" workbookViewId="0">
      <selection activeCell="W20" sqref="W20"/>
    </sheetView>
  </sheetViews>
  <sheetFormatPr defaultRowHeight="14.25" x14ac:dyDescent="0.45"/>
  <cols>
    <col min="3" max="3" width="9.6640625" customWidth="1"/>
    <col min="18" max="18" width="4.1328125" customWidth="1"/>
    <col min="19" max="19" width="22.19921875" bestFit="1" customWidth="1"/>
    <col min="20" max="20" width="8" bestFit="1" customWidth="1"/>
    <col min="21" max="21" width="0.265625" customWidth="1"/>
    <col min="22" max="22" width="21.796875" bestFit="1" customWidth="1"/>
    <col min="23" max="23" width="23.46484375" customWidth="1"/>
    <col min="24" max="24" width="35.59765625" customWidth="1"/>
  </cols>
  <sheetData>
    <row r="1" spans="1:21" x14ac:dyDescent="0.45">
      <c r="A1" s="4"/>
      <c r="B1" s="4"/>
      <c r="C1" s="4"/>
      <c r="D1" s="4"/>
      <c r="E1" s="4"/>
      <c r="F1" s="4"/>
      <c r="G1" s="4"/>
      <c r="H1" s="4"/>
      <c r="I1" s="4"/>
      <c r="J1" s="4"/>
      <c r="K1" s="4"/>
      <c r="L1" s="4"/>
      <c r="M1" s="4"/>
      <c r="N1" s="4"/>
      <c r="O1" s="4"/>
      <c r="P1" s="4"/>
      <c r="Q1" s="4"/>
      <c r="R1" s="4"/>
      <c r="S1" s="4"/>
      <c r="T1" s="4"/>
      <c r="U1" s="4"/>
    </row>
    <row r="2" spans="1:21" x14ac:dyDescent="0.45">
      <c r="A2" s="4"/>
      <c r="B2" s="4"/>
      <c r="C2" s="4"/>
      <c r="D2" s="4"/>
      <c r="E2" s="4"/>
      <c r="F2" s="4"/>
      <c r="G2" s="4"/>
      <c r="H2" s="4"/>
      <c r="I2" s="4"/>
      <c r="J2" s="4"/>
      <c r="K2" s="4"/>
      <c r="L2" s="4"/>
      <c r="M2" s="4"/>
      <c r="N2" s="4"/>
      <c r="O2" s="4"/>
      <c r="P2" s="4"/>
      <c r="Q2" s="4"/>
      <c r="R2" s="4"/>
      <c r="S2" s="4"/>
      <c r="T2" s="4"/>
      <c r="U2" s="4"/>
    </row>
    <row r="3" spans="1:21" x14ac:dyDescent="0.45">
      <c r="A3" s="4"/>
      <c r="B3" s="4"/>
      <c r="C3" s="4"/>
      <c r="D3" s="4"/>
      <c r="E3" s="4"/>
      <c r="F3" s="4"/>
      <c r="G3" s="4"/>
      <c r="H3" s="4"/>
      <c r="I3" s="4"/>
      <c r="J3" s="4"/>
      <c r="K3" s="4"/>
      <c r="L3" s="4"/>
      <c r="M3" s="4"/>
      <c r="N3" s="4"/>
      <c r="O3" s="4"/>
      <c r="P3" s="4"/>
      <c r="Q3" s="4"/>
      <c r="R3" s="4"/>
      <c r="S3" s="4"/>
      <c r="T3" s="4"/>
      <c r="U3" s="4"/>
    </row>
    <row r="4" spans="1:21" x14ac:dyDescent="0.45">
      <c r="A4" s="4"/>
      <c r="B4" s="4"/>
      <c r="C4" s="4"/>
      <c r="D4" s="4"/>
      <c r="E4" s="4"/>
      <c r="F4" s="4"/>
      <c r="G4" s="4"/>
      <c r="H4" s="4"/>
      <c r="I4" s="4"/>
      <c r="J4" s="4"/>
      <c r="K4" s="4"/>
      <c r="L4" s="4"/>
      <c r="M4" s="4"/>
      <c r="N4" s="4"/>
      <c r="O4" s="4"/>
      <c r="P4" s="4"/>
      <c r="Q4" s="4"/>
      <c r="R4" s="4"/>
      <c r="S4" s="4"/>
      <c r="T4" s="4"/>
      <c r="U4" s="4"/>
    </row>
    <row r="5" spans="1:21" x14ac:dyDescent="0.45">
      <c r="A5" s="4"/>
      <c r="B5" s="4"/>
      <c r="C5" s="4"/>
      <c r="D5" s="4"/>
      <c r="E5" s="4"/>
      <c r="F5" s="4"/>
      <c r="G5" s="4"/>
      <c r="H5" s="4"/>
      <c r="I5" s="4"/>
      <c r="J5" s="4"/>
      <c r="K5" s="4"/>
      <c r="L5" s="4"/>
      <c r="M5" s="4"/>
      <c r="N5" s="4"/>
      <c r="O5" s="4"/>
      <c r="P5" s="4"/>
      <c r="Q5" s="4"/>
      <c r="R5" s="4"/>
      <c r="S5" s="4"/>
      <c r="T5" s="4"/>
      <c r="U5" s="4"/>
    </row>
    <row r="6" spans="1:21" x14ac:dyDescent="0.45">
      <c r="A6" s="4"/>
      <c r="B6" s="4"/>
      <c r="C6" s="4"/>
      <c r="D6" s="4"/>
      <c r="E6" s="4"/>
      <c r="F6" s="4"/>
      <c r="G6" s="4"/>
      <c r="H6" s="4"/>
      <c r="I6" s="4"/>
      <c r="J6" s="4"/>
      <c r="K6" s="4"/>
      <c r="L6" s="4"/>
      <c r="M6" s="4"/>
      <c r="N6" s="4"/>
      <c r="O6" s="4"/>
      <c r="P6" s="4"/>
      <c r="Q6" s="4"/>
      <c r="R6" s="4"/>
      <c r="S6" s="4"/>
      <c r="T6" s="4"/>
      <c r="U6" s="4"/>
    </row>
    <row r="7" spans="1:21" x14ac:dyDescent="0.45">
      <c r="A7" s="4"/>
      <c r="B7" s="4"/>
      <c r="C7" s="4"/>
      <c r="D7" s="4"/>
      <c r="E7" s="4"/>
      <c r="F7" s="4"/>
      <c r="G7" s="4"/>
      <c r="H7" s="4"/>
      <c r="I7" s="4"/>
      <c r="J7" s="4"/>
      <c r="K7" s="4"/>
      <c r="L7" s="4"/>
      <c r="M7" s="4"/>
      <c r="N7" s="4"/>
      <c r="O7" s="4"/>
      <c r="P7" s="4"/>
      <c r="Q7" s="4"/>
      <c r="R7" s="4"/>
      <c r="S7" s="4"/>
      <c r="T7" s="4"/>
      <c r="U7" s="4"/>
    </row>
    <row r="8" spans="1:21" x14ac:dyDescent="0.45">
      <c r="A8" s="4"/>
      <c r="B8" s="4"/>
      <c r="C8" s="4"/>
      <c r="D8" s="4"/>
      <c r="E8" s="4"/>
      <c r="F8" s="4"/>
      <c r="G8" s="4"/>
      <c r="H8" s="4"/>
      <c r="I8" s="4"/>
      <c r="J8" s="4"/>
      <c r="K8" s="4"/>
      <c r="L8" s="4"/>
      <c r="M8" s="4"/>
      <c r="N8" s="4"/>
      <c r="O8" s="4"/>
      <c r="P8" s="4"/>
      <c r="Q8" s="4"/>
      <c r="R8" s="4"/>
      <c r="S8" s="4"/>
      <c r="T8" s="4"/>
      <c r="U8" s="4"/>
    </row>
    <row r="9" spans="1:21" ht="9" customHeight="1" x14ac:dyDescent="0.45">
      <c r="A9" s="4"/>
      <c r="B9" s="4"/>
      <c r="C9" s="4"/>
      <c r="D9" s="4"/>
      <c r="E9" s="4"/>
      <c r="F9" s="4"/>
      <c r="G9" s="4"/>
      <c r="H9" s="4"/>
      <c r="I9" s="4"/>
      <c r="J9" s="4"/>
      <c r="K9" s="4"/>
      <c r="L9" s="4"/>
      <c r="M9" s="4"/>
      <c r="N9" s="4"/>
      <c r="O9" s="4"/>
      <c r="P9" s="4"/>
      <c r="Q9" s="4"/>
      <c r="R9" s="4"/>
      <c r="S9" s="4"/>
      <c r="T9" s="4"/>
      <c r="U9" s="4"/>
    </row>
    <row r="10" spans="1:21" x14ac:dyDescent="0.45">
      <c r="A10" s="4"/>
      <c r="B10" s="4"/>
      <c r="C10" s="4"/>
      <c r="D10" s="4"/>
      <c r="E10" s="4"/>
      <c r="F10" s="4"/>
      <c r="G10" s="4"/>
      <c r="H10" s="4"/>
      <c r="I10" s="4"/>
      <c r="J10" s="4"/>
      <c r="K10" s="4"/>
      <c r="L10" s="4"/>
      <c r="M10" s="4"/>
      <c r="N10" s="4"/>
      <c r="O10" s="4"/>
      <c r="P10" s="4"/>
      <c r="Q10" s="4"/>
      <c r="R10" s="4"/>
      <c r="S10" s="14" t="s">
        <v>1165</v>
      </c>
      <c r="T10" s="15" t="s">
        <v>1158</v>
      </c>
      <c r="U10" s="43"/>
    </row>
    <row r="11" spans="1:21" x14ac:dyDescent="0.45">
      <c r="A11" s="4"/>
      <c r="B11" s="4"/>
      <c r="C11" s="4"/>
      <c r="D11" s="4"/>
      <c r="E11" s="4"/>
      <c r="F11" s="4"/>
      <c r="G11" s="4"/>
      <c r="H11" s="4"/>
      <c r="I11" s="4"/>
      <c r="J11" s="4"/>
      <c r="K11" s="4"/>
      <c r="L11" s="4"/>
      <c r="M11" s="4"/>
      <c r="N11" s="4"/>
      <c r="O11" s="4"/>
      <c r="P11" s="4"/>
      <c r="Q11" s="4"/>
      <c r="R11" s="4"/>
      <c r="S11" s="12" t="s">
        <v>28</v>
      </c>
      <c r="T11" s="49">
        <v>670000</v>
      </c>
      <c r="U11" s="43"/>
    </row>
    <row r="12" spans="1:21" x14ac:dyDescent="0.45">
      <c r="A12" s="4"/>
      <c r="B12" s="4"/>
      <c r="C12" s="4"/>
      <c r="D12" s="4"/>
      <c r="E12" s="4"/>
      <c r="F12" s="4"/>
      <c r="G12" s="4"/>
      <c r="H12" s="4"/>
      <c r="I12" s="4"/>
      <c r="J12" s="4"/>
      <c r="K12" s="4"/>
      <c r="L12" s="4"/>
      <c r="M12" s="4"/>
      <c r="N12" s="4"/>
      <c r="O12" s="4"/>
      <c r="P12" s="4" t="s">
        <v>1154</v>
      </c>
      <c r="Q12" s="4"/>
      <c r="R12" s="4"/>
      <c r="S12" s="13" t="s">
        <v>26</v>
      </c>
      <c r="T12" s="50">
        <v>1109000</v>
      </c>
      <c r="U12" s="43"/>
    </row>
    <row r="13" spans="1:21" x14ac:dyDescent="0.45">
      <c r="A13" s="4"/>
      <c r="B13" s="4"/>
      <c r="C13" s="4"/>
      <c r="D13" s="4"/>
      <c r="E13" s="4"/>
      <c r="F13" s="4"/>
      <c r="G13" s="4"/>
      <c r="H13" s="4"/>
      <c r="I13" s="4"/>
      <c r="J13" s="4"/>
      <c r="K13" s="4"/>
      <c r="L13" s="4"/>
      <c r="M13" s="4"/>
      <c r="N13" s="4"/>
      <c r="O13" s="4"/>
      <c r="P13" s="4"/>
      <c r="Q13" s="4"/>
      <c r="R13" s="4"/>
      <c r="S13" s="13" t="s">
        <v>7</v>
      </c>
      <c r="T13" s="50">
        <v>750000</v>
      </c>
      <c r="U13" s="43"/>
    </row>
    <row r="14" spans="1:21" ht="18" x14ac:dyDescent="0.55000000000000004">
      <c r="A14" s="4"/>
      <c r="B14" s="4"/>
      <c r="C14" s="4"/>
      <c r="D14" s="4"/>
      <c r="E14" s="4"/>
      <c r="F14" s="4"/>
      <c r="G14" s="4"/>
      <c r="H14" s="8"/>
      <c r="I14" s="4"/>
      <c r="J14" s="4"/>
      <c r="K14" s="9"/>
      <c r="L14" s="4"/>
      <c r="M14" s="4"/>
      <c r="N14" s="4"/>
      <c r="O14" s="4"/>
      <c r="P14" s="4"/>
      <c r="Q14" s="4"/>
      <c r="R14" s="4"/>
      <c r="S14" s="13" t="s">
        <v>79</v>
      </c>
      <c r="T14" s="50">
        <v>575000</v>
      </c>
      <c r="U14" s="43"/>
    </row>
    <row r="15" spans="1:21" x14ac:dyDescent="0.45">
      <c r="A15" s="4"/>
      <c r="B15" s="4"/>
      <c r="C15" s="4"/>
      <c r="D15" s="4"/>
      <c r="E15" s="4"/>
      <c r="F15" s="4"/>
      <c r="G15" s="4"/>
      <c r="H15" s="4"/>
      <c r="I15" s="4"/>
      <c r="J15" s="4"/>
      <c r="K15" s="4"/>
      <c r="L15" s="4"/>
      <c r="M15" s="4"/>
      <c r="N15" s="4"/>
      <c r="O15" s="4"/>
      <c r="P15" s="4"/>
      <c r="Q15" s="4"/>
      <c r="R15" s="4"/>
      <c r="S15" s="13" t="s">
        <v>18</v>
      </c>
      <c r="T15" s="50">
        <v>585000</v>
      </c>
      <c r="U15" s="43"/>
    </row>
    <row r="16" spans="1:21" x14ac:dyDescent="0.45">
      <c r="A16" s="4"/>
      <c r="B16" s="4"/>
      <c r="C16" s="4"/>
      <c r="D16" s="4"/>
      <c r="E16" s="4"/>
      <c r="F16" s="4"/>
      <c r="G16" s="4"/>
      <c r="H16" s="4"/>
      <c r="I16" s="4"/>
      <c r="J16" s="4"/>
      <c r="K16" s="4"/>
      <c r="L16" s="4"/>
      <c r="M16" s="4"/>
      <c r="N16" s="4"/>
      <c r="O16" s="4"/>
      <c r="P16" s="4"/>
      <c r="Q16" s="4"/>
      <c r="R16" s="4"/>
      <c r="S16" s="13" t="s">
        <v>72</v>
      </c>
      <c r="T16" s="50">
        <v>666000</v>
      </c>
      <c r="U16" s="43"/>
    </row>
    <row r="17" spans="1:21" x14ac:dyDescent="0.45">
      <c r="A17" s="4"/>
      <c r="B17" s="4"/>
      <c r="C17" s="4"/>
      <c r="D17" s="4"/>
      <c r="E17" s="4"/>
      <c r="F17" s="4"/>
      <c r="G17" s="4"/>
      <c r="H17" s="4"/>
      <c r="I17" s="4"/>
      <c r="J17" s="4"/>
      <c r="K17" s="4"/>
      <c r="L17" s="4"/>
      <c r="M17" s="4"/>
      <c r="N17" s="4"/>
      <c r="O17" s="4"/>
      <c r="P17" s="4"/>
      <c r="Q17" s="4"/>
      <c r="R17" s="4"/>
      <c r="S17" s="13" t="s">
        <v>21</v>
      </c>
      <c r="T17" s="50">
        <v>744000</v>
      </c>
      <c r="U17" s="43"/>
    </row>
    <row r="18" spans="1:21" x14ac:dyDescent="0.45">
      <c r="A18" s="4"/>
      <c r="B18" s="4"/>
      <c r="C18" s="4"/>
      <c r="D18" s="4"/>
      <c r="E18" s="4"/>
      <c r="F18" s="4"/>
      <c r="G18" s="4"/>
      <c r="H18" s="4"/>
      <c r="I18" s="4"/>
      <c r="J18" s="4"/>
      <c r="K18" s="4"/>
      <c r="L18" s="4"/>
      <c r="M18" s="4"/>
      <c r="N18" s="4"/>
      <c r="O18" s="4"/>
      <c r="P18" s="4"/>
      <c r="Q18" s="4"/>
      <c r="R18" s="4"/>
      <c r="S18" s="13" t="s">
        <v>74</v>
      </c>
      <c r="T18" s="50">
        <v>557000</v>
      </c>
      <c r="U18" s="43"/>
    </row>
    <row r="19" spans="1:21" x14ac:dyDescent="0.45">
      <c r="A19" s="4"/>
      <c r="B19" s="4"/>
      <c r="C19" s="4"/>
      <c r="D19" s="4"/>
      <c r="E19" s="4"/>
      <c r="F19" s="4"/>
      <c r="G19" s="4"/>
      <c r="H19" s="4"/>
      <c r="I19" s="4"/>
      <c r="J19" s="4"/>
      <c r="K19" s="4"/>
      <c r="L19" s="4"/>
      <c r="M19" s="4"/>
      <c r="N19" s="4"/>
      <c r="O19" s="4"/>
      <c r="P19" s="4"/>
      <c r="Q19" s="4"/>
      <c r="R19" s="4"/>
      <c r="S19" s="13" t="s">
        <v>1164</v>
      </c>
      <c r="T19" s="50">
        <v>653000</v>
      </c>
      <c r="U19" s="43"/>
    </row>
    <row r="20" spans="1:21" x14ac:dyDescent="0.45">
      <c r="A20" s="4"/>
      <c r="B20" s="4"/>
      <c r="C20" s="4"/>
      <c r="D20" s="4"/>
      <c r="E20" s="4"/>
      <c r="F20" s="4"/>
      <c r="G20" s="4"/>
      <c r="H20" s="4"/>
      <c r="I20" s="4"/>
      <c r="J20" s="4"/>
      <c r="K20" s="4"/>
      <c r="L20" s="4"/>
      <c r="M20" s="4"/>
      <c r="N20" s="4"/>
      <c r="O20" s="4"/>
      <c r="P20" s="4"/>
      <c r="Q20" s="4"/>
      <c r="R20" s="4"/>
      <c r="S20" s="13" t="s">
        <v>15</v>
      </c>
      <c r="T20" s="50">
        <v>740000</v>
      </c>
      <c r="U20" s="43"/>
    </row>
    <row r="21" spans="1:21" x14ac:dyDescent="0.45">
      <c r="A21" s="4"/>
      <c r="B21" s="4"/>
      <c r="C21" s="4"/>
      <c r="D21" s="4"/>
      <c r="E21" s="4"/>
      <c r="F21" s="4"/>
      <c r="G21" s="4"/>
      <c r="H21" s="4"/>
      <c r="I21" s="4"/>
      <c r="J21" s="4"/>
      <c r="K21" s="4"/>
      <c r="L21" s="4"/>
      <c r="M21" s="4"/>
      <c r="N21" s="4"/>
      <c r="O21" s="4"/>
      <c r="P21" s="4"/>
      <c r="Q21" s="4"/>
      <c r="R21" s="4"/>
      <c r="S21" s="18" t="s">
        <v>1156</v>
      </c>
      <c r="T21" s="51">
        <v>7049000</v>
      </c>
      <c r="U21" s="43"/>
    </row>
    <row r="22" spans="1:21" x14ac:dyDescent="0.45">
      <c r="A22" s="4"/>
      <c r="B22" s="4"/>
      <c r="C22" s="4"/>
      <c r="D22" s="4"/>
      <c r="E22" s="4"/>
      <c r="F22" s="4"/>
      <c r="G22" s="4"/>
      <c r="H22" s="4"/>
      <c r="I22" s="4"/>
      <c r="J22" s="4"/>
      <c r="K22" s="4"/>
      <c r="L22" s="4"/>
      <c r="M22" s="4"/>
      <c r="N22" s="4"/>
      <c r="O22" s="4"/>
      <c r="P22" s="4"/>
      <c r="Q22" s="4"/>
      <c r="R22" s="4"/>
      <c r="S22" s="16" t="s">
        <v>940</v>
      </c>
      <c r="T22" s="17" t="s">
        <v>1166</v>
      </c>
      <c r="U22" s="43"/>
    </row>
    <row r="23" spans="1:21" x14ac:dyDescent="0.45">
      <c r="A23" s="4"/>
      <c r="B23" s="4"/>
      <c r="C23" s="4"/>
      <c r="D23" s="4"/>
      <c r="E23" s="4"/>
      <c r="F23" s="4"/>
      <c r="G23" s="4"/>
      <c r="H23" s="4"/>
      <c r="I23" s="4"/>
      <c r="J23" s="4"/>
      <c r="K23" s="4"/>
      <c r="L23" s="4"/>
      <c r="M23" s="4"/>
      <c r="N23" s="4"/>
      <c r="O23" s="4"/>
      <c r="P23" s="4"/>
      <c r="Q23" s="4"/>
      <c r="R23" s="4"/>
      <c r="S23" s="12" t="s">
        <v>946</v>
      </c>
      <c r="T23" s="49">
        <v>162564</v>
      </c>
      <c r="U23" s="43"/>
    </row>
    <row r="24" spans="1:21" x14ac:dyDescent="0.45">
      <c r="A24" s="4"/>
      <c r="B24" s="4"/>
      <c r="C24" s="4"/>
      <c r="D24" s="4"/>
      <c r="E24" s="4"/>
      <c r="F24" s="4"/>
      <c r="G24" s="4"/>
      <c r="H24" s="4"/>
      <c r="I24" s="4"/>
      <c r="J24" s="4"/>
      <c r="K24" s="4"/>
      <c r="L24" s="4"/>
      <c r="M24" s="4"/>
      <c r="N24" s="4"/>
      <c r="O24" s="4"/>
      <c r="P24" s="4"/>
      <c r="Q24" s="4"/>
      <c r="R24" s="4"/>
      <c r="S24" s="13" t="s">
        <v>986</v>
      </c>
      <c r="T24" s="50">
        <v>162564</v>
      </c>
      <c r="U24" s="43"/>
    </row>
    <row r="25" spans="1:21" x14ac:dyDescent="0.45">
      <c r="A25" s="4"/>
      <c r="B25" s="4"/>
      <c r="C25" s="4"/>
      <c r="D25" s="4"/>
      <c r="E25" s="4"/>
      <c r="F25" s="4"/>
      <c r="G25" s="4"/>
      <c r="H25" s="4"/>
      <c r="I25" s="4"/>
      <c r="J25" s="4"/>
      <c r="K25" s="4"/>
      <c r="L25" s="4"/>
      <c r="M25" s="4"/>
      <c r="N25" s="4"/>
      <c r="O25" s="4"/>
      <c r="P25" s="4"/>
      <c r="Q25" s="4"/>
      <c r="R25" s="4"/>
      <c r="S25" s="13" t="s">
        <v>958</v>
      </c>
      <c r="T25" s="50">
        <v>131482</v>
      </c>
      <c r="U25" s="43"/>
    </row>
    <row r="26" spans="1:21" x14ac:dyDescent="0.45">
      <c r="A26" s="4"/>
      <c r="B26" s="4"/>
      <c r="C26" s="4"/>
      <c r="D26" s="4"/>
      <c r="E26" s="4"/>
      <c r="F26" s="4"/>
      <c r="G26" s="4"/>
      <c r="H26" s="4"/>
      <c r="I26" s="4"/>
      <c r="J26" s="4"/>
      <c r="K26" s="4"/>
      <c r="L26" s="4"/>
      <c r="M26" s="4"/>
      <c r="N26" s="4"/>
      <c r="O26" s="4"/>
      <c r="P26" s="4"/>
      <c r="Q26" s="4"/>
      <c r="R26" s="4"/>
      <c r="S26" s="13" t="s">
        <v>978</v>
      </c>
      <c r="T26" s="50">
        <v>149732</v>
      </c>
      <c r="U26" s="43"/>
    </row>
    <row r="27" spans="1:21" x14ac:dyDescent="0.45">
      <c r="A27" s="4"/>
      <c r="B27" s="4"/>
      <c r="C27" s="4"/>
      <c r="D27" s="4"/>
      <c r="E27" s="4"/>
      <c r="F27" s="4"/>
      <c r="G27" s="4"/>
      <c r="H27" s="4"/>
      <c r="I27" s="4"/>
      <c r="J27" s="4"/>
      <c r="K27" s="4"/>
      <c r="L27" s="4"/>
      <c r="M27" s="4"/>
      <c r="N27" s="4"/>
      <c r="O27" s="4"/>
      <c r="P27" s="4"/>
      <c r="Q27" s="4"/>
      <c r="R27" s="4"/>
      <c r="S27" s="13" t="s">
        <v>982</v>
      </c>
      <c r="T27" s="50">
        <v>147464</v>
      </c>
      <c r="U27" s="43"/>
    </row>
    <row r="28" spans="1:21" x14ac:dyDescent="0.45">
      <c r="A28" s="4"/>
      <c r="B28" s="4"/>
      <c r="C28" s="4"/>
      <c r="D28" s="4"/>
      <c r="E28" s="4"/>
      <c r="F28" s="4"/>
      <c r="G28" s="4"/>
      <c r="H28" s="4"/>
      <c r="I28" s="4"/>
      <c r="J28" s="4"/>
      <c r="K28" s="4"/>
      <c r="L28" s="4"/>
      <c r="M28" s="4"/>
      <c r="N28" s="4"/>
      <c r="O28" s="4"/>
      <c r="P28" s="4"/>
      <c r="Q28" s="4"/>
      <c r="R28" s="4"/>
      <c r="S28" s="13" t="s">
        <v>990</v>
      </c>
      <c r="T28" s="50">
        <v>151504</v>
      </c>
      <c r="U28" s="43"/>
    </row>
    <row r="29" spans="1:21" x14ac:dyDescent="0.45">
      <c r="A29" s="4"/>
      <c r="B29" s="4"/>
      <c r="C29" s="4"/>
      <c r="D29" s="4"/>
      <c r="E29" s="4"/>
      <c r="F29" s="4"/>
      <c r="G29" s="4"/>
      <c r="H29" s="4"/>
      <c r="I29" s="4"/>
      <c r="J29" s="4"/>
      <c r="K29" s="4"/>
      <c r="L29" s="4"/>
      <c r="M29" s="4"/>
      <c r="N29" s="4"/>
      <c r="O29" s="4"/>
      <c r="P29" s="4"/>
      <c r="Q29" s="4"/>
      <c r="R29" s="4"/>
      <c r="S29" s="13" t="s">
        <v>974</v>
      </c>
      <c r="T29" s="50">
        <v>124262</v>
      </c>
      <c r="U29" s="43"/>
    </row>
    <row r="30" spans="1:21" x14ac:dyDescent="0.45">
      <c r="A30" s="4"/>
      <c r="B30" s="4"/>
      <c r="C30" s="4"/>
      <c r="D30" s="4"/>
      <c r="E30" s="4"/>
      <c r="F30" s="4"/>
      <c r="G30" s="4"/>
      <c r="H30" s="4"/>
      <c r="I30" s="4"/>
      <c r="J30" s="4"/>
      <c r="K30" s="4"/>
      <c r="L30" s="4"/>
      <c r="M30" s="4"/>
      <c r="N30" s="4"/>
      <c r="O30" s="4"/>
      <c r="P30" s="4"/>
      <c r="Q30" s="4"/>
      <c r="R30" s="4"/>
      <c r="S30" s="13" t="s">
        <v>954</v>
      </c>
      <c r="T30" s="50">
        <v>140902</v>
      </c>
      <c r="U30" s="43"/>
    </row>
    <row r="31" spans="1:21" x14ac:dyDescent="0.45">
      <c r="A31" s="4"/>
      <c r="B31" s="4"/>
      <c r="C31" s="4"/>
      <c r="D31" s="4"/>
      <c r="E31" s="4"/>
      <c r="F31" s="4"/>
      <c r="G31" s="4"/>
      <c r="H31" s="4"/>
      <c r="I31" s="4"/>
      <c r="J31" s="4"/>
      <c r="K31" s="4"/>
      <c r="L31" s="4"/>
      <c r="M31" s="4"/>
      <c r="N31" s="4"/>
      <c r="O31" s="4"/>
      <c r="P31" s="4"/>
      <c r="Q31" s="4"/>
      <c r="R31" s="4"/>
      <c r="S31" s="13" t="s">
        <v>950</v>
      </c>
      <c r="T31" s="50">
        <v>183236</v>
      </c>
      <c r="U31" s="43"/>
    </row>
    <row r="32" spans="1:21" x14ac:dyDescent="0.45">
      <c r="A32" s="4"/>
      <c r="B32" s="4"/>
      <c r="C32" s="4"/>
      <c r="D32" s="4"/>
      <c r="E32" s="4"/>
      <c r="F32" s="4"/>
      <c r="G32" s="4"/>
      <c r="H32" s="4"/>
      <c r="I32" s="4"/>
      <c r="J32" s="4"/>
      <c r="K32" s="4"/>
      <c r="L32" s="4"/>
      <c r="M32" s="4"/>
      <c r="N32" s="4"/>
      <c r="O32" s="4"/>
      <c r="P32" s="4"/>
      <c r="Q32" s="4"/>
      <c r="R32" s="4"/>
      <c r="S32" s="13" t="s">
        <v>970</v>
      </c>
      <c r="T32" s="50">
        <v>113982</v>
      </c>
      <c r="U32" s="43"/>
    </row>
    <row r="33" spans="1:21" x14ac:dyDescent="0.45">
      <c r="A33" s="4"/>
      <c r="B33" s="4"/>
      <c r="C33" s="4"/>
      <c r="D33" s="4"/>
      <c r="E33" s="4"/>
      <c r="F33" s="4"/>
      <c r="G33" s="4"/>
      <c r="H33" s="4"/>
      <c r="I33" s="4"/>
      <c r="J33" s="4"/>
      <c r="K33" s="4"/>
      <c r="L33" s="4"/>
      <c r="M33" s="4"/>
      <c r="N33" s="4"/>
      <c r="O33" s="4"/>
      <c r="P33" s="4"/>
      <c r="Q33" s="4"/>
      <c r="R33" s="4"/>
      <c r="S33" s="13" t="s">
        <v>966</v>
      </c>
      <c r="T33" s="50">
        <v>123702</v>
      </c>
      <c r="U33" s="43"/>
    </row>
    <row r="34" spans="1:21" x14ac:dyDescent="0.45">
      <c r="A34" s="4"/>
      <c r="B34" s="4"/>
      <c r="C34" s="4"/>
      <c r="D34" s="4"/>
      <c r="E34" s="4"/>
      <c r="F34" s="4"/>
      <c r="G34" s="4"/>
      <c r="H34" s="4"/>
      <c r="I34" s="4"/>
      <c r="J34" s="4"/>
      <c r="K34" s="4"/>
      <c r="L34" s="4"/>
      <c r="M34" s="4"/>
      <c r="N34" s="4"/>
      <c r="O34" s="4"/>
      <c r="P34" s="4"/>
      <c r="Q34" s="4"/>
      <c r="R34" s="4"/>
      <c r="S34" s="13" t="s">
        <v>962</v>
      </c>
      <c r="T34" s="50">
        <v>132782</v>
      </c>
      <c r="U34" s="43"/>
    </row>
    <row r="35" spans="1:21" x14ac:dyDescent="0.45">
      <c r="A35" s="4"/>
      <c r="B35" s="4"/>
      <c r="C35" s="4"/>
      <c r="D35" s="4"/>
      <c r="E35" s="4"/>
      <c r="F35" s="4"/>
      <c r="G35" s="4"/>
      <c r="H35" s="4"/>
      <c r="I35" s="4"/>
      <c r="J35" s="4"/>
      <c r="K35" s="4"/>
      <c r="L35" s="4"/>
      <c r="M35" s="4"/>
      <c r="N35" s="4"/>
      <c r="O35" s="4"/>
      <c r="P35" s="4"/>
      <c r="Q35" s="4"/>
      <c r="R35" s="4"/>
      <c r="S35" s="18" t="s">
        <v>1156</v>
      </c>
      <c r="T35" s="51">
        <v>1724176</v>
      </c>
      <c r="U35" s="43"/>
    </row>
    <row r="36" spans="1:21" x14ac:dyDescent="0.45">
      <c r="A36" s="4"/>
      <c r="B36" s="4"/>
      <c r="C36" s="4"/>
      <c r="D36" s="4"/>
      <c r="E36" s="4"/>
      <c r="F36" s="4"/>
      <c r="G36" s="4"/>
      <c r="H36" s="4"/>
      <c r="I36" s="4"/>
      <c r="J36" s="4"/>
      <c r="K36" s="4"/>
      <c r="L36" s="4"/>
      <c r="M36" s="4"/>
      <c r="N36" s="4"/>
      <c r="O36" s="4"/>
      <c r="P36" s="4"/>
      <c r="Q36" s="4"/>
      <c r="R36" s="4"/>
      <c r="S36" s="4"/>
      <c r="T36" s="4"/>
      <c r="U36" s="4"/>
    </row>
    <row r="37" spans="1:21" x14ac:dyDescent="0.45">
      <c r="A37" s="4"/>
      <c r="B37" s="4"/>
      <c r="C37" s="4"/>
      <c r="D37" s="4"/>
      <c r="E37" s="4"/>
      <c r="F37" s="4"/>
      <c r="G37" s="4"/>
      <c r="H37" s="4"/>
      <c r="I37" s="4"/>
      <c r="J37" s="4"/>
      <c r="K37" s="4"/>
      <c r="L37" s="4"/>
      <c r="M37" s="4"/>
      <c r="N37" s="4"/>
      <c r="O37" s="4"/>
      <c r="P37" s="4"/>
      <c r="Q37" s="4"/>
      <c r="R37" s="4"/>
      <c r="S37" s="4"/>
      <c r="T37" s="4"/>
      <c r="U37" s="4"/>
    </row>
    <row r="38" spans="1:21" x14ac:dyDescent="0.45">
      <c r="A38" s="4"/>
      <c r="B38" s="4"/>
      <c r="C38" s="4"/>
      <c r="D38" s="4"/>
      <c r="E38" s="4"/>
      <c r="F38" s="4"/>
      <c r="G38" s="4"/>
      <c r="H38" s="4"/>
      <c r="I38" s="4"/>
      <c r="J38" s="4"/>
      <c r="K38" s="4"/>
      <c r="L38" s="4"/>
      <c r="M38" s="4"/>
      <c r="N38" s="4"/>
      <c r="O38" s="4"/>
      <c r="P38" s="4"/>
      <c r="Q38" s="4"/>
      <c r="R38" s="4"/>
      <c r="S38" s="4"/>
      <c r="T38" s="4"/>
      <c r="U38" s="4"/>
    </row>
    <row r="39" spans="1:21" x14ac:dyDescent="0.45">
      <c r="A39" s="4"/>
      <c r="B39" s="4"/>
      <c r="C39" s="4"/>
      <c r="D39" s="4"/>
      <c r="E39" s="4"/>
      <c r="F39" s="4"/>
      <c r="G39" s="4"/>
      <c r="H39" s="4"/>
      <c r="I39" s="4"/>
      <c r="J39" s="4"/>
      <c r="K39" s="4"/>
      <c r="L39" s="4"/>
      <c r="M39" s="4"/>
      <c r="N39" s="4"/>
      <c r="O39" s="4"/>
      <c r="P39" s="4"/>
      <c r="Q39" s="4"/>
      <c r="R39" s="4"/>
      <c r="S39" s="4"/>
      <c r="T39" s="4"/>
      <c r="U39" s="4"/>
    </row>
    <row r="40" spans="1:21" x14ac:dyDescent="0.45">
      <c r="A40" s="4"/>
      <c r="B40" s="4"/>
      <c r="C40" s="4"/>
      <c r="D40" s="4"/>
      <c r="E40" s="4"/>
      <c r="F40" s="4"/>
      <c r="G40" s="4"/>
      <c r="H40" s="4"/>
      <c r="I40" s="4"/>
      <c r="J40" s="4"/>
      <c r="K40" s="4"/>
      <c r="L40" s="4"/>
      <c r="M40" s="4"/>
      <c r="N40" s="4"/>
      <c r="O40" s="4"/>
      <c r="P40" s="4"/>
      <c r="Q40" s="4"/>
      <c r="R40" s="4"/>
      <c r="S40" s="4"/>
      <c r="T40" s="4"/>
      <c r="U40" s="4"/>
    </row>
    <row r="41" spans="1:21" x14ac:dyDescent="0.45">
      <c r="A41" s="42" t="s">
        <v>1177</v>
      </c>
      <c r="B41" s="4"/>
      <c r="C41" s="4"/>
      <c r="D41" s="4"/>
      <c r="E41" s="4"/>
      <c r="F41" s="4"/>
      <c r="G41" s="4"/>
      <c r="H41" s="4"/>
      <c r="I41" s="4"/>
      <c r="J41" s="4"/>
      <c r="K41" s="4"/>
      <c r="L41" s="4"/>
      <c r="M41" s="4"/>
      <c r="N41" s="4"/>
      <c r="O41" s="4"/>
      <c r="P41" s="4"/>
      <c r="Q41" s="4"/>
      <c r="R41" s="4"/>
      <c r="S41" s="4"/>
      <c r="T41" s="4"/>
      <c r="U41" s="4"/>
    </row>
    <row r="42" spans="1:21" x14ac:dyDescent="0.45">
      <c r="A42" s="4" t="s">
        <v>1181</v>
      </c>
      <c r="B42" s="4"/>
      <c r="C42" s="4"/>
      <c r="D42" s="4"/>
      <c r="E42" s="4"/>
      <c r="F42" s="4"/>
      <c r="G42" s="4"/>
      <c r="H42" s="4"/>
      <c r="I42" s="4"/>
      <c r="J42" s="4"/>
      <c r="K42" s="4"/>
      <c r="L42" s="4"/>
      <c r="M42" s="4"/>
      <c r="N42" s="4"/>
      <c r="O42" s="4"/>
      <c r="P42" s="4"/>
      <c r="Q42" s="4"/>
      <c r="R42" s="4"/>
      <c r="S42" s="4"/>
      <c r="T42" s="4"/>
      <c r="U42" s="4"/>
    </row>
    <row r="43" spans="1:21" x14ac:dyDescent="0.45">
      <c r="A43" s="4" t="s">
        <v>1178</v>
      </c>
      <c r="B43" s="4"/>
      <c r="C43" s="4"/>
      <c r="D43" s="4"/>
      <c r="E43" s="4"/>
      <c r="F43" s="4"/>
      <c r="G43" s="4"/>
      <c r="H43" s="4"/>
      <c r="I43" s="4"/>
      <c r="J43" s="4"/>
      <c r="K43" s="4"/>
      <c r="L43" s="4"/>
      <c r="M43" s="4"/>
      <c r="N43" s="4"/>
      <c r="O43" s="4"/>
      <c r="P43" s="4"/>
      <c r="Q43" s="4"/>
      <c r="R43" s="4"/>
      <c r="S43" s="4"/>
      <c r="T43" s="4"/>
      <c r="U43" s="4"/>
    </row>
    <row r="44" spans="1:21" x14ac:dyDescent="0.45">
      <c r="A44" s="4" t="s">
        <v>1179</v>
      </c>
      <c r="B44" s="4"/>
      <c r="C44" s="4"/>
      <c r="D44" s="4"/>
      <c r="E44" s="4"/>
      <c r="F44" s="4"/>
      <c r="G44" s="4"/>
      <c r="H44" s="4"/>
      <c r="I44" s="4"/>
      <c r="J44" s="4"/>
      <c r="K44" s="4"/>
      <c r="L44" s="4"/>
      <c r="M44" s="4"/>
      <c r="N44" s="4"/>
      <c r="O44" s="4"/>
      <c r="P44" s="4"/>
      <c r="Q44" s="4"/>
      <c r="R44" s="4"/>
      <c r="S44" s="4"/>
      <c r="T44" s="4"/>
      <c r="U44" s="4"/>
    </row>
    <row r="45" spans="1:21" x14ac:dyDescent="0.45">
      <c r="A45" s="4" t="s">
        <v>1182</v>
      </c>
      <c r="B45" s="4"/>
      <c r="C45" s="4"/>
      <c r="D45" s="4"/>
      <c r="E45" s="4"/>
      <c r="F45" s="4"/>
      <c r="G45" s="4"/>
      <c r="H45" s="4"/>
      <c r="I45" s="4"/>
      <c r="J45" s="4"/>
      <c r="K45" s="4"/>
      <c r="L45" s="4"/>
      <c r="M45" s="4"/>
      <c r="N45" s="4"/>
      <c r="O45" s="4"/>
      <c r="P45" s="4"/>
      <c r="Q45" s="4"/>
      <c r="R45" s="4"/>
      <c r="S45" s="4"/>
      <c r="T45" s="4"/>
      <c r="U45" s="4"/>
    </row>
    <row r="46" spans="1:21" x14ac:dyDescent="0.45">
      <c r="A46" s="4" t="s">
        <v>1180</v>
      </c>
      <c r="B46" s="4"/>
      <c r="C46" s="4"/>
      <c r="D46" s="4"/>
      <c r="E46" s="4"/>
      <c r="F46" s="4"/>
      <c r="G46" s="4"/>
      <c r="H46" s="4"/>
      <c r="I46" s="4"/>
      <c r="J46" s="4"/>
      <c r="K46" s="4"/>
      <c r="L46" s="4"/>
      <c r="M46" s="4"/>
      <c r="N46" s="4"/>
      <c r="O46" s="4"/>
      <c r="P46" s="4"/>
      <c r="Q46" s="4"/>
      <c r="R46" s="4"/>
      <c r="S46" s="4"/>
      <c r="T46" s="4"/>
      <c r="U46" s="4"/>
    </row>
    <row r="47" spans="1:21" x14ac:dyDescent="0.45">
      <c r="A47" s="4" t="s">
        <v>1183</v>
      </c>
      <c r="B47" s="4"/>
      <c r="C47" s="4"/>
      <c r="D47" s="4"/>
      <c r="E47" s="4"/>
      <c r="F47" s="4"/>
      <c r="G47" s="4"/>
      <c r="H47" s="4"/>
      <c r="I47" s="4"/>
      <c r="J47" s="4"/>
      <c r="K47" s="4"/>
      <c r="L47" s="4"/>
      <c r="M47" s="4"/>
      <c r="N47" s="4"/>
      <c r="O47" s="4"/>
      <c r="P47" s="4"/>
      <c r="Q47" s="4"/>
      <c r="R47" s="4"/>
      <c r="S47" s="4"/>
      <c r="T47" s="4"/>
      <c r="U47" s="4"/>
    </row>
    <row r="48" spans="1:21" x14ac:dyDescent="0.45">
      <c r="A48" s="4" t="s">
        <v>1184</v>
      </c>
      <c r="B48" s="4"/>
      <c r="C48" s="4"/>
      <c r="D48" s="4"/>
      <c r="E48" s="4"/>
      <c r="F48" s="4"/>
      <c r="G48" s="4"/>
      <c r="H48" s="4"/>
      <c r="I48" s="4"/>
      <c r="J48" s="4"/>
      <c r="K48" s="4"/>
      <c r="L48" s="4"/>
      <c r="M48" s="4"/>
      <c r="N48" s="4"/>
      <c r="O48" s="4"/>
      <c r="P48" s="4"/>
      <c r="Q48" s="4"/>
      <c r="R48" s="4"/>
      <c r="S48" s="4"/>
      <c r="T48" s="4"/>
      <c r="U48" s="4"/>
    </row>
    <row r="49" spans="1:21" x14ac:dyDescent="0.45">
      <c r="A49" s="4" t="s">
        <v>1185</v>
      </c>
      <c r="B49" s="4"/>
      <c r="C49" s="4"/>
      <c r="D49" s="4"/>
      <c r="E49" s="4"/>
      <c r="F49" s="4"/>
      <c r="G49" s="4"/>
      <c r="H49" s="4"/>
      <c r="I49" s="4"/>
      <c r="J49" s="4"/>
      <c r="K49" s="4"/>
      <c r="L49" s="4"/>
      <c r="M49" s="4"/>
      <c r="N49" s="4"/>
      <c r="O49" s="4"/>
      <c r="P49" s="4"/>
      <c r="Q49" s="4"/>
      <c r="R49" s="4"/>
      <c r="S49" s="4"/>
      <c r="T49" s="4"/>
      <c r="U49" s="4"/>
    </row>
    <row r="50" spans="1:21" x14ac:dyDescent="0.45">
      <c r="A50" s="4" t="s">
        <v>1186</v>
      </c>
      <c r="B50" s="4"/>
      <c r="C50" s="4"/>
      <c r="D50" s="4"/>
      <c r="E50" s="4"/>
      <c r="F50" s="4"/>
      <c r="G50" s="4"/>
      <c r="H50" s="4"/>
      <c r="I50" s="4"/>
      <c r="J50" s="4"/>
      <c r="K50" s="4"/>
      <c r="L50" s="4"/>
      <c r="M50" s="4"/>
      <c r="N50" s="4"/>
      <c r="O50" s="4"/>
      <c r="P50" s="4"/>
      <c r="Q50" s="4"/>
      <c r="R50" s="4"/>
      <c r="S50" s="4"/>
      <c r="T50" s="4"/>
      <c r="U50" s="4"/>
    </row>
    <row r="51" spans="1:21" x14ac:dyDescent="0.45">
      <c r="A51" s="4" t="s">
        <v>1187</v>
      </c>
      <c r="B51" s="4"/>
      <c r="C51" s="4"/>
      <c r="D51" s="4"/>
      <c r="E51" s="4"/>
      <c r="F51" s="4"/>
      <c r="G51" s="4"/>
      <c r="H51" s="4"/>
      <c r="I51" s="4"/>
      <c r="J51" s="4"/>
      <c r="K51" s="4"/>
      <c r="L51" s="4"/>
      <c r="M51" s="4"/>
      <c r="N51" s="4"/>
      <c r="O51" s="4"/>
      <c r="P51" s="4"/>
      <c r="Q51" s="4"/>
      <c r="R51" s="4"/>
      <c r="S51" s="4"/>
      <c r="T51" s="4"/>
      <c r="U51" s="4"/>
    </row>
    <row r="52" spans="1:21" x14ac:dyDescent="0.45">
      <c r="A52" s="4" t="s">
        <v>1188</v>
      </c>
      <c r="B52" s="4"/>
      <c r="C52" s="4"/>
      <c r="D52" s="4"/>
      <c r="E52" s="4"/>
      <c r="F52" s="4"/>
      <c r="G52" s="4"/>
      <c r="H52" s="4"/>
      <c r="I52" s="4"/>
      <c r="J52" s="4"/>
      <c r="K52" s="4"/>
      <c r="L52" s="4"/>
      <c r="M52" s="4"/>
      <c r="N52" s="4"/>
      <c r="O52" s="4"/>
      <c r="P52" s="4"/>
      <c r="Q52" s="4"/>
      <c r="R52" s="4"/>
      <c r="S52" s="4"/>
      <c r="T52" s="4"/>
      <c r="U52" s="4"/>
    </row>
    <row r="53" spans="1:21" x14ac:dyDescent="0.45">
      <c r="A53" s="4"/>
      <c r="B53" s="4"/>
      <c r="C53" s="4"/>
      <c r="D53" s="4"/>
      <c r="E53" s="4"/>
      <c r="F53" s="4"/>
      <c r="G53" s="4"/>
      <c r="H53" s="4"/>
      <c r="I53" s="4"/>
      <c r="J53" s="4"/>
      <c r="K53" s="4"/>
      <c r="L53" s="4"/>
      <c r="M53" s="4"/>
      <c r="N53" s="4"/>
      <c r="O53" s="4"/>
      <c r="P53" s="4"/>
      <c r="Q53" s="4"/>
      <c r="R53" s="4"/>
      <c r="S53" s="4"/>
      <c r="T53" s="4"/>
      <c r="U53" s="4"/>
    </row>
    <row r="54" spans="1:21" x14ac:dyDescent="0.45">
      <c r="A54" s="4"/>
      <c r="B54" s="4"/>
      <c r="C54" s="4"/>
      <c r="D54" s="4"/>
      <c r="E54" s="4"/>
      <c r="F54" s="4"/>
      <c r="G54" s="4"/>
      <c r="H54" s="4"/>
      <c r="I54" s="4"/>
      <c r="J54" s="4"/>
      <c r="K54" s="4"/>
      <c r="L54" s="4"/>
      <c r="M54" s="4"/>
      <c r="N54" s="4"/>
      <c r="O54" s="4"/>
      <c r="P54" s="4"/>
      <c r="Q54" s="4"/>
      <c r="R54" s="4"/>
      <c r="S54" s="4"/>
      <c r="T54" s="4"/>
      <c r="U54" s="4"/>
    </row>
  </sheetData>
  <conditionalFormatting pivot="1" sqref="T11:T20">
    <cfRule type="dataBar" priority="2">
      <dataBar>
        <cfvo type="min"/>
        <cfvo type="max"/>
        <color rgb="FFD96DFF"/>
      </dataBar>
      <extLst>
        <ext xmlns:x14="http://schemas.microsoft.com/office/spreadsheetml/2009/9/main" uri="{B025F937-C7B1-47D3-B67F-A62EFF666E3E}">
          <x14:id>{5380068A-E82F-40C5-BD84-DCB6238E2CEA}</x14:id>
        </ext>
      </extLst>
    </cfRule>
  </conditionalFormatting>
  <conditionalFormatting pivot="1" sqref="T23:T34">
    <cfRule type="dataBar" priority="1">
      <dataBar>
        <cfvo type="min"/>
        <cfvo type="max"/>
        <color rgb="FFD96BFF"/>
      </dataBar>
      <extLst>
        <ext xmlns:x14="http://schemas.microsoft.com/office/spreadsheetml/2009/9/main" uri="{B025F937-C7B1-47D3-B67F-A62EFF666E3E}">
          <x14:id>{AAB19924-8468-4E4A-A2F9-FA76FEC46734}</x14:id>
        </ext>
      </extLst>
    </cfRule>
  </conditionalFormatting>
  <pageMargins left="0.7" right="0.7" top="0.75" bottom="0.75" header="0.3" footer="0.3"/>
  <pageSetup paperSize="9" orientation="portrait" r:id="rId3"/>
  <drawing r:id="rId4"/>
  <extLst>
    <ext xmlns:x14="http://schemas.microsoft.com/office/spreadsheetml/2009/9/main" uri="{78C0D931-6437-407d-A8EE-F0AAD7539E65}">
      <x14:conditionalFormattings>
        <x14:conditionalFormatting xmlns:xm="http://schemas.microsoft.com/office/excel/2006/main" pivot="1">
          <x14:cfRule type="dataBar" id="{5380068A-E82F-40C5-BD84-DCB6238E2CEA}">
            <x14:dataBar minLength="0" maxLength="100" border="1" negativeBarBorderColorSameAsPositive="0">
              <x14:cfvo type="autoMin"/>
              <x14:cfvo type="autoMax"/>
              <x14:borderColor rgb="FFD6007B"/>
              <x14:negativeFillColor rgb="FFFF0000"/>
              <x14:negativeBorderColor rgb="FFFF0000"/>
              <x14:axisColor rgb="FF000000"/>
            </x14:dataBar>
          </x14:cfRule>
          <xm:sqref>T11:T20</xm:sqref>
        </x14:conditionalFormatting>
        <x14:conditionalFormatting xmlns:xm="http://schemas.microsoft.com/office/excel/2006/main" pivot="1">
          <x14:cfRule type="dataBar" id="{AAB19924-8468-4E4A-A2F9-FA76FEC46734}">
            <x14:dataBar minLength="0" maxLength="100" border="1" negativeBarBorderColorSameAsPositive="0">
              <x14:cfvo type="autoMin"/>
              <x14:cfvo type="autoMax"/>
              <x14:borderColor rgb="FFD6007B"/>
              <x14:negativeFillColor rgb="FFFF0000"/>
              <x14:negativeBorderColor rgb="FFFF0000"/>
              <x14:axisColor rgb="FF000000"/>
            </x14:dataBar>
          </x14:cfRule>
          <xm:sqref>T23:T34</xm:sqref>
        </x14:conditionalFormatting>
      </x14:conditionalFormattings>
    </ex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F5648-90ED-4D22-B872-6398670C7CB8}">
  <sheetPr>
    <tabColor rgb="FF1F90C3"/>
  </sheetPr>
  <dimension ref="A1:V48"/>
  <sheetViews>
    <sheetView showGridLines="0" zoomScale="71" zoomScaleNormal="103" workbookViewId="0">
      <selection activeCell="Y16" sqref="Y16"/>
    </sheetView>
  </sheetViews>
  <sheetFormatPr defaultRowHeight="14.25" x14ac:dyDescent="0.45"/>
  <cols>
    <col min="12" max="12" width="6.19921875" customWidth="1"/>
    <col min="13" max="13" width="20.86328125" customWidth="1"/>
    <col min="14" max="14" width="14.1328125" customWidth="1"/>
    <col min="15" max="15" width="16.46484375" customWidth="1"/>
    <col min="19" max="19" width="6.59765625" customWidth="1"/>
    <col min="20" max="20" width="9.06640625" hidden="1" customWidth="1"/>
    <col min="21" max="21" width="2.265625" hidden="1" customWidth="1"/>
  </cols>
  <sheetData>
    <row r="1" spans="1:21" x14ac:dyDescent="0.45">
      <c r="A1" s="4"/>
      <c r="B1" s="4"/>
      <c r="C1" s="4"/>
      <c r="D1" s="4"/>
      <c r="E1" s="4"/>
      <c r="F1" s="4"/>
      <c r="G1" s="4"/>
      <c r="H1" s="4"/>
      <c r="I1" s="4"/>
      <c r="J1" s="4"/>
      <c r="K1" s="4"/>
      <c r="L1" s="4"/>
      <c r="M1" s="4"/>
      <c r="N1" s="4"/>
      <c r="O1" s="4"/>
      <c r="P1" s="4"/>
      <c r="Q1" s="4"/>
      <c r="R1" s="4"/>
      <c r="S1" s="4"/>
      <c r="T1" s="4"/>
      <c r="U1" s="4"/>
    </row>
    <row r="2" spans="1:21" x14ac:dyDescent="0.45">
      <c r="A2" s="4"/>
      <c r="B2" s="4"/>
      <c r="C2" s="4"/>
      <c r="D2" s="4"/>
      <c r="E2" s="4"/>
      <c r="F2" s="4"/>
      <c r="G2" s="4"/>
      <c r="H2" s="4"/>
      <c r="I2" s="4"/>
      <c r="J2" s="4"/>
      <c r="K2" s="4"/>
      <c r="L2" s="4"/>
      <c r="M2" s="4"/>
      <c r="N2" s="4"/>
      <c r="O2" s="4"/>
      <c r="P2" s="4"/>
      <c r="Q2" s="4"/>
      <c r="R2" s="4"/>
      <c r="S2" s="4"/>
      <c r="T2" s="4"/>
      <c r="U2" s="4"/>
    </row>
    <row r="3" spans="1:21" x14ac:dyDescent="0.45">
      <c r="A3" s="4"/>
      <c r="B3" s="4"/>
      <c r="C3" s="4"/>
      <c r="D3" s="4"/>
      <c r="E3" s="4"/>
      <c r="F3" s="4"/>
      <c r="G3" s="4"/>
      <c r="H3" s="4"/>
      <c r="I3" s="4"/>
      <c r="J3" s="4"/>
      <c r="K3" s="4"/>
      <c r="L3" s="4"/>
      <c r="M3" s="4"/>
      <c r="N3" s="4"/>
      <c r="O3" s="4"/>
      <c r="P3" s="4"/>
      <c r="Q3" s="4"/>
      <c r="R3" s="4"/>
      <c r="S3" s="4"/>
      <c r="T3" s="4"/>
      <c r="U3" s="4"/>
    </row>
    <row r="4" spans="1:21" x14ac:dyDescent="0.45">
      <c r="A4" s="4"/>
      <c r="B4" s="4"/>
      <c r="C4" s="4"/>
      <c r="D4" s="4"/>
      <c r="E4" s="4"/>
      <c r="F4" s="4"/>
      <c r="G4" s="4"/>
      <c r="H4" s="4"/>
      <c r="I4" s="4"/>
      <c r="J4" s="4"/>
      <c r="K4" s="4"/>
      <c r="L4" s="4"/>
      <c r="M4" s="4"/>
      <c r="N4" s="4"/>
      <c r="O4" s="4"/>
      <c r="P4" s="4"/>
      <c r="Q4" s="4"/>
      <c r="R4" s="4"/>
      <c r="S4" s="4"/>
      <c r="T4" s="4"/>
      <c r="U4" s="4"/>
    </row>
    <row r="5" spans="1:21" x14ac:dyDescent="0.45">
      <c r="A5" s="4"/>
      <c r="B5" s="4"/>
      <c r="C5" s="4"/>
      <c r="D5" s="4"/>
      <c r="E5" s="4"/>
      <c r="F5" s="4"/>
      <c r="G5" s="4"/>
      <c r="H5" s="4"/>
      <c r="I5" s="4"/>
      <c r="J5" s="4"/>
      <c r="K5" s="4"/>
      <c r="L5" s="4"/>
      <c r="M5" s="4"/>
      <c r="N5" s="4"/>
      <c r="O5" s="4"/>
      <c r="P5" s="4"/>
      <c r="Q5" s="4"/>
      <c r="R5" s="4"/>
      <c r="S5" s="4"/>
      <c r="T5" s="4"/>
      <c r="U5" s="4"/>
    </row>
    <row r="6" spans="1:21" x14ac:dyDescent="0.45">
      <c r="A6" s="4"/>
      <c r="B6" s="4"/>
      <c r="C6" s="4"/>
      <c r="D6" s="4"/>
      <c r="E6" s="4"/>
      <c r="F6" s="4"/>
      <c r="G6" s="4"/>
      <c r="H6" s="4"/>
      <c r="I6" s="4"/>
      <c r="J6" s="4"/>
      <c r="K6" s="4"/>
      <c r="L6" s="4"/>
      <c r="M6" s="4"/>
      <c r="N6" s="4"/>
      <c r="O6" s="4"/>
      <c r="P6" s="4"/>
      <c r="Q6" s="4"/>
      <c r="R6" s="4"/>
      <c r="S6" s="4"/>
      <c r="T6" s="4"/>
      <c r="U6" s="4"/>
    </row>
    <row r="7" spans="1:21" x14ac:dyDescent="0.45">
      <c r="A7" s="4"/>
      <c r="B7" s="4"/>
      <c r="C7" s="4"/>
      <c r="D7" s="4"/>
      <c r="E7" s="4"/>
      <c r="F7" s="4"/>
      <c r="G7" s="4"/>
      <c r="H7" s="4"/>
      <c r="I7" s="4"/>
      <c r="J7" s="4"/>
      <c r="K7" s="4"/>
      <c r="L7" s="4"/>
      <c r="M7" s="4"/>
      <c r="N7" s="4"/>
      <c r="O7" s="4"/>
      <c r="P7" s="4"/>
      <c r="Q7" s="4"/>
      <c r="R7" s="4"/>
      <c r="S7" s="4"/>
      <c r="T7" s="4"/>
      <c r="U7" s="4"/>
    </row>
    <row r="8" spans="1:21" x14ac:dyDescent="0.45">
      <c r="A8" s="4"/>
      <c r="B8" s="4"/>
      <c r="C8" s="4"/>
      <c r="D8" s="4"/>
      <c r="E8" s="4"/>
      <c r="F8" s="4"/>
      <c r="G8" s="4"/>
      <c r="H8" s="4"/>
      <c r="I8" s="4"/>
      <c r="J8" s="4"/>
      <c r="K8" s="4"/>
      <c r="L8" s="4"/>
      <c r="M8" s="4"/>
      <c r="N8" s="4"/>
      <c r="O8" s="4"/>
      <c r="P8" s="4"/>
      <c r="Q8" s="4"/>
      <c r="R8" s="4"/>
      <c r="S8" s="4"/>
      <c r="T8" s="4"/>
      <c r="U8" s="4"/>
    </row>
    <row r="9" spans="1:21" x14ac:dyDescent="0.45">
      <c r="A9" s="4"/>
      <c r="B9" s="4"/>
      <c r="C9" s="4"/>
      <c r="D9" s="4"/>
      <c r="E9" s="4"/>
      <c r="F9" s="4"/>
      <c r="G9" s="4"/>
      <c r="H9" s="4"/>
      <c r="I9" s="4"/>
      <c r="J9" s="4"/>
      <c r="K9" s="4"/>
      <c r="L9" s="4"/>
      <c r="M9" s="4"/>
      <c r="N9" s="4"/>
      <c r="O9" s="4"/>
      <c r="P9" s="4"/>
      <c r="Q9" s="4"/>
      <c r="R9" s="4"/>
      <c r="S9" s="4"/>
      <c r="T9" s="4"/>
      <c r="U9" s="4"/>
    </row>
    <row r="10" spans="1:21" x14ac:dyDescent="0.45">
      <c r="A10" s="4"/>
      <c r="B10" s="4"/>
      <c r="C10" s="4"/>
      <c r="D10" s="4"/>
      <c r="E10" s="4"/>
      <c r="F10" s="4"/>
      <c r="G10" s="4"/>
      <c r="H10" s="4"/>
      <c r="I10" s="4"/>
      <c r="J10" s="4"/>
      <c r="K10" s="4"/>
      <c r="L10" s="4"/>
      <c r="M10" s="4"/>
      <c r="N10" s="4"/>
      <c r="O10" s="4"/>
      <c r="P10" s="4"/>
      <c r="Q10" s="4"/>
      <c r="R10" s="4"/>
      <c r="S10" s="4"/>
      <c r="T10" s="4"/>
      <c r="U10" s="4"/>
    </row>
    <row r="11" spans="1:21" x14ac:dyDescent="0.45">
      <c r="A11" s="4"/>
      <c r="B11" s="4"/>
      <c r="C11" s="4"/>
      <c r="D11" s="4"/>
      <c r="E11" s="4"/>
      <c r="F11" s="4"/>
      <c r="G11" s="4"/>
      <c r="H11" s="4"/>
      <c r="I11" s="4"/>
      <c r="J11" s="4"/>
      <c r="K11" s="4"/>
      <c r="L11" s="4"/>
      <c r="M11" s="4"/>
      <c r="N11" s="4"/>
      <c r="O11" s="4"/>
      <c r="P11" s="4"/>
      <c r="Q11" s="4"/>
      <c r="R11" s="4"/>
      <c r="S11" s="4"/>
      <c r="T11" s="4"/>
      <c r="U11" s="4"/>
    </row>
    <row r="12" spans="1:21" x14ac:dyDescent="0.45">
      <c r="A12" s="4"/>
      <c r="B12" s="4"/>
      <c r="C12" s="4"/>
      <c r="D12" s="4"/>
      <c r="E12" s="4"/>
      <c r="F12" s="4"/>
      <c r="G12" s="4"/>
      <c r="H12" s="4"/>
      <c r="I12" s="4"/>
      <c r="J12" s="4"/>
      <c r="K12" s="4"/>
      <c r="L12" s="4"/>
      <c r="M12" s="4"/>
      <c r="N12" s="4"/>
      <c r="O12" s="4"/>
      <c r="P12" s="4"/>
      <c r="Q12" s="4"/>
      <c r="R12" s="4"/>
      <c r="S12" s="4"/>
      <c r="T12" s="4"/>
      <c r="U12" s="4"/>
    </row>
    <row r="13" spans="1:21" x14ac:dyDescent="0.45">
      <c r="A13" s="4"/>
      <c r="B13" s="4"/>
      <c r="C13" s="4"/>
      <c r="D13" s="4"/>
      <c r="E13" s="4"/>
      <c r="F13" s="4"/>
      <c r="G13" s="4"/>
      <c r="H13" s="4"/>
      <c r="I13" s="4"/>
      <c r="J13" s="4"/>
      <c r="K13" s="4"/>
      <c r="L13" s="4"/>
      <c r="M13" s="4"/>
      <c r="N13" s="4"/>
      <c r="O13" s="4"/>
      <c r="P13" s="4"/>
      <c r="Q13" s="4"/>
      <c r="R13" s="4"/>
      <c r="S13" s="4"/>
      <c r="T13" s="4"/>
      <c r="U13" s="4"/>
    </row>
    <row r="14" spans="1:21" x14ac:dyDescent="0.45">
      <c r="A14" s="4"/>
      <c r="B14" s="4"/>
      <c r="C14" s="4"/>
      <c r="D14" s="4"/>
      <c r="E14" s="4"/>
      <c r="F14" s="4"/>
      <c r="G14" s="4"/>
      <c r="H14" s="4"/>
      <c r="I14" s="4"/>
      <c r="J14" s="4"/>
      <c r="K14" s="4"/>
      <c r="L14" s="4"/>
      <c r="M14" s="4"/>
      <c r="N14" s="4"/>
      <c r="O14" s="4"/>
      <c r="P14" s="4"/>
      <c r="Q14" s="4"/>
      <c r="R14" s="4"/>
      <c r="S14" s="4"/>
      <c r="T14" s="4"/>
      <c r="U14" s="4"/>
    </row>
    <row r="15" spans="1:21" x14ac:dyDescent="0.45">
      <c r="A15" s="4"/>
      <c r="B15" s="4"/>
      <c r="C15" s="4"/>
      <c r="D15" s="4"/>
      <c r="E15" s="4"/>
      <c r="F15" s="4"/>
      <c r="G15" s="4"/>
      <c r="H15" s="4"/>
      <c r="I15" s="4"/>
      <c r="J15" s="4"/>
      <c r="K15" s="4"/>
      <c r="L15" s="4"/>
      <c r="M15" s="4"/>
      <c r="N15" s="4"/>
      <c r="O15" s="4"/>
      <c r="P15" s="4"/>
      <c r="Q15" s="4"/>
      <c r="R15" s="4"/>
      <c r="S15" s="4"/>
      <c r="T15" s="4"/>
      <c r="U15" s="4"/>
    </row>
    <row r="16" spans="1:21" x14ac:dyDescent="0.45">
      <c r="A16" s="4"/>
      <c r="B16" s="4"/>
      <c r="C16" s="4"/>
      <c r="D16" s="4"/>
      <c r="E16" s="4"/>
      <c r="F16" s="4"/>
      <c r="G16" s="4"/>
      <c r="H16" s="4"/>
      <c r="I16" s="4"/>
      <c r="J16" s="4"/>
      <c r="K16" s="4"/>
      <c r="L16" s="4"/>
      <c r="M16" s="4"/>
      <c r="N16" s="4"/>
      <c r="O16" s="4"/>
      <c r="P16" s="4"/>
      <c r="Q16" s="4"/>
      <c r="R16" s="4"/>
      <c r="S16" s="4"/>
      <c r="T16" s="4"/>
      <c r="U16" s="4"/>
    </row>
    <row r="17" spans="1:21" x14ac:dyDescent="0.45">
      <c r="A17" s="4"/>
      <c r="B17" s="4"/>
      <c r="C17" s="4"/>
      <c r="D17" s="4"/>
      <c r="E17" s="4"/>
      <c r="F17" s="4"/>
      <c r="G17" s="4"/>
      <c r="H17" s="4"/>
      <c r="I17" s="4"/>
      <c r="J17" s="4"/>
      <c r="K17" s="4"/>
      <c r="L17" s="4"/>
      <c r="M17" s="4"/>
      <c r="N17" s="4"/>
      <c r="O17" s="4"/>
      <c r="P17" s="4"/>
      <c r="Q17" s="4"/>
      <c r="R17" s="4"/>
      <c r="S17" s="4"/>
      <c r="T17" s="4"/>
      <c r="U17" s="4"/>
    </row>
    <row r="18" spans="1:21" x14ac:dyDescent="0.45">
      <c r="A18" s="4"/>
      <c r="B18" s="4"/>
      <c r="C18" s="4"/>
      <c r="D18" s="4"/>
      <c r="E18" s="4"/>
      <c r="F18" s="4"/>
      <c r="G18" s="4"/>
      <c r="H18" s="4"/>
      <c r="I18" s="4"/>
      <c r="J18" s="4"/>
      <c r="K18" s="4"/>
      <c r="L18" s="4"/>
      <c r="M18" s="4"/>
      <c r="N18" s="4"/>
      <c r="O18" s="4"/>
      <c r="P18" s="4"/>
      <c r="Q18" s="4"/>
      <c r="R18" s="4"/>
      <c r="S18" s="4"/>
      <c r="T18" s="4"/>
      <c r="U18" s="4"/>
    </row>
    <row r="19" spans="1:21" x14ac:dyDescent="0.45">
      <c r="A19" s="4"/>
      <c r="B19" s="4"/>
      <c r="C19" s="4"/>
      <c r="D19" s="4"/>
      <c r="E19" s="4"/>
      <c r="F19" s="4"/>
      <c r="G19" s="4"/>
      <c r="H19" s="4"/>
      <c r="I19" s="4"/>
      <c r="J19" s="4"/>
      <c r="K19" s="4"/>
      <c r="L19" s="4"/>
      <c r="M19" s="4"/>
      <c r="N19" s="4"/>
      <c r="O19" s="4"/>
      <c r="P19" s="4"/>
      <c r="Q19" s="4"/>
      <c r="R19" s="4"/>
      <c r="S19" s="4"/>
      <c r="T19" s="4"/>
      <c r="U19" s="4"/>
    </row>
    <row r="20" spans="1:21" x14ac:dyDescent="0.45">
      <c r="A20" s="4"/>
      <c r="B20" s="4"/>
      <c r="C20" s="4"/>
      <c r="D20" s="4"/>
      <c r="E20" s="4"/>
      <c r="F20" s="4"/>
      <c r="G20" s="4"/>
      <c r="H20" s="4"/>
      <c r="I20" s="4"/>
      <c r="J20" s="4"/>
      <c r="K20" s="4"/>
      <c r="L20" s="4"/>
      <c r="M20" s="4"/>
      <c r="N20" s="4"/>
      <c r="O20" s="4"/>
      <c r="P20" s="4"/>
      <c r="Q20" s="4"/>
      <c r="R20" s="4"/>
      <c r="S20" s="4"/>
      <c r="T20" s="4"/>
      <c r="U20" s="4"/>
    </row>
    <row r="21" spans="1:21" x14ac:dyDescent="0.45">
      <c r="A21" s="4"/>
      <c r="B21" s="4"/>
      <c r="C21" s="4"/>
      <c r="D21" s="4"/>
      <c r="E21" s="4"/>
      <c r="F21" s="4"/>
      <c r="G21" s="4"/>
      <c r="H21" s="4"/>
      <c r="I21" s="4"/>
      <c r="J21" s="4"/>
      <c r="K21" s="4"/>
      <c r="L21" s="4"/>
      <c r="M21" s="4"/>
      <c r="N21" s="4"/>
      <c r="O21" s="4"/>
      <c r="P21" s="4"/>
      <c r="Q21" s="4"/>
      <c r="R21" s="4"/>
      <c r="S21" s="4"/>
      <c r="T21" s="4"/>
      <c r="U21" s="4"/>
    </row>
    <row r="22" spans="1:21" x14ac:dyDescent="0.45">
      <c r="A22" s="4"/>
      <c r="B22" s="4"/>
      <c r="C22" s="4"/>
      <c r="D22" s="4"/>
      <c r="E22" s="4"/>
      <c r="F22" s="4"/>
      <c r="G22" s="4"/>
      <c r="H22" s="4"/>
      <c r="I22" s="4"/>
      <c r="J22" s="4"/>
      <c r="K22" s="4"/>
      <c r="L22" s="4"/>
      <c r="M22" s="4"/>
      <c r="N22" s="4"/>
      <c r="O22" s="4"/>
      <c r="P22" s="4"/>
      <c r="Q22" s="4"/>
      <c r="R22" s="4"/>
      <c r="S22" s="4"/>
      <c r="T22" s="4"/>
      <c r="U22" s="4"/>
    </row>
    <row r="23" spans="1:21" x14ac:dyDescent="0.45">
      <c r="A23" s="4"/>
      <c r="B23" s="4"/>
      <c r="C23" s="4"/>
      <c r="D23" s="4"/>
      <c r="E23" s="4"/>
      <c r="F23" s="4"/>
      <c r="G23" s="4"/>
      <c r="H23" s="4"/>
      <c r="I23" s="4"/>
      <c r="J23" s="4"/>
      <c r="K23" s="4"/>
      <c r="L23" s="4"/>
      <c r="M23" s="4"/>
      <c r="N23" s="4"/>
      <c r="O23" s="4"/>
      <c r="P23" s="4"/>
      <c r="Q23" s="4"/>
      <c r="R23" s="4"/>
      <c r="S23" s="4"/>
      <c r="T23" s="4"/>
      <c r="U23" s="4"/>
    </row>
    <row r="24" spans="1:21" x14ac:dyDescent="0.45">
      <c r="A24" s="4"/>
      <c r="B24" s="4"/>
      <c r="C24" s="4"/>
      <c r="D24" s="4"/>
      <c r="E24" s="4"/>
      <c r="F24" s="4"/>
      <c r="G24" s="4"/>
      <c r="H24" s="4"/>
      <c r="I24" s="4"/>
      <c r="J24" s="4"/>
      <c r="K24" s="4"/>
      <c r="L24" s="4"/>
      <c r="M24" s="4"/>
      <c r="N24" s="4"/>
      <c r="O24" s="4"/>
      <c r="P24" s="4"/>
      <c r="Q24" s="4"/>
      <c r="R24" s="4"/>
      <c r="S24" s="4"/>
      <c r="T24" s="4"/>
      <c r="U24" s="4"/>
    </row>
    <row r="25" spans="1:21" ht="10.9" customHeight="1" thickBot="1" x14ac:dyDescent="0.5">
      <c r="A25" s="4"/>
      <c r="B25" s="4"/>
      <c r="C25" s="4"/>
      <c r="D25" s="4"/>
      <c r="E25" s="4"/>
      <c r="F25" s="4"/>
      <c r="G25" s="4"/>
      <c r="H25" s="4"/>
      <c r="I25" s="4"/>
      <c r="J25" s="4"/>
      <c r="K25" s="4"/>
      <c r="L25" s="4"/>
      <c r="M25" s="4"/>
      <c r="N25" s="4"/>
      <c r="O25" s="4"/>
      <c r="P25" s="4"/>
      <c r="Q25" s="4"/>
      <c r="R25" s="4"/>
      <c r="S25" s="4"/>
      <c r="T25" s="4"/>
      <c r="U25" s="4"/>
    </row>
    <row r="26" spans="1:21" ht="14.65" thickBot="1" x14ac:dyDescent="0.5">
      <c r="A26" s="4"/>
      <c r="B26" s="4"/>
      <c r="C26" s="4"/>
      <c r="D26" s="4"/>
      <c r="E26" s="4"/>
      <c r="F26" s="4"/>
      <c r="G26" s="4"/>
      <c r="H26" s="4"/>
      <c r="I26" s="4"/>
      <c r="J26" s="4"/>
      <c r="K26" s="4"/>
      <c r="L26" s="4"/>
      <c r="M26" s="70" t="s">
        <v>4</v>
      </c>
      <c r="N26" s="71" t="s">
        <v>1158</v>
      </c>
      <c r="O26" s="74" t="s">
        <v>1191</v>
      </c>
      <c r="P26" s="4"/>
      <c r="Q26" s="4"/>
      <c r="R26" s="4"/>
      <c r="S26" s="4"/>
      <c r="T26" s="4"/>
      <c r="U26" s="4"/>
    </row>
    <row r="27" spans="1:21" x14ac:dyDescent="0.45">
      <c r="A27" s="4"/>
      <c r="B27" s="4"/>
      <c r="C27" s="4"/>
      <c r="D27" s="4"/>
      <c r="E27" s="4"/>
      <c r="F27" s="4"/>
      <c r="G27" s="4"/>
      <c r="H27" s="4"/>
      <c r="I27" s="4"/>
      <c r="J27" s="4"/>
      <c r="K27" s="4"/>
      <c r="L27" s="4"/>
      <c r="M27" s="30" t="s">
        <v>46</v>
      </c>
      <c r="N27">
        <v>380000</v>
      </c>
      <c r="O27" s="75">
        <v>217000</v>
      </c>
      <c r="P27" s="4"/>
      <c r="Q27" s="4"/>
      <c r="R27" s="4"/>
      <c r="S27" s="4"/>
      <c r="T27" s="4"/>
      <c r="U27" s="4"/>
    </row>
    <row r="28" spans="1:21" x14ac:dyDescent="0.45">
      <c r="A28" s="4"/>
      <c r="B28" s="4"/>
      <c r="C28" s="4"/>
      <c r="D28" s="4"/>
      <c r="E28" s="4"/>
      <c r="F28" s="4"/>
      <c r="G28" s="4"/>
      <c r="H28" s="4"/>
      <c r="I28" s="4"/>
      <c r="J28" s="4"/>
      <c r="K28" s="4"/>
      <c r="L28" s="4"/>
      <c r="M28" s="72" t="s">
        <v>82</v>
      </c>
      <c r="N28">
        <v>575000</v>
      </c>
      <c r="O28" s="76">
        <v>346500</v>
      </c>
      <c r="P28" s="4"/>
      <c r="Q28" s="4"/>
      <c r="R28" s="4"/>
      <c r="S28" s="4"/>
      <c r="T28" s="4"/>
      <c r="U28" s="4"/>
    </row>
    <row r="29" spans="1:21" x14ac:dyDescent="0.45">
      <c r="A29" s="4"/>
      <c r="B29" s="4"/>
      <c r="C29" s="4"/>
      <c r="D29" s="4"/>
      <c r="E29" s="4"/>
      <c r="F29" s="4"/>
      <c r="G29" s="4"/>
      <c r="H29" s="4"/>
      <c r="I29" s="4"/>
      <c r="J29" s="4"/>
      <c r="K29" s="4"/>
      <c r="L29" s="4"/>
      <c r="M29" s="72" t="s">
        <v>10</v>
      </c>
      <c r="N29">
        <v>2728000</v>
      </c>
      <c r="O29" s="76">
        <v>1314600</v>
      </c>
      <c r="P29" s="4"/>
      <c r="Q29" s="4"/>
      <c r="R29" s="4"/>
      <c r="S29" s="4"/>
      <c r="T29" s="4"/>
      <c r="U29" s="4"/>
    </row>
    <row r="30" spans="1:21" x14ac:dyDescent="0.45">
      <c r="A30" s="4"/>
      <c r="B30" s="4"/>
      <c r="C30" s="4"/>
      <c r="D30" s="4"/>
      <c r="E30" s="4"/>
      <c r="F30" s="4"/>
      <c r="G30" s="4"/>
      <c r="H30" s="4"/>
      <c r="I30" s="4"/>
      <c r="J30" s="4"/>
      <c r="K30" s="4"/>
      <c r="L30" s="4"/>
      <c r="M30" s="72" t="s">
        <v>50</v>
      </c>
      <c r="N30">
        <v>100000</v>
      </c>
      <c r="O30" s="76">
        <v>70000</v>
      </c>
      <c r="P30" s="4"/>
      <c r="Q30" s="4"/>
      <c r="R30" s="4"/>
      <c r="S30" s="4"/>
      <c r="T30" s="4"/>
      <c r="U30" s="4"/>
    </row>
    <row r="31" spans="1:21" x14ac:dyDescent="0.45">
      <c r="A31" s="4"/>
      <c r="B31" s="4"/>
      <c r="C31" s="4"/>
      <c r="D31" s="4"/>
      <c r="E31" s="4"/>
      <c r="F31" s="4"/>
      <c r="G31" s="4"/>
      <c r="H31" s="4"/>
      <c r="I31" s="4"/>
      <c r="J31" s="4"/>
      <c r="K31" s="4"/>
      <c r="L31" s="4"/>
      <c r="M31" s="72" t="s">
        <v>42</v>
      </c>
      <c r="N31">
        <v>336000</v>
      </c>
      <c r="O31" s="76">
        <v>200200</v>
      </c>
      <c r="P31" s="4"/>
      <c r="Q31" s="4"/>
      <c r="R31" s="4"/>
      <c r="S31" s="4"/>
      <c r="T31" s="4"/>
      <c r="U31" s="4"/>
    </row>
    <row r="32" spans="1:21" x14ac:dyDescent="0.45">
      <c r="A32" s="4"/>
      <c r="B32" s="4"/>
      <c r="C32" s="4"/>
      <c r="D32" s="4"/>
      <c r="E32" s="4"/>
      <c r="F32" s="4"/>
      <c r="G32" s="4"/>
      <c r="H32" s="4"/>
      <c r="I32" s="4"/>
      <c r="J32" s="4"/>
      <c r="K32" s="4"/>
      <c r="L32" s="4"/>
      <c r="M32" s="72" t="s">
        <v>57</v>
      </c>
      <c r="N32">
        <v>107000</v>
      </c>
      <c r="O32" s="76">
        <v>74900</v>
      </c>
      <c r="P32" s="4"/>
      <c r="Q32" s="4"/>
      <c r="R32" s="4"/>
      <c r="S32" s="4"/>
      <c r="T32" s="4"/>
      <c r="U32" s="4"/>
    </row>
    <row r="33" spans="1:22" x14ac:dyDescent="0.45">
      <c r="A33" s="4"/>
      <c r="B33" s="4"/>
      <c r="C33" s="4"/>
      <c r="D33" s="4"/>
      <c r="E33" s="4"/>
      <c r="F33" s="4"/>
      <c r="G33" s="4"/>
      <c r="H33" s="4"/>
      <c r="I33" s="4"/>
      <c r="J33" s="4"/>
      <c r="K33" s="4"/>
      <c r="L33" s="4"/>
      <c r="M33" s="72" t="s">
        <v>68</v>
      </c>
      <c r="N33">
        <v>1289000</v>
      </c>
      <c r="O33" s="76">
        <v>839300</v>
      </c>
      <c r="P33" s="4"/>
      <c r="Q33" s="4"/>
      <c r="R33" s="4"/>
      <c r="S33" s="4"/>
      <c r="T33" s="4"/>
      <c r="U33" s="4"/>
    </row>
    <row r="34" spans="1:22" x14ac:dyDescent="0.45">
      <c r="A34" s="4"/>
      <c r="B34" s="4"/>
      <c r="C34" s="4"/>
      <c r="D34" s="4"/>
      <c r="E34" s="4"/>
      <c r="F34" s="4"/>
      <c r="G34" s="4"/>
      <c r="H34" s="4"/>
      <c r="I34" s="4"/>
      <c r="J34" s="4"/>
      <c r="K34" s="4"/>
      <c r="L34" s="4"/>
      <c r="M34" s="72" t="s">
        <v>35</v>
      </c>
      <c r="N34">
        <v>850000</v>
      </c>
      <c r="O34" s="76">
        <v>546000</v>
      </c>
      <c r="P34" s="4"/>
      <c r="Q34" s="4"/>
      <c r="R34" s="4"/>
      <c r="S34" s="4"/>
      <c r="T34" s="4"/>
      <c r="U34" s="4"/>
    </row>
    <row r="35" spans="1:22" x14ac:dyDescent="0.45">
      <c r="A35" s="4"/>
      <c r="B35" s="4"/>
      <c r="C35" s="4"/>
      <c r="D35" s="4"/>
      <c r="E35" s="4"/>
      <c r="F35" s="4"/>
      <c r="G35" s="4"/>
      <c r="H35" s="4"/>
      <c r="I35" s="4"/>
      <c r="J35" s="4"/>
      <c r="K35" s="4"/>
      <c r="L35" s="4"/>
      <c r="M35" s="72" t="s">
        <v>31</v>
      </c>
      <c r="N35">
        <v>670000</v>
      </c>
      <c r="O35" s="76">
        <v>406000</v>
      </c>
      <c r="P35" s="4"/>
      <c r="Q35" s="4"/>
      <c r="R35" s="4"/>
      <c r="S35" s="4"/>
      <c r="T35" s="4"/>
      <c r="U35" s="4"/>
    </row>
    <row r="36" spans="1:22" x14ac:dyDescent="0.45">
      <c r="A36" s="4"/>
      <c r="B36" s="4"/>
      <c r="C36" s="4"/>
      <c r="D36" s="4"/>
      <c r="E36" s="4"/>
      <c r="F36" s="4"/>
      <c r="G36" s="4"/>
      <c r="H36" s="4"/>
      <c r="I36" s="4"/>
      <c r="J36" s="4"/>
      <c r="K36" s="4"/>
      <c r="L36" s="4"/>
      <c r="M36" s="72" t="s">
        <v>53</v>
      </c>
      <c r="N36">
        <v>169000</v>
      </c>
      <c r="O36" s="76">
        <v>62300</v>
      </c>
      <c r="P36" s="4"/>
      <c r="Q36" s="4"/>
      <c r="R36" s="4"/>
      <c r="S36" s="4"/>
      <c r="T36" s="4"/>
      <c r="U36" s="4"/>
    </row>
    <row r="37" spans="1:22" x14ac:dyDescent="0.45">
      <c r="A37" s="4"/>
      <c r="B37" s="4"/>
      <c r="C37" s="4"/>
      <c r="D37" s="4"/>
      <c r="E37" s="4"/>
      <c r="F37" s="4"/>
      <c r="G37" s="4"/>
      <c r="H37" s="4"/>
      <c r="I37" s="4"/>
      <c r="J37" s="4"/>
      <c r="K37" s="4"/>
      <c r="L37" s="4"/>
      <c r="M37" s="72" t="s">
        <v>77</v>
      </c>
      <c r="N37">
        <v>557000</v>
      </c>
      <c r="O37" s="76">
        <v>389900</v>
      </c>
      <c r="P37" s="4"/>
      <c r="Q37" s="4"/>
      <c r="R37" s="4"/>
      <c r="S37" s="4"/>
      <c r="T37" s="4"/>
      <c r="U37" s="4"/>
    </row>
    <row r="38" spans="1:22" x14ac:dyDescent="0.45">
      <c r="A38" s="4"/>
      <c r="B38" s="4"/>
      <c r="C38" s="4"/>
      <c r="D38" s="4"/>
      <c r="E38" s="4"/>
      <c r="F38" s="4"/>
      <c r="G38" s="4"/>
      <c r="H38" s="4"/>
      <c r="I38" s="4"/>
      <c r="J38" s="4"/>
      <c r="K38" s="4"/>
      <c r="L38" s="4"/>
      <c r="M38" s="72" t="s">
        <v>24</v>
      </c>
      <c r="N38">
        <v>1853000</v>
      </c>
      <c r="O38" s="76">
        <v>1122100</v>
      </c>
      <c r="P38" s="4"/>
      <c r="Q38" s="4"/>
      <c r="R38" s="4"/>
      <c r="S38" s="4"/>
      <c r="T38" s="4"/>
      <c r="U38" s="4"/>
    </row>
    <row r="39" spans="1:22" ht="14.65" thickBot="1" x14ac:dyDescent="0.5">
      <c r="A39" s="4"/>
      <c r="B39" s="4"/>
      <c r="C39" s="4"/>
      <c r="D39" s="4"/>
      <c r="E39" s="4"/>
      <c r="F39" s="4"/>
      <c r="G39" s="4"/>
      <c r="H39" s="4"/>
      <c r="I39" s="4"/>
      <c r="J39" s="4"/>
      <c r="K39" s="4"/>
      <c r="L39" s="4"/>
      <c r="M39" s="72" t="s">
        <v>61</v>
      </c>
      <c r="N39">
        <v>222000</v>
      </c>
      <c r="O39" s="76">
        <v>113400</v>
      </c>
      <c r="P39" s="4"/>
      <c r="Q39" s="4"/>
      <c r="R39" s="4"/>
      <c r="S39" s="4"/>
      <c r="T39" s="4"/>
      <c r="U39" s="4"/>
    </row>
    <row r="40" spans="1:22" ht="14.65" thickBot="1" x14ac:dyDescent="0.5">
      <c r="A40" s="4"/>
      <c r="B40" s="4"/>
      <c r="C40" s="4"/>
      <c r="D40" s="4"/>
      <c r="E40" s="4"/>
      <c r="F40" s="4"/>
      <c r="G40" s="4"/>
      <c r="H40" s="4"/>
      <c r="I40" s="4"/>
      <c r="J40" s="4"/>
      <c r="K40" s="4"/>
      <c r="L40" s="4"/>
      <c r="M40" s="69" t="s">
        <v>1156</v>
      </c>
      <c r="N40" s="73">
        <v>9836000</v>
      </c>
      <c r="O40" s="46">
        <v>5702200</v>
      </c>
      <c r="P40" s="4"/>
      <c r="Q40" s="4"/>
      <c r="R40" s="4"/>
      <c r="S40" s="4"/>
      <c r="T40" s="4"/>
      <c r="U40" s="4"/>
    </row>
    <row r="41" spans="1:22" x14ac:dyDescent="0.45">
      <c r="A41" s="4"/>
      <c r="B41" s="4"/>
      <c r="C41" s="4"/>
      <c r="D41" s="4"/>
      <c r="E41" s="4"/>
      <c r="F41" s="4"/>
      <c r="G41" s="4"/>
      <c r="H41" s="4"/>
      <c r="I41" s="4"/>
      <c r="J41" s="4"/>
      <c r="K41" s="4"/>
      <c r="L41" s="4"/>
      <c r="M41" s="4"/>
      <c r="N41" s="4"/>
      <c r="O41" s="4"/>
      <c r="P41" s="4"/>
      <c r="Q41" s="4"/>
      <c r="R41" s="4"/>
      <c r="S41" s="4"/>
    </row>
    <row r="42" spans="1:22" x14ac:dyDescent="0.45">
      <c r="A42" s="77" t="s">
        <v>1177</v>
      </c>
      <c r="B42" s="4"/>
      <c r="C42" s="4"/>
      <c r="D42" s="4"/>
      <c r="E42" s="4"/>
      <c r="F42" s="4"/>
      <c r="G42" s="4"/>
      <c r="H42" s="4"/>
      <c r="I42" s="4"/>
      <c r="J42" s="4"/>
      <c r="K42" s="4"/>
      <c r="L42" s="4"/>
      <c r="M42" s="4"/>
      <c r="N42" s="4"/>
      <c r="O42" s="4"/>
      <c r="P42" s="4"/>
      <c r="Q42" s="4"/>
      <c r="R42" s="4"/>
      <c r="S42" s="4"/>
    </row>
    <row r="43" spans="1:22" x14ac:dyDescent="0.45">
      <c r="A43" s="4" t="s">
        <v>1192</v>
      </c>
      <c r="B43" s="4"/>
      <c r="C43" s="4"/>
      <c r="D43" s="4"/>
      <c r="E43" s="4"/>
      <c r="F43" s="4"/>
      <c r="G43" s="4"/>
      <c r="H43" s="4"/>
      <c r="I43" s="4"/>
      <c r="J43" s="4"/>
      <c r="K43" s="4"/>
      <c r="L43" s="4"/>
      <c r="M43" s="4"/>
      <c r="N43" s="4"/>
      <c r="O43" s="4"/>
      <c r="P43" s="4"/>
      <c r="Q43" s="4"/>
      <c r="R43" s="4"/>
      <c r="S43" s="4"/>
    </row>
    <row r="44" spans="1:22" x14ac:dyDescent="0.45">
      <c r="A44" s="4" t="s">
        <v>1193</v>
      </c>
      <c r="B44" s="4"/>
      <c r="C44" s="4"/>
      <c r="D44" s="4"/>
      <c r="E44" s="4"/>
      <c r="F44" s="4"/>
      <c r="G44" s="4"/>
      <c r="H44" s="4"/>
      <c r="I44" s="4"/>
      <c r="J44" s="4"/>
      <c r="K44" s="4"/>
      <c r="L44" s="4"/>
      <c r="M44" s="4"/>
      <c r="N44" s="4"/>
      <c r="O44" s="4"/>
      <c r="P44" s="4"/>
      <c r="Q44" s="4"/>
      <c r="R44" s="4"/>
      <c r="S44" s="4"/>
    </row>
    <row r="45" spans="1:22" x14ac:dyDescent="0.45">
      <c r="A45" s="4" t="s">
        <v>1194</v>
      </c>
      <c r="B45" s="4"/>
      <c r="C45" s="4"/>
      <c r="D45" s="4"/>
      <c r="E45" s="4"/>
      <c r="F45" s="4"/>
      <c r="G45" s="4"/>
      <c r="H45" s="4"/>
      <c r="I45" s="4"/>
      <c r="J45" s="4"/>
      <c r="K45" s="78"/>
      <c r="L45" s="4"/>
      <c r="M45" s="4"/>
      <c r="N45" s="4"/>
      <c r="O45" s="4"/>
      <c r="P45" s="4"/>
      <c r="Q45" s="4"/>
      <c r="R45" s="4"/>
      <c r="S45" s="4"/>
    </row>
    <row r="46" spans="1:22" ht="14.65" thickBot="1" x14ac:dyDescent="0.5">
      <c r="A46" s="4" t="s">
        <v>1195</v>
      </c>
      <c r="B46" s="4"/>
      <c r="C46" s="4"/>
      <c r="D46" s="4"/>
      <c r="E46" s="4"/>
      <c r="F46" s="4"/>
      <c r="G46" s="4"/>
      <c r="H46" s="4"/>
      <c r="I46" s="4"/>
      <c r="J46" s="4"/>
      <c r="K46" s="4"/>
      <c r="L46" s="4"/>
      <c r="M46" s="4"/>
      <c r="N46" s="4"/>
      <c r="O46" s="4"/>
      <c r="P46" s="4"/>
      <c r="Q46" s="4"/>
      <c r="R46" s="4"/>
      <c r="S46" s="4"/>
      <c r="V46" s="21"/>
    </row>
    <row r="47" spans="1:22" x14ac:dyDescent="0.45">
      <c r="A47" s="4" t="s">
        <v>1196</v>
      </c>
      <c r="B47" s="4"/>
      <c r="C47" s="4"/>
      <c r="D47" s="4"/>
      <c r="E47" s="4"/>
      <c r="F47" s="4"/>
      <c r="G47" s="4"/>
      <c r="H47" s="4"/>
      <c r="I47" s="4"/>
      <c r="J47" s="4"/>
      <c r="K47" s="4"/>
      <c r="L47" s="4"/>
      <c r="M47" s="4"/>
      <c r="N47" s="4"/>
      <c r="O47" s="4"/>
      <c r="P47" s="4"/>
      <c r="Q47" s="4"/>
      <c r="R47" s="4"/>
      <c r="S47" s="4"/>
    </row>
    <row r="48" spans="1:22" x14ac:dyDescent="0.45">
      <c r="A48" s="4"/>
      <c r="B48" s="4"/>
      <c r="C48" s="4"/>
      <c r="D48" s="4"/>
      <c r="E48" s="4"/>
      <c r="F48" s="4"/>
      <c r="G48" s="4"/>
      <c r="H48" s="4"/>
      <c r="I48" s="4"/>
      <c r="J48" s="4"/>
      <c r="K48" s="4"/>
      <c r="L48" s="4"/>
      <c r="M48" s="4"/>
      <c r="N48" s="4"/>
      <c r="O48" s="4"/>
      <c r="P48" s="4"/>
      <c r="Q48" s="4"/>
      <c r="R48" s="4"/>
      <c r="S48"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9952E-4B45-400E-8E6E-0B3782B49F80}">
  <sheetPr>
    <tabColor rgb="FFD75717"/>
  </sheetPr>
  <dimension ref="A1:S48"/>
  <sheetViews>
    <sheetView showGridLines="0" tabSelected="1" zoomScale="63" zoomScaleNormal="100" workbookViewId="0">
      <selection activeCell="Z21" sqref="Z21"/>
    </sheetView>
  </sheetViews>
  <sheetFormatPr defaultRowHeight="14.25" x14ac:dyDescent="0.45"/>
  <cols>
    <col min="13" max="13" width="9.06640625" customWidth="1"/>
    <col min="16" max="16" width="11.86328125" customWidth="1"/>
    <col min="17" max="17" width="24.19921875" bestFit="1" customWidth="1"/>
    <col min="18" max="18" width="9.796875" customWidth="1"/>
    <col min="19" max="19" width="8.86328125" customWidth="1"/>
  </cols>
  <sheetData>
    <row r="1" spans="1:19" x14ac:dyDescent="0.45">
      <c r="A1" s="4"/>
      <c r="B1" s="4"/>
      <c r="C1" s="4"/>
      <c r="D1" s="4"/>
      <c r="E1" s="4"/>
      <c r="F1" s="4"/>
      <c r="G1" s="4"/>
      <c r="H1" s="4"/>
      <c r="I1" s="4"/>
      <c r="J1" s="4"/>
      <c r="K1" s="4"/>
      <c r="L1" s="4"/>
      <c r="M1" s="4"/>
      <c r="N1" s="4"/>
      <c r="O1" s="4"/>
      <c r="P1" s="4"/>
      <c r="Q1" s="4"/>
      <c r="R1" s="4"/>
      <c r="S1" s="4"/>
    </row>
    <row r="2" spans="1:19" x14ac:dyDescent="0.45">
      <c r="A2" s="4"/>
      <c r="B2" s="4"/>
      <c r="C2" s="4"/>
      <c r="D2" s="4"/>
      <c r="E2" s="4"/>
      <c r="F2" s="4"/>
      <c r="G2" s="4"/>
      <c r="H2" s="4"/>
      <c r="I2" s="4"/>
      <c r="J2" s="4"/>
      <c r="K2" s="4"/>
      <c r="L2" s="4"/>
      <c r="M2" s="4"/>
      <c r="N2" s="4"/>
      <c r="O2" s="4"/>
      <c r="P2" s="4"/>
      <c r="Q2" s="4"/>
      <c r="R2" s="4"/>
      <c r="S2" s="4"/>
    </row>
    <row r="3" spans="1:19" x14ac:dyDescent="0.45">
      <c r="A3" s="4"/>
      <c r="B3" s="4"/>
      <c r="C3" s="4"/>
      <c r="D3" s="4"/>
      <c r="E3" s="4"/>
      <c r="F3" s="4"/>
      <c r="G3" s="4"/>
      <c r="H3" s="4"/>
      <c r="I3" s="4"/>
      <c r="J3" s="4"/>
      <c r="K3" s="4"/>
      <c r="L3" s="4"/>
      <c r="M3" s="4"/>
      <c r="N3" s="4"/>
      <c r="O3" s="4"/>
      <c r="P3" s="4"/>
      <c r="Q3" s="4"/>
      <c r="R3" s="4"/>
      <c r="S3" s="4"/>
    </row>
    <row r="4" spans="1:19" x14ac:dyDescent="0.45">
      <c r="A4" s="4"/>
      <c r="B4" s="4"/>
      <c r="C4" s="4"/>
      <c r="D4" s="4"/>
      <c r="E4" s="4"/>
      <c r="F4" s="4"/>
      <c r="G4" s="4"/>
      <c r="H4" s="4"/>
      <c r="I4" s="4"/>
      <c r="J4" s="4"/>
      <c r="K4" s="4"/>
      <c r="L4" s="4"/>
      <c r="M4" s="4"/>
      <c r="N4" s="4"/>
      <c r="O4" s="4"/>
      <c r="P4" s="4"/>
      <c r="Q4" s="4"/>
      <c r="R4" s="4"/>
      <c r="S4" s="4"/>
    </row>
    <row r="5" spans="1:19" x14ac:dyDescent="0.45">
      <c r="A5" s="4"/>
      <c r="B5" s="4"/>
      <c r="C5" s="4"/>
      <c r="D5" s="4"/>
      <c r="E5" s="4"/>
      <c r="F5" s="4"/>
      <c r="G5" s="4"/>
      <c r="H5" s="4"/>
      <c r="I5" s="4"/>
      <c r="J5" s="4"/>
      <c r="K5" s="4"/>
      <c r="L5" s="4"/>
      <c r="M5" s="4"/>
      <c r="N5" s="4"/>
      <c r="O5" s="4"/>
      <c r="P5" s="4"/>
      <c r="Q5" s="4"/>
      <c r="R5" s="4"/>
      <c r="S5" s="4"/>
    </row>
    <row r="6" spans="1:19" x14ac:dyDescent="0.45">
      <c r="A6" s="4"/>
      <c r="B6" s="4"/>
      <c r="C6" s="4"/>
      <c r="D6" s="4"/>
      <c r="E6" s="4"/>
      <c r="F6" s="4"/>
      <c r="G6" s="4"/>
      <c r="H6" s="4"/>
      <c r="I6" s="4"/>
      <c r="J6" s="4"/>
      <c r="K6" s="4"/>
      <c r="L6" s="4"/>
      <c r="M6" s="4"/>
      <c r="N6" s="4"/>
      <c r="O6" s="4"/>
      <c r="P6" s="4"/>
      <c r="Q6" s="4"/>
      <c r="R6" s="4"/>
      <c r="S6" s="4"/>
    </row>
    <row r="7" spans="1:19" x14ac:dyDescent="0.45">
      <c r="A7" s="4"/>
      <c r="B7" s="4"/>
      <c r="C7" s="4"/>
      <c r="D7" s="4"/>
      <c r="E7" s="4"/>
      <c r="F7" s="4"/>
      <c r="G7" s="4"/>
      <c r="H7" s="4"/>
      <c r="I7" s="4"/>
      <c r="J7" s="4"/>
      <c r="K7" s="4"/>
      <c r="L7" s="4"/>
      <c r="M7" s="4"/>
      <c r="N7" s="4"/>
      <c r="O7" s="4"/>
      <c r="P7" s="4"/>
      <c r="Q7" s="4"/>
      <c r="R7" s="4"/>
      <c r="S7" s="4"/>
    </row>
    <row r="8" spans="1:19" ht="10.9" customHeight="1" thickBot="1" x14ac:dyDescent="0.5">
      <c r="A8" s="4"/>
      <c r="B8" s="4"/>
      <c r="C8" s="4"/>
      <c r="D8" s="4"/>
      <c r="E8" s="4"/>
      <c r="F8" s="4"/>
      <c r="G8" s="4"/>
      <c r="H8" s="4"/>
      <c r="I8" s="4"/>
      <c r="J8" s="4"/>
      <c r="K8" s="4"/>
      <c r="L8" s="4"/>
      <c r="M8" s="4"/>
      <c r="N8" s="4"/>
      <c r="O8" s="4"/>
      <c r="P8" s="4"/>
      <c r="Q8" s="4"/>
      <c r="R8" s="4"/>
      <c r="S8" s="4"/>
    </row>
    <row r="9" spans="1:19" ht="14.65" thickBot="1" x14ac:dyDescent="0.5">
      <c r="A9" s="4"/>
      <c r="B9" s="4"/>
      <c r="C9" s="4"/>
      <c r="D9" s="4"/>
      <c r="E9" s="4"/>
      <c r="F9" s="4"/>
      <c r="G9" s="4"/>
      <c r="H9" s="4"/>
      <c r="I9" s="4"/>
      <c r="J9" s="4"/>
      <c r="K9" s="4"/>
      <c r="L9" s="4"/>
      <c r="M9" s="4"/>
      <c r="N9" s="4"/>
      <c r="O9" s="4"/>
      <c r="P9" s="4"/>
      <c r="Q9" s="29" t="s">
        <v>1176</v>
      </c>
      <c r="R9" s="35" t="s">
        <v>941</v>
      </c>
      <c r="S9" s="34" t="s">
        <v>942</v>
      </c>
    </row>
    <row r="10" spans="1:19" ht="15.75" x14ac:dyDescent="0.5">
      <c r="A10" s="4"/>
      <c r="B10" s="4"/>
      <c r="C10" s="4"/>
      <c r="D10" s="4"/>
      <c r="E10" s="4"/>
      <c r="F10" s="4"/>
      <c r="G10" s="4"/>
      <c r="H10" s="4"/>
      <c r="I10" s="4"/>
      <c r="J10" s="4"/>
      <c r="K10" s="4"/>
      <c r="L10" s="4"/>
      <c r="M10" s="4"/>
      <c r="N10" s="4"/>
      <c r="O10" s="4"/>
      <c r="P10" s="4"/>
      <c r="Q10" s="30" t="s">
        <v>946</v>
      </c>
      <c r="R10" s="61">
        <v>141184</v>
      </c>
      <c r="S10" s="62">
        <v>21380</v>
      </c>
    </row>
    <row r="11" spans="1:19" ht="15.75" x14ac:dyDescent="0.5">
      <c r="A11" s="4"/>
      <c r="B11" s="4"/>
      <c r="C11" s="4"/>
      <c r="D11" s="4"/>
      <c r="E11" s="4"/>
      <c r="F11" s="4"/>
      <c r="G11" s="4"/>
      <c r="H11" s="4"/>
      <c r="I11" s="4"/>
      <c r="J11" s="4"/>
      <c r="K11" s="4"/>
      <c r="L11" s="4"/>
      <c r="M11" s="4"/>
      <c r="N11" s="4"/>
      <c r="O11" s="4"/>
      <c r="P11" s="4"/>
      <c r="Q11" s="31" t="s">
        <v>986</v>
      </c>
      <c r="R11" s="63">
        <v>110464</v>
      </c>
      <c r="S11" s="64">
        <v>52100</v>
      </c>
    </row>
    <row r="12" spans="1:19" ht="15.75" x14ac:dyDescent="0.5">
      <c r="A12" s="4"/>
      <c r="B12" s="4"/>
      <c r="C12" s="4"/>
      <c r="D12" s="4"/>
      <c r="E12" s="4"/>
      <c r="F12" s="4"/>
      <c r="G12" s="4"/>
      <c r="H12" s="4"/>
      <c r="I12" s="4"/>
      <c r="J12" s="4"/>
      <c r="K12" s="4"/>
      <c r="L12" s="4"/>
      <c r="M12" s="4"/>
      <c r="N12" s="4"/>
      <c r="O12" s="4"/>
      <c r="P12" s="4"/>
      <c r="Q12" s="31" t="s">
        <v>958</v>
      </c>
      <c r="R12" s="63">
        <v>114332</v>
      </c>
      <c r="S12" s="64">
        <v>17150</v>
      </c>
    </row>
    <row r="13" spans="1:19" ht="15.75" x14ac:dyDescent="0.5">
      <c r="A13" s="4"/>
      <c r="B13" s="4"/>
      <c r="C13" s="4"/>
      <c r="D13" s="4"/>
      <c r="E13" s="4"/>
      <c r="F13" s="4"/>
      <c r="G13" s="4"/>
      <c r="H13" s="4"/>
      <c r="I13" s="4"/>
      <c r="J13" s="4"/>
      <c r="K13" s="4"/>
      <c r="L13" s="4"/>
      <c r="M13" s="4"/>
      <c r="N13" s="4"/>
      <c r="O13" s="4"/>
      <c r="P13" s="4"/>
      <c r="Q13" s="31" t="s">
        <v>978</v>
      </c>
      <c r="R13" s="63">
        <v>113582</v>
      </c>
      <c r="S13" s="64">
        <v>36150</v>
      </c>
    </row>
    <row r="14" spans="1:19" ht="15.75" x14ac:dyDescent="0.5">
      <c r="A14" s="4"/>
      <c r="B14" s="4"/>
      <c r="C14" s="4"/>
      <c r="D14" s="4"/>
      <c r="E14" s="4"/>
      <c r="F14" s="4"/>
      <c r="G14" s="4"/>
      <c r="H14" s="4"/>
      <c r="I14" s="4"/>
      <c r="J14" s="4"/>
      <c r="K14" s="4"/>
      <c r="L14" s="4"/>
      <c r="M14" s="4"/>
      <c r="N14" s="4"/>
      <c r="O14" s="4"/>
      <c r="P14" s="4"/>
      <c r="Q14" s="31" t="s">
        <v>982</v>
      </c>
      <c r="R14" s="63">
        <v>130464</v>
      </c>
      <c r="S14" s="64">
        <v>17000</v>
      </c>
    </row>
    <row r="15" spans="1:19" ht="15.75" x14ac:dyDescent="0.5">
      <c r="A15" s="4"/>
      <c r="B15" s="4"/>
      <c r="C15" s="4"/>
      <c r="D15" s="4"/>
      <c r="E15" s="4"/>
      <c r="F15" s="4"/>
      <c r="G15" s="4"/>
      <c r="H15" s="4"/>
      <c r="I15" s="4"/>
      <c r="J15" s="4"/>
      <c r="K15" s="4"/>
      <c r="L15" s="4"/>
      <c r="M15" s="4"/>
      <c r="N15" s="4"/>
      <c r="O15" s="4"/>
      <c r="P15" s="4"/>
      <c r="Q15" s="31" t="s">
        <v>990</v>
      </c>
      <c r="R15" s="63">
        <v>139104</v>
      </c>
      <c r="S15" s="64">
        <v>12400</v>
      </c>
    </row>
    <row r="16" spans="1:19" ht="15.75" x14ac:dyDescent="0.5">
      <c r="A16" s="4"/>
      <c r="B16" s="4"/>
      <c r="C16" s="4"/>
      <c r="D16" s="4"/>
      <c r="E16" s="4"/>
      <c r="F16" s="4"/>
      <c r="G16" s="4"/>
      <c r="H16" s="4"/>
      <c r="I16" s="4"/>
      <c r="J16" s="4"/>
      <c r="K16" s="4"/>
      <c r="L16" s="4"/>
      <c r="M16" s="4"/>
      <c r="N16" s="4"/>
      <c r="O16" s="4"/>
      <c r="P16" s="4"/>
      <c r="Q16" s="31" t="s">
        <v>974</v>
      </c>
      <c r="R16" s="63">
        <v>124262</v>
      </c>
      <c r="S16" s="64">
        <v>0</v>
      </c>
    </row>
    <row r="17" spans="1:19" ht="15.75" x14ac:dyDescent="0.5">
      <c r="A17" s="4"/>
      <c r="B17" s="4"/>
      <c r="C17" s="4"/>
      <c r="D17" s="4"/>
      <c r="E17" s="4"/>
      <c r="F17" s="4"/>
      <c r="G17" s="4"/>
      <c r="H17" s="4"/>
      <c r="I17" s="4"/>
      <c r="J17" s="4"/>
      <c r="K17" s="4"/>
      <c r="L17" s="4"/>
      <c r="M17" s="4"/>
      <c r="N17" s="4"/>
      <c r="O17" s="4"/>
      <c r="P17" s="4"/>
      <c r="Q17" s="31" t="s">
        <v>954</v>
      </c>
      <c r="R17" s="63">
        <v>97202</v>
      </c>
      <c r="S17" s="64">
        <v>43700</v>
      </c>
    </row>
    <row r="18" spans="1:19" ht="15.75" x14ac:dyDescent="0.5">
      <c r="A18" s="4"/>
      <c r="B18" s="4"/>
      <c r="C18" s="4"/>
      <c r="D18" s="4"/>
      <c r="E18" s="4"/>
      <c r="F18" s="4"/>
      <c r="G18" s="4"/>
      <c r="H18" s="4"/>
      <c r="I18" s="4"/>
      <c r="J18" s="4"/>
      <c r="K18" s="4"/>
      <c r="L18" s="4"/>
      <c r="M18" s="4"/>
      <c r="N18" s="4"/>
      <c r="O18" s="4"/>
      <c r="P18" s="4"/>
      <c r="Q18" s="31" t="s">
        <v>950</v>
      </c>
      <c r="R18" s="63">
        <v>152904</v>
      </c>
      <c r="S18" s="64">
        <v>30332</v>
      </c>
    </row>
    <row r="19" spans="1:19" ht="15.75" x14ac:dyDescent="0.5">
      <c r="A19" s="4"/>
      <c r="B19" s="4"/>
      <c r="C19" s="4"/>
      <c r="D19" s="4"/>
      <c r="E19" s="4"/>
      <c r="F19" s="4"/>
      <c r="G19" s="4"/>
      <c r="H19" s="4"/>
      <c r="I19" s="4"/>
      <c r="J19" s="4"/>
      <c r="K19" s="4"/>
      <c r="L19" s="4"/>
      <c r="M19" s="4"/>
      <c r="N19" s="4"/>
      <c r="O19" s="4"/>
      <c r="P19" s="4"/>
      <c r="Q19" s="31" t="s">
        <v>970</v>
      </c>
      <c r="R19" s="63">
        <v>83632</v>
      </c>
      <c r="S19" s="64">
        <v>30350</v>
      </c>
    </row>
    <row r="20" spans="1:19" ht="15.75" x14ac:dyDescent="0.5">
      <c r="A20" s="4"/>
      <c r="B20" s="4"/>
      <c r="C20" s="4"/>
      <c r="D20" s="4"/>
      <c r="E20" s="4"/>
      <c r="F20" s="4"/>
      <c r="G20" s="4"/>
      <c r="H20" s="4"/>
      <c r="I20" s="4"/>
      <c r="J20" s="4"/>
      <c r="K20" s="4"/>
      <c r="L20" s="4"/>
      <c r="M20" s="4"/>
      <c r="N20" s="4"/>
      <c r="O20" s="4"/>
      <c r="P20" s="4"/>
      <c r="Q20" s="31" t="s">
        <v>966</v>
      </c>
      <c r="R20" s="63">
        <v>100902</v>
      </c>
      <c r="S20" s="64">
        <v>22800</v>
      </c>
    </row>
    <row r="21" spans="1:19" ht="16.149999999999999" thickBot="1" x14ac:dyDescent="0.55000000000000004">
      <c r="A21" s="4"/>
      <c r="B21" s="4"/>
      <c r="C21" s="4"/>
      <c r="D21" s="4"/>
      <c r="E21" s="4"/>
      <c r="F21" s="4"/>
      <c r="G21" s="4"/>
      <c r="H21" s="4"/>
      <c r="I21" s="4"/>
      <c r="J21" s="4"/>
      <c r="K21" s="4"/>
      <c r="L21" s="4"/>
      <c r="M21" s="4"/>
      <c r="N21" s="4"/>
      <c r="O21" s="4"/>
      <c r="P21" s="4"/>
      <c r="Q21" s="32" t="s">
        <v>962</v>
      </c>
      <c r="R21" s="63">
        <v>100902</v>
      </c>
      <c r="S21" s="64">
        <v>31880</v>
      </c>
    </row>
    <row r="22" spans="1:19" ht="14.65" thickBot="1" x14ac:dyDescent="0.5">
      <c r="A22" s="4"/>
      <c r="B22" s="4"/>
      <c r="C22" s="4"/>
      <c r="D22" s="4"/>
      <c r="E22" s="4"/>
      <c r="F22" s="4"/>
      <c r="G22" s="4"/>
      <c r="H22" s="4"/>
      <c r="I22" s="4"/>
      <c r="J22" s="4"/>
      <c r="K22" s="4"/>
      <c r="L22" s="4"/>
      <c r="M22" s="4"/>
      <c r="N22" s="4"/>
      <c r="O22" s="4"/>
      <c r="P22" s="4"/>
      <c r="Q22" s="33" t="s">
        <v>1156</v>
      </c>
      <c r="R22" s="59">
        <v>1408934</v>
      </c>
      <c r="S22" s="58">
        <v>315242</v>
      </c>
    </row>
    <row r="23" spans="1:19" ht="14.65" thickBot="1" x14ac:dyDescent="0.5">
      <c r="A23" s="4"/>
      <c r="B23" s="4"/>
      <c r="C23" s="4"/>
      <c r="D23" s="4"/>
      <c r="E23" s="4"/>
      <c r="F23" s="4"/>
      <c r="G23" s="4"/>
      <c r="H23" s="4"/>
      <c r="I23" s="4"/>
      <c r="J23" s="4"/>
      <c r="K23" s="4"/>
      <c r="L23" s="4"/>
      <c r="M23" s="4"/>
      <c r="N23" s="4"/>
      <c r="O23" s="4"/>
      <c r="P23" s="4"/>
      <c r="Q23" s="37" t="s">
        <v>939</v>
      </c>
      <c r="R23" s="38" t="s">
        <v>941</v>
      </c>
      <c r="S23" s="39" t="s">
        <v>942</v>
      </c>
    </row>
    <row r="24" spans="1:19" x14ac:dyDescent="0.45">
      <c r="A24" s="4"/>
      <c r="B24" s="4"/>
      <c r="C24" s="4"/>
      <c r="D24" s="4"/>
      <c r="E24" s="4"/>
      <c r="F24" s="4"/>
      <c r="G24" s="4"/>
      <c r="H24" s="4"/>
      <c r="I24" s="4"/>
      <c r="J24" s="4"/>
      <c r="K24" s="4"/>
      <c r="L24" s="4"/>
      <c r="M24" s="4"/>
      <c r="N24" s="4"/>
      <c r="O24" s="4"/>
      <c r="P24" s="4"/>
      <c r="Q24" s="36" t="s">
        <v>960</v>
      </c>
      <c r="R24" s="66">
        <v>100902</v>
      </c>
      <c r="S24" s="67">
        <v>31880</v>
      </c>
    </row>
    <row r="25" spans="1:19" x14ac:dyDescent="0.45">
      <c r="A25" s="4"/>
      <c r="B25" s="4"/>
      <c r="C25" s="4"/>
      <c r="D25" s="4"/>
      <c r="E25" s="4"/>
      <c r="F25" s="4"/>
      <c r="G25" s="4"/>
      <c r="H25" s="4"/>
      <c r="I25" s="4"/>
      <c r="J25" s="4"/>
      <c r="K25" s="4"/>
      <c r="L25" s="4"/>
      <c r="M25" s="4"/>
      <c r="N25" s="4"/>
      <c r="O25" s="4"/>
      <c r="P25" s="4"/>
      <c r="Q25" s="31" t="s">
        <v>968</v>
      </c>
      <c r="R25" s="68">
        <v>83632</v>
      </c>
      <c r="S25" s="60">
        <v>30350</v>
      </c>
    </row>
    <row r="26" spans="1:19" x14ac:dyDescent="0.45">
      <c r="A26" s="4"/>
      <c r="B26" s="4"/>
      <c r="C26" s="4"/>
      <c r="D26" s="4"/>
      <c r="E26" s="4"/>
      <c r="F26" s="4"/>
      <c r="G26" s="4"/>
      <c r="H26" s="4"/>
      <c r="I26" s="4"/>
      <c r="J26" s="4"/>
      <c r="K26" s="4"/>
      <c r="L26" s="4"/>
      <c r="M26" s="4"/>
      <c r="N26" s="4"/>
      <c r="O26" s="4"/>
      <c r="P26" s="4"/>
      <c r="Q26" s="31" t="s">
        <v>988</v>
      </c>
      <c r="R26" s="68">
        <v>139104</v>
      </c>
      <c r="S26" s="60">
        <v>12400</v>
      </c>
    </row>
    <row r="27" spans="1:19" x14ac:dyDescent="0.45">
      <c r="A27" s="4"/>
      <c r="B27" s="4"/>
      <c r="C27" s="4"/>
      <c r="D27" s="4"/>
      <c r="E27" s="4"/>
      <c r="F27" s="4"/>
      <c r="G27" s="4"/>
      <c r="H27" s="4"/>
      <c r="I27" s="4"/>
      <c r="J27" s="4"/>
      <c r="K27" s="4"/>
      <c r="L27" s="4"/>
      <c r="M27" s="4"/>
      <c r="N27" s="4"/>
      <c r="O27" s="4"/>
      <c r="P27" s="4"/>
      <c r="Q27" s="31" t="s">
        <v>948</v>
      </c>
      <c r="R27" s="68">
        <v>152904</v>
      </c>
      <c r="S27" s="60">
        <v>30332</v>
      </c>
    </row>
    <row r="28" spans="1:19" x14ac:dyDescent="0.45">
      <c r="A28" s="4"/>
      <c r="B28" s="4"/>
      <c r="C28" s="4"/>
      <c r="D28" s="4"/>
      <c r="E28" s="4"/>
      <c r="F28" s="4"/>
      <c r="G28" s="4"/>
      <c r="H28" s="4"/>
      <c r="I28" s="4"/>
      <c r="J28" s="4"/>
      <c r="K28" s="4"/>
      <c r="L28" s="4"/>
      <c r="M28" s="4"/>
      <c r="N28" s="4"/>
      <c r="O28" s="4"/>
      <c r="P28" s="4"/>
      <c r="Q28" s="31" t="s">
        <v>980</v>
      </c>
      <c r="R28" s="68">
        <v>130464</v>
      </c>
      <c r="S28" s="60">
        <v>17000</v>
      </c>
    </row>
    <row r="29" spans="1:19" x14ac:dyDescent="0.45">
      <c r="A29" s="4"/>
      <c r="B29" s="4"/>
      <c r="C29" s="4"/>
      <c r="D29" s="4"/>
      <c r="E29" s="4"/>
      <c r="F29" s="4"/>
      <c r="G29" s="4"/>
      <c r="H29" s="4"/>
      <c r="I29" s="4"/>
      <c r="J29" s="4"/>
      <c r="K29" s="4"/>
      <c r="L29" s="4"/>
      <c r="M29" s="4"/>
      <c r="N29" s="4"/>
      <c r="O29" s="4"/>
      <c r="P29" s="4"/>
      <c r="Q29" s="31" t="s">
        <v>944</v>
      </c>
      <c r="R29" s="68">
        <v>141184</v>
      </c>
      <c r="S29" s="60">
        <v>21380</v>
      </c>
    </row>
    <row r="30" spans="1:19" x14ac:dyDescent="0.45">
      <c r="A30" s="4"/>
      <c r="B30" s="4"/>
      <c r="C30" s="4"/>
      <c r="D30" s="4"/>
      <c r="E30" s="4"/>
      <c r="F30" s="4"/>
      <c r="G30" s="4"/>
      <c r="H30" s="4"/>
      <c r="I30" s="4"/>
      <c r="J30" s="4"/>
      <c r="K30" s="4"/>
      <c r="L30" s="4"/>
      <c r="M30" s="4"/>
      <c r="N30" s="4"/>
      <c r="O30" s="4"/>
      <c r="P30" s="4"/>
      <c r="Q30" s="31" t="s">
        <v>972</v>
      </c>
      <c r="R30" s="68">
        <v>124262</v>
      </c>
      <c r="S30" s="60">
        <v>0</v>
      </c>
    </row>
    <row r="31" spans="1:19" x14ac:dyDescent="0.45">
      <c r="A31" s="4"/>
      <c r="B31" s="4"/>
      <c r="C31" s="4"/>
      <c r="D31" s="4"/>
      <c r="E31" s="4"/>
      <c r="F31" s="4"/>
      <c r="G31" s="4"/>
      <c r="H31" s="4"/>
      <c r="I31" s="4"/>
      <c r="J31" s="4"/>
      <c r="K31" s="4"/>
      <c r="L31" s="4"/>
      <c r="M31" s="4"/>
      <c r="N31" s="4"/>
      <c r="O31" s="4"/>
      <c r="P31" s="4"/>
      <c r="Q31" s="31" t="s">
        <v>952</v>
      </c>
      <c r="R31" s="68">
        <v>97202</v>
      </c>
      <c r="S31" s="60">
        <v>43700</v>
      </c>
    </row>
    <row r="32" spans="1:19" x14ac:dyDescent="0.45">
      <c r="A32" s="4"/>
      <c r="B32" s="4"/>
      <c r="C32" s="4"/>
      <c r="D32" s="4"/>
      <c r="E32" s="4"/>
      <c r="F32" s="4"/>
      <c r="G32" s="4"/>
      <c r="H32" s="4"/>
      <c r="I32" s="4"/>
      <c r="J32" s="4"/>
      <c r="K32" s="4"/>
      <c r="L32" s="4"/>
      <c r="M32" s="4"/>
      <c r="N32" s="4"/>
      <c r="O32" s="4"/>
      <c r="P32" s="4"/>
      <c r="Q32" s="31" t="s">
        <v>976</v>
      </c>
      <c r="R32" s="68">
        <v>113582</v>
      </c>
      <c r="S32" s="60">
        <v>36150</v>
      </c>
    </row>
    <row r="33" spans="1:19" x14ac:dyDescent="0.45">
      <c r="A33" s="4"/>
      <c r="B33" s="4"/>
      <c r="C33" s="4"/>
      <c r="D33" s="4"/>
      <c r="E33" s="4"/>
      <c r="F33" s="4"/>
      <c r="G33" s="4"/>
      <c r="H33" s="4"/>
      <c r="I33" s="4"/>
      <c r="J33" s="4"/>
      <c r="K33" s="4"/>
      <c r="L33" s="4"/>
      <c r="M33" s="4"/>
      <c r="N33" s="4"/>
      <c r="O33" s="4"/>
      <c r="P33" s="4"/>
      <c r="Q33" s="31" t="s">
        <v>964</v>
      </c>
      <c r="R33" s="68">
        <v>100902</v>
      </c>
      <c r="S33" s="60">
        <v>22800</v>
      </c>
    </row>
    <row r="34" spans="1:19" x14ac:dyDescent="0.45">
      <c r="A34" s="4"/>
      <c r="B34" s="4"/>
      <c r="C34" s="4"/>
      <c r="D34" s="4"/>
      <c r="E34" s="4"/>
      <c r="F34" s="4"/>
      <c r="G34" s="4"/>
      <c r="H34" s="4"/>
      <c r="I34" s="4"/>
      <c r="J34" s="4"/>
      <c r="K34" s="4"/>
      <c r="L34" s="4"/>
      <c r="M34" s="4"/>
      <c r="N34" s="4"/>
      <c r="O34" s="4"/>
      <c r="P34" s="4"/>
      <c r="Q34" s="31" t="s">
        <v>956</v>
      </c>
      <c r="R34" s="68">
        <v>114332</v>
      </c>
      <c r="S34" s="60">
        <v>17150</v>
      </c>
    </row>
    <row r="35" spans="1:19" ht="14.65" thickBot="1" x14ac:dyDescent="0.5">
      <c r="A35" s="4"/>
      <c r="B35" s="4"/>
      <c r="C35" s="4"/>
      <c r="D35" s="4"/>
      <c r="E35" s="4"/>
      <c r="F35" s="4"/>
      <c r="G35" s="4"/>
      <c r="H35" s="4"/>
      <c r="I35" s="4"/>
      <c r="J35" s="4"/>
      <c r="K35" s="4"/>
      <c r="L35" s="4"/>
      <c r="M35" s="4"/>
      <c r="N35" s="4"/>
      <c r="O35" s="4"/>
      <c r="P35" s="4"/>
      <c r="Q35" s="32" t="s">
        <v>984</v>
      </c>
      <c r="R35" s="68">
        <v>110464</v>
      </c>
      <c r="S35" s="60">
        <v>52100</v>
      </c>
    </row>
    <row r="36" spans="1:19" ht="14.65" thickBot="1" x14ac:dyDescent="0.5">
      <c r="A36" s="4"/>
      <c r="B36" s="4"/>
      <c r="C36" s="4"/>
      <c r="D36" s="4"/>
      <c r="E36" s="4"/>
      <c r="F36" s="4"/>
      <c r="G36" s="4"/>
      <c r="H36" s="4"/>
      <c r="I36" s="4"/>
      <c r="J36" s="4"/>
      <c r="K36" s="4"/>
      <c r="L36" s="4"/>
      <c r="M36" s="4"/>
      <c r="N36" s="4"/>
      <c r="O36" s="4"/>
      <c r="P36" s="4"/>
      <c r="Q36" s="40" t="s">
        <v>1156</v>
      </c>
      <c r="R36" s="65">
        <v>1408934</v>
      </c>
      <c r="S36" s="58">
        <v>315242</v>
      </c>
    </row>
    <row r="37" spans="1:19" x14ac:dyDescent="0.45">
      <c r="A37" s="4"/>
      <c r="B37" s="4"/>
      <c r="C37" s="4"/>
      <c r="D37" s="4"/>
      <c r="E37" s="4"/>
      <c r="F37" s="4"/>
      <c r="G37" s="4"/>
      <c r="H37" s="4"/>
      <c r="I37" s="4"/>
      <c r="J37" s="4"/>
      <c r="K37" s="4"/>
      <c r="L37" s="4"/>
      <c r="M37" s="4"/>
      <c r="N37" s="4"/>
      <c r="O37" s="4"/>
      <c r="P37" s="4"/>
      <c r="Q37" s="4"/>
      <c r="R37" s="4"/>
      <c r="S37" s="4"/>
    </row>
    <row r="38" spans="1:19" x14ac:dyDescent="0.45">
      <c r="A38" s="4"/>
      <c r="B38" s="4"/>
      <c r="C38" s="4"/>
      <c r="D38" s="4"/>
      <c r="E38" s="4"/>
      <c r="F38" s="4"/>
      <c r="G38" s="4"/>
      <c r="H38" s="4"/>
      <c r="I38" s="4"/>
      <c r="J38" s="4"/>
      <c r="K38" s="4"/>
      <c r="L38" s="4"/>
      <c r="M38" s="4"/>
      <c r="N38" s="4"/>
      <c r="O38" s="4"/>
      <c r="P38" s="4"/>
      <c r="Q38" s="4"/>
      <c r="R38" s="4"/>
      <c r="S38" s="4"/>
    </row>
    <row r="39" spans="1:19" x14ac:dyDescent="0.45">
      <c r="A39" s="41"/>
      <c r="B39" s="41"/>
      <c r="C39" s="41"/>
      <c r="D39" s="4"/>
      <c r="E39" s="4"/>
      <c r="F39" s="4"/>
      <c r="G39" s="4"/>
      <c r="H39" s="4"/>
      <c r="I39" s="4"/>
      <c r="J39" s="4"/>
      <c r="K39" s="4"/>
      <c r="L39" s="4"/>
      <c r="M39" s="4"/>
      <c r="N39" s="4"/>
      <c r="O39" s="4"/>
      <c r="P39" s="4"/>
      <c r="Q39" s="4"/>
      <c r="R39" s="4"/>
      <c r="S39" s="4"/>
    </row>
    <row r="40" spans="1:19" x14ac:dyDescent="0.45">
      <c r="A40" s="41"/>
      <c r="B40" s="41"/>
      <c r="C40" s="41"/>
      <c r="D40" s="4"/>
      <c r="E40" s="4"/>
      <c r="F40" s="4"/>
      <c r="G40" s="4"/>
      <c r="H40" s="4"/>
      <c r="I40" s="4"/>
      <c r="J40" s="4"/>
      <c r="K40" s="4"/>
      <c r="L40" s="4"/>
      <c r="M40" s="4"/>
      <c r="N40" s="4"/>
      <c r="O40" s="4"/>
      <c r="P40" s="4"/>
      <c r="Q40" s="4"/>
      <c r="R40" s="4"/>
      <c r="S40" s="4"/>
    </row>
    <row r="41" spans="1:19" x14ac:dyDescent="0.45">
      <c r="A41" s="79" t="s">
        <v>1177</v>
      </c>
      <c r="B41" s="43"/>
      <c r="C41" s="43"/>
      <c r="D41" s="43"/>
      <c r="E41" s="43"/>
      <c r="F41" s="43"/>
      <c r="G41" s="43"/>
      <c r="H41" s="43"/>
      <c r="I41" s="43"/>
      <c r="J41" s="43"/>
      <c r="K41" s="43"/>
      <c r="L41" s="43"/>
      <c r="M41" s="43"/>
      <c r="N41" s="43"/>
      <c r="O41" s="43"/>
      <c r="P41" s="43"/>
      <c r="Q41" s="43"/>
      <c r="R41" s="43"/>
      <c r="S41" s="43"/>
    </row>
    <row r="42" spans="1:19" x14ac:dyDescent="0.45">
      <c r="A42" s="43" t="s">
        <v>1197</v>
      </c>
      <c r="B42" s="43"/>
      <c r="C42" s="43"/>
      <c r="D42" s="43"/>
      <c r="E42" s="43"/>
      <c r="F42" s="43"/>
      <c r="G42" s="43"/>
      <c r="H42" s="43"/>
      <c r="I42" s="43"/>
      <c r="J42" s="43"/>
      <c r="K42" s="43"/>
      <c r="L42" s="43"/>
      <c r="M42" s="43"/>
      <c r="N42" s="43"/>
      <c r="O42" s="43"/>
      <c r="P42" s="43"/>
      <c r="Q42" s="43"/>
      <c r="R42" s="43"/>
      <c r="S42" s="43"/>
    </row>
    <row r="43" spans="1:19" x14ac:dyDescent="0.45">
      <c r="A43" s="43" t="s">
        <v>1198</v>
      </c>
      <c r="B43" s="43"/>
      <c r="C43" s="43"/>
      <c r="D43" s="43"/>
      <c r="E43" s="43"/>
      <c r="F43" s="43"/>
      <c r="G43" s="43"/>
      <c r="H43" s="43"/>
      <c r="I43" s="43"/>
      <c r="J43" s="43"/>
      <c r="K43" s="43"/>
      <c r="L43" s="43"/>
      <c r="M43" s="43"/>
      <c r="N43" s="43"/>
      <c r="O43" s="43"/>
      <c r="P43" s="43"/>
      <c r="Q43" s="43"/>
      <c r="R43" s="43"/>
      <c r="S43" s="43"/>
    </row>
    <row r="44" spans="1:19" x14ac:dyDescent="0.45">
      <c r="A44" s="43" t="s">
        <v>1199</v>
      </c>
      <c r="B44" s="43"/>
      <c r="C44" s="43"/>
      <c r="D44" s="43"/>
      <c r="E44" s="43"/>
      <c r="F44" s="43"/>
      <c r="G44" s="43"/>
      <c r="H44" s="43"/>
      <c r="I44" s="43"/>
      <c r="J44" s="43"/>
      <c r="K44" s="43"/>
      <c r="L44" s="43"/>
      <c r="M44" s="43"/>
      <c r="N44" s="43"/>
      <c r="O44" s="43"/>
      <c r="P44" s="43"/>
      <c r="Q44" s="43"/>
      <c r="R44" s="43"/>
      <c r="S44" s="43"/>
    </row>
    <row r="45" spans="1:19" x14ac:dyDescent="0.45">
      <c r="A45" s="43" t="s">
        <v>1200</v>
      </c>
      <c r="B45" s="43"/>
      <c r="C45" s="43"/>
      <c r="D45" s="43"/>
      <c r="E45" s="43"/>
      <c r="F45" s="43"/>
      <c r="G45" s="43"/>
      <c r="H45" s="43"/>
      <c r="I45" s="43"/>
      <c r="J45" s="43"/>
      <c r="K45" s="43"/>
      <c r="L45" s="43"/>
      <c r="M45" s="43"/>
      <c r="N45" s="43"/>
      <c r="O45" s="43"/>
      <c r="P45" s="43"/>
      <c r="Q45" s="43"/>
      <c r="R45" s="43"/>
      <c r="S45" s="43"/>
    </row>
    <row r="46" spans="1:19" x14ac:dyDescent="0.45">
      <c r="A46" s="43" t="s">
        <v>1201</v>
      </c>
      <c r="B46" s="43"/>
      <c r="C46" s="43"/>
      <c r="D46" s="43"/>
      <c r="E46" s="43"/>
      <c r="F46" s="43"/>
      <c r="G46" s="43"/>
      <c r="H46" s="43"/>
      <c r="I46" s="43"/>
      <c r="J46" s="43"/>
      <c r="K46" s="43"/>
      <c r="L46" s="43"/>
      <c r="M46" s="43"/>
      <c r="N46" s="43"/>
      <c r="O46" s="43"/>
      <c r="P46" s="43"/>
      <c r="Q46" s="43"/>
      <c r="R46" s="43"/>
      <c r="S46" s="43"/>
    </row>
    <row r="47" spans="1:19" x14ac:dyDescent="0.45">
      <c r="A47" s="43" t="s">
        <v>1202</v>
      </c>
      <c r="B47" s="43"/>
      <c r="C47" s="43"/>
      <c r="D47" s="43"/>
      <c r="E47" s="43"/>
      <c r="F47" s="43"/>
      <c r="G47" s="43"/>
      <c r="H47" s="43"/>
      <c r="I47" s="43"/>
      <c r="J47" s="43"/>
      <c r="K47" s="43"/>
      <c r="L47" s="43"/>
      <c r="M47" s="43"/>
      <c r="N47" s="43"/>
      <c r="O47" s="43"/>
      <c r="P47" s="43"/>
      <c r="Q47" s="43"/>
      <c r="R47" s="43"/>
      <c r="S47" s="43"/>
    </row>
    <row r="48" spans="1:19" x14ac:dyDescent="0.45">
      <c r="A48" s="43" t="s">
        <v>1203</v>
      </c>
      <c r="B48" s="43"/>
      <c r="C48" s="43"/>
      <c r="D48" s="43"/>
      <c r="E48" s="43"/>
      <c r="F48" s="43"/>
      <c r="G48" s="43"/>
      <c r="H48" s="43"/>
      <c r="I48" s="43"/>
      <c r="J48" s="43"/>
      <c r="K48" s="43"/>
      <c r="L48" s="43"/>
      <c r="M48" s="43"/>
      <c r="N48" s="43"/>
      <c r="O48" s="43"/>
      <c r="P48" s="43"/>
      <c r="Q48" s="43"/>
      <c r="R48" s="43"/>
      <c r="S48" s="43"/>
    </row>
  </sheetData>
  <conditionalFormatting pivot="1" sqref="R10:S21">
    <cfRule type="dataBar" priority="2">
      <dataBar>
        <cfvo type="min"/>
        <cfvo type="max"/>
        <color rgb="FFD75717"/>
      </dataBar>
      <extLst>
        <ext xmlns:x14="http://schemas.microsoft.com/office/spreadsheetml/2009/9/main" uri="{B025F937-C7B1-47D3-B67F-A62EFF666E3E}">
          <x14:id>{B08B300A-22E2-4DFB-B180-CF95A8052E08}</x14:id>
        </ext>
      </extLst>
    </cfRule>
  </conditionalFormatting>
  <conditionalFormatting pivot="1" sqref="R24:S35">
    <cfRule type="dataBar" priority="1">
      <dataBar>
        <cfvo type="min"/>
        <cfvo type="max"/>
        <color rgb="FFD75717"/>
      </dataBar>
      <extLst>
        <ext xmlns:x14="http://schemas.microsoft.com/office/spreadsheetml/2009/9/main" uri="{B025F937-C7B1-47D3-B67F-A62EFF666E3E}">
          <x14:id>{6AF84CC1-A57D-4308-BF82-E84FE42C813B}</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B08B300A-22E2-4DFB-B180-CF95A8052E08}">
            <x14:dataBar minLength="0" maxLength="100" gradient="0">
              <x14:cfvo type="autoMin"/>
              <x14:cfvo type="autoMax"/>
              <x14:negativeFillColor rgb="FFFF0000"/>
              <x14:axisColor rgb="FF000000"/>
            </x14:dataBar>
          </x14:cfRule>
          <xm:sqref>R10:S21</xm:sqref>
        </x14:conditionalFormatting>
        <x14:conditionalFormatting xmlns:xm="http://schemas.microsoft.com/office/excel/2006/main" pivot="1">
          <x14:cfRule type="dataBar" id="{6AF84CC1-A57D-4308-BF82-E84FE42C813B}">
            <x14:dataBar minLength="0" maxLength="100" gradient="0">
              <x14:cfvo type="autoMin"/>
              <x14:cfvo type="autoMax"/>
              <x14:negativeFillColor rgb="FFFF0000"/>
              <x14:axisColor rgb="FF000000"/>
            </x14:dataBar>
          </x14:cfRule>
          <xm:sqref>R24:S35</xm:sqref>
        </x14:conditionalFormatting>
      </x14:conditionalFormattings>
    </ex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18319-5A6C-4E61-9989-EF5B6F581D85}">
  <dimension ref="A1:F28"/>
  <sheetViews>
    <sheetView workbookViewId="0">
      <selection activeCell="B13" sqref="B13"/>
    </sheetView>
  </sheetViews>
  <sheetFormatPr defaultRowHeight="14.25" x14ac:dyDescent="0.45"/>
  <cols>
    <col min="1" max="1" width="10.73046875" bestFit="1" customWidth="1"/>
    <col min="2" max="2" width="30" bestFit="1" customWidth="1"/>
    <col min="3" max="3" width="16.53125" bestFit="1" customWidth="1"/>
    <col min="4" max="4" width="11.53125" bestFit="1" customWidth="1"/>
    <col min="5" max="5" width="10.59765625" bestFit="1" customWidth="1"/>
    <col min="6" max="6" width="12.265625" bestFit="1" customWidth="1"/>
  </cols>
  <sheetData>
    <row r="1" spans="1:6" x14ac:dyDescent="0.45">
      <c r="A1" t="s">
        <v>0</v>
      </c>
      <c r="B1" t="s">
        <v>1</v>
      </c>
      <c r="C1" t="s">
        <v>2</v>
      </c>
      <c r="D1" t="s">
        <v>3</v>
      </c>
      <c r="E1" t="s">
        <v>4</v>
      </c>
      <c r="F1" t="s">
        <v>5</v>
      </c>
    </row>
    <row r="2" spans="1:6" x14ac:dyDescent="0.45">
      <c r="A2">
        <v>1</v>
      </c>
      <c r="B2" t="s">
        <v>7</v>
      </c>
      <c r="C2" t="s">
        <v>8</v>
      </c>
      <c r="D2" t="s">
        <v>9</v>
      </c>
      <c r="E2" t="s">
        <v>10</v>
      </c>
      <c r="F2" t="s">
        <v>11</v>
      </c>
    </row>
    <row r="3" spans="1:6" x14ac:dyDescent="0.45">
      <c r="A3">
        <v>2</v>
      </c>
      <c r="B3" t="s">
        <v>12</v>
      </c>
      <c r="C3" t="s">
        <v>13</v>
      </c>
      <c r="D3" t="s">
        <v>14</v>
      </c>
      <c r="E3" t="s">
        <v>10</v>
      </c>
      <c r="F3" t="s">
        <v>11</v>
      </c>
    </row>
    <row r="4" spans="1:6" x14ac:dyDescent="0.45">
      <c r="A4">
        <v>3</v>
      </c>
      <c r="B4" t="s">
        <v>15</v>
      </c>
      <c r="C4" t="s">
        <v>16</v>
      </c>
      <c r="D4" t="s">
        <v>17</v>
      </c>
      <c r="E4" t="s">
        <v>10</v>
      </c>
      <c r="F4" t="s">
        <v>11</v>
      </c>
    </row>
    <row r="5" spans="1:6" x14ac:dyDescent="0.45">
      <c r="A5">
        <v>4</v>
      </c>
      <c r="B5" t="s">
        <v>18</v>
      </c>
      <c r="C5" t="s">
        <v>19</v>
      </c>
      <c r="D5" t="s">
        <v>20</v>
      </c>
      <c r="E5" t="s">
        <v>10</v>
      </c>
      <c r="F5" t="s">
        <v>11</v>
      </c>
    </row>
    <row r="6" spans="1:6" x14ac:dyDescent="0.45">
      <c r="A6">
        <v>5</v>
      </c>
      <c r="B6" t="s">
        <v>21</v>
      </c>
      <c r="C6" t="s">
        <v>22</v>
      </c>
      <c r="D6" t="s">
        <v>23</v>
      </c>
      <c r="E6" t="s">
        <v>24</v>
      </c>
      <c r="F6" t="s">
        <v>25</v>
      </c>
    </row>
    <row r="7" spans="1:6" x14ac:dyDescent="0.45">
      <c r="A7">
        <v>6</v>
      </c>
      <c r="B7" t="s">
        <v>26</v>
      </c>
      <c r="C7" t="s">
        <v>27</v>
      </c>
      <c r="D7" t="s">
        <v>23</v>
      </c>
      <c r="E7" t="s">
        <v>24</v>
      </c>
      <c r="F7" t="s">
        <v>25</v>
      </c>
    </row>
    <row r="8" spans="1:6" x14ac:dyDescent="0.45">
      <c r="A8">
        <v>7</v>
      </c>
      <c r="B8" t="s">
        <v>28</v>
      </c>
      <c r="C8" t="s">
        <v>29</v>
      </c>
      <c r="D8" t="s">
        <v>30</v>
      </c>
      <c r="E8" t="s">
        <v>31</v>
      </c>
      <c r="F8" t="s">
        <v>25</v>
      </c>
    </row>
    <row r="9" spans="1:6" x14ac:dyDescent="0.45">
      <c r="A9">
        <v>8</v>
      </c>
      <c r="B9" t="s">
        <v>32</v>
      </c>
      <c r="C9" t="s">
        <v>33</v>
      </c>
      <c r="D9" t="s">
        <v>34</v>
      </c>
      <c r="E9" t="s">
        <v>35</v>
      </c>
      <c r="F9" t="s">
        <v>25</v>
      </c>
    </row>
    <row r="10" spans="1:6" x14ac:dyDescent="0.45">
      <c r="A10">
        <v>9</v>
      </c>
      <c r="B10" t="s">
        <v>36</v>
      </c>
      <c r="C10" t="s">
        <v>37</v>
      </c>
      <c r="D10" t="s">
        <v>38</v>
      </c>
      <c r="E10" t="s">
        <v>35</v>
      </c>
      <c r="F10" t="s">
        <v>25</v>
      </c>
    </row>
    <row r="11" spans="1:6" x14ac:dyDescent="0.45">
      <c r="A11">
        <v>10</v>
      </c>
      <c r="B11" t="s">
        <v>39</v>
      </c>
      <c r="C11" t="s">
        <v>40</v>
      </c>
      <c r="D11" t="s">
        <v>41</v>
      </c>
      <c r="E11" t="s">
        <v>42</v>
      </c>
      <c r="F11" t="s">
        <v>25</v>
      </c>
    </row>
    <row r="12" spans="1:6" x14ac:dyDescent="0.45">
      <c r="A12">
        <v>11</v>
      </c>
      <c r="B12" t="s">
        <v>43</v>
      </c>
      <c r="C12" t="s">
        <v>44</v>
      </c>
      <c r="D12" t="s">
        <v>45</v>
      </c>
      <c r="E12" t="s">
        <v>46</v>
      </c>
      <c r="F12" t="s">
        <v>11</v>
      </c>
    </row>
    <row r="13" spans="1:6" x14ac:dyDescent="0.45">
      <c r="A13">
        <v>12</v>
      </c>
      <c r="B13" t="s">
        <v>47</v>
      </c>
      <c r="C13" t="s">
        <v>48</v>
      </c>
      <c r="D13" t="s">
        <v>49</v>
      </c>
      <c r="E13" t="s">
        <v>50</v>
      </c>
      <c r="F13" t="s">
        <v>11</v>
      </c>
    </row>
    <row r="14" spans="1:6" x14ac:dyDescent="0.45">
      <c r="A14">
        <v>13</v>
      </c>
      <c r="B14" t="s">
        <v>51</v>
      </c>
      <c r="C14" t="s">
        <v>52</v>
      </c>
      <c r="D14" t="s">
        <v>53</v>
      </c>
      <c r="E14" t="s">
        <v>53</v>
      </c>
      <c r="F14" t="s">
        <v>11</v>
      </c>
    </row>
    <row r="15" spans="1:6" x14ac:dyDescent="0.45">
      <c r="A15">
        <v>14</v>
      </c>
      <c r="B15" t="s">
        <v>54</v>
      </c>
      <c r="C15" t="s">
        <v>55</v>
      </c>
      <c r="D15" t="s">
        <v>56</v>
      </c>
      <c r="E15" t="s">
        <v>57</v>
      </c>
      <c r="F15" t="s">
        <v>11</v>
      </c>
    </row>
    <row r="16" spans="1:6" x14ac:dyDescent="0.45">
      <c r="A16">
        <v>15</v>
      </c>
      <c r="B16" t="s">
        <v>84</v>
      </c>
      <c r="C16" t="s">
        <v>85</v>
      </c>
      <c r="D16" t="s">
        <v>56</v>
      </c>
      <c r="E16" t="s">
        <v>57</v>
      </c>
      <c r="F16" t="s">
        <v>11</v>
      </c>
    </row>
    <row r="17" spans="1:6" x14ac:dyDescent="0.45">
      <c r="A17">
        <v>16</v>
      </c>
      <c r="B17" t="s">
        <v>86</v>
      </c>
      <c r="C17" t="s">
        <v>87</v>
      </c>
      <c r="D17" t="s">
        <v>88</v>
      </c>
      <c r="E17" t="s">
        <v>89</v>
      </c>
      <c r="F17" t="s">
        <v>11</v>
      </c>
    </row>
    <row r="18" spans="1:6" x14ac:dyDescent="0.45">
      <c r="A18">
        <v>17</v>
      </c>
      <c r="B18" t="s">
        <v>90</v>
      </c>
      <c r="C18" t="s">
        <v>91</v>
      </c>
      <c r="D18" t="s">
        <v>88</v>
      </c>
      <c r="E18" t="s">
        <v>89</v>
      </c>
      <c r="F18" t="s">
        <v>11</v>
      </c>
    </row>
    <row r="19" spans="1:6" x14ac:dyDescent="0.45">
      <c r="A19">
        <v>18</v>
      </c>
      <c r="B19" t="s">
        <v>58</v>
      </c>
      <c r="C19" t="s">
        <v>59</v>
      </c>
      <c r="D19" t="s">
        <v>60</v>
      </c>
      <c r="E19" t="s">
        <v>61</v>
      </c>
      <c r="F19" t="s">
        <v>62</v>
      </c>
    </row>
    <row r="20" spans="1:6" x14ac:dyDescent="0.45">
      <c r="A20">
        <v>19</v>
      </c>
      <c r="B20" t="s">
        <v>63</v>
      </c>
      <c r="C20" t="s">
        <v>64</v>
      </c>
      <c r="D20" t="s">
        <v>60</v>
      </c>
      <c r="E20" t="s">
        <v>61</v>
      </c>
      <c r="F20" t="s">
        <v>62</v>
      </c>
    </row>
    <row r="21" spans="1:6" x14ac:dyDescent="0.45">
      <c r="A21">
        <v>20</v>
      </c>
      <c r="B21" t="s">
        <v>65</v>
      </c>
      <c r="C21" t="s">
        <v>66</v>
      </c>
      <c r="D21" t="s">
        <v>67</v>
      </c>
      <c r="E21" t="s">
        <v>68</v>
      </c>
      <c r="F21" t="s">
        <v>69</v>
      </c>
    </row>
    <row r="22" spans="1:6" x14ac:dyDescent="0.45">
      <c r="A22">
        <v>21</v>
      </c>
      <c r="B22" t="s">
        <v>70</v>
      </c>
      <c r="C22" t="s">
        <v>71</v>
      </c>
      <c r="D22" t="s">
        <v>67</v>
      </c>
      <c r="E22" t="s">
        <v>68</v>
      </c>
      <c r="F22" t="s">
        <v>69</v>
      </c>
    </row>
    <row r="23" spans="1:6" x14ac:dyDescent="0.45">
      <c r="A23">
        <v>22</v>
      </c>
      <c r="B23" t="s">
        <v>72</v>
      </c>
      <c r="C23" t="s">
        <v>73</v>
      </c>
      <c r="D23" t="s">
        <v>67</v>
      </c>
      <c r="E23" t="s">
        <v>68</v>
      </c>
      <c r="F23" t="s">
        <v>69</v>
      </c>
    </row>
    <row r="24" spans="1:6" x14ac:dyDescent="0.45">
      <c r="A24">
        <v>23</v>
      </c>
      <c r="B24" t="s">
        <v>92</v>
      </c>
      <c r="C24" t="s">
        <v>93</v>
      </c>
      <c r="D24" t="s">
        <v>76</v>
      </c>
      <c r="E24" t="s">
        <v>77</v>
      </c>
      <c r="F24" t="s">
        <v>78</v>
      </c>
    </row>
    <row r="25" spans="1:6" x14ac:dyDescent="0.45">
      <c r="A25">
        <v>24</v>
      </c>
      <c r="B25" t="s">
        <v>94</v>
      </c>
      <c r="C25" t="s">
        <v>95</v>
      </c>
      <c r="D25" t="s">
        <v>76</v>
      </c>
      <c r="E25" t="s">
        <v>77</v>
      </c>
      <c r="F25" t="s">
        <v>78</v>
      </c>
    </row>
    <row r="26" spans="1:6" x14ac:dyDescent="0.45">
      <c r="A26">
        <v>25</v>
      </c>
      <c r="B26" t="s">
        <v>74</v>
      </c>
      <c r="C26" t="s">
        <v>75</v>
      </c>
      <c r="D26" t="s">
        <v>76</v>
      </c>
      <c r="E26" t="s">
        <v>77</v>
      </c>
      <c r="F26" t="s">
        <v>78</v>
      </c>
    </row>
    <row r="27" spans="1:6" x14ac:dyDescent="0.45">
      <c r="A27">
        <v>26</v>
      </c>
      <c r="B27" t="s">
        <v>96</v>
      </c>
      <c r="C27" t="s">
        <v>97</v>
      </c>
      <c r="D27" t="s">
        <v>98</v>
      </c>
      <c r="E27" t="s">
        <v>99</v>
      </c>
      <c r="F27" t="s">
        <v>83</v>
      </c>
    </row>
    <row r="28" spans="1:6" x14ac:dyDescent="0.45">
      <c r="A28">
        <v>27</v>
      </c>
      <c r="B28" t="s">
        <v>79</v>
      </c>
      <c r="C28" t="s">
        <v>80</v>
      </c>
      <c r="D28" t="s">
        <v>81</v>
      </c>
      <c r="E28" t="s">
        <v>82</v>
      </c>
      <c r="F28" t="s">
        <v>83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3450D-5BBD-4302-AD46-E5994DDD81B3}">
  <dimension ref="A1:J169"/>
  <sheetViews>
    <sheetView topLeftCell="D1" workbookViewId="0"/>
  </sheetViews>
  <sheetFormatPr defaultRowHeight="14.25" x14ac:dyDescent="0.45"/>
  <cols>
    <col min="1" max="1" width="10.73046875" bestFit="1" customWidth="1"/>
    <col min="2" max="2" width="18.33203125" bestFit="1" customWidth="1"/>
    <col min="3" max="3" width="10.19921875" bestFit="1" customWidth="1"/>
    <col min="4" max="4" width="9.265625" bestFit="1" customWidth="1"/>
    <col min="5" max="5" width="23.06640625" bestFit="1" customWidth="1"/>
    <col min="6" max="6" width="16.59765625" bestFit="1" customWidth="1"/>
    <col min="7" max="7" width="21.796875" bestFit="1" customWidth="1"/>
    <col min="8" max="8" width="16" bestFit="1" customWidth="1"/>
    <col min="9" max="9" width="6.3984375" bestFit="1" customWidth="1"/>
    <col min="10" max="10" width="9.265625" bestFit="1" customWidth="1"/>
  </cols>
  <sheetData>
    <row r="1" spans="1:10" x14ac:dyDescent="0.45">
      <c r="A1" t="s">
        <v>0</v>
      </c>
      <c r="B1" t="s">
        <v>938</v>
      </c>
      <c r="C1" t="s">
        <v>501</v>
      </c>
      <c r="D1" t="s">
        <v>502</v>
      </c>
      <c r="E1" t="s">
        <v>939</v>
      </c>
      <c r="F1" t="s">
        <v>2</v>
      </c>
      <c r="G1" t="s">
        <v>940</v>
      </c>
      <c r="H1" t="s">
        <v>6</v>
      </c>
      <c r="I1" t="s">
        <v>941</v>
      </c>
      <c r="J1" t="s">
        <v>942</v>
      </c>
    </row>
    <row r="2" spans="1:10" x14ac:dyDescent="0.45">
      <c r="A2">
        <v>1</v>
      </c>
      <c r="B2" t="s">
        <v>943</v>
      </c>
      <c r="C2" s="1">
        <v>43922</v>
      </c>
      <c r="D2" t="s">
        <v>513</v>
      </c>
      <c r="E2" t="s">
        <v>944</v>
      </c>
      <c r="F2" t="s">
        <v>945</v>
      </c>
      <c r="G2" t="s">
        <v>946</v>
      </c>
      <c r="H2">
        <v>10250</v>
      </c>
      <c r="I2">
        <v>10250</v>
      </c>
      <c r="J2">
        <v>0</v>
      </c>
    </row>
    <row r="3" spans="1:10" x14ac:dyDescent="0.45">
      <c r="A3">
        <v>2</v>
      </c>
      <c r="B3" t="s">
        <v>947</v>
      </c>
      <c r="C3" s="1">
        <v>43922</v>
      </c>
      <c r="D3" t="s">
        <v>513</v>
      </c>
      <c r="E3" t="s">
        <v>948</v>
      </c>
      <c r="F3" t="s">
        <v>949</v>
      </c>
      <c r="G3" t="s">
        <v>950</v>
      </c>
      <c r="H3">
        <v>9852</v>
      </c>
      <c r="I3">
        <v>9852</v>
      </c>
      <c r="J3">
        <v>0</v>
      </c>
    </row>
    <row r="4" spans="1:10" x14ac:dyDescent="0.45">
      <c r="A4">
        <v>3</v>
      </c>
      <c r="B4" t="s">
        <v>951</v>
      </c>
      <c r="C4" s="1">
        <v>43922</v>
      </c>
      <c r="D4" t="s">
        <v>513</v>
      </c>
      <c r="E4" t="s">
        <v>952</v>
      </c>
      <c r="F4" t="s">
        <v>953</v>
      </c>
      <c r="G4" t="s">
        <v>954</v>
      </c>
      <c r="H4">
        <v>12400</v>
      </c>
      <c r="I4">
        <v>12400</v>
      </c>
      <c r="J4">
        <v>0</v>
      </c>
    </row>
    <row r="5" spans="1:10" x14ac:dyDescent="0.45">
      <c r="A5">
        <v>4</v>
      </c>
      <c r="B5" t="s">
        <v>955</v>
      </c>
      <c r="C5" s="1">
        <v>43923</v>
      </c>
      <c r="D5" t="s">
        <v>513</v>
      </c>
      <c r="E5" t="s">
        <v>956</v>
      </c>
      <c r="F5" t="s">
        <v>957</v>
      </c>
      <c r="G5" t="s">
        <v>958</v>
      </c>
      <c r="H5">
        <v>11200</v>
      </c>
      <c r="I5">
        <v>11200</v>
      </c>
      <c r="J5">
        <v>0</v>
      </c>
    </row>
    <row r="6" spans="1:10" x14ac:dyDescent="0.45">
      <c r="A6">
        <v>5</v>
      </c>
      <c r="B6" t="s">
        <v>959</v>
      </c>
      <c r="C6" s="1">
        <v>43924</v>
      </c>
      <c r="D6" t="s">
        <v>513</v>
      </c>
      <c r="E6" t="s">
        <v>960</v>
      </c>
      <c r="F6" t="s">
        <v>961</v>
      </c>
      <c r="G6" t="s">
        <v>962</v>
      </c>
      <c r="H6">
        <v>10500</v>
      </c>
      <c r="I6">
        <v>0</v>
      </c>
      <c r="J6">
        <v>10500</v>
      </c>
    </row>
    <row r="7" spans="1:10" x14ac:dyDescent="0.45">
      <c r="A7">
        <v>6</v>
      </c>
      <c r="B7" t="s">
        <v>963</v>
      </c>
      <c r="C7" s="1">
        <v>43925</v>
      </c>
      <c r="D7" t="s">
        <v>513</v>
      </c>
      <c r="E7" t="s">
        <v>964</v>
      </c>
      <c r="F7" t="s">
        <v>965</v>
      </c>
      <c r="G7" t="s">
        <v>966</v>
      </c>
      <c r="H7">
        <v>13200</v>
      </c>
      <c r="I7">
        <v>13200</v>
      </c>
      <c r="J7">
        <v>0</v>
      </c>
    </row>
    <row r="8" spans="1:10" x14ac:dyDescent="0.45">
      <c r="A8">
        <v>7</v>
      </c>
      <c r="B8" t="s">
        <v>967</v>
      </c>
      <c r="C8" s="1">
        <v>43926</v>
      </c>
      <c r="D8" t="s">
        <v>513</v>
      </c>
      <c r="E8" t="s">
        <v>968</v>
      </c>
      <c r="F8" t="s">
        <v>969</v>
      </c>
      <c r="G8" t="s">
        <v>970</v>
      </c>
      <c r="H8">
        <v>6900</v>
      </c>
      <c r="I8">
        <v>6900</v>
      </c>
      <c r="J8">
        <v>0</v>
      </c>
    </row>
    <row r="9" spans="1:10" x14ac:dyDescent="0.45">
      <c r="A9">
        <v>8</v>
      </c>
      <c r="B9" t="s">
        <v>971</v>
      </c>
      <c r="C9" s="1">
        <v>43930</v>
      </c>
      <c r="D9" t="s">
        <v>513</v>
      </c>
      <c r="E9" t="s">
        <v>972</v>
      </c>
      <c r="F9" t="s">
        <v>973</v>
      </c>
      <c r="G9" t="s">
        <v>974</v>
      </c>
      <c r="H9">
        <v>8500</v>
      </c>
      <c r="I9">
        <v>8500</v>
      </c>
      <c r="J9">
        <v>0</v>
      </c>
    </row>
    <row r="10" spans="1:10" x14ac:dyDescent="0.45">
      <c r="A10">
        <v>9</v>
      </c>
      <c r="B10" t="s">
        <v>975</v>
      </c>
      <c r="C10" s="1">
        <v>43931</v>
      </c>
      <c r="D10" t="s">
        <v>513</v>
      </c>
      <c r="E10" t="s">
        <v>976</v>
      </c>
      <c r="F10" t="s">
        <v>977</v>
      </c>
      <c r="G10" t="s">
        <v>978</v>
      </c>
      <c r="H10">
        <v>9600</v>
      </c>
      <c r="I10">
        <v>9600</v>
      </c>
      <c r="J10">
        <v>0</v>
      </c>
    </row>
    <row r="11" spans="1:10" x14ac:dyDescent="0.45">
      <c r="A11">
        <v>10</v>
      </c>
      <c r="B11" t="s">
        <v>979</v>
      </c>
      <c r="C11" s="1">
        <v>43932</v>
      </c>
      <c r="D11" t="s">
        <v>513</v>
      </c>
      <c r="E11" t="s">
        <v>980</v>
      </c>
      <c r="F11" t="s">
        <v>981</v>
      </c>
      <c r="G11" t="s">
        <v>982</v>
      </c>
      <c r="H11">
        <v>8500</v>
      </c>
      <c r="I11">
        <v>0</v>
      </c>
      <c r="J11">
        <v>8500</v>
      </c>
    </row>
    <row r="12" spans="1:10" x14ac:dyDescent="0.45">
      <c r="A12">
        <v>11</v>
      </c>
      <c r="B12" t="s">
        <v>983</v>
      </c>
      <c r="C12" s="1">
        <v>43935</v>
      </c>
      <c r="D12" t="s">
        <v>513</v>
      </c>
      <c r="E12" t="s">
        <v>984</v>
      </c>
      <c r="F12" t="s">
        <v>985</v>
      </c>
      <c r="G12" t="s">
        <v>986</v>
      </c>
      <c r="H12">
        <v>10880</v>
      </c>
      <c r="I12">
        <v>10880</v>
      </c>
      <c r="J12">
        <v>0</v>
      </c>
    </row>
    <row r="13" spans="1:10" x14ac:dyDescent="0.45">
      <c r="A13">
        <v>12</v>
      </c>
      <c r="B13" t="s">
        <v>987</v>
      </c>
      <c r="C13" s="1">
        <v>43936</v>
      </c>
      <c r="D13" t="s">
        <v>513</v>
      </c>
      <c r="E13" t="s">
        <v>988</v>
      </c>
      <c r="F13" t="s">
        <v>989</v>
      </c>
      <c r="G13" t="s">
        <v>990</v>
      </c>
      <c r="H13">
        <v>10250</v>
      </c>
      <c r="I13">
        <v>10250</v>
      </c>
      <c r="J13">
        <v>0</v>
      </c>
    </row>
    <row r="14" spans="1:10" x14ac:dyDescent="0.45">
      <c r="A14">
        <v>13</v>
      </c>
      <c r="B14" t="s">
        <v>991</v>
      </c>
      <c r="C14" s="1">
        <v>43937</v>
      </c>
      <c r="D14" t="s">
        <v>513</v>
      </c>
      <c r="E14" t="s">
        <v>944</v>
      </c>
      <c r="F14" t="s">
        <v>945</v>
      </c>
      <c r="G14" t="s">
        <v>946</v>
      </c>
      <c r="H14">
        <v>9852</v>
      </c>
      <c r="I14">
        <v>9852</v>
      </c>
      <c r="J14">
        <v>0</v>
      </c>
    </row>
    <row r="15" spans="1:10" x14ac:dyDescent="0.45">
      <c r="A15">
        <v>14</v>
      </c>
      <c r="B15" t="s">
        <v>992</v>
      </c>
      <c r="C15" s="1">
        <v>43938</v>
      </c>
      <c r="D15" t="s">
        <v>513</v>
      </c>
      <c r="E15" t="s">
        <v>948</v>
      </c>
      <c r="F15" t="s">
        <v>949</v>
      </c>
      <c r="G15" t="s">
        <v>950</v>
      </c>
      <c r="H15">
        <v>12400</v>
      </c>
      <c r="I15">
        <v>12400</v>
      </c>
      <c r="J15">
        <v>0</v>
      </c>
    </row>
    <row r="16" spans="1:10" x14ac:dyDescent="0.45">
      <c r="A16">
        <v>15</v>
      </c>
      <c r="B16" t="s">
        <v>993</v>
      </c>
      <c r="C16" s="1">
        <v>43938</v>
      </c>
      <c r="D16" t="s">
        <v>513</v>
      </c>
      <c r="E16" t="s">
        <v>952</v>
      </c>
      <c r="F16" t="s">
        <v>953</v>
      </c>
      <c r="G16" t="s">
        <v>954</v>
      </c>
      <c r="H16">
        <v>11200</v>
      </c>
      <c r="I16">
        <v>0</v>
      </c>
      <c r="J16">
        <v>11200</v>
      </c>
    </row>
    <row r="17" spans="1:10" x14ac:dyDescent="0.45">
      <c r="A17">
        <v>16</v>
      </c>
      <c r="B17" t="s">
        <v>994</v>
      </c>
      <c r="C17" s="1">
        <v>43941</v>
      </c>
      <c r="D17" t="s">
        <v>513</v>
      </c>
      <c r="E17" t="s">
        <v>956</v>
      </c>
      <c r="F17" t="s">
        <v>957</v>
      </c>
      <c r="G17" t="s">
        <v>958</v>
      </c>
      <c r="H17">
        <v>10500</v>
      </c>
      <c r="I17">
        <v>10500</v>
      </c>
      <c r="J17">
        <v>0</v>
      </c>
    </row>
    <row r="18" spans="1:10" x14ac:dyDescent="0.45">
      <c r="A18">
        <v>17</v>
      </c>
      <c r="B18" t="s">
        <v>995</v>
      </c>
      <c r="C18" s="1">
        <v>43942</v>
      </c>
      <c r="D18" t="s">
        <v>513</v>
      </c>
      <c r="E18" t="s">
        <v>960</v>
      </c>
      <c r="F18" t="s">
        <v>961</v>
      </c>
      <c r="G18" t="s">
        <v>962</v>
      </c>
      <c r="H18">
        <v>13200</v>
      </c>
      <c r="I18">
        <v>13200</v>
      </c>
      <c r="J18">
        <v>0</v>
      </c>
    </row>
    <row r="19" spans="1:10" x14ac:dyDescent="0.45">
      <c r="A19">
        <v>18</v>
      </c>
      <c r="B19" t="s">
        <v>996</v>
      </c>
      <c r="C19" s="1">
        <v>43952</v>
      </c>
      <c r="D19" t="s">
        <v>513</v>
      </c>
      <c r="E19" t="s">
        <v>964</v>
      </c>
      <c r="F19" t="s">
        <v>965</v>
      </c>
      <c r="G19" t="s">
        <v>966</v>
      </c>
      <c r="H19">
        <v>6900</v>
      </c>
      <c r="I19">
        <v>6900</v>
      </c>
      <c r="J19">
        <v>0</v>
      </c>
    </row>
    <row r="20" spans="1:10" x14ac:dyDescent="0.45">
      <c r="A20">
        <v>19</v>
      </c>
      <c r="B20" t="s">
        <v>997</v>
      </c>
      <c r="C20" s="1">
        <v>43953</v>
      </c>
      <c r="D20" t="s">
        <v>513</v>
      </c>
      <c r="E20" t="s">
        <v>968</v>
      </c>
      <c r="F20" t="s">
        <v>969</v>
      </c>
      <c r="G20" t="s">
        <v>970</v>
      </c>
      <c r="H20">
        <v>8500</v>
      </c>
      <c r="I20">
        <v>8500</v>
      </c>
      <c r="J20">
        <v>0</v>
      </c>
    </row>
    <row r="21" spans="1:10" x14ac:dyDescent="0.45">
      <c r="A21">
        <v>20</v>
      </c>
      <c r="B21" t="s">
        <v>998</v>
      </c>
      <c r="C21" s="1">
        <v>43954</v>
      </c>
      <c r="D21" t="s">
        <v>513</v>
      </c>
      <c r="E21" t="s">
        <v>972</v>
      </c>
      <c r="F21" t="s">
        <v>973</v>
      </c>
      <c r="G21" t="s">
        <v>974</v>
      </c>
      <c r="H21">
        <v>9600</v>
      </c>
      <c r="I21">
        <v>9600</v>
      </c>
      <c r="J21">
        <v>0</v>
      </c>
    </row>
    <row r="22" spans="1:10" x14ac:dyDescent="0.45">
      <c r="A22">
        <v>21</v>
      </c>
      <c r="B22" t="s">
        <v>999</v>
      </c>
      <c r="C22" s="1">
        <v>43955</v>
      </c>
      <c r="D22" t="s">
        <v>513</v>
      </c>
      <c r="E22" t="s">
        <v>976</v>
      </c>
      <c r="F22" t="s">
        <v>977</v>
      </c>
      <c r="G22" t="s">
        <v>978</v>
      </c>
      <c r="H22">
        <v>8500</v>
      </c>
      <c r="I22">
        <v>0</v>
      </c>
      <c r="J22">
        <v>8500</v>
      </c>
    </row>
    <row r="23" spans="1:10" x14ac:dyDescent="0.45">
      <c r="A23">
        <v>22</v>
      </c>
      <c r="B23" t="s">
        <v>1000</v>
      </c>
      <c r="C23" s="1">
        <v>43956</v>
      </c>
      <c r="D23" t="s">
        <v>513</v>
      </c>
      <c r="E23" t="s">
        <v>980</v>
      </c>
      <c r="F23" t="s">
        <v>981</v>
      </c>
      <c r="G23" t="s">
        <v>982</v>
      </c>
      <c r="H23">
        <v>10880</v>
      </c>
      <c r="I23">
        <v>10880</v>
      </c>
      <c r="J23">
        <v>0</v>
      </c>
    </row>
    <row r="24" spans="1:10" x14ac:dyDescent="0.45">
      <c r="A24">
        <v>23</v>
      </c>
      <c r="B24" t="s">
        <v>1001</v>
      </c>
      <c r="C24" s="1">
        <v>43957</v>
      </c>
      <c r="D24" t="s">
        <v>513</v>
      </c>
      <c r="E24" t="s">
        <v>984</v>
      </c>
      <c r="F24" t="s">
        <v>985</v>
      </c>
      <c r="G24" t="s">
        <v>986</v>
      </c>
      <c r="H24">
        <v>10250</v>
      </c>
      <c r="I24">
        <v>10250</v>
      </c>
      <c r="J24">
        <v>0</v>
      </c>
    </row>
    <row r="25" spans="1:10" x14ac:dyDescent="0.45">
      <c r="A25">
        <v>24</v>
      </c>
      <c r="B25" t="s">
        <v>1002</v>
      </c>
      <c r="C25" s="1">
        <v>43958</v>
      </c>
      <c r="D25" t="s">
        <v>513</v>
      </c>
      <c r="E25" t="s">
        <v>988</v>
      </c>
      <c r="F25" t="s">
        <v>989</v>
      </c>
      <c r="G25" t="s">
        <v>990</v>
      </c>
      <c r="H25">
        <v>9852</v>
      </c>
      <c r="I25">
        <v>9852</v>
      </c>
      <c r="J25">
        <v>0</v>
      </c>
    </row>
    <row r="26" spans="1:10" x14ac:dyDescent="0.45">
      <c r="A26">
        <v>25</v>
      </c>
      <c r="B26" t="s">
        <v>1003</v>
      </c>
      <c r="C26" s="1">
        <v>43958</v>
      </c>
      <c r="D26" t="s">
        <v>513</v>
      </c>
      <c r="E26" t="s">
        <v>944</v>
      </c>
      <c r="F26" t="s">
        <v>945</v>
      </c>
      <c r="G26" t="s">
        <v>946</v>
      </c>
      <c r="H26">
        <v>12400</v>
      </c>
      <c r="I26">
        <v>12400</v>
      </c>
      <c r="J26">
        <v>0</v>
      </c>
    </row>
    <row r="27" spans="1:10" x14ac:dyDescent="0.45">
      <c r="A27">
        <v>26</v>
      </c>
      <c r="B27" t="s">
        <v>1004</v>
      </c>
      <c r="C27" s="1">
        <v>43961</v>
      </c>
      <c r="D27" t="s">
        <v>513</v>
      </c>
      <c r="E27" t="s">
        <v>948</v>
      </c>
      <c r="F27" t="s">
        <v>949</v>
      </c>
      <c r="G27" t="s">
        <v>950</v>
      </c>
      <c r="H27">
        <v>11200</v>
      </c>
      <c r="I27">
        <v>11200</v>
      </c>
      <c r="J27">
        <v>0</v>
      </c>
    </row>
    <row r="28" spans="1:10" x14ac:dyDescent="0.45">
      <c r="A28">
        <v>27</v>
      </c>
      <c r="B28" t="s">
        <v>1005</v>
      </c>
      <c r="C28" s="1">
        <v>43962</v>
      </c>
      <c r="D28" t="s">
        <v>513</v>
      </c>
      <c r="E28" t="s">
        <v>952</v>
      </c>
      <c r="F28" t="s">
        <v>953</v>
      </c>
      <c r="G28" t="s">
        <v>954</v>
      </c>
      <c r="H28">
        <v>10500</v>
      </c>
      <c r="I28">
        <v>10500</v>
      </c>
      <c r="J28">
        <v>0</v>
      </c>
    </row>
    <row r="29" spans="1:10" x14ac:dyDescent="0.45">
      <c r="A29">
        <v>28</v>
      </c>
      <c r="B29" t="s">
        <v>1006</v>
      </c>
      <c r="C29" s="1">
        <v>43963</v>
      </c>
      <c r="D29" t="s">
        <v>513</v>
      </c>
      <c r="E29" t="s">
        <v>956</v>
      </c>
      <c r="F29" t="s">
        <v>957</v>
      </c>
      <c r="G29" t="s">
        <v>958</v>
      </c>
      <c r="H29">
        <v>13200</v>
      </c>
      <c r="I29">
        <v>13200</v>
      </c>
      <c r="J29">
        <v>0</v>
      </c>
    </row>
    <row r="30" spans="1:10" x14ac:dyDescent="0.45">
      <c r="A30">
        <v>29</v>
      </c>
      <c r="B30" t="s">
        <v>1007</v>
      </c>
      <c r="C30" s="1">
        <v>43964</v>
      </c>
      <c r="D30" t="s">
        <v>513</v>
      </c>
      <c r="E30" t="s">
        <v>960</v>
      </c>
      <c r="F30" t="s">
        <v>961</v>
      </c>
      <c r="G30" t="s">
        <v>962</v>
      </c>
      <c r="H30">
        <v>6900</v>
      </c>
      <c r="I30">
        <v>6900</v>
      </c>
      <c r="J30">
        <v>0</v>
      </c>
    </row>
    <row r="31" spans="1:10" x14ac:dyDescent="0.45">
      <c r="A31">
        <v>30</v>
      </c>
      <c r="B31" t="s">
        <v>1008</v>
      </c>
      <c r="C31" s="1">
        <v>43971</v>
      </c>
      <c r="D31" t="s">
        <v>513</v>
      </c>
      <c r="E31" t="s">
        <v>964</v>
      </c>
      <c r="F31" t="s">
        <v>965</v>
      </c>
      <c r="G31" t="s">
        <v>966</v>
      </c>
      <c r="H31">
        <v>8500</v>
      </c>
      <c r="I31">
        <v>8500</v>
      </c>
      <c r="J31">
        <v>0</v>
      </c>
    </row>
    <row r="32" spans="1:10" x14ac:dyDescent="0.45">
      <c r="A32">
        <v>31</v>
      </c>
      <c r="B32" t="s">
        <v>1009</v>
      </c>
      <c r="C32" s="1">
        <v>43972</v>
      </c>
      <c r="D32" t="s">
        <v>513</v>
      </c>
      <c r="E32" t="s">
        <v>968</v>
      </c>
      <c r="F32" t="s">
        <v>969</v>
      </c>
      <c r="G32" t="s">
        <v>970</v>
      </c>
      <c r="H32">
        <v>9600</v>
      </c>
      <c r="I32">
        <v>0</v>
      </c>
      <c r="J32">
        <v>9600</v>
      </c>
    </row>
    <row r="33" spans="1:10" x14ac:dyDescent="0.45">
      <c r="A33">
        <v>32</v>
      </c>
      <c r="B33" t="s">
        <v>1010</v>
      </c>
      <c r="C33" s="1">
        <v>43973</v>
      </c>
      <c r="D33" t="s">
        <v>513</v>
      </c>
      <c r="E33" t="s">
        <v>972</v>
      </c>
      <c r="F33" t="s">
        <v>973</v>
      </c>
      <c r="G33" t="s">
        <v>974</v>
      </c>
      <c r="H33">
        <v>8500</v>
      </c>
      <c r="I33">
        <v>8500</v>
      </c>
      <c r="J33">
        <v>0</v>
      </c>
    </row>
    <row r="34" spans="1:10" x14ac:dyDescent="0.45">
      <c r="A34">
        <v>33</v>
      </c>
      <c r="B34" t="s">
        <v>1011</v>
      </c>
      <c r="C34" s="1">
        <v>43983</v>
      </c>
      <c r="D34" t="s">
        <v>513</v>
      </c>
      <c r="E34" t="s">
        <v>976</v>
      </c>
      <c r="F34" t="s">
        <v>977</v>
      </c>
      <c r="G34" t="s">
        <v>978</v>
      </c>
      <c r="H34">
        <v>10880</v>
      </c>
      <c r="I34">
        <v>10880</v>
      </c>
      <c r="J34">
        <v>0</v>
      </c>
    </row>
    <row r="35" spans="1:10" x14ac:dyDescent="0.45">
      <c r="A35">
        <v>34</v>
      </c>
      <c r="B35" t="s">
        <v>1012</v>
      </c>
      <c r="C35" s="1">
        <v>43984</v>
      </c>
      <c r="D35" t="s">
        <v>513</v>
      </c>
      <c r="E35" t="s">
        <v>980</v>
      </c>
      <c r="F35" t="s">
        <v>981</v>
      </c>
      <c r="G35" t="s">
        <v>982</v>
      </c>
      <c r="H35">
        <v>10250</v>
      </c>
      <c r="I35">
        <v>10250</v>
      </c>
      <c r="J35">
        <v>0</v>
      </c>
    </row>
    <row r="36" spans="1:10" x14ac:dyDescent="0.45">
      <c r="A36">
        <v>35</v>
      </c>
      <c r="B36" t="s">
        <v>1013</v>
      </c>
      <c r="C36" s="1">
        <v>43985</v>
      </c>
      <c r="D36" t="s">
        <v>513</v>
      </c>
      <c r="E36" t="s">
        <v>984</v>
      </c>
      <c r="F36" t="s">
        <v>985</v>
      </c>
      <c r="G36" t="s">
        <v>986</v>
      </c>
      <c r="H36">
        <v>9852</v>
      </c>
      <c r="I36">
        <v>9852</v>
      </c>
      <c r="J36">
        <v>0</v>
      </c>
    </row>
    <row r="37" spans="1:10" x14ac:dyDescent="0.45">
      <c r="A37">
        <v>36</v>
      </c>
      <c r="B37" t="s">
        <v>1014</v>
      </c>
      <c r="C37" s="1">
        <v>43986</v>
      </c>
      <c r="D37" t="s">
        <v>513</v>
      </c>
      <c r="E37" t="s">
        <v>988</v>
      </c>
      <c r="F37" t="s">
        <v>989</v>
      </c>
      <c r="G37" t="s">
        <v>990</v>
      </c>
      <c r="H37">
        <v>12400</v>
      </c>
      <c r="I37">
        <v>12400</v>
      </c>
      <c r="J37">
        <v>0</v>
      </c>
    </row>
    <row r="38" spans="1:10" x14ac:dyDescent="0.45">
      <c r="A38">
        <v>37</v>
      </c>
      <c r="B38" t="s">
        <v>1015</v>
      </c>
      <c r="C38" s="1">
        <v>43987</v>
      </c>
      <c r="D38" t="s">
        <v>513</v>
      </c>
      <c r="E38" t="s">
        <v>944</v>
      </c>
      <c r="F38" t="s">
        <v>945</v>
      </c>
      <c r="G38" t="s">
        <v>946</v>
      </c>
      <c r="H38">
        <v>11200</v>
      </c>
      <c r="I38">
        <v>11200</v>
      </c>
      <c r="J38">
        <v>0</v>
      </c>
    </row>
    <row r="39" spans="1:10" x14ac:dyDescent="0.45">
      <c r="A39">
        <v>38</v>
      </c>
      <c r="B39" t="s">
        <v>1016</v>
      </c>
      <c r="C39" s="1">
        <v>43988</v>
      </c>
      <c r="D39" t="s">
        <v>513</v>
      </c>
      <c r="E39" t="s">
        <v>948</v>
      </c>
      <c r="F39" t="s">
        <v>949</v>
      </c>
      <c r="G39" t="s">
        <v>950</v>
      </c>
      <c r="H39">
        <v>10500</v>
      </c>
      <c r="I39">
        <v>10500</v>
      </c>
      <c r="J39">
        <v>0</v>
      </c>
    </row>
    <row r="40" spans="1:10" x14ac:dyDescent="0.45">
      <c r="A40">
        <v>1</v>
      </c>
      <c r="B40" t="s">
        <v>1017</v>
      </c>
      <c r="C40" s="1">
        <v>44013</v>
      </c>
      <c r="D40" t="s">
        <v>580</v>
      </c>
      <c r="E40" t="s">
        <v>952</v>
      </c>
      <c r="F40" t="s">
        <v>953</v>
      </c>
      <c r="G40" t="s">
        <v>954</v>
      </c>
      <c r="H40">
        <v>13200</v>
      </c>
      <c r="I40">
        <v>13200</v>
      </c>
      <c r="J40">
        <v>0</v>
      </c>
    </row>
    <row r="41" spans="1:10" x14ac:dyDescent="0.45">
      <c r="A41">
        <v>2</v>
      </c>
      <c r="B41" t="s">
        <v>1018</v>
      </c>
      <c r="C41" s="1">
        <v>44014</v>
      </c>
      <c r="D41" t="s">
        <v>580</v>
      </c>
      <c r="E41" t="s">
        <v>956</v>
      </c>
      <c r="F41" t="s">
        <v>957</v>
      </c>
      <c r="G41" t="s">
        <v>958</v>
      </c>
      <c r="H41">
        <v>6900</v>
      </c>
      <c r="I41">
        <v>0</v>
      </c>
      <c r="J41">
        <v>6900</v>
      </c>
    </row>
    <row r="42" spans="1:10" x14ac:dyDescent="0.45">
      <c r="A42">
        <v>3</v>
      </c>
      <c r="B42" t="s">
        <v>1019</v>
      </c>
      <c r="C42" s="1">
        <v>44015</v>
      </c>
      <c r="D42" t="s">
        <v>580</v>
      </c>
      <c r="E42" t="s">
        <v>960</v>
      </c>
      <c r="F42" t="s">
        <v>961</v>
      </c>
      <c r="G42" t="s">
        <v>962</v>
      </c>
      <c r="H42">
        <v>8500</v>
      </c>
      <c r="I42">
        <v>8500</v>
      </c>
      <c r="J42">
        <v>0</v>
      </c>
    </row>
    <row r="43" spans="1:10" x14ac:dyDescent="0.45">
      <c r="A43">
        <v>4</v>
      </c>
      <c r="B43" t="s">
        <v>1020</v>
      </c>
      <c r="C43" s="1">
        <v>44016</v>
      </c>
      <c r="D43" t="s">
        <v>580</v>
      </c>
      <c r="E43" t="s">
        <v>964</v>
      </c>
      <c r="F43" t="s">
        <v>965</v>
      </c>
      <c r="G43" t="s">
        <v>966</v>
      </c>
      <c r="H43">
        <v>9600</v>
      </c>
      <c r="I43">
        <v>9600</v>
      </c>
      <c r="J43">
        <v>0</v>
      </c>
    </row>
    <row r="44" spans="1:10" x14ac:dyDescent="0.45">
      <c r="A44">
        <v>5</v>
      </c>
      <c r="B44" t="s">
        <v>1021</v>
      </c>
      <c r="C44" s="1">
        <v>44017</v>
      </c>
      <c r="D44" t="s">
        <v>580</v>
      </c>
      <c r="E44" t="s">
        <v>968</v>
      </c>
      <c r="F44" t="s">
        <v>969</v>
      </c>
      <c r="G44" t="s">
        <v>970</v>
      </c>
      <c r="H44">
        <v>8500</v>
      </c>
      <c r="I44">
        <v>8500</v>
      </c>
      <c r="J44">
        <v>0</v>
      </c>
    </row>
    <row r="45" spans="1:10" x14ac:dyDescent="0.45">
      <c r="A45">
        <v>6</v>
      </c>
      <c r="B45" t="s">
        <v>1022</v>
      </c>
      <c r="C45" s="1">
        <v>44020</v>
      </c>
      <c r="D45" t="s">
        <v>580</v>
      </c>
      <c r="E45" t="s">
        <v>972</v>
      </c>
      <c r="F45" t="s">
        <v>973</v>
      </c>
      <c r="G45" t="s">
        <v>974</v>
      </c>
      <c r="H45">
        <v>10880</v>
      </c>
      <c r="I45">
        <v>10880</v>
      </c>
      <c r="J45">
        <v>0</v>
      </c>
    </row>
    <row r="46" spans="1:10" x14ac:dyDescent="0.45">
      <c r="A46">
        <v>7</v>
      </c>
      <c r="B46" t="s">
        <v>1023</v>
      </c>
      <c r="C46" s="1">
        <v>44033</v>
      </c>
      <c r="D46" t="s">
        <v>580</v>
      </c>
      <c r="E46" t="s">
        <v>976</v>
      </c>
      <c r="F46" t="s">
        <v>977</v>
      </c>
      <c r="G46" t="s">
        <v>978</v>
      </c>
      <c r="H46">
        <v>10250</v>
      </c>
      <c r="I46">
        <v>10250</v>
      </c>
      <c r="J46">
        <v>0</v>
      </c>
    </row>
    <row r="47" spans="1:10" x14ac:dyDescent="0.45">
      <c r="A47">
        <v>8</v>
      </c>
      <c r="B47" t="s">
        <v>1024</v>
      </c>
      <c r="C47" s="1">
        <v>44034</v>
      </c>
      <c r="D47" t="s">
        <v>580</v>
      </c>
      <c r="E47" t="s">
        <v>980</v>
      </c>
      <c r="F47" t="s">
        <v>981</v>
      </c>
      <c r="G47" t="s">
        <v>982</v>
      </c>
      <c r="H47">
        <v>9852</v>
      </c>
      <c r="I47">
        <v>9852</v>
      </c>
      <c r="J47">
        <v>0</v>
      </c>
    </row>
    <row r="48" spans="1:10" x14ac:dyDescent="0.45">
      <c r="A48">
        <v>9</v>
      </c>
      <c r="B48" t="s">
        <v>1025</v>
      </c>
      <c r="C48" s="1">
        <v>44035</v>
      </c>
      <c r="D48" t="s">
        <v>580</v>
      </c>
      <c r="E48" t="s">
        <v>984</v>
      </c>
      <c r="F48" t="s">
        <v>985</v>
      </c>
      <c r="G48" t="s">
        <v>986</v>
      </c>
      <c r="H48">
        <v>12400</v>
      </c>
      <c r="I48">
        <v>12400</v>
      </c>
      <c r="J48">
        <v>0</v>
      </c>
    </row>
    <row r="49" spans="1:10" x14ac:dyDescent="0.45">
      <c r="A49">
        <v>10</v>
      </c>
      <c r="B49" t="s">
        <v>1026</v>
      </c>
      <c r="C49" s="1">
        <v>44036</v>
      </c>
      <c r="D49" t="s">
        <v>580</v>
      </c>
      <c r="E49" t="s">
        <v>988</v>
      </c>
      <c r="F49" t="s">
        <v>989</v>
      </c>
      <c r="G49" t="s">
        <v>990</v>
      </c>
      <c r="H49">
        <v>11200</v>
      </c>
      <c r="I49">
        <v>11200</v>
      </c>
      <c r="J49">
        <v>0</v>
      </c>
    </row>
    <row r="50" spans="1:10" x14ac:dyDescent="0.45">
      <c r="A50">
        <v>11</v>
      </c>
      <c r="B50" t="s">
        <v>1027</v>
      </c>
      <c r="C50" s="1">
        <v>44037</v>
      </c>
      <c r="D50" t="s">
        <v>580</v>
      </c>
      <c r="E50" t="s">
        <v>944</v>
      </c>
      <c r="F50" t="s">
        <v>945</v>
      </c>
      <c r="G50" t="s">
        <v>946</v>
      </c>
      <c r="H50">
        <v>10500</v>
      </c>
      <c r="I50">
        <v>10500</v>
      </c>
      <c r="J50">
        <v>0</v>
      </c>
    </row>
    <row r="51" spans="1:10" x14ac:dyDescent="0.45">
      <c r="A51">
        <v>12</v>
      </c>
      <c r="B51" t="s">
        <v>1028</v>
      </c>
      <c r="C51" s="1">
        <v>44044</v>
      </c>
      <c r="D51" t="s">
        <v>580</v>
      </c>
      <c r="E51" t="s">
        <v>948</v>
      </c>
      <c r="F51" t="s">
        <v>949</v>
      </c>
      <c r="G51" t="s">
        <v>950</v>
      </c>
      <c r="H51">
        <v>13200</v>
      </c>
      <c r="I51">
        <v>13200</v>
      </c>
      <c r="J51">
        <v>0</v>
      </c>
    </row>
    <row r="52" spans="1:10" x14ac:dyDescent="0.45">
      <c r="A52">
        <v>13</v>
      </c>
      <c r="B52" t="s">
        <v>1029</v>
      </c>
      <c r="C52" s="1">
        <v>44044</v>
      </c>
      <c r="D52" t="s">
        <v>580</v>
      </c>
      <c r="E52" t="s">
        <v>952</v>
      </c>
      <c r="F52" t="s">
        <v>953</v>
      </c>
      <c r="G52" t="s">
        <v>954</v>
      </c>
      <c r="H52">
        <v>6900</v>
      </c>
      <c r="I52">
        <v>0</v>
      </c>
      <c r="J52">
        <v>6900</v>
      </c>
    </row>
    <row r="53" spans="1:10" x14ac:dyDescent="0.45">
      <c r="A53">
        <v>14</v>
      </c>
      <c r="B53" t="s">
        <v>1030</v>
      </c>
      <c r="C53" s="1">
        <v>44044</v>
      </c>
      <c r="D53" t="s">
        <v>580</v>
      </c>
      <c r="E53" t="s">
        <v>956</v>
      </c>
      <c r="F53" t="s">
        <v>957</v>
      </c>
      <c r="G53" t="s">
        <v>958</v>
      </c>
      <c r="H53">
        <v>8500</v>
      </c>
      <c r="I53">
        <v>8500</v>
      </c>
      <c r="J53">
        <v>0</v>
      </c>
    </row>
    <row r="54" spans="1:10" x14ac:dyDescent="0.45">
      <c r="A54">
        <v>15</v>
      </c>
      <c r="B54" t="s">
        <v>1031</v>
      </c>
      <c r="C54" s="1">
        <v>44045</v>
      </c>
      <c r="D54" t="s">
        <v>580</v>
      </c>
      <c r="E54" t="s">
        <v>960</v>
      </c>
      <c r="F54" t="s">
        <v>961</v>
      </c>
      <c r="G54" t="s">
        <v>962</v>
      </c>
      <c r="H54">
        <v>9600</v>
      </c>
      <c r="I54">
        <v>9600</v>
      </c>
      <c r="J54">
        <v>0</v>
      </c>
    </row>
    <row r="55" spans="1:10" x14ac:dyDescent="0.45">
      <c r="A55">
        <v>16</v>
      </c>
      <c r="B55" t="s">
        <v>1032</v>
      </c>
      <c r="C55" s="1">
        <v>44046</v>
      </c>
      <c r="D55" t="s">
        <v>580</v>
      </c>
      <c r="E55" t="s">
        <v>964</v>
      </c>
      <c r="F55" t="s">
        <v>965</v>
      </c>
      <c r="G55" t="s">
        <v>966</v>
      </c>
      <c r="H55">
        <v>8500</v>
      </c>
      <c r="I55">
        <v>8500</v>
      </c>
      <c r="J55">
        <v>0</v>
      </c>
    </row>
    <row r="56" spans="1:10" x14ac:dyDescent="0.45">
      <c r="A56">
        <v>17</v>
      </c>
      <c r="B56" t="s">
        <v>1033</v>
      </c>
      <c r="C56" s="1">
        <v>44047</v>
      </c>
      <c r="D56" t="s">
        <v>580</v>
      </c>
      <c r="E56" t="s">
        <v>968</v>
      </c>
      <c r="F56" t="s">
        <v>969</v>
      </c>
      <c r="G56" t="s">
        <v>970</v>
      </c>
      <c r="H56">
        <v>10880</v>
      </c>
      <c r="I56">
        <v>10880</v>
      </c>
      <c r="J56">
        <v>0</v>
      </c>
    </row>
    <row r="57" spans="1:10" x14ac:dyDescent="0.45">
      <c r="A57">
        <v>18</v>
      </c>
      <c r="B57" t="s">
        <v>1034</v>
      </c>
      <c r="C57" s="1">
        <v>44048</v>
      </c>
      <c r="D57" t="s">
        <v>580</v>
      </c>
      <c r="E57" t="s">
        <v>972</v>
      </c>
      <c r="F57" t="s">
        <v>973</v>
      </c>
      <c r="G57" t="s">
        <v>974</v>
      </c>
      <c r="H57">
        <v>10250</v>
      </c>
      <c r="I57">
        <v>10250</v>
      </c>
      <c r="J57">
        <v>0</v>
      </c>
    </row>
    <row r="58" spans="1:10" x14ac:dyDescent="0.45">
      <c r="A58">
        <v>19</v>
      </c>
      <c r="B58" t="s">
        <v>1035</v>
      </c>
      <c r="C58" s="1">
        <v>44080</v>
      </c>
      <c r="D58" t="s">
        <v>580</v>
      </c>
      <c r="E58" t="s">
        <v>976</v>
      </c>
      <c r="F58" t="s">
        <v>977</v>
      </c>
      <c r="G58" t="s">
        <v>978</v>
      </c>
      <c r="H58">
        <v>9852</v>
      </c>
      <c r="I58">
        <v>9852</v>
      </c>
      <c r="J58">
        <v>0</v>
      </c>
    </row>
    <row r="59" spans="1:10" x14ac:dyDescent="0.45">
      <c r="A59">
        <v>20</v>
      </c>
      <c r="B59" t="s">
        <v>1036</v>
      </c>
      <c r="C59" s="1">
        <v>44081</v>
      </c>
      <c r="D59" t="s">
        <v>580</v>
      </c>
      <c r="E59" t="s">
        <v>980</v>
      </c>
      <c r="F59" t="s">
        <v>981</v>
      </c>
      <c r="G59" t="s">
        <v>982</v>
      </c>
      <c r="H59">
        <v>12400</v>
      </c>
      <c r="I59">
        <v>12400</v>
      </c>
      <c r="J59">
        <v>0</v>
      </c>
    </row>
    <row r="60" spans="1:10" x14ac:dyDescent="0.45">
      <c r="A60">
        <v>21</v>
      </c>
      <c r="B60" t="s">
        <v>1037</v>
      </c>
      <c r="C60" s="1">
        <v>44082</v>
      </c>
      <c r="D60" t="s">
        <v>580</v>
      </c>
      <c r="E60" t="s">
        <v>984</v>
      </c>
      <c r="F60" t="s">
        <v>985</v>
      </c>
      <c r="G60" t="s">
        <v>986</v>
      </c>
      <c r="H60">
        <v>11200</v>
      </c>
      <c r="I60">
        <v>0</v>
      </c>
      <c r="J60">
        <v>11200</v>
      </c>
    </row>
    <row r="61" spans="1:10" x14ac:dyDescent="0.45">
      <c r="A61">
        <v>22</v>
      </c>
      <c r="B61" t="s">
        <v>1038</v>
      </c>
      <c r="C61" s="1">
        <v>44083</v>
      </c>
      <c r="D61" t="s">
        <v>580</v>
      </c>
      <c r="E61" t="s">
        <v>988</v>
      </c>
      <c r="F61" t="s">
        <v>989</v>
      </c>
      <c r="G61" t="s">
        <v>990</v>
      </c>
      <c r="H61">
        <v>10500</v>
      </c>
      <c r="I61">
        <v>10500</v>
      </c>
      <c r="J61">
        <v>0</v>
      </c>
    </row>
    <row r="62" spans="1:10" x14ac:dyDescent="0.45">
      <c r="A62">
        <v>23</v>
      </c>
      <c r="B62" t="s">
        <v>1039</v>
      </c>
      <c r="C62" s="1">
        <v>44096</v>
      </c>
      <c r="D62" t="s">
        <v>580</v>
      </c>
      <c r="E62" t="s">
        <v>944</v>
      </c>
      <c r="F62" t="s">
        <v>945</v>
      </c>
      <c r="G62" t="s">
        <v>946</v>
      </c>
      <c r="H62">
        <v>10250</v>
      </c>
      <c r="I62">
        <v>10250</v>
      </c>
      <c r="J62">
        <v>0</v>
      </c>
    </row>
    <row r="63" spans="1:10" x14ac:dyDescent="0.45">
      <c r="A63">
        <v>24</v>
      </c>
      <c r="B63" t="s">
        <v>1040</v>
      </c>
      <c r="C63" s="1">
        <v>44097</v>
      </c>
      <c r="D63" t="s">
        <v>580</v>
      </c>
      <c r="E63" t="s">
        <v>948</v>
      </c>
      <c r="F63" t="s">
        <v>949</v>
      </c>
      <c r="G63" t="s">
        <v>950</v>
      </c>
      <c r="H63">
        <v>9852</v>
      </c>
      <c r="I63">
        <v>9852</v>
      </c>
      <c r="J63">
        <v>0</v>
      </c>
    </row>
    <row r="64" spans="1:10" x14ac:dyDescent="0.45">
      <c r="A64">
        <v>1</v>
      </c>
      <c r="B64" t="s">
        <v>1041</v>
      </c>
      <c r="C64" s="1">
        <v>44105</v>
      </c>
      <c r="D64" t="s">
        <v>631</v>
      </c>
      <c r="E64" t="s">
        <v>952</v>
      </c>
      <c r="F64" t="s">
        <v>953</v>
      </c>
      <c r="G64" t="s">
        <v>954</v>
      </c>
      <c r="H64">
        <v>12400</v>
      </c>
      <c r="I64">
        <v>12400</v>
      </c>
      <c r="J64">
        <v>0</v>
      </c>
    </row>
    <row r="65" spans="1:10" x14ac:dyDescent="0.45">
      <c r="A65">
        <v>2</v>
      </c>
      <c r="B65" t="s">
        <v>1042</v>
      </c>
      <c r="C65" s="1">
        <v>44106</v>
      </c>
      <c r="D65" t="s">
        <v>631</v>
      </c>
      <c r="E65" t="s">
        <v>956</v>
      </c>
      <c r="F65" t="s">
        <v>957</v>
      </c>
      <c r="G65" t="s">
        <v>958</v>
      </c>
      <c r="H65">
        <v>11200</v>
      </c>
      <c r="I65">
        <v>11200</v>
      </c>
      <c r="J65">
        <v>0</v>
      </c>
    </row>
    <row r="66" spans="1:10" x14ac:dyDescent="0.45">
      <c r="A66">
        <v>3</v>
      </c>
      <c r="B66" t="s">
        <v>1043</v>
      </c>
      <c r="C66" s="1">
        <v>44107</v>
      </c>
      <c r="D66" t="s">
        <v>631</v>
      </c>
      <c r="E66" t="s">
        <v>960</v>
      </c>
      <c r="F66" t="s">
        <v>961</v>
      </c>
      <c r="G66" t="s">
        <v>962</v>
      </c>
      <c r="H66">
        <v>10500</v>
      </c>
      <c r="I66">
        <v>10500</v>
      </c>
      <c r="J66">
        <v>0</v>
      </c>
    </row>
    <row r="67" spans="1:10" x14ac:dyDescent="0.45">
      <c r="A67">
        <v>4</v>
      </c>
      <c r="B67" t="s">
        <v>1044</v>
      </c>
      <c r="C67" s="1">
        <v>44108</v>
      </c>
      <c r="D67" t="s">
        <v>631</v>
      </c>
      <c r="E67" t="s">
        <v>964</v>
      </c>
      <c r="F67" t="s">
        <v>965</v>
      </c>
      <c r="G67" t="s">
        <v>966</v>
      </c>
      <c r="H67">
        <v>13200</v>
      </c>
      <c r="I67">
        <v>0</v>
      </c>
      <c r="J67">
        <v>13200</v>
      </c>
    </row>
    <row r="68" spans="1:10" x14ac:dyDescent="0.45">
      <c r="A68">
        <v>5</v>
      </c>
      <c r="B68" t="s">
        <v>1045</v>
      </c>
      <c r="C68" s="1">
        <v>44116</v>
      </c>
      <c r="D68" t="s">
        <v>631</v>
      </c>
      <c r="E68" t="s">
        <v>968</v>
      </c>
      <c r="F68" t="s">
        <v>969</v>
      </c>
      <c r="G68" t="s">
        <v>970</v>
      </c>
      <c r="H68">
        <v>6900</v>
      </c>
      <c r="I68">
        <v>6900</v>
      </c>
      <c r="J68">
        <v>0</v>
      </c>
    </row>
    <row r="69" spans="1:10" x14ac:dyDescent="0.45">
      <c r="A69">
        <v>6</v>
      </c>
      <c r="B69" t="s">
        <v>1046</v>
      </c>
      <c r="C69" s="1">
        <v>44117</v>
      </c>
      <c r="D69" t="s">
        <v>631</v>
      </c>
      <c r="E69" t="s">
        <v>972</v>
      </c>
      <c r="F69" t="s">
        <v>973</v>
      </c>
      <c r="G69" t="s">
        <v>974</v>
      </c>
      <c r="H69">
        <v>8500</v>
      </c>
      <c r="I69">
        <v>8500</v>
      </c>
      <c r="J69">
        <v>0</v>
      </c>
    </row>
    <row r="70" spans="1:10" x14ac:dyDescent="0.45">
      <c r="A70">
        <v>7</v>
      </c>
      <c r="B70" t="s">
        <v>1047</v>
      </c>
      <c r="C70" s="1">
        <v>44118</v>
      </c>
      <c r="D70" t="s">
        <v>631</v>
      </c>
      <c r="E70" t="s">
        <v>976</v>
      </c>
      <c r="F70" t="s">
        <v>977</v>
      </c>
      <c r="G70" t="s">
        <v>978</v>
      </c>
      <c r="H70">
        <v>9600</v>
      </c>
      <c r="I70">
        <v>9600</v>
      </c>
      <c r="J70">
        <v>0</v>
      </c>
    </row>
    <row r="71" spans="1:10" x14ac:dyDescent="0.45">
      <c r="A71">
        <v>8</v>
      </c>
      <c r="B71" t="s">
        <v>1048</v>
      </c>
      <c r="C71" s="1">
        <v>44119</v>
      </c>
      <c r="D71" t="s">
        <v>631</v>
      </c>
      <c r="E71" t="s">
        <v>980</v>
      </c>
      <c r="F71" t="s">
        <v>981</v>
      </c>
      <c r="G71" t="s">
        <v>982</v>
      </c>
      <c r="H71">
        <v>8500</v>
      </c>
      <c r="I71">
        <v>8500</v>
      </c>
      <c r="J71">
        <v>0</v>
      </c>
    </row>
    <row r="72" spans="1:10" x14ac:dyDescent="0.45">
      <c r="A72">
        <v>9</v>
      </c>
      <c r="B72" t="s">
        <v>1049</v>
      </c>
      <c r="C72" s="1">
        <v>44120</v>
      </c>
      <c r="D72" t="s">
        <v>631</v>
      </c>
      <c r="E72" t="s">
        <v>984</v>
      </c>
      <c r="F72" t="s">
        <v>985</v>
      </c>
      <c r="G72" t="s">
        <v>986</v>
      </c>
      <c r="H72">
        <v>10880</v>
      </c>
      <c r="I72">
        <v>10880</v>
      </c>
      <c r="J72">
        <v>0</v>
      </c>
    </row>
    <row r="73" spans="1:10" x14ac:dyDescent="0.45">
      <c r="A73">
        <v>10</v>
      </c>
      <c r="B73" t="s">
        <v>1050</v>
      </c>
      <c r="C73" s="1">
        <v>44136</v>
      </c>
      <c r="D73" t="s">
        <v>631</v>
      </c>
      <c r="E73" t="s">
        <v>988</v>
      </c>
      <c r="F73" t="s">
        <v>989</v>
      </c>
      <c r="G73" t="s">
        <v>990</v>
      </c>
      <c r="H73">
        <v>10250</v>
      </c>
      <c r="I73">
        <v>10250</v>
      </c>
      <c r="J73">
        <v>0</v>
      </c>
    </row>
    <row r="74" spans="1:10" x14ac:dyDescent="0.45">
      <c r="A74">
        <v>11</v>
      </c>
      <c r="B74" t="s">
        <v>1051</v>
      </c>
      <c r="C74" s="1">
        <v>44137</v>
      </c>
      <c r="D74" t="s">
        <v>631</v>
      </c>
      <c r="E74" t="s">
        <v>944</v>
      </c>
      <c r="F74" t="s">
        <v>945</v>
      </c>
      <c r="G74" t="s">
        <v>946</v>
      </c>
      <c r="H74">
        <v>9852</v>
      </c>
      <c r="I74">
        <v>9852</v>
      </c>
      <c r="J74">
        <v>0</v>
      </c>
    </row>
    <row r="75" spans="1:10" x14ac:dyDescent="0.45">
      <c r="A75">
        <v>12</v>
      </c>
      <c r="B75" t="s">
        <v>1052</v>
      </c>
      <c r="C75" s="1">
        <v>44138</v>
      </c>
      <c r="D75" t="s">
        <v>631</v>
      </c>
      <c r="E75" t="s">
        <v>948</v>
      </c>
      <c r="F75" t="s">
        <v>949</v>
      </c>
      <c r="G75" t="s">
        <v>950</v>
      </c>
      <c r="H75">
        <v>12400</v>
      </c>
      <c r="I75">
        <v>12400</v>
      </c>
      <c r="J75">
        <v>0</v>
      </c>
    </row>
    <row r="76" spans="1:10" x14ac:dyDescent="0.45">
      <c r="A76">
        <v>13</v>
      </c>
      <c r="B76" t="s">
        <v>1053</v>
      </c>
      <c r="C76" s="1">
        <v>44139</v>
      </c>
      <c r="D76" t="s">
        <v>631</v>
      </c>
      <c r="E76" t="s">
        <v>976</v>
      </c>
      <c r="F76" t="s">
        <v>977</v>
      </c>
      <c r="G76" t="s">
        <v>978</v>
      </c>
      <c r="H76">
        <v>11200</v>
      </c>
      <c r="I76">
        <v>11200</v>
      </c>
      <c r="J76">
        <v>0</v>
      </c>
    </row>
    <row r="77" spans="1:10" x14ac:dyDescent="0.45">
      <c r="A77">
        <v>14</v>
      </c>
      <c r="B77" t="s">
        <v>1054</v>
      </c>
      <c r="C77" s="1">
        <v>44140</v>
      </c>
      <c r="D77" t="s">
        <v>631</v>
      </c>
      <c r="E77" t="s">
        <v>980</v>
      </c>
      <c r="F77" t="s">
        <v>981</v>
      </c>
      <c r="G77" t="s">
        <v>982</v>
      </c>
      <c r="H77">
        <v>10500</v>
      </c>
      <c r="I77">
        <v>10500</v>
      </c>
      <c r="J77">
        <v>0</v>
      </c>
    </row>
    <row r="78" spans="1:10" x14ac:dyDescent="0.45">
      <c r="A78">
        <v>15</v>
      </c>
      <c r="B78" t="s">
        <v>1055</v>
      </c>
      <c r="C78" s="1">
        <v>44141</v>
      </c>
      <c r="D78" t="s">
        <v>631</v>
      </c>
      <c r="E78" t="s">
        <v>984</v>
      </c>
      <c r="F78" t="s">
        <v>985</v>
      </c>
      <c r="G78" t="s">
        <v>986</v>
      </c>
      <c r="H78">
        <v>13200</v>
      </c>
      <c r="I78">
        <v>0</v>
      </c>
      <c r="J78">
        <v>13200</v>
      </c>
    </row>
    <row r="79" spans="1:10" x14ac:dyDescent="0.45">
      <c r="A79">
        <v>16</v>
      </c>
      <c r="B79" t="s">
        <v>1056</v>
      </c>
      <c r="C79" s="1">
        <v>44178</v>
      </c>
      <c r="D79" t="s">
        <v>631</v>
      </c>
      <c r="E79" t="s">
        <v>988</v>
      </c>
      <c r="F79" t="s">
        <v>989</v>
      </c>
      <c r="G79" t="s">
        <v>990</v>
      </c>
      <c r="H79">
        <v>6900</v>
      </c>
      <c r="I79">
        <v>6900</v>
      </c>
      <c r="J79">
        <v>0</v>
      </c>
    </row>
    <row r="80" spans="1:10" x14ac:dyDescent="0.45">
      <c r="A80">
        <v>17</v>
      </c>
      <c r="B80" t="s">
        <v>1057</v>
      </c>
      <c r="C80" s="1">
        <v>44179</v>
      </c>
      <c r="D80" t="s">
        <v>631</v>
      </c>
      <c r="E80" t="s">
        <v>944</v>
      </c>
      <c r="F80" t="s">
        <v>945</v>
      </c>
      <c r="G80" t="s">
        <v>946</v>
      </c>
      <c r="H80">
        <v>8500</v>
      </c>
      <c r="I80">
        <v>8500</v>
      </c>
      <c r="J80">
        <v>0</v>
      </c>
    </row>
    <row r="81" spans="1:10" x14ac:dyDescent="0.45">
      <c r="A81">
        <v>18</v>
      </c>
      <c r="B81" t="s">
        <v>1058</v>
      </c>
      <c r="C81" s="1">
        <v>44180</v>
      </c>
      <c r="D81" t="s">
        <v>631</v>
      </c>
      <c r="E81" t="s">
        <v>948</v>
      </c>
      <c r="F81" t="s">
        <v>949</v>
      </c>
      <c r="G81" t="s">
        <v>950</v>
      </c>
      <c r="H81">
        <v>9600</v>
      </c>
      <c r="I81">
        <v>9600</v>
      </c>
      <c r="J81">
        <v>0</v>
      </c>
    </row>
    <row r="82" spans="1:10" x14ac:dyDescent="0.45">
      <c r="A82">
        <v>19</v>
      </c>
      <c r="B82" t="s">
        <v>1059</v>
      </c>
      <c r="C82" s="1">
        <v>44181</v>
      </c>
      <c r="D82" t="s">
        <v>631</v>
      </c>
      <c r="E82" t="s">
        <v>952</v>
      </c>
      <c r="F82" t="s">
        <v>953</v>
      </c>
      <c r="G82" t="s">
        <v>954</v>
      </c>
      <c r="H82">
        <v>8500</v>
      </c>
      <c r="I82">
        <v>8500</v>
      </c>
      <c r="J82">
        <v>0</v>
      </c>
    </row>
    <row r="83" spans="1:10" x14ac:dyDescent="0.45">
      <c r="A83">
        <v>20</v>
      </c>
      <c r="B83" t="s">
        <v>1060</v>
      </c>
      <c r="C83" s="1">
        <v>44182</v>
      </c>
      <c r="D83" t="s">
        <v>631</v>
      </c>
      <c r="E83" t="s">
        <v>956</v>
      </c>
      <c r="F83" t="s">
        <v>957</v>
      </c>
      <c r="G83" t="s">
        <v>958</v>
      </c>
      <c r="H83">
        <v>10880</v>
      </c>
      <c r="I83">
        <v>10880</v>
      </c>
      <c r="J83">
        <v>0</v>
      </c>
    </row>
    <row r="84" spans="1:10" x14ac:dyDescent="0.45">
      <c r="A84">
        <v>21</v>
      </c>
      <c r="B84" t="s">
        <v>1061</v>
      </c>
      <c r="C84" s="1">
        <v>44183</v>
      </c>
      <c r="D84" t="s">
        <v>631</v>
      </c>
      <c r="E84" t="s">
        <v>960</v>
      </c>
      <c r="F84" t="s">
        <v>961</v>
      </c>
      <c r="G84" t="s">
        <v>962</v>
      </c>
      <c r="H84">
        <v>10250</v>
      </c>
      <c r="I84">
        <v>10250</v>
      </c>
      <c r="J84">
        <v>0</v>
      </c>
    </row>
    <row r="85" spans="1:10" x14ac:dyDescent="0.45">
      <c r="A85">
        <v>1</v>
      </c>
      <c r="B85" t="s">
        <v>1062</v>
      </c>
      <c r="C85" s="1">
        <v>44197</v>
      </c>
      <c r="D85" t="s">
        <v>733</v>
      </c>
      <c r="E85" t="s">
        <v>964</v>
      </c>
      <c r="F85" t="s">
        <v>965</v>
      </c>
      <c r="G85" t="s">
        <v>966</v>
      </c>
      <c r="H85">
        <v>9852</v>
      </c>
      <c r="I85">
        <v>9852</v>
      </c>
      <c r="J85">
        <v>0</v>
      </c>
    </row>
    <row r="86" spans="1:10" x14ac:dyDescent="0.45">
      <c r="A86">
        <v>2</v>
      </c>
      <c r="B86" t="s">
        <v>1063</v>
      </c>
      <c r="C86" s="1">
        <v>44198</v>
      </c>
      <c r="D86" t="s">
        <v>733</v>
      </c>
      <c r="E86" t="s">
        <v>968</v>
      </c>
      <c r="F86" t="s">
        <v>969</v>
      </c>
      <c r="G86" t="s">
        <v>970</v>
      </c>
      <c r="H86">
        <v>12400</v>
      </c>
      <c r="I86">
        <v>12400</v>
      </c>
      <c r="J86">
        <v>0</v>
      </c>
    </row>
    <row r="87" spans="1:10" x14ac:dyDescent="0.45">
      <c r="A87">
        <v>3</v>
      </c>
      <c r="B87" t="s">
        <v>1064</v>
      </c>
      <c r="C87" s="1">
        <v>44199</v>
      </c>
      <c r="D87" t="s">
        <v>733</v>
      </c>
      <c r="E87" t="s">
        <v>972</v>
      </c>
      <c r="F87" t="s">
        <v>973</v>
      </c>
      <c r="G87" t="s">
        <v>974</v>
      </c>
      <c r="H87">
        <v>11200</v>
      </c>
      <c r="I87">
        <v>11200</v>
      </c>
      <c r="J87">
        <v>0</v>
      </c>
    </row>
    <row r="88" spans="1:10" x14ac:dyDescent="0.45">
      <c r="A88">
        <v>4</v>
      </c>
      <c r="B88" t="s">
        <v>1065</v>
      </c>
      <c r="C88" s="1">
        <v>44200</v>
      </c>
      <c r="D88" t="s">
        <v>733</v>
      </c>
      <c r="E88" t="s">
        <v>976</v>
      </c>
      <c r="F88" t="s">
        <v>977</v>
      </c>
      <c r="G88" t="s">
        <v>978</v>
      </c>
      <c r="H88">
        <v>10500</v>
      </c>
      <c r="I88">
        <v>0</v>
      </c>
      <c r="J88">
        <v>10500</v>
      </c>
    </row>
    <row r="89" spans="1:10" x14ac:dyDescent="0.45">
      <c r="A89">
        <v>5</v>
      </c>
      <c r="B89" t="s">
        <v>1066</v>
      </c>
      <c r="C89" s="1">
        <v>44201</v>
      </c>
      <c r="D89" t="s">
        <v>733</v>
      </c>
      <c r="E89" t="s">
        <v>980</v>
      </c>
      <c r="F89" t="s">
        <v>981</v>
      </c>
      <c r="G89" t="s">
        <v>982</v>
      </c>
      <c r="H89">
        <v>10250</v>
      </c>
      <c r="I89">
        <v>10250</v>
      </c>
      <c r="J89">
        <v>0</v>
      </c>
    </row>
    <row r="90" spans="1:10" x14ac:dyDescent="0.45">
      <c r="A90">
        <v>6</v>
      </c>
      <c r="B90" t="s">
        <v>1067</v>
      </c>
      <c r="C90" s="1">
        <v>44202</v>
      </c>
      <c r="D90" t="s">
        <v>733</v>
      </c>
      <c r="E90" t="s">
        <v>984</v>
      </c>
      <c r="F90" t="s">
        <v>985</v>
      </c>
      <c r="G90" t="s">
        <v>986</v>
      </c>
      <c r="H90">
        <v>9852</v>
      </c>
      <c r="I90">
        <v>9852</v>
      </c>
      <c r="J90">
        <v>0</v>
      </c>
    </row>
    <row r="91" spans="1:10" x14ac:dyDescent="0.45">
      <c r="A91">
        <v>7</v>
      </c>
      <c r="B91" t="s">
        <v>1068</v>
      </c>
      <c r="C91" s="1">
        <v>44203</v>
      </c>
      <c r="D91" t="s">
        <v>733</v>
      </c>
      <c r="E91" t="s">
        <v>988</v>
      </c>
      <c r="F91" t="s">
        <v>989</v>
      </c>
      <c r="G91" t="s">
        <v>990</v>
      </c>
      <c r="H91">
        <v>12400</v>
      </c>
      <c r="I91">
        <v>0</v>
      </c>
      <c r="J91">
        <v>12400</v>
      </c>
    </row>
    <row r="92" spans="1:10" x14ac:dyDescent="0.45">
      <c r="A92">
        <v>8</v>
      </c>
      <c r="B92" t="s">
        <v>1069</v>
      </c>
      <c r="C92" s="1">
        <v>44204</v>
      </c>
      <c r="D92" t="s">
        <v>733</v>
      </c>
      <c r="E92" t="s">
        <v>944</v>
      </c>
      <c r="F92" t="s">
        <v>945</v>
      </c>
      <c r="G92" t="s">
        <v>946</v>
      </c>
      <c r="H92">
        <v>11200</v>
      </c>
      <c r="I92">
        <v>11200</v>
      </c>
      <c r="J92">
        <v>0</v>
      </c>
    </row>
    <row r="93" spans="1:10" x14ac:dyDescent="0.45">
      <c r="A93">
        <v>9</v>
      </c>
      <c r="B93" t="s">
        <v>1070</v>
      </c>
      <c r="C93" s="1">
        <v>44208</v>
      </c>
      <c r="D93" t="s">
        <v>733</v>
      </c>
      <c r="E93" t="s">
        <v>948</v>
      </c>
      <c r="F93" t="s">
        <v>949</v>
      </c>
      <c r="G93" t="s">
        <v>950</v>
      </c>
      <c r="H93">
        <v>10500</v>
      </c>
      <c r="I93">
        <v>10500</v>
      </c>
      <c r="J93">
        <v>0</v>
      </c>
    </row>
    <row r="94" spans="1:10" x14ac:dyDescent="0.45">
      <c r="A94">
        <v>10</v>
      </c>
      <c r="B94" t="s">
        <v>1071</v>
      </c>
      <c r="C94" s="1">
        <v>44209</v>
      </c>
      <c r="D94" t="s">
        <v>733</v>
      </c>
      <c r="E94" t="s">
        <v>952</v>
      </c>
      <c r="F94" t="s">
        <v>953</v>
      </c>
      <c r="G94" t="s">
        <v>954</v>
      </c>
      <c r="H94">
        <v>13200</v>
      </c>
      <c r="I94">
        <v>0</v>
      </c>
      <c r="J94">
        <v>13200</v>
      </c>
    </row>
    <row r="95" spans="1:10" x14ac:dyDescent="0.45">
      <c r="A95">
        <v>11</v>
      </c>
      <c r="B95" t="s">
        <v>1072</v>
      </c>
      <c r="C95" s="1">
        <v>44210</v>
      </c>
      <c r="D95" t="s">
        <v>733</v>
      </c>
      <c r="E95" t="s">
        <v>956</v>
      </c>
      <c r="F95" t="s">
        <v>957</v>
      </c>
      <c r="G95" t="s">
        <v>958</v>
      </c>
      <c r="H95">
        <v>6900</v>
      </c>
      <c r="I95">
        <v>6900</v>
      </c>
      <c r="J95">
        <v>0</v>
      </c>
    </row>
    <row r="96" spans="1:10" x14ac:dyDescent="0.45">
      <c r="A96">
        <v>12</v>
      </c>
      <c r="B96" t="s">
        <v>1073</v>
      </c>
      <c r="C96" s="1">
        <v>44211</v>
      </c>
      <c r="D96" t="s">
        <v>733</v>
      </c>
      <c r="E96" t="s">
        <v>960</v>
      </c>
      <c r="F96" t="s">
        <v>961</v>
      </c>
      <c r="G96" t="s">
        <v>962</v>
      </c>
      <c r="H96">
        <v>8500</v>
      </c>
      <c r="I96">
        <v>8500</v>
      </c>
      <c r="J96">
        <v>0</v>
      </c>
    </row>
    <row r="97" spans="1:10" x14ac:dyDescent="0.45">
      <c r="A97">
        <v>13</v>
      </c>
      <c r="B97" t="s">
        <v>1074</v>
      </c>
      <c r="C97" s="1">
        <v>44212</v>
      </c>
      <c r="D97" t="s">
        <v>733</v>
      </c>
      <c r="E97" t="s">
        <v>964</v>
      </c>
      <c r="F97" t="s">
        <v>965</v>
      </c>
      <c r="G97" t="s">
        <v>966</v>
      </c>
      <c r="H97">
        <v>9600</v>
      </c>
      <c r="I97">
        <v>0</v>
      </c>
      <c r="J97">
        <v>9600</v>
      </c>
    </row>
    <row r="98" spans="1:10" x14ac:dyDescent="0.45">
      <c r="A98">
        <v>14</v>
      </c>
      <c r="B98" t="s">
        <v>1075</v>
      </c>
      <c r="C98" s="1">
        <v>44213</v>
      </c>
      <c r="D98" t="s">
        <v>733</v>
      </c>
      <c r="E98" t="s">
        <v>968</v>
      </c>
      <c r="F98" t="s">
        <v>969</v>
      </c>
      <c r="G98" t="s">
        <v>970</v>
      </c>
      <c r="H98">
        <v>8500</v>
      </c>
      <c r="I98">
        <v>8500</v>
      </c>
      <c r="J98">
        <v>0</v>
      </c>
    </row>
    <row r="99" spans="1:10" x14ac:dyDescent="0.45">
      <c r="A99">
        <v>15</v>
      </c>
      <c r="B99" t="s">
        <v>1076</v>
      </c>
      <c r="C99" s="1">
        <v>44214</v>
      </c>
      <c r="D99" t="s">
        <v>733</v>
      </c>
      <c r="E99" t="s">
        <v>972</v>
      </c>
      <c r="F99" t="s">
        <v>973</v>
      </c>
      <c r="G99" t="s">
        <v>974</v>
      </c>
      <c r="H99">
        <v>10880</v>
      </c>
      <c r="I99">
        <v>10880</v>
      </c>
      <c r="J99">
        <v>0</v>
      </c>
    </row>
    <row r="100" spans="1:10" x14ac:dyDescent="0.45">
      <c r="A100">
        <v>16</v>
      </c>
      <c r="B100" t="s">
        <v>1077</v>
      </c>
      <c r="C100" s="1">
        <v>44215</v>
      </c>
      <c r="D100" t="s">
        <v>733</v>
      </c>
      <c r="E100" t="s">
        <v>976</v>
      </c>
      <c r="F100" t="s">
        <v>977</v>
      </c>
      <c r="G100" t="s">
        <v>978</v>
      </c>
      <c r="H100">
        <v>10250</v>
      </c>
      <c r="I100">
        <v>0</v>
      </c>
      <c r="J100">
        <v>10250</v>
      </c>
    </row>
    <row r="101" spans="1:10" x14ac:dyDescent="0.45">
      <c r="A101">
        <v>17</v>
      </c>
      <c r="B101" t="s">
        <v>1078</v>
      </c>
      <c r="C101" s="1">
        <v>44216</v>
      </c>
      <c r="D101" t="s">
        <v>733</v>
      </c>
      <c r="E101" t="s">
        <v>980</v>
      </c>
      <c r="F101" t="s">
        <v>981</v>
      </c>
      <c r="G101" t="s">
        <v>982</v>
      </c>
      <c r="H101">
        <v>9852</v>
      </c>
      <c r="I101">
        <v>9852</v>
      </c>
      <c r="J101">
        <v>0</v>
      </c>
    </row>
    <row r="102" spans="1:10" x14ac:dyDescent="0.45">
      <c r="A102">
        <v>18</v>
      </c>
      <c r="B102" t="s">
        <v>1079</v>
      </c>
      <c r="C102" s="1">
        <v>44228</v>
      </c>
      <c r="D102" t="s">
        <v>733</v>
      </c>
      <c r="E102" t="s">
        <v>984</v>
      </c>
      <c r="F102" t="s">
        <v>985</v>
      </c>
      <c r="G102" t="s">
        <v>986</v>
      </c>
      <c r="H102">
        <v>12400</v>
      </c>
      <c r="I102">
        <v>12400</v>
      </c>
      <c r="J102">
        <v>0</v>
      </c>
    </row>
    <row r="103" spans="1:10" x14ac:dyDescent="0.45">
      <c r="A103">
        <v>19</v>
      </c>
      <c r="B103" t="s">
        <v>1080</v>
      </c>
      <c r="C103" s="1">
        <v>44229</v>
      </c>
      <c r="D103" t="s">
        <v>733</v>
      </c>
      <c r="E103" t="s">
        <v>988</v>
      </c>
      <c r="F103" t="s">
        <v>989</v>
      </c>
      <c r="G103" t="s">
        <v>990</v>
      </c>
      <c r="H103">
        <v>11200</v>
      </c>
      <c r="I103">
        <v>11200</v>
      </c>
      <c r="J103">
        <v>0</v>
      </c>
    </row>
    <row r="104" spans="1:10" x14ac:dyDescent="0.45">
      <c r="A104">
        <v>20</v>
      </c>
      <c r="B104" t="s">
        <v>1081</v>
      </c>
      <c r="C104" s="1">
        <v>44230</v>
      </c>
      <c r="D104" t="s">
        <v>733</v>
      </c>
      <c r="E104" t="s">
        <v>944</v>
      </c>
      <c r="F104" t="s">
        <v>945</v>
      </c>
      <c r="G104" t="s">
        <v>946</v>
      </c>
      <c r="H104">
        <v>10500</v>
      </c>
      <c r="I104">
        <v>0</v>
      </c>
      <c r="J104">
        <v>10500</v>
      </c>
    </row>
    <row r="105" spans="1:10" x14ac:dyDescent="0.45">
      <c r="A105">
        <v>21</v>
      </c>
      <c r="B105" t="s">
        <v>1082</v>
      </c>
      <c r="C105" s="1">
        <v>44231</v>
      </c>
      <c r="D105" t="s">
        <v>733</v>
      </c>
      <c r="E105" t="s">
        <v>948</v>
      </c>
      <c r="F105" t="s">
        <v>949</v>
      </c>
      <c r="G105" t="s">
        <v>950</v>
      </c>
      <c r="H105">
        <v>13200</v>
      </c>
      <c r="I105">
        <v>13200</v>
      </c>
      <c r="J105">
        <v>0</v>
      </c>
    </row>
    <row r="106" spans="1:10" x14ac:dyDescent="0.45">
      <c r="A106">
        <v>22</v>
      </c>
      <c r="B106" t="s">
        <v>1083</v>
      </c>
      <c r="C106" s="1">
        <v>44232</v>
      </c>
      <c r="D106" t="s">
        <v>733</v>
      </c>
      <c r="E106" t="s">
        <v>976</v>
      </c>
      <c r="F106" t="s">
        <v>977</v>
      </c>
      <c r="G106" t="s">
        <v>978</v>
      </c>
      <c r="H106">
        <v>6900</v>
      </c>
      <c r="I106">
        <v>6900</v>
      </c>
      <c r="J106">
        <v>0</v>
      </c>
    </row>
    <row r="107" spans="1:10" x14ac:dyDescent="0.45">
      <c r="A107">
        <v>23</v>
      </c>
      <c r="B107" t="s">
        <v>1084</v>
      </c>
      <c r="C107" s="1">
        <v>44233</v>
      </c>
      <c r="D107" t="s">
        <v>733</v>
      </c>
      <c r="E107" t="s">
        <v>980</v>
      </c>
      <c r="F107" t="s">
        <v>981</v>
      </c>
      <c r="G107" t="s">
        <v>982</v>
      </c>
      <c r="H107">
        <v>8500</v>
      </c>
      <c r="I107">
        <v>8500</v>
      </c>
      <c r="J107">
        <v>0</v>
      </c>
    </row>
    <row r="108" spans="1:10" x14ac:dyDescent="0.45">
      <c r="A108">
        <v>24</v>
      </c>
      <c r="B108" t="s">
        <v>1085</v>
      </c>
      <c r="C108" s="1">
        <v>44234</v>
      </c>
      <c r="D108" t="s">
        <v>733</v>
      </c>
      <c r="E108" t="s">
        <v>984</v>
      </c>
      <c r="F108" t="s">
        <v>985</v>
      </c>
      <c r="G108" t="s">
        <v>986</v>
      </c>
      <c r="H108">
        <v>9600</v>
      </c>
      <c r="I108">
        <v>0</v>
      </c>
      <c r="J108">
        <v>9600</v>
      </c>
    </row>
    <row r="109" spans="1:10" x14ac:dyDescent="0.45">
      <c r="A109">
        <v>25</v>
      </c>
      <c r="B109" t="s">
        <v>1086</v>
      </c>
      <c r="C109" s="1">
        <v>44235</v>
      </c>
      <c r="D109" t="s">
        <v>733</v>
      </c>
      <c r="E109" t="s">
        <v>988</v>
      </c>
      <c r="F109" t="s">
        <v>989</v>
      </c>
      <c r="G109" t="s">
        <v>990</v>
      </c>
      <c r="H109">
        <v>8500</v>
      </c>
      <c r="I109">
        <v>8500</v>
      </c>
      <c r="J109">
        <v>0</v>
      </c>
    </row>
    <row r="110" spans="1:10" x14ac:dyDescent="0.45">
      <c r="A110">
        <v>26</v>
      </c>
      <c r="B110" t="s">
        <v>1087</v>
      </c>
      <c r="C110" s="1">
        <v>44236</v>
      </c>
      <c r="D110" t="s">
        <v>733</v>
      </c>
      <c r="E110" t="s">
        <v>944</v>
      </c>
      <c r="F110" t="s">
        <v>945</v>
      </c>
      <c r="G110" t="s">
        <v>946</v>
      </c>
      <c r="H110">
        <v>10880</v>
      </c>
      <c r="I110">
        <v>10880</v>
      </c>
      <c r="J110">
        <v>0</v>
      </c>
    </row>
    <row r="111" spans="1:10" x14ac:dyDescent="0.45">
      <c r="A111">
        <v>27</v>
      </c>
      <c r="B111" t="s">
        <v>1088</v>
      </c>
      <c r="C111" s="1">
        <v>44237</v>
      </c>
      <c r="D111" t="s">
        <v>733</v>
      </c>
      <c r="E111" t="s">
        <v>948</v>
      </c>
      <c r="F111" t="s">
        <v>949</v>
      </c>
      <c r="G111" t="s">
        <v>950</v>
      </c>
      <c r="H111">
        <v>10250</v>
      </c>
      <c r="I111">
        <v>10250</v>
      </c>
      <c r="J111">
        <v>0</v>
      </c>
    </row>
    <row r="112" spans="1:10" x14ac:dyDescent="0.45">
      <c r="A112">
        <v>28</v>
      </c>
      <c r="B112" t="s">
        <v>1089</v>
      </c>
      <c r="C112" s="1">
        <v>44238</v>
      </c>
      <c r="D112" t="s">
        <v>733</v>
      </c>
      <c r="E112" t="s">
        <v>952</v>
      </c>
      <c r="F112" t="s">
        <v>953</v>
      </c>
      <c r="G112" t="s">
        <v>954</v>
      </c>
      <c r="H112">
        <v>9852</v>
      </c>
      <c r="I112">
        <v>9852</v>
      </c>
      <c r="J112">
        <v>0</v>
      </c>
    </row>
    <row r="113" spans="1:10" x14ac:dyDescent="0.45">
      <c r="A113">
        <v>29</v>
      </c>
      <c r="B113" t="s">
        <v>1090</v>
      </c>
      <c r="C113" s="1">
        <v>44239</v>
      </c>
      <c r="D113" t="s">
        <v>733</v>
      </c>
      <c r="E113" t="s">
        <v>956</v>
      </c>
      <c r="F113" t="s">
        <v>957</v>
      </c>
      <c r="G113" t="s">
        <v>958</v>
      </c>
      <c r="H113">
        <v>12400</v>
      </c>
      <c r="I113">
        <v>12400</v>
      </c>
      <c r="J113">
        <v>0</v>
      </c>
    </row>
    <row r="114" spans="1:10" x14ac:dyDescent="0.45">
      <c r="A114">
        <v>30</v>
      </c>
      <c r="B114" t="s">
        <v>1091</v>
      </c>
      <c r="C114" s="1">
        <v>44240</v>
      </c>
      <c r="D114" t="s">
        <v>733</v>
      </c>
      <c r="E114" t="s">
        <v>960</v>
      </c>
      <c r="F114" t="s">
        <v>961</v>
      </c>
      <c r="G114" t="s">
        <v>962</v>
      </c>
      <c r="H114">
        <v>11200</v>
      </c>
      <c r="I114">
        <v>11200</v>
      </c>
      <c r="J114">
        <v>0</v>
      </c>
    </row>
    <row r="115" spans="1:10" x14ac:dyDescent="0.45">
      <c r="A115">
        <v>31</v>
      </c>
      <c r="B115" t="s">
        <v>1092</v>
      </c>
      <c r="C115" s="1">
        <v>44241</v>
      </c>
      <c r="D115" t="s">
        <v>733</v>
      </c>
      <c r="E115" t="s">
        <v>964</v>
      </c>
      <c r="F115" t="s">
        <v>965</v>
      </c>
      <c r="G115" t="s">
        <v>966</v>
      </c>
      <c r="H115">
        <v>10500</v>
      </c>
      <c r="I115">
        <v>10500</v>
      </c>
      <c r="J115">
        <v>0</v>
      </c>
    </row>
    <row r="116" spans="1:10" x14ac:dyDescent="0.45">
      <c r="A116">
        <v>32</v>
      </c>
      <c r="B116" t="s">
        <v>1093</v>
      </c>
      <c r="C116" s="1">
        <v>44238</v>
      </c>
      <c r="D116" t="s">
        <v>733</v>
      </c>
      <c r="E116" t="s">
        <v>968</v>
      </c>
      <c r="F116" t="s">
        <v>969</v>
      </c>
      <c r="G116" t="s">
        <v>970</v>
      </c>
      <c r="H116">
        <v>10250</v>
      </c>
      <c r="I116">
        <v>0</v>
      </c>
      <c r="J116">
        <v>10250</v>
      </c>
    </row>
    <row r="117" spans="1:10" x14ac:dyDescent="0.45">
      <c r="A117">
        <v>33</v>
      </c>
      <c r="B117" t="s">
        <v>1094</v>
      </c>
      <c r="C117" s="1">
        <v>44239</v>
      </c>
      <c r="D117" t="s">
        <v>733</v>
      </c>
      <c r="E117" t="s">
        <v>972</v>
      </c>
      <c r="F117" t="s">
        <v>973</v>
      </c>
      <c r="G117" t="s">
        <v>974</v>
      </c>
      <c r="H117">
        <v>9852</v>
      </c>
      <c r="I117">
        <v>9852</v>
      </c>
      <c r="J117">
        <v>0</v>
      </c>
    </row>
    <row r="118" spans="1:10" x14ac:dyDescent="0.45">
      <c r="A118">
        <v>34</v>
      </c>
      <c r="B118" t="s">
        <v>1095</v>
      </c>
      <c r="C118" s="1">
        <v>44240</v>
      </c>
      <c r="D118" t="s">
        <v>733</v>
      </c>
      <c r="E118" t="s">
        <v>976</v>
      </c>
      <c r="F118" t="s">
        <v>977</v>
      </c>
      <c r="G118" t="s">
        <v>978</v>
      </c>
      <c r="H118">
        <v>12400</v>
      </c>
      <c r="I118">
        <v>12400</v>
      </c>
      <c r="J118">
        <v>0</v>
      </c>
    </row>
    <row r="119" spans="1:10" x14ac:dyDescent="0.45">
      <c r="A119">
        <v>35</v>
      </c>
      <c r="B119" t="s">
        <v>1096</v>
      </c>
      <c r="C119" s="1">
        <v>44241</v>
      </c>
      <c r="D119" t="s">
        <v>733</v>
      </c>
      <c r="E119" t="s">
        <v>980</v>
      </c>
      <c r="F119" t="s">
        <v>981</v>
      </c>
      <c r="G119" t="s">
        <v>982</v>
      </c>
      <c r="H119">
        <v>11200</v>
      </c>
      <c r="I119">
        <v>11200</v>
      </c>
      <c r="J119">
        <v>0</v>
      </c>
    </row>
    <row r="120" spans="1:10" x14ac:dyDescent="0.45">
      <c r="A120">
        <v>36</v>
      </c>
      <c r="B120" t="s">
        <v>1097</v>
      </c>
      <c r="C120" s="1">
        <v>44242</v>
      </c>
      <c r="D120" t="s">
        <v>733</v>
      </c>
      <c r="E120" t="s">
        <v>984</v>
      </c>
      <c r="F120" t="s">
        <v>985</v>
      </c>
      <c r="G120" t="s">
        <v>986</v>
      </c>
      <c r="H120">
        <v>10500</v>
      </c>
      <c r="I120">
        <v>10500</v>
      </c>
      <c r="J120">
        <v>0</v>
      </c>
    </row>
    <row r="121" spans="1:10" x14ac:dyDescent="0.45">
      <c r="A121">
        <v>37</v>
      </c>
      <c r="B121" t="s">
        <v>1098</v>
      </c>
      <c r="C121" s="1">
        <v>44243</v>
      </c>
      <c r="D121" t="s">
        <v>733</v>
      </c>
      <c r="E121" t="s">
        <v>988</v>
      </c>
      <c r="F121" t="s">
        <v>989</v>
      </c>
      <c r="G121" t="s">
        <v>990</v>
      </c>
      <c r="H121">
        <v>13200</v>
      </c>
      <c r="I121">
        <v>13200</v>
      </c>
      <c r="J121">
        <v>0</v>
      </c>
    </row>
    <row r="122" spans="1:10" x14ac:dyDescent="0.45">
      <c r="A122">
        <v>38</v>
      </c>
      <c r="B122" t="s">
        <v>1099</v>
      </c>
      <c r="C122" s="1">
        <v>44256</v>
      </c>
      <c r="D122" t="s">
        <v>733</v>
      </c>
      <c r="E122" t="s">
        <v>944</v>
      </c>
      <c r="F122" t="s">
        <v>945</v>
      </c>
      <c r="G122" t="s">
        <v>946</v>
      </c>
      <c r="H122">
        <v>6900</v>
      </c>
      <c r="I122">
        <v>6900</v>
      </c>
      <c r="J122">
        <v>0</v>
      </c>
    </row>
    <row r="123" spans="1:10" x14ac:dyDescent="0.45">
      <c r="A123">
        <v>39</v>
      </c>
      <c r="B123" t="s">
        <v>1100</v>
      </c>
      <c r="C123" s="1">
        <v>44257</v>
      </c>
      <c r="D123" t="s">
        <v>733</v>
      </c>
      <c r="E123" t="s">
        <v>948</v>
      </c>
      <c r="F123" t="s">
        <v>949</v>
      </c>
      <c r="G123" t="s">
        <v>950</v>
      </c>
      <c r="H123">
        <v>8500</v>
      </c>
      <c r="I123">
        <v>8500</v>
      </c>
      <c r="J123">
        <v>0</v>
      </c>
    </row>
    <row r="124" spans="1:10" x14ac:dyDescent="0.45">
      <c r="A124">
        <v>40</v>
      </c>
      <c r="B124" t="s">
        <v>1101</v>
      </c>
      <c r="C124" s="1">
        <v>44258</v>
      </c>
      <c r="D124" t="s">
        <v>733</v>
      </c>
      <c r="E124" t="s">
        <v>952</v>
      </c>
      <c r="F124" t="s">
        <v>953</v>
      </c>
      <c r="G124" t="s">
        <v>954</v>
      </c>
      <c r="H124">
        <v>9600</v>
      </c>
      <c r="I124">
        <v>9600</v>
      </c>
      <c r="J124">
        <v>0</v>
      </c>
    </row>
    <row r="125" spans="1:10" x14ac:dyDescent="0.45">
      <c r="A125">
        <v>41</v>
      </c>
      <c r="B125" t="s">
        <v>1102</v>
      </c>
      <c r="C125" s="1">
        <v>44259</v>
      </c>
      <c r="D125" t="s">
        <v>733</v>
      </c>
      <c r="E125" t="s">
        <v>956</v>
      </c>
      <c r="F125" t="s">
        <v>957</v>
      </c>
      <c r="G125" t="s">
        <v>958</v>
      </c>
      <c r="H125">
        <v>8500</v>
      </c>
      <c r="I125">
        <v>8500</v>
      </c>
      <c r="J125">
        <v>0</v>
      </c>
    </row>
    <row r="126" spans="1:10" x14ac:dyDescent="0.45">
      <c r="A126">
        <v>42</v>
      </c>
      <c r="B126" t="s">
        <v>1103</v>
      </c>
      <c r="C126" s="1">
        <v>44260</v>
      </c>
      <c r="D126" t="s">
        <v>733</v>
      </c>
      <c r="E126" t="s">
        <v>960</v>
      </c>
      <c r="F126" t="s">
        <v>961</v>
      </c>
      <c r="G126" t="s">
        <v>962</v>
      </c>
      <c r="H126">
        <v>10880</v>
      </c>
      <c r="I126">
        <v>0</v>
      </c>
      <c r="J126">
        <v>10880</v>
      </c>
    </row>
    <row r="127" spans="1:10" x14ac:dyDescent="0.45">
      <c r="A127">
        <v>43</v>
      </c>
      <c r="B127" t="s">
        <v>1104</v>
      </c>
      <c r="C127" s="1">
        <v>44261</v>
      </c>
      <c r="D127" t="s">
        <v>733</v>
      </c>
      <c r="E127" t="s">
        <v>964</v>
      </c>
      <c r="F127" t="s">
        <v>965</v>
      </c>
      <c r="G127" t="s">
        <v>966</v>
      </c>
      <c r="H127">
        <v>10250</v>
      </c>
      <c r="I127">
        <v>10250</v>
      </c>
      <c r="J127">
        <v>0</v>
      </c>
    </row>
    <row r="128" spans="1:10" x14ac:dyDescent="0.45">
      <c r="A128">
        <v>44</v>
      </c>
      <c r="B128" t="s">
        <v>1105</v>
      </c>
      <c r="C128" s="1">
        <v>44262</v>
      </c>
      <c r="D128" t="s">
        <v>733</v>
      </c>
      <c r="E128" t="s">
        <v>968</v>
      </c>
      <c r="F128" t="s">
        <v>969</v>
      </c>
      <c r="G128" t="s">
        <v>970</v>
      </c>
      <c r="H128">
        <v>9852</v>
      </c>
      <c r="I128">
        <v>9852</v>
      </c>
      <c r="J128">
        <v>0</v>
      </c>
    </row>
    <row r="129" spans="1:10" x14ac:dyDescent="0.45">
      <c r="A129">
        <v>45</v>
      </c>
      <c r="B129" t="s">
        <v>1106</v>
      </c>
      <c r="C129" s="1">
        <v>44263</v>
      </c>
      <c r="D129" t="s">
        <v>733</v>
      </c>
      <c r="E129" t="s">
        <v>972</v>
      </c>
      <c r="F129" t="s">
        <v>973</v>
      </c>
      <c r="G129" t="s">
        <v>974</v>
      </c>
      <c r="H129">
        <v>12400</v>
      </c>
      <c r="I129">
        <v>12400</v>
      </c>
      <c r="J129">
        <v>0</v>
      </c>
    </row>
    <row r="130" spans="1:10" x14ac:dyDescent="0.45">
      <c r="A130">
        <v>46</v>
      </c>
      <c r="B130" t="s">
        <v>1107</v>
      </c>
      <c r="C130" s="1">
        <v>44264</v>
      </c>
      <c r="D130" t="s">
        <v>733</v>
      </c>
      <c r="E130" t="s">
        <v>976</v>
      </c>
      <c r="F130" t="s">
        <v>977</v>
      </c>
      <c r="G130" t="s">
        <v>978</v>
      </c>
      <c r="H130">
        <v>11200</v>
      </c>
      <c r="I130">
        <v>11200</v>
      </c>
      <c r="J130">
        <v>0</v>
      </c>
    </row>
    <row r="131" spans="1:10" x14ac:dyDescent="0.45">
      <c r="A131">
        <v>47</v>
      </c>
      <c r="B131" t="s">
        <v>1108</v>
      </c>
      <c r="C131" s="1">
        <v>44265</v>
      </c>
      <c r="D131" t="s">
        <v>733</v>
      </c>
      <c r="E131" t="s">
        <v>980</v>
      </c>
      <c r="F131" t="s">
        <v>981</v>
      </c>
      <c r="G131" t="s">
        <v>982</v>
      </c>
      <c r="H131">
        <v>10500</v>
      </c>
      <c r="I131">
        <v>10500</v>
      </c>
      <c r="J131">
        <v>0</v>
      </c>
    </row>
    <row r="132" spans="1:10" x14ac:dyDescent="0.45">
      <c r="A132">
        <v>48</v>
      </c>
      <c r="B132" t="s">
        <v>1109</v>
      </c>
      <c r="C132" s="1">
        <v>44266</v>
      </c>
      <c r="D132" t="s">
        <v>733</v>
      </c>
      <c r="E132" t="s">
        <v>984</v>
      </c>
      <c r="F132" t="s">
        <v>985</v>
      </c>
      <c r="G132" t="s">
        <v>986</v>
      </c>
      <c r="H132">
        <v>13200</v>
      </c>
      <c r="I132">
        <v>13200</v>
      </c>
      <c r="J132">
        <v>0</v>
      </c>
    </row>
    <row r="133" spans="1:10" x14ac:dyDescent="0.45">
      <c r="A133">
        <v>49</v>
      </c>
      <c r="B133" t="s">
        <v>1110</v>
      </c>
      <c r="C133" s="1">
        <v>44267</v>
      </c>
      <c r="D133" t="s">
        <v>733</v>
      </c>
      <c r="E133" t="s">
        <v>988</v>
      </c>
      <c r="F133" t="s">
        <v>989</v>
      </c>
      <c r="G133" t="s">
        <v>990</v>
      </c>
      <c r="H133">
        <v>6900</v>
      </c>
      <c r="I133">
        <v>6900</v>
      </c>
      <c r="J133">
        <v>0</v>
      </c>
    </row>
    <row r="134" spans="1:10" x14ac:dyDescent="0.45">
      <c r="A134">
        <v>50</v>
      </c>
      <c r="B134" t="s">
        <v>1111</v>
      </c>
      <c r="C134" s="1">
        <v>44268</v>
      </c>
      <c r="D134" t="s">
        <v>733</v>
      </c>
      <c r="E134" t="s">
        <v>944</v>
      </c>
      <c r="F134" t="s">
        <v>945</v>
      </c>
      <c r="G134" t="s">
        <v>946</v>
      </c>
      <c r="H134">
        <v>8500</v>
      </c>
      <c r="I134">
        <v>8500</v>
      </c>
      <c r="J134">
        <v>0</v>
      </c>
    </row>
    <row r="135" spans="1:10" x14ac:dyDescent="0.45">
      <c r="A135">
        <v>51</v>
      </c>
      <c r="B135" t="s">
        <v>1112</v>
      </c>
      <c r="C135" s="1">
        <v>44269</v>
      </c>
      <c r="D135" t="s">
        <v>733</v>
      </c>
      <c r="E135" t="s">
        <v>948</v>
      </c>
      <c r="F135" t="s">
        <v>949</v>
      </c>
      <c r="G135" t="s">
        <v>950</v>
      </c>
      <c r="H135">
        <v>9600</v>
      </c>
      <c r="I135">
        <v>0</v>
      </c>
      <c r="J135">
        <v>9600</v>
      </c>
    </row>
    <row r="136" spans="1:10" x14ac:dyDescent="0.45">
      <c r="A136">
        <v>52</v>
      </c>
      <c r="B136" t="s">
        <v>1113</v>
      </c>
      <c r="C136" s="1">
        <v>44270</v>
      </c>
      <c r="D136" t="s">
        <v>733</v>
      </c>
      <c r="E136" t="s">
        <v>976</v>
      </c>
      <c r="F136" t="s">
        <v>977</v>
      </c>
      <c r="G136" t="s">
        <v>978</v>
      </c>
      <c r="H136">
        <v>8500</v>
      </c>
      <c r="I136">
        <v>8500</v>
      </c>
      <c r="J136">
        <v>0</v>
      </c>
    </row>
    <row r="137" spans="1:10" x14ac:dyDescent="0.45">
      <c r="A137">
        <v>53</v>
      </c>
      <c r="B137" t="s">
        <v>1114</v>
      </c>
      <c r="C137" s="1">
        <v>44271</v>
      </c>
      <c r="D137" t="s">
        <v>733</v>
      </c>
      <c r="E137" t="s">
        <v>980</v>
      </c>
      <c r="F137" t="s">
        <v>981</v>
      </c>
      <c r="G137" t="s">
        <v>982</v>
      </c>
      <c r="H137">
        <v>10880</v>
      </c>
      <c r="I137">
        <v>10880</v>
      </c>
      <c r="J137">
        <v>0</v>
      </c>
    </row>
    <row r="138" spans="1:10" x14ac:dyDescent="0.45">
      <c r="A138">
        <v>54</v>
      </c>
      <c r="B138" t="s">
        <v>1115</v>
      </c>
      <c r="C138" s="1">
        <v>44272</v>
      </c>
      <c r="D138" t="s">
        <v>733</v>
      </c>
      <c r="E138" t="s">
        <v>984</v>
      </c>
      <c r="F138" t="s">
        <v>985</v>
      </c>
      <c r="G138" t="s">
        <v>986</v>
      </c>
      <c r="H138">
        <v>10250</v>
      </c>
      <c r="I138">
        <v>10250</v>
      </c>
      <c r="J138">
        <v>0</v>
      </c>
    </row>
    <row r="139" spans="1:10" x14ac:dyDescent="0.45">
      <c r="A139">
        <v>55</v>
      </c>
      <c r="B139" t="s">
        <v>1116</v>
      </c>
      <c r="C139" s="1">
        <v>44273</v>
      </c>
      <c r="D139" t="s">
        <v>733</v>
      </c>
      <c r="E139" t="s">
        <v>988</v>
      </c>
      <c r="F139" t="s">
        <v>989</v>
      </c>
      <c r="G139" t="s">
        <v>990</v>
      </c>
      <c r="H139">
        <v>9852</v>
      </c>
      <c r="I139">
        <v>9852</v>
      </c>
      <c r="J139">
        <v>0</v>
      </c>
    </row>
    <row r="140" spans="1:10" x14ac:dyDescent="0.45">
      <c r="A140">
        <v>56</v>
      </c>
      <c r="B140" t="s">
        <v>1117</v>
      </c>
      <c r="C140" s="1">
        <v>44274</v>
      </c>
      <c r="D140" t="s">
        <v>733</v>
      </c>
      <c r="E140" t="s">
        <v>944</v>
      </c>
      <c r="F140" t="s">
        <v>945</v>
      </c>
      <c r="G140" t="s">
        <v>946</v>
      </c>
      <c r="H140">
        <v>12400</v>
      </c>
      <c r="I140">
        <v>12400</v>
      </c>
      <c r="J140">
        <v>0</v>
      </c>
    </row>
    <row r="141" spans="1:10" x14ac:dyDescent="0.45">
      <c r="A141">
        <v>57</v>
      </c>
      <c r="B141" t="s">
        <v>1118</v>
      </c>
      <c r="C141" s="1">
        <v>44275</v>
      </c>
      <c r="D141" t="s">
        <v>733</v>
      </c>
      <c r="E141" t="s">
        <v>948</v>
      </c>
      <c r="F141" t="s">
        <v>949</v>
      </c>
      <c r="G141" t="s">
        <v>950</v>
      </c>
      <c r="H141">
        <v>11200</v>
      </c>
      <c r="I141">
        <v>11200</v>
      </c>
      <c r="J141">
        <v>0</v>
      </c>
    </row>
    <row r="142" spans="1:10" x14ac:dyDescent="0.45">
      <c r="A142">
        <v>58</v>
      </c>
      <c r="B142" t="s">
        <v>1119</v>
      </c>
      <c r="C142" s="1">
        <v>44276</v>
      </c>
      <c r="D142" t="s">
        <v>733</v>
      </c>
      <c r="E142" t="s">
        <v>952</v>
      </c>
      <c r="F142" t="s">
        <v>953</v>
      </c>
      <c r="G142" t="s">
        <v>954</v>
      </c>
      <c r="H142">
        <v>10500</v>
      </c>
      <c r="I142">
        <v>10500</v>
      </c>
      <c r="J142">
        <v>0</v>
      </c>
    </row>
    <row r="143" spans="1:10" x14ac:dyDescent="0.45">
      <c r="A143">
        <v>59</v>
      </c>
      <c r="B143" t="s">
        <v>1120</v>
      </c>
      <c r="C143" s="1">
        <v>44277</v>
      </c>
      <c r="D143" t="s">
        <v>733</v>
      </c>
      <c r="E143" t="s">
        <v>956</v>
      </c>
      <c r="F143" t="s">
        <v>957</v>
      </c>
      <c r="G143" t="s">
        <v>958</v>
      </c>
      <c r="H143">
        <v>10250</v>
      </c>
      <c r="I143">
        <v>0</v>
      </c>
      <c r="J143">
        <v>10250</v>
      </c>
    </row>
    <row r="144" spans="1:10" x14ac:dyDescent="0.45">
      <c r="A144">
        <v>60</v>
      </c>
      <c r="B144" t="s">
        <v>1121</v>
      </c>
      <c r="C144" s="1">
        <v>44278</v>
      </c>
      <c r="D144" t="s">
        <v>733</v>
      </c>
      <c r="E144" t="s">
        <v>960</v>
      </c>
      <c r="F144" t="s">
        <v>961</v>
      </c>
      <c r="G144" t="s">
        <v>962</v>
      </c>
      <c r="H144">
        <v>9852</v>
      </c>
      <c r="I144">
        <v>9852</v>
      </c>
      <c r="J144">
        <v>0</v>
      </c>
    </row>
    <row r="145" spans="1:10" x14ac:dyDescent="0.45">
      <c r="A145">
        <v>61</v>
      </c>
      <c r="B145" t="s">
        <v>1122</v>
      </c>
      <c r="C145" s="1">
        <v>44279</v>
      </c>
      <c r="D145" t="s">
        <v>733</v>
      </c>
      <c r="E145" t="s">
        <v>964</v>
      </c>
      <c r="F145" t="s">
        <v>965</v>
      </c>
      <c r="G145" t="s">
        <v>966</v>
      </c>
      <c r="H145">
        <v>12400</v>
      </c>
      <c r="I145">
        <v>12400</v>
      </c>
      <c r="J145">
        <v>0</v>
      </c>
    </row>
    <row r="146" spans="1:10" x14ac:dyDescent="0.45">
      <c r="A146">
        <v>62</v>
      </c>
      <c r="B146" t="s">
        <v>1123</v>
      </c>
      <c r="C146" s="1">
        <v>44280</v>
      </c>
      <c r="D146" t="s">
        <v>733</v>
      </c>
      <c r="E146" t="s">
        <v>968</v>
      </c>
      <c r="F146" t="s">
        <v>969</v>
      </c>
      <c r="G146" t="s">
        <v>970</v>
      </c>
      <c r="H146">
        <v>11200</v>
      </c>
      <c r="I146">
        <v>11200</v>
      </c>
      <c r="J146">
        <v>0</v>
      </c>
    </row>
    <row r="147" spans="1:10" x14ac:dyDescent="0.45">
      <c r="A147">
        <v>63</v>
      </c>
      <c r="B147" t="s">
        <v>1124</v>
      </c>
      <c r="C147" s="1">
        <v>44281</v>
      </c>
      <c r="D147" t="s">
        <v>733</v>
      </c>
      <c r="E147" t="s">
        <v>972</v>
      </c>
      <c r="F147" t="s">
        <v>973</v>
      </c>
      <c r="G147" t="s">
        <v>974</v>
      </c>
      <c r="H147">
        <v>10500</v>
      </c>
      <c r="I147">
        <v>10500</v>
      </c>
      <c r="J147">
        <v>0</v>
      </c>
    </row>
    <row r="148" spans="1:10" x14ac:dyDescent="0.45">
      <c r="A148">
        <v>64</v>
      </c>
      <c r="B148" t="s">
        <v>1125</v>
      </c>
      <c r="C148" s="1">
        <v>44282</v>
      </c>
      <c r="D148" t="s">
        <v>733</v>
      </c>
      <c r="E148" t="s">
        <v>976</v>
      </c>
      <c r="F148" t="s">
        <v>977</v>
      </c>
      <c r="G148" t="s">
        <v>978</v>
      </c>
      <c r="H148">
        <v>13200</v>
      </c>
      <c r="I148">
        <v>13200</v>
      </c>
      <c r="J148">
        <v>0</v>
      </c>
    </row>
    <row r="149" spans="1:10" x14ac:dyDescent="0.45">
      <c r="A149">
        <v>65</v>
      </c>
      <c r="B149" t="s">
        <v>1126</v>
      </c>
      <c r="C149" s="1">
        <v>44283</v>
      </c>
      <c r="D149" t="s">
        <v>733</v>
      </c>
      <c r="E149" t="s">
        <v>980</v>
      </c>
      <c r="F149" t="s">
        <v>981</v>
      </c>
      <c r="G149" t="s">
        <v>982</v>
      </c>
      <c r="H149">
        <v>6900</v>
      </c>
      <c r="I149">
        <v>6900</v>
      </c>
      <c r="J149">
        <v>0</v>
      </c>
    </row>
    <row r="150" spans="1:10" x14ac:dyDescent="0.45">
      <c r="A150">
        <v>66</v>
      </c>
      <c r="B150" t="s">
        <v>1127</v>
      </c>
      <c r="C150" s="1">
        <v>44284</v>
      </c>
      <c r="D150" t="s">
        <v>733</v>
      </c>
      <c r="E150" t="s">
        <v>984</v>
      </c>
      <c r="F150" t="s">
        <v>985</v>
      </c>
      <c r="G150" t="s">
        <v>986</v>
      </c>
      <c r="H150">
        <v>8500</v>
      </c>
      <c r="I150">
        <v>0</v>
      </c>
      <c r="J150">
        <v>8500</v>
      </c>
    </row>
    <row r="151" spans="1:10" x14ac:dyDescent="0.45">
      <c r="A151">
        <v>67</v>
      </c>
      <c r="B151" t="s">
        <v>1128</v>
      </c>
      <c r="C151" s="1">
        <v>44285</v>
      </c>
      <c r="D151" t="s">
        <v>733</v>
      </c>
      <c r="E151" t="s">
        <v>988</v>
      </c>
      <c r="F151" t="s">
        <v>989</v>
      </c>
      <c r="G151" t="s">
        <v>990</v>
      </c>
      <c r="H151">
        <v>9600</v>
      </c>
      <c r="I151">
        <v>9600</v>
      </c>
      <c r="J151">
        <v>0</v>
      </c>
    </row>
    <row r="152" spans="1:10" x14ac:dyDescent="0.45">
      <c r="A152">
        <v>68</v>
      </c>
      <c r="B152" t="s">
        <v>1129</v>
      </c>
      <c r="C152" s="1">
        <v>44286</v>
      </c>
      <c r="D152" t="s">
        <v>733</v>
      </c>
      <c r="E152" t="s">
        <v>944</v>
      </c>
      <c r="F152" t="s">
        <v>945</v>
      </c>
      <c r="G152" t="s">
        <v>946</v>
      </c>
      <c r="H152">
        <v>8500</v>
      </c>
      <c r="I152">
        <v>8500</v>
      </c>
      <c r="J152">
        <v>0</v>
      </c>
    </row>
    <row r="153" spans="1:10" x14ac:dyDescent="0.45">
      <c r="A153">
        <v>69</v>
      </c>
      <c r="B153" t="s">
        <v>1130</v>
      </c>
      <c r="C153" s="1">
        <v>44274</v>
      </c>
      <c r="D153" t="s">
        <v>733</v>
      </c>
      <c r="E153" t="s">
        <v>948</v>
      </c>
      <c r="F153" t="s">
        <v>949</v>
      </c>
      <c r="G153" t="s">
        <v>950</v>
      </c>
      <c r="H153">
        <v>10880</v>
      </c>
      <c r="I153">
        <v>0</v>
      </c>
      <c r="J153">
        <v>10880</v>
      </c>
    </row>
    <row r="154" spans="1:10" x14ac:dyDescent="0.45">
      <c r="A154">
        <v>70</v>
      </c>
      <c r="B154" t="s">
        <v>1131</v>
      </c>
      <c r="C154" s="1">
        <v>44275</v>
      </c>
      <c r="D154" t="s">
        <v>733</v>
      </c>
      <c r="E154" t="s">
        <v>952</v>
      </c>
      <c r="F154" t="s">
        <v>953</v>
      </c>
      <c r="G154" t="s">
        <v>954</v>
      </c>
      <c r="H154">
        <v>10250</v>
      </c>
      <c r="I154">
        <v>10250</v>
      </c>
      <c r="J154">
        <v>0</v>
      </c>
    </row>
    <row r="155" spans="1:10" x14ac:dyDescent="0.45">
      <c r="A155">
        <v>71</v>
      </c>
      <c r="B155" t="s">
        <v>1132</v>
      </c>
      <c r="C155" s="1">
        <v>44276</v>
      </c>
      <c r="D155" t="s">
        <v>733</v>
      </c>
      <c r="E155" t="s">
        <v>956</v>
      </c>
      <c r="F155" t="s">
        <v>957</v>
      </c>
      <c r="G155" t="s">
        <v>958</v>
      </c>
      <c r="H155">
        <v>9852</v>
      </c>
      <c r="I155">
        <v>9852</v>
      </c>
      <c r="J155">
        <v>0</v>
      </c>
    </row>
    <row r="156" spans="1:10" x14ac:dyDescent="0.45">
      <c r="A156">
        <v>72</v>
      </c>
      <c r="B156" t="s">
        <v>1133</v>
      </c>
      <c r="C156" s="1">
        <v>44277</v>
      </c>
      <c r="D156" t="s">
        <v>733</v>
      </c>
      <c r="E156" t="s">
        <v>960</v>
      </c>
      <c r="F156" t="s">
        <v>961</v>
      </c>
      <c r="G156" t="s">
        <v>962</v>
      </c>
      <c r="H156">
        <v>12400</v>
      </c>
      <c r="I156">
        <v>12400</v>
      </c>
      <c r="J156">
        <v>0</v>
      </c>
    </row>
    <row r="157" spans="1:10" x14ac:dyDescent="0.45">
      <c r="A157">
        <v>73</v>
      </c>
      <c r="B157" t="s">
        <v>1134</v>
      </c>
      <c r="C157" s="1">
        <v>44278</v>
      </c>
      <c r="D157" t="s">
        <v>733</v>
      </c>
      <c r="E157" t="s">
        <v>964</v>
      </c>
      <c r="F157" t="s">
        <v>965</v>
      </c>
      <c r="G157" t="s">
        <v>966</v>
      </c>
      <c r="H157">
        <v>11200</v>
      </c>
      <c r="I157">
        <v>11200</v>
      </c>
      <c r="J157">
        <v>0</v>
      </c>
    </row>
    <row r="158" spans="1:10" x14ac:dyDescent="0.45">
      <c r="A158">
        <v>74</v>
      </c>
      <c r="B158" t="s">
        <v>1135</v>
      </c>
      <c r="C158" s="1">
        <v>44279</v>
      </c>
      <c r="D158" t="s">
        <v>733</v>
      </c>
      <c r="E158" t="s">
        <v>968</v>
      </c>
      <c r="F158" t="s">
        <v>969</v>
      </c>
      <c r="G158" t="s">
        <v>970</v>
      </c>
      <c r="H158">
        <v>10500</v>
      </c>
      <c r="I158">
        <v>0</v>
      </c>
      <c r="J158">
        <v>10500</v>
      </c>
    </row>
    <row r="159" spans="1:10" x14ac:dyDescent="0.45">
      <c r="A159">
        <v>75</v>
      </c>
      <c r="B159" t="s">
        <v>1136</v>
      </c>
      <c r="C159" s="1">
        <v>44280</v>
      </c>
      <c r="D159" t="s">
        <v>733</v>
      </c>
      <c r="E159" t="s">
        <v>972</v>
      </c>
      <c r="F159" t="s">
        <v>973</v>
      </c>
      <c r="G159" t="s">
        <v>974</v>
      </c>
      <c r="H159">
        <v>13200</v>
      </c>
      <c r="I159">
        <v>13200</v>
      </c>
      <c r="J159">
        <v>0</v>
      </c>
    </row>
    <row r="160" spans="1:10" x14ac:dyDescent="0.45">
      <c r="A160">
        <v>76</v>
      </c>
      <c r="B160" t="s">
        <v>1137</v>
      </c>
      <c r="C160" s="1">
        <v>44281</v>
      </c>
      <c r="D160" t="s">
        <v>733</v>
      </c>
      <c r="E160" t="s">
        <v>976</v>
      </c>
      <c r="F160" t="s">
        <v>977</v>
      </c>
      <c r="G160" t="s">
        <v>978</v>
      </c>
      <c r="H160">
        <v>6900</v>
      </c>
      <c r="I160">
        <v>0</v>
      </c>
      <c r="J160">
        <v>6900</v>
      </c>
    </row>
    <row r="161" spans="1:10" x14ac:dyDescent="0.45">
      <c r="A161">
        <v>77</v>
      </c>
      <c r="B161" t="s">
        <v>1138</v>
      </c>
      <c r="C161" s="1">
        <v>44282</v>
      </c>
      <c r="D161" t="s">
        <v>733</v>
      </c>
      <c r="E161" t="s">
        <v>980</v>
      </c>
      <c r="F161" t="s">
        <v>981</v>
      </c>
      <c r="G161" t="s">
        <v>982</v>
      </c>
      <c r="H161">
        <v>8500</v>
      </c>
      <c r="I161">
        <v>0</v>
      </c>
      <c r="J161">
        <v>8500</v>
      </c>
    </row>
    <row r="162" spans="1:10" x14ac:dyDescent="0.45">
      <c r="A162">
        <v>78</v>
      </c>
      <c r="B162" t="s">
        <v>1139</v>
      </c>
      <c r="C162" s="1">
        <v>44283</v>
      </c>
      <c r="D162" t="s">
        <v>733</v>
      </c>
      <c r="E162" t="s">
        <v>984</v>
      </c>
      <c r="F162" t="s">
        <v>985</v>
      </c>
      <c r="G162" t="s">
        <v>986</v>
      </c>
      <c r="H162">
        <v>9600</v>
      </c>
      <c r="I162">
        <v>0</v>
      </c>
      <c r="J162">
        <v>9600</v>
      </c>
    </row>
    <row r="163" spans="1:10" x14ac:dyDescent="0.45">
      <c r="A163">
        <v>79</v>
      </c>
      <c r="B163" t="s">
        <v>1140</v>
      </c>
      <c r="C163" s="1">
        <v>44284</v>
      </c>
      <c r="D163" t="s">
        <v>733</v>
      </c>
      <c r="E163" t="s">
        <v>988</v>
      </c>
      <c r="F163" t="s">
        <v>989</v>
      </c>
      <c r="G163" t="s">
        <v>990</v>
      </c>
      <c r="H163">
        <v>8500</v>
      </c>
      <c r="I163">
        <v>8500</v>
      </c>
      <c r="J163">
        <v>0</v>
      </c>
    </row>
    <row r="164" spans="1:10" x14ac:dyDescent="0.45">
      <c r="A164">
        <v>80</v>
      </c>
      <c r="B164" t="s">
        <v>1141</v>
      </c>
      <c r="C164" s="1">
        <v>44285</v>
      </c>
      <c r="D164" t="s">
        <v>733</v>
      </c>
      <c r="E164" t="s">
        <v>944</v>
      </c>
      <c r="F164" t="s">
        <v>945</v>
      </c>
      <c r="G164" t="s">
        <v>946</v>
      </c>
      <c r="H164">
        <v>10880</v>
      </c>
      <c r="I164">
        <v>0</v>
      </c>
      <c r="J164">
        <v>10880</v>
      </c>
    </row>
    <row r="165" spans="1:10" x14ac:dyDescent="0.45">
      <c r="A165">
        <v>81</v>
      </c>
      <c r="B165" t="s">
        <v>1142</v>
      </c>
      <c r="C165" s="1">
        <v>44286</v>
      </c>
      <c r="D165" t="s">
        <v>733</v>
      </c>
      <c r="E165" t="s">
        <v>948</v>
      </c>
      <c r="F165" t="s">
        <v>949</v>
      </c>
      <c r="G165" t="s">
        <v>950</v>
      </c>
      <c r="H165">
        <v>10250</v>
      </c>
      <c r="I165">
        <v>10250</v>
      </c>
      <c r="J165">
        <v>0</v>
      </c>
    </row>
    <row r="166" spans="1:10" x14ac:dyDescent="0.45">
      <c r="A166">
        <v>82</v>
      </c>
      <c r="B166" t="s">
        <v>1143</v>
      </c>
      <c r="C166" s="1">
        <v>44283</v>
      </c>
      <c r="D166" t="s">
        <v>733</v>
      </c>
      <c r="E166" t="s">
        <v>948</v>
      </c>
      <c r="F166" t="s">
        <v>949</v>
      </c>
      <c r="G166" t="s">
        <v>950</v>
      </c>
      <c r="H166">
        <v>9852</v>
      </c>
      <c r="I166">
        <v>0</v>
      </c>
      <c r="J166">
        <v>9852</v>
      </c>
    </row>
    <row r="167" spans="1:10" x14ac:dyDescent="0.45">
      <c r="A167">
        <v>83</v>
      </c>
      <c r="B167" t="s">
        <v>1144</v>
      </c>
      <c r="C167" s="1">
        <v>44284</v>
      </c>
      <c r="D167" t="s">
        <v>733</v>
      </c>
      <c r="E167" t="s">
        <v>952</v>
      </c>
      <c r="F167" t="s">
        <v>953</v>
      </c>
      <c r="G167" t="s">
        <v>954</v>
      </c>
      <c r="H167">
        <v>12400</v>
      </c>
      <c r="I167">
        <v>0</v>
      </c>
      <c r="J167">
        <v>12400</v>
      </c>
    </row>
    <row r="168" spans="1:10" x14ac:dyDescent="0.45">
      <c r="A168">
        <v>84</v>
      </c>
      <c r="B168" t="s">
        <v>1145</v>
      </c>
      <c r="C168" s="1">
        <v>44285</v>
      </c>
      <c r="D168" t="s">
        <v>733</v>
      </c>
      <c r="E168" t="s">
        <v>956</v>
      </c>
      <c r="F168" t="s">
        <v>957</v>
      </c>
      <c r="G168" t="s">
        <v>958</v>
      </c>
      <c r="H168">
        <v>11200</v>
      </c>
      <c r="I168">
        <v>11200</v>
      </c>
      <c r="J168">
        <v>0</v>
      </c>
    </row>
    <row r="169" spans="1:10" x14ac:dyDescent="0.45">
      <c r="A169">
        <v>85</v>
      </c>
      <c r="B169" t="s">
        <v>1146</v>
      </c>
      <c r="C169" s="1">
        <v>44286</v>
      </c>
      <c r="D169" t="s">
        <v>733</v>
      </c>
      <c r="E169" t="s">
        <v>960</v>
      </c>
      <c r="F169" t="s">
        <v>961</v>
      </c>
      <c r="G169" t="s">
        <v>962</v>
      </c>
      <c r="H169">
        <v>10500</v>
      </c>
      <c r="I169">
        <v>0</v>
      </c>
      <c r="J169">
        <v>10500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1003A-165F-499B-A26A-36379A8D6FA3}">
  <dimension ref="A1:Q396"/>
  <sheetViews>
    <sheetView workbookViewId="0">
      <selection activeCell="N30" sqref="N30"/>
    </sheetView>
  </sheetViews>
  <sheetFormatPr defaultRowHeight="14.25" x14ac:dyDescent="0.45"/>
  <cols>
    <col min="1" max="1" width="10.73046875" bestFit="1" customWidth="1"/>
    <col min="2" max="2" width="11" bestFit="1" customWidth="1"/>
    <col min="3" max="3" width="18.06640625" bestFit="1" customWidth="1"/>
    <col min="4" max="4" width="10.19921875" bestFit="1" customWidth="1"/>
    <col min="5" max="5" width="9.265625" bestFit="1" customWidth="1"/>
    <col min="6" max="6" width="30" bestFit="1" customWidth="1"/>
    <col min="7" max="7" width="16.53125" bestFit="1" customWidth="1"/>
    <col min="8" max="8" width="11.53125" bestFit="1" customWidth="1"/>
    <col min="9" max="9" width="11.9296875" bestFit="1" customWidth="1"/>
    <col min="10" max="10" width="13.33203125" bestFit="1" customWidth="1"/>
    <col min="11" max="11" width="17.06640625" bestFit="1" customWidth="1"/>
    <col min="12" max="12" width="16" bestFit="1" customWidth="1"/>
    <col min="13" max="13" width="9.796875" bestFit="1" customWidth="1"/>
    <col min="14" max="14" width="15.73046875" bestFit="1" customWidth="1"/>
    <col min="15" max="15" width="11.53125" bestFit="1" customWidth="1"/>
    <col min="16" max="16" width="11.6640625" bestFit="1" customWidth="1"/>
    <col min="17" max="17" width="13" bestFit="1" customWidth="1"/>
  </cols>
  <sheetData>
    <row r="1" spans="1:17" x14ac:dyDescent="0.45">
      <c r="A1" t="s">
        <v>0</v>
      </c>
      <c r="B1" t="s">
        <v>100</v>
      </c>
      <c r="C1" t="s">
        <v>500</v>
      </c>
      <c r="D1" t="s">
        <v>501</v>
      </c>
      <c r="E1" t="s">
        <v>502</v>
      </c>
      <c r="F1" t="s">
        <v>1</v>
      </c>
      <c r="G1" t="s">
        <v>2</v>
      </c>
      <c r="H1" t="s">
        <v>503</v>
      </c>
      <c r="I1" t="s">
        <v>504</v>
      </c>
      <c r="J1" t="s">
        <v>505</v>
      </c>
      <c r="K1" t="s">
        <v>506</v>
      </c>
      <c r="L1" t="s">
        <v>6</v>
      </c>
      <c r="M1" t="s">
        <v>507</v>
      </c>
      <c r="N1" t="s">
        <v>508</v>
      </c>
      <c r="O1" t="s">
        <v>509</v>
      </c>
      <c r="P1" t="s">
        <v>510</v>
      </c>
      <c r="Q1" t="s">
        <v>511</v>
      </c>
    </row>
    <row r="2" spans="1:17" x14ac:dyDescent="0.45">
      <c r="A2" s="3">
        <v>1</v>
      </c>
      <c r="B2" t="s">
        <v>105</v>
      </c>
      <c r="C2" t="s">
        <v>512</v>
      </c>
      <c r="D2" s="1">
        <v>43922</v>
      </c>
      <c r="E2" t="s">
        <v>513</v>
      </c>
      <c r="F2" t="s">
        <v>7</v>
      </c>
      <c r="G2" t="s">
        <v>8</v>
      </c>
      <c r="H2" t="s">
        <v>514</v>
      </c>
      <c r="I2" t="s">
        <v>515</v>
      </c>
      <c r="J2" t="s">
        <v>516</v>
      </c>
      <c r="K2" t="s">
        <v>517</v>
      </c>
      <c r="L2" s="2">
        <v>105000</v>
      </c>
      <c r="M2" s="2">
        <v>31000</v>
      </c>
      <c r="N2" t="s">
        <v>518</v>
      </c>
      <c r="O2" t="s">
        <v>519</v>
      </c>
      <c r="P2" s="2">
        <v>74000</v>
      </c>
      <c r="Q2" t="s">
        <v>520</v>
      </c>
    </row>
    <row r="3" spans="1:17" x14ac:dyDescent="0.45">
      <c r="A3" s="3">
        <v>2</v>
      </c>
      <c r="B3" t="s">
        <v>106</v>
      </c>
      <c r="C3" t="s">
        <v>521</v>
      </c>
      <c r="D3" s="1">
        <v>43922</v>
      </c>
      <c r="E3" t="s">
        <v>513</v>
      </c>
      <c r="F3" t="s">
        <v>12</v>
      </c>
      <c r="G3" t="s">
        <v>13</v>
      </c>
      <c r="H3" t="s">
        <v>514</v>
      </c>
      <c r="I3" t="s">
        <v>515</v>
      </c>
      <c r="J3" t="s">
        <v>522</v>
      </c>
      <c r="K3" t="s">
        <v>523</v>
      </c>
      <c r="L3" s="2">
        <v>108000</v>
      </c>
      <c r="M3" s="2">
        <v>0</v>
      </c>
      <c r="N3" t="s">
        <v>518</v>
      </c>
      <c r="O3" t="s">
        <v>519</v>
      </c>
      <c r="P3" s="2">
        <v>108000</v>
      </c>
      <c r="Q3" t="s">
        <v>520</v>
      </c>
    </row>
    <row r="4" spans="1:17" x14ac:dyDescent="0.45">
      <c r="A4" s="3">
        <v>3</v>
      </c>
      <c r="B4" t="s">
        <v>107</v>
      </c>
      <c r="C4" t="s">
        <v>524</v>
      </c>
      <c r="D4" s="1">
        <v>43922</v>
      </c>
      <c r="E4" t="s">
        <v>513</v>
      </c>
      <c r="F4" t="s">
        <v>15</v>
      </c>
      <c r="G4" t="s">
        <v>16</v>
      </c>
      <c r="H4" t="s">
        <v>514</v>
      </c>
      <c r="I4" t="s">
        <v>515</v>
      </c>
      <c r="J4" t="s">
        <v>516</v>
      </c>
      <c r="K4" t="s">
        <v>525</v>
      </c>
      <c r="L4" s="2">
        <v>24000</v>
      </c>
      <c r="M4" s="2">
        <v>24000</v>
      </c>
      <c r="N4" t="s">
        <v>526</v>
      </c>
      <c r="O4" t="s">
        <v>519</v>
      </c>
      <c r="P4" s="2">
        <v>0</v>
      </c>
      <c r="Q4" t="s">
        <v>527</v>
      </c>
    </row>
    <row r="5" spans="1:17" x14ac:dyDescent="0.45">
      <c r="A5" s="3">
        <v>4</v>
      </c>
      <c r="B5" t="s">
        <v>108</v>
      </c>
      <c r="C5" t="s">
        <v>528</v>
      </c>
      <c r="D5" s="1">
        <v>43923</v>
      </c>
      <c r="E5" t="s">
        <v>513</v>
      </c>
      <c r="F5" t="s">
        <v>18</v>
      </c>
      <c r="G5" t="s">
        <v>19</v>
      </c>
      <c r="H5" t="s">
        <v>514</v>
      </c>
      <c r="I5" t="s">
        <v>515</v>
      </c>
      <c r="J5" t="s">
        <v>529</v>
      </c>
      <c r="K5" t="s">
        <v>530</v>
      </c>
      <c r="L5" s="2">
        <v>32000</v>
      </c>
      <c r="M5" s="2">
        <v>32000</v>
      </c>
      <c r="N5" t="s">
        <v>526</v>
      </c>
      <c r="O5" t="s">
        <v>519</v>
      </c>
      <c r="P5" s="2">
        <v>0</v>
      </c>
      <c r="Q5" t="s">
        <v>531</v>
      </c>
    </row>
    <row r="6" spans="1:17" x14ac:dyDescent="0.45">
      <c r="A6" s="3">
        <v>5</v>
      </c>
      <c r="B6" t="s">
        <v>109</v>
      </c>
      <c r="C6" t="s">
        <v>532</v>
      </c>
      <c r="D6" s="1">
        <v>43924</v>
      </c>
      <c r="E6" t="s">
        <v>513</v>
      </c>
      <c r="F6" t="s">
        <v>21</v>
      </c>
      <c r="G6" t="s">
        <v>22</v>
      </c>
      <c r="H6" t="s">
        <v>533</v>
      </c>
      <c r="I6" t="s">
        <v>534</v>
      </c>
      <c r="J6" t="s">
        <v>516</v>
      </c>
      <c r="K6" t="s">
        <v>517</v>
      </c>
      <c r="L6" s="2">
        <v>30000</v>
      </c>
      <c r="M6" s="2">
        <v>30000</v>
      </c>
      <c r="N6" t="s">
        <v>526</v>
      </c>
      <c r="O6" t="s">
        <v>519</v>
      </c>
      <c r="P6" s="2">
        <v>0</v>
      </c>
      <c r="Q6" t="s">
        <v>531</v>
      </c>
    </row>
    <row r="7" spans="1:17" x14ac:dyDescent="0.45">
      <c r="A7" s="3">
        <v>6</v>
      </c>
      <c r="B7" t="s">
        <v>110</v>
      </c>
      <c r="C7" t="s">
        <v>535</v>
      </c>
      <c r="D7" s="1">
        <v>43925</v>
      </c>
      <c r="E7" t="s">
        <v>513</v>
      </c>
      <c r="F7" t="s">
        <v>26</v>
      </c>
      <c r="G7" t="s">
        <v>27</v>
      </c>
      <c r="H7" t="s">
        <v>536</v>
      </c>
      <c r="I7" t="s">
        <v>537</v>
      </c>
      <c r="J7" t="s">
        <v>516</v>
      </c>
      <c r="K7" t="s">
        <v>523</v>
      </c>
      <c r="L7" s="2">
        <v>30000</v>
      </c>
      <c r="M7" s="2">
        <v>30000</v>
      </c>
      <c r="N7" t="s">
        <v>526</v>
      </c>
      <c r="O7" t="s">
        <v>519</v>
      </c>
      <c r="P7" s="2">
        <v>0</v>
      </c>
      <c r="Q7" t="s">
        <v>531</v>
      </c>
    </row>
    <row r="8" spans="1:17" x14ac:dyDescent="0.45">
      <c r="A8" s="3">
        <v>7</v>
      </c>
      <c r="B8" t="s">
        <v>111</v>
      </c>
      <c r="C8" t="s">
        <v>538</v>
      </c>
      <c r="D8" s="1">
        <v>43926</v>
      </c>
      <c r="E8" t="s">
        <v>513</v>
      </c>
      <c r="F8" t="s">
        <v>28</v>
      </c>
      <c r="G8" t="s">
        <v>29</v>
      </c>
      <c r="H8" t="s">
        <v>539</v>
      </c>
      <c r="I8" t="s">
        <v>540</v>
      </c>
      <c r="J8" t="s">
        <v>541</v>
      </c>
      <c r="K8" t="s">
        <v>523</v>
      </c>
      <c r="L8" s="2">
        <v>15000</v>
      </c>
      <c r="M8" s="2">
        <v>15000</v>
      </c>
      <c r="N8" t="s">
        <v>526</v>
      </c>
      <c r="O8" t="s">
        <v>519</v>
      </c>
      <c r="P8" s="2">
        <v>0</v>
      </c>
      <c r="Q8" t="s">
        <v>527</v>
      </c>
    </row>
    <row r="9" spans="1:17" x14ac:dyDescent="0.45">
      <c r="A9" s="3">
        <v>8</v>
      </c>
      <c r="B9" t="s">
        <v>112</v>
      </c>
      <c r="C9" t="s">
        <v>542</v>
      </c>
      <c r="D9" s="1">
        <v>43930</v>
      </c>
      <c r="E9" t="s">
        <v>513</v>
      </c>
      <c r="F9" t="s">
        <v>32</v>
      </c>
      <c r="G9" t="s">
        <v>33</v>
      </c>
      <c r="H9" t="s">
        <v>514</v>
      </c>
      <c r="I9" t="s">
        <v>515</v>
      </c>
      <c r="J9" t="s">
        <v>541</v>
      </c>
      <c r="K9" t="s">
        <v>525</v>
      </c>
      <c r="L9" s="2">
        <v>18000</v>
      </c>
      <c r="M9" s="2">
        <v>18000</v>
      </c>
      <c r="N9" t="s">
        <v>526</v>
      </c>
      <c r="O9" t="s">
        <v>519</v>
      </c>
      <c r="P9" s="2">
        <v>0</v>
      </c>
      <c r="Q9" t="s">
        <v>527</v>
      </c>
    </row>
    <row r="10" spans="1:17" x14ac:dyDescent="0.45">
      <c r="A10" s="3">
        <v>9</v>
      </c>
      <c r="B10" t="s">
        <v>113</v>
      </c>
      <c r="C10" t="s">
        <v>543</v>
      </c>
      <c r="D10" s="1">
        <v>43931</v>
      </c>
      <c r="E10" t="s">
        <v>513</v>
      </c>
      <c r="F10" t="s">
        <v>36</v>
      </c>
      <c r="G10" t="s">
        <v>37</v>
      </c>
      <c r="H10" t="s">
        <v>544</v>
      </c>
      <c r="I10" t="s">
        <v>545</v>
      </c>
      <c r="J10" t="s">
        <v>522</v>
      </c>
      <c r="K10" t="s">
        <v>530</v>
      </c>
      <c r="L10" s="2">
        <v>16000</v>
      </c>
      <c r="M10" s="2">
        <v>16000</v>
      </c>
      <c r="N10" t="s">
        <v>526</v>
      </c>
      <c r="O10" t="s">
        <v>519</v>
      </c>
      <c r="P10" s="2">
        <v>0</v>
      </c>
      <c r="Q10" t="s">
        <v>527</v>
      </c>
    </row>
    <row r="11" spans="1:17" x14ac:dyDescent="0.45">
      <c r="A11" s="3">
        <v>10</v>
      </c>
      <c r="B11" t="s">
        <v>114</v>
      </c>
      <c r="C11" t="s">
        <v>546</v>
      </c>
      <c r="D11" s="1">
        <v>43932</v>
      </c>
      <c r="E11" t="s">
        <v>513</v>
      </c>
      <c r="F11" t="s">
        <v>39</v>
      </c>
      <c r="G11" t="s">
        <v>40</v>
      </c>
      <c r="H11" t="s">
        <v>536</v>
      </c>
      <c r="I11" t="s">
        <v>537</v>
      </c>
      <c r="J11" t="s">
        <v>516</v>
      </c>
      <c r="K11" t="s">
        <v>517</v>
      </c>
      <c r="L11" s="2">
        <v>14000</v>
      </c>
      <c r="M11" s="2">
        <v>14000</v>
      </c>
      <c r="N11" t="s">
        <v>526</v>
      </c>
      <c r="O11" t="s">
        <v>519</v>
      </c>
      <c r="P11" s="2">
        <v>0</v>
      </c>
      <c r="Q11" t="s">
        <v>527</v>
      </c>
    </row>
    <row r="12" spans="1:17" x14ac:dyDescent="0.45">
      <c r="A12" s="3">
        <v>11</v>
      </c>
      <c r="B12" t="s">
        <v>115</v>
      </c>
      <c r="C12" t="s">
        <v>547</v>
      </c>
      <c r="D12" s="1">
        <v>43935</v>
      </c>
      <c r="E12" t="s">
        <v>513</v>
      </c>
      <c r="F12" t="s">
        <v>43</v>
      </c>
      <c r="G12" t="s">
        <v>44</v>
      </c>
      <c r="H12" t="s">
        <v>539</v>
      </c>
      <c r="I12" t="s">
        <v>540</v>
      </c>
      <c r="J12" t="s">
        <v>522</v>
      </c>
      <c r="K12" t="s">
        <v>523</v>
      </c>
      <c r="L12" s="2">
        <v>22000</v>
      </c>
      <c r="M12" s="2">
        <v>0</v>
      </c>
      <c r="N12" t="s">
        <v>518</v>
      </c>
      <c r="O12" t="s">
        <v>519</v>
      </c>
      <c r="P12" s="2">
        <v>22000</v>
      </c>
      <c r="Q12" t="s">
        <v>527</v>
      </c>
    </row>
    <row r="13" spans="1:17" x14ac:dyDescent="0.45">
      <c r="A13" s="3">
        <v>12</v>
      </c>
      <c r="B13" t="s">
        <v>116</v>
      </c>
      <c r="C13" t="s">
        <v>548</v>
      </c>
      <c r="D13" s="1">
        <v>43936</v>
      </c>
      <c r="E13" t="s">
        <v>513</v>
      </c>
      <c r="F13" t="s">
        <v>47</v>
      </c>
      <c r="G13" t="s">
        <v>48</v>
      </c>
      <c r="H13" t="s">
        <v>533</v>
      </c>
      <c r="I13" t="s">
        <v>534</v>
      </c>
      <c r="J13" t="s">
        <v>516</v>
      </c>
      <c r="K13" t="s">
        <v>525</v>
      </c>
      <c r="L13" s="2">
        <v>10000</v>
      </c>
      <c r="M13" s="2">
        <v>10000</v>
      </c>
      <c r="N13" t="s">
        <v>526</v>
      </c>
      <c r="O13" t="s">
        <v>519</v>
      </c>
      <c r="P13" s="2">
        <v>0</v>
      </c>
      <c r="Q13" t="s">
        <v>527</v>
      </c>
    </row>
    <row r="14" spans="1:17" x14ac:dyDescent="0.45">
      <c r="A14" s="3">
        <v>13</v>
      </c>
      <c r="B14" t="s">
        <v>117</v>
      </c>
      <c r="C14" t="s">
        <v>549</v>
      </c>
      <c r="D14" s="1">
        <v>43937</v>
      </c>
      <c r="E14" t="s">
        <v>513</v>
      </c>
      <c r="F14" t="s">
        <v>51</v>
      </c>
      <c r="G14" t="s">
        <v>52</v>
      </c>
      <c r="H14" t="s">
        <v>536</v>
      </c>
      <c r="I14" t="s">
        <v>537</v>
      </c>
      <c r="J14" t="s">
        <v>550</v>
      </c>
      <c r="K14" t="s">
        <v>530</v>
      </c>
      <c r="L14" s="2">
        <v>12000</v>
      </c>
      <c r="M14" s="2">
        <v>12000</v>
      </c>
      <c r="N14" t="s">
        <v>526</v>
      </c>
      <c r="O14" t="s">
        <v>519</v>
      </c>
      <c r="P14" s="2">
        <v>0</v>
      </c>
      <c r="Q14" t="s">
        <v>527</v>
      </c>
    </row>
    <row r="15" spans="1:17" x14ac:dyDescent="0.45">
      <c r="A15" s="3">
        <v>14</v>
      </c>
      <c r="B15" t="s">
        <v>118</v>
      </c>
      <c r="C15" t="s">
        <v>551</v>
      </c>
      <c r="D15" s="1">
        <v>43938</v>
      </c>
      <c r="E15" t="s">
        <v>513</v>
      </c>
      <c r="F15" t="s">
        <v>54</v>
      </c>
      <c r="G15" t="s">
        <v>55</v>
      </c>
      <c r="H15" t="s">
        <v>539</v>
      </c>
      <c r="I15" t="s">
        <v>540</v>
      </c>
      <c r="J15" t="s">
        <v>552</v>
      </c>
      <c r="K15" t="s">
        <v>517</v>
      </c>
      <c r="L15" s="2">
        <v>17000</v>
      </c>
      <c r="M15" s="2">
        <v>17000</v>
      </c>
      <c r="N15" t="s">
        <v>526</v>
      </c>
      <c r="O15" t="s">
        <v>519</v>
      </c>
      <c r="P15" s="2">
        <v>0</v>
      </c>
      <c r="Q15" t="s">
        <v>527</v>
      </c>
    </row>
    <row r="16" spans="1:17" x14ac:dyDescent="0.45">
      <c r="A16" s="3">
        <v>15</v>
      </c>
      <c r="B16" t="s">
        <v>119</v>
      </c>
      <c r="C16" t="s">
        <v>553</v>
      </c>
      <c r="D16" s="1">
        <v>43941</v>
      </c>
      <c r="E16" t="s">
        <v>513</v>
      </c>
      <c r="F16" t="s">
        <v>58</v>
      </c>
      <c r="G16" t="s">
        <v>59</v>
      </c>
      <c r="H16" t="s">
        <v>536</v>
      </c>
      <c r="I16" t="s">
        <v>537</v>
      </c>
      <c r="J16" t="s">
        <v>522</v>
      </c>
      <c r="K16" t="s">
        <v>523</v>
      </c>
      <c r="L16" s="2">
        <v>20000</v>
      </c>
      <c r="M16" s="2">
        <v>20000</v>
      </c>
      <c r="N16" t="s">
        <v>526</v>
      </c>
      <c r="O16" t="s">
        <v>519</v>
      </c>
      <c r="P16" s="2">
        <v>0</v>
      </c>
      <c r="Q16" t="s">
        <v>527</v>
      </c>
    </row>
    <row r="17" spans="1:17" x14ac:dyDescent="0.45">
      <c r="A17" s="3">
        <v>16</v>
      </c>
      <c r="B17" t="s">
        <v>120</v>
      </c>
      <c r="C17" t="s">
        <v>554</v>
      </c>
      <c r="D17" s="1">
        <v>43942</v>
      </c>
      <c r="E17" t="s">
        <v>513</v>
      </c>
      <c r="F17" t="s">
        <v>63</v>
      </c>
      <c r="G17" t="s">
        <v>64</v>
      </c>
      <c r="H17" t="s">
        <v>539</v>
      </c>
      <c r="I17" t="s">
        <v>540</v>
      </c>
      <c r="J17" t="s">
        <v>541</v>
      </c>
      <c r="K17" t="s">
        <v>523</v>
      </c>
      <c r="L17" s="2">
        <v>25000</v>
      </c>
      <c r="M17" s="2">
        <v>25000</v>
      </c>
      <c r="N17" t="s">
        <v>526</v>
      </c>
      <c r="O17" t="s">
        <v>519</v>
      </c>
      <c r="P17" s="2">
        <v>0</v>
      </c>
      <c r="Q17" t="s">
        <v>531</v>
      </c>
    </row>
    <row r="18" spans="1:17" x14ac:dyDescent="0.45">
      <c r="A18" s="3">
        <v>17</v>
      </c>
      <c r="B18" t="s">
        <v>121</v>
      </c>
      <c r="C18" t="s">
        <v>555</v>
      </c>
      <c r="D18" s="1">
        <v>43952</v>
      </c>
      <c r="E18" t="s">
        <v>513</v>
      </c>
      <c r="F18" t="s">
        <v>65</v>
      </c>
      <c r="G18" t="s">
        <v>66</v>
      </c>
      <c r="H18" t="s">
        <v>539</v>
      </c>
      <c r="I18" t="s">
        <v>540</v>
      </c>
      <c r="J18" t="s">
        <v>522</v>
      </c>
      <c r="K18" t="s">
        <v>525</v>
      </c>
      <c r="L18" s="2">
        <v>13000</v>
      </c>
      <c r="M18" s="2">
        <v>13000</v>
      </c>
      <c r="N18" t="s">
        <v>526</v>
      </c>
      <c r="O18" t="s">
        <v>519</v>
      </c>
      <c r="P18" s="2">
        <v>0</v>
      </c>
      <c r="Q18" t="s">
        <v>527</v>
      </c>
    </row>
    <row r="19" spans="1:17" x14ac:dyDescent="0.45">
      <c r="A19" s="3">
        <v>18</v>
      </c>
      <c r="B19" t="s">
        <v>122</v>
      </c>
      <c r="C19" t="s">
        <v>556</v>
      </c>
      <c r="D19" s="1">
        <v>43953</v>
      </c>
      <c r="E19" t="s">
        <v>513</v>
      </c>
      <c r="F19" t="s">
        <v>70</v>
      </c>
      <c r="G19" t="s">
        <v>71</v>
      </c>
      <c r="H19" t="s">
        <v>536</v>
      </c>
      <c r="I19" t="s">
        <v>537</v>
      </c>
      <c r="J19" t="s">
        <v>541</v>
      </c>
      <c r="K19" t="s">
        <v>530</v>
      </c>
      <c r="L19" s="2">
        <v>22000</v>
      </c>
      <c r="M19" s="2">
        <v>22000</v>
      </c>
      <c r="N19" t="s">
        <v>526</v>
      </c>
      <c r="O19" t="s">
        <v>519</v>
      </c>
      <c r="P19" s="2">
        <v>0</v>
      </c>
      <c r="Q19" t="s">
        <v>527</v>
      </c>
    </row>
    <row r="20" spans="1:17" x14ac:dyDescent="0.45">
      <c r="A20" s="3">
        <v>19</v>
      </c>
      <c r="B20" t="s">
        <v>123</v>
      </c>
      <c r="C20" t="s">
        <v>557</v>
      </c>
      <c r="D20" s="1">
        <v>43954</v>
      </c>
      <c r="E20" t="s">
        <v>513</v>
      </c>
      <c r="F20" t="s">
        <v>72</v>
      </c>
      <c r="G20" t="s">
        <v>73</v>
      </c>
      <c r="H20" t="s">
        <v>539</v>
      </c>
      <c r="I20" t="s">
        <v>540</v>
      </c>
      <c r="J20" t="s">
        <v>529</v>
      </c>
      <c r="K20" t="s">
        <v>517</v>
      </c>
      <c r="L20" s="2">
        <v>21000</v>
      </c>
      <c r="M20" s="2">
        <v>21000</v>
      </c>
      <c r="N20" t="s">
        <v>526</v>
      </c>
      <c r="O20" t="s">
        <v>558</v>
      </c>
      <c r="P20" s="2">
        <v>0</v>
      </c>
      <c r="Q20" t="s">
        <v>527</v>
      </c>
    </row>
    <row r="21" spans="1:17" x14ac:dyDescent="0.45">
      <c r="A21" s="3">
        <v>20</v>
      </c>
      <c r="B21" t="s">
        <v>124</v>
      </c>
      <c r="C21" t="s">
        <v>559</v>
      </c>
      <c r="D21" s="1">
        <v>43955</v>
      </c>
      <c r="E21" t="s">
        <v>513</v>
      </c>
      <c r="F21" t="s">
        <v>74</v>
      </c>
      <c r="G21" t="s">
        <v>75</v>
      </c>
      <c r="H21" t="s">
        <v>514</v>
      </c>
      <c r="I21" t="s">
        <v>515</v>
      </c>
      <c r="J21" t="s">
        <v>529</v>
      </c>
      <c r="K21" t="s">
        <v>523</v>
      </c>
      <c r="L21" s="2">
        <v>26000</v>
      </c>
      <c r="M21" s="2">
        <v>0</v>
      </c>
      <c r="N21" t="s">
        <v>518</v>
      </c>
      <c r="O21" t="s">
        <v>558</v>
      </c>
      <c r="P21" s="2">
        <v>26000</v>
      </c>
      <c r="Q21" t="s">
        <v>531</v>
      </c>
    </row>
    <row r="22" spans="1:17" x14ac:dyDescent="0.45">
      <c r="A22" s="3">
        <v>21</v>
      </c>
      <c r="B22" t="s">
        <v>125</v>
      </c>
      <c r="C22" t="s">
        <v>560</v>
      </c>
      <c r="D22" s="1">
        <v>43956</v>
      </c>
      <c r="E22" t="s">
        <v>513</v>
      </c>
      <c r="F22" t="s">
        <v>79</v>
      </c>
      <c r="G22" t="s">
        <v>80</v>
      </c>
      <c r="H22" t="s">
        <v>539</v>
      </c>
      <c r="I22" t="s">
        <v>540</v>
      </c>
      <c r="J22" t="s">
        <v>552</v>
      </c>
      <c r="K22" t="s">
        <v>525</v>
      </c>
      <c r="L22" s="2">
        <v>27000</v>
      </c>
      <c r="M22" s="2">
        <v>27000</v>
      </c>
      <c r="N22" t="s">
        <v>526</v>
      </c>
      <c r="O22" t="s">
        <v>558</v>
      </c>
      <c r="P22" s="2">
        <v>0</v>
      </c>
      <c r="Q22" t="s">
        <v>531</v>
      </c>
    </row>
    <row r="23" spans="1:17" x14ac:dyDescent="0.45">
      <c r="A23" s="3">
        <v>22</v>
      </c>
      <c r="B23" t="s">
        <v>126</v>
      </c>
      <c r="C23" t="s">
        <v>561</v>
      </c>
      <c r="D23" s="1">
        <v>43957</v>
      </c>
      <c r="E23" t="s">
        <v>513</v>
      </c>
      <c r="F23" t="s">
        <v>7</v>
      </c>
      <c r="G23" t="s">
        <v>8</v>
      </c>
      <c r="H23" t="s">
        <v>536</v>
      </c>
      <c r="I23" t="s">
        <v>537</v>
      </c>
      <c r="J23" t="s">
        <v>516</v>
      </c>
      <c r="K23" t="s">
        <v>530</v>
      </c>
      <c r="L23" s="2">
        <v>11000</v>
      </c>
      <c r="M23" s="2">
        <v>11000</v>
      </c>
      <c r="N23" t="s">
        <v>526</v>
      </c>
      <c r="O23" t="s">
        <v>519</v>
      </c>
      <c r="P23" s="2">
        <v>0</v>
      </c>
      <c r="Q23" t="s">
        <v>527</v>
      </c>
    </row>
    <row r="24" spans="1:17" x14ac:dyDescent="0.45">
      <c r="A24" s="3">
        <v>23</v>
      </c>
      <c r="B24" t="s">
        <v>127</v>
      </c>
      <c r="C24" t="s">
        <v>562</v>
      </c>
      <c r="D24" s="1">
        <v>43958</v>
      </c>
      <c r="E24" t="s">
        <v>513</v>
      </c>
      <c r="F24" t="s">
        <v>12</v>
      </c>
      <c r="G24" t="s">
        <v>13</v>
      </c>
      <c r="H24" t="s">
        <v>539</v>
      </c>
      <c r="I24" t="s">
        <v>540</v>
      </c>
      <c r="J24" t="s">
        <v>522</v>
      </c>
      <c r="K24" t="s">
        <v>517</v>
      </c>
      <c r="L24" s="2">
        <v>31000</v>
      </c>
      <c r="M24" s="2">
        <v>31000</v>
      </c>
      <c r="N24" t="s">
        <v>526</v>
      </c>
      <c r="O24" t="s">
        <v>519</v>
      </c>
      <c r="P24" s="2">
        <v>0</v>
      </c>
      <c r="Q24" t="s">
        <v>531</v>
      </c>
    </row>
    <row r="25" spans="1:17" x14ac:dyDescent="0.45">
      <c r="A25" s="3">
        <v>24</v>
      </c>
      <c r="B25" t="s">
        <v>128</v>
      </c>
      <c r="C25" t="s">
        <v>563</v>
      </c>
      <c r="D25" s="1">
        <v>43961</v>
      </c>
      <c r="E25" t="s">
        <v>513</v>
      </c>
      <c r="F25" t="s">
        <v>15</v>
      </c>
      <c r="G25" t="s">
        <v>16</v>
      </c>
      <c r="H25" t="s">
        <v>514</v>
      </c>
      <c r="I25" t="s">
        <v>515</v>
      </c>
      <c r="J25" t="s">
        <v>516</v>
      </c>
      <c r="K25" t="s">
        <v>523</v>
      </c>
      <c r="L25" s="2">
        <v>12000</v>
      </c>
      <c r="M25" s="2">
        <v>12000</v>
      </c>
      <c r="N25" t="s">
        <v>526</v>
      </c>
      <c r="O25" t="s">
        <v>519</v>
      </c>
      <c r="P25" s="2">
        <v>0</v>
      </c>
      <c r="Q25" t="s">
        <v>527</v>
      </c>
    </row>
    <row r="26" spans="1:17" x14ac:dyDescent="0.45">
      <c r="A26" s="3">
        <v>25</v>
      </c>
      <c r="B26" t="s">
        <v>129</v>
      </c>
      <c r="C26" t="s">
        <v>564</v>
      </c>
      <c r="D26" s="1">
        <v>43962</v>
      </c>
      <c r="E26" t="s">
        <v>513</v>
      </c>
      <c r="F26" t="s">
        <v>18</v>
      </c>
      <c r="G26" t="s">
        <v>19</v>
      </c>
      <c r="H26" t="s">
        <v>544</v>
      </c>
      <c r="I26" t="s">
        <v>545</v>
      </c>
      <c r="J26" t="s">
        <v>529</v>
      </c>
      <c r="K26" t="s">
        <v>523</v>
      </c>
      <c r="L26" s="2">
        <v>24000</v>
      </c>
      <c r="M26" s="2">
        <v>24000</v>
      </c>
      <c r="N26" t="s">
        <v>526</v>
      </c>
      <c r="O26" t="s">
        <v>519</v>
      </c>
      <c r="P26" s="2">
        <v>0</v>
      </c>
      <c r="Q26" t="s">
        <v>527</v>
      </c>
    </row>
    <row r="27" spans="1:17" x14ac:dyDescent="0.45">
      <c r="A27" s="3">
        <v>26</v>
      </c>
      <c r="B27" t="s">
        <v>130</v>
      </c>
      <c r="C27" t="s">
        <v>565</v>
      </c>
      <c r="D27" s="1">
        <v>43963</v>
      </c>
      <c r="E27" t="s">
        <v>513</v>
      </c>
      <c r="F27" t="s">
        <v>21</v>
      </c>
      <c r="G27" t="s">
        <v>22</v>
      </c>
      <c r="H27" t="s">
        <v>536</v>
      </c>
      <c r="I27" t="s">
        <v>537</v>
      </c>
      <c r="J27" t="s">
        <v>516</v>
      </c>
      <c r="K27" t="s">
        <v>525</v>
      </c>
      <c r="L27" s="2">
        <v>32000</v>
      </c>
      <c r="M27" s="2">
        <v>32000</v>
      </c>
      <c r="N27" t="s">
        <v>526</v>
      </c>
      <c r="O27" t="s">
        <v>519</v>
      </c>
      <c r="P27" s="2">
        <v>0</v>
      </c>
      <c r="Q27" t="s">
        <v>531</v>
      </c>
    </row>
    <row r="28" spans="1:17" x14ac:dyDescent="0.45">
      <c r="A28" s="3">
        <v>27</v>
      </c>
      <c r="B28" t="s">
        <v>131</v>
      </c>
      <c r="C28" t="s">
        <v>566</v>
      </c>
      <c r="D28" s="1">
        <v>43964</v>
      </c>
      <c r="E28" t="s">
        <v>513</v>
      </c>
      <c r="F28" t="s">
        <v>26</v>
      </c>
      <c r="G28" t="s">
        <v>27</v>
      </c>
      <c r="H28" t="s">
        <v>539</v>
      </c>
      <c r="I28" t="s">
        <v>540</v>
      </c>
      <c r="J28" t="s">
        <v>516</v>
      </c>
      <c r="K28" t="s">
        <v>530</v>
      </c>
      <c r="L28" s="2">
        <v>30000</v>
      </c>
      <c r="M28" s="2">
        <v>30000</v>
      </c>
      <c r="N28" t="s">
        <v>526</v>
      </c>
      <c r="O28" t="s">
        <v>519</v>
      </c>
      <c r="P28" s="2">
        <v>0</v>
      </c>
      <c r="Q28" t="s">
        <v>531</v>
      </c>
    </row>
    <row r="29" spans="1:17" x14ac:dyDescent="0.45">
      <c r="A29" s="3">
        <v>28</v>
      </c>
      <c r="B29" t="s">
        <v>132</v>
      </c>
      <c r="C29" t="s">
        <v>567</v>
      </c>
      <c r="D29" s="1">
        <v>43971</v>
      </c>
      <c r="E29" t="s">
        <v>513</v>
      </c>
      <c r="F29" t="s">
        <v>28</v>
      </c>
      <c r="G29" t="s">
        <v>29</v>
      </c>
      <c r="H29" t="s">
        <v>533</v>
      </c>
      <c r="I29" t="s">
        <v>534</v>
      </c>
      <c r="J29" t="s">
        <v>541</v>
      </c>
      <c r="K29" t="s">
        <v>517</v>
      </c>
      <c r="L29" s="2">
        <v>24000</v>
      </c>
      <c r="M29" s="2">
        <v>24000</v>
      </c>
      <c r="N29" t="s">
        <v>526</v>
      </c>
      <c r="O29" t="s">
        <v>519</v>
      </c>
      <c r="P29" s="2">
        <v>0</v>
      </c>
      <c r="Q29" t="s">
        <v>527</v>
      </c>
    </row>
    <row r="30" spans="1:17" x14ac:dyDescent="0.45">
      <c r="A30" s="3">
        <v>29</v>
      </c>
      <c r="B30" t="s">
        <v>133</v>
      </c>
      <c r="C30" t="s">
        <v>568</v>
      </c>
      <c r="D30" s="1">
        <v>43972</v>
      </c>
      <c r="E30" t="s">
        <v>513</v>
      </c>
      <c r="F30" t="s">
        <v>32</v>
      </c>
      <c r="G30" t="s">
        <v>33</v>
      </c>
      <c r="H30" t="s">
        <v>536</v>
      </c>
      <c r="I30" t="s">
        <v>537</v>
      </c>
      <c r="J30" t="s">
        <v>541</v>
      </c>
      <c r="K30" t="s">
        <v>523</v>
      </c>
      <c r="L30" s="2">
        <v>15000</v>
      </c>
      <c r="M30" s="2">
        <v>0</v>
      </c>
      <c r="N30" t="s">
        <v>518</v>
      </c>
      <c r="O30" t="s">
        <v>519</v>
      </c>
      <c r="P30" s="2">
        <v>15000</v>
      </c>
      <c r="Q30" t="s">
        <v>527</v>
      </c>
    </row>
    <row r="31" spans="1:17" x14ac:dyDescent="0.45">
      <c r="A31" s="3">
        <v>30</v>
      </c>
      <c r="B31" t="s">
        <v>134</v>
      </c>
      <c r="C31" t="s">
        <v>569</v>
      </c>
      <c r="D31" s="1">
        <v>43973</v>
      </c>
      <c r="E31" t="s">
        <v>513</v>
      </c>
      <c r="F31" t="s">
        <v>36</v>
      </c>
      <c r="G31" t="s">
        <v>37</v>
      </c>
      <c r="H31" t="s">
        <v>539</v>
      </c>
      <c r="I31" t="s">
        <v>540</v>
      </c>
      <c r="J31" t="s">
        <v>522</v>
      </c>
      <c r="K31" t="s">
        <v>525</v>
      </c>
      <c r="L31" s="2">
        <v>18000</v>
      </c>
      <c r="M31" s="2">
        <v>18000</v>
      </c>
      <c r="N31" t="s">
        <v>526</v>
      </c>
      <c r="O31" t="s">
        <v>519</v>
      </c>
      <c r="P31" s="2">
        <v>0</v>
      </c>
      <c r="Q31" t="s">
        <v>527</v>
      </c>
    </row>
    <row r="32" spans="1:17" x14ac:dyDescent="0.45">
      <c r="A32" s="3">
        <v>31</v>
      </c>
      <c r="B32" t="s">
        <v>135</v>
      </c>
      <c r="C32" t="s">
        <v>570</v>
      </c>
      <c r="D32" s="1">
        <v>43983</v>
      </c>
      <c r="E32" t="s">
        <v>513</v>
      </c>
      <c r="F32" t="s">
        <v>39</v>
      </c>
      <c r="G32" t="s">
        <v>40</v>
      </c>
      <c r="H32" t="s">
        <v>536</v>
      </c>
      <c r="I32" t="s">
        <v>537</v>
      </c>
      <c r="J32" t="s">
        <v>516</v>
      </c>
      <c r="K32" t="s">
        <v>530</v>
      </c>
      <c r="L32" s="2">
        <v>16000</v>
      </c>
      <c r="M32" s="2">
        <v>16000</v>
      </c>
      <c r="N32" t="s">
        <v>526</v>
      </c>
      <c r="O32" t="s">
        <v>519</v>
      </c>
      <c r="P32" s="2">
        <v>0</v>
      </c>
      <c r="Q32" t="s">
        <v>527</v>
      </c>
    </row>
    <row r="33" spans="1:17" x14ac:dyDescent="0.45">
      <c r="A33" s="3">
        <v>32</v>
      </c>
      <c r="B33" t="s">
        <v>136</v>
      </c>
      <c r="C33" t="s">
        <v>571</v>
      </c>
      <c r="D33" s="1">
        <v>43984</v>
      </c>
      <c r="E33" t="s">
        <v>513</v>
      </c>
      <c r="F33" t="s">
        <v>43</v>
      </c>
      <c r="G33" t="s">
        <v>44</v>
      </c>
      <c r="H33" t="s">
        <v>544</v>
      </c>
      <c r="I33" t="s">
        <v>545</v>
      </c>
      <c r="J33" t="s">
        <v>522</v>
      </c>
      <c r="K33" t="s">
        <v>517</v>
      </c>
      <c r="L33" s="2">
        <v>14000</v>
      </c>
      <c r="M33" s="2">
        <v>14000</v>
      </c>
      <c r="N33" t="s">
        <v>526</v>
      </c>
      <c r="O33" t="s">
        <v>519</v>
      </c>
      <c r="P33" s="2">
        <v>0</v>
      </c>
      <c r="Q33" t="s">
        <v>527</v>
      </c>
    </row>
    <row r="34" spans="1:17" x14ac:dyDescent="0.45">
      <c r="A34" s="3">
        <v>33</v>
      </c>
      <c r="B34" t="s">
        <v>137</v>
      </c>
      <c r="C34" t="s">
        <v>572</v>
      </c>
      <c r="D34" s="1">
        <v>43985</v>
      </c>
      <c r="E34" t="s">
        <v>513</v>
      </c>
      <c r="F34" t="s">
        <v>47</v>
      </c>
      <c r="G34" t="s">
        <v>48</v>
      </c>
      <c r="H34" t="s">
        <v>536</v>
      </c>
      <c r="I34" t="s">
        <v>537</v>
      </c>
      <c r="J34" t="s">
        <v>516</v>
      </c>
      <c r="K34" t="s">
        <v>523</v>
      </c>
      <c r="L34" s="2">
        <v>22000</v>
      </c>
      <c r="M34" s="2">
        <v>22000</v>
      </c>
      <c r="N34" t="s">
        <v>526</v>
      </c>
      <c r="O34" t="s">
        <v>519</v>
      </c>
      <c r="P34" s="2">
        <v>0</v>
      </c>
      <c r="Q34" t="s">
        <v>527</v>
      </c>
    </row>
    <row r="35" spans="1:17" x14ac:dyDescent="0.45">
      <c r="A35" s="3">
        <v>34</v>
      </c>
      <c r="B35" t="s">
        <v>138</v>
      </c>
      <c r="C35" t="s">
        <v>573</v>
      </c>
      <c r="D35" s="1">
        <v>43986</v>
      </c>
      <c r="E35" t="s">
        <v>513</v>
      </c>
      <c r="F35" t="s">
        <v>51</v>
      </c>
      <c r="G35" t="s">
        <v>52</v>
      </c>
      <c r="H35" t="s">
        <v>539</v>
      </c>
      <c r="I35" t="s">
        <v>540</v>
      </c>
      <c r="J35" t="s">
        <v>550</v>
      </c>
      <c r="K35" t="s">
        <v>523</v>
      </c>
      <c r="L35" s="2">
        <v>10000</v>
      </c>
      <c r="M35" s="2">
        <v>10000</v>
      </c>
      <c r="N35" t="s">
        <v>526</v>
      </c>
      <c r="O35" t="s">
        <v>519</v>
      </c>
      <c r="P35" s="2">
        <v>0</v>
      </c>
      <c r="Q35" t="s">
        <v>527</v>
      </c>
    </row>
    <row r="36" spans="1:17" x14ac:dyDescent="0.45">
      <c r="A36" s="3">
        <v>35</v>
      </c>
      <c r="B36" t="s">
        <v>139</v>
      </c>
      <c r="C36" t="s">
        <v>574</v>
      </c>
      <c r="D36" s="1">
        <v>43987</v>
      </c>
      <c r="E36" t="s">
        <v>513</v>
      </c>
      <c r="F36" t="s">
        <v>54</v>
      </c>
      <c r="G36" t="s">
        <v>55</v>
      </c>
      <c r="H36" t="s">
        <v>544</v>
      </c>
      <c r="I36" t="s">
        <v>545</v>
      </c>
      <c r="J36" t="s">
        <v>552</v>
      </c>
      <c r="K36" t="s">
        <v>525</v>
      </c>
      <c r="L36" s="2">
        <v>18000</v>
      </c>
      <c r="M36" s="2">
        <v>18000</v>
      </c>
      <c r="N36" t="s">
        <v>526</v>
      </c>
      <c r="O36" t="s">
        <v>519</v>
      </c>
      <c r="P36" s="2">
        <v>0</v>
      </c>
      <c r="Q36" t="s">
        <v>527</v>
      </c>
    </row>
    <row r="37" spans="1:17" x14ac:dyDescent="0.45">
      <c r="A37" s="3">
        <v>36</v>
      </c>
      <c r="B37" t="s">
        <v>140</v>
      </c>
      <c r="C37" t="s">
        <v>575</v>
      </c>
      <c r="D37" s="1">
        <v>43988</v>
      </c>
      <c r="E37" t="s">
        <v>513</v>
      </c>
      <c r="F37" t="s">
        <v>36</v>
      </c>
      <c r="G37" t="s">
        <v>37</v>
      </c>
      <c r="H37" t="s">
        <v>544</v>
      </c>
      <c r="I37" t="s">
        <v>545</v>
      </c>
      <c r="J37" t="s">
        <v>522</v>
      </c>
      <c r="K37" t="s">
        <v>530</v>
      </c>
      <c r="L37" s="2">
        <v>16000</v>
      </c>
      <c r="M37" s="2">
        <v>16000</v>
      </c>
      <c r="N37" t="s">
        <v>526</v>
      </c>
      <c r="O37" t="s">
        <v>519</v>
      </c>
      <c r="P37" s="2">
        <v>0</v>
      </c>
      <c r="Q37" t="s">
        <v>527</v>
      </c>
    </row>
    <row r="38" spans="1:17" x14ac:dyDescent="0.45">
      <c r="A38" s="3">
        <v>37</v>
      </c>
      <c r="B38" t="s">
        <v>141</v>
      </c>
      <c r="C38" t="s">
        <v>576</v>
      </c>
      <c r="D38" s="1">
        <v>43989</v>
      </c>
      <c r="E38" t="s">
        <v>513</v>
      </c>
      <c r="F38" t="s">
        <v>39</v>
      </c>
      <c r="G38" t="s">
        <v>40</v>
      </c>
      <c r="H38" t="s">
        <v>544</v>
      </c>
      <c r="I38" t="s">
        <v>545</v>
      </c>
      <c r="J38" t="s">
        <v>516</v>
      </c>
      <c r="K38" t="s">
        <v>517</v>
      </c>
      <c r="L38" s="2">
        <v>14000</v>
      </c>
      <c r="M38" s="2">
        <v>14000</v>
      </c>
      <c r="N38" t="s">
        <v>526</v>
      </c>
      <c r="O38" t="s">
        <v>519</v>
      </c>
      <c r="P38" s="2">
        <v>0</v>
      </c>
      <c r="Q38" t="s">
        <v>527</v>
      </c>
    </row>
    <row r="39" spans="1:17" x14ac:dyDescent="0.45">
      <c r="A39" s="3">
        <v>38</v>
      </c>
      <c r="B39" t="s">
        <v>142</v>
      </c>
      <c r="C39" t="s">
        <v>577</v>
      </c>
      <c r="D39" s="1">
        <v>43990</v>
      </c>
      <c r="E39" t="s">
        <v>513</v>
      </c>
      <c r="F39" t="s">
        <v>43</v>
      </c>
      <c r="G39" t="s">
        <v>44</v>
      </c>
      <c r="H39" t="s">
        <v>536</v>
      </c>
      <c r="I39" t="s">
        <v>537</v>
      </c>
      <c r="J39" t="s">
        <v>522</v>
      </c>
      <c r="K39" t="s">
        <v>523</v>
      </c>
      <c r="L39" s="2">
        <v>22000</v>
      </c>
      <c r="M39" s="2">
        <v>0</v>
      </c>
      <c r="N39" t="s">
        <v>518</v>
      </c>
      <c r="O39" t="s">
        <v>519</v>
      </c>
      <c r="P39" s="2">
        <v>22000</v>
      </c>
      <c r="Q39" t="s">
        <v>527</v>
      </c>
    </row>
    <row r="40" spans="1:17" x14ac:dyDescent="0.45">
      <c r="A40" s="3">
        <v>39</v>
      </c>
      <c r="B40" t="s">
        <v>143</v>
      </c>
      <c r="C40" t="s">
        <v>578</v>
      </c>
      <c r="D40" s="1">
        <v>43991</v>
      </c>
      <c r="E40" t="s">
        <v>513</v>
      </c>
      <c r="F40" t="s">
        <v>47</v>
      </c>
      <c r="G40" t="s">
        <v>48</v>
      </c>
      <c r="H40" t="s">
        <v>536</v>
      </c>
      <c r="I40" t="s">
        <v>537</v>
      </c>
      <c r="J40" t="s">
        <v>516</v>
      </c>
      <c r="K40" t="s">
        <v>525</v>
      </c>
      <c r="L40" s="2">
        <v>10000</v>
      </c>
      <c r="M40" s="2">
        <v>10000</v>
      </c>
      <c r="N40" t="s">
        <v>526</v>
      </c>
      <c r="O40" t="s">
        <v>519</v>
      </c>
      <c r="P40" s="2">
        <v>0</v>
      </c>
      <c r="Q40" t="s">
        <v>527</v>
      </c>
    </row>
    <row r="41" spans="1:17" x14ac:dyDescent="0.45">
      <c r="A41" s="3">
        <v>40</v>
      </c>
      <c r="B41" t="s">
        <v>144</v>
      </c>
      <c r="C41" t="s">
        <v>579</v>
      </c>
      <c r="D41" s="1">
        <v>44013</v>
      </c>
      <c r="E41" t="s">
        <v>580</v>
      </c>
      <c r="F41" t="s">
        <v>51</v>
      </c>
      <c r="G41" t="s">
        <v>52</v>
      </c>
      <c r="H41" t="s">
        <v>533</v>
      </c>
      <c r="I41" t="s">
        <v>534</v>
      </c>
      <c r="J41" t="s">
        <v>550</v>
      </c>
      <c r="K41" t="s">
        <v>530</v>
      </c>
      <c r="L41" s="2">
        <v>92000</v>
      </c>
      <c r="M41" s="2">
        <v>12000</v>
      </c>
      <c r="N41" t="s">
        <v>518</v>
      </c>
      <c r="O41" t="s">
        <v>519</v>
      </c>
      <c r="P41" s="2">
        <v>80000</v>
      </c>
      <c r="Q41" t="s">
        <v>520</v>
      </c>
    </row>
    <row r="42" spans="1:17" x14ac:dyDescent="0.45">
      <c r="A42" s="3">
        <v>41</v>
      </c>
      <c r="B42" t="s">
        <v>145</v>
      </c>
      <c r="C42" t="s">
        <v>581</v>
      </c>
      <c r="D42" s="1">
        <v>44014</v>
      </c>
      <c r="E42" t="s">
        <v>580</v>
      </c>
      <c r="F42" t="s">
        <v>54</v>
      </c>
      <c r="G42" t="s">
        <v>55</v>
      </c>
      <c r="H42" t="s">
        <v>536</v>
      </c>
      <c r="I42" t="s">
        <v>537</v>
      </c>
      <c r="J42" t="s">
        <v>552</v>
      </c>
      <c r="K42" t="s">
        <v>517</v>
      </c>
      <c r="L42" s="2">
        <v>17000</v>
      </c>
      <c r="M42" s="2">
        <v>17000</v>
      </c>
      <c r="N42" t="s">
        <v>526</v>
      </c>
      <c r="O42" t="s">
        <v>519</v>
      </c>
      <c r="P42" s="2">
        <v>0</v>
      </c>
      <c r="Q42" t="s">
        <v>527</v>
      </c>
    </row>
    <row r="43" spans="1:17" x14ac:dyDescent="0.45">
      <c r="A43" s="3">
        <v>42</v>
      </c>
      <c r="B43" t="s">
        <v>146</v>
      </c>
      <c r="C43" t="s">
        <v>582</v>
      </c>
      <c r="D43" s="1">
        <v>44015</v>
      </c>
      <c r="E43" t="s">
        <v>580</v>
      </c>
      <c r="F43" t="s">
        <v>28</v>
      </c>
      <c r="G43" t="s">
        <v>29</v>
      </c>
      <c r="H43" t="s">
        <v>539</v>
      </c>
      <c r="I43" t="s">
        <v>540</v>
      </c>
      <c r="J43" t="s">
        <v>541</v>
      </c>
      <c r="K43" t="s">
        <v>523</v>
      </c>
      <c r="L43" s="2">
        <v>20000</v>
      </c>
      <c r="M43" s="2">
        <v>20000</v>
      </c>
      <c r="N43" t="s">
        <v>526</v>
      </c>
      <c r="O43" t="s">
        <v>519</v>
      </c>
      <c r="P43" s="2">
        <v>0</v>
      </c>
      <c r="Q43" t="s">
        <v>527</v>
      </c>
    </row>
    <row r="44" spans="1:17" x14ac:dyDescent="0.45">
      <c r="A44" s="3">
        <v>43</v>
      </c>
      <c r="B44" t="s">
        <v>147</v>
      </c>
      <c r="C44" t="s">
        <v>583</v>
      </c>
      <c r="D44" s="1">
        <v>44016</v>
      </c>
      <c r="E44" t="s">
        <v>580</v>
      </c>
      <c r="F44" t="s">
        <v>32</v>
      </c>
      <c r="G44" t="s">
        <v>33</v>
      </c>
      <c r="H44" t="s">
        <v>514</v>
      </c>
      <c r="I44" t="s">
        <v>515</v>
      </c>
      <c r="J44" t="s">
        <v>541</v>
      </c>
      <c r="K44" t="s">
        <v>523</v>
      </c>
      <c r="L44" s="2">
        <v>25000</v>
      </c>
      <c r="M44" s="2">
        <v>25000</v>
      </c>
      <c r="N44" t="s">
        <v>526</v>
      </c>
      <c r="O44" t="s">
        <v>519</v>
      </c>
      <c r="P44" s="2">
        <v>0</v>
      </c>
      <c r="Q44" t="s">
        <v>531</v>
      </c>
    </row>
    <row r="45" spans="1:17" x14ac:dyDescent="0.45">
      <c r="A45" s="3">
        <v>44</v>
      </c>
      <c r="B45" t="s">
        <v>148</v>
      </c>
      <c r="C45" t="s">
        <v>584</v>
      </c>
      <c r="D45" s="1">
        <v>44017</v>
      </c>
      <c r="E45" t="s">
        <v>580</v>
      </c>
      <c r="F45" t="s">
        <v>36</v>
      </c>
      <c r="G45" t="s">
        <v>37</v>
      </c>
      <c r="H45" t="s">
        <v>544</v>
      </c>
      <c r="I45" t="s">
        <v>545</v>
      </c>
      <c r="J45" t="s">
        <v>522</v>
      </c>
      <c r="K45" t="s">
        <v>525</v>
      </c>
      <c r="L45" s="2">
        <v>83000</v>
      </c>
      <c r="M45" s="2">
        <v>13000</v>
      </c>
      <c r="N45" t="s">
        <v>518</v>
      </c>
      <c r="O45" t="s">
        <v>519</v>
      </c>
      <c r="P45" s="2">
        <v>70000</v>
      </c>
      <c r="Q45" t="s">
        <v>520</v>
      </c>
    </row>
    <row r="46" spans="1:17" x14ac:dyDescent="0.45">
      <c r="A46" s="3">
        <v>45</v>
      </c>
      <c r="B46" t="s">
        <v>149</v>
      </c>
      <c r="C46" t="s">
        <v>585</v>
      </c>
      <c r="D46" s="1">
        <v>44020</v>
      </c>
      <c r="E46" t="s">
        <v>580</v>
      </c>
      <c r="F46" t="s">
        <v>39</v>
      </c>
      <c r="G46" t="s">
        <v>40</v>
      </c>
      <c r="H46" t="s">
        <v>536</v>
      </c>
      <c r="I46" t="s">
        <v>537</v>
      </c>
      <c r="J46" t="s">
        <v>516</v>
      </c>
      <c r="K46" t="s">
        <v>530</v>
      </c>
      <c r="L46" s="2">
        <v>22000</v>
      </c>
      <c r="M46" s="2">
        <v>22000</v>
      </c>
      <c r="N46" t="s">
        <v>526</v>
      </c>
      <c r="O46" t="s">
        <v>519</v>
      </c>
      <c r="P46" s="2">
        <v>0</v>
      </c>
      <c r="Q46" t="s">
        <v>527</v>
      </c>
    </row>
    <row r="47" spans="1:17" x14ac:dyDescent="0.45">
      <c r="A47" s="3">
        <v>46</v>
      </c>
      <c r="B47" t="s">
        <v>150</v>
      </c>
      <c r="C47" t="s">
        <v>586</v>
      </c>
      <c r="D47" s="1">
        <v>44033</v>
      </c>
      <c r="E47" t="s">
        <v>580</v>
      </c>
      <c r="F47" t="s">
        <v>43</v>
      </c>
      <c r="G47" t="s">
        <v>44</v>
      </c>
      <c r="H47" t="s">
        <v>539</v>
      </c>
      <c r="I47" t="s">
        <v>540</v>
      </c>
      <c r="J47" t="s">
        <v>522</v>
      </c>
      <c r="K47" t="s">
        <v>517</v>
      </c>
      <c r="L47" s="2">
        <v>21000</v>
      </c>
      <c r="M47" s="2">
        <v>21000</v>
      </c>
      <c r="N47" t="s">
        <v>526</v>
      </c>
      <c r="O47" t="s">
        <v>519</v>
      </c>
      <c r="P47" s="2">
        <v>0</v>
      </c>
      <c r="Q47" t="s">
        <v>527</v>
      </c>
    </row>
    <row r="48" spans="1:17" x14ac:dyDescent="0.45">
      <c r="A48" s="3">
        <v>47</v>
      </c>
      <c r="B48" t="s">
        <v>151</v>
      </c>
      <c r="C48" t="s">
        <v>587</v>
      </c>
      <c r="D48" s="1">
        <v>44034</v>
      </c>
      <c r="E48" t="s">
        <v>580</v>
      </c>
      <c r="F48" t="s">
        <v>47</v>
      </c>
      <c r="G48" t="s">
        <v>48</v>
      </c>
      <c r="H48" t="s">
        <v>536</v>
      </c>
      <c r="I48" t="s">
        <v>537</v>
      </c>
      <c r="J48" t="s">
        <v>516</v>
      </c>
      <c r="K48" t="s">
        <v>523</v>
      </c>
      <c r="L48" s="2">
        <v>26000</v>
      </c>
      <c r="M48" s="2">
        <v>0</v>
      </c>
      <c r="N48" t="s">
        <v>518</v>
      </c>
      <c r="O48" t="s">
        <v>519</v>
      </c>
      <c r="P48" s="2">
        <v>26000</v>
      </c>
      <c r="Q48" t="s">
        <v>531</v>
      </c>
    </row>
    <row r="49" spans="1:17" x14ac:dyDescent="0.45">
      <c r="A49" s="3">
        <v>48</v>
      </c>
      <c r="B49" t="s">
        <v>152</v>
      </c>
      <c r="C49" t="s">
        <v>588</v>
      </c>
      <c r="D49" s="1">
        <v>44035</v>
      </c>
      <c r="E49" t="s">
        <v>580</v>
      </c>
      <c r="F49" t="s">
        <v>51</v>
      </c>
      <c r="G49" t="s">
        <v>52</v>
      </c>
      <c r="H49" t="s">
        <v>544</v>
      </c>
      <c r="I49" t="s">
        <v>545</v>
      </c>
      <c r="J49" t="s">
        <v>550</v>
      </c>
      <c r="K49" t="s">
        <v>525</v>
      </c>
      <c r="L49" s="2">
        <v>27000</v>
      </c>
      <c r="M49" s="2">
        <v>27000</v>
      </c>
      <c r="N49" t="s">
        <v>526</v>
      </c>
      <c r="O49" t="s">
        <v>519</v>
      </c>
      <c r="P49" s="2">
        <v>0</v>
      </c>
      <c r="Q49" t="s">
        <v>531</v>
      </c>
    </row>
    <row r="50" spans="1:17" x14ac:dyDescent="0.45">
      <c r="A50" s="3">
        <v>49</v>
      </c>
      <c r="B50" t="s">
        <v>153</v>
      </c>
      <c r="C50" t="s">
        <v>589</v>
      </c>
      <c r="D50" s="1">
        <v>44036</v>
      </c>
      <c r="E50" t="s">
        <v>580</v>
      </c>
      <c r="F50" t="s">
        <v>54</v>
      </c>
      <c r="G50" t="s">
        <v>55</v>
      </c>
      <c r="H50" t="s">
        <v>536</v>
      </c>
      <c r="I50" t="s">
        <v>537</v>
      </c>
      <c r="J50" t="s">
        <v>552</v>
      </c>
      <c r="K50" t="s">
        <v>530</v>
      </c>
      <c r="L50" s="2">
        <v>11000</v>
      </c>
      <c r="M50" s="2">
        <v>11000</v>
      </c>
      <c r="N50" t="s">
        <v>526</v>
      </c>
      <c r="O50" t="s">
        <v>519</v>
      </c>
      <c r="P50" s="2">
        <v>0</v>
      </c>
      <c r="Q50" t="s">
        <v>527</v>
      </c>
    </row>
    <row r="51" spans="1:17" x14ac:dyDescent="0.45">
      <c r="A51" s="3">
        <v>50</v>
      </c>
      <c r="B51" t="s">
        <v>154</v>
      </c>
      <c r="C51" t="s">
        <v>590</v>
      </c>
      <c r="D51" s="1">
        <v>44037</v>
      </c>
      <c r="E51" t="s">
        <v>580</v>
      </c>
      <c r="F51" t="s">
        <v>58</v>
      </c>
      <c r="G51" t="s">
        <v>59</v>
      </c>
      <c r="H51" t="s">
        <v>539</v>
      </c>
      <c r="I51" t="s">
        <v>540</v>
      </c>
      <c r="J51" t="s">
        <v>522</v>
      </c>
      <c r="K51" t="s">
        <v>517</v>
      </c>
      <c r="L51" s="2">
        <v>31000</v>
      </c>
      <c r="M51" s="2">
        <v>31000</v>
      </c>
      <c r="N51" t="s">
        <v>526</v>
      </c>
      <c r="O51" t="s">
        <v>519</v>
      </c>
      <c r="P51" s="2">
        <v>0</v>
      </c>
      <c r="Q51" t="s">
        <v>531</v>
      </c>
    </row>
    <row r="52" spans="1:17" x14ac:dyDescent="0.45">
      <c r="A52" s="3">
        <v>51</v>
      </c>
      <c r="B52" t="s">
        <v>155</v>
      </c>
      <c r="C52" t="s">
        <v>591</v>
      </c>
      <c r="D52" s="1">
        <v>44044</v>
      </c>
      <c r="E52" t="s">
        <v>580</v>
      </c>
      <c r="F52" t="s">
        <v>63</v>
      </c>
      <c r="G52" t="s">
        <v>64</v>
      </c>
      <c r="H52" t="s">
        <v>544</v>
      </c>
      <c r="I52" t="s">
        <v>545</v>
      </c>
      <c r="J52" t="s">
        <v>541</v>
      </c>
      <c r="K52" t="s">
        <v>523</v>
      </c>
      <c r="L52" s="2">
        <v>12000</v>
      </c>
      <c r="M52" s="2">
        <v>12000</v>
      </c>
      <c r="N52" t="s">
        <v>526</v>
      </c>
      <c r="O52" t="s">
        <v>519</v>
      </c>
      <c r="P52" s="2">
        <v>0</v>
      </c>
      <c r="Q52" t="s">
        <v>527</v>
      </c>
    </row>
    <row r="53" spans="1:17" x14ac:dyDescent="0.45">
      <c r="A53" s="3">
        <v>52</v>
      </c>
      <c r="B53" t="s">
        <v>156</v>
      </c>
      <c r="C53" t="s">
        <v>592</v>
      </c>
      <c r="D53" s="1">
        <v>44044</v>
      </c>
      <c r="E53" t="s">
        <v>580</v>
      </c>
      <c r="F53" t="s">
        <v>65</v>
      </c>
      <c r="G53" t="s">
        <v>66</v>
      </c>
      <c r="H53" t="s">
        <v>536</v>
      </c>
      <c r="I53" t="s">
        <v>537</v>
      </c>
      <c r="J53" t="s">
        <v>522</v>
      </c>
      <c r="K53" t="s">
        <v>523</v>
      </c>
      <c r="L53" s="2">
        <v>24000</v>
      </c>
      <c r="M53" s="2">
        <v>24000</v>
      </c>
      <c r="N53" t="s">
        <v>526</v>
      </c>
      <c r="O53" t="s">
        <v>519</v>
      </c>
      <c r="P53" s="2">
        <v>0</v>
      </c>
      <c r="Q53" t="s">
        <v>527</v>
      </c>
    </row>
    <row r="54" spans="1:17" x14ac:dyDescent="0.45">
      <c r="A54" s="3">
        <v>53</v>
      </c>
      <c r="B54" t="s">
        <v>157</v>
      </c>
      <c r="C54" t="s">
        <v>593</v>
      </c>
      <c r="D54" s="1">
        <v>44044</v>
      </c>
      <c r="E54" t="s">
        <v>580</v>
      </c>
      <c r="F54" t="s">
        <v>70</v>
      </c>
      <c r="G54" t="s">
        <v>71</v>
      </c>
      <c r="H54" t="s">
        <v>539</v>
      </c>
      <c r="I54" t="s">
        <v>540</v>
      </c>
      <c r="J54" t="s">
        <v>541</v>
      </c>
      <c r="K54" t="s">
        <v>525</v>
      </c>
      <c r="L54" s="2">
        <v>32000</v>
      </c>
      <c r="M54" s="2">
        <v>32000</v>
      </c>
      <c r="N54" t="s">
        <v>526</v>
      </c>
      <c r="O54" t="s">
        <v>519</v>
      </c>
      <c r="P54" s="2">
        <v>0</v>
      </c>
      <c r="Q54" t="s">
        <v>531</v>
      </c>
    </row>
    <row r="55" spans="1:17" x14ac:dyDescent="0.45">
      <c r="A55" s="3">
        <v>54</v>
      </c>
      <c r="B55" t="s">
        <v>158</v>
      </c>
      <c r="C55" t="s">
        <v>594</v>
      </c>
      <c r="D55" s="1">
        <v>44045</v>
      </c>
      <c r="E55" t="s">
        <v>580</v>
      </c>
      <c r="F55" t="s">
        <v>72</v>
      </c>
      <c r="G55" t="s">
        <v>73</v>
      </c>
      <c r="H55" t="s">
        <v>514</v>
      </c>
      <c r="I55" t="s">
        <v>515</v>
      </c>
      <c r="J55" t="s">
        <v>529</v>
      </c>
      <c r="K55" t="s">
        <v>530</v>
      </c>
      <c r="L55" s="2">
        <v>31000</v>
      </c>
      <c r="M55" s="2">
        <v>31000</v>
      </c>
      <c r="N55" t="s">
        <v>526</v>
      </c>
      <c r="O55" t="s">
        <v>558</v>
      </c>
      <c r="P55" s="2">
        <v>0</v>
      </c>
      <c r="Q55" t="s">
        <v>531</v>
      </c>
    </row>
    <row r="56" spans="1:17" x14ac:dyDescent="0.45">
      <c r="A56" s="3">
        <v>55</v>
      </c>
      <c r="B56" t="s">
        <v>159</v>
      </c>
      <c r="C56" t="s">
        <v>595</v>
      </c>
      <c r="D56" s="1">
        <v>44046</v>
      </c>
      <c r="E56" t="s">
        <v>580</v>
      </c>
      <c r="F56" t="s">
        <v>74</v>
      </c>
      <c r="G56" t="s">
        <v>75</v>
      </c>
      <c r="H56" t="s">
        <v>544</v>
      </c>
      <c r="I56" t="s">
        <v>545</v>
      </c>
      <c r="J56" t="s">
        <v>529</v>
      </c>
      <c r="K56" t="s">
        <v>517</v>
      </c>
      <c r="L56" s="2">
        <v>12000</v>
      </c>
      <c r="M56" s="2">
        <v>12000</v>
      </c>
      <c r="N56" t="s">
        <v>526</v>
      </c>
      <c r="O56" t="s">
        <v>558</v>
      </c>
      <c r="P56" s="2">
        <v>0</v>
      </c>
      <c r="Q56" t="s">
        <v>527</v>
      </c>
    </row>
    <row r="57" spans="1:17" x14ac:dyDescent="0.45">
      <c r="A57" s="3">
        <v>56</v>
      </c>
      <c r="B57" t="s">
        <v>160</v>
      </c>
      <c r="C57" t="s">
        <v>596</v>
      </c>
      <c r="D57" s="1">
        <v>44047</v>
      </c>
      <c r="E57" t="s">
        <v>580</v>
      </c>
      <c r="F57" t="s">
        <v>79</v>
      </c>
      <c r="G57" t="s">
        <v>80</v>
      </c>
      <c r="H57" t="s">
        <v>536</v>
      </c>
      <c r="I57" t="s">
        <v>537</v>
      </c>
      <c r="J57" t="s">
        <v>552</v>
      </c>
      <c r="K57" t="s">
        <v>523</v>
      </c>
      <c r="L57" s="2">
        <v>74000</v>
      </c>
      <c r="M57" s="2">
        <v>0</v>
      </c>
      <c r="N57" t="s">
        <v>518</v>
      </c>
      <c r="O57" t="s">
        <v>558</v>
      </c>
      <c r="P57" s="2">
        <v>74000</v>
      </c>
      <c r="Q57" t="s">
        <v>520</v>
      </c>
    </row>
    <row r="58" spans="1:17" x14ac:dyDescent="0.45">
      <c r="A58" s="3">
        <v>57</v>
      </c>
      <c r="B58" t="s">
        <v>161</v>
      </c>
      <c r="C58" t="s">
        <v>597</v>
      </c>
      <c r="D58" s="1">
        <v>44048</v>
      </c>
      <c r="E58" t="s">
        <v>580</v>
      </c>
      <c r="F58" t="s">
        <v>7</v>
      </c>
      <c r="G58" t="s">
        <v>8</v>
      </c>
      <c r="H58" t="s">
        <v>536</v>
      </c>
      <c r="I58" t="s">
        <v>537</v>
      </c>
      <c r="J58" t="s">
        <v>516</v>
      </c>
      <c r="K58" t="s">
        <v>525</v>
      </c>
      <c r="L58" s="2">
        <v>62000</v>
      </c>
      <c r="M58" s="2">
        <v>32000</v>
      </c>
      <c r="N58" t="s">
        <v>518</v>
      </c>
      <c r="O58" t="s">
        <v>519</v>
      </c>
      <c r="P58" s="2">
        <v>30000</v>
      </c>
      <c r="Q58" t="s">
        <v>520</v>
      </c>
    </row>
    <row r="59" spans="1:17" x14ac:dyDescent="0.45">
      <c r="A59" s="3">
        <v>58</v>
      </c>
      <c r="B59" t="s">
        <v>162</v>
      </c>
      <c r="C59" t="s">
        <v>598</v>
      </c>
      <c r="D59" s="1">
        <v>44049</v>
      </c>
      <c r="E59" t="s">
        <v>580</v>
      </c>
      <c r="F59" t="s">
        <v>12</v>
      </c>
      <c r="G59" t="s">
        <v>13</v>
      </c>
      <c r="H59" t="s">
        <v>533</v>
      </c>
      <c r="I59" t="s">
        <v>534</v>
      </c>
      <c r="J59" t="s">
        <v>522</v>
      </c>
      <c r="K59" t="s">
        <v>530</v>
      </c>
      <c r="L59" s="2">
        <v>30000</v>
      </c>
      <c r="M59" s="2">
        <v>30000</v>
      </c>
      <c r="N59" t="s">
        <v>526</v>
      </c>
      <c r="O59" t="s">
        <v>519</v>
      </c>
      <c r="P59" s="2">
        <v>0</v>
      </c>
      <c r="Q59" t="s">
        <v>531</v>
      </c>
    </row>
    <row r="60" spans="1:17" x14ac:dyDescent="0.45">
      <c r="A60" s="3">
        <v>59</v>
      </c>
      <c r="B60" t="s">
        <v>163</v>
      </c>
      <c r="C60" t="s">
        <v>599</v>
      </c>
      <c r="D60" s="1">
        <v>44050</v>
      </c>
      <c r="E60" t="s">
        <v>580</v>
      </c>
      <c r="F60" t="s">
        <v>15</v>
      </c>
      <c r="G60" t="s">
        <v>16</v>
      </c>
      <c r="H60" t="s">
        <v>536</v>
      </c>
      <c r="I60" t="s">
        <v>537</v>
      </c>
      <c r="J60" t="s">
        <v>516</v>
      </c>
      <c r="K60" t="s">
        <v>517</v>
      </c>
      <c r="L60" s="2">
        <v>74000</v>
      </c>
      <c r="M60" s="2">
        <v>24000</v>
      </c>
      <c r="N60" t="s">
        <v>518</v>
      </c>
      <c r="O60" t="s">
        <v>519</v>
      </c>
      <c r="P60" s="2">
        <v>50000</v>
      </c>
      <c r="Q60" t="s">
        <v>520</v>
      </c>
    </row>
    <row r="61" spans="1:17" x14ac:dyDescent="0.45">
      <c r="A61" s="3">
        <v>60</v>
      </c>
      <c r="B61" t="s">
        <v>164</v>
      </c>
      <c r="C61" t="s">
        <v>600</v>
      </c>
      <c r="D61" s="1">
        <v>44051</v>
      </c>
      <c r="E61" t="s">
        <v>580</v>
      </c>
      <c r="F61" t="s">
        <v>18</v>
      </c>
      <c r="G61" t="s">
        <v>19</v>
      </c>
      <c r="H61" t="s">
        <v>544</v>
      </c>
      <c r="I61" t="s">
        <v>545</v>
      </c>
      <c r="J61" t="s">
        <v>529</v>
      </c>
      <c r="K61" t="s">
        <v>523</v>
      </c>
      <c r="L61" s="2">
        <v>15000</v>
      </c>
      <c r="M61" s="2">
        <v>15000</v>
      </c>
      <c r="N61" t="s">
        <v>526</v>
      </c>
      <c r="O61" t="s">
        <v>519</v>
      </c>
      <c r="P61" s="2">
        <v>0</v>
      </c>
      <c r="Q61" t="s">
        <v>527</v>
      </c>
    </row>
    <row r="62" spans="1:17" x14ac:dyDescent="0.45">
      <c r="A62" s="3">
        <v>61</v>
      </c>
      <c r="B62" t="s">
        <v>165</v>
      </c>
      <c r="C62" t="s">
        <v>601</v>
      </c>
      <c r="D62" s="1">
        <v>44052</v>
      </c>
      <c r="E62" t="s">
        <v>580</v>
      </c>
      <c r="F62" t="s">
        <v>21</v>
      </c>
      <c r="G62" t="s">
        <v>22</v>
      </c>
      <c r="H62" t="s">
        <v>536</v>
      </c>
      <c r="I62" t="s">
        <v>537</v>
      </c>
      <c r="J62" t="s">
        <v>516</v>
      </c>
      <c r="K62" t="s">
        <v>523</v>
      </c>
      <c r="L62" s="2">
        <v>18000</v>
      </c>
      <c r="M62" s="2">
        <v>18000</v>
      </c>
      <c r="N62" t="s">
        <v>526</v>
      </c>
      <c r="O62" t="s">
        <v>519</v>
      </c>
      <c r="P62" s="2">
        <v>0</v>
      </c>
      <c r="Q62" t="s">
        <v>527</v>
      </c>
    </row>
    <row r="63" spans="1:17" x14ac:dyDescent="0.45">
      <c r="A63" s="3">
        <v>62</v>
      </c>
      <c r="B63" t="s">
        <v>166</v>
      </c>
      <c r="C63" t="s">
        <v>602</v>
      </c>
      <c r="D63" s="1">
        <v>44053</v>
      </c>
      <c r="E63" t="s">
        <v>580</v>
      </c>
      <c r="F63" t="s">
        <v>26</v>
      </c>
      <c r="G63" t="s">
        <v>27</v>
      </c>
      <c r="H63" t="s">
        <v>539</v>
      </c>
      <c r="I63" t="s">
        <v>540</v>
      </c>
      <c r="J63" t="s">
        <v>516</v>
      </c>
      <c r="K63" t="s">
        <v>525</v>
      </c>
      <c r="L63" s="2">
        <v>16000</v>
      </c>
      <c r="M63" s="2">
        <v>16000</v>
      </c>
      <c r="N63" t="s">
        <v>526</v>
      </c>
      <c r="O63" t="s">
        <v>519</v>
      </c>
      <c r="P63" s="2">
        <v>0</v>
      </c>
      <c r="Q63" t="s">
        <v>527</v>
      </c>
    </row>
    <row r="64" spans="1:17" x14ac:dyDescent="0.45">
      <c r="A64" s="3">
        <v>63</v>
      </c>
      <c r="B64" t="s">
        <v>167</v>
      </c>
      <c r="C64" t="s">
        <v>603</v>
      </c>
      <c r="D64" s="1">
        <v>44054</v>
      </c>
      <c r="E64" t="s">
        <v>580</v>
      </c>
      <c r="F64" t="s">
        <v>28</v>
      </c>
      <c r="G64" t="s">
        <v>29</v>
      </c>
      <c r="H64" t="s">
        <v>533</v>
      </c>
      <c r="I64" t="s">
        <v>534</v>
      </c>
      <c r="J64" t="s">
        <v>541</v>
      </c>
      <c r="K64" t="s">
        <v>530</v>
      </c>
      <c r="L64" s="2">
        <v>74000</v>
      </c>
      <c r="M64" s="2">
        <v>14000</v>
      </c>
      <c r="N64" t="s">
        <v>518</v>
      </c>
      <c r="O64" t="s">
        <v>519</v>
      </c>
      <c r="P64" s="2">
        <v>60000</v>
      </c>
      <c r="Q64" t="s">
        <v>520</v>
      </c>
    </row>
    <row r="65" spans="1:17" x14ac:dyDescent="0.45">
      <c r="A65" s="3">
        <v>64</v>
      </c>
      <c r="B65" t="s">
        <v>168</v>
      </c>
      <c r="C65" t="s">
        <v>604</v>
      </c>
      <c r="D65" s="1">
        <v>44061</v>
      </c>
      <c r="E65" t="s">
        <v>580</v>
      </c>
      <c r="F65" t="s">
        <v>32</v>
      </c>
      <c r="G65" t="s">
        <v>33</v>
      </c>
      <c r="H65" t="s">
        <v>536</v>
      </c>
      <c r="I65" t="s">
        <v>537</v>
      </c>
      <c r="J65" t="s">
        <v>541</v>
      </c>
      <c r="K65" t="s">
        <v>517</v>
      </c>
      <c r="L65" s="2">
        <v>22000</v>
      </c>
      <c r="M65" s="2">
        <v>22000</v>
      </c>
      <c r="N65" t="s">
        <v>526</v>
      </c>
      <c r="O65" t="s">
        <v>519</v>
      </c>
      <c r="P65" s="2">
        <v>0</v>
      </c>
      <c r="Q65" t="s">
        <v>527</v>
      </c>
    </row>
    <row r="66" spans="1:17" x14ac:dyDescent="0.45">
      <c r="A66" s="3">
        <v>65</v>
      </c>
      <c r="B66" t="s">
        <v>169</v>
      </c>
      <c r="C66" t="s">
        <v>605</v>
      </c>
      <c r="D66" s="1">
        <v>44062</v>
      </c>
      <c r="E66" t="s">
        <v>580</v>
      </c>
      <c r="F66" t="s">
        <v>36</v>
      </c>
      <c r="G66" t="s">
        <v>37</v>
      </c>
      <c r="H66" t="s">
        <v>539</v>
      </c>
      <c r="I66" t="s">
        <v>540</v>
      </c>
      <c r="J66" t="s">
        <v>522</v>
      </c>
      <c r="K66" t="s">
        <v>523</v>
      </c>
      <c r="L66" s="2">
        <v>10000</v>
      </c>
      <c r="M66" s="2">
        <v>0</v>
      </c>
      <c r="N66" t="s">
        <v>518</v>
      </c>
      <c r="O66" t="s">
        <v>519</v>
      </c>
      <c r="P66" s="2">
        <v>10000</v>
      </c>
      <c r="Q66" t="s">
        <v>527</v>
      </c>
    </row>
    <row r="67" spans="1:17" x14ac:dyDescent="0.45">
      <c r="A67" s="3">
        <v>66</v>
      </c>
      <c r="B67" t="s">
        <v>170</v>
      </c>
      <c r="C67" t="s">
        <v>606</v>
      </c>
      <c r="D67" s="1">
        <v>44063</v>
      </c>
      <c r="E67" t="s">
        <v>580</v>
      </c>
      <c r="F67" t="s">
        <v>39</v>
      </c>
      <c r="G67" t="s">
        <v>40</v>
      </c>
      <c r="H67" t="s">
        <v>514</v>
      </c>
      <c r="I67" t="s">
        <v>515</v>
      </c>
      <c r="J67" t="s">
        <v>516</v>
      </c>
      <c r="K67" t="s">
        <v>525</v>
      </c>
      <c r="L67" s="2">
        <v>18000</v>
      </c>
      <c r="M67" s="2">
        <v>18000</v>
      </c>
      <c r="N67" t="s">
        <v>526</v>
      </c>
      <c r="O67" t="s">
        <v>519</v>
      </c>
      <c r="P67" s="2">
        <v>0</v>
      </c>
      <c r="Q67" t="s">
        <v>527</v>
      </c>
    </row>
    <row r="68" spans="1:17" x14ac:dyDescent="0.45">
      <c r="A68" s="3">
        <v>67</v>
      </c>
      <c r="B68" t="s">
        <v>171</v>
      </c>
      <c r="C68" t="s">
        <v>607</v>
      </c>
      <c r="D68" s="1">
        <v>44064</v>
      </c>
      <c r="E68" t="s">
        <v>580</v>
      </c>
      <c r="F68" t="s">
        <v>43</v>
      </c>
      <c r="G68" t="s">
        <v>44</v>
      </c>
      <c r="H68" t="s">
        <v>536</v>
      </c>
      <c r="I68" t="s">
        <v>537</v>
      </c>
      <c r="J68" t="s">
        <v>522</v>
      </c>
      <c r="K68" t="s">
        <v>530</v>
      </c>
      <c r="L68" s="2">
        <v>86000</v>
      </c>
      <c r="M68" s="2">
        <v>16000</v>
      </c>
      <c r="N68" t="s">
        <v>518</v>
      </c>
      <c r="O68" t="s">
        <v>519</v>
      </c>
      <c r="P68" s="2">
        <v>70000</v>
      </c>
      <c r="Q68" t="s">
        <v>520</v>
      </c>
    </row>
    <row r="69" spans="1:17" x14ac:dyDescent="0.45">
      <c r="A69" s="3">
        <v>68</v>
      </c>
      <c r="B69" t="s">
        <v>172</v>
      </c>
      <c r="C69" t="s">
        <v>608</v>
      </c>
      <c r="D69" s="1">
        <v>44065</v>
      </c>
      <c r="E69" t="s">
        <v>580</v>
      </c>
      <c r="F69" t="s">
        <v>70</v>
      </c>
      <c r="G69" t="s">
        <v>71</v>
      </c>
      <c r="H69" t="s">
        <v>536</v>
      </c>
      <c r="I69" t="s">
        <v>537</v>
      </c>
      <c r="J69" t="s">
        <v>541</v>
      </c>
      <c r="K69" t="s">
        <v>517</v>
      </c>
      <c r="L69" s="2">
        <v>14000</v>
      </c>
      <c r="M69" s="2">
        <v>14000</v>
      </c>
      <c r="N69" t="s">
        <v>526</v>
      </c>
      <c r="O69" t="s">
        <v>519</v>
      </c>
      <c r="P69" s="2">
        <v>0</v>
      </c>
      <c r="Q69" t="s">
        <v>527</v>
      </c>
    </row>
    <row r="70" spans="1:17" x14ac:dyDescent="0.45">
      <c r="A70" s="3">
        <v>69</v>
      </c>
      <c r="B70" t="s">
        <v>173</v>
      </c>
      <c r="C70" t="s">
        <v>609</v>
      </c>
      <c r="D70" s="1">
        <v>44075</v>
      </c>
      <c r="E70" t="s">
        <v>580</v>
      </c>
      <c r="F70" t="s">
        <v>72</v>
      </c>
      <c r="G70" t="s">
        <v>73</v>
      </c>
      <c r="H70" t="s">
        <v>539</v>
      </c>
      <c r="I70" t="s">
        <v>540</v>
      </c>
      <c r="J70" t="s">
        <v>529</v>
      </c>
      <c r="K70" t="s">
        <v>523</v>
      </c>
      <c r="L70" s="2">
        <v>82000</v>
      </c>
      <c r="M70" s="2">
        <v>22000</v>
      </c>
      <c r="N70" t="s">
        <v>518</v>
      </c>
      <c r="O70" t="s">
        <v>558</v>
      </c>
      <c r="P70" s="2">
        <v>60000</v>
      </c>
      <c r="Q70" t="s">
        <v>520</v>
      </c>
    </row>
    <row r="71" spans="1:17" x14ac:dyDescent="0.45">
      <c r="A71" s="3">
        <v>70</v>
      </c>
      <c r="B71" t="s">
        <v>174</v>
      </c>
      <c r="C71" t="s">
        <v>610</v>
      </c>
      <c r="D71" s="1">
        <v>44075</v>
      </c>
      <c r="E71" t="s">
        <v>580</v>
      </c>
      <c r="F71" t="s">
        <v>74</v>
      </c>
      <c r="G71" t="s">
        <v>75</v>
      </c>
      <c r="H71" t="s">
        <v>514</v>
      </c>
      <c r="I71" t="s">
        <v>515</v>
      </c>
      <c r="J71" t="s">
        <v>529</v>
      </c>
      <c r="K71" t="s">
        <v>523</v>
      </c>
      <c r="L71" s="2">
        <v>24000</v>
      </c>
      <c r="M71" s="2">
        <v>24000</v>
      </c>
      <c r="N71" t="s">
        <v>526</v>
      </c>
      <c r="O71" t="s">
        <v>558</v>
      </c>
      <c r="P71" s="2">
        <v>0</v>
      </c>
      <c r="Q71" t="s">
        <v>527</v>
      </c>
    </row>
    <row r="72" spans="1:17" x14ac:dyDescent="0.45">
      <c r="A72" s="3">
        <v>71</v>
      </c>
      <c r="B72" t="s">
        <v>175</v>
      </c>
      <c r="C72" t="s">
        <v>611</v>
      </c>
      <c r="D72" s="1">
        <v>44075</v>
      </c>
      <c r="E72" t="s">
        <v>580</v>
      </c>
      <c r="F72" t="s">
        <v>79</v>
      </c>
      <c r="G72" t="s">
        <v>80</v>
      </c>
      <c r="H72" t="s">
        <v>544</v>
      </c>
      <c r="I72" t="s">
        <v>545</v>
      </c>
      <c r="J72" t="s">
        <v>552</v>
      </c>
      <c r="K72" t="s">
        <v>525</v>
      </c>
      <c r="L72" s="2">
        <v>32000</v>
      </c>
      <c r="M72" s="2">
        <v>32000</v>
      </c>
      <c r="N72" t="s">
        <v>526</v>
      </c>
      <c r="O72" t="s">
        <v>558</v>
      </c>
      <c r="P72" s="2">
        <v>0</v>
      </c>
      <c r="Q72" t="s">
        <v>531</v>
      </c>
    </row>
    <row r="73" spans="1:17" x14ac:dyDescent="0.45">
      <c r="A73" s="3">
        <v>72</v>
      </c>
      <c r="B73" t="s">
        <v>176</v>
      </c>
      <c r="C73" t="s">
        <v>612</v>
      </c>
      <c r="D73" s="1">
        <v>44075</v>
      </c>
      <c r="E73" t="s">
        <v>580</v>
      </c>
      <c r="F73" t="s">
        <v>7</v>
      </c>
      <c r="G73" t="s">
        <v>8</v>
      </c>
      <c r="H73" t="s">
        <v>536</v>
      </c>
      <c r="I73" t="s">
        <v>537</v>
      </c>
      <c r="J73" t="s">
        <v>516</v>
      </c>
      <c r="K73" t="s">
        <v>530</v>
      </c>
      <c r="L73" s="2">
        <v>31000</v>
      </c>
      <c r="M73" s="2">
        <v>31000</v>
      </c>
      <c r="N73" t="s">
        <v>526</v>
      </c>
      <c r="O73" t="s">
        <v>519</v>
      </c>
      <c r="P73" s="2">
        <v>0</v>
      </c>
      <c r="Q73" t="s">
        <v>531</v>
      </c>
    </row>
    <row r="74" spans="1:17" x14ac:dyDescent="0.45">
      <c r="A74" s="3">
        <v>73</v>
      </c>
      <c r="B74" t="s">
        <v>177</v>
      </c>
      <c r="C74" t="s">
        <v>613</v>
      </c>
      <c r="D74" s="1">
        <v>44075</v>
      </c>
      <c r="E74" t="s">
        <v>580</v>
      </c>
      <c r="F74" t="s">
        <v>12</v>
      </c>
      <c r="G74" t="s">
        <v>13</v>
      </c>
      <c r="H74" t="s">
        <v>539</v>
      </c>
      <c r="I74" t="s">
        <v>540</v>
      </c>
      <c r="J74" t="s">
        <v>522</v>
      </c>
      <c r="K74" t="s">
        <v>517</v>
      </c>
      <c r="L74" s="2">
        <v>12000</v>
      </c>
      <c r="M74" s="2">
        <v>12000</v>
      </c>
      <c r="N74" t="s">
        <v>526</v>
      </c>
      <c r="O74" t="s">
        <v>519</v>
      </c>
      <c r="P74" s="2">
        <v>0</v>
      </c>
      <c r="Q74" t="s">
        <v>527</v>
      </c>
    </row>
    <row r="75" spans="1:17" x14ac:dyDescent="0.45">
      <c r="A75" s="3">
        <v>74</v>
      </c>
      <c r="B75" t="s">
        <v>178</v>
      </c>
      <c r="C75" t="s">
        <v>614</v>
      </c>
      <c r="D75" s="1">
        <v>44075</v>
      </c>
      <c r="E75" t="s">
        <v>580</v>
      </c>
      <c r="F75" t="s">
        <v>15</v>
      </c>
      <c r="G75" t="s">
        <v>16</v>
      </c>
      <c r="H75" t="s">
        <v>533</v>
      </c>
      <c r="I75" t="s">
        <v>534</v>
      </c>
      <c r="J75" t="s">
        <v>516</v>
      </c>
      <c r="K75" t="s">
        <v>523</v>
      </c>
      <c r="L75" s="2">
        <v>94000</v>
      </c>
      <c r="M75" s="2">
        <v>0</v>
      </c>
      <c r="N75" t="s">
        <v>518</v>
      </c>
      <c r="O75" t="s">
        <v>519</v>
      </c>
      <c r="P75" s="2">
        <v>94000</v>
      </c>
      <c r="Q75" t="s">
        <v>520</v>
      </c>
    </row>
    <row r="76" spans="1:17" x14ac:dyDescent="0.45">
      <c r="A76" s="3">
        <v>75</v>
      </c>
      <c r="B76" t="s">
        <v>179</v>
      </c>
      <c r="C76" t="s">
        <v>615</v>
      </c>
      <c r="D76" s="1">
        <v>44075</v>
      </c>
      <c r="E76" t="s">
        <v>580</v>
      </c>
      <c r="F76" t="s">
        <v>18</v>
      </c>
      <c r="G76" t="s">
        <v>19</v>
      </c>
      <c r="H76" t="s">
        <v>536</v>
      </c>
      <c r="I76" t="s">
        <v>537</v>
      </c>
      <c r="J76" t="s">
        <v>529</v>
      </c>
      <c r="K76" t="s">
        <v>525</v>
      </c>
      <c r="L76" s="2">
        <v>32000</v>
      </c>
      <c r="M76" s="2">
        <v>32000</v>
      </c>
      <c r="N76" t="s">
        <v>526</v>
      </c>
      <c r="O76" t="s">
        <v>519</v>
      </c>
      <c r="P76" s="2">
        <v>0</v>
      </c>
      <c r="Q76" t="s">
        <v>531</v>
      </c>
    </row>
    <row r="77" spans="1:17" x14ac:dyDescent="0.45">
      <c r="A77" s="3">
        <v>76</v>
      </c>
      <c r="B77" t="s">
        <v>180</v>
      </c>
      <c r="C77" t="s">
        <v>616</v>
      </c>
      <c r="D77" s="1">
        <v>44076</v>
      </c>
      <c r="E77" t="s">
        <v>580</v>
      </c>
      <c r="F77" t="s">
        <v>21</v>
      </c>
      <c r="G77" t="s">
        <v>22</v>
      </c>
      <c r="H77" t="s">
        <v>539</v>
      </c>
      <c r="I77" t="s">
        <v>540</v>
      </c>
      <c r="J77" t="s">
        <v>516</v>
      </c>
      <c r="K77" t="s">
        <v>530</v>
      </c>
      <c r="L77" s="2">
        <v>30000</v>
      </c>
      <c r="M77" s="2">
        <v>30000</v>
      </c>
      <c r="N77" t="s">
        <v>526</v>
      </c>
      <c r="O77" t="s">
        <v>519</v>
      </c>
      <c r="P77" s="2">
        <v>0</v>
      </c>
      <c r="Q77" t="s">
        <v>531</v>
      </c>
    </row>
    <row r="78" spans="1:17" x14ac:dyDescent="0.45">
      <c r="A78" s="3">
        <v>77</v>
      </c>
      <c r="B78" t="s">
        <v>181</v>
      </c>
      <c r="C78" t="s">
        <v>617</v>
      </c>
      <c r="D78" s="1">
        <v>44077</v>
      </c>
      <c r="E78" t="s">
        <v>580</v>
      </c>
      <c r="F78" t="s">
        <v>26</v>
      </c>
      <c r="G78" t="s">
        <v>27</v>
      </c>
      <c r="H78" t="s">
        <v>514</v>
      </c>
      <c r="I78" t="s">
        <v>515</v>
      </c>
      <c r="J78" t="s">
        <v>516</v>
      </c>
      <c r="K78" t="s">
        <v>517</v>
      </c>
      <c r="L78" s="2">
        <v>94000</v>
      </c>
      <c r="M78" s="2">
        <v>24000</v>
      </c>
      <c r="N78" t="s">
        <v>518</v>
      </c>
      <c r="O78" t="s">
        <v>519</v>
      </c>
      <c r="P78" s="2">
        <v>70000</v>
      </c>
      <c r="Q78" t="s">
        <v>520</v>
      </c>
    </row>
    <row r="79" spans="1:17" x14ac:dyDescent="0.45">
      <c r="A79" s="3">
        <v>78</v>
      </c>
      <c r="B79" t="s">
        <v>182</v>
      </c>
      <c r="C79" t="s">
        <v>618</v>
      </c>
      <c r="D79" s="1">
        <v>44078</v>
      </c>
      <c r="E79" t="s">
        <v>580</v>
      </c>
      <c r="F79" t="s">
        <v>28</v>
      </c>
      <c r="G79" t="s">
        <v>29</v>
      </c>
      <c r="H79" t="s">
        <v>544</v>
      </c>
      <c r="I79" t="s">
        <v>545</v>
      </c>
      <c r="J79" t="s">
        <v>541</v>
      </c>
      <c r="K79" t="s">
        <v>523</v>
      </c>
      <c r="L79" s="2">
        <v>45000</v>
      </c>
      <c r="M79" s="2">
        <v>15000</v>
      </c>
      <c r="N79" t="s">
        <v>518</v>
      </c>
      <c r="O79" t="s">
        <v>519</v>
      </c>
      <c r="P79" s="2">
        <v>30000</v>
      </c>
      <c r="Q79" t="s">
        <v>531</v>
      </c>
    </row>
    <row r="80" spans="1:17" x14ac:dyDescent="0.45">
      <c r="A80" s="3">
        <v>79</v>
      </c>
      <c r="B80" t="s">
        <v>183</v>
      </c>
      <c r="C80" t="s">
        <v>619</v>
      </c>
      <c r="D80" s="1">
        <v>44079</v>
      </c>
      <c r="E80" t="s">
        <v>580</v>
      </c>
      <c r="F80" t="s">
        <v>32</v>
      </c>
      <c r="G80" t="s">
        <v>33</v>
      </c>
      <c r="H80" t="s">
        <v>536</v>
      </c>
      <c r="I80" t="s">
        <v>537</v>
      </c>
      <c r="J80" t="s">
        <v>541</v>
      </c>
      <c r="K80" t="s">
        <v>523</v>
      </c>
      <c r="L80" s="2">
        <v>18000</v>
      </c>
      <c r="M80" s="2">
        <v>18000</v>
      </c>
      <c r="N80" t="s">
        <v>526</v>
      </c>
      <c r="O80" t="s">
        <v>519</v>
      </c>
      <c r="P80" s="2">
        <v>0</v>
      </c>
      <c r="Q80" t="s">
        <v>527</v>
      </c>
    </row>
    <row r="81" spans="1:17" x14ac:dyDescent="0.45">
      <c r="A81" s="3">
        <v>80</v>
      </c>
      <c r="B81" t="s">
        <v>184</v>
      </c>
      <c r="C81" t="s">
        <v>620</v>
      </c>
      <c r="D81" s="1">
        <v>44080</v>
      </c>
      <c r="E81" t="s">
        <v>580</v>
      </c>
      <c r="F81" t="s">
        <v>70</v>
      </c>
      <c r="G81" t="s">
        <v>71</v>
      </c>
      <c r="H81" t="s">
        <v>539</v>
      </c>
      <c r="I81" t="s">
        <v>540</v>
      </c>
      <c r="J81" t="s">
        <v>541</v>
      </c>
      <c r="K81" t="s">
        <v>525</v>
      </c>
      <c r="L81" s="2">
        <v>16000</v>
      </c>
      <c r="M81" s="2">
        <v>16000</v>
      </c>
      <c r="N81" t="s">
        <v>526</v>
      </c>
      <c r="O81" t="s">
        <v>519</v>
      </c>
      <c r="P81" s="2">
        <v>0</v>
      </c>
      <c r="Q81" t="s">
        <v>527</v>
      </c>
    </row>
    <row r="82" spans="1:17" x14ac:dyDescent="0.45">
      <c r="A82" s="3">
        <v>81</v>
      </c>
      <c r="B82" t="s">
        <v>185</v>
      </c>
      <c r="C82" t="s">
        <v>621</v>
      </c>
      <c r="D82" s="1">
        <v>44081</v>
      </c>
      <c r="E82" t="s">
        <v>580</v>
      </c>
      <c r="F82" t="s">
        <v>72</v>
      </c>
      <c r="G82" t="s">
        <v>73</v>
      </c>
      <c r="H82" t="s">
        <v>536</v>
      </c>
      <c r="I82" t="s">
        <v>537</v>
      </c>
      <c r="J82" t="s">
        <v>529</v>
      </c>
      <c r="K82" t="s">
        <v>530</v>
      </c>
      <c r="L82" s="2">
        <v>14000</v>
      </c>
      <c r="M82" s="2">
        <v>14000</v>
      </c>
      <c r="N82" t="s">
        <v>526</v>
      </c>
      <c r="O82" t="s">
        <v>558</v>
      </c>
      <c r="P82" s="2">
        <v>0</v>
      </c>
      <c r="Q82" t="s">
        <v>527</v>
      </c>
    </row>
    <row r="83" spans="1:17" x14ac:dyDescent="0.45">
      <c r="A83" s="3">
        <v>82</v>
      </c>
      <c r="B83" t="s">
        <v>186</v>
      </c>
      <c r="C83" t="s">
        <v>622</v>
      </c>
      <c r="D83" s="1">
        <v>44082</v>
      </c>
      <c r="E83" t="s">
        <v>580</v>
      </c>
      <c r="F83" t="s">
        <v>74</v>
      </c>
      <c r="G83" t="s">
        <v>75</v>
      </c>
      <c r="H83" t="s">
        <v>536</v>
      </c>
      <c r="I83" t="s">
        <v>537</v>
      </c>
      <c r="J83" t="s">
        <v>529</v>
      </c>
      <c r="K83" t="s">
        <v>517</v>
      </c>
      <c r="L83" s="2">
        <v>22000</v>
      </c>
      <c r="M83" s="2">
        <v>22000</v>
      </c>
      <c r="N83" t="s">
        <v>526</v>
      </c>
      <c r="O83" t="s">
        <v>558</v>
      </c>
      <c r="P83" s="2">
        <v>0</v>
      </c>
      <c r="Q83" t="s">
        <v>527</v>
      </c>
    </row>
    <row r="84" spans="1:17" x14ac:dyDescent="0.45">
      <c r="A84" s="3">
        <v>83</v>
      </c>
      <c r="B84" t="s">
        <v>187</v>
      </c>
      <c r="C84" t="s">
        <v>623</v>
      </c>
      <c r="D84" s="1">
        <v>44083</v>
      </c>
      <c r="E84" t="s">
        <v>580</v>
      </c>
      <c r="F84" t="s">
        <v>79</v>
      </c>
      <c r="G84" t="s">
        <v>80</v>
      </c>
      <c r="H84" t="s">
        <v>544</v>
      </c>
      <c r="I84" t="s">
        <v>545</v>
      </c>
      <c r="J84" t="s">
        <v>552</v>
      </c>
      <c r="K84" t="s">
        <v>523</v>
      </c>
      <c r="L84" s="2">
        <v>10000</v>
      </c>
      <c r="M84" s="2">
        <v>0</v>
      </c>
      <c r="N84" t="s">
        <v>518</v>
      </c>
      <c r="O84" t="s">
        <v>558</v>
      </c>
      <c r="P84" s="2">
        <v>10000</v>
      </c>
      <c r="Q84" t="s">
        <v>527</v>
      </c>
    </row>
    <row r="85" spans="1:17" x14ac:dyDescent="0.45">
      <c r="A85" s="3">
        <v>84</v>
      </c>
      <c r="B85" t="s">
        <v>188</v>
      </c>
      <c r="C85" t="s">
        <v>624</v>
      </c>
      <c r="D85" s="1">
        <v>44096</v>
      </c>
      <c r="E85" t="s">
        <v>580</v>
      </c>
      <c r="F85" t="s">
        <v>7</v>
      </c>
      <c r="G85" t="s">
        <v>8</v>
      </c>
      <c r="H85" t="s">
        <v>536</v>
      </c>
      <c r="I85" t="s">
        <v>537</v>
      </c>
      <c r="J85" t="s">
        <v>516</v>
      </c>
      <c r="K85" t="s">
        <v>525</v>
      </c>
      <c r="L85" s="2">
        <v>98000</v>
      </c>
      <c r="M85" s="2">
        <v>18000</v>
      </c>
      <c r="N85" t="s">
        <v>518</v>
      </c>
      <c r="O85" t="s">
        <v>519</v>
      </c>
      <c r="P85" s="2">
        <v>80000</v>
      </c>
      <c r="Q85" t="s">
        <v>520</v>
      </c>
    </row>
    <row r="86" spans="1:17" x14ac:dyDescent="0.45">
      <c r="A86" s="3">
        <v>85</v>
      </c>
      <c r="B86" t="s">
        <v>189</v>
      </c>
      <c r="C86" t="s">
        <v>625</v>
      </c>
      <c r="D86" s="1">
        <v>44097</v>
      </c>
      <c r="E86" t="s">
        <v>580</v>
      </c>
      <c r="F86" t="s">
        <v>12</v>
      </c>
      <c r="G86" t="s">
        <v>13</v>
      </c>
      <c r="H86" t="s">
        <v>539</v>
      </c>
      <c r="I86" t="s">
        <v>540</v>
      </c>
      <c r="J86" t="s">
        <v>522</v>
      </c>
      <c r="K86" t="s">
        <v>530</v>
      </c>
      <c r="L86" s="2">
        <v>12000</v>
      </c>
      <c r="M86" s="2">
        <v>12000</v>
      </c>
      <c r="N86" t="s">
        <v>526</v>
      </c>
      <c r="O86" t="s">
        <v>519</v>
      </c>
      <c r="P86" s="2">
        <v>0</v>
      </c>
      <c r="Q86" t="s">
        <v>527</v>
      </c>
    </row>
    <row r="87" spans="1:17" x14ac:dyDescent="0.45">
      <c r="A87" s="3">
        <v>86</v>
      </c>
      <c r="B87" t="s">
        <v>190</v>
      </c>
      <c r="C87" t="s">
        <v>626</v>
      </c>
      <c r="D87" s="1">
        <v>44098</v>
      </c>
      <c r="E87" t="s">
        <v>580</v>
      </c>
      <c r="F87" t="s">
        <v>15</v>
      </c>
      <c r="G87" t="s">
        <v>16</v>
      </c>
      <c r="H87" t="s">
        <v>544</v>
      </c>
      <c r="I87" t="s">
        <v>545</v>
      </c>
      <c r="J87" t="s">
        <v>516</v>
      </c>
      <c r="K87" t="s">
        <v>517</v>
      </c>
      <c r="L87" s="2">
        <v>24000</v>
      </c>
      <c r="M87" s="2">
        <v>24000</v>
      </c>
      <c r="N87" t="s">
        <v>526</v>
      </c>
      <c r="O87" t="s">
        <v>519</v>
      </c>
      <c r="P87" s="2">
        <v>0</v>
      </c>
      <c r="Q87" t="s">
        <v>527</v>
      </c>
    </row>
    <row r="88" spans="1:17" x14ac:dyDescent="0.45">
      <c r="A88" s="3">
        <v>87</v>
      </c>
      <c r="B88" t="s">
        <v>191</v>
      </c>
      <c r="C88" t="s">
        <v>627</v>
      </c>
      <c r="D88" s="1">
        <v>44099</v>
      </c>
      <c r="E88" t="s">
        <v>580</v>
      </c>
      <c r="F88" t="s">
        <v>18</v>
      </c>
      <c r="G88" t="s">
        <v>19</v>
      </c>
      <c r="H88" t="s">
        <v>536</v>
      </c>
      <c r="I88" t="s">
        <v>537</v>
      </c>
      <c r="J88" t="s">
        <v>529</v>
      </c>
      <c r="K88" t="s">
        <v>523</v>
      </c>
      <c r="L88" s="2">
        <v>92000</v>
      </c>
      <c r="M88" s="2">
        <v>32000</v>
      </c>
      <c r="N88" t="s">
        <v>518</v>
      </c>
      <c r="O88" t="s">
        <v>519</v>
      </c>
      <c r="P88" s="2">
        <v>60000</v>
      </c>
      <c r="Q88" t="s">
        <v>520</v>
      </c>
    </row>
    <row r="89" spans="1:17" x14ac:dyDescent="0.45">
      <c r="A89" s="3">
        <v>88</v>
      </c>
      <c r="B89" t="s">
        <v>192</v>
      </c>
      <c r="C89" t="s">
        <v>628</v>
      </c>
      <c r="D89" s="1">
        <v>44100</v>
      </c>
      <c r="E89" t="s">
        <v>580</v>
      </c>
      <c r="F89" t="s">
        <v>21</v>
      </c>
      <c r="G89" t="s">
        <v>22</v>
      </c>
      <c r="H89" t="s">
        <v>539</v>
      </c>
      <c r="I89" t="s">
        <v>540</v>
      </c>
      <c r="J89" t="s">
        <v>516</v>
      </c>
      <c r="K89" t="s">
        <v>523</v>
      </c>
      <c r="L89" s="2">
        <v>70000</v>
      </c>
      <c r="M89" s="2">
        <v>30000</v>
      </c>
      <c r="N89" t="s">
        <v>518</v>
      </c>
      <c r="O89" t="s">
        <v>519</v>
      </c>
      <c r="P89" s="2">
        <v>40000</v>
      </c>
      <c r="Q89" t="s">
        <v>520</v>
      </c>
    </row>
    <row r="90" spans="1:17" x14ac:dyDescent="0.45">
      <c r="A90" s="3">
        <v>89</v>
      </c>
      <c r="B90" t="s">
        <v>193</v>
      </c>
      <c r="C90" t="s">
        <v>629</v>
      </c>
      <c r="D90" s="1">
        <v>44101</v>
      </c>
      <c r="E90" t="s">
        <v>580</v>
      </c>
      <c r="F90" t="s">
        <v>26</v>
      </c>
      <c r="G90" t="s">
        <v>27</v>
      </c>
      <c r="H90" t="s">
        <v>514</v>
      </c>
      <c r="I90" t="s">
        <v>515</v>
      </c>
      <c r="J90" t="s">
        <v>516</v>
      </c>
      <c r="K90" t="s">
        <v>525</v>
      </c>
      <c r="L90" s="2">
        <v>24000</v>
      </c>
      <c r="M90" s="2">
        <v>0</v>
      </c>
      <c r="N90" t="s">
        <v>518</v>
      </c>
      <c r="O90" t="s">
        <v>519</v>
      </c>
      <c r="P90" s="2">
        <v>24000</v>
      </c>
      <c r="Q90" t="s">
        <v>527</v>
      </c>
    </row>
    <row r="91" spans="1:17" x14ac:dyDescent="0.45">
      <c r="A91" s="3">
        <v>90</v>
      </c>
      <c r="B91" t="s">
        <v>194</v>
      </c>
      <c r="C91" t="s">
        <v>630</v>
      </c>
      <c r="D91" s="1">
        <v>44105</v>
      </c>
      <c r="E91" t="s">
        <v>631</v>
      </c>
      <c r="F91" t="s">
        <v>28</v>
      </c>
      <c r="G91" t="s">
        <v>29</v>
      </c>
      <c r="H91" t="s">
        <v>544</v>
      </c>
      <c r="I91" t="s">
        <v>545</v>
      </c>
      <c r="J91" t="s">
        <v>541</v>
      </c>
      <c r="K91" t="s">
        <v>530</v>
      </c>
      <c r="L91" s="2">
        <v>15000</v>
      </c>
      <c r="M91" s="2">
        <v>15000</v>
      </c>
      <c r="N91" t="s">
        <v>526</v>
      </c>
      <c r="O91" t="s">
        <v>519</v>
      </c>
      <c r="P91" s="2">
        <v>0</v>
      </c>
      <c r="Q91" t="s">
        <v>527</v>
      </c>
    </row>
    <row r="92" spans="1:17" x14ac:dyDescent="0.45">
      <c r="A92" s="3">
        <v>91</v>
      </c>
      <c r="B92" t="s">
        <v>195</v>
      </c>
      <c r="C92" t="s">
        <v>632</v>
      </c>
      <c r="D92" s="1">
        <v>44106</v>
      </c>
      <c r="E92" t="s">
        <v>631</v>
      </c>
      <c r="F92" t="s">
        <v>32</v>
      </c>
      <c r="G92" t="s">
        <v>33</v>
      </c>
      <c r="H92" t="s">
        <v>536</v>
      </c>
      <c r="I92" t="s">
        <v>537</v>
      </c>
      <c r="J92" t="s">
        <v>541</v>
      </c>
      <c r="K92" t="s">
        <v>517</v>
      </c>
      <c r="L92" s="2">
        <v>18000</v>
      </c>
      <c r="M92" s="2">
        <v>18000</v>
      </c>
      <c r="N92" t="s">
        <v>526</v>
      </c>
      <c r="O92" t="s">
        <v>519</v>
      </c>
      <c r="P92" s="2">
        <v>0</v>
      </c>
      <c r="Q92" t="s">
        <v>527</v>
      </c>
    </row>
    <row r="93" spans="1:17" x14ac:dyDescent="0.45">
      <c r="A93" s="3">
        <v>92</v>
      </c>
      <c r="B93" t="s">
        <v>196</v>
      </c>
      <c r="C93" t="s">
        <v>633</v>
      </c>
      <c r="D93" s="1">
        <v>44107</v>
      </c>
      <c r="E93" t="s">
        <v>631</v>
      </c>
      <c r="F93" t="s">
        <v>47</v>
      </c>
      <c r="G93" t="s">
        <v>48</v>
      </c>
      <c r="H93" t="s">
        <v>539</v>
      </c>
      <c r="I93" t="s">
        <v>540</v>
      </c>
      <c r="J93" t="s">
        <v>516</v>
      </c>
      <c r="K93" t="s">
        <v>523</v>
      </c>
      <c r="L93" s="2">
        <v>16000</v>
      </c>
      <c r="M93" s="2">
        <v>0</v>
      </c>
      <c r="N93" t="s">
        <v>518</v>
      </c>
      <c r="O93" t="s">
        <v>519</v>
      </c>
      <c r="P93" s="2">
        <v>16000</v>
      </c>
      <c r="Q93" t="s">
        <v>527</v>
      </c>
    </row>
    <row r="94" spans="1:17" x14ac:dyDescent="0.45">
      <c r="A94" s="3">
        <v>93</v>
      </c>
      <c r="B94" t="s">
        <v>197</v>
      </c>
      <c r="C94" t="s">
        <v>634</v>
      </c>
      <c r="D94" s="1">
        <v>44108</v>
      </c>
      <c r="E94" t="s">
        <v>631</v>
      </c>
      <c r="F94" t="s">
        <v>51</v>
      </c>
      <c r="G94" t="s">
        <v>52</v>
      </c>
      <c r="H94" t="s">
        <v>514</v>
      </c>
      <c r="I94" t="s">
        <v>515</v>
      </c>
      <c r="J94" t="s">
        <v>550</v>
      </c>
      <c r="K94" t="s">
        <v>525</v>
      </c>
      <c r="L94" s="2">
        <v>14000</v>
      </c>
      <c r="M94" s="2">
        <v>14000</v>
      </c>
      <c r="N94" t="s">
        <v>526</v>
      </c>
      <c r="O94" t="s">
        <v>519</v>
      </c>
      <c r="P94" s="2">
        <v>0</v>
      </c>
      <c r="Q94" t="s">
        <v>527</v>
      </c>
    </row>
    <row r="95" spans="1:17" x14ac:dyDescent="0.45">
      <c r="A95" s="3">
        <v>94</v>
      </c>
      <c r="B95" t="s">
        <v>198</v>
      </c>
      <c r="C95" t="s">
        <v>635</v>
      </c>
      <c r="D95" s="1">
        <v>44109</v>
      </c>
      <c r="E95" t="s">
        <v>631</v>
      </c>
      <c r="F95" t="s">
        <v>54</v>
      </c>
      <c r="G95" t="s">
        <v>55</v>
      </c>
      <c r="H95" t="s">
        <v>544</v>
      </c>
      <c r="I95" t="s">
        <v>545</v>
      </c>
      <c r="J95" t="s">
        <v>552</v>
      </c>
      <c r="K95" t="s">
        <v>530</v>
      </c>
      <c r="L95" s="2">
        <v>22000</v>
      </c>
      <c r="M95" s="2">
        <v>22000</v>
      </c>
      <c r="N95" t="s">
        <v>526</v>
      </c>
      <c r="O95" t="s">
        <v>519</v>
      </c>
      <c r="P95" s="2">
        <v>0</v>
      </c>
      <c r="Q95" t="s">
        <v>527</v>
      </c>
    </row>
    <row r="96" spans="1:17" x14ac:dyDescent="0.45">
      <c r="A96" s="3">
        <v>95</v>
      </c>
      <c r="B96" t="s">
        <v>199</v>
      </c>
      <c r="C96" t="s">
        <v>636</v>
      </c>
      <c r="D96" s="1">
        <v>44110</v>
      </c>
      <c r="E96" t="s">
        <v>631</v>
      </c>
      <c r="F96" t="s">
        <v>58</v>
      </c>
      <c r="G96" t="s">
        <v>59</v>
      </c>
      <c r="H96" t="s">
        <v>536</v>
      </c>
      <c r="I96" t="s">
        <v>537</v>
      </c>
      <c r="J96" t="s">
        <v>522</v>
      </c>
      <c r="K96" t="s">
        <v>517</v>
      </c>
      <c r="L96" s="2">
        <v>10000</v>
      </c>
      <c r="M96" s="2">
        <v>10000</v>
      </c>
      <c r="N96" t="s">
        <v>526</v>
      </c>
      <c r="O96" t="s">
        <v>519</v>
      </c>
      <c r="P96" s="2">
        <v>0</v>
      </c>
      <c r="Q96" t="s">
        <v>527</v>
      </c>
    </row>
    <row r="97" spans="1:17" x14ac:dyDescent="0.45">
      <c r="A97" s="3">
        <v>96</v>
      </c>
      <c r="B97" t="s">
        <v>200</v>
      </c>
      <c r="C97" t="s">
        <v>637</v>
      </c>
      <c r="D97" s="1">
        <v>44114</v>
      </c>
      <c r="E97" t="s">
        <v>631</v>
      </c>
      <c r="F97" t="s">
        <v>63</v>
      </c>
      <c r="G97" t="s">
        <v>64</v>
      </c>
      <c r="H97" t="s">
        <v>544</v>
      </c>
      <c r="I97" t="s">
        <v>545</v>
      </c>
      <c r="J97" t="s">
        <v>541</v>
      </c>
      <c r="K97" t="s">
        <v>523</v>
      </c>
      <c r="L97" s="2">
        <v>78000</v>
      </c>
      <c r="M97" s="2">
        <v>18000</v>
      </c>
      <c r="N97" t="s">
        <v>518</v>
      </c>
      <c r="O97" t="s">
        <v>519</v>
      </c>
      <c r="P97" s="2">
        <v>60000</v>
      </c>
      <c r="Q97" t="s">
        <v>520</v>
      </c>
    </row>
    <row r="98" spans="1:17" x14ac:dyDescent="0.45">
      <c r="A98" s="3">
        <v>97</v>
      </c>
      <c r="B98" t="s">
        <v>201</v>
      </c>
      <c r="C98" t="s">
        <v>638</v>
      </c>
      <c r="D98" s="1">
        <v>44115</v>
      </c>
      <c r="E98" t="s">
        <v>631</v>
      </c>
      <c r="F98" t="s">
        <v>65</v>
      </c>
      <c r="G98" t="s">
        <v>66</v>
      </c>
      <c r="H98" t="s">
        <v>533</v>
      </c>
      <c r="I98" t="s">
        <v>534</v>
      </c>
      <c r="J98" t="s">
        <v>522</v>
      </c>
      <c r="K98" t="s">
        <v>523</v>
      </c>
      <c r="L98" s="2">
        <v>16000</v>
      </c>
      <c r="M98" s="2">
        <v>16000</v>
      </c>
      <c r="N98" t="s">
        <v>526</v>
      </c>
      <c r="O98" t="s">
        <v>519</v>
      </c>
      <c r="P98" s="2">
        <v>0</v>
      </c>
      <c r="Q98" t="s">
        <v>527</v>
      </c>
    </row>
    <row r="99" spans="1:17" x14ac:dyDescent="0.45">
      <c r="A99" s="3">
        <v>98</v>
      </c>
      <c r="B99" t="s">
        <v>202</v>
      </c>
      <c r="C99" t="s">
        <v>639</v>
      </c>
      <c r="D99" s="1">
        <v>44116</v>
      </c>
      <c r="E99" t="s">
        <v>631</v>
      </c>
      <c r="F99" t="s">
        <v>70</v>
      </c>
      <c r="G99" t="s">
        <v>71</v>
      </c>
      <c r="H99" t="s">
        <v>536</v>
      </c>
      <c r="I99" t="s">
        <v>537</v>
      </c>
      <c r="J99" t="s">
        <v>541</v>
      </c>
      <c r="K99" t="s">
        <v>525</v>
      </c>
      <c r="L99" s="2">
        <v>14000</v>
      </c>
      <c r="M99" s="2">
        <v>14000</v>
      </c>
      <c r="N99" t="s">
        <v>526</v>
      </c>
      <c r="O99" t="s">
        <v>519</v>
      </c>
      <c r="P99" s="2">
        <v>0</v>
      </c>
      <c r="Q99" t="s">
        <v>527</v>
      </c>
    </row>
    <row r="100" spans="1:17" x14ac:dyDescent="0.45">
      <c r="A100" s="3">
        <v>99</v>
      </c>
      <c r="B100" t="s">
        <v>203</v>
      </c>
      <c r="C100" t="s">
        <v>640</v>
      </c>
      <c r="D100" s="1">
        <v>44125</v>
      </c>
      <c r="E100" t="s">
        <v>631</v>
      </c>
      <c r="F100" t="s">
        <v>72</v>
      </c>
      <c r="G100" t="s">
        <v>73</v>
      </c>
      <c r="H100" t="s">
        <v>539</v>
      </c>
      <c r="I100" t="s">
        <v>540</v>
      </c>
      <c r="J100" t="s">
        <v>529</v>
      </c>
      <c r="K100" t="s">
        <v>530</v>
      </c>
      <c r="L100" s="2">
        <v>22000</v>
      </c>
      <c r="M100" s="2">
        <v>22000</v>
      </c>
      <c r="N100" t="s">
        <v>526</v>
      </c>
      <c r="O100" t="s">
        <v>558</v>
      </c>
      <c r="P100" s="2">
        <v>0</v>
      </c>
      <c r="Q100" t="s">
        <v>527</v>
      </c>
    </row>
    <row r="101" spans="1:17" x14ac:dyDescent="0.45">
      <c r="A101" s="3">
        <v>100</v>
      </c>
      <c r="B101" t="s">
        <v>204</v>
      </c>
      <c r="C101" t="s">
        <v>641</v>
      </c>
      <c r="D101" s="1">
        <v>44126</v>
      </c>
      <c r="E101" t="s">
        <v>631</v>
      </c>
      <c r="F101" t="s">
        <v>74</v>
      </c>
      <c r="G101" t="s">
        <v>75</v>
      </c>
      <c r="H101" t="s">
        <v>514</v>
      </c>
      <c r="I101" t="s">
        <v>515</v>
      </c>
      <c r="J101" t="s">
        <v>529</v>
      </c>
      <c r="K101" t="s">
        <v>517</v>
      </c>
      <c r="L101" s="2">
        <v>10000</v>
      </c>
      <c r="M101" s="2">
        <v>10000</v>
      </c>
      <c r="N101" t="s">
        <v>526</v>
      </c>
      <c r="O101" t="s">
        <v>558</v>
      </c>
      <c r="P101" s="2">
        <v>0</v>
      </c>
      <c r="Q101" t="s">
        <v>527</v>
      </c>
    </row>
    <row r="102" spans="1:17" x14ac:dyDescent="0.45">
      <c r="A102" s="3">
        <v>101</v>
      </c>
      <c r="B102" t="s">
        <v>205</v>
      </c>
      <c r="C102" t="s">
        <v>642</v>
      </c>
      <c r="D102" s="1">
        <v>44127</v>
      </c>
      <c r="E102" t="s">
        <v>631</v>
      </c>
      <c r="F102" t="s">
        <v>79</v>
      </c>
      <c r="G102" t="s">
        <v>80</v>
      </c>
      <c r="H102" t="s">
        <v>544</v>
      </c>
      <c r="I102" t="s">
        <v>545</v>
      </c>
      <c r="J102" t="s">
        <v>552</v>
      </c>
      <c r="K102" t="s">
        <v>523</v>
      </c>
      <c r="L102" s="2">
        <v>12000</v>
      </c>
      <c r="M102" s="2">
        <v>0</v>
      </c>
      <c r="N102" t="s">
        <v>518</v>
      </c>
      <c r="O102" t="s">
        <v>558</v>
      </c>
      <c r="P102" s="2">
        <v>12000</v>
      </c>
      <c r="Q102" t="s">
        <v>527</v>
      </c>
    </row>
    <row r="103" spans="1:17" x14ac:dyDescent="0.45">
      <c r="A103" s="3">
        <v>102</v>
      </c>
      <c r="B103" t="s">
        <v>206</v>
      </c>
      <c r="C103" t="s">
        <v>643</v>
      </c>
      <c r="D103" s="1">
        <v>44136</v>
      </c>
      <c r="E103" t="s">
        <v>631</v>
      </c>
      <c r="F103" t="s">
        <v>7</v>
      </c>
      <c r="G103" t="s">
        <v>8</v>
      </c>
      <c r="H103" t="s">
        <v>536</v>
      </c>
      <c r="I103" t="s">
        <v>537</v>
      </c>
      <c r="J103" t="s">
        <v>516</v>
      </c>
      <c r="K103" t="s">
        <v>525</v>
      </c>
      <c r="L103" s="2">
        <v>17000</v>
      </c>
      <c r="M103" s="2">
        <v>17000</v>
      </c>
      <c r="N103" t="s">
        <v>526</v>
      </c>
      <c r="O103" t="s">
        <v>519</v>
      </c>
      <c r="P103" s="2">
        <v>0</v>
      </c>
      <c r="Q103" t="s">
        <v>527</v>
      </c>
    </row>
    <row r="104" spans="1:17" x14ac:dyDescent="0.45">
      <c r="A104" s="3">
        <v>103</v>
      </c>
      <c r="B104" t="s">
        <v>207</v>
      </c>
      <c r="C104" t="s">
        <v>644</v>
      </c>
      <c r="D104" s="1">
        <v>44137</v>
      </c>
      <c r="E104" t="s">
        <v>631</v>
      </c>
      <c r="F104" t="s">
        <v>12</v>
      </c>
      <c r="G104" t="s">
        <v>13</v>
      </c>
      <c r="H104" t="s">
        <v>539</v>
      </c>
      <c r="I104" t="s">
        <v>540</v>
      </c>
      <c r="J104" t="s">
        <v>522</v>
      </c>
      <c r="K104" t="s">
        <v>530</v>
      </c>
      <c r="L104" s="2">
        <v>20000</v>
      </c>
      <c r="M104" s="2">
        <v>20000</v>
      </c>
      <c r="N104" t="s">
        <v>526</v>
      </c>
      <c r="O104" t="s">
        <v>519</v>
      </c>
      <c r="P104" s="2">
        <v>0</v>
      </c>
      <c r="Q104" t="s">
        <v>527</v>
      </c>
    </row>
    <row r="105" spans="1:17" x14ac:dyDescent="0.45">
      <c r="A105" s="3">
        <v>104</v>
      </c>
      <c r="B105" t="s">
        <v>208</v>
      </c>
      <c r="C105" t="s">
        <v>645</v>
      </c>
      <c r="D105" s="1">
        <v>44138</v>
      </c>
      <c r="E105" t="s">
        <v>631</v>
      </c>
      <c r="F105" t="s">
        <v>15</v>
      </c>
      <c r="G105" t="s">
        <v>16</v>
      </c>
      <c r="H105" t="s">
        <v>544</v>
      </c>
      <c r="I105" t="s">
        <v>545</v>
      </c>
      <c r="J105" t="s">
        <v>516</v>
      </c>
      <c r="K105" t="s">
        <v>517</v>
      </c>
      <c r="L105" s="2">
        <v>85000</v>
      </c>
      <c r="M105" s="2">
        <v>25000</v>
      </c>
      <c r="N105" t="s">
        <v>518</v>
      </c>
      <c r="O105" t="s">
        <v>519</v>
      </c>
      <c r="P105" s="2">
        <v>60000</v>
      </c>
      <c r="Q105" t="s">
        <v>520</v>
      </c>
    </row>
    <row r="106" spans="1:17" x14ac:dyDescent="0.45">
      <c r="A106" s="3">
        <v>105</v>
      </c>
      <c r="B106" t="s">
        <v>209</v>
      </c>
      <c r="C106" t="s">
        <v>646</v>
      </c>
      <c r="D106" s="1">
        <v>44139</v>
      </c>
      <c r="E106" t="s">
        <v>631</v>
      </c>
      <c r="F106" t="s">
        <v>18</v>
      </c>
      <c r="G106" t="s">
        <v>19</v>
      </c>
      <c r="H106" t="s">
        <v>536</v>
      </c>
      <c r="I106" t="s">
        <v>537</v>
      </c>
      <c r="J106" t="s">
        <v>529</v>
      </c>
      <c r="K106" t="s">
        <v>523</v>
      </c>
      <c r="L106" s="2">
        <v>13000</v>
      </c>
      <c r="M106" s="2">
        <v>13000</v>
      </c>
      <c r="N106" t="s">
        <v>526</v>
      </c>
      <c r="O106" t="s">
        <v>519</v>
      </c>
      <c r="P106" s="2">
        <v>0</v>
      </c>
      <c r="Q106" t="s">
        <v>527</v>
      </c>
    </row>
    <row r="107" spans="1:17" x14ac:dyDescent="0.45">
      <c r="A107" s="3">
        <v>106</v>
      </c>
      <c r="B107" t="s">
        <v>210</v>
      </c>
      <c r="C107" t="s">
        <v>647</v>
      </c>
      <c r="D107" s="1">
        <v>44140</v>
      </c>
      <c r="E107" t="s">
        <v>631</v>
      </c>
      <c r="F107" t="s">
        <v>21</v>
      </c>
      <c r="G107" t="s">
        <v>22</v>
      </c>
      <c r="H107" t="s">
        <v>544</v>
      </c>
      <c r="I107" t="s">
        <v>545</v>
      </c>
      <c r="J107" t="s">
        <v>516</v>
      </c>
      <c r="K107" t="s">
        <v>523</v>
      </c>
      <c r="L107" s="2">
        <v>22000</v>
      </c>
      <c r="M107" s="2">
        <v>22000</v>
      </c>
      <c r="N107" t="s">
        <v>526</v>
      </c>
      <c r="O107" t="s">
        <v>519</v>
      </c>
      <c r="P107" s="2">
        <v>0</v>
      </c>
      <c r="Q107" t="s">
        <v>527</v>
      </c>
    </row>
    <row r="108" spans="1:17" x14ac:dyDescent="0.45">
      <c r="A108" s="3">
        <v>107</v>
      </c>
      <c r="B108" t="s">
        <v>211</v>
      </c>
      <c r="C108" t="s">
        <v>648</v>
      </c>
      <c r="D108" s="1">
        <v>44141</v>
      </c>
      <c r="E108" t="s">
        <v>631</v>
      </c>
      <c r="F108" t="s">
        <v>26</v>
      </c>
      <c r="G108" t="s">
        <v>27</v>
      </c>
      <c r="H108" t="s">
        <v>536</v>
      </c>
      <c r="I108" t="s">
        <v>537</v>
      </c>
      <c r="J108" t="s">
        <v>516</v>
      </c>
      <c r="K108" t="s">
        <v>525</v>
      </c>
      <c r="L108" s="2">
        <v>21000</v>
      </c>
      <c r="M108" s="2">
        <v>21000</v>
      </c>
      <c r="N108" t="s">
        <v>526</v>
      </c>
      <c r="O108" t="s">
        <v>519</v>
      </c>
      <c r="P108" s="2">
        <v>0</v>
      </c>
      <c r="Q108" t="s">
        <v>527</v>
      </c>
    </row>
    <row r="109" spans="1:17" x14ac:dyDescent="0.45">
      <c r="A109" s="3">
        <v>108</v>
      </c>
      <c r="B109" t="s">
        <v>212</v>
      </c>
      <c r="C109" t="s">
        <v>649</v>
      </c>
      <c r="D109" s="1">
        <v>44142</v>
      </c>
      <c r="E109" t="s">
        <v>631</v>
      </c>
      <c r="F109" t="s">
        <v>28</v>
      </c>
      <c r="G109" t="s">
        <v>29</v>
      </c>
      <c r="H109" t="s">
        <v>539</v>
      </c>
      <c r="I109" t="s">
        <v>540</v>
      </c>
      <c r="J109" t="s">
        <v>541</v>
      </c>
      <c r="K109" t="s">
        <v>530</v>
      </c>
      <c r="L109" s="2">
        <v>26000</v>
      </c>
      <c r="M109" s="2">
        <v>26000</v>
      </c>
      <c r="N109" t="s">
        <v>526</v>
      </c>
      <c r="O109" t="s">
        <v>519</v>
      </c>
      <c r="P109" s="2">
        <v>0</v>
      </c>
      <c r="Q109" t="s">
        <v>531</v>
      </c>
    </row>
    <row r="110" spans="1:17" x14ac:dyDescent="0.45">
      <c r="A110" s="3">
        <v>109</v>
      </c>
      <c r="B110" t="s">
        <v>213</v>
      </c>
      <c r="C110" t="s">
        <v>650</v>
      </c>
      <c r="D110" s="1">
        <v>44146</v>
      </c>
      <c r="E110" t="s">
        <v>631</v>
      </c>
      <c r="F110" t="s">
        <v>32</v>
      </c>
      <c r="G110" t="s">
        <v>33</v>
      </c>
      <c r="H110" t="s">
        <v>533</v>
      </c>
      <c r="I110" t="s">
        <v>534</v>
      </c>
      <c r="J110" t="s">
        <v>541</v>
      </c>
      <c r="K110" t="s">
        <v>517</v>
      </c>
      <c r="L110" s="2">
        <v>27000</v>
      </c>
      <c r="M110" s="2">
        <v>27000</v>
      </c>
      <c r="N110" t="s">
        <v>526</v>
      </c>
      <c r="O110" t="s">
        <v>519</v>
      </c>
      <c r="P110" s="2">
        <v>0</v>
      </c>
      <c r="Q110" t="s">
        <v>531</v>
      </c>
    </row>
    <row r="111" spans="1:17" x14ac:dyDescent="0.45">
      <c r="A111" s="3">
        <v>110</v>
      </c>
      <c r="B111" t="s">
        <v>214</v>
      </c>
      <c r="C111" t="s">
        <v>651</v>
      </c>
      <c r="D111" s="1">
        <v>44147</v>
      </c>
      <c r="E111" t="s">
        <v>631</v>
      </c>
      <c r="F111" t="s">
        <v>36</v>
      </c>
      <c r="G111" t="s">
        <v>37</v>
      </c>
      <c r="H111" t="s">
        <v>536</v>
      </c>
      <c r="I111" t="s">
        <v>537</v>
      </c>
      <c r="J111" t="s">
        <v>522</v>
      </c>
      <c r="K111" t="s">
        <v>523</v>
      </c>
      <c r="L111" s="2">
        <v>11000</v>
      </c>
      <c r="M111" s="2">
        <v>0</v>
      </c>
      <c r="N111" t="s">
        <v>518</v>
      </c>
      <c r="O111" t="s">
        <v>519</v>
      </c>
      <c r="P111" s="2">
        <v>11000</v>
      </c>
      <c r="Q111" t="s">
        <v>527</v>
      </c>
    </row>
    <row r="112" spans="1:17" x14ac:dyDescent="0.45">
      <c r="A112" s="3">
        <v>111</v>
      </c>
      <c r="B112" t="s">
        <v>215</v>
      </c>
      <c r="C112" t="s">
        <v>652</v>
      </c>
      <c r="D112" s="1">
        <v>44148</v>
      </c>
      <c r="E112" t="s">
        <v>631</v>
      </c>
      <c r="F112" t="s">
        <v>39</v>
      </c>
      <c r="G112" t="s">
        <v>40</v>
      </c>
      <c r="H112" t="s">
        <v>544</v>
      </c>
      <c r="I112" t="s">
        <v>545</v>
      </c>
      <c r="J112" t="s">
        <v>516</v>
      </c>
      <c r="K112" t="s">
        <v>525</v>
      </c>
      <c r="L112" s="2">
        <v>31000</v>
      </c>
      <c r="M112" s="2">
        <v>31000</v>
      </c>
      <c r="N112" t="s">
        <v>526</v>
      </c>
      <c r="O112" t="s">
        <v>519</v>
      </c>
      <c r="P112" s="2">
        <v>0</v>
      </c>
      <c r="Q112" t="s">
        <v>531</v>
      </c>
    </row>
    <row r="113" spans="1:17" x14ac:dyDescent="0.45">
      <c r="A113" s="3">
        <v>112</v>
      </c>
      <c r="B113" t="s">
        <v>216</v>
      </c>
      <c r="C113" t="s">
        <v>653</v>
      </c>
      <c r="D113" s="1">
        <v>44149</v>
      </c>
      <c r="E113" t="s">
        <v>631</v>
      </c>
      <c r="F113" t="s">
        <v>43</v>
      </c>
      <c r="G113" t="s">
        <v>44</v>
      </c>
      <c r="H113" t="s">
        <v>514</v>
      </c>
      <c r="I113" t="s">
        <v>515</v>
      </c>
      <c r="J113" t="s">
        <v>522</v>
      </c>
      <c r="K113" t="s">
        <v>530</v>
      </c>
      <c r="L113" s="2">
        <v>12000</v>
      </c>
      <c r="M113" s="2">
        <v>12000</v>
      </c>
      <c r="N113" t="s">
        <v>526</v>
      </c>
      <c r="O113" t="s">
        <v>519</v>
      </c>
      <c r="P113" s="2">
        <v>0</v>
      </c>
      <c r="Q113" t="s">
        <v>527</v>
      </c>
    </row>
    <row r="114" spans="1:17" x14ac:dyDescent="0.45">
      <c r="A114" s="3">
        <v>113</v>
      </c>
      <c r="B114" t="s">
        <v>217</v>
      </c>
      <c r="C114" t="s">
        <v>654</v>
      </c>
      <c r="D114" s="1">
        <v>44150</v>
      </c>
      <c r="E114" t="s">
        <v>631</v>
      </c>
      <c r="F114" t="s">
        <v>70</v>
      </c>
      <c r="G114" t="s">
        <v>71</v>
      </c>
      <c r="H114" t="s">
        <v>544</v>
      </c>
      <c r="I114" t="s">
        <v>545</v>
      </c>
      <c r="J114" t="s">
        <v>541</v>
      </c>
      <c r="K114" t="s">
        <v>517</v>
      </c>
      <c r="L114" s="2">
        <v>24000</v>
      </c>
      <c r="M114" s="2">
        <v>24000</v>
      </c>
      <c r="N114" t="s">
        <v>526</v>
      </c>
      <c r="O114" t="s">
        <v>519</v>
      </c>
      <c r="P114" s="2">
        <v>0</v>
      </c>
      <c r="Q114" t="s">
        <v>527</v>
      </c>
    </row>
    <row r="115" spans="1:17" x14ac:dyDescent="0.45">
      <c r="A115" s="3">
        <v>114</v>
      </c>
      <c r="B115" t="s">
        <v>218</v>
      </c>
      <c r="C115" t="s">
        <v>655</v>
      </c>
      <c r="D115" s="1">
        <v>44151</v>
      </c>
      <c r="E115" t="s">
        <v>631</v>
      </c>
      <c r="F115" t="s">
        <v>72</v>
      </c>
      <c r="G115" t="s">
        <v>73</v>
      </c>
      <c r="H115" t="s">
        <v>536</v>
      </c>
      <c r="I115" t="s">
        <v>537</v>
      </c>
      <c r="J115" t="s">
        <v>529</v>
      </c>
      <c r="K115" t="s">
        <v>523</v>
      </c>
      <c r="L115" s="2">
        <v>32000</v>
      </c>
      <c r="M115" s="2">
        <v>32000</v>
      </c>
      <c r="N115" t="s">
        <v>526</v>
      </c>
      <c r="O115" t="s">
        <v>558</v>
      </c>
      <c r="P115" s="2">
        <v>0</v>
      </c>
      <c r="Q115" t="s">
        <v>531</v>
      </c>
    </row>
    <row r="116" spans="1:17" x14ac:dyDescent="0.45">
      <c r="A116" s="3">
        <v>115</v>
      </c>
      <c r="B116" t="s">
        <v>219</v>
      </c>
      <c r="C116" t="s">
        <v>656</v>
      </c>
      <c r="D116" s="1">
        <v>44152</v>
      </c>
      <c r="E116" t="s">
        <v>631</v>
      </c>
      <c r="F116" t="s">
        <v>74</v>
      </c>
      <c r="G116" t="s">
        <v>75</v>
      </c>
      <c r="H116" t="s">
        <v>539</v>
      </c>
      <c r="I116" t="s">
        <v>540</v>
      </c>
      <c r="J116" t="s">
        <v>529</v>
      </c>
      <c r="K116" t="s">
        <v>523</v>
      </c>
      <c r="L116" s="2">
        <v>31000</v>
      </c>
      <c r="M116" s="2">
        <v>31000</v>
      </c>
      <c r="N116" t="s">
        <v>526</v>
      </c>
      <c r="O116" t="s">
        <v>558</v>
      </c>
      <c r="P116" s="2">
        <v>0</v>
      </c>
      <c r="Q116" t="s">
        <v>531</v>
      </c>
    </row>
    <row r="117" spans="1:17" x14ac:dyDescent="0.45">
      <c r="A117" s="3">
        <v>116</v>
      </c>
      <c r="B117" t="s">
        <v>220</v>
      </c>
      <c r="C117" t="s">
        <v>657</v>
      </c>
      <c r="D117" s="1">
        <v>44153</v>
      </c>
      <c r="E117" t="s">
        <v>631</v>
      </c>
      <c r="F117" t="s">
        <v>79</v>
      </c>
      <c r="G117" t="s">
        <v>80</v>
      </c>
      <c r="H117" t="s">
        <v>514</v>
      </c>
      <c r="I117" t="s">
        <v>515</v>
      </c>
      <c r="J117" t="s">
        <v>552</v>
      </c>
      <c r="K117" t="s">
        <v>525</v>
      </c>
      <c r="L117" s="2">
        <v>12000</v>
      </c>
      <c r="M117" s="2">
        <v>12000</v>
      </c>
      <c r="N117" t="s">
        <v>526</v>
      </c>
      <c r="O117" t="s">
        <v>558</v>
      </c>
      <c r="P117" s="2">
        <v>0</v>
      </c>
      <c r="Q117" t="s">
        <v>527</v>
      </c>
    </row>
    <row r="118" spans="1:17" x14ac:dyDescent="0.45">
      <c r="A118" s="3">
        <v>117</v>
      </c>
      <c r="B118" t="s">
        <v>221</v>
      </c>
      <c r="C118" t="s">
        <v>658</v>
      </c>
      <c r="D118" s="1">
        <v>44154</v>
      </c>
      <c r="E118" t="s">
        <v>631</v>
      </c>
      <c r="F118" t="s">
        <v>7</v>
      </c>
      <c r="G118" t="s">
        <v>8</v>
      </c>
      <c r="H118" t="s">
        <v>544</v>
      </c>
      <c r="I118" t="s">
        <v>545</v>
      </c>
      <c r="J118" t="s">
        <v>516</v>
      </c>
      <c r="K118" t="s">
        <v>530</v>
      </c>
      <c r="L118" s="2">
        <v>24000</v>
      </c>
      <c r="M118" s="2">
        <v>24000</v>
      </c>
      <c r="N118" t="s">
        <v>526</v>
      </c>
      <c r="O118" t="s">
        <v>519</v>
      </c>
      <c r="P118" s="2">
        <v>0</v>
      </c>
      <c r="Q118" t="s">
        <v>527</v>
      </c>
    </row>
    <row r="119" spans="1:17" x14ac:dyDescent="0.45">
      <c r="A119" s="3">
        <v>118</v>
      </c>
      <c r="B119" t="s">
        <v>222</v>
      </c>
      <c r="C119" t="s">
        <v>659</v>
      </c>
      <c r="D119" s="1">
        <v>44155</v>
      </c>
      <c r="E119" t="s">
        <v>631</v>
      </c>
      <c r="F119" t="s">
        <v>12</v>
      </c>
      <c r="G119" t="s">
        <v>13</v>
      </c>
      <c r="H119" t="s">
        <v>536</v>
      </c>
      <c r="I119" t="s">
        <v>537</v>
      </c>
      <c r="J119" t="s">
        <v>522</v>
      </c>
      <c r="K119" t="s">
        <v>517</v>
      </c>
      <c r="L119" s="2">
        <v>32000</v>
      </c>
      <c r="M119" s="2">
        <v>32000</v>
      </c>
      <c r="N119" t="s">
        <v>526</v>
      </c>
      <c r="O119" t="s">
        <v>519</v>
      </c>
      <c r="P119" s="2">
        <v>0</v>
      </c>
      <c r="Q119" t="s">
        <v>531</v>
      </c>
    </row>
    <row r="120" spans="1:17" x14ac:dyDescent="0.45">
      <c r="A120" s="3">
        <v>119</v>
      </c>
      <c r="B120" t="s">
        <v>223</v>
      </c>
      <c r="C120" t="s">
        <v>660</v>
      </c>
      <c r="D120" s="1">
        <v>44156</v>
      </c>
      <c r="E120" t="s">
        <v>631</v>
      </c>
      <c r="F120" t="s">
        <v>15</v>
      </c>
      <c r="G120" t="s">
        <v>16</v>
      </c>
      <c r="H120" t="s">
        <v>539</v>
      </c>
      <c r="I120" t="s">
        <v>540</v>
      </c>
      <c r="J120" t="s">
        <v>516</v>
      </c>
      <c r="K120" t="s">
        <v>523</v>
      </c>
      <c r="L120" s="2">
        <v>30000</v>
      </c>
      <c r="M120" s="2">
        <v>0</v>
      </c>
      <c r="N120" t="s">
        <v>518</v>
      </c>
      <c r="O120" t="s">
        <v>519</v>
      </c>
      <c r="P120" s="2">
        <v>30000</v>
      </c>
      <c r="Q120" t="s">
        <v>531</v>
      </c>
    </row>
    <row r="121" spans="1:17" x14ac:dyDescent="0.45">
      <c r="A121" s="3">
        <v>120</v>
      </c>
      <c r="B121" t="s">
        <v>224</v>
      </c>
      <c r="C121" t="s">
        <v>661</v>
      </c>
      <c r="D121" s="1">
        <v>44157</v>
      </c>
      <c r="E121" t="s">
        <v>631</v>
      </c>
      <c r="F121" t="s">
        <v>18</v>
      </c>
      <c r="G121" t="s">
        <v>19</v>
      </c>
      <c r="H121" t="s">
        <v>533</v>
      </c>
      <c r="I121" t="s">
        <v>534</v>
      </c>
      <c r="J121" t="s">
        <v>529</v>
      </c>
      <c r="K121" t="s">
        <v>525</v>
      </c>
      <c r="L121" s="2">
        <v>74000</v>
      </c>
      <c r="M121" s="2">
        <v>24000</v>
      </c>
      <c r="N121" t="s">
        <v>518</v>
      </c>
      <c r="O121" t="s">
        <v>519</v>
      </c>
      <c r="P121" s="2">
        <v>50000</v>
      </c>
      <c r="Q121" t="s">
        <v>520</v>
      </c>
    </row>
    <row r="122" spans="1:17" x14ac:dyDescent="0.45">
      <c r="A122" s="3">
        <v>121</v>
      </c>
      <c r="B122" t="s">
        <v>225</v>
      </c>
      <c r="C122" t="s">
        <v>662</v>
      </c>
      <c r="D122" s="1">
        <v>44158</v>
      </c>
      <c r="E122" t="s">
        <v>631</v>
      </c>
      <c r="F122" t="s">
        <v>21</v>
      </c>
      <c r="G122" t="s">
        <v>22</v>
      </c>
      <c r="H122" t="s">
        <v>536</v>
      </c>
      <c r="I122" t="s">
        <v>537</v>
      </c>
      <c r="J122" t="s">
        <v>516</v>
      </c>
      <c r="K122" t="s">
        <v>530</v>
      </c>
      <c r="L122" s="2">
        <v>15000</v>
      </c>
      <c r="M122" s="2">
        <v>15000</v>
      </c>
      <c r="N122" t="s">
        <v>526</v>
      </c>
      <c r="O122" t="s">
        <v>519</v>
      </c>
      <c r="P122" s="2">
        <v>0</v>
      </c>
      <c r="Q122" t="s">
        <v>527</v>
      </c>
    </row>
    <row r="123" spans="1:17" x14ac:dyDescent="0.45">
      <c r="A123" s="3">
        <v>122</v>
      </c>
      <c r="B123" t="s">
        <v>226</v>
      </c>
      <c r="C123" t="s">
        <v>663</v>
      </c>
      <c r="D123" s="1">
        <v>44159</v>
      </c>
      <c r="E123" t="s">
        <v>631</v>
      </c>
      <c r="F123" t="s">
        <v>26</v>
      </c>
      <c r="G123" t="s">
        <v>27</v>
      </c>
      <c r="H123" t="s">
        <v>544</v>
      </c>
      <c r="I123" t="s">
        <v>545</v>
      </c>
      <c r="J123" t="s">
        <v>516</v>
      </c>
      <c r="K123" t="s">
        <v>517</v>
      </c>
      <c r="L123" s="2">
        <v>18000</v>
      </c>
      <c r="M123" s="2">
        <v>18000</v>
      </c>
      <c r="N123" t="s">
        <v>526</v>
      </c>
      <c r="O123" t="s">
        <v>519</v>
      </c>
      <c r="P123" s="2">
        <v>0</v>
      </c>
      <c r="Q123" t="s">
        <v>527</v>
      </c>
    </row>
    <row r="124" spans="1:17" x14ac:dyDescent="0.45">
      <c r="A124" s="3">
        <v>123</v>
      </c>
      <c r="B124" t="s">
        <v>227</v>
      </c>
      <c r="C124" t="s">
        <v>664</v>
      </c>
      <c r="D124" s="1">
        <v>44160</v>
      </c>
      <c r="E124" t="s">
        <v>631</v>
      </c>
      <c r="F124" t="s">
        <v>47</v>
      </c>
      <c r="G124" t="s">
        <v>48</v>
      </c>
      <c r="H124" t="s">
        <v>514</v>
      </c>
      <c r="I124" t="s">
        <v>515</v>
      </c>
      <c r="J124" t="s">
        <v>516</v>
      </c>
      <c r="K124" t="s">
        <v>523</v>
      </c>
      <c r="L124" s="2">
        <v>16000</v>
      </c>
      <c r="M124" s="2">
        <v>16000</v>
      </c>
      <c r="N124" t="s">
        <v>526</v>
      </c>
      <c r="O124" t="s">
        <v>519</v>
      </c>
      <c r="P124" s="2">
        <v>0</v>
      </c>
      <c r="Q124" t="s">
        <v>527</v>
      </c>
    </row>
    <row r="125" spans="1:17" x14ac:dyDescent="0.45">
      <c r="A125" s="3">
        <v>124</v>
      </c>
      <c r="B125" t="s">
        <v>228</v>
      </c>
      <c r="C125" t="s">
        <v>665</v>
      </c>
      <c r="D125" s="1">
        <v>44161</v>
      </c>
      <c r="E125" t="s">
        <v>631</v>
      </c>
      <c r="F125" t="s">
        <v>51</v>
      </c>
      <c r="G125" t="s">
        <v>52</v>
      </c>
      <c r="H125" t="s">
        <v>544</v>
      </c>
      <c r="I125" t="s">
        <v>545</v>
      </c>
      <c r="J125" t="s">
        <v>550</v>
      </c>
      <c r="K125" t="s">
        <v>523</v>
      </c>
      <c r="L125" s="2">
        <v>14000</v>
      </c>
      <c r="M125" s="2">
        <v>14000</v>
      </c>
      <c r="N125" t="s">
        <v>526</v>
      </c>
      <c r="O125" t="s">
        <v>519</v>
      </c>
      <c r="P125" s="2">
        <v>0</v>
      </c>
      <c r="Q125" t="s">
        <v>527</v>
      </c>
    </row>
    <row r="126" spans="1:17" x14ac:dyDescent="0.45">
      <c r="A126" s="3">
        <v>125</v>
      </c>
      <c r="B126" t="s">
        <v>229</v>
      </c>
      <c r="C126" t="s">
        <v>666</v>
      </c>
      <c r="D126" s="1">
        <v>44162</v>
      </c>
      <c r="E126" t="s">
        <v>631</v>
      </c>
      <c r="F126" t="s">
        <v>54</v>
      </c>
      <c r="G126" t="s">
        <v>55</v>
      </c>
      <c r="H126" t="s">
        <v>536</v>
      </c>
      <c r="I126" t="s">
        <v>537</v>
      </c>
      <c r="J126" t="s">
        <v>552</v>
      </c>
      <c r="K126" t="s">
        <v>525</v>
      </c>
      <c r="L126" s="2">
        <v>22000</v>
      </c>
      <c r="M126" s="2">
        <v>22000</v>
      </c>
      <c r="N126" t="s">
        <v>526</v>
      </c>
      <c r="O126" t="s">
        <v>519</v>
      </c>
      <c r="P126" s="2">
        <v>0</v>
      </c>
      <c r="Q126" t="s">
        <v>527</v>
      </c>
    </row>
    <row r="127" spans="1:17" x14ac:dyDescent="0.45">
      <c r="A127" s="3">
        <v>126</v>
      </c>
      <c r="B127" t="s">
        <v>230</v>
      </c>
      <c r="C127" t="s">
        <v>667</v>
      </c>
      <c r="D127" s="1">
        <v>44163</v>
      </c>
      <c r="E127" t="s">
        <v>631</v>
      </c>
      <c r="F127" t="s">
        <v>58</v>
      </c>
      <c r="G127" t="s">
        <v>59</v>
      </c>
      <c r="H127" t="s">
        <v>539</v>
      </c>
      <c r="I127" t="s">
        <v>540</v>
      </c>
      <c r="J127" t="s">
        <v>522</v>
      </c>
      <c r="K127" t="s">
        <v>530</v>
      </c>
      <c r="L127" s="2">
        <v>10000</v>
      </c>
      <c r="M127" s="2">
        <v>10000</v>
      </c>
      <c r="N127" t="s">
        <v>526</v>
      </c>
      <c r="O127" t="s">
        <v>519</v>
      </c>
      <c r="P127" s="2">
        <v>0</v>
      </c>
      <c r="Q127" t="s">
        <v>527</v>
      </c>
    </row>
    <row r="128" spans="1:17" x14ac:dyDescent="0.45">
      <c r="A128" s="3">
        <v>127</v>
      </c>
      <c r="B128" t="s">
        <v>231</v>
      </c>
      <c r="C128" t="s">
        <v>668</v>
      </c>
      <c r="D128" s="1">
        <v>44164</v>
      </c>
      <c r="E128" t="s">
        <v>631</v>
      </c>
      <c r="F128" t="s">
        <v>63</v>
      </c>
      <c r="G128" t="s">
        <v>64</v>
      </c>
      <c r="H128" t="s">
        <v>544</v>
      </c>
      <c r="I128" t="s">
        <v>545</v>
      </c>
      <c r="J128" t="s">
        <v>541</v>
      </c>
      <c r="K128" t="s">
        <v>517</v>
      </c>
      <c r="L128" s="2">
        <v>18000</v>
      </c>
      <c r="M128" s="2">
        <v>18000</v>
      </c>
      <c r="N128" t="s">
        <v>526</v>
      </c>
      <c r="O128" t="s">
        <v>519</v>
      </c>
      <c r="P128" s="2">
        <v>0</v>
      </c>
      <c r="Q128" t="s">
        <v>527</v>
      </c>
    </row>
    <row r="129" spans="1:17" x14ac:dyDescent="0.45">
      <c r="A129" s="3">
        <v>128</v>
      </c>
      <c r="B129" t="s">
        <v>232</v>
      </c>
      <c r="C129" t="s">
        <v>669</v>
      </c>
      <c r="D129" s="1">
        <v>44165</v>
      </c>
      <c r="E129" t="s">
        <v>631</v>
      </c>
      <c r="F129" t="s">
        <v>65</v>
      </c>
      <c r="G129" t="s">
        <v>66</v>
      </c>
      <c r="H129" t="s">
        <v>536</v>
      </c>
      <c r="I129" t="s">
        <v>537</v>
      </c>
      <c r="J129" t="s">
        <v>522</v>
      </c>
      <c r="K129" t="s">
        <v>523</v>
      </c>
      <c r="L129" s="2">
        <v>16000</v>
      </c>
      <c r="M129" s="2">
        <v>0</v>
      </c>
      <c r="N129" t="s">
        <v>518</v>
      </c>
      <c r="O129" t="s">
        <v>519</v>
      </c>
      <c r="P129" s="2">
        <v>16000</v>
      </c>
      <c r="Q129" t="s">
        <v>527</v>
      </c>
    </row>
    <row r="130" spans="1:17" x14ac:dyDescent="0.45">
      <c r="A130" s="3">
        <v>129</v>
      </c>
      <c r="B130" t="s">
        <v>233</v>
      </c>
      <c r="C130" t="s">
        <v>670</v>
      </c>
      <c r="D130" s="1">
        <v>44165</v>
      </c>
      <c r="E130" t="s">
        <v>631</v>
      </c>
      <c r="F130" t="s">
        <v>70</v>
      </c>
      <c r="G130" t="s">
        <v>71</v>
      </c>
      <c r="H130" t="s">
        <v>544</v>
      </c>
      <c r="I130" t="s">
        <v>545</v>
      </c>
      <c r="J130" t="s">
        <v>541</v>
      </c>
      <c r="K130" t="s">
        <v>525</v>
      </c>
      <c r="L130" s="2">
        <v>14000</v>
      </c>
      <c r="M130" s="2">
        <v>14000</v>
      </c>
      <c r="N130" t="s">
        <v>526</v>
      </c>
      <c r="O130" t="s">
        <v>519</v>
      </c>
      <c r="P130" s="2">
        <v>0</v>
      </c>
      <c r="Q130" t="s">
        <v>527</v>
      </c>
    </row>
    <row r="131" spans="1:17" x14ac:dyDescent="0.45">
      <c r="A131" s="3">
        <v>130</v>
      </c>
      <c r="B131" t="s">
        <v>234</v>
      </c>
      <c r="C131" t="s">
        <v>671</v>
      </c>
      <c r="D131" s="1">
        <v>44165</v>
      </c>
      <c r="E131" t="s">
        <v>631</v>
      </c>
      <c r="F131" t="s">
        <v>72</v>
      </c>
      <c r="G131" t="s">
        <v>73</v>
      </c>
      <c r="H131" t="s">
        <v>536</v>
      </c>
      <c r="I131" t="s">
        <v>537</v>
      </c>
      <c r="J131" t="s">
        <v>529</v>
      </c>
      <c r="K131" t="s">
        <v>530</v>
      </c>
      <c r="L131" s="2">
        <v>22000</v>
      </c>
      <c r="M131" s="2">
        <v>22000</v>
      </c>
      <c r="N131" t="s">
        <v>526</v>
      </c>
      <c r="O131" t="s">
        <v>558</v>
      </c>
      <c r="P131" s="2">
        <v>0</v>
      </c>
      <c r="Q131" t="s">
        <v>527</v>
      </c>
    </row>
    <row r="132" spans="1:17" x14ac:dyDescent="0.45">
      <c r="A132" s="3">
        <v>131</v>
      </c>
      <c r="B132" t="s">
        <v>235</v>
      </c>
      <c r="C132" t="s">
        <v>672</v>
      </c>
      <c r="D132" s="1">
        <v>44165</v>
      </c>
      <c r="E132" t="s">
        <v>631</v>
      </c>
      <c r="F132" t="s">
        <v>74</v>
      </c>
      <c r="G132" t="s">
        <v>75</v>
      </c>
      <c r="H132" t="s">
        <v>539</v>
      </c>
      <c r="I132" t="s">
        <v>540</v>
      </c>
      <c r="J132" t="s">
        <v>529</v>
      </c>
      <c r="K132" t="s">
        <v>517</v>
      </c>
      <c r="L132" s="2">
        <v>24000</v>
      </c>
      <c r="M132" s="2">
        <v>24000</v>
      </c>
      <c r="N132" t="s">
        <v>526</v>
      </c>
      <c r="O132" t="s">
        <v>558</v>
      </c>
      <c r="P132" s="2">
        <v>0</v>
      </c>
      <c r="Q132" t="s">
        <v>527</v>
      </c>
    </row>
    <row r="133" spans="1:17" x14ac:dyDescent="0.45">
      <c r="A133" s="3">
        <v>132</v>
      </c>
      <c r="B133" t="s">
        <v>236</v>
      </c>
      <c r="C133" t="s">
        <v>673</v>
      </c>
      <c r="D133" s="1">
        <v>44165</v>
      </c>
      <c r="E133" t="s">
        <v>631</v>
      </c>
      <c r="F133" t="s">
        <v>79</v>
      </c>
      <c r="G133" t="s">
        <v>80</v>
      </c>
      <c r="H133" t="s">
        <v>533</v>
      </c>
      <c r="I133" t="s">
        <v>534</v>
      </c>
      <c r="J133" t="s">
        <v>552</v>
      </c>
      <c r="K133" t="s">
        <v>523</v>
      </c>
      <c r="L133" s="2">
        <v>32000</v>
      </c>
      <c r="M133" s="2">
        <v>32000</v>
      </c>
      <c r="N133" t="s">
        <v>526</v>
      </c>
      <c r="O133" t="s">
        <v>558</v>
      </c>
      <c r="P133" s="2">
        <v>0</v>
      </c>
      <c r="Q133" t="s">
        <v>531</v>
      </c>
    </row>
    <row r="134" spans="1:17" x14ac:dyDescent="0.45">
      <c r="A134" s="3">
        <v>133</v>
      </c>
      <c r="B134" t="s">
        <v>237</v>
      </c>
      <c r="C134" t="s">
        <v>674</v>
      </c>
      <c r="D134" s="1">
        <v>44165</v>
      </c>
      <c r="E134" t="s">
        <v>631</v>
      </c>
      <c r="F134" t="s">
        <v>7</v>
      </c>
      <c r="G134" t="s">
        <v>8</v>
      </c>
      <c r="H134" t="s">
        <v>536</v>
      </c>
      <c r="I134" t="s">
        <v>537</v>
      </c>
      <c r="J134" t="s">
        <v>516</v>
      </c>
      <c r="K134" t="s">
        <v>523</v>
      </c>
      <c r="L134" s="2">
        <v>31000</v>
      </c>
      <c r="M134" s="2">
        <v>31000</v>
      </c>
      <c r="N134" t="s">
        <v>526</v>
      </c>
      <c r="O134" t="s">
        <v>519</v>
      </c>
      <c r="P134" s="2">
        <v>0</v>
      </c>
      <c r="Q134" t="s">
        <v>531</v>
      </c>
    </row>
    <row r="135" spans="1:17" x14ac:dyDescent="0.45">
      <c r="A135" s="3">
        <v>134</v>
      </c>
      <c r="B135" t="s">
        <v>238</v>
      </c>
      <c r="C135" t="s">
        <v>675</v>
      </c>
      <c r="D135" s="1">
        <v>44165</v>
      </c>
      <c r="E135" t="s">
        <v>631</v>
      </c>
      <c r="F135" t="s">
        <v>12</v>
      </c>
      <c r="G135" t="s">
        <v>13</v>
      </c>
      <c r="H135" t="s">
        <v>539</v>
      </c>
      <c r="I135" t="s">
        <v>540</v>
      </c>
      <c r="J135" t="s">
        <v>522</v>
      </c>
      <c r="K135" t="s">
        <v>525</v>
      </c>
      <c r="L135" s="2">
        <v>12000</v>
      </c>
      <c r="M135" s="2">
        <v>12000</v>
      </c>
      <c r="N135" t="s">
        <v>526</v>
      </c>
      <c r="O135" t="s">
        <v>519</v>
      </c>
      <c r="P135" s="2">
        <v>0</v>
      </c>
      <c r="Q135" t="s">
        <v>527</v>
      </c>
    </row>
    <row r="136" spans="1:17" x14ac:dyDescent="0.45">
      <c r="A136" s="3">
        <v>135</v>
      </c>
      <c r="B136" t="s">
        <v>239</v>
      </c>
      <c r="C136" t="s">
        <v>676</v>
      </c>
      <c r="D136" s="1">
        <v>44165</v>
      </c>
      <c r="E136" t="s">
        <v>631</v>
      </c>
      <c r="F136" t="s">
        <v>15</v>
      </c>
      <c r="G136" t="s">
        <v>16</v>
      </c>
      <c r="H136" t="s">
        <v>514</v>
      </c>
      <c r="I136" t="s">
        <v>515</v>
      </c>
      <c r="J136" t="s">
        <v>516</v>
      </c>
      <c r="K136" t="s">
        <v>530</v>
      </c>
      <c r="L136" s="2">
        <v>24000</v>
      </c>
      <c r="M136" s="2">
        <v>24000</v>
      </c>
      <c r="N136" t="s">
        <v>526</v>
      </c>
      <c r="O136" t="s">
        <v>519</v>
      </c>
      <c r="P136" s="2">
        <v>0</v>
      </c>
      <c r="Q136" t="s">
        <v>527</v>
      </c>
    </row>
    <row r="137" spans="1:17" x14ac:dyDescent="0.45">
      <c r="A137" s="3">
        <v>136</v>
      </c>
      <c r="B137" t="s">
        <v>240</v>
      </c>
      <c r="C137" t="s">
        <v>677</v>
      </c>
      <c r="D137" s="1">
        <v>44165</v>
      </c>
      <c r="E137" t="s">
        <v>631</v>
      </c>
      <c r="F137" t="s">
        <v>18</v>
      </c>
      <c r="G137" t="s">
        <v>19</v>
      </c>
      <c r="H137" t="s">
        <v>544</v>
      </c>
      <c r="I137" t="s">
        <v>545</v>
      </c>
      <c r="J137" t="s">
        <v>529</v>
      </c>
      <c r="K137" t="s">
        <v>517</v>
      </c>
      <c r="L137" s="2">
        <v>32000</v>
      </c>
      <c r="M137" s="2">
        <v>32000</v>
      </c>
      <c r="N137" t="s">
        <v>526</v>
      </c>
      <c r="O137" t="s">
        <v>519</v>
      </c>
      <c r="P137" s="2">
        <v>0</v>
      </c>
      <c r="Q137" t="s">
        <v>531</v>
      </c>
    </row>
    <row r="138" spans="1:17" x14ac:dyDescent="0.45">
      <c r="A138" s="3">
        <v>137</v>
      </c>
      <c r="B138" t="s">
        <v>241</v>
      </c>
      <c r="C138" t="s">
        <v>678</v>
      </c>
      <c r="D138" s="1">
        <v>44165</v>
      </c>
      <c r="E138" t="s">
        <v>631</v>
      </c>
      <c r="F138" t="s">
        <v>21</v>
      </c>
      <c r="G138" t="s">
        <v>22</v>
      </c>
      <c r="H138" t="s">
        <v>536</v>
      </c>
      <c r="I138" t="s">
        <v>537</v>
      </c>
      <c r="J138" t="s">
        <v>516</v>
      </c>
      <c r="K138" t="s">
        <v>523</v>
      </c>
      <c r="L138" s="2">
        <v>30000</v>
      </c>
      <c r="M138" s="2">
        <v>0</v>
      </c>
      <c r="N138" t="s">
        <v>518</v>
      </c>
      <c r="O138" t="s">
        <v>519</v>
      </c>
      <c r="P138" s="2">
        <v>30000</v>
      </c>
      <c r="Q138" t="s">
        <v>531</v>
      </c>
    </row>
    <row r="139" spans="1:17" x14ac:dyDescent="0.45">
      <c r="A139" s="3">
        <v>138</v>
      </c>
      <c r="B139" t="s">
        <v>242</v>
      </c>
      <c r="C139" t="s">
        <v>679</v>
      </c>
      <c r="D139" s="1">
        <v>44166</v>
      </c>
      <c r="E139" t="s">
        <v>631</v>
      </c>
      <c r="F139" t="s">
        <v>26</v>
      </c>
      <c r="G139" t="s">
        <v>27</v>
      </c>
      <c r="H139" t="s">
        <v>539</v>
      </c>
      <c r="I139" t="s">
        <v>540</v>
      </c>
      <c r="J139" t="s">
        <v>516</v>
      </c>
      <c r="K139" t="s">
        <v>525</v>
      </c>
      <c r="L139" s="2">
        <v>24000</v>
      </c>
      <c r="M139" s="2">
        <v>24000</v>
      </c>
      <c r="N139" t="s">
        <v>526</v>
      </c>
      <c r="O139" t="s">
        <v>519</v>
      </c>
      <c r="P139" s="2">
        <v>0</v>
      </c>
      <c r="Q139" t="s">
        <v>527</v>
      </c>
    </row>
    <row r="140" spans="1:17" x14ac:dyDescent="0.45">
      <c r="A140" s="3">
        <v>139</v>
      </c>
      <c r="B140" t="s">
        <v>243</v>
      </c>
      <c r="C140" t="s">
        <v>680</v>
      </c>
      <c r="D140" s="1">
        <v>44166</v>
      </c>
      <c r="E140" t="s">
        <v>631</v>
      </c>
      <c r="F140" t="s">
        <v>28</v>
      </c>
      <c r="G140" t="s">
        <v>29</v>
      </c>
      <c r="H140" t="s">
        <v>514</v>
      </c>
      <c r="I140" t="s">
        <v>515</v>
      </c>
      <c r="J140" t="s">
        <v>541</v>
      </c>
      <c r="K140" t="s">
        <v>530</v>
      </c>
      <c r="L140" s="2">
        <v>15000</v>
      </c>
      <c r="M140" s="2">
        <v>15000</v>
      </c>
      <c r="N140" t="s">
        <v>526</v>
      </c>
      <c r="O140" t="s">
        <v>519</v>
      </c>
      <c r="P140" s="2">
        <v>0</v>
      </c>
      <c r="Q140" t="s">
        <v>527</v>
      </c>
    </row>
    <row r="141" spans="1:17" x14ac:dyDescent="0.45">
      <c r="A141" s="3">
        <v>140</v>
      </c>
      <c r="B141" t="s">
        <v>244</v>
      </c>
      <c r="C141" t="s">
        <v>681</v>
      </c>
      <c r="D141" s="1">
        <v>44166</v>
      </c>
      <c r="E141" t="s">
        <v>631</v>
      </c>
      <c r="F141" t="s">
        <v>32</v>
      </c>
      <c r="G141" t="s">
        <v>33</v>
      </c>
      <c r="H141" t="s">
        <v>544</v>
      </c>
      <c r="I141" t="s">
        <v>545</v>
      </c>
      <c r="J141" t="s">
        <v>541</v>
      </c>
      <c r="K141" t="s">
        <v>517</v>
      </c>
      <c r="L141" s="2">
        <v>18000</v>
      </c>
      <c r="M141" s="2">
        <v>18000</v>
      </c>
      <c r="N141" t="s">
        <v>526</v>
      </c>
      <c r="O141" t="s">
        <v>519</v>
      </c>
      <c r="P141" s="2">
        <v>0</v>
      </c>
      <c r="Q141" t="s">
        <v>527</v>
      </c>
    </row>
    <row r="142" spans="1:17" x14ac:dyDescent="0.45">
      <c r="A142" s="3">
        <v>141</v>
      </c>
      <c r="B142" t="s">
        <v>245</v>
      </c>
      <c r="C142" t="s">
        <v>682</v>
      </c>
      <c r="D142" s="1">
        <v>44166</v>
      </c>
      <c r="E142" t="s">
        <v>631</v>
      </c>
      <c r="F142" t="s">
        <v>36</v>
      </c>
      <c r="G142" t="s">
        <v>37</v>
      </c>
      <c r="H142" t="s">
        <v>536</v>
      </c>
      <c r="I142" t="s">
        <v>537</v>
      </c>
      <c r="J142" t="s">
        <v>522</v>
      </c>
      <c r="K142" t="s">
        <v>523</v>
      </c>
      <c r="L142" s="2">
        <v>16000</v>
      </c>
      <c r="M142" s="2">
        <v>16000</v>
      </c>
      <c r="N142" t="s">
        <v>526</v>
      </c>
      <c r="O142" t="s">
        <v>519</v>
      </c>
      <c r="P142" s="2">
        <v>0</v>
      </c>
      <c r="Q142" t="s">
        <v>527</v>
      </c>
    </row>
    <row r="143" spans="1:17" x14ac:dyDescent="0.45">
      <c r="A143" s="3">
        <v>142</v>
      </c>
      <c r="B143" t="s">
        <v>246</v>
      </c>
      <c r="C143" t="s">
        <v>683</v>
      </c>
      <c r="D143" s="1">
        <v>44167</v>
      </c>
      <c r="E143" t="s">
        <v>631</v>
      </c>
      <c r="F143" t="s">
        <v>39</v>
      </c>
      <c r="G143" t="s">
        <v>40</v>
      </c>
      <c r="H143" t="s">
        <v>539</v>
      </c>
      <c r="I143" t="s">
        <v>540</v>
      </c>
      <c r="J143" t="s">
        <v>516</v>
      </c>
      <c r="K143" t="s">
        <v>523</v>
      </c>
      <c r="L143" s="2">
        <v>14000</v>
      </c>
      <c r="M143" s="2">
        <v>14000</v>
      </c>
      <c r="N143" t="s">
        <v>526</v>
      </c>
      <c r="O143" t="s">
        <v>519</v>
      </c>
      <c r="P143" s="2">
        <v>0</v>
      </c>
      <c r="Q143" t="s">
        <v>527</v>
      </c>
    </row>
    <row r="144" spans="1:17" x14ac:dyDescent="0.45">
      <c r="A144" s="3">
        <v>143</v>
      </c>
      <c r="B144" t="s">
        <v>247</v>
      </c>
      <c r="C144" t="s">
        <v>684</v>
      </c>
      <c r="D144" s="1">
        <v>44168</v>
      </c>
      <c r="E144" t="s">
        <v>631</v>
      </c>
      <c r="F144" t="s">
        <v>43</v>
      </c>
      <c r="G144" t="s">
        <v>44</v>
      </c>
      <c r="H144" t="s">
        <v>544</v>
      </c>
      <c r="I144" t="s">
        <v>545</v>
      </c>
      <c r="J144" t="s">
        <v>522</v>
      </c>
      <c r="K144" t="s">
        <v>525</v>
      </c>
      <c r="L144" s="2">
        <v>24000</v>
      </c>
      <c r="M144" s="2">
        <v>24000</v>
      </c>
      <c r="N144" t="s">
        <v>526</v>
      </c>
      <c r="O144" t="s">
        <v>519</v>
      </c>
      <c r="P144" s="2">
        <v>0</v>
      </c>
      <c r="Q144" t="s">
        <v>527</v>
      </c>
    </row>
    <row r="145" spans="1:17" x14ac:dyDescent="0.45">
      <c r="A145" s="3">
        <v>144</v>
      </c>
      <c r="B145" t="s">
        <v>248</v>
      </c>
      <c r="C145" t="s">
        <v>685</v>
      </c>
      <c r="D145" s="1">
        <v>44169</v>
      </c>
      <c r="E145" t="s">
        <v>631</v>
      </c>
      <c r="F145" t="s">
        <v>70</v>
      </c>
      <c r="G145" t="s">
        <v>71</v>
      </c>
      <c r="H145" t="s">
        <v>536</v>
      </c>
      <c r="I145" t="s">
        <v>537</v>
      </c>
      <c r="J145" t="s">
        <v>541</v>
      </c>
      <c r="K145" t="s">
        <v>530</v>
      </c>
      <c r="L145" s="2">
        <v>15000</v>
      </c>
      <c r="M145" s="2">
        <v>15000</v>
      </c>
      <c r="N145" t="s">
        <v>526</v>
      </c>
      <c r="O145" t="s">
        <v>519</v>
      </c>
      <c r="P145" s="2">
        <v>0</v>
      </c>
      <c r="Q145" t="s">
        <v>527</v>
      </c>
    </row>
    <row r="146" spans="1:17" x14ac:dyDescent="0.45">
      <c r="A146" s="3">
        <v>145</v>
      </c>
      <c r="B146" t="s">
        <v>249</v>
      </c>
      <c r="C146" t="s">
        <v>686</v>
      </c>
      <c r="D146" s="1">
        <v>44170</v>
      </c>
      <c r="E146" t="s">
        <v>631</v>
      </c>
      <c r="F146" t="s">
        <v>72</v>
      </c>
      <c r="G146" t="s">
        <v>73</v>
      </c>
      <c r="H146" t="s">
        <v>539</v>
      </c>
      <c r="I146" t="s">
        <v>540</v>
      </c>
      <c r="J146" t="s">
        <v>529</v>
      </c>
      <c r="K146" t="s">
        <v>517</v>
      </c>
      <c r="L146" s="2">
        <v>18000</v>
      </c>
      <c r="M146" s="2">
        <v>18000</v>
      </c>
      <c r="N146" t="s">
        <v>526</v>
      </c>
      <c r="O146" t="s">
        <v>558</v>
      </c>
      <c r="P146" s="2">
        <v>0</v>
      </c>
      <c r="Q146" t="s">
        <v>527</v>
      </c>
    </row>
    <row r="147" spans="1:17" x14ac:dyDescent="0.45">
      <c r="A147" s="3">
        <v>146</v>
      </c>
      <c r="B147" t="s">
        <v>250</v>
      </c>
      <c r="C147" t="s">
        <v>687</v>
      </c>
      <c r="D147" s="1">
        <v>44171</v>
      </c>
      <c r="E147" t="s">
        <v>631</v>
      </c>
      <c r="F147" t="s">
        <v>74</v>
      </c>
      <c r="G147" t="s">
        <v>75</v>
      </c>
      <c r="H147" t="s">
        <v>514</v>
      </c>
      <c r="I147" t="s">
        <v>515</v>
      </c>
      <c r="J147" t="s">
        <v>529</v>
      </c>
      <c r="K147" t="s">
        <v>523</v>
      </c>
      <c r="L147" s="2">
        <v>16000</v>
      </c>
      <c r="M147" s="2">
        <v>0</v>
      </c>
      <c r="N147" t="s">
        <v>518</v>
      </c>
      <c r="O147" t="s">
        <v>558</v>
      </c>
      <c r="P147" s="2">
        <v>16000</v>
      </c>
      <c r="Q147" t="s">
        <v>527</v>
      </c>
    </row>
    <row r="148" spans="1:17" x14ac:dyDescent="0.45">
      <c r="A148" s="3">
        <v>147</v>
      </c>
      <c r="B148" t="s">
        <v>251</v>
      </c>
      <c r="C148" t="s">
        <v>688</v>
      </c>
      <c r="D148" s="1">
        <v>44172</v>
      </c>
      <c r="E148" t="s">
        <v>631</v>
      </c>
      <c r="F148" t="s">
        <v>79</v>
      </c>
      <c r="G148" t="s">
        <v>80</v>
      </c>
      <c r="H148" t="s">
        <v>544</v>
      </c>
      <c r="I148" t="s">
        <v>545</v>
      </c>
      <c r="J148" t="s">
        <v>552</v>
      </c>
      <c r="K148" t="s">
        <v>525</v>
      </c>
      <c r="L148" s="2">
        <v>44000</v>
      </c>
      <c r="M148" s="2">
        <v>14000</v>
      </c>
      <c r="N148" t="s">
        <v>518</v>
      </c>
      <c r="O148" t="s">
        <v>558</v>
      </c>
      <c r="P148" s="2">
        <v>30000</v>
      </c>
      <c r="Q148" t="s">
        <v>531</v>
      </c>
    </row>
    <row r="149" spans="1:17" x14ac:dyDescent="0.45">
      <c r="A149" s="3">
        <v>148</v>
      </c>
      <c r="B149" t="s">
        <v>252</v>
      </c>
      <c r="C149" t="s">
        <v>689</v>
      </c>
      <c r="D149" s="1">
        <v>44173</v>
      </c>
      <c r="E149" t="s">
        <v>631</v>
      </c>
      <c r="F149" t="s">
        <v>7</v>
      </c>
      <c r="G149" t="s">
        <v>8</v>
      </c>
      <c r="H149" t="s">
        <v>536</v>
      </c>
      <c r="I149" t="s">
        <v>537</v>
      </c>
      <c r="J149" t="s">
        <v>516</v>
      </c>
      <c r="K149" t="s">
        <v>530</v>
      </c>
      <c r="L149" s="2">
        <v>22000</v>
      </c>
      <c r="M149" s="2">
        <v>22000</v>
      </c>
      <c r="N149" t="s">
        <v>526</v>
      </c>
      <c r="O149" t="s">
        <v>519</v>
      </c>
      <c r="P149" s="2">
        <v>0</v>
      </c>
      <c r="Q149" t="s">
        <v>527</v>
      </c>
    </row>
    <row r="150" spans="1:17" x14ac:dyDescent="0.45">
      <c r="A150" s="3">
        <v>149</v>
      </c>
      <c r="B150" t="s">
        <v>253</v>
      </c>
      <c r="C150" t="s">
        <v>690</v>
      </c>
      <c r="D150" s="1">
        <v>44174</v>
      </c>
      <c r="E150" t="s">
        <v>631</v>
      </c>
      <c r="F150" t="s">
        <v>12</v>
      </c>
      <c r="G150" t="s">
        <v>13</v>
      </c>
      <c r="H150" t="s">
        <v>539</v>
      </c>
      <c r="I150" t="s">
        <v>540</v>
      </c>
      <c r="J150" t="s">
        <v>522</v>
      </c>
      <c r="K150" t="s">
        <v>517</v>
      </c>
      <c r="L150" s="2">
        <v>10000</v>
      </c>
      <c r="M150" s="2">
        <v>10000</v>
      </c>
      <c r="N150" t="s">
        <v>526</v>
      </c>
      <c r="O150" t="s">
        <v>519</v>
      </c>
      <c r="P150" s="2">
        <v>0</v>
      </c>
      <c r="Q150" t="s">
        <v>527</v>
      </c>
    </row>
    <row r="151" spans="1:17" x14ac:dyDescent="0.45">
      <c r="A151" s="3">
        <v>150</v>
      </c>
      <c r="B151" t="s">
        <v>254</v>
      </c>
      <c r="C151" t="s">
        <v>691</v>
      </c>
      <c r="D151" s="1">
        <v>44175</v>
      </c>
      <c r="E151" t="s">
        <v>631</v>
      </c>
      <c r="F151" t="s">
        <v>15</v>
      </c>
      <c r="G151" t="s">
        <v>16</v>
      </c>
      <c r="H151" t="s">
        <v>544</v>
      </c>
      <c r="I151" t="s">
        <v>545</v>
      </c>
      <c r="J151" t="s">
        <v>516</v>
      </c>
      <c r="K151" t="s">
        <v>523</v>
      </c>
      <c r="L151" s="2">
        <v>18000</v>
      </c>
      <c r="M151" s="2">
        <v>18000</v>
      </c>
      <c r="N151" t="s">
        <v>526</v>
      </c>
      <c r="O151" t="s">
        <v>519</v>
      </c>
      <c r="P151" s="2">
        <v>0</v>
      </c>
      <c r="Q151" t="s">
        <v>527</v>
      </c>
    </row>
    <row r="152" spans="1:17" x14ac:dyDescent="0.45">
      <c r="A152" s="3">
        <v>151</v>
      </c>
      <c r="B152" t="s">
        <v>255</v>
      </c>
      <c r="C152" t="s">
        <v>692</v>
      </c>
      <c r="D152" s="1">
        <v>44176</v>
      </c>
      <c r="E152" t="s">
        <v>631</v>
      </c>
      <c r="F152" t="s">
        <v>18</v>
      </c>
      <c r="G152" t="s">
        <v>19</v>
      </c>
      <c r="H152" t="s">
        <v>536</v>
      </c>
      <c r="I152" t="s">
        <v>537</v>
      </c>
      <c r="J152" t="s">
        <v>529</v>
      </c>
      <c r="K152" t="s">
        <v>523</v>
      </c>
      <c r="L152" s="2">
        <v>16000</v>
      </c>
      <c r="M152" s="2">
        <v>16000</v>
      </c>
      <c r="N152" t="s">
        <v>526</v>
      </c>
      <c r="O152" t="s">
        <v>519</v>
      </c>
      <c r="P152" s="2">
        <v>0</v>
      </c>
      <c r="Q152" t="s">
        <v>527</v>
      </c>
    </row>
    <row r="153" spans="1:17" x14ac:dyDescent="0.45">
      <c r="A153" s="3">
        <v>152</v>
      </c>
      <c r="B153" t="s">
        <v>256</v>
      </c>
      <c r="C153" t="s">
        <v>693</v>
      </c>
      <c r="D153" s="1">
        <v>44177</v>
      </c>
      <c r="E153" t="s">
        <v>631</v>
      </c>
      <c r="F153" t="s">
        <v>21</v>
      </c>
      <c r="G153" t="s">
        <v>22</v>
      </c>
      <c r="H153" t="s">
        <v>544</v>
      </c>
      <c r="I153" t="s">
        <v>545</v>
      </c>
      <c r="J153" t="s">
        <v>516</v>
      </c>
      <c r="K153" t="s">
        <v>525</v>
      </c>
      <c r="L153" s="2">
        <v>14000</v>
      </c>
      <c r="M153" s="2">
        <v>14000</v>
      </c>
      <c r="N153" t="s">
        <v>526</v>
      </c>
      <c r="O153" t="s">
        <v>519</v>
      </c>
      <c r="P153" s="2">
        <v>0</v>
      </c>
      <c r="Q153" t="s">
        <v>527</v>
      </c>
    </row>
    <row r="154" spans="1:17" x14ac:dyDescent="0.45">
      <c r="A154" s="3">
        <v>153</v>
      </c>
      <c r="B154" t="s">
        <v>257</v>
      </c>
      <c r="C154" t="s">
        <v>694</v>
      </c>
      <c r="D154" s="1">
        <v>44178</v>
      </c>
      <c r="E154" t="s">
        <v>631</v>
      </c>
      <c r="F154" t="s">
        <v>26</v>
      </c>
      <c r="G154" t="s">
        <v>27</v>
      </c>
      <c r="H154" t="s">
        <v>536</v>
      </c>
      <c r="I154" t="s">
        <v>537</v>
      </c>
      <c r="J154" t="s">
        <v>516</v>
      </c>
      <c r="K154" t="s">
        <v>530</v>
      </c>
      <c r="L154" s="2">
        <v>22000</v>
      </c>
      <c r="M154" s="2">
        <v>22000</v>
      </c>
      <c r="N154" t="s">
        <v>526</v>
      </c>
      <c r="O154" t="s">
        <v>519</v>
      </c>
      <c r="P154" s="2">
        <v>0</v>
      </c>
      <c r="Q154" t="s">
        <v>527</v>
      </c>
    </row>
    <row r="155" spans="1:17" x14ac:dyDescent="0.45">
      <c r="A155" s="3">
        <v>154</v>
      </c>
      <c r="B155" t="s">
        <v>258</v>
      </c>
      <c r="C155" t="s">
        <v>695</v>
      </c>
      <c r="D155" s="1">
        <v>44179</v>
      </c>
      <c r="E155" t="s">
        <v>631</v>
      </c>
      <c r="F155" t="s">
        <v>26</v>
      </c>
      <c r="G155" t="s">
        <v>27</v>
      </c>
      <c r="H155" t="s">
        <v>539</v>
      </c>
      <c r="I155" t="s">
        <v>540</v>
      </c>
      <c r="J155" t="s">
        <v>516</v>
      </c>
      <c r="K155" t="s">
        <v>517</v>
      </c>
      <c r="L155" s="2">
        <v>10000</v>
      </c>
      <c r="M155" s="2">
        <v>10000</v>
      </c>
      <c r="N155" t="s">
        <v>526</v>
      </c>
      <c r="O155" t="s">
        <v>519</v>
      </c>
      <c r="P155" s="2">
        <v>0</v>
      </c>
      <c r="Q155" t="s">
        <v>527</v>
      </c>
    </row>
    <row r="156" spans="1:17" x14ac:dyDescent="0.45">
      <c r="A156" s="3">
        <v>155</v>
      </c>
      <c r="B156" t="s">
        <v>259</v>
      </c>
      <c r="C156" t="s">
        <v>696</v>
      </c>
      <c r="D156" s="1">
        <v>44180</v>
      </c>
      <c r="E156" t="s">
        <v>631</v>
      </c>
      <c r="F156" t="s">
        <v>28</v>
      </c>
      <c r="G156" t="s">
        <v>29</v>
      </c>
      <c r="H156" t="s">
        <v>533</v>
      </c>
      <c r="I156" t="s">
        <v>534</v>
      </c>
      <c r="J156" t="s">
        <v>541</v>
      </c>
      <c r="K156" t="s">
        <v>523</v>
      </c>
      <c r="L156" s="2">
        <v>12000</v>
      </c>
      <c r="M156" s="2">
        <v>0</v>
      </c>
      <c r="N156" t="s">
        <v>518</v>
      </c>
      <c r="O156" t="s">
        <v>519</v>
      </c>
      <c r="P156" s="2">
        <v>12000</v>
      </c>
      <c r="Q156" t="s">
        <v>527</v>
      </c>
    </row>
    <row r="157" spans="1:17" x14ac:dyDescent="0.45">
      <c r="A157" s="3">
        <v>156</v>
      </c>
      <c r="B157" t="s">
        <v>260</v>
      </c>
      <c r="C157" t="s">
        <v>697</v>
      </c>
      <c r="D157" s="1">
        <v>44181</v>
      </c>
      <c r="E157" t="s">
        <v>631</v>
      </c>
      <c r="F157" t="s">
        <v>32</v>
      </c>
      <c r="G157" t="s">
        <v>33</v>
      </c>
      <c r="H157" t="s">
        <v>536</v>
      </c>
      <c r="I157" t="s">
        <v>537</v>
      </c>
      <c r="J157" t="s">
        <v>541</v>
      </c>
      <c r="K157" t="s">
        <v>525</v>
      </c>
      <c r="L157" s="2">
        <v>17000</v>
      </c>
      <c r="M157" s="2">
        <v>17000</v>
      </c>
      <c r="N157" t="s">
        <v>526</v>
      </c>
      <c r="O157" t="s">
        <v>519</v>
      </c>
      <c r="P157" s="2">
        <v>0</v>
      </c>
      <c r="Q157" t="s">
        <v>527</v>
      </c>
    </row>
    <row r="158" spans="1:17" x14ac:dyDescent="0.45">
      <c r="A158" s="3">
        <v>157</v>
      </c>
      <c r="B158" t="s">
        <v>261</v>
      </c>
      <c r="C158" t="s">
        <v>698</v>
      </c>
      <c r="D158" s="1">
        <v>44182</v>
      </c>
      <c r="E158" t="s">
        <v>631</v>
      </c>
      <c r="F158" t="s">
        <v>70</v>
      </c>
      <c r="G158" t="s">
        <v>71</v>
      </c>
      <c r="H158" t="s">
        <v>539</v>
      </c>
      <c r="I158" t="s">
        <v>540</v>
      </c>
      <c r="J158" t="s">
        <v>541</v>
      </c>
      <c r="K158" t="s">
        <v>530</v>
      </c>
      <c r="L158" s="2">
        <v>20000</v>
      </c>
      <c r="M158" s="2">
        <v>20000</v>
      </c>
      <c r="N158" t="s">
        <v>526</v>
      </c>
      <c r="O158" t="s">
        <v>519</v>
      </c>
      <c r="P158" s="2">
        <v>0</v>
      </c>
      <c r="Q158" t="s">
        <v>527</v>
      </c>
    </row>
    <row r="159" spans="1:17" x14ac:dyDescent="0.45">
      <c r="A159" s="3">
        <v>158</v>
      </c>
      <c r="B159" t="s">
        <v>262</v>
      </c>
      <c r="C159" t="s">
        <v>699</v>
      </c>
      <c r="D159" s="1">
        <v>44183</v>
      </c>
      <c r="E159" t="s">
        <v>631</v>
      </c>
      <c r="F159" t="s">
        <v>72</v>
      </c>
      <c r="G159" t="s">
        <v>73</v>
      </c>
      <c r="H159" t="s">
        <v>514</v>
      </c>
      <c r="I159" t="s">
        <v>515</v>
      </c>
      <c r="J159" t="s">
        <v>529</v>
      </c>
      <c r="K159" t="s">
        <v>517</v>
      </c>
      <c r="L159" s="2">
        <v>25000</v>
      </c>
      <c r="M159" s="2">
        <v>25000</v>
      </c>
      <c r="N159" t="s">
        <v>526</v>
      </c>
      <c r="O159" t="s">
        <v>558</v>
      </c>
      <c r="P159" s="2">
        <v>0</v>
      </c>
      <c r="Q159" t="s">
        <v>531</v>
      </c>
    </row>
    <row r="160" spans="1:17" x14ac:dyDescent="0.45">
      <c r="A160" s="3">
        <v>159</v>
      </c>
      <c r="B160" t="s">
        <v>263</v>
      </c>
      <c r="C160" t="s">
        <v>700</v>
      </c>
      <c r="D160" s="1">
        <v>44184</v>
      </c>
      <c r="E160" t="s">
        <v>631</v>
      </c>
      <c r="F160" t="s">
        <v>74</v>
      </c>
      <c r="G160" t="s">
        <v>75</v>
      </c>
      <c r="H160" t="s">
        <v>544</v>
      </c>
      <c r="I160" t="s">
        <v>545</v>
      </c>
      <c r="J160" t="s">
        <v>529</v>
      </c>
      <c r="K160" t="s">
        <v>523</v>
      </c>
      <c r="L160" s="2">
        <v>13000</v>
      </c>
      <c r="M160" s="2">
        <v>13000</v>
      </c>
      <c r="N160" t="s">
        <v>526</v>
      </c>
      <c r="O160" t="s">
        <v>558</v>
      </c>
      <c r="P160" s="2">
        <v>0</v>
      </c>
      <c r="Q160" t="s">
        <v>527</v>
      </c>
    </row>
    <row r="161" spans="1:17" x14ac:dyDescent="0.45">
      <c r="A161" s="3">
        <v>160</v>
      </c>
      <c r="B161" t="s">
        <v>264</v>
      </c>
      <c r="C161" t="s">
        <v>701</v>
      </c>
      <c r="D161" s="1">
        <v>44185</v>
      </c>
      <c r="E161" t="s">
        <v>631</v>
      </c>
      <c r="F161" t="s">
        <v>79</v>
      </c>
      <c r="G161" t="s">
        <v>80</v>
      </c>
      <c r="H161" t="s">
        <v>536</v>
      </c>
      <c r="I161" t="s">
        <v>537</v>
      </c>
      <c r="J161" t="s">
        <v>552</v>
      </c>
      <c r="K161" t="s">
        <v>523</v>
      </c>
      <c r="L161" s="2">
        <v>13000</v>
      </c>
      <c r="M161" s="2">
        <v>13000</v>
      </c>
      <c r="N161" t="s">
        <v>526</v>
      </c>
      <c r="O161" t="s">
        <v>558</v>
      </c>
      <c r="P161" s="2">
        <v>0</v>
      </c>
      <c r="Q161" t="s">
        <v>527</v>
      </c>
    </row>
    <row r="162" spans="1:17" x14ac:dyDescent="0.45">
      <c r="A162" s="3">
        <v>161</v>
      </c>
      <c r="B162" t="s">
        <v>265</v>
      </c>
      <c r="C162" t="s">
        <v>702</v>
      </c>
      <c r="D162" s="1">
        <v>44186</v>
      </c>
      <c r="E162" t="s">
        <v>631</v>
      </c>
      <c r="F162" t="s">
        <v>7</v>
      </c>
      <c r="G162" t="s">
        <v>8</v>
      </c>
      <c r="H162" t="s">
        <v>539</v>
      </c>
      <c r="I162" t="s">
        <v>540</v>
      </c>
      <c r="J162" t="s">
        <v>516</v>
      </c>
      <c r="K162" t="s">
        <v>525</v>
      </c>
      <c r="L162" s="2">
        <v>22000</v>
      </c>
      <c r="M162" s="2">
        <v>22000</v>
      </c>
      <c r="N162" t="s">
        <v>526</v>
      </c>
      <c r="O162" t="s">
        <v>519</v>
      </c>
      <c r="P162" s="2">
        <v>0</v>
      </c>
      <c r="Q162" t="s">
        <v>527</v>
      </c>
    </row>
    <row r="163" spans="1:17" x14ac:dyDescent="0.45">
      <c r="A163" s="3">
        <v>162</v>
      </c>
      <c r="B163" t="s">
        <v>266</v>
      </c>
      <c r="C163" t="s">
        <v>703</v>
      </c>
      <c r="D163" s="1">
        <v>44187</v>
      </c>
      <c r="E163" t="s">
        <v>631</v>
      </c>
      <c r="F163" t="s">
        <v>12</v>
      </c>
      <c r="G163" t="s">
        <v>13</v>
      </c>
      <c r="H163" t="s">
        <v>544</v>
      </c>
      <c r="I163" t="s">
        <v>545</v>
      </c>
      <c r="J163" t="s">
        <v>522</v>
      </c>
      <c r="K163" t="s">
        <v>530</v>
      </c>
      <c r="L163" s="2">
        <v>21000</v>
      </c>
      <c r="M163" s="2">
        <v>21000</v>
      </c>
      <c r="N163" t="s">
        <v>526</v>
      </c>
      <c r="O163" t="s">
        <v>519</v>
      </c>
      <c r="P163" s="2">
        <v>0</v>
      </c>
      <c r="Q163" t="s">
        <v>527</v>
      </c>
    </row>
    <row r="164" spans="1:17" x14ac:dyDescent="0.45">
      <c r="A164" s="3">
        <v>163</v>
      </c>
      <c r="B164" t="s">
        <v>267</v>
      </c>
      <c r="C164" t="s">
        <v>704</v>
      </c>
      <c r="D164" s="1">
        <v>44188</v>
      </c>
      <c r="E164" t="s">
        <v>631</v>
      </c>
      <c r="F164" t="s">
        <v>15</v>
      </c>
      <c r="G164" t="s">
        <v>16</v>
      </c>
      <c r="H164" t="s">
        <v>544</v>
      </c>
      <c r="I164" t="s">
        <v>545</v>
      </c>
      <c r="J164" t="s">
        <v>516</v>
      </c>
      <c r="K164" t="s">
        <v>517</v>
      </c>
      <c r="L164" s="2">
        <v>66000</v>
      </c>
      <c r="M164" s="2">
        <v>26000</v>
      </c>
      <c r="N164" t="s">
        <v>518</v>
      </c>
      <c r="O164" t="s">
        <v>519</v>
      </c>
      <c r="P164" s="2">
        <v>40000</v>
      </c>
      <c r="Q164" t="s">
        <v>520</v>
      </c>
    </row>
    <row r="165" spans="1:17" x14ac:dyDescent="0.45">
      <c r="A165" s="3">
        <v>164</v>
      </c>
      <c r="B165" t="s">
        <v>268</v>
      </c>
      <c r="C165" t="s">
        <v>705</v>
      </c>
      <c r="D165" s="1">
        <v>44189</v>
      </c>
      <c r="E165" t="s">
        <v>631</v>
      </c>
      <c r="F165" t="s">
        <v>18</v>
      </c>
      <c r="G165" t="s">
        <v>19</v>
      </c>
      <c r="H165" t="s">
        <v>536</v>
      </c>
      <c r="I165" t="s">
        <v>537</v>
      </c>
      <c r="J165" t="s">
        <v>529</v>
      </c>
      <c r="K165" t="s">
        <v>523</v>
      </c>
      <c r="L165" s="2">
        <v>27000</v>
      </c>
      <c r="M165" s="2">
        <v>0</v>
      </c>
      <c r="N165" t="s">
        <v>518</v>
      </c>
      <c r="O165" t="s">
        <v>519</v>
      </c>
      <c r="P165" s="2">
        <v>27000</v>
      </c>
      <c r="Q165" t="s">
        <v>531</v>
      </c>
    </row>
    <row r="166" spans="1:17" x14ac:dyDescent="0.45">
      <c r="A166" s="3">
        <v>165</v>
      </c>
      <c r="B166" t="s">
        <v>269</v>
      </c>
      <c r="C166" t="s">
        <v>706</v>
      </c>
      <c r="D166" s="1">
        <v>44190</v>
      </c>
      <c r="E166" t="s">
        <v>631</v>
      </c>
      <c r="F166" t="s">
        <v>21</v>
      </c>
      <c r="G166" t="s">
        <v>22</v>
      </c>
      <c r="H166" t="s">
        <v>539</v>
      </c>
      <c r="I166" t="s">
        <v>540</v>
      </c>
      <c r="J166" t="s">
        <v>516</v>
      </c>
      <c r="K166" t="s">
        <v>525</v>
      </c>
      <c r="L166" s="2">
        <v>11000</v>
      </c>
      <c r="M166" s="2">
        <v>11000</v>
      </c>
      <c r="N166" t="s">
        <v>526</v>
      </c>
      <c r="O166" t="s">
        <v>519</v>
      </c>
      <c r="P166" s="2">
        <v>0</v>
      </c>
      <c r="Q166" t="s">
        <v>527</v>
      </c>
    </row>
    <row r="167" spans="1:17" x14ac:dyDescent="0.45">
      <c r="A167" s="3">
        <v>166</v>
      </c>
      <c r="B167" t="s">
        <v>270</v>
      </c>
      <c r="C167" t="s">
        <v>707</v>
      </c>
      <c r="D167" s="1">
        <v>44191</v>
      </c>
      <c r="E167" t="s">
        <v>631</v>
      </c>
      <c r="F167" t="s">
        <v>26</v>
      </c>
      <c r="G167" t="s">
        <v>27</v>
      </c>
      <c r="H167" t="s">
        <v>533</v>
      </c>
      <c r="I167" t="s">
        <v>534</v>
      </c>
      <c r="J167" t="s">
        <v>516</v>
      </c>
      <c r="K167" t="s">
        <v>530</v>
      </c>
      <c r="L167" s="2">
        <v>31000</v>
      </c>
      <c r="M167" s="2">
        <v>31000</v>
      </c>
      <c r="N167" t="s">
        <v>526</v>
      </c>
      <c r="O167" t="s">
        <v>519</v>
      </c>
      <c r="P167" s="2">
        <v>0</v>
      </c>
      <c r="Q167" t="s">
        <v>531</v>
      </c>
    </row>
    <row r="168" spans="1:17" x14ac:dyDescent="0.45">
      <c r="A168" s="3">
        <v>167</v>
      </c>
      <c r="B168" t="s">
        <v>271</v>
      </c>
      <c r="C168" t="s">
        <v>708</v>
      </c>
      <c r="D168" s="1">
        <v>44192</v>
      </c>
      <c r="E168" t="s">
        <v>631</v>
      </c>
      <c r="F168" t="s">
        <v>28</v>
      </c>
      <c r="G168" t="s">
        <v>29</v>
      </c>
      <c r="H168" t="s">
        <v>536</v>
      </c>
      <c r="I168" t="s">
        <v>537</v>
      </c>
      <c r="J168" t="s">
        <v>541</v>
      </c>
      <c r="K168" t="s">
        <v>517</v>
      </c>
      <c r="L168" s="2">
        <v>12000</v>
      </c>
      <c r="M168" s="2">
        <v>12000</v>
      </c>
      <c r="N168" t="s">
        <v>526</v>
      </c>
      <c r="O168" t="s">
        <v>519</v>
      </c>
      <c r="P168" s="2">
        <v>0</v>
      </c>
      <c r="Q168" t="s">
        <v>527</v>
      </c>
    </row>
    <row r="169" spans="1:17" x14ac:dyDescent="0.45">
      <c r="A169" s="3">
        <v>168</v>
      </c>
      <c r="B169" t="s">
        <v>272</v>
      </c>
      <c r="C169" t="s">
        <v>709</v>
      </c>
      <c r="D169" s="1">
        <v>44193</v>
      </c>
      <c r="E169" t="s">
        <v>631</v>
      </c>
      <c r="F169" t="s">
        <v>32</v>
      </c>
      <c r="G169" t="s">
        <v>33</v>
      </c>
      <c r="H169" t="s">
        <v>539</v>
      </c>
      <c r="I169" t="s">
        <v>540</v>
      </c>
      <c r="J169" t="s">
        <v>541</v>
      </c>
      <c r="K169" t="s">
        <v>523</v>
      </c>
      <c r="L169" s="2">
        <v>24000</v>
      </c>
      <c r="M169" s="2">
        <v>24000</v>
      </c>
      <c r="N169" t="s">
        <v>526</v>
      </c>
      <c r="O169" t="s">
        <v>519</v>
      </c>
      <c r="P169" s="2">
        <v>0</v>
      </c>
      <c r="Q169" t="s">
        <v>527</v>
      </c>
    </row>
    <row r="170" spans="1:17" x14ac:dyDescent="0.45">
      <c r="A170" s="3">
        <v>169</v>
      </c>
      <c r="B170" t="s">
        <v>273</v>
      </c>
      <c r="C170" t="s">
        <v>710</v>
      </c>
      <c r="D170" s="1">
        <v>44194</v>
      </c>
      <c r="E170" t="s">
        <v>631</v>
      </c>
      <c r="F170" t="s">
        <v>28</v>
      </c>
      <c r="G170" t="s">
        <v>29</v>
      </c>
      <c r="H170" t="s">
        <v>514</v>
      </c>
      <c r="I170" t="s">
        <v>515</v>
      </c>
      <c r="J170" t="s">
        <v>541</v>
      </c>
      <c r="K170" t="s">
        <v>523</v>
      </c>
      <c r="L170" s="2">
        <v>32000</v>
      </c>
      <c r="M170" s="2">
        <v>32000</v>
      </c>
      <c r="N170" t="s">
        <v>526</v>
      </c>
      <c r="O170" t="s">
        <v>519</v>
      </c>
      <c r="P170" s="2">
        <v>0</v>
      </c>
      <c r="Q170" t="s">
        <v>531</v>
      </c>
    </row>
    <row r="171" spans="1:17" x14ac:dyDescent="0.45">
      <c r="A171" s="3">
        <v>170</v>
      </c>
      <c r="B171" t="s">
        <v>274</v>
      </c>
      <c r="C171" t="s">
        <v>711</v>
      </c>
      <c r="D171" s="1">
        <v>44195</v>
      </c>
      <c r="E171" t="s">
        <v>631</v>
      </c>
      <c r="F171" t="s">
        <v>32</v>
      </c>
      <c r="G171" t="s">
        <v>33</v>
      </c>
      <c r="H171" t="s">
        <v>544</v>
      </c>
      <c r="I171" t="s">
        <v>545</v>
      </c>
      <c r="J171" t="s">
        <v>541</v>
      </c>
      <c r="K171" t="s">
        <v>525</v>
      </c>
      <c r="L171" s="2">
        <v>31000</v>
      </c>
      <c r="M171" s="2">
        <v>31000</v>
      </c>
      <c r="N171" t="s">
        <v>526</v>
      </c>
      <c r="O171" t="s">
        <v>519</v>
      </c>
      <c r="P171" s="2">
        <v>0</v>
      </c>
      <c r="Q171" t="s">
        <v>531</v>
      </c>
    </row>
    <row r="172" spans="1:17" x14ac:dyDescent="0.45">
      <c r="A172" s="3">
        <v>171</v>
      </c>
      <c r="B172" t="s">
        <v>275</v>
      </c>
      <c r="C172" t="s">
        <v>712</v>
      </c>
      <c r="D172" s="1">
        <v>44190</v>
      </c>
      <c r="E172" t="s">
        <v>631</v>
      </c>
      <c r="F172" t="s">
        <v>36</v>
      </c>
      <c r="G172" t="s">
        <v>37</v>
      </c>
      <c r="H172" t="s">
        <v>536</v>
      </c>
      <c r="I172" t="s">
        <v>537</v>
      </c>
      <c r="J172" t="s">
        <v>522</v>
      </c>
      <c r="K172" t="s">
        <v>530</v>
      </c>
      <c r="L172" s="2">
        <v>12000</v>
      </c>
      <c r="M172" s="2">
        <v>12000</v>
      </c>
      <c r="N172" t="s">
        <v>526</v>
      </c>
      <c r="O172" t="s">
        <v>519</v>
      </c>
      <c r="P172" s="2">
        <v>0</v>
      </c>
      <c r="Q172" t="s">
        <v>527</v>
      </c>
    </row>
    <row r="173" spans="1:17" x14ac:dyDescent="0.45">
      <c r="A173" s="3">
        <v>172</v>
      </c>
      <c r="B173" t="s">
        <v>276</v>
      </c>
      <c r="C173" t="s">
        <v>713</v>
      </c>
      <c r="D173" s="1">
        <v>44191</v>
      </c>
      <c r="E173" t="s">
        <v>631</v>
      </c>
      <c r="F173" t="s">
        <v>39</v>
      </c>
      <c r="G173" t="s">
        <v>40</v>
      </c>
      <c r="H173" t="s">
        <v>539</v>
      </c>
      <c r="I173" t="s">
        <v>540</v>
      </c>
      <c r="J173" t="s">
        <v>516</v>
      </c>
      <c r="K173" t="s">
        <v>517</v>
      </c>
      <c r="L173" s="2">
        <v>24000</v>
      </c>
      <c r="M173" s="2">
        <v>24000</v>
      </c>
      <c r="N173" t="s">
        <v>526</v>
      </c>
      <c r="O173" t="s">
        <v>519</v>
      </c>
      <c r="P173" s="2">
        <v>0</v>
      </c>
      <c r="Q173" t="s">
        <v>527</v>
      </c>
    </row>
    <row r="174" spans="1:17" x14ac:dyDescent="0.45">
      <c r="A174" s="3">
        <v>173</v>
      </c>
      <c r="B174" t="s">
        <v>277</v>
      </c>
      <c r="C174" t="s">
        <v>714</v>
      </c>
      <c r="D174" s="1">
        <v>44192</v>
      </c>
      <c r="E174" t="s">
        <v>631</v>
      </c>
      <c r="F174" t="s">
        <v>43</v>
      </c>
      <c r="G174" t="s">
        <v>44</v>
      </c>
      <c r="H174" t="s">
        <v>533</v>
      </c>
      <c r="I174" t="s">
        <v>534</v>
      </c>
      <c r="J174" t="s">
        <v>522</v>
      </c>
      <c r="K174" t="s">
        <v>523</v>
      </c>
      <c r="L174" s="2">
        <v>32000</v>
      </c>
      <c r="M174" s="2">
        <v>0</v>
      </c>
      <c r="N174" t="s">
        <v>518</v>
      </c>
      <c r="O174" t="s">
        <v>519</v>
      </c>
      <c r="P174" s="2">
        <v>32000</v>
      </c>
      <c r="Q174" t="s">
        <v>531</v>
      </c>
    </row>
    <row r="175" spans="1:17" x14ac:dyDescent="0.45">
      <c r="A175" s="3">
        <v>174</v>
      </c>
      <c r="B175" t="s">
        <v>278</v>
      </c>
      <c r="C175" t="s">
        <v>715</v>
      </c>
      <c r="D175" s="1">
        <v>44193</v>
      </c>
      <c r="E175" t="s">
        <v>631</v>
      </c>
      <c r="F175" t="s">
        <v>70</v>
      </c>
      <c r="G175" t="s">
        <v>71</v>
      </c>
      <c r="H175" t="s">
        <v>536</v>
      </c>
      <c r="I175" t="s">
        <v>537</v>
      </c>
      <c r="J175" t="s">
        <v>541</v>
      </c>
      <c r="K175" t="s">
        <v>525</v>
      </c>
      <c r="L175" s="2">
        <v>30000</v>
      </c>
      <c r="M175" s="2">
        <v>30000</v>
      </c>
      <c r="N175" t="s">
        <v>526</v>
      </c>
      <c r="O175" t="s">
        <v>519</v>
      </c>
      <c r="P175" s="2">
        <v>0</v>
      </c>
      <c r="Q175" t="s">
        <v>531</v>
      </c>
    </row>
    <row r="176" spans="1:17" x14ac:dyDescent="0.45">
      <c r="A176" s="3">
        <v>175</v>
      </c>
      <c r="B176" t="s">
        <v>279</v>
      </c>
      <c r="C176" t="s">
        <v>716</v>
      </c>
      <c r="D176" s="1">
        <v>44194</v>
      </c>
      <c r="E176" t="s">
        <v>631</v>
      </c>
      <c r="F176" t="s">
        <v>72</v>
      </c>
      <c r="G176" t="s">
        <v>73</v>
      </c>
      <c r="H176" t="s">
        <v>544</v>
      </c>
      <c r="I176" t="s">
        <v>545</v>
      </c>
      <c r="J176" t="s">
        <v>529</v>
      </c>
      <c r="K176" t="s">
        <v>530</v>
      </c>
      <c r="L176" s="2">
        <v>24000</v>
      </c>
      <c r="M176" s="2">
        <v>24000</v>
      </c>
      <c r="N176" t="s">
        <v>526</v>
      </c>
      <c r="O176" t="s">
        <v>558</v>
      </c>
      <c r="P176" s="2">
        <v>0</v>
      </c>
      <c r="Q176" t="s">
        <v>527</v>
      </c>
    </row>
    <row r="177" spans="1:17" x14ac:dyDescent="0.45">
      <c r="A177" s="3">
        <v>176</v>
      </c>
      <c r="B177" t="s">
        <v>280</v>
      </c>
      <c r="C177" t="s">
        <v>717</v>
      </c>
      <c r="D177" s="1">
        <v>44195</v>
      </c>
      <c r="E177" t="s">
        <v>631</v>
      </c>
      <c r="F177" t="s">
        <v>74</v>
      </c>
      <c r="G177" t="s">
        <v>75</v>
      </c>
      <c r="H177" t="s">
        <v>536</v>
      </c>
      <c r="I177" t="s">
        <v>537</v>
      </c>
      <c r="J177" t="s">
        <v>529</v>
      </c>
      <c r="K177" t="s">
        <v>517</v>
      </c>
      <c r="L177" s="2">
        <v>24000</v>
      </c>
      <c r="M177" s="2">
        <v>24000</v>
      </c>
      <c r="N177" t="s">
        <v>526</v>
      </c>
      <c r="O177" t="s">
        <v>558</v>
      </c>
      <c r="P177" s="2">
        <v>0</v>
      </c>
      <c r="Q177" t="s">
        <v>527</v>
      </c>
    </row>
    <row r="178" spans="1:17" x14ac:dyDescent="0.45">
      <c r="A178" s="3">
        <v>177</v>
      </c>
      <c r="B178" t="s">
        <v>281</v>
      </c>
      <c r="C178" t="s">
        <v>718</v>
      </c>
      <c r="D178" s="1">
        <v>44190</v>
      </c>
      <c r="E178" t="s">
        <v>631</v>
      </c>
      <c r="F178" t="s">
        <v>79</v>
      </c>
      <c r="G178" t="s">
        <v>80</v>
      </c>
      <c r="H178" t="s">
        <v>539</v>
      </c>
      <c r="I178" t="s">
        <v>540</v>
      </c>
      <c r="J178" t="s">
        <v>552</v>
      </c>
      <c r="K178" t="s">
        <v>523</v>
      </c>
      <c r="L178" s="2">
        <v>32000</v>
      </c>
      <c r="M178" s="2">
        <v>32000</v>
      </c>
      <c r="N178" t="s">
        <v>526</v>
      </c>
      <c r="O178" t="s">
        <v>558</v>
      </c>
      <c r="P178" s="2">
        <v>0</v>
      </c>
      <c r="Q178" t="s">
        <v>531</v>
      </c>
    </row>
    <row r="179" spans="1:17" x14ac:dyDescent="0.45">
      <c r="A179" s="3">
        <v>178</v>
      </c>
      <c r="B179" t="s">
        <v>282</v>
      </c>
      <c r="C179" t="s">
        <v>719</v>
      </c>
      <c r="D179" s="1">
        <v>44191</v>
      </c>
      <c r="E179" t="s">
        <v>631</v>
      </c>
      <c r="F179" t="s">
        <v>7</v>
      </c>
      <c r="G179" t="s">
        <v>8</v>
      </c>
      <c r="H179" t="s">
        <v>533</v>
      </c>
      <c r="I179" t="s">
        <v>534</v>
      </c>
      <c r="J179" t="s">
        <v>516</v>
      </c>
      <c r="K179" t="s">
        <v>523</v>
      </c>
      <c r="L179" s="2">
        <v>31000</v>
      </c>
      <c r="M179" s="2">
        <v>31000</v>
      </c>
      <c r="N179" t="s">
        <v>526</v>
      </c>
      <c r="O179" t="s">
        <v>519</v>
      </c>
      <c r="P179" s="2">
        <v>0</v>
      </c>
      <c r="Q179" t="s">
        <v>531</v>
      </c>
    </row>
    <row r="180" spans="1:17" x14ac:dyDescent="0.45">
      <c r="A180" s="3">
        <v>179</v>
      </c>
      <c r="B180" t="s">
        <v>283</v>
      </c>
      <c r="C180" t="s">
        <v>720</v>
      </c>
      <c r="D180" s="1">
        <v>44192</v>
      </c>
      <c r="E180" t="s">
        <v>631</v>
      </c>
      <c r="F180" t="s">
        <v>12</v>
      </c>
      <c r="G180" t="s">
        <v>13</v>
      </c>
      <c r="H180" t="s">
        <v>536</v>
      </c>
      <c r="I180" t="s">
        <v>537</v>
      </c>
      <c r="J180" t="s">
        <v>522</v>
      </c>
      <c r="K180" t="s">
        <v>525</v>
      </c>
      <c r="L180" s="2">
        <v>82000</v>
      </c>
      <c r="M180" s="2">
        <v>12000</v>
      </c>
      <c r="N180" t="s">
        <v>518</v>
      </c>
      <c r="O180" t="s">
        <v>519</v>
      </c>
      <c r="P180" s="2">
        <v>70000</v>
      </c>
      <c r="Q180" t="s">
        <v>520</v>
      </c>
    </row>
    <row r="181" spans="1:17" x14ac:dyDescent="0.45">
      <c r="A181" s="3">
        <v>180</v>
      </c>
      <c r="B181" t="s">
        <v>284</v>
      </c>
      <c r="C181" t="s">
        <v>721</v>
      </c>
      <c r="D181" s="1">
        <v>44193</v>
      </c>
      <c r="E181" t="s">
        <v>631</v>
      </c>
      <c r="F181" t="s">
        <v>15</v>
      </c>
      <c r="G181" t="s">
        <v>16</v>
      </c>
      <c r="H181" t="s">
        <v>539</v>
      </c>
      <c r="I181" t="s">
        <v>540</v>
      </c>
      <c r="J181" t="s">
        <v>516</v>
      </c>
      <c r="K181" t="s">
        <v>530</v>
      </c>
      <c r="L181" s="2">
        <v>24000</v>
      </c>
      <c r="M181" s="2">
        <v>24000</v>
      </c>
      <c r="N181" t="s">
        <v>526</v>
      </c>
      <c r="O181" t="s">
        <v>519</v>
      </c>
      <c r="P181" s="2">
        <v>0</v>
      </c>
      <c r="Q181" t="s">
        <v>527</v>
      </c>
    </row>
    <row r="182" spans="1:17" x14ac:dyDescent="0.45">
      <c r="A182" s="3">
        <v>181</v>
      </c>
      <c r="B182" t="s">
        <v>285</v>
      </c>
      <c r="C182" t="s">
        <v>722</v>
      </c>
      <c r="D182" s="1">
        <v>44194</v>
      </c>
      <c r="E182" t="s">
        <v>631</v>
      </c>
      <c r="F182" t="s">
        <v>18</v>
      </c>
      <c r="G182" t="s">
        <v>19</v>
      </c>
      <c r="H182" t="s">
        <v>514</v>
      </c>
      <c r="I182" t="s">
        <v>515</v>
      </c>
      <c r="J182" t="s">
        <v>529</v>
      </c>
      <c r="K182" t="s">
        <v>517</v>
      </c>
      <c r="L182" s="2">
        <v>32000</v>
      </c>
      <c r="M182" s="2">
        <v>32000</v>
      </c>
      <c r="N182" t="s">
        <v>526</v>
      </c>
      <c r="O182" t="s">
        <v>519</v>
      </c>
      <c r="P182" s="2">
        <v>0</v>
      </c>
      <c r="Q182" t="s">
        <v>531</v>
      </c>
    </row>
    <row r="183" spans="1:17" x14ac:dyDescent="0.45">
      <c r="A183" s="3">
        <v>182</v>
      </c>
      <c r="B183" t="s">
        <v>286</v>
      </c>
      <c r="C183" t="s">
        <v>723</v>
      </c>
      <c r="D183" s="1">
        <v>44195</v>
      </c>
      <c r="E183" t="s">
        <v>631</v>
      </c>
      <c r="F183" t="s">
        <v>21</v>
      </c>
      <c r="G183" t="s">
        <v>22</v>
      </c>
      <c r="H183" t="s">
        <v>544</v>
      </c>
      <c r="I183" t="s">
        <v>545</v>
      </c>
      <c r="J183" t="s">
        <v>516</v>
      </c>
      <c r="K183" t="s">
        <v>523</v>
      </c>
      <c r="L183" s="2">
        <v>30000</v>
      </c>
      <c r="M183" s="2">
        <v>0</v>
      </c>
      <c r="N183" t="s">
        <v>518</v>
      </c>
      <c r="O183" t="s">
        <v>519</v>
      </c>
      <c r="P183" s="2">
        <v>30000</v>
      </c>
      <c r="Q183" t="s">
        <v>531</v>
      </c>
    </row>
    <row r="184" spans="1:17" x14ac:dyDescent="0.45">
      <c r="A184" s="3">
        <v>183</v>
      </c>
      <c r="B184" t="s">
        <v>287</v>
      </c>
      <c r="C184" t="s">
        <v>724</v>
      </c>
      <c r="D184" s="1">
        <v>44190</v>
      </c>
      <c r="E184" t="s">
        <v>631</v>
      </c>
      <c r="F184" t="s">
        <v>26</v>
      </c>
      <c r="G184" t="s">
        <v>27</v>
      </c>
      <c r="H184" t="s">
        <v>536</v>
      </c>
      <c r="I184" t="s">
        <v>537</v>
      </c>
      <c r="J184" t="s">
        <v>516</v>
      </c>
      <c r="K184" t="s">
        <v>525</v>
      </c>
      <c r="L184" s="2">
        <v>24000</v>
      </c>
      <c r="M184" s="2">
        <v>24000</v>
      </c>
      <c r="N184" t="s">
        <v>526</v>
      </c>
      <c r="O184" t="s">
        <v>519</v>
      </c>
      <c r="P184" s="2">
        <v>0</v>
      </c>
      <c r="Q184" t="s">
        <v>527</v>
      </c>
    </row>
    <row r="185" spans="1:17" x14ac:dyDescent="0.45">
      <c r="A185" s="3">
        <v>184</v>
      </c>
      <c r="B185" t="s">
        <v>288</v>
      </c>
      <c r="C185" t="s">
        <v>725</v>
      </c>
      <c r="D185" s="1">
        <v>44191</v>
      </c>
      <c r="E185" t="s">
        <v>631</v>
      </c>
      <c r="F185" t="s">
        <v>26</v>
      </c>
      <c r="G185" t="s">
        <v>27</v>
      </c>
      <c r="H185" t="s">
        <v>539</v>
      </c>
      <c r="I185" t="s">
        <v>540</v>
      </c>
      <c r="J185" t="s">
        <v>516</v>
      </c>
      <c r="K185" t="s">
        <v>530</v>
      </c>
      <c r="L185" s="2">
        <v>15000</v>
      </c>
      <c r="M185" s="2">
        <v>15000</v>
      </c>
      <c r="N185" t="s">
        <v>526</v>
      </c>
      <c r="O185" t="s">
        <v>519</v>
      </c>
      <c r="P185" s="2">
        <v>0</v>
      </c>
      <c r="Q185" t="s">
        <v>527</v>
      </c>
    </row>
    <row r="186" spans="1:17" x14ac:dyDescent="0.45">
      <c r="A186" s="3">
        <v>185</v>
      </c>
      <c r="B186" t="s">
        <v>289</v>
      </c>
      <c r="C186" t="s">
        <v>726</v>
      </c>
      <c r="D186" s="1">
        <v>44192</v>
      </c>
      <c r="E186" t="s">
        <v>631</v>
      </c>
      <c r="F186" t="s">
        <v>21</v>
      </c>
      <c r="G186" t="s">
        <v>22</v>
      </c>
      <c r="H186" t="s">
        <v>514</v>
      </c>
      <c r="I186" t="s">
        <v>515</v>
      </c>
      <c r="J186" t="s">
        <v>516</v>
      </c>
      <c r="K186" t="s">
        <v>517</v>
      </c>
      <c r="L186" s="2">
        <v>18000</v>
      </c>
      <c r="M186" s="2">
        <v>18000</v>
      </c>
      <c r="N186" t="s">
        <v>526</v>
      </c>
      <c r="O186" t="s">
        <v>519</v>
      </c>
      <c r="P186" s="2">
        <v>0</v>
      </c>
      <c r="Q186" t="s">
        <v>527</v>
      </c>
    </row>
    <row r="187" spans="1:17" x14ac:dyDescent="0.45">
      <c r="A187" s="3">
        <v>186</v>
      </c>
      <c r="B187" t="s">
        <v>290</v>
      </c>
      <c r="C187" t="s">
        <v>727</v>
      </c>
      <c r="D187" s="1">
        <v>44193</v>
      </c>
      <c r="E187" t="s">
        <v>631</v>
      </c>
      <c r="F187" t="s">
        <v>26</v>
      </c>
      <c r="G187" t="s">
        <v>27</v>
      </c>
      <c r="H187" t="s">
        <v>544</v>
      </c>
      <c r="I187" t="s">
        <v>545</v>
      </c>
      <c r="J187" t="s">
        <v>516</v>
      </c>
      <c r="K187" t="s">
        <v>523</v>
      </c>
      <c r="L187" s="2">
        <v>16000</v>
      </c>
      <c r="M187" s="2">
        <v>16000</v>
      </c>
      <c r="N187" t="s">
        <v>526</v>
      </c>
      <c r="O187" t="s">
        <v>519</v>
      </c>
      <c r="P187" s="2">
        <v>0</v>
      </c>
      <c r="Q187" t="s">
        <v>527</v>
      </c>
    </row>
    <row r="188" spans="1:17" x14ac:dyDescent="0.45">
      <c r="A188" s="3">
        <v>187</v>
      </c>
      <c r="B188" t="s">
        <v>291</v>
      </c>
      <c r="C188" t="s">
        <v>728</v>
      </c>
      <c r="D188" s="1">
        <v>44194</v>
      </c>
      <c r="E188" t="s">
        <v>631</v>
      </c>
      <c r="F188" t="s">
        <v>26</v>
      </c>
      <c r="G188" t="s">
        <v>27</v>
      </c>
      <c r="H188" t="s">
        <v>536</v>
      </c>
      <c r="I188" t="s">
        <v>537</v>
      </c>
      <c r="J188" t="s">
        <v>516</v>
      </c>
      <c r="K188" t="s">
        <v>523</v>
      </c>
      <c r="L188" s="2">
        <v>14000</v>
      </c>
      <c r="M188" s="2">
        <v>14000</v>
      </c>
      <c r="N188" t="s">
        <v>526</v>
      </c>
      <c r="O188" t="s">
        <v>519</v>
      </c>
      <c r="P188" s="2">
        <v>0</v>
      </c>
      <c r="Q188" t="s">
        <v>527</v>
      </c>
    </row>
    <row r="189" spans="1:17" x14ac:dyDescent="0.45">
      <c r="A189" s="3">
        <v>188</v>
      </c>
      <c r="B189" t="s">
        <v>292</v>
      </c>
      <c r="C189" t="s">
        <v>729</v>
      </c>
      <c r="D189" s="1">
        <v>44195</v>
      </c>
      <c r="E189" t="s">
        <v>631</v>
      </c>
      <c r="F189" t="s">
        <v>28</v>
      </c>
      <c r="G189" t="s">
        <v>29</v>
      </c>
      <c r="H189" t="s">
        <v>539</v>
      </c>
      <c r="I189" t="s">
        <v>540</v>
      </c>
      <c r="J189" t="s">
        <v>541</v>
      </c>
      <c r="K189" t="s">
        <v>525</v>
      </c>
      <c r="L189" s="2">
        <v>24000</v>
      </c>
      <c r="M189" s="2">
        <v>24000</v>
      </c>
      <c r="N189" t="s">
        <v>526</v>
      </c>
      <c r="O189" t="s">
        <v>519</v>
      </c>
      <c r="P189" s="2">
        <v>0</v>
      </c>
      <c r="Q189" t="s">
        <v>527</v>
      </c>
    </row>
    <row r="190" spans="1:17" x14ac:dyDescent="0.45">
      <c r="A190" s="3">
        <v>189</v>
      </c>
      <c r="B190" t="s">
        <v>293</v>
      </c>
      <c r="C190" t="s">
        <v>730</v>
      </c>
      <c r="D190" s="1">
        <v>44195</v>
      </c>
      <c r="E190" t="s">
        <v>631</v>
      </c>
      <c r="F190" t="s">
        <v>32</v>
      </c>
      <c r="G190" t="s">
        <v>33</v>
      </c>
      <c r="H190" t="s">
        <v>533</v>
      </c>
      <c r="I190" t="s">
        <v>534</v>
      </c>
      <c r="J190" t="s">
        <v>541</v>
      </c>
      <c r="K190" t="s">
        <v>530</v>
      </c>
      <c r="L190" s="2">
        <v>15000</v>
      </c>
      <c r="M190" s="2">
        <v>15000</v>
      </c>
      <c r="N190" t="s">
        <v>526</v>
      </c>
      <c r="O190" t="s">
        <v>519</v>
      </c>
      <c r="P190" s="2">
        <v>0</v>
      </c>
      <c r="Q190" t="s">
        <v>527</v>
      </c>
    </row>
    <row r="191" spans="1:17" x14ac:dyDescent="0.45">
      <c r="A191" s="3">
        <v>190</v>
      </c>
      <c r="B191" t="s">
        <v>294</v>
      </c>
      <c r="C191" t="s">
        <v>731</v>
      </c>
      <c r="D191" s="1">
        <v>44195</v>
      </c>
      <c r="E191" t="s">
        <v>631</v>
      </c>
      <c r="F191" t="s">
        <v>70</v>
      </c>
      <c r="G191" t="s">
        <v>71</v>
      </c>
      <c r="H191" t="s">
        <v>536</v>
      </c>
      <c r="I191" t="s">
        <v>537</v>
      </c>
      <c r="J191" t="s">
        <v>541</v>
      </c>
      <c r="K191" t="s">
        <v>517</v>
      </c>
      <c r="L191" s="2">
        <v>18000</v>
      </c>
      <c r="M191" s="2">
        <v>18000</v>
      </c>
      <c r="N191" t="s">
        <v>526</v>
      </c>
      <c r="O191" t="s">
        <v>519</v>
      </c>
      <c r="P191" s="2">
        <v>0</v>
      </c>
      <c r="Q191" t="s">
        <v>527</v>
      </c>
    </row>
    <row r="192" spans="1:17" x14ac:dyDescent="0.45">
      <c r="A192" s="3">
        <v>191</v>
      </c>
      <c r="B192" t="s">
        <v>295</v>
      </c>
      <c r="C192" t="s">
        <v>732</v>
      </c>
      <c r="D192" s="1">
        <v>44197</v>
      </c>
      <c r="E192" t="s">
        <v>733</v>
      </c>
      <c r="F192" t="s">
        <v>72</v>
      </c>
      <c r="G192" t="s">
        <v>73</v>
      </c>
      <c r="H192" t="s">
        <v>539</v>
      </c>
      <c r="I192" t="s">
        <v>540</v>
      </c>
      <c r="J192" t="s">
        <v>529</v>
      </c>
      <c r="K192" t="s">
        <v>523</v>
      </c>
      <c r="L192" s="2">
        <v>31000</v>
      </c>
      <c r="M192" s="2">
        <v>0</v>
      </c>
      <c r="N192" t="s">
        <v>518</v>
      </c>
      <c r="O192" t="s">
        <v>558</v>
      </c>
      <c r="P192" s="2">
        <v>31000</v>
      </c>
      <c r="Q192" t="s">
        <v>531</v>
      </c>
    </row>
    <row r="193" spans="1:17" x14ac:dyDescent="0.45">
      <c r="A193" s="3">
        <v>192</v>
      </c>
      <c r="B193" t="s">
        <v>296</v>
      </c>
      <c r="C193" t="s">
        <v>734</v>
      </c>
      <c r="D193" s="1">
        <v>44198</v>
      </c>
      <c r="E193" t="s">
        <v>733</v>
      </c>
      <c r="F193" t="s">
        <v>74</v>
      </c>
      <c r="G193" t="s">
        <v>75</v>
      </c>
      <c r="H193" t="s">
        <v>514</v>
      </c>
      <c r="I193" t="s">
        <v>515</v>
      </c>
      <c r="J193" t="s">
        <v>529</v>
      </c>
      <c r="K193" t="s">
        <v>525</v>
      </c>
      <c r="L193" s="2">
        <v>12000</v>
      </c>
      <c r="M193" s="2">
        <v>12000</v>
      </c>
      <c r="N193" t="s">
        <v>526</v>
      </c>
      <c r="O193" t="s">
        <v>558</v>
      </c>
      <c r="P193" s="2">
        <v>0</v>
      </c>
      <c r="Q193" t="s">
        <v>527</v>
      </c>
    </row>
    <row r="194" spans="1:17" x14ac:dyDescent="0.45">
      <c r="A194" s="3">
        <v>193</v>
      </c>
      <c r="B194" t="s">
        <v>297</v>
      </c>
      <c r="C194" t="s">
        <v>735</v>
      </c>
      <c r="D194" s="1">
        <v>44199</v>
      </c>
      <c r="E194" t="s">
        <v>733</v>
      </c>
      <c r="F194" t="s">
        <v>79</v>
      </c>
      <c r="G194" t="s">
        <v>80</v>
      </c>
      <c r="H194" t="s">
        <v>544</v>
      </c>
      <c r="I194" t="s">
        <v>545</v>
      </c>
      <c r="J194" t="s">
        <v>552</v>
      </c>
      <c r="K194" t="s">
        <v>530</v>
      </c>
      <c r="L194" s="2">
        <v>24000</v>
      </c>
      <c r="M194" s="2">
        <v>24000</v>
      </c>
      <c r="N194" t="s">
        <v>526</v>
      </c>
      <c r="O194" t="s">
        <v>558</v>
      </c>
      <c r="P194" s="2">
        <v>0</v>
      </c>
      <c r="Q194" t="s">
        <v>527</v>
      </c>
    </row>
    <row r="195" spans="1:17" x14ac:dyDescent="0.45">
      <c r="A195" s="3">
        <v>194</v>
      </c>
      <c r="B195" t="s">
        <v>298</v>
      </c>
      <c r="C195" t="s">
        <v>736</v>
      </c>
      <c r="D195" s="1">
        <v>44200</v>
      </c>
      <c r="E195" t="s">
        <v>733</v>
      </c>
      <c r="F195" t="s">
        <v>7</v>
      </c>
      <c r="G195" t="s">
        <v>8</v>
      </c>
      <c r="H195" t="s">
        <v>536</v>
      </c>
      <c r="I195" t="s">
        <v>537</v>
      </c>
      <c r="J195" t="s">
        <v>516</v>
      </c>
      <c r="K195" t="s">
        <v>517</v>
      </c>
      <c r="L195" s="2">
        <v>72000</v>
      </c>
      <c r="M195" s="2">
        <v>32000</v>
      </c>
      <c r="N195" t="s">
        <v>518</v>
      </c>
      <c r="O195" t="s">
        <v>519</v>
      </c>
      <c r="P195" s="2">
        <v>40000</v>
      </c>
      <c r="Q195" t="s">
        <v>520</v>
      </c>
    </row>
    <row r="196" spans="1:17" x14ac:dyDescent="0.45">
      <c r="A196" s="3">
        <v>195</v>
      </c>
      <c r="B196" t="s">
        <v>299</v>
      </c>
      <c r="C196" t="s">
        <v>737</v>
      </c>
      <c r="D196" s="1">
        <v>44201</v>
      </c>
      <c r="E196" t="s">
        <v>733</v>
      </c>
      <c r="F196" t="s">
        <v>12</v>
      </c>
      <c r="G196" t="s">
        <v>13</v>
      </c>
      <c r="H196" t="s">
        <v>539</v>
      </c>
      <c r="I196" t="s">
        <v>540</v>
      </c>
      <c r="J196" t="s">
        <v>522</v>
      </c>
      <c r="K196" t="s">
        <v>523</v>
      </c>
      <c r="L196" s="2">
        <v>30000</v>
      </c>
      <c r="M196" s="2">
        <v>30000</v>
      </c>
      <c r="N196" t="s">
        <v>526</v>
      </c>
      <c r="O196" t="s">
        <v>519</v>
      </c>
      <c r="P196" s="2">
        <v>0</v>
      </c>
      <c r="Q196" t="s">
        <v>531</v>
      </c>
    </row>
    <row r="197" spans="1:17" x14ac:dyDescent="0.45">
      <c r="A197" s="3">
        <v>196</v>
      </c>
      <c r="B197" t="s">
        <v>300</v>
      </c>
      <c r="C197" t="s">
        <v>738</v>
      </c>
      <c r="D197" s="1">
        <v>44202</v>
      </c>
      <c r="E197" t="s">
        <v>733</v>
      </c>
      <c r="F197" t="s">
        <v>15</v>
      </c>
      <c r="G197" t="s">
        <v>16</v>
      </c>
      <c r="H197" t="s">
        <v>533</v>
      </c>
      <c r="I197" t="s">
        <v>534</v>
      </c>
      <c r="J197" t="s">
        <v>516</v>
      </c>
      <c r="K197" t="s">
        <v>523</v>
      </c>
      <c r="L197" s="2">
        <v>30000</v>
      </c>
      <c r="M197" s="2">
        <v>30000</v>
      </c>
      <c r="N197" t="s">
        <v>526</v>
      </c>
      <c r="O197" t="s">
        <v>519</v>
      </c>
      <c r="P197" s="2">
        <v>0</v>
      </c>
      <c r="Q197" t="s">
        <v>531</v>
      </c>
    </row>
    <row r="198" spans="1:17" x14ac:dyDescent="0.45">
      <c r="A198" s="3">
        <v>197</v>
      </c>
      <c r="B198" t="s">
        <v>301</v>
      </c>
      <c r="C198" t="s">
        <v>739</v>
      </c>
      <c r="D198" s="1">
        <v>44203</v>
      </c>
      <c r="E198" t="s">
        <v>733</v>
      </c>
      <c r="F198" t="s">
        <v>18</v>
      </c>
      <c r="G198" t="s">
        <v>19</v>
      </c>
      <c r="H198" t="s">
        <v>536</v>
      </c>
      <c r="I198" t="s">
        <v>537</v>
      </c>
      <c r="J198" t="s">
        <v>529</v>
      </c>
      <c r="K198" t="s">
        <v>525</v>
      </c>
      <c r="L198" s="2">
        <v>15000</v>
      </c>
      <c r="M198" s="2">
        <v>15000</v>
      </c>
      <c r="N198" t="s">
        <v>526</v>
      </c>
      <c r="O198" t="s">
        <v>519</v>
      </c>
      <c r="P198" s="2">
        <v>0</v>
      </c>
      <c r="Q198" t="s">
        <v>527</v>
      </c>
    </row>
    <row r="199" spans="1:17" x14ac:dyDescent="0.45">
      <c r="A199" s="3">
        <v>198</v>
      </c>
      <c r="B199" t="s">
        <v>302</v>
      </c>
      <c r="C199" t="s">
        <v>740</v>
      </c>
      <c r="D199" s="1">
        <v>44204</v>
      </c>
      <c r="E199" t="s">
        <v>733</v>
      </c>
      <c r="F199" t="s">
        <v>21</v>
      </c>
      <c r="G199" t="s">
        <v>22</v>
      </c>
      <c r="H199" t="s">
        <v>544</v>
      </c>
      <c r="I199" t="s">
        <v>545</v>
      </c>
      <c r="J199" t="s">
        <v>516</v>
      </c>
      <c r="K199" t="s">
        <v>530</v>
      </c>
      <c r="L199" s="2">
        <v>18000</v>
      </c>
      <c r="M199" s="2">
        <v>18000</v>
      </c>
      <c r="N199" t="s">
        <v>526</v>
      </c>
      <c r="O199" t="s">
        <v>519</v>
      </c>
      <c r="P199" s="2">
        <v>0</v>
      </c>
      <c r="Q199" t="s">
        <v>527</v>
      </c>
    </row>
    <row r="200" spans="1:17" x14ac:dyDescent="0.45">
      <c r="A200" s="3">
        <v>199</v>
      </c>
      <c r="B200" t="s">
        <v>303</v>
      </c>
      <c r="C200" t="s">
        <v>741</v>
      </c>
      <c r="D200" s="1">
        <v>44205</v>
      </c>
      <c r="E200" t="s">
        <v>733</v>
      </c>
      <c r="F200" t="s">
        <v>70</v>
      </c>
      <c r="G200" t="s">
        <v>71</v>
      </c>
      <c r="H200" t="s">
        <v>536</v>
      </c>
      <c r="I200" t="s">
        <v>537</v>
      </c>
      <c r="J200" t="s">
        <v>541</v>
      </c>
      <c r="K200" t="s">
        <v>517</v>
      </c>
      <c r="L200" s="2">
        <v>16000</v>
      </c>
      <c r="M200" s="2">
        <v>16000</v>
      </c>
      <c r="N200" t="s">
        <v>526</v>
      </c>
      <c r="O200" t="s">
        <v>519</v>
      </c>
      <c r="P200" s="2">
        <v>0</v>
      </c>
      <c r="Q200" t="s">
        <v>527</v>
      </c>
    </row>
    <row r="201" spans="1:17" x14ac:dyDescent="0.45">
      <c r="A201" s="3">
        <v>200</v>
      </c>
      <c r="B201" t="s">
        <v>304</v>
      </c>
      <c r="C201" t="s">
        <v>742</v>
      </c>
      <c r="D201" s="1">
        <v>44205</v>
      </c>
      <c r="E201" t="s">
        <v>733</v>
      </c>
      <c r="F201" t="s">
        <v>72</v>
      </c>
      <c r="G201" t="s">
        <v>73</v>
      </c>
      <c r="H201" t="s">
        <v>539</v>
      </c>
      <c r="I201" t="s">
        <v>540</v>
      </c>
      <c r="J201" t="s">
        <v>529</v>
      </c>
      <c r="K201" t="s">
        <v>523</v>
      </c>
      <c r="L201" s="2">
        <v>14000</v>
      </c>
      <c r="M201" s="2">
        <v>0</v>
      </c>
      <c r="N201" t="s">
        <v>518</v>
      </c>
      <c r="O201" t="s">
        <v>558</v>
      </c>
      <c r="P201" s="2">
        <v>14000</v>
      </c>
      <c r="Q201" t="s">
        <v>527</v>
      </c>
    </row>
    <row r="202" spans="1:17" x14ac:dyDescent="0.45">
      <c r="A202" s="3">
        <v>201</v>
      </c>
      <c r="B202" t="s">
        <v>305</v>
      </c>
      <c r="C202" t="s">
        <v>743</v>
      </c>
      <c r="D202" s="1">
        <v>44205</v>
      </c>
      <c r="E202" t="s">
        <v>733</v>
      </c>
      <c r="F202" t="s">
        <v>74</v>
      </c>
      <c r="G202" t="s">
        <v>75</v>
      </c>
      <c r="H202" t="s">
        <v>533</v>
      </c>
      <c r="I202" t="s">
        <v>534</v>
      </c>
      <c r="J202" t="s">
        <v>529</v>
      </c>
      <c r="K202" t="s">
        <v>525</v>
      </c>
      <c r="L202" s="2">
        <v>22000</v>
      </c>
      <c r="M202" s="2">
        <v>22000</v>
      </c>
      <c r="N202" t="s">
        <v>526</v>
      </c>
      <c r="O202" t="s">
        <v>558</v>
      </c>
      <c r="P202" s="2">
        <v>0</v>
      </c>
      <c r="Q202" t="s">
        <v>527</v>
      </c>
    </row>
    <row r="203" spans="1:17" x14ac:dyDescent="0.45">
      <c r="A203" s="3">
        <v>202</v>
      </c>
      <c r="B203" t="s">
        <v>306</v>
      </c>
      <c r="C203" t="s">
        <v>744</v>
      </c>
      <c r="D203" s="1">
        <v>44205</v>
      </c>
      <c r="E203" t="s">
        <v>733</v>
      </c>
      <c r="F203" t="s">
        <v>79</v>
      </c>
      <c r="G203" t="s">
        <v>80</v>
      </c>
      <c r="H203" t="s">
        <v>536</v>
      </c>
      <c r="I203" t="s">
        <v>537</v>
      </c>
      <c r="J203" t="s">
        <v>552</v>
      </c>
      <c r="K203" t="s">
        <v>530</v>
      </c>
      <c r="L203" s="2">
        <v>10000</v>
      </c>
      <c r="M203" s="2">
        <v>10000</v>
      </c>
      <c r="N203" t="s">
        <v>526</v>
      </c>
      <c r="O203" t="s">
        <v>558</v>
      </c>
      <c r="P203" s="2">
        <v>0</v>
      </c>
      <c r="Q203" t="s">
        <v>527</v>
      </c>
    </row>
    <row r="204" spans="1:17" x14ac:dyDescent="0.45">
      <c r="A204" s="3">
        <v>203</v>
      </c>
      <c r="B204" t="s">
        <v>307</v>
      </c>
      <c r="C204" t="s">
        <v>745</v>
      </c>
      <c r="D204" s="1">
        <v>44205</v>
      </c>
      <c r="E204" t="s">
        <v>733</v>
      </c>
      <c r="F204" t="s">
        <v>7</v>
      </c>
      <c r="G204" t="s">
        <v>8</v>
      </c>
      <c r="H204" t="s">
        <v>539</v>
      </c>
      <c r="I204" t="s">
        <v>540</v>
      </c>
      <c r="J204" t="s">
        <v>516</v>
      </c>
      <c r="K204" t="s">
        <v>517</v>
      </c>
      <c r="L204" s="2">
        <v>12000</v>
      </c>
      <c r="M204" s="2">
        <v>12000</v>
      </c>
      <c r="N204" t="s">
        <v>526</v>
      </c>
      <c r="O204" t="s">
        <v>519</v>
      </c>
      <c r="P204" s="2">
        <v>0</v>
      </c>
      <c r="Q204" t="s">
        <v>527</v>
      </c>
    </row>
    <row r="205" spans="1:17" x14ac:dyDescent="0.45">
      <c r="A205" s="3">
        <v>204</v>
      </c>
      <c r="B205" t="s">
        <v>308</v>
      </c>
      <c r="C205" t="s">
        <v>746</v>
      </c>
      <c r="D205" s="1">
        <v>44205</v>
      </c>
      <c r="E205" t="s">
        <v>733</v>
      </c>
      <c r="F205" t="s">
        <v>12</v>
      </c>
      <c r="G205" t="s">
        <v>13</v>
      </c>
      <c r="H205" t="s">
        <v>514</v>
      </c>
      <c r="I205" t="s">
        <v>515</v>
      </c>
      <c r="J205" t="s">
        <v>522</v>
      </c>
      <c r="K205" t="s">
        <v>523</v>
      </c>
      <c r="L205" s="2">
        <v>17000</v>
      </c>
      <c r="M205" s="2">
        <v>0</v>
      </c>
      <c r="N205" t="s">
        <v>518</v>
      </c>
      <c r="O205" t="s">
        <v>519</v>
      </c>
      <c r="P205" s="2">
        <v>17000</v>
      </c>
      <c r="Q205" t="s">
        <v>527</v>
      </c>
    </row>
    <row r="206" spans="1:17" x14ac:dyDescent="0.45">
      <c r="A206" s="3">
        <v>205</v>
      </c>
      <c r="B206" t="s">
        <v>309</v>
      </c>
      <c r="C206" t="s">
        <v>747</v>
      </c>
      <c r="D206" s="1">
        <v>44205</v>
      </c>
      <c r="E206" t="s">
        <v>733</v>
      </c>
      <c r="F206" t="s">
        <v>15</v>
      </c>
      <c r="G206" t="s">
        <v>16</v>
      </c>
      <c r="H206" t="s">
        <v>544</v>
      </c>
      <c r="I206" t="s">
        <v>545</v>
      </c>
      <c r="J206" t="s">
        <v>516</v>
      </c>
      <c r="K206" t="s">
        <v>523</v>
      </c>
      <c r="L206" s="2">
        <v>20000</v>
      </c>
      <c r="M206" s="2">
        <v>20000</v>
      </c>
      <c r="N206" t="s">
        <v>526</v>
      </c>
      <c r="O206" t="s">
        <v>519</v>
      </c>
      <c r="P206" s="2">
        <v>0</v>
      </c>
      <c r="Q206" t="s">
        <v>527</v>
      </c>
    </row>
    <row r="207" spans="1:17" x14ac:dyDescent="0.45">
      <c r="A207" s="3">
        <v>206</v>
      </c>
      <c r="B207" t="s">
        <v>310</v>
      </c>
      <c r="C207" t="s">
        <v>748</v>
      </c>
      <c r="D207" s="1">
        <v>44205</v>
      </c>
      <c r="E207" t="s">
        <v>733</v>
      </c>
      <c r="F207" t="s">
        <v>18</v>
      </c>
      <c r="G207" t="s">
        <v>19</v>
      </c>
      <c r="H207" t="s">
        <v>536</v>
      </c>
      <c r="I207" t="s">
        <v>537</v>
      </c>
      <c r="J207" t="s">
        <v>529</v>
      </c>
      <c r="K207" t="s">
        <v>525</v>
      </c>
      <c r="L207" s="2">
        <v>25000</v>
      </c>
      <c r="M207" s="2">
        <v>25000</v>
      </c>
      <c r="N207" t="s">
        <v>526</v>
      </c>
      <c r="O207" t="s">
        <v>519</v>
      </c>
      <c r="P207" s="2">
        <v>0</v>
      </c>
      <c r="Q207" t="s">
        <v>531</v>
      </c>
    </row>
    <row r="208" spans="1:17" x14ac:dyDescent="0.45">
      <c r="A208" s="3">
        <v>207</v>
      </c>
      <c r="B208" t="s">
        <v>311</v>
      </c>
      <c r="C208" t="s">
        <v>749</v>
      </c>
      <c r="D208" s="1">
        <v>44205</v>
      </c>
      <c r="E208" t="s">
        <v>733</v>
      </c>
      <c r="F208" t="s">
        <v>21</v>
      </c>
      <c r="G208" t="s">
        <v>22</v>
      </c>
      <c r="H208" t="s">
        <v>539</v>
      </c>
      <c r="I208" t="s">
        <v>540</v>
      </c>
      <c r="J208" t="s">
        <v>516</v>
      </c>
      <c r="K208" t="s">
        <v>530</v>
      </c>
      <c r="L208" s="2">
        <v>13000</v>
      </c>
      <c r="M208" s="2">
        <v>13000</v>
      </c>
      <c r="N208" t="s">
        <v>526</v>
      </c>
      <c r="O208" t="s">
        <v>519</v>
      </c>
      <c r="P208" s="2">
        <v>0</v>
      </c>
      <c r="Q208" t="s">
        <v>527</v>
      </c>
    </row>
    <row r="209" spans="1:17" x14ac:dyDescent="0.45">
      <c r="A209" s="3">
        <v>208</v>
      </c>
      <c r="B209" t="s">
        <v>312</v>
      </c>
      <c r="C209" t="s">
        <v>750</v>
      </c>
      <c r="D209" s="1">
        <v>44205</v>
      </c>
      <c r="E209" t="s">
        <v>733</v>
      </c>
      <c r="F209" t="s">
        <v>26</v>
      </c>
      <c r="G209" t="s">
        <v>27</v>
      </c>
      <c r="H209" t="s">
        <v>514</v>
      </c>
      <c r="I209" t="s">
        <v>515</v>
      </c>
      <c r="J209" t="s">
        <v>516</v>
      </c>
      <c r="K209" t="s">
        <v>517</v>
      </c>
      <c r="L209" s="2">
        <v>22000</v>
      </c>
      <c r="M209" s="2">
        <v>22000</v>
      </c>
      <c r="N209" t="s">
        <v>526</v>
      </c>
      <c r="O209" t="s">
        <v>519</v>
      </c>
      <c r="P209" s="2">
        <v>0</v>
      </c>
      <c r="Q209" t="s">
        <v>527</v>
      </c>
    </row>
    <row r="210" spans="1:17" x14ac:dyDescent="0.45">
      <c r="A210" s="3">
        <v>209</v>
      </c>
      <c r="B210" t="s">
        <v>313</v>
      </c>
      <c r="C210" t="s">
        <v>751</v>
      </c>
      <c r="D210" s="1">
        <v>44205</v>
      </c>
      <c r="E210" t="s">
        <v>733</v>
      </c>
      <c r="F210" t="s">
        <v>28</v>
      </c>
      <c r="G210" t="s">
        <v>29</v>
      </c>
      <c r="H210" t="s">
        <v>544</v>
      </c>
      <c r="I210" t="s">
        <v>545</v>
      </c>
      <c r="J210" t="s">
        <v>541</v>
      </c>
      <c r="K210" t="s">
        <v>523</v>
      </c>
      <c r="L210" s="2">
        <v>21000</v>
      </c>
      <c r="M210" s="2">
        <v>0</v>
      </c>
      <c r="N210" t="s">
        <v>518</v>
      </c>
      <c r="O210" t="s">
        <v>519</v>
      </c>
      <c r="P210" s="2">
        <v>21000</v>
      </c>
      <c r="Q210" t="s">
        <v>527</v>
      </c>
    </row>
    <row r="211" spans="1:17" x14ac:dyDescent="0.45">
      <c r="A211" s="3">
        <v>210</v>
      </c>
      <c r="B211" t="s">
        <v>314</v>
      </c>
      <c r="C211" t="s">
        <v>752</v>
      </c>
      <c r="D211" s="1">
        <v>44205</v>
      </c>
      <c r="E211" t="s">
        <v>733</v>
      </c>
      <c r="F211" t="s">
        <v>32</v>
      </c>
      <c r="G211" t="s">
        <v>33</v>
      </c>
      <c r="H211" t="s">
        <v>536</v>
      </c>
      <c r="I211" t="s">
        <v>537</v>
      </c>
      <c r="J211" t="s">
        <v>541</v>
      </c>
      <c r="K211" t="s">
        <v>525</v>
      </c>
      <c r="L211" s="2">
        <v>26000</v>
      </c>
      <c r="M211" s="2">
        <v>26000</v>
      </c>
      <c r="N211" t="s">
        <v>526</v>
      </c>
      <c r="O211" t="s">
        <v>519</v>
      </c>
      <c r="P211" s="2">
        <v>0</v>
      </c>
      <c r="Q211" t="s">
        <v>531</v>
      </c>
    </row>
    <row r="212" spans="1:17" x14ac:dyDescent="0.45">
      <c r="A212" s="3">
        <v>211</v>
      </c>
      <c r="B212" t="s">
        <v>315</v>
      </c>
      <c r="C212" t="s">
        <v>753</v>
      </c>
      <c r="D212" s="1">
        <v>44205</v>
      </c>
      <c r="E212" t="s">
        <v>733</v>
      </c>
      <c r="F212" t="s">
        <v>36</v>
      </c>
      <c r="G212" t="s">
        <v>37</v>
      </c>
      <c r="H212" t="s">
        <v>536</v>
      </c>
      <c r="I212" t="s">
        <v>537</v>
      </c>
      <c r="J212" t="s">
        <v>522</v>
      </c>
      <c r="K212" t="s">
        <v>530</v>
      </c>
      <c r="L212" s="2">
        <v>27000</v>
      </c>
      <c r="M212" s="2">
        <v>27000</v>
      </c>
      <c r="N212" t="s">
        <v>526</v>
      </c>
      <c r="O212" t="s">
        <v>519</v>
      </c>
      <c r="P212" s="2">
        <v>0</v>
      </c>
      <c r="Q212" t="s">
        <v>531</v>
      </c>
    </row>
    <row r="213" spans="1:17" x14ac:dyDescent="0.45">
      <c r="A213" s="3">
        <v>212</v>
      </c>
      <c r="B213" t="s">
        <v>316</v>
      </c>
      <c r="C213" t="s">
        <v>754</v>
      </c>
      <c r="D213" s="1">
        <v>44206</v>
      </c>
      <c r="E213" t="s">
        <v>733</v>
      </c>
      <c r="F213" t="s">
        <v>39</v>
      </c>
      <c r="G213" t="s">
        <v>40</v>
      </c>
      <c r="H213" t="s">
        <v>536</v>
      </c>
      <c r="I213" t="s">
        <v>537</v>
      </c>
      <c r="J213" t="s">
        <v>516</v>
      </c>
      <c r="K213" t="s">
        <v>517</v>
      </c>
      <c r="L213" s="2">
        <v>61000</v>
      </c>
      <c r="M213" s="2">
        <v>11000</v>
      </c>
      <c r="N213" t="s">
        <v>518</v>
      </c>
      <c r="O213" t="s">
        <v>519</v>
      </c>
      <c r="P213" s="2">
        <v>50000</v>
      </c>
      <c r="Q213" t="s">
        <v>520</v>
      </c>
    </row>
    <row r="214" spans="1:17" x14ac:dyDescent="0.45">
      <c r="A214" s="3">
        <v>213</v>
      </c>
      <c r="B214" t="s">
        <v>317</v>
      </c>
      <c r="C214" t="s">
        <v>755</v>
      </c>
      <c r="D214" s="1">
        <v>44207</v>
      </c>
      <c r="E214" t="s">
        <v>733</v>
      </c>
      <c r="F214" t="s">
        <v>43</v>
      </c>
      <c r="G214" t="s">
        <v>44</v>
      </c>
      <c r="H214" t="s">
        <v>536</v>
      </c>
      <c r="I214" t="s">
        <v>537</v>
      </c>
      <c r="J214" t="s">
        <v>522</v>
      </c>
      <c r="K214" t="s">
        <v>523</v>
      </c>
      <c r="L214" s="2">
        <v>31000</v>
      </c>
      <c r="M214" s="2">
        <v>31000</v>
      </c>
      <c r="N214" t="s">
        <v>526</v>
      </c>
      <c r="O214" t="s">
        <v>519</v>
      </c>
      <c r="P214" s="2">
        <v>0</v>
      </c>
      <c r="Q214" t="s">
        <v>531</v>
      </c>
    </row>
    <row r="215" spans="1:17" x14ac:dyDescent="0.45">
      <c r="A215" s="3">
        <v>214</v>
      </c>
      <c r="B215" t="s">
        <v>318</v>
      </c>
      <c r="C215" t="s">
        <v>756</v>
      </c>
      <c r="D215" s="1">
        <v>44208</v>
      </c>
      <c r="E215" t="s">
        <v>733</v>
      </c>
      <c r="F215" t="s">
        <v>70</v>
      </c>
      <c r="G215" t="s">
        <v>71</v>
      </c>
      <c r="H215" t="s">
        <v>539</v>
      </c>
      <c r="I215" t="s">
        <v>540</v>
      </c>
      <c r="J215" t="s">
        <v>541</v>
      </c>
      <c r="K215" t="s">
        <v>523</v>
      </c>
      <c r="L215" s="2">
        <v>12000</v>
      </c>
      <c r="M215" s="2">
        <v>12000</v>
      </c>
      <c r="N215" t="s">
        <v>526</v>
      </c>
      <c r="O215" t="s">
        <v>519</v>
      </c>
      <c r="P215" s="2">
        <v>0</v>
      </c>
      <c r="Q215" t="s">
        <v>527</v>
      </c>
    </row>
    <row r="216" spans="1:17" x14ac:dyDescent="0.45">
      <c r="A216" s="3">
        <v>215</v>
      </c>
      <c r="B216" t="s">
        <v>319</v>
      </c>
      <c r="C216" t="s">
        <v>757</v>
      </c>
      <c r="D216" s="1">
        <v>44209</v>
      </c>
      <c r="E216" t="s">
        <v>733</v>
      </c>
      <c r="F216" t="s">
        <v>72</v>
      </c>
      <c r="G216" t="s">
        <v>73</v>
      </c>
      <c r="H216" t="s">
        <v>514</v>
      </c>
      <c r="I216" t="s">
        <v>515</v>
      </c>
      <c r="J216" t="s">
        <v>529</v>
      </c>
      <c r="K216" t="s">
        <v>525</v>
      </c>
      <c r="L216" s="2">
        <v>24000</v>
      </c>
      <c r="M216" s="2">
        <v>24000</v>
      </c>
      <c r="N216" t="s">
        <v>526</v>
      </c>
      <c r="O216" t="s">
        <v>558</v>
      </c>
      <c r="P216" s="2">
        <v>0</v>
      </c>
      <c r="Q216" t="s">
        <v>527</v>
      </c>
    </row>
    <row r="217" spans="1:17" x14ac:dyDescent="0.45">
      <c r="A217" s="3">
        <v>216</v>
      </c>
      <c r="B217" t="s">
        <v>320</v>
      </c>
      <c r="C217" t="s">
        <v>758</v>
      </c>
      <c r="D217" s="1">
        <v>44210</v>
      </c>
      <c r="E217" t="s">
        <v>733</v>
      </c>
      <c r="F217" t="s">
        <v>74</v>
      </c>
      <c r="G217" t="s">
        <v>75</v>
      </c>
      <c r="H217" t="s">
        <v>544</v>
      </c>
      <c r="I217" t="s">
        <v>545</v>
      </c>
      <c r="J217" t="s">
        <v>529</v>
      </c>
      <c r="K217" t="s">
        <v>530</v>
      </c>
      <c r="L217" s="2">
        <v>32000</v>
      </c>
      <c r="M217" s="2">
        <v>32000</v>
      </c>
      <c r="N217" t="s">
        <v>526</v>
      </c>
      <c r="O217" t="s">
        <v>558</v>
      </c>
      <c r="P217" s="2">
        <v>0</v>
      </c>
      <c r="Q217" t="s">
        <v>531</v>
      </c>
    </row>
    <row r="218" spans="1:17" x14ac:dyDescent="0.45">
      <c r="A218" s="3">
        <v>217</v>
      </c>
      <c r="B218" t="s">
        <v>321</v>
      </c>
      <c r="C218" t="s">
        <v>759</v>
      </c>
      <c r="D218" s="1">
        <v>44211</v>
      </c>
      <c r="E218" t="s">
        <v>733</v>
      </c>
      <c r="F218" t="s">
        <v>21</v>
      </c>
      <c r="G218" t="s">
        <v>22</v>
      </c>
      <c r="H218" t="s">
        <v>536</v>
      </c>
      <c r="I218" t="s">
        <v>537</v>
      </c>
      <c r="J218" t="s">
        <v>516</v>
      </c>
      <c r="K218" t="s">
        <v>517</v>
      </c>
      <c r="L218" s="2">
        <v>30000</v>
      </c>
      <c r="M218" s="2">
        <v>0</v>
      </c>
      <c r="N218" t="s">
        <v>518</v>
      </c>
      <c r="O218" t="s">
        <v>519</v>
      </c>
      <c r="P218" s="2">
        <v>30000</v>
      </c>
      <c r="Q218" t="s">
        <v>531</v>
      </c>
    </row>
    <row r="219" spans="1:17" x14ac:dyDescent="0.45">
      <c r="A219" s="3">
        <v>218</v>
      </c>
      <c r="B219" t="s">
        <v>322</v>
      </c>
      <c r="C219" t="s">
        <v>760</v>
      </c>
      <c r="D219" s="1">
        <v>44212</v>
      </c>
      <c r="E219" t="s">
        <v>733</v>
      </c>
      <c r="F219" t="s">
        <v>26</v>
      </c>
      <c r="G219" t="s">
        <v>27</v>
      </c>
      <c r="H219" t="s">
        <v>539</v>
      </c>
      <c r="I219" t="s">
        <v>540</v>
      </c>
      <c r="J219" t="s">
        <v>516</v>
      </c>
      <c r="K219" t="s">
        <v>523</v>
      </c>
      <c r="L219" s="2">
        <v>24000</v>
      </c>
      <c r="M219" s="2">
        <v>0</v>
      </c>
      <c r="N219" t="s">
        <v>518</v>
      </c>
      <c r="O219" t="s">
        <v>519</v>
      </c>
      <c r="P219" s="2">
        <v>24000</v>
      </c>
      <c r="Q219" t="s">
        <v>527</v>
      </c>
    </row>
    <row r="220" spans="1:17" x14ac:dyDescent="0.45">
      <c r="A220" s="3">
        <v>219</v>
      </c>
      <c r="B220" t="s">
        <v>323</v>
      </c>
      <c r="C220" t="s">
        <v>761</v>
      </c>
      <c r="D220" s="1">
        <v>44213</v>
      </c>
      <c r="E220" t="s">
        <v>733</v>
      </c>
      <c r="F220" t="s">
        <v>26</v>
      </c>
      <c r="G220" t="s">
        <v>27</v>
      </c>
      <c r="H220" t="s">
        <v>533</v>
      </c>
      <c r="I220" t="s">
        <v>534</v>
      </c>
      <c r="J220" t="s">
        <v>516</v>
      </c>
      <c r="K220" t="s">
        <v>525</v>
      </c>
      <c r="L220" s="2">
        <v>15000</v>
      </c>
      <c r="M220" s="2">
        <v>15000</v>
      </c>
      <c r="N220" t="s">
        <v>526</v>
      </c>
      <c r="O220" t="s">
        <v>519</v>
      </c>
      <c r="P220" s="2">
        <v>0</v>
      </c>
      <c r="Q220" t="s">
        <v>527</v>
      </c>
    </row>
    <row r="221" spans="1:17" x14ac:dyDescent="0.45">
      <c r="A221" s="3">
        <v>220</v>
      </c>
      <c r="B221" t="s">
        <v>324</v>
      </c>
      <c r="C221" t="s">
        <v>762</v>
      </c>
      <c r="D221" s="1">
        <v>44214</v>
      </c>
      <c r="E221" t="s">
        <v>733</v>
      </c>
      <c r="F221" t="s">
        <v>21</v>
      </c>
      <c r="G221" t="s">
        <v>22</v>
      </c>
      <c r="H221" t="s">
        <v>536</v>
      </c>
      <c r="I221" t="s">
        <v>537</v>
      </c>
      <c r="J221" t="s">
        <v>516</v>
      </c>
      <c r="K221" t="s">
        <v>530</v>
      </c>
      <c r="L221" s="2">
        <v>18000</v>
      </c>
      <c r="M221" s="2">
        <v>18000</v>
      </c>
      <c r="N221" t="s">
        <v>526</v>
      </c>
      <c r="O221" t="s">
        <v>519</v>
      </c>
      <c r="P221" s="2">
        <v>0</v>
      </c>
      <c r="Q221" t="s">
        <v>527</v>
      </c>
    </row>
    <row r="222" spans="1:17" x14ac:dyDescent="0.45">
      <c r="A222" s="3">
        <v>221</v>
      </c>
      <c r="B222" t="s">
        <v>325</v>
      </c>
      <c r="C222" t="s">
        <v>763</v>
      </c>
      <c r="D222" s="1">
        <v>44215</v>
      </c>
      <c r="E222" t="s">
        <v>733</v>
      </c>
      <c r="F222" t="s">
        <v>26</v>
      </c>
      <c r="G222" t="s">
        <v>27</v>
      </c>
      <c r="H222" t="s">
        <v>544</v>
      </c>
      <c r="I222" t="s">
        <v>545</v>
      </c>
      <c r="J222" t="s">
        <v>516</v>
      </c>
      <c r="K222" t="s">
        <v>517</v>
      </c>
      <c r="L222" s="2">
        <v>76000</v>
      </c>
      <c r="M222" s="2">
        <v>16000</v>
      </c>
      <c r="N222" t="s">
        <v>518</v>
      </c>
      <c r="O222" t="s">
        <v>519</v>
      </c>
      <c r="P222" s="2">
        <v>60000</v>
      </c>
      <c r="Q222" t="s">
        <v>520</v>
      </c>
    </row>
    <row r="223" spans="1:17" x14ac:dyDescent="0.45">
      <c r="A223" s="3">
        <v>222</v>
      </c>
      <c r="B223" t="s">
        <v>326</v>
      </c>
      <c r="C223" t="s">
        <v>764</v>
      </c>
      <c r="D223" s="1">
        <v>44216</v>
      </c>
      <c r="E223" t="s">
        <v>733</v>
      </c>
      <c r="F223" t="s">
        <v>26</v>
      </c>
      <c r="G223" t="s">
        <v>27</v>
      </c>
      <c r="H223" t="s">
        <v>536</v>
      </c>
      <c r="I223" t="s">
        <v>537</v>
      </c>
      <c r="J223" t="s">
        <v>516</v>
      </c>
      <c r="K223" t="s">
        <v>523</v>
      </c>
      <c r="L223" s="2">
        <v>14000</v>
      </c>
      <c r="M223" s="2">
        <v>14000</v>
      </c>
      <c r="N223" t="s">
        <v>526</v>
      </c>
      <c r="O223" t="s">
        <v>519</v>
      </c>
      <c r="P223" s="2">
        <v>0</v>
      </c>
      <c r="Q223" t="s">
        <v>527</v>
      </c>
    </row>
    <row r="224" spans="1:17" x14ac:dyDescent="0.45">
      <c r="A224" s="3">
        <v>223</v>
      </c>
      <c r="B224" t="s">
        <v>327</v>
      </c>
      <c r="C224" t="s">
        <v>765</v>
      </c>
      <c r="D224" s="1">
        <v>44217</v>
      </c>
      <c r="E224" t="s">
        <v>733</v>
      </c>
      <c r="F224" t="s">
        <v>28</v>
      </c>
      <c r="G224" t="s">
        <v>29</v>
      </c>
      <c r="H224" t="s">
        <v>539</v>
      </c>
      <c r="I224" t="s">
        <v>540</v>
      </c>
      <c r="J224" t="s">
        <v>541</v>
      </c>
      <c r="K224" t="s">
        <v>523</v>
      </c>
      <c r="L224" s="2">
        <v>22000</v>
      </c>
      <c r="M224" s="2">
        <v>22000</v>
      </c>
      <c r="N224" t="s">
        <v>526</v>
      </c>
      <c r="O224" t="s">
        <v>519</v>
      </c>
      <c r="P224" s="2">
        <v>0</v>
      </c>
      <c r="Q224" t="s">
        <v>527</v>
      </c>
    </row>
    <row r="225" spans="1:17" x14ac:dyDescent="0.45">
      <c r="A225" s="3">
        <v>224</v>
      </c>
      <c r="B225" t="s">
        <v>328</v>
      </c>
      <c r="C225" t="s">
        <v>766</v>
      </c>
      <c r="D225" s="1">
        <v>44218</v>
      </c>
      <c r="E225" t="s">
        <v>733</v>
      </c>
      <c r="F225" t="s">
        <v>32</v>
      </c>
      <c r="G225" t="s">
        <v>33</v>
      </c>
      <c r="H225" t="s">
        <v>533</v>
      </c>
      <c r="I225" t="s">
        <v>534</v>
      </c>
      <c r="J225" t="s">
        <v>541</v>
      </c>
      <c r="K225" t="s">
        <v>525</v>
      </c>
      <c r="L225" s="2">
        <v>10000</v>
      </c>
      <c r="M225" s="2">
        <v>0</v>
      </c>
      <c r="N225" t="s">
        <v>518</v>
      </c>
      <c r="O225" t="s">
        <v>519</v>
      </c>
      <c r="P225" s="2">
        <v>10000</v>
      </c>
      <c r="Q225" t="s">
        <v>527</v>
      </c>
    </row>
    <row r="226" spans="1:17" x14ac:dyDescent="0.45">
      <c r="A226" s="3">
        <v>225</v>
      </c>
      <c r="B226" t="s">
        <v>329</v>
      </c>
      <c r="C226" t="s">
        <v>767</v>
      </c>
      <c r="D226" s="1">
        <v>44219</v>
      </c>
      <c r="E226" t="s">
        <v>733</v>
      </c>
      <c r="F226" t="s">
        <v>70</v>
      </c>
      <c r="G226" t="s">
        <v>71</v>
      </c>
      <c r="H226" t="s">
        <v>536</v>
      </c>
      <c r="I226" t="s">
        <v>537</v>
      </c>
      <c r="J226" t="s">
        <v>541</v>
      </c>
      <c r="K226" t="s">
        <v>530</v>
      </c>
      <c r="L226" s="2">
        <v>18000</v>
      </c>
      <c r="M226" s="2">
        <v>18000</v>
      </c>
      <c r="N226" t="s">
        <v>526</v>
      </c>
      <c r="O226" t="s">
        <v>519</v>
      </c>
      <c r="P226" s="2">
        <v>0</v>
      </c>
      <c r="Q226" t="s">
        <v>527</v>
      </c>
    </row>
    <row r="227" spans="1:17" x14ac:dyDescent="0.45">
      <c r="A227" s="3">
        <v>226</v>
      </c>
      <c r="B227" t="s">
        <v>330</v>
      </c>
      <c r="C227" t="s">
        <v>768</v>
      </c>
      <c r="D227" s="1">
        <v>44220</v>
      </c>
      <c r="E227" t="s">
        <v>733</v>
      </c>
      <c r="F227" t="s">
        <v>72</v>
      </c>
      <c r="G227" t="s">
        <v>73</v>
      </c>
      <c r="H227" t="s">
        <v>536</v>
      </c>
      <c r="I227" t="s">
        <v>537</v>
      </c>
      <c r="J227" t="s">
        <v>529</v>
      </c>
      <c r="K227" t="s">
        <v>517</v>
      </c>
      <c r="L227" s="2">
        <v>16000</v>
      </c>
      <c r="M227" s="2">
        <v>16000</v>
      </c>
      <c r="N227" t="s">
        <v>526</v>
      </c>
      <c r="O227" t="s">
        <v>558</v>
      </c>
      <c r="P227" s="2">
        <v>0</v>
      </c>
      <c r="Q227" t="s">
        <v>527</v>
      </c>
    </row>
    <row r="228" spans="1:17" x14ac:dyDescent="0.45">
      <c r="A228" s="3">
        <v>227</v>
      </c>
      <c r="B228" t="s">
        <v>331</v>
      </c>
      <c r="C228" t="s">
        <v>769</v>
      </c>
      <c r="D228" s="1">
        <v>44221</v>
      </c>
      <c r="E228" t="s">
        <v>733</v>
      </c>
      <c r="F228" t="s">
        <v>74</v>
      </c>
      <c r="G228" t="s">
        <v>75</v>
      </c>
      <c r="H228" t="s">
        <v>514</v>
      </c>
      <c r="I228" t="s">
        <v>515</v>
      </c>
      <c r="J228" t="s">
        <v>529</v>
      </c>
      <c r="K228" t="s">
        <v>523</v>
      </c>
      <c r="L228" s="2">
        <v>14000</v>
      </c>
      <c r="M228" s="2">
        <v>0</v>
      </c>
      <c r="N228" t="s">
        <v>518</v>
      </c>
      <c r="O228" t="s">
        <v>558</v>
      </c>
      <c r="P228" s="2">
        <v>14000</v>
      </c>
      <c r="Q228" t="s">
        <v>527</v>
      </c>
    </row>
    <row r="229" spans="1:17" x14ac:dyDescent="0.45">
      <c r="A229" s="3">
        <v>228</v>
      </c>
      <c r="B229" t="s">
        <v>332</v>
      </c>
      <c r="C229" t="s">
        <v>770</v>
      </c>
      <c r="D229" s="1">
        <v>44222</v>
      </c>
      <c r="E229" t="s">
        <v>733</v>
      </c>
      <c r="F229" t="s">
        <v>79</v>
      </c>
      <c r="G229" t="s">
        <v>80</v>
      </c>
      <c r="H229" t="s">
        <v>544</v>
      </c>
      <c r="I229" t="s">
        <v>545</v>
      </c>
      <c r="J229" t="s">
        <v>552</v>
      </c>
      <c r="K229" t="s">
        <v>525</v>
      </c>
      <c r="L229" s="2">
        <v>22000</v>
      </c>
      <c r="M229" s="2">
        <v>22000</v>
      </c>
      <c r="N229" t="s">
        <v>526</v>
      </c>
      <c r="O229" t="s">
        <v>558</v>
      </c>
      <c r="P229" s="2">
        <v>0</v>
      </c>
      <c r="Q229" t="s">
        <v>527</v>
      </c>
    </row>
    <row r="230" spans="1:17" x14ac:dyDescent="0.45">
      <c r="A230" s="3">
        <v>229</v>
      </c>
      <c r="B230" t="s">
        <v>333</v>
      </c>
      <c r="C230" t="s">
        <v>771</v>
      </c>
      <c r="D230" s="1">
        <v>44223</v>
      </c>
      <c r="E230" t="s">
        <v>733</v>
      </c>
      <c r="F230" t="s">
        <v>7</v>
      </c>
      <c r="G230" t="s">
        <v>8</v>
      </c>
      <c r="H230" t="s">
        <v>536</v>
      </c>
      <c r="I230" t="s">
        <v>537</v>
      </c>
      <c r="J230" t="s">
        <v>516</v>
      </c>
      <c r="K230" t="s">
        <v>530</v>
      </c>
      <c r="L230" s="2">
        <v>10000</v>
      </c>
      <c r="M230" s="2">
        <v>10000</v>
      </c>
      <c r="N230" t="s">
        <v>526</v>
      </c>
      <c r="O230" t="s">
        <v>519</v>
      </c>
      <c r="P230" s="2">
        <v>0</v>
      </c>
      <c r="Q230" t="s">
        <v>527</v>
      </c>
    </row>
    <row r="231" spans="1:17" x14ac:dyDescent="0.45">
      <c r="A231" s="3">
        <v>230</v>
      </c>
      <c r="B231" t="s">
        <v>334</v>
      </c>
      <c r="C231" t="s">
        <v>772</v>
      </c>
      <c r="D231" s="1">
        <v>44224</v>
      </c>
      <c r="E231" t="s">
        <v>733</v>
      </c>
      <c r="F231" t="s">
        <v>12</v>
      </c>
      <c r="G231" t="s">
        <v>13</v>
      </c>
      <c r="H231" t="s">
        <v>539</v>
      </c>
      <c r="I231" t="s">
        <v>540</v>
      </c>
      <c r="J231" t="s">
        <v>522</v>
      </c>
      <c r="K231" t="s">
        <v>517</v>
      </c>
      <c r="L231" s="2">
        <v>12000</v>
      </c>
      <c r="M231" s="2">
        <v>12000</v>
      </c>
      <c r="N231" t="s">
        <v>526</v>
      </c>
      <c r="O231" t="s">
        <v>519</v>
      </c>
      <c r="P231" s="2">
        <v>0</v>
      </c>
      <c r="Q231" t="s">
        <v>527</v>
      </c>
    </row>
    <row r="232" spans="1:17" x14ac:dyDescent="0.45">
      <c r="A232" s="3">
        <v>231</v>
      </c>
      <c r="B232" t="s">
        <v>335</v>
      </c>
      <c r="C232" t="s">
        <v>773</v>
      </c>
      <c r="D232" s="1">
        <v>44225</v>
      </c>
      <c r="E232" t="s">
        <v>733</v>
      </c>
      <c r="F232" t="s">
        <v>15</v>
      </c>
      <c r="G232" t="s">
        <v>16</v>
      </c>
      <c r="H232" t="s">
        <v>514</v>
      </c>
      <c r="I232" t="s">
        <v>515</v>
      </c>
      <c r="J232" t="s">
        <v>516</v>
      </c>
      <c r="K232" t="s">
        <v>523</v>
      </c>
      <c r="L232" s="2">
        <v>77000</v>
      </c>
      <c r="M232" s="2">
        <v>0</v>
      </c>
      <c r="N232" t="s">
        <v>518</v>
      </c>
      <c r="O232" t="s">
        <v>519</v>
      </c>
      <c r="P232" s="2">
        <v>77000</v>
      </c>
      <c r="Q232" t="s">
        <v>520</v>
      </c>
    </row>
    <row r="233" spans="1:17" x14ac:dyDescent="0.45">
      <c r="A233" s="3">
        <v>232</v>
      </c>
      <c r="B233" t="s">
        <v>336</v>
      </c>
      <c r="C233" t="s">
        <v>774</v>
      </c>
      <c r="D233" s="1">
        <v>44226</v>
      </c>
      <c r="E233" t="s">
        <v>733</v>
      </c>
      <c r="F233" t="s">
        <v>18</v>
      </c>
      <c r="G233" t="s">
        <v>19</v>
      </c>
      <c r="H233" t="s">
        <v>544</v>
      </c>
      <c r="I233" t="s">
        <v>545</v>
      </c>
      <c r="J233" t="s">
        <v>529</v>
      </c>
      <c r="K233" t="s">
        <v>523</v>
      </c>
      <c r="L233" s="2">
        <v>20000</v>
      </c>
      <c r="M233" s="2">
        <v>20000</v>
      </c>
      <c r="N233" t="s">
        <v>526</v>
      </c>
      <c r="O233" t="s">
        <v>519</v>
      </c>
      <c r="P233" s="2">
        <v>0</v>
      </c>
      <c r="Q233" t="s">
        <v>527</v>
      </c>
    </row>
    <row r="234" spans="1:17" x14ac:dyDescent="0.45">
      <c r="A234" s="3">
        <v>233</v>
      </c>
      <c r="B234" t="s">
        <v>337</v>
      </c>
      <c r="C234" t="s">
        <v>775</v>
      </c>
      <c r="D234" s="1">
        <v>44227</v>
      </c>
      <c r="E234" t="s">
        <v>733</v>
      </c>
      <c r="F234" t="s">
        <v>21</v>
      </c>
      <c r="G234" t="s">
        <v>22</v>
      </c>
      <c r="H234" t="s">
        <v>536</v>
      </c>
      <c r="I234" t="s">
        <v>537</v>
      </c>
      <c r="J234" t="s">
        <v>516</v>
      </c>
      <c r="K234" t="s">
        <v>525</v>
      </c>
      <c r="L234" s="2">
        <v>25000</v>
      </c>
      <c r="M234" s="2">
        <v>25000</v>
      </c>
      <c r="N234" t="s">
        <v>526</v>
      </c>
      <c r="O234" t="s">
        <v>519</v>
      </c>
      <c r="P234" s="2">
        <v>0</v>
      </c>
      <c r="Q234" t="s">
        <v>531</v>
      </c>
    </row>
    <row r="235" spans="1:17" x14ac:dyDescent="0.45">
      <c r="A235" s="3">
        <v>234</v>
      </c>
      <c r="B235" t="s">
        <v>338</v>
      </c>
      <c r="C235" t="s">
        <v>776</v>
      </c>
      <c r="D235" s="1">
        <v>44225</v>
      </c>
      <c r="E235" t="s">
        <v>733</v>
      </c>
      <c r="F235" t="s">
        <v>26</v>
      </c>
      <c r="G235" t="s">
        <v>27</v>
      </c>
      <c r="H235" t="s">
        <v>539</v>
      </c>
      <c r="I235" t="s">
        <v>540</v>
      </c>
      <c r="J235" t="s">
        <v>516</v>
      </c>
      <c r="K235" t="s">
        <v>530</v>
      </c>
      <c r="L235" s="2">
        <v>13000</v>
      </c>
      <c r="M235" s="2">
        <v>13000</v>
      </c>
      <c r="N235" t="s">
        <v>526</v>
      </c>
      <c r="O235" t="s">
        <v>519</v>
      </c>
      <c r="P235" s="2">
        <v>0</v>
      </c>
      <c r="Q235" t="s">
        <v>527</v>
      </c>
    </row>
    <row r="236" spans="1:17" x14ac:dyDescent="0.45">
      <c r="A236" s="3">
        <v>235</v>
      </c>
      <c r="B236" t="s">
        <v>339</v>
      </c>
      <c r="C236" t="s">
        <v>777</v>
      </c>
      <c r="D236" s="1">
        <v>44226</v>
      </c>
      <c r="E236" t="s">
        <v>733</v>
      </c>
      <c r="F236" t="s">
        <v>28</v>
      </c>
      <c r="G236" t="s">
        <v>29</v>
      </c>
      <c r="H236" t="s">
        <v>533</v>
      </c>
      <c r="I236" t="s">
        <v>534</v>
      </c>
      <c r="J236" t="s">
        <v>541</v>
      </c>
      <c r="K236" t="s">
        <v>517</v>
      </c>
      <c r="L236" s="2">
        <v>22000</v>
      </c>
      <c r="M236" s="2">
        <v>22000</v>
      </c>
      <c r="N236" t="s">
        <v>526</v>
      </c>
      <c r="O236" t="s">
        <v>519</v>
      </c>
      <c r="P236" s="2">
        <v>0</v>
      </c>
      <c r="Q236" t="s">
        <v>527</v>
      </c>
    </row>
    <row r="237" spans="1:17" x14ac:dyDescent="0.45">
      <c r="A237" s="3">
        <v>236</v>
      </c>
      <c r="B237" t="s">
        <v>340</v>
      </c>
      <c r="C237" t="s">
        <v>778</v>
      </c>
      <c r="D237" s="1">
        <v>44227</v>
      </c>
      <c r="E237" t="s">
        <v>733</v>
      </c>
      <c r="F237" t="s">
        <v>32</v>
      </c>
      <c r="G237" t="s">
        <v>33</v>
      </c>
      <c r="H237" t="s">
        <v>536</v>
      </c>
      <c r="I237" t="s">
        <v>537</v>
      </c>
      <c r="J237" t="s">
        <v>541</v>
      </c>
      <c r="K237" t="s">
        <v>523</v>
      </c>
      <c r="L237" s="2">
        <v>21000</v>
      </c>
      <c r="M237" s="2">
        <v>0</v>
      </c>
      <c r="N237" t="s">
        <v>518</v>
      </c>
      <c r="O237" t="s">
        <v>519</v>
      </c>
      <c r="P237" s="2">
        <v>21000</v>
      </c>
      <c r="Q237" t="s">
        <v>527</v>
      </c>
    </row>
    <row r="238" spans="1:17" x14ac:dyDescent="0.45">
      <c r="A238" s="3">
        <v>237</v>
      </c>
      <c r="B238" t="s">
        <v>341</v>
      </c>
      <c r="C238" t="s">
        <v>779</v>
      </c>
      <c r="D238" s="1">
        <v>44231</v>
      </c>
      <c r="E238" t="s">
        <v>733</v>
      </c>
      <c r="F238" t="s">
        <v>36</v>
      </c>
      <c r="G238" t="s">
        <v>37</v>
      </c>
      <c r="H238" t="s">
        <v>539</v>
      </c>
      <c r="I238" t="s">
        <v>540</v>
      </c>
      <c r="J238" t="s">
        <v>522</v>
      </c>
      <c r="K238" t="s">
        <v>525</v>
      </c>
      <c r="L238" s="2">
        <v>26000</v>
      </c>
      <c r="M238" s="2">
        <v>26000</v>
      </c>
      <c r="N238" t="s">
        <v>526</v>
      </c>
      <c r="O238" t="s">
        <v>519</v>
      </c>
      <c r="P238" s="2">
        <v>0</v>
      </c>
      <c r="Q238" t="s">
        <v>531</v>
      </c>
    </row>
    <row r="239" spans="1:17" x14ac:dyDescent="0.45">
      <c r="A239" s="3">
        <v>238</v>
      </c>
      <c r="B239" t="s">
        <v>342</v>
      </c>
      <c r="C239" t="s">
        <v>780</v>
      </c>
      <c r="D239" s="1">
        <v>44232</v>
      </c>
      <c r="E239" t="s">
        <v>733</v>
      </c>
      <c r="F239" t="s">
        <v>39</v>
      </c>
      <c r="G239" t="s">
        <v>40</v>
      </c>
      <c r="H239" t="s">
        <v>514</v>
      </c>
      <c r="I239" t="s">
        <v>515</v>
      </c>
      <c r="J239" t="s">
        <v>516</v>
      </c>
      <c r="K239" t="s">
        <v>530</v>
      </c>
      <c r="L239" s="2">
        <v>27000</v>
      </c>
      <c r="M239" s="2">
        <v>27000</v>
      </c>
      <c r="N239" t="s">
        <v>526</v>
      </c>
      <c r="O239" t="s">
        <v>519</v>
      </c>
      <c r="P239" s="2">
        <v>0</v>
      </c>
      <c r="Q239" t="s">
        <v>531</v>
      </c>
    </row>
    <row r="240" spans="1:17" x14ac:dyDescent="0.45">
      <c r="A240" s="3">
        <v>239</v>
      </c>
      <c r="B240" t="s">
        <v>343</v>
      </c>
      <c r="C240" t="s">
        <v>781</v>
      </c>
      <c r="D240" s="1">
        <v>44233</v>
      </c>
      <c r="E240" t="s">
        <v>733</v>
      </c>
      <c r="F240" t="s">
        <v>43</v>
      </c>
      <c r="G240" t="s">
        <v>44</v>
      </c>
      <c r="H240" t="s">
        <v>544</v>
      </c>
      <c r="I240" t="s">
        <v>545</v>
      </c>
      <c r="J240" t="s">
        <v>522</v>
      </c>
      <c r="K240" t="s">
        <v>517</v>
      </c>
      <c r="L240" s="2">
        <v>11000</v>
      </c>
      <c r="M240" s="2">
        <v>11000</v>
      </c>
      <c r="N240" t="s">
        <v>526</v>
      </c>
      <c r="O240" t="s">
        <v>519</v>
      </c>
      <c r="P240" s="2">
        <v>0</v>
      </c>
      <c r="Q240" t="s">
        <v>527</v>
      </c>
    </row>
    <row r="241" spans="1:17" x14ac:dyDescent="0.45">
      <c r="A241" s="3">
        <v>240</v>
      </c>
      <c r="B241" t="s">
        <v>344</v>
      </c>
      <c r="C241" t="s">
        <v>782</v>
      </c>
      <c r="D241" s="1">
        <v>44234</v>
      </c>
      <c r="E241" t="s">
        <v>733</v>
      </c>
      <c r="F241" t="s">
        <v>72</v>
      </c>
      <c r="G241" t="s">
        <v>73</v>
      </c>
      <c r="H241" t="s">
        <v>536</v>
      </c>
      <c r="I241" t="s">
        <v>537</v>
      </c>
      <c r="J241" t="s">
        <v>529</v>
      </c>
      <c r="K241" t="s">
        <v>523</v>
      </c>
      <c r="L241" s="2">
        <v>31000</v>
      </c>
      <c r="M241" s="2">
        <v>31000</v>
      </c>
      <c r="N241" t="s">
        <v>526</v>
      </c>
      <c r="O241" t="s">
        <v>558</v>
      </c>
      <c r="P241" s="2">
        <v>0</v>
      </c>
      <c r="Q241" t="s">
        <v>531</v>
      </c>
    </row>
    <row r="242" spans="1:17" x14ac:dyDescent="0.45">
      <c r="A242" s="3">
        <v>241</v>
      </c>
      <c r="B242" t="s">
        <v>345</v>
      </c>
      <c r="C242" t="s">
        <v>783</v>
      </c>
      <c r="D242" s="1">
        <v>44235</v>
      </c>
      <c r="E242" t="s">
        <v>733</v>
      </c>
      <c r="F242" t="s">
        <v>74</v>
      </c>
      <c r="G242" t="s">
        <v>75</v>
      </c>
      <c r="H242" t="s">
        <v>539</v>
      </c>
      <c r="I242" t="s">
        <v>540</v>
      </c>
      <c r="J242" t="s">
        <v>529</v>
      </c>
      <c r="K242" t="s">
        <v>523</v>
      </c>
      <c r="L242" s="2">
        <v>12000</v>
      </c>
      <c r="M242" s="2">
        <v>12000</v>
      </c>
      <c r="N242" t="s">
        <v>526</v>
      </c>
      <c r="O242" t="s">
        <v>558</v>
      </c>
      <c r="P242" s="2">
        <v>0</v>
      </c>
      <c r="Q242" t="s">
        <v>527</v>
      </c>
    </row>
    <row r="243" spans="1:17" x14ac:dyDescent="0.45">
      <c r="A243" s="3">
        <v>242</v>
      </c>
      <c r="B243" t="s">
        <v>346</v>
      </c>
      <c r="C243" t="s">
        <v>784</v>
      </c>
      <c r="D243" s="1">
        <v>44236</v>
      </c>
      <c r="E243" t="s">
        <v>733</v>
      </c>
      <c r="F243" t="s">
        <v>79</v>
      </c>
      <c r="G243" t="s">
        <v>80</v>
      </c>
      <c r="H243" t="s">
        <v>536</v>
      </c>
      <c r="I243" t="s">
        <v>537</v>
      </c>
      <c r="J243" t="s">
        <v>552</v>
      </c>
      <c r="K243" t="s">
        <v>525</v>
      </c>
      <c r="L243" s="2">
        <v>24000</v>
      </c>
      <c r="M243" s="2">
        <v>24000</v>
      </c>
      <c r="N243" t="s">
        <v>526</v>
      </c>
      <c r="O243" t="s">
        <v>558</v>
      </c>
      <c r="P243" s="2">
        <v>0</v>
      </c>
      <c r="Q243" t="s">
        <v>527</v>
      </c>
    </row>
    <row r="244" spans="1:17" x14ac:dyDescent="0.45">
      <c r="A244" s="3">
        <v>243</v>
      </c>
      <c r="B244" t="s">
        <v>347</v>
      </c>
      <c r="C244" t="s">
        <v>785</v>
      </c>
      <c r="D244" s="1">
        <v>44237</v>
      </c>
      <c r="E244" t="s">
        <v>733</v>
      </c>
      <c r="F244" t="s">
        <v>7</v>
      </c>
      <c r="G244" t="s">
        <v>8</v>
      </c>
      <c r="H244" t="s">
        <v>536</v>
      </c>
      <c r="I244" t="s">
        <v>537</v>
      </c>
      <c r="J244" t="s">
        <v>516</v>
      </c>
      <c r="K244" t="s">
        <v>530</v>
      </c>
      <c r="L244" s="2">
        <v>32000</v>
      </c>
      <c r="M244" s="2">
        <v>0</v>
      </c>
      <c r="N244" t="s">
        <v>518</v>
      </c>
      <c r="O244" t="s">
        <v>519</v>
      </c>
      <c r="P244" s="2">
        <v>32000</v>
      </c>
      <c r="Q244" t="s">
        <v>531</v>
      </c>
    </row>
    <row r="245" spans="1:17" x14ac:dyDescent="0.45">
      <c r="A245" s="3">
        <v>244</v>
      </c>
      <c r="B245" t="s">
        <v>348</v>
      </c>
      <c r="C245" t="s">
        <v>786</v>
      </c>
      <c r="D245" s="1">
        <v>44238</v>
      </c>
      <c r="E245" t="s">
        <v>733</v>
      </c>
      <c r="F245" t="s">
        <v>12</v>
      </c>
      <c r="G245" t="s">
        <v>13</v>
      </c>
      <c r="H245" t="s">
        <v>544</v>
      </c>
      <c r="I245" t="s">
        <v>545</v>
      </c>
      <c r="J245" t="s">
        <v>522</v>
      </c>
      <c r="K245" t="s">
        <v>517</v>
      </c>
      <c r="L245" s="2">
        <v>31000</v>
      </c>
      <c r="M245" s="2">
        <v>31000</v>
      </c>
      <c r="N245" t="s">
        <v>526</v>
      </c>
      <c r="O245" t="s">
        <v>519</v>
      </c>
      <c r="P245" s="2">
        <v>0</v>
      </c>
      <c r="Q245" t="s">
        <v>531</v>
      </c>
    </row>
    <row r="246" spans="1:17" x14ac:dyDescent="0.45">
      <c r="A246" s="3">
        <v>245</v>
      </c>
      <c r="B246" t="s">
        <v>349</v>
      </c>
      <c r="C246" t="s">
        <v>787</v>
      </c>
      <c r="D246" s="1">
        <v>44239</v>
      </c>
      <c r="E246" t="s">
        <v>733</v>
      </c>
      <c r="F246" t="s">
        <v>15</v>
      </c>
      <c r="G246" t="s">
        <v>16</v>
      </c>
      <c r="H246" t="s">
        <v>536</v>
      </c>
      <c r="I246" t="s">
        <v>537</v>
      </c>
      <c r="J246" t="s">
        <v>516</v>
      </c>
      <c r="K246" t="s">
        <v>523</v>
      </c>
      <c r="L246" s="2">
        <v>42000</v>
      </c>
      <c r="M246" s="2">
        <v>0</v>
      </c>
      <c r="N246" t="s">
        <v>518</v>
      </c>
      <c r="O246" t="s">
        <v>519</v>
      </c>
      <c r="P246" s="2">
        <v>42000</v>
      </c>
      <c r="Q246" t="s">
        <v>531</v>
      </c>
    </row>
    <row r="247" spans="1:17" x14ac:dyDescent="0.45">
      <c r="A247" s="3">
        <v>246</v>
      </c>
      <c r="B247" t="s">
        <v>350</v>
      </c>
      <c r="C247" t="s">
        <v>788</v>
      </c>
      <c r="D247" s="1">
        <v>44240</v>
      </c>
      <c r="E247" t="s">
        <v>733</v>
      </c>
      <c r="F247" t="s">
        <v>18</v>
      </c>
      <c r="G247" t="s">
        <v>19</v>
      </c>
      <c r="H247" t="s">
        <v>539</v>
      </c>
      <c r="I247" t="s">
        <v>540</v>
      </c>
      <c r="J247" t="s">
        <v>529</v>
      </c>
      <c r="K247" t="s">
        <v>525</v>
      </c>
      <c r="L247" s="2">
        <v>24000</v>
      </c>
      <c r="M247" s="2">
        <v>24000</v>
      </c>
      <c r="N247" t="s">
        <v>526</v>
      </c>
      <c r="O247" t="s">
        <v>519</v>
      </c>
      <c r="P247" s="2">
        <v>0</v>
      </c>
      <c r="Q247" t="s">
        <v>527</v>
      </c>
    </row>
    <row r="248" spans="1:17" x14ac:dyDescent="0.45">
      <c r="A248" s="3">
        <v>247</v>
      </c>
      <c r="B248" t="s">
        <v>351</v>
      </c>
      <c r="C248" t="s">
        <v>789</v>
      </c>
      <c r="D248" s="1">
        <v>44241</v>
      </c>
      <c r="E248" t="s">
        <v>733</v>
      </c>
      <c r="F248" t="s">
        <v>21</v>
      </c>
      <c r="G248" t="s">
        <v>22</v>
      </c>
      <c r="H248" t="s">
        <v>533</v>
      </c>
      <c r="I248" t="s">
        <v>534</v>
      </c>
      <c r="J248" t="s">
        <v>516</v>
      </c>
      <c r="K248" t="s">
        <v>530</v>
      </c>
      <c r="L248" s="2">
        <v>32000</v>
      </c>
      <c r="M248" s="2">
        <v>32000</v>
      </c>
      <c r="N248" t="s">
        <v>526</v>
      </c>
      <c r="O248" t="s">
        <v>519</v>
      </c>
      <c r="P248" s="2">
        <v>0</v>
      </c>
      <c r="Q248" t="s">
        <v>531</v>
      </c>
    </row>
    <row r="249" spans="1:17" x14ac:dyDescent="0.45">
      <c r="A249" s="3">
        <v>248</v>
      </c>
      <c r="B249" t="s">
        <v>352</v>
      </c>
      <c r="C249" t="s">
        <v>790</v>
      </c>
      <c r="D249" s="1">
        <v>44242</v>
      </c>
      <c r="E249" t="s">
        <v>733</v>
      </c>
      <c r="F249" t="s">
        <v>26</v>
      </c>
      <c r="G249" t="s">
        <v>27</v>
      </c>
      <c r="H249" t="s">
        <v>536</v>
      </c>
      <c r="I249" t="s">
        <v>537</v>
      </c>
      <c r="J249" t="s">
        <v>516</v>
      </c>
      <c r="K249" t="s">
        <v>517</v>
      </c>
      <c r="L249" s="2">
        <v>30000</v>
      </c>
      <c r="M249" s="2">
        <v>30000</v>
      </c>
      <c r="N249" t="s">
        <v>526</v>
      </c>
      <c r="O249" t="s">
        <v>519</v>
      </c>
      <c r="P249" s="2">
        <v>0</v>
      </c>
      <c r="Q249" t="s">
        <v>531</v>
      </c>
    </row>
    <row r="250" spans="1:17" x14ac:dyDescent="0.45">
      <c r="A250" s="3">
        <v>249</v>
      </c>
      <c r="B250" t="s">
        <v>353</v>
      </c>
      <c r="C250" t="s">
        <v>791</v>
      </c>
      <c r="D250" s="1">
        <v>44243</v>
      </c>
      <c r="E250" t="s">
        <v>733</v>
      </c>
      <c r="F250" t="s">
        <v>28</v>
      </c>
      <c r="G250" t="s">
        <v>29</v>
      </c>
      <c r="H250" t="s">
        <v>539</v>
      </c>
      <c r="I250" t="s">
        <v>540</v>
      </c>
      <c r="J250" t="s">
        <v>541</v>
      </c>
      <c r="K250" t="s">
        <v>523</v>
      </c>
      <c r="L250" s="2">
        <v>24000</v>
      </c>
      <c r="M250" s="2">
        <v>24000</v>
      </c>
      <c r="N250" t="s">
        <v>526</v>
      </c>
      <c r="O250" t="s">
        <v>519</v>
      </c>
      <c r="P250" s="2">
        <v>0</v>
      </c>
      <c r="Q250" t="s">
        <v>527</v>
      </c>
    </row>
    <row r="251" spans="1:17" x14ac:dyDescent="0.45">
      <c r="A251" s="3">
        <v>250</v>
      </c>
      <c r="B251" t="s">
        <v>354</v>
      </c>
      <c r="C251" t="s">
        <v>792</v>
      </c>
      <c r="D251" s="1">
        <v>44244</v>
      </c>
      <c r="E251" t="s">
        <v>733</v>
      </c>
      <c r="F251" t="s">
        <v>32</v>
      </c>
      <c r="G251" t="s">
        <v>33</v>
      </c>
      <c r="H251" t="s">
        <v>514</v>
      </c>
      <c r="I251" t="s">
        <v>515</v>
      </c>
      <c r="J251" t="s">
        <v>541</v>
      </c>
      <c r="K251" t="s">
        <v>523</v>
      </c>
      <c r="L251" s="2">
        <v>15000</v>
      </c>
      <c r="M251" s="2">
        <v>0</v>
      </c>
      <c r="N251" t="s">
        <v>518</v>
      </c>
      <c r="O251" t="s">
        <v>519</v>
      </c>
      <c r="P251" s="2">
        <v>15000</v>
      </c>
      <c r="Q251" t="s">
        <v>527</v>
      </c>
    </row>
    <row r="252" spans="1:17" x14ac:dyDescent="0.45">
      <c r="A252" s="3">
        <v>251</v>
      </c>
      <c r="B252" t="s">
        <v>355</v>
      </c>
      <c r="C252" t="s">
        <v>793</v>
      </c>
      <c r="D252" s="1">
        <v>44245</v>
      </c>
      <c r="E252" t="s">
        <v>733</v>
      </c>
      <c r="F252" t="s">
        <v>36</v>
      </c>
      <c r="G252" t="s">
        <v>37</v>
      </c>
      <c r="H252" t="s">
        <v>544</v>
      </c>
      <c r="I252" t="s">
        <v>545</v>
      </c>
      <c r="J252" t="s">
        <v>522</v>
      </c>
      <c r="K252" t="s">
        <v>525</v>
      </c>
      <c r="L252" s="2">
        <v>18000</v>
      </c>
      <c r="M252" s="2">
        <v>18000</v>
      </c>
      <c r="N252" t="s">
        <v>526</v>
      </c>
      <c r="O252" t="s">
        <v>519</v>
      </c>
      <c r="P252" s="2">
        <v>0</v>
      </c>
      <c r="Q252" t="s">
        <v>527</v>
      </c>
    </row>
    <row r="253" spans="1:17" x14ac:dyDescent="0.45">
      <c r="A253" s="3">
        <v>252</v>
      </c>
      <c r="B253" t="s">
        <v>356</v>
      </c>
      <c r="C253" t="s">
        <v>794</v>
      </c>
      <c r="D253" s="1">
        <v>44246</v>
      </c>
      <c r="E253" t="s">
        <v>733</v>
      </c>
      <c r="F253" t="s">
        <v>39</v>
      </c>
      <c r="G253" t="s">
        <v>40</v>
      </c>
      <c r="H253" t="s">
        <v>536</v>
      </c>
      <c r="I253" t="s">
        <v>537</v>
      </c>
      <c r="J253" t="s">
        <v>516</v>
      </c>
      <c r="K253" t="s">
        <v>530</v>
      </c>
      <c r="L253" s="2">
        <v>16000</v>
      </c>
      <c r="M253" s="2">
        <v>16000</v>
      </c>
      <c r="N253" t="s">
        <v>526</v>
      </c>
      <c r="O253" t="s">
        <v>519</v>
      </c>
      <c r="P253" s="2">
        <v>0</v>
      </c>
      <c r="Q253" t="s">
        <v>527</v>
      </c>
    </row>
    <row r="254" spans="1:17" x14ac:dyDescent="0.45">
      <c r="A254" s="3">
        <v>253</v>
      </c>
      <c r="B254" t="s">
        <v>357</v>
      </c>
      <c r="C254" t="s">
        <v>795</v>
      </c>
      <c r="D254" s="1">
        <v>44247</v>
      </c>
      <c r="E254" t="s">
        <v>733</v>
      </c>
      <c r="F254" t="s">
        <v>43</v>
      </c>
      <c r="G254" t="s">
        <v>44</v>
      </c>
      <c r="H254" t="s">
        <v>539</v>
      </c>
      <c r="I254" t="s">
        <v>540</v>
      </c>
      <c r="J254" t="s">
        <v>522</v>
      </c>
      <c r="K254" t="s">
        <v>517</v>
      </c>
      <c r="L254" s="2">
        <v>14000</v>
      </c>
      <c r="M254" s="2">
        <v>14000</v>
      </c>
      <c r="N254" t="s">
        <v>526</v>
      </c>
      <c r="O254" t="s">
        <v>519</v>
      </c>
      <c r="P254" s="2">
        <v>0</v>
      </c>
      <c r="Q254" t="s">
        <v>527</v>
      </c>
    </row>
    <row r="255" spans="1:17" x14ac:dyDescent="0.45">
      <c r="A255" s="3">
        <v>254</v>
      </c>
      <c r="B255" t="s">
        <v>358</v>
      </c>
      <c r="C255" t="s">
        <v>796</v>
      </c>
      <c r="D255" s="1">
        <v>44248</v>
      </c>
      <c r="E255" t="s">
        <v>733</v>
      </c>
      <c r="F255" t="s">
        <v>70</v>
      </c>
      <c r="G255" t="s">
        <v>71</v>
      </c>
      <c r="H255" t="s">
        <v>514</v>
      </c>
      <c r="I255" t="s">
        <v>515</v>
      </c>
      <c r="J255" t="s">
        <v>541</v>
      </c>
      <c r="K255" t="s">
        <v>523</v>
      </c>
      <c r="L255" s="2">
        <v>22000</v>
      </c>
      <c r="M255" s="2">
        <v>0</v>
      </c>
      <c r="N255" t="s">
        <v>518</v>
      </c>
      <c r="O255" t="s">
        <v>519</v>
      </c>
      <c r="P255" s="2">
        <v>22000</v>
      </c>
      <c r="Q255" t="s">
        <v>527</v>
      </c>
    </row>
    <row r="256" spans="1:17" x14ac:dyDescent="0.45">
      <c r="A256" s="3">
        <v>255</v>
      </c>
      <c r="B256" t="s">
        <v>359</v>
      </c>
      <c r="C256" t="s">
        <v>797</v>
      </c>
      <c r="D256" s="1">
        <v>44249</v>
      </c>
      <c r="E256" t="s">
        <v>733</v>
      </c>
      <c r="F256" t="s">
        <v>72</v>
      </c>
      <c r="G256" t="s">
        <v>73</v>
      </c>
      <c r="H256" t="s">
        <v>544</v>
      </c>
      <c r="I256" t="s">
        <v>545</v>
      </c>
      <c r="J256" t="s">
        <v>529</v>
      </c>
      <c r="K256" t="s">
        <v>525</v>
      </c>
      <c r="L256" s="2">
        <v>10000</v>
      </c>
      <c r="M256" s="2">
        <v>10000</v>
      </c>
      <c r="N256" t="s">
        <v>526</v>
      </c>
      <c r="O256" t="s">
        <v>558</v>
      </c>
      <c r="P256" s="2">
        <v>0</v>
      </c>
      <c r="Q256" t="s">
        <v>527</v>
      </c>
    </row>
    <row r="257" spans="1:17" x14ac:dyDescent="0.45">
      <c r="A257" s="3">
        <v>256</v>
      </c>
      <c r="B257" t="s">
        <v>360</v>
      </c>
      <c r="C257" t="s">
        <v>798</v>
      </c>
      <c r="D257" s="1">
        <v>44250</v>
      </c>
      <c r="E257" t="s">
        <v>733</v>
      </c>
      <c r="F257" t="s">
        <v>74</v>
      </c>
      <c r="G257" t="s">
        <v>75</v>
      </c>
      <c r="H257" t="s">
        <v>536</v>
      </c>
      <c r="I257" t="s">
        <v>537</v>
      </c>
      <c r="J257" t="s">
        <v>529</v>
      </c>
      <c r="K257" t="s">
        <v>530</v>
      </c>
      <c r="L257" s="2">
        <v>18000</v>
      </c>
      <c r="M257" s="2">
        <v>18000</v>
      </c>
      <c r="N257" t="s">
        <v>526</v>
      </c>
      <c r="O257" t="s">
        <v>558</v>
      </c>
      <c r="P257" s="2">
        <v>0</v>
      </c>
      <c r="Q257" t="s">
        <v>527</v>
      </c>
    </row>
    <row r="258" spans="1:17" x14ac:dyDescent="0.45">
      <c r="A258" s="3">
        <v>257</v>
      </c>
      <c r="B258" t="s">
        <v>361</v>
      </c>
      <c r="C258" t="s">
        <v>799</v>
      </c>
      <c r="D258" s="1">
        <v>44251</v>
      </c>
      <c r="E258" t="s">
        <v>733</v>
      </c>
      <c r="F258" t="s">
        <v>21</v>
      </c>
      <c r="G258" t="s">
        <v>22</v>
      </c>
      <c r="H258" t="s">
        <v>539</v>
      </c>
      <c r="I258" t="s">
        <v>540</v>
      </c>
      <c r="J258" t="s">
        <v>516</v>
      </c>
      <c r="K258" t="s">
        <v>517</v>
      </c>
      <c r="L258" s="2">
        <v>16000</v>
      </c>
      <c r="M258" s="2">
        <v>16000</v>
      </c>
      <c r="N258" t="s">
        <v>526</v>
      </c>
      <c r="O258" t="s">
        <v>519</v>
      </c>
      <c r="P258" s="2">
        <v>0</v>
      </c>
      <c r="Q258" t="s">
        <v>527</v>
      </c>
    </row>
    <row r="259" spans="1:17" x14ac:dyDescent="0.45">
      <c r="A259" s="3">
        <v>258</v>
      </c>
      <c r="B259" t="s">
        <v>362</v>
      </c>
      <c r="C259" t="s">
        <v>800</v>
      </c>
      <c r="D259" s="1">
        <v>44252</v>
      </c>
      <c r="E259" t="s">
        <v>733</v>
      </c>
      <c r="F259" t="s">
        <v>26</v>
      </c>
      <c r="G259" t="s">
        <v>27</v>
      </c>
      <c r="H259" t="s">
        <v>533</v>
      </c>
      <c r="I259" t="s">
        <v>534</v>
      </c>
      <c r="J259" t="s">
        <v>516</v>
      </c>
      <c r="K259" t="s">
        <v>523</v>
      </c>
      <c r="L259" s="2">
        <v>54000</v>
      </c>
      <c r="M259" s="2">
        <v>14000</v>
      </c>
      <c r="N259" t="s">
        <v>518</v>
      </c>
      <c r="O259" t="s">
        <v>519</v>
      </c>
      <c r="P259" s="2">
        <v>40000</v>
      </c>
      <c r="Q259" t="s">
        <v>520</v>
      </c>
    </row>
    <row r="260" spans="1:17" x14ac:dyDescent="0.45">
      <c r="A260" s="3">
        <v>259</v>
      </c>
      <c r="B260" t="s">
        <v>363</v>
      </c>
      <c r="C260" t="s">
        <v>801</v>
      </c>
      <c r="D260" s="1">
        <v>44253</v>
      </c>
      <c r="E260" t="s">
        <v>733</v>
      </c>
      <c r="F260" t="s">
        <v>26</v>
      </c>
      <c r="G260" t="s">
        <v>27</v>
      </c>
      <c r="H260" t="s">
        <v>536</v>
      </c>
      <c r="I260" t="s">
        <v>537</v>
      </c>
      <c r="J260" t="s">
        <v>516</v>
      </c>
      <c r="K260" t="s">
        <v>523</v>
      </c>
      <c r="L260" s="2">
        <v>22000</v>
      </c>
      <c r="M260" s="2">
        <v>22000</v>
      </c>
      <c r="N260" t="s">
        <v>526</v>
      </c>
      <c r="O260" t="s">
        <v>519</v>
      </c>
      <c r="P260" s="2">
        <v>0</v>
      </c>
      <c r="Q260" t="s">
        <v>527</v>
      </c>
    </row>
    <row r="261" spans="1:17" x14ac:dyDescent="0.45">
      <c r="A261" s="3">
        <v>260</v>
      </c>
      <c r="B261" t="s">
        <v>364</v>
      </c>
      <c r="C261" t="s">
        <v>802</v>
      </c>
      <c r="D261" s="1">
        <v>44254</v>
      </c>
      <c r="E261" t="s">
        <v>733</v>
      </c>
      <c r="F261" t="s">
        <v>21</v>
      </c>
      <c r="G261" t="s">
        <v>22</v>
      </c>
      <c r="H261" t="s">
        <v>539</v>
      </c>
      <c r="I261" t="s">
        <v>540</v>
      </c>
      <c r="J261" t="s">
        <v>516</v>
      </c>
      <c r="K261" t="s">
        <v>525</v>
      </c>
      <c r="L261" s="2">
        <v>24000</v>
      </c>
      <c r="M261" s="2">
        <v>24000</v>
      </c>
      <c r="N261" t="s">
        <v>526</v>
      </c>
      <c r="O261" t="s">
        <v>519</v>
      </c>
      <c r="P261" s="2">
        <v>0</v>
      </c>
      <c r="Q261" t="s">
        <v>527</v>
      </c>
    </row>
    <row r="262" spans="1:17" x14ac:dyDescent="0.45">
      <c r="A262" s="3">
        <v>261</v>
      </c>
      <c r="B262" t="s">
        <v>365</v>
      </c>
      <c r="C262" t="s">
        <v>803</v>
      </c>
      <c r="D262" s="1">
        <v>44255</v>
      </c>
      <c r="E262" t="s">
        <v>733</v>
      </c>
      <c r="F262" t="s">
        <v>26</v>
      </c>
      <c r="G262" t="s">
        <v>27</v>
      </c>
      <c r="H262" t="s">
        <v>514</v>
      </c>
      <c r="I262" t="s">
        <v>515</v>
      </c>
      <c r="J262" t="s">
        <v>516</v>
      </c>
      <c r="K262" t="s">
        <v>530</v>
      </c>
      <c r="L262" s="2">
        <v>32000</v>
      </c>
      <c r="M262" s="2">
        <v>0</v>
      </c>
      <c r="N262" t="s">
        <v>518</v>
      </c>
      <c r="O262" t="s">
        <v>519</v>
      </c>
      <c r="P262" s="2">
        <v>32000</v>
      </c>
      <c r="Q262" t="s">
        <v>531</v>
      </c>
    </row>
    <row r="263" spans="1:17" x14ac:dyDescent="0.45">
      <c r="A263" s="3">
        <v>262</v>
      </c>
      <c r="B263" t="s">
        <v>366</v>
      </c>
      <c r="C263" t="s">
        <v>804</v>
      </c>
      <c r="D263" s="1">
        <v>44240</v>
      </c>
      <c r="E263" t="s">
        <v>733</v>
      </c>
      <c r="F263" t="s">
        <v>26</v>
      </c>
      <c r="G263" t="s">
        <v>27</v>
      </c>
      <c r="H263" t="s">
        <v>544</v>
      </c>
      <c r="I263" t="s">
        <v>545</v>
      </c>
      <c r="J263" t="s">
        <v>516</v>
      </c>
      <c r="K263" t="s">
        <v>517</v>
      </c>
      <c r="L263" s="2">
        <v>31000</v>
      </c>
      <c r="M263" s="2">
        <v>31000</v>
      </c>
      <c r="N263" t="s">
        <v>526</v>
      </c>
      <c r="O263" t="s">
        <v>519</v>
      </c>
      <c r="P263" s="2">
        <v>0</v>
      </c>
      <c r="Q263" t="s">
        <v>531</v>
      </c>
    </row>
    <row r="264" spans="1:17" x14ac:dyDescent="0.45">
      <c r="A264" s="3">
        <v>263</v>
      </c>
      <c r="B264" t="s">
        <v>367</v>
      </c>
      <c r="C264" t="s">
        <v>805</v>
      </c>
      <c r="D264" s="1">
        <v>44241</v>
      </c>
      <c r="E264" t="s">
        <v>733</v>
      </c>
      <c r="F264" t="s">
        <v>28</v>
      </c>
      <c r="G264" t="s">
        <v>29</v>
      </c>
      <c r="H264" t="s">
        <v>536</v>
      </c>
      <c r="I264" t="s">
        <v>537</v>
      </c>
      <c r="J264" t="s">
        <v>541</v>
      </c>
      <c r="K264" t="s">
        <v>523</v>
      </c>
      <c r="L264" s="2">
        <v>12000</v>
      </c>
      <c r="M264" s="2">
        <v>0</v>
      </c>
      <c r="N264" t="s">
        <v>518</v>
      </c>
      <c r="O264" t="s">
        <v>519</v>
      </c>
      <c r="P264" s="2">
        <v>12000</v>
      </c>
      <c r="Q264" t="s">
        <v>527</v>
      </c>
    </row>
    <row r="265" spans="1:17" x14ac:dyDescent="0.45">
      <c r="A265" s="3">
        <v>264</v>
      </c>
      <c r="B265" t="s">
        <v>368</v>
      </c>
      <c r="C265" t="s">
        <v>806</v>
      </c>
      <c r="D265" s="1">
        <v>44242</v>
      </c>
      <c r="E265" t="s">
        <v>733</v>
      </c>
      <c r="F265" t="s">
        <v>32</v>
      </c>
      <c r="G265" t="s">
        <v>33</v>
      </c>
      <c r="H265" t="s">
        <v>539</v>
      </c>
      <c r="I265" t="s">
        <v>540</v>
      </c>
      <c r="J265" t="s">
        <v>541</v>
      </c>
      <c r="K265" t="s">
        <v>525</v>
      </c>
      <c r="L265" s="2">
        <v>24000</v>
      </c>
      <c r="M265" s="2">
        <v>24000</v>
      </c>
      <c r="N265" t="s">
        <v>526</v>
      </c>
      <c r="O265" t="s">
        <v>519</v>
      </c>
      <c r="P265" s="2">
        <v>0</v>
      </c>
      <c r="Q265" t="s">
        <v>527</v>
      </c>
    </row>
    <row r="266" spans="1:17" x14ac:dyDescent="0.45">
      <c r="A266" s="3">
        <v>265</v>
      </c>
      <c r="B266" t="s">
        <v>369</v>
      </c>
      <c r="C266" t="s">
        <v>807</v>
      </c>
      <c r="D266" s="1">
        <v>44243</v>
      </c>
      <c r="E266" t="s">
        <v>733</v>
      </c>
      <c r="F266" t="s">
        <v>70</v>
      </c>
      <c r="G266" t="s">
        <v>71</v>
      </c>
      <c r="H266" t="s">
        <v>533</v>
      </c>
      <c r="I266" t="s">
        <v>534</v>
      </c>
      <c r="J266" t="s">
        <v>541</v>
      </c>
      <c r="K266" t="s">
        <v>530</v>
      </c>
      <c r="L266" s="2">
        <v>32000</v>
      </c>
      <c r="M266" s="2">
        <v>0</v>
      </c>
      <c r="N266" t="s">
        <v>518</v>
      </c>
      <c r="O266" t="s">
        <v>519</v>
      </c>
      <c r="P266" s="2">
        <v>32000</v>
      </c>
      <c r="Q266" t="s">
        <v>531</v>
      </c>
    </row>
    <row r="267" spans="1:17" x14ac:dyDescent="0.45">
      <c r="A267" s="3">
        <v>266</v>
      </c>
      <c r="B267" t="s">
        <v>370</v>
      </c>
      <c r="C267" t="s">
        <v>808</v>
      </c>
      <c r="D267" s="1">
        <v>44244</v>
      </c>
      <c r="E267" t="s">
        <v>733</v>
      </c>
      <c r="F267" t="s">
        <v>72</v>
      </c>
      <c r="G267" t="s">
        <v>73</v>
      </c>
      <c r="H267" t="s">
        <v>536</v>
      </c>
      <c r="I267" t="s">
        <v>537</v>
      </c>
      <c r="J267" t="s">
        <v>529</v>
      </c>
      <c r="K267" t="s">
        <v>517</v>
      </c>
      <c r="L267" s="2">
        <v>30000</v>
      </c>
      <c r="M267" s="2">
        <v>30000</v>
      </c>
      <c r="N267" t="s">
        <v>526</v>
      </c>
      <c r="O267" t="s">
        <v>558</v>
      </c>
      <c r="P267" s="2">
        <v>0</v>
      </c>
      <c r="Q267" t="s">
        <v>531</v>
      </c>
    </row>
    <row r="268" spans="1:17" x14ac:dyDescent="0.45">
      <c r="A268" s="3">
        <v>267</v>
      </c>
      <c r="B268" t="s">
        <v>371</v>
      </c>
      <c r="C268" t="s">
        <v>809</v>
      </c>
      <c r="D268" s="1">
        <v>44245</v>
      </c>
      <c r="E268" t="s">
        <v>733</v>
      </c>
      <c r="F268" t="s">
        <v>74</v>
      </c>
      <c r="G268" t="s">
        <v>75</v>
      </c>
      <c r="H268" t="s">
        <v>544</v>
      </c>
      <c r="I268" t="s">
        <v>545</v>
      </c>
      <c r="J268" t="s">
        <v>529</v>
      </c>
      <c r="K268" t="s">
        <v>523</v>
      </c>
      <c r="L268" s="2">
        <v>24000</v>
      </c>
      <c r="M268" s="2">
        <v>24000</v>
      </c>
      <c r="N268" t="s">
        <v>526</v>
      </c>
      <c r="O268" t="s">
        <v>558</v>
      </c>
      <c r="P268" s="2">
        <v>0</v>
      </c>
      <c r="Q268" t="s">
        <v>527</v>
      </c>
    </row>
    <row r="269" spans="1:17" x14ac:dyDescent="0.45">
      <c r="A269" s="3">
        <v>268</v>
      </c>
      <c r="B269" t="s">
        <v>372</v>
      </c>
      <c r="C269" t="s">
        <v>810</v>
      </c>
      <c r="D269" s="1">
        <v>44246</v>
      </c>
      <c r="E269" t="s">
        <v>733</v>
      </c>
      <c r="F269" t="s">
        <v>79</v>
      </c>
      <c r="G269" t="s">
        <v>80</v>
      </c>
      <c r="H269" t="s">
        <v>536</v>
      </c>
      <c r="I269" t="s">
        <v>537</v>
      </c>
      <c r="J269" t="s">
        <v>552</v>
      </c>
      <c r="K269" t="s">
        <v>523</v>
      </c>
      <c r="L269" s="2">
        <v>15000</v>
      </c>
      <c r="M269" s="2">
        <v>15000</v>
      </c>
      <c r="N269" t="s">
        <v>526</v>
      </c>
      <c r="O269" t="s">
        <v>558</v>
      </c>
      <c r="P269" s="2">
        <v>0</v>
      </c>
      <c r="Q269" t="s">
        <v>527</v>
      </c>
    </row>
    <row r="270" spans="1:17" x14ac:dyDescent="0.45">
      <c r="A270" s="3">
        <v>269</v>
      </c>
      <c r="B270" t="s">
        <v>373</v>
      </c>
      <c r="C270" t="s">
        <v>811</v>
      </c>
      <c r="D270" s="1">
        <v>44247</v>
      </c>
      <c r="E270" t="s">
        <v>733</v>
      </c>
      <c r="F270" t="s">
        <v>7</v>
      </c>
      <c r="G270" t="s">
        <v>8</v>
      </c>
      <c r="H270" t="s">
        <v>539</v>
      </c>
      <c r="I270" t="s">
        <v>540</v>
      </c>
      <c r="J270" t="s">
        <v>516</v>
      </c>
      <c r="K270" t="s">
        <v>525</v>
      </c>
      <c r="L270" s="2">
        <v>18000</v>
      </c>
      <c r="M270" s="2">
        <v>18000</v>
      </c>
      <c r="N270" t="s">
        <v>526</v>
      </c>
      <c r="O270" t="s">
        <v>519</v>
      </c>
      <c r="P270" s="2">
        <v>0</v>
      </c>
      <c r="Q270" t="s">
        <v>527</v>
      </c>
    </row>
    <row r="271" spans="1:17" x14ac:dyDescent="0.45">
      <c r="A271" s="3">
        <v>270</v>
      </c>
      <c r="B271" t="s">
        <v>374</v>
      </c>
      <c r="C271" t="s">
        <v>812</v>
      </c>
      <c r="D271" s="1">
        <v>44248</v>
      </c>
      <c r="E271" t="s">
        <v>733</v>
      </c>
      <c r="F271" t="s">
        <v>74</v>
      </c>
      <c r="G271" t="s">
        <v>75</v>
      </c>
      <c r="H271" t="s">
        <v>536</v>
      </c>
      <c r="I271" t="s">
        <v>537</v>
      </c>
      <c r="J271" t="s">
        <v>529</v>
      </c>
      <c r="K271" t="s">
        <v>530</v>
      </c>
      <c r="L271" s="2">
        <v>16000</v>
      </c>
      <c r="M271" s="2">
        <v>16000</v>
      </c>
      <c r="N271" t="s">
        <v>526</v>
      </c>
      <c r="O271" t="s">
        <v>558</v>
      </c>
      <c r="P271" s="2">
        <v>0</v>
      </c>
      <c r="Q271" t="s">
        <v>527</v>
      </c>
    </row>
    <row r="272" spans="1:17" x14ac:dyDescent="0.45">
      <c r="A272" s="3">
        <v>271</v>
      </c>
      <c r="B272" t="s">
        <v>375</v>
      </c>
      <c r="C272" t="s">
        <v>813</v>
      </c>
      <c r="D272" s="1">
        <v>44249</v>
      </c>
      <c r="E272" t="s">
        <v>733</v>
      </c>
      <c r="F272" t="s">
        <v>79</v>
      </c>
      <c r="G272" t="s">
        <v>80</v>
      </c>
      <c r="H272" t="s">
        <v>536</v>
      </c>
      <c r="I272" t="s">
        <v>537</v>
      </c>
      <c r="J272" t="s">
        <v>552</v>
      </c>
      <c r="K272" t="s">
        <v>517</v>
      </c>
      <c r="L272" s="2">
        <v>14000</v>
      </c>
      <c r="M272" s="2">
        <v>14000</v>
      </c>
      <c r="N272" t="s">
        <v>526</v>
      </c>
      <c r="O272" t="s">
        <v>558</v>
      </c>
      <c r="P272" s="2">
        <v>0</v>
      </c>
      <c r="Q272" t="s">
        <v>527</v>
      </c>
    </row>
    <row r="273" spans="1:17" x14ac:dyDescent="0.45">
      <c r="A273" s="3">
        <v>272</v>
      </c>
      <c r="B273" t="s">
        <v>376</v>
      </c>
      <c r="C273" t="s">
        <v>814</v>
      </c>
      <c r="D273" s="1">
        <v>44240</v>
      </c>
      <c r="E273" t="s">
        <v>733</v>
      </c>
      <c r="F273" t="s">
        <v>7</v>
      </c>
      <c r="G273" t="s">
        <v>8</v>
      </c>
      <c r="H273" t="s">
        <v>539</v>
      </c>
      <c r="I273" t="s">
        <v>540</v>
      </c>
      <c r="J273" t="s">
        <v>516</v>
      </c>
      <c r="K273" t="s">
        <v>523</v>
      </c>
      <c r="L273" s="2">
        <v>22000</v>
      </c>
      <c r="M273" s="2">
        <v>0</v>
      </c>
      <c r="N273" t="s">
        <v>518</v>
      </c>
      <c r="O273" t="s">
        <v>519</v>
      </c>
      <c r="P273" s="2">
        <v>22000</v>
      </c>
      <c r="Q273" t="s">
        <v>527</v>
      </c>
    </row>
    <row r="274" spans="1:17" x14ac:dyDescent="0.45">
      <c r="A274" s="3">
        <v>273</v>
      </c>
      <c r="B274" t="s">
        <v>377</v>
      </c>
      <c r="C274" t="s">
        <v>815</v>
      </c>
      <c r="D274" s="1">
        <v>44241</v>
      </c>
      <c r="E274" t="s">
        <v>733</v>
      </c>
      <c r="F274" t="s">
        <v>12</v>
      </c>
      <c r="G274" t="s">
        <v>13</v>
      </c>
      <c r="H274" t="s">
        <v>514</v>
      </c>
      <c r="I274" t="s">
        <v>515</v>
      </c>
      <c r="J274" t="s">
        <v>522</v>
      </c>
      <c r="K274" t="s">
        <v>525</v>
      </c>
      <c r="L274" s="2">
        <v>50000</v>
      </c>
      <c r="M274" s="2">
        <v>10000</v>
      </c>
      <c r="N274" t="s">
        <v>518</v>
      </c>
      <c r="O274" t="s">
        <v>519</v>
      </c>
      <c r="P274" s="2">
        <v>40000</v>
      </c>
      <c r="Q274" t="s">
        <v>520</v>
      </c>
    </row>
    <row r="275" spans="1:17" x14ac:dyDescent="0.45">
      <c r="A275" s="3">
        <v>274</v>
      </c>
      <c r="B275" t="s">
        <v>378</v>
      </c>
      <c r="C275" t="s">
        <v>816</v>
      </c>
      <c r="D275" s="1">
        <v>44242</v>
      </c>
      <c r="E275" t="s">
        <v>733</v>
      </c>
      <c r="F275" t="s">
        <v>15</v>
      </c>
      <c r="G275" t="s">
        <v>16</v>
      </c>
      <c r="H275" t="s">
        <v>544</v>
      </c>
      <c r="I275" t="s">
        <v>545</v>
      </c>
      <c r="J275" t="s">
        <v>516</v>
      </c>
      <c r="K275" t="s">
        <v>530</v>
      </c>
      <c r="L275" s="2">
        <v>18000</v>
      </c>
      <c r="M275" s="2">
        <v>18000</v>
      </c>
      <c r="N275" t="s">
        <v>526</v>
      </c>
      <c r="O275" t="s">
        <v>519</v>
      </c>
      <c r="P275" s="2">
        <v>0</v>
      </c>
      <c r="Q275" t="s">
        <v>527</v>
      </c>
    </row>
    <row r="276" spans="1:17" x14ac:dyDescent="0.45">
      <c r="A276" s="3">
        <v>275</v>
      </c>
      <c r="B276" t="s">
        <v>379</v>
      </c>
      <c r="C276" t="s">
        <v>817</v>
      </c>
      <c r="D276" s="1">
        <v>44243</v>
      </c>
      <c r="E276" t="s">
        <v>733</v>
      </c>
      <c r="F276" t="s">
        <v>18</v>
      </c>
      <c r="G276" t="s">
        <v>19</v>
      </c>
      <c r="H276" t="s">
        <v>536</v>
      </c>
      <c r="I276" t="s">
        <v>537</v>
      </c>
      <c r="J276" t="s">
        <v>529</v>
      </c>
      <c r="K276" t="s">
        <v>517</v>
      </c>
      <c r="L276" s="2">
        <v>12000</v>
      </c>
      <c r="M276" s="2">
        <v>0</v>
      </c>
      <c r="N276" t="s">
        <v>518</v>
      </c>
      <c r="O276" t="s">
        <v>519</v>
      </c>
      <c r="P276" s="2">
        <v>12000</v>
      </c>
      <c r="Q276" t="s">
        <v>527</v>
      </c>
    </row>
    <row r="277" spans="1:17" x14ac:dyDescent="0.45">
      <c r="A277" s="3">
        <v>276</v>
      </c>
      <c r="B277" t="s">
        <v>380</v>
      </c>
      <c r="C277" t="s">
        <v>818</v>
      </c>
      <c r="D277" s="1">
        <v>44244</v>
      </c>
      <c r="E277" t="s">
        <v>733</v>
      </c>
      <c r="F277" t="s">
        <v>21</v>
      </c>
      <c r="G277" t="s">
        <v>22</v>
      </c>
      <c r="H277" t="s">
        <v>539</v>
      </c>
      <c r="I277" t="s">
        <v>540</v>
      </c>
      <c r="J277" t="s">
        <v>516</v>
      </c>
      <c r="K277" t="s">
        <v>523</v>
      </c>
      <c r="L277" s="2">
        <v>24000</v>
      </c>
      <c r="M277" s="2">
        <v>24000</v>
      </c>
      <c r="N277" t="s">
        <v>526</v>
      </c>
      <c r="O277" t="s">
        <v>519</v>
      </c>
      <c r="P277" s="2">
        <v>0</v>
      </c>
      <c r="Q277" t="s">
        <v>527</v>
      </c>
    </row>
    <row r="278" spans="1:17" x14ac:dyDescent="0.45">
      <c r="A278" s="3">
        <v>277</v>
      </c>
      <c r="B278" t="s">
        <v>381</v>
      </c>
      <c r="C278" t="s">
        <v>819</v>
      </c>
      <c r="D278" s="1">
        <v>44245</v>
      </c>
      <c r="E278" t="s">
        <v>733</v>
      </c>
      <c r="F278" t="s">
        <v>26</v>
      </c>
      <c r="G278" t="s">
        <v>27</v>
      </c>
      <c r="H278" t="s">
        <v>514</v>
      </c>
      <c r="I278" t="s">
        <v>515</v>
      </c>
      <c r="J278" t="s">
        <v>516</v>
      </c>
      <c r="K278" t="s">
        <v>523</v>
      </c>
      <c r="L278" s="2">
        <v>32000</v>
      </c>
      <c r="M278" s="2">
        <v>32000</v>
      </c>
      <c r="N278" t="s">
        <v>526</v>
      </c>
      <c r="O278" t="s">
        <v>519</v>
      </c>
      <c r="P278" s="2">
        <v>0</v>
      </c>
      <c r="Q278" t="s">
        <v>531</v>
      </c>
    </row>
    <row r="279" spans="1:17" x14ac:dyDescent="0.45">
      <c r="A279" s="3">
        <v>278</v>
      </c>
      <c r="B279" t="s">
        <v>382</v>
      </c>
      <c r="C279" t="s">
        <v>820</v>
      </c>
      <c r="D279" s="1">
        <v>44246</v>
      </c>
      <c r="E279" t="s">
        <v>733</v>
      </c>
      <c r="F279" t="s">
        <v>28</v>
      </c>
      <c r="G279" t="s">
        <v>29</v>
      </c>
      <c r="H279" t="s">
        <v>544</v>
      </c>
      <c r="I279" t="s">
        <v>545</v>
      </c>
      <c r="J279" t="s">
        <v>541</v>
      </c>
      <c r="K279" t="s">
        <v>525</v>
      </c>
      <c r="L279" s="2">
        <v>30000</v>
      </c>
      <c r="M279" s="2">
        <v>30000</v>
      </c>
      <c r="N279" t="s">
        <v>526</v>
      </c>
      <c r="O279" t="s">
        <v>519</v>
      </c>
      <c r="P279" s="2">
        <v>0</v>
      </c>
      <c r="Q279" t="s">
        <v>531</v>
      </c>
    </row>
    <row r="280" spans="1:17" x14ac:dyDescent="0.45">
      <c r="A280" s="3">
        <v>279</v>
      </c>
      <c r="B280" t="s">
        <v>383</v>
      </c>
      <c r="C280" t="s">
        <v>821</v>
      </c>
      <c r="D280" s="1">
        <v>44247</v>
      </c>
      <c r="E280" t="s">
        <v>733</v>
      </c>
      <c r="F280" t="s">
        <v>32</v>
      </c>
      <c r="G280" t="s">
        <v>33</v>
      </c>
      <c r="H280" t="s">
        <v>536</v>
      </c>
      <c r="I280" t="s">
        <v>537</v>
      </c>
      <c r="J280" t="s">
        <v>541</v>
      </c>
      <c r="K280" t="s">
        <v>530</v>
      </c>
      <c r="L280" s="2">
        <v>24000</v>
      </c>
      <c r="M280" s="2">
        <v>24000</v>
      </c>
      <c r="N280" t="s">
        <v>526</v>
      </c>
      <c r="O280" t="s">
        <v>519</v>
      </c>
      <c r="P280" s="2">
        <v>0</v>
      </c>
      <c r="Q280" t="s">
        <v>527</v>
      </c>
    </row>
    <row r="281" spans="1:17" x14ac:dyDescent="0.45">
      <c r="A281" s="3">
        <v>280</v>
      </c>
      <c r="B281" t="s">
        <v>384</v>
      </c>
      <c r="C281" t="s">
        <v>822</v>
      </c>
      <c r="D281" s="1">
        <v>44248</v>
      </c>
      <c r="E281" t="s">
        <v>733</v>
      </c>
      <c r="F281" t="s">
        <v>36</v>
      </c>
      <c r="G281" t="s">
        <v>37</v>
      </c>
      <c r="H281" t="s">
        <v>539</v>
      </c>
      <c r="I281" t="s">
        <v>540</v>
      </c>
      <c r="J281" t="s">
        <v>522</v>
      </c>
      <c r="K281" t="s">
        <v>517</v>
      </c>
      <c r="L281" s="2">
        <v>15000</v>
      </c>
      <c r="M281" s="2">
        <v>15000</v>
      </c>
      <c r="N281" t="s">
        <v>526</v>
      </c>
      <c r="O281" t="s">
        <v>519</v>
      </c>
      <c r="P281" s="2">
        <v>0</v>
      </c>
      <c r="Q281" t="s">
        <v>527</v>
      </c>
    </row>
    <row r="282" spans="1:17" x14ac:dyDescent="0.45">
      <c r="A282" s="3">
        <v>281</v>
      </c>
      <c r="B282" t="s">
        <v>385</v>
      </c>
      <c r="C282" t="s">
        <v>823</v>
      </c>
      <c r="D282" s="1">
        <v>44249</v>
      </c>
      <c r="E282" t="s">
        <v>733</v>
      </c>
      <c r="F282" t="s">
        <v>39</v>
      </c>
      <c r="G282" t="s">
        <v>40</v>
      </c>
      <c r="H282" t="s">
        <v>533</v>
      </c>
      <c r="I282" t="s">
        <v>534</v>
      </c>
      <c r="J282" t="s">
        <v>516</v>
      </c>
      <c r="K282" t="s">
        <v>523</v>
      </c>
      <c r="L282" s="2">
        <v>18000</v>
      </c>
      <c r="M282" s="2">
        <v>0</v>
      </c>
      <c r="N282" t="s">
        <v>518</v>
      </c>
      <c r="O282" t="s">
        <v>519</v>
      </c>
      <c r="P282" s="2">
        <v>18000</v>
      </c>
      <c r="Q282" t="s">
        <v>527</v>
      </c>
    </row>
    <row r="283" spans="1:17" x14ac:dyDescent="0.45">
      <c r="A283" s="3">
        <v>282</v>
      </c>
      <c r="B283" t="s">
        <v>386</v>
      </c>
      <c r="C283" t="s">
        <v>824</v>
      </c>
      <c r="D283" s="1">
        <v>44250</v>
      </c>
      <c r="E283" t="s">
        <v>733</v>
      </c>
      <c r="F283" t="s">
        <v>43</v>
      </c>
      <c r="G283" t="s">
        <v>44</v>
      </c>
      <c r="H283" t="s">
        <v>536</v>
      </c>
      <c r="I283" t="s">
        <v>537</v>
      </c>
      <c r="J283" t="s">
        <v>522</v>
      </c>
      <c r="K283" t="s">
        <v>525</v>
      </c>
      <c r="L283" s="2">
        <v>16000</v>
      </c>
      <c r="M283" s="2">
        <v>16000</v>
      </c>
      <c r="N283" t="s">
        <v>526</v>
      </c>
      <c r="O283" t="s">
        <v>519</v>
      </c>
      <c r="P283" s="2">
        <v>0</v>
      </c>
      <c r="Q283" t="s">
        <v>527</v>
      </c>
    </row>
    <row r="284" spans="1:17" x14ac:dyDescent="0.45">
      <c r="A284" s="3">
        <v>283</v>
      </c>
      <c r="B284" t="s">
        <v>387</v>
      </c>
      <c r="C284" t="s">
        <v>825</v>
      </c>
      <c r="D284" s="1">
        <v>44251</v>
      </c>
      <c r="E284" t="s">
        <v>733</v>
      </c>
      <c r="F284" t="s">
        <v>70</v>
      </c>
      <c r="G284" t="s">
        <v>71</v>
      </c>
      <c r="H284" t="s">
        <v>539</v>
      </c>
      <c r="I284" t="s">
        <v>540</v>
      </c>
      <c r="J284" t="s">
        <v>541</v>
      </c>
      <c r="K284" t="s">
        <v>530</v>
      </c>
      <c r="L284" s="2">
        <v>14000</v>
      </c>
      <c r="M284" s="2">
        <v>14000</v>
      </c>
      <c r="N284" t="s">
        <v>526</v>
      </c>
      <c r="O284" t="s">
        <v>519</v>
      </c>
      <c r="P284" s="2">
        <v>0</v>
      </c>
      <c r="Q284" t="s">
        <v>527</v>
      </c>
    </row>
    <row r="285" spans="1:17" x14ac:dyDescent="0.45">
      <c r="A285" s="3">
        <v>284</v>
      </c>
      <c r="B285" t="s">
        <v>388</v>
      </c>
      <c r="C285" t="s">
        <v>826</v>
      </c>
      <c r="D285" s="1">
        <v>44252</v>
      </c>
      <c r="E285" t="s">
        <v>733</v>
      </c>
      <c r="F285" t="s">
        <v>72</v>
      </c>
      <c r="G285" t="s">
        <v>73</v>
      </c>
      <c r="H285" t="s">
        <v>514</v>
      </c>
      <c r="I285" t="s">
        <v>515</v>
      </c>
      <c r="J285" t="s">
        <v>529</v>
      </c>
      <c r="K285" t="s">
        <v>517</v>
      </c>
      <c r="L285" s="2">
        <v>22000</v>
      </c>
      <c r="M285" s="2">
        <v>22000</v>
      </c>
      <c r="N285" t="s">
        <v>526</v>
      </c>
      <c r="O285" t="s">
        <v>558</v>
      </c>
      <c r="P285" s="2">
        <v>0</v>
      </c>
      <c r="Q285" t="s">
        <v>527</v>
      </c>
    </row>
    <row r="286" spans="1:17" x14ac:dyDescent="0.45">
      <c r="A286" s="3">
        <v>285</v>
      </c>
      <c r="B286" t="s">
        <v>389</v>
      </c>
      <c r="C286" t="s">
        <v>827</v>
      </c>
      <c r="D286" s="1">
        <v>44253</v>
      </c>
      <c r="E286" t="s">
        <v>733</v>
      </c>
      <c r="F286" t="s">
        <v>74</v>
      </c>
      <c r="G286" t="s">
        <v>75</v>
      </c>
      <c r="H286" t="s">
        <v>544</v>
      </c>
      <c r="I286" t="s">
        <v>545</v>
      </c>
      <c r="J286" t="s">
        <v>529</v>
      </c>
      <c r="K286" t="s">
        <v>523</v>
      </c>
      <c r="L286" s="2">
        <v>10000</v>
      </c>
      <c r="M286" s="2">
        <v>10000</v>
      </c>
      <c r="N286" t="s">
        <v>526</v>
      </c>
      <c r="O286" t="s">
        <v>558</v>
      </c>
      <c r="P286" s="2">
        <v>0</v>
      </c>
      <c r="Q286" t="s">
        <v>527</v>
      </c>
    </row>
    <row r="287" spans="1:17" x14ac:dyDescent="0.45">
      <c r="A287" s="3">
        <v>286</v>
      </c>
      <c r="B287" t="s">
        <v>390</v>
      </c>
      <c r="C287" t="s">
        <v>828</v>
      </c>
      <c r="D287" s="1">
        <v>44254</v>
      </c>
      <c r="E287" t="s">
        <v>733</v>
      </c>
      <c r="F287" t="s">
        <v>63</v>
      </c>
      <c r="G287" t="s">
        <v>64</v>
      </c>
      <c r="H287" t="s">
        <v>536</v>
      </c>
      <c r="I287" t="s">
        <v>537</v>
      </c>
      <c r="J287" t="s">
        <v>541</v>
      </c>
      <c r="K287" t="s">
        <v>523</v>
      </c>
      <c r="L287" s="2">
        <v>18000</v>
      </c>
      <c r="M287" s="2">
        <v>18000</v>
      </c>
      <c r="N287" t="s">
        <v>526</v>
      </c>
      <c r="O287" t="s">
        <v>519</v>
      </c>
      <c r="P287" s="2">
        <v>0</v>
      </c>
      <c r="Q287" t="s">
        <v>527</v>
      </c>
    </row>
    <row r="288" spans="1:17" x14ac:dyDescent="0.45">
      <c r="A288" s="3">
        <v>287</v>
      </c>
      <c r="B288" t="s">
        <v>391</v>
      </c>
      <c r="C288" t="s">
        <v>829</v>
      </c>
      <c r="D288" s="1">
        <v>44255</v>
      </c>
      <c r="E288" t="s">
        <v>733</v>
      </c>
      <c r="F288" t="s">
        <v>65</v>
      </c>
      <c r="G288" t="s">
        <v>66</v>
      </c>
      <c r="H288" t="s">
        <v>539</v>
      </c>
      <c r="I288" t="s">
        <v>540</v>
      </c>
      <c r="J288" t="s">
        <v>522</v>
      </c>
      <c r="K288" t="s">
        <v>525</v>
      </c>
      <c r="L288" s="2">
        <v>16000</v>
      </c>
      <c r="M288" s="2">
        <v>16000</v>
      </c>
      <c r="N288" t="s">
        <v>526</v>
      </c>
      <c r="O288" t="s">
        <v>519</v>
      </c>
      <c r="P288" s="2">
        <v>0</v>
      </c>
      <c r="Q288" t="s">
        <v>527</v>
      </c>
    </row>
    <row r="289" spans="1:17" x14ac:dyDescent="0.45">
      <c r="A289" s="3">
        <v>288</v>
      </c>
      <c r="B289" t="s">
        <v>392</v>
      </c>
      <c r="C289" t="s">
        <v>830</v>
      </c>
      <c r="D289" s="1">
        <v>44256</v>
      </c>
      <c r="E289" t="s">
        <v>733</v>
      </c>
      <c r="F289" t="s">
        <v>70</v>
      </c>
      <c r="G289" t="s">
        <v>71</v>
      </c>
      <c r="H289" t="s">
        <v>533</v>
      </c>
      <c r="I289" t="s">
        <v>534</v>
      </c>
      <c r="J289" t="s">
        <v>541</v>
      </c>
      <c r="K289" t="s">
        <v>530</v>
      </c>
      <c r="L289" s="2">
        <v>14000</v>
      </c>
      <c r="M289" s="2">
        <v>14000</v>
      </c>
      <c r="N289" t="s">
        <v>526</v>
      </c>
      <c r="O289" t="s">
        <v>519</v>
      </c>
      <c r="P289" s="2">
        <v>0</v>
      </c>
      <c r="Q289" t="s">
        <v>527</v>
      </c>
    </row>
    <row r="290" spans="1:17" x14ac:dyDescent="0.45">
      <c r="A290" s="3">
        <v>289</v>
      </c>
      <c r="B290" t="s">
        <v>393</v>
      </c>
      <c r="C290" t="s">
        <v>831</v>
      </c>
      <c r="D290" s="1">
        <v>44257</v>
      </c>
      <c r="E290" t="s">
        <v>733</v>
      </c>
      <c r="F290" t="s">
        <v>72</v>
      </c>
      <c r="G290" t="s">
        <v>73</v>
      </c>
      <c r="H290" t="s">
        <v>536</v>
      </c>
      <c r="I290" t="s">
        <v>537</v>
      </c>
      <c r="J290" t="s">
        <v>529</v>
      </c>
      <c r="K290" t="s">
        <v>517</v>
      </c>
      <c r="L290" s="2">
        <v>22000</v>
      </c>
      <c r="M290" s="2">
        <v>22000</v>
      </c>
      <c r="N290" t="s">
        <v>526</v>
      </c>
      <c r="O290" t="s">
        <v>558</v>
      </c>
      <c r="P290" s="2">
        <v>0</v>
      </c>
      <c r="Q290" t="s">
        <v>527</v>
      </c>
    </row>
    <row r="291" spans="1:17" x14ac:dyDescent="0.45">
      <c r="A291" s="3">
        <v>290</v>
      </c>
      <c r="B291" t="s">
        <v>394</v>
      </c>
      <c r="C291" t="s">
        <v>832</v>
      </c>
      <c r="D291" s="1">
        <v>44258</v>
      </c>
      <c r="E291" t="s">
        <v>733</v>
      </c>
      <c r="F291" t="s">
        <v>74</v>
      </c>
      <c r="G291" t="s">
        <v>75</v>
      </c>
      <c r="H291" t="s">
        <v>544</v>
      </c>
      <c r="I291" t="s">
        <v>545</v>
      </c>
      <c r="J291" t="s">
        <v>529</v>
      </c>
      <c r="K291" t="s">
        <v>523</v>
      </c>
      <c r="L291" s="2">
        <v>10000</v>
      </c>
      <c r="M291" s="2">
        <v>0</v>
      </c>
      <c r="N291" t="s">
        <v>518</v>
      </c>
      <c r="O291" t="s">
        <v>558</v>
      </c>
      <c r="P291" s="2">
        <v>10000</v>
      </c>
      <c r="Q291" t="s">
        <v>527</v>
      </c>
    </row>
    <row r="292" spans="1:17" x14ac:dyDescent="0.45">
      <c r="A292" s="3">
        <v>291</v>
      </c>
      <c r="B292" t="s">
        <v>395</v>
      </c>
      <c r="C292" t="s">
        <v>833</v>
      </c>
      <c r="D292" s="1">
        <v>44259</v>
      </c>
      <c r="E292" t="s">
        <v>733</v>
      </c>
      <c r="F292" t="s">
        <v>79</v>
      </c>
      <c r="G292" t="s">
        <v>80</v>
      </c>
      <c r="H292" t="s">
        <v>536</v>
      </c>
      <c r="I292" t="s">
        <v>537</v>
      </c>
      <c r="J292" t="s">
        <v>552</v>
      </c>
      <c r="K292" t="s">
        <v>525</v>
      </c>
      <c r="L292" s="2">
        <v>12000</v>
      </c>
      <c r="M292" s="2">
        <v>12000</v>
      </c>
      <c r="N292" t="s">
        <v>526</v>
      </c>
      <c r="O292" t="s">
        <v>558</v>
      </c>
      <c r="P292" s="2">
        <v>0</v>
      </c>
      <c r="Q292" t="s">
        <v>527</v>
      </c>
    </row>
    <row r="293" spans="1:17" x14ac:dyDescent="0.45">
      <c r="A293" s="3">
        <v>292</v>
      </c>
      <c r="B293" t="s">
        <v>396</v>
      </c>
      <c r="C293" t="s">
        <v>834</v>
      </c>
      <c r="D293" s="1">
        <v>44260</v>
      </c>
      <c r="E293" t="s">
        <v>733</v>
      </c>
      <c r="F293" t="s">
        <v>7</v>
      </c>
      <c r="G293" t="s">
        <v>8</v>
      </c>
      <c r="H293" t="s">
        <v>539</v>
      </c>
      <c r="I293" t="s">
        <v>540</v>
      </c>
      <c r="J293" t="s">
        <v>516</v>
      </c>
      <c r="K293" t="s">
        <v>530</v>
      </c>
      <c r="L293" s="2">
        <v>17000</v>
      </c>
      <c r="M293" s="2">
        <v>17000</v>
      </c>
      <c r="N293" t="s">
        <v>526</v>
      </c>
      <c r="O293" t="s">
        <v>519</v>
      </c>
      <c r="P293" s="2">
        <v>0</v>
      </c>
      <c r="Q293" t="s">
        <v>527</v>
      </c>
    </row>
    <row r="294" spans="1:17" x14ac:dyDescent="0.45">
      <c r="A294" s="3">
        <v>293</v>
      </c>
      <c r="B294" t="s">
        <v>397</v>
      </c>
      <c r="C294" t="s">
        <v>835</v>
      </c>
      <c r="D294" s="1">
        <v>44261</v>
      </c>
      <c r="E294" t="s">
        <v>733</v>
      </c>
      <c r="F294" t="s">
        <v>12</v>
      </c>
      <c r="G294" t="s">
        <v>13</v>
      </c>
      <c r="H294" t="s">
        <v>533</v>
      </c>
      <c r="I294" t="s">
        <v>534</v>
      </c>
      <c r="J294" t="s">
        <v>522</v>
      </c>
      <c r="K294" t="s">
        <v>517</v>
      </c>
      <c r="L294" s="2">
        <v>20000</v>
      </c>
      <c r="M294" s="2">
        <v>20000</v>
      </c>
      <c r="N294" t="s">
        <v>526</v>
      </c>
      <c r="O294" t="s">
        <v>519</v>
      </c>
      <c r="P294" s="2">
        <v>0</v>
      </c>
      <c r="Q294" t="s">
        <v>527</v>
      </c>
    </row>
    <row r="295" spans="1:17" x14ac:dyDescent="0.45">
      <c r="A295" s="3">
        <v>294</v>
      </c>
      <c r="B295" t="s">
        <v>398</v>
      </c>
      <c r="C295" t="s">
        <v>836</v>
      </c>
      <c r="D295" s="1">
        <v>44262</v>
      </c>
      <c r="E295" t="s">
        <v>733</v>
      </c>
      <c r="F295" t="s">
        <v>79</v>
      </c>
      <c r="G295" t="s">
        <v>80</v>
      </c>
      <c r="H295" t="s">
        <v>536</v>
      </c>
      <c r="I295" t="s">
        <v>537</v>
      </c>
      <c r="J295" t="s">
        <v>552</v>
      </c>
      <c r="K295" t="s">
        <v>523</v>
      </c>
      <c r="L295" s="2">
        <v>25000</v>
      </c>
      <c r="M295" s="2">
        <v>25000</v>
      </c>
      <c r="N295" t="s">
        <v>526</v>
      </c>
      <c r="O295" t="s">
        <v>558</v>
      </c>
      <c r="P295" s="2">
        <v>0</v>
      </c>
      <c r="Q295" t="s">
        <v>531</v>
      </c>
    </row>
    <row r="296" spans="1:17" x14ac:dyDescent="0.45">
      <c r="A296" s="3">
        <v>295</v>
      </c>
      <c r="B296" t="s">
        <v>399</v>
      </c>
      <c r="C296" t="s">
        <v>837</v>
      </c>
      <c r="D296" s="1">
        <v>44263</v>
      </c>
      <c r="E296" t="s">
        <v>733</v>
      </c>
      <c r="F296" t="s">
        <v>7</v>
      </c>
      <c r="G296" t="s">
        <v>8</v>
      </c>
      <c r="H296" t="s">
        <v>539</v>
      </c>
      <c r="I296" t="s">
        <v>540</v>
      </c>
      <c r="J296" t="s">
        <v>516</v>
      </c>
      <c r="K296" t="s">
        <v>523</v>
      </c>
      <c r="L296" s="2">
        <v>13000</v>
      </c>
      <c r="M296" s="2">
        <v>13000</v>
      </c>
      <c r="N296" t="s">
        <v>526</v>
      </c>
      <c r="O296" t="s">
        <v>519</v>
      </c>
      <c r="P296" s="2">
        <v>0</v>
      </c>
      <c r="Q296" t="s">
        <v>527</v>
      </c>
    </row>
    <row r="297" spans="1:17" x14ac:dyDescent="0.45">
      <c r="A297" s="3">
        <v>296</v>
      </c>
      <c r="B297" t="s">
        <v>400</v>
      </c>
      <c r="C297" t="s">
        <v>838</v>
      </c>
      <c r="D297" s="1">
        <v>44264</v>
      </c>
      <c r="E297" t="s">
        <v>733</v>
      </c>
      <c r="F297" t="s">
        <v>12</v>
      </c>
      <c r="G297" t="s">
        <v>13</v>
      </c>
      <c r="H297" t="s">
        <v>514</v>
      </c>
      <c r="I297" t="s">
        <v>515</v>
      </c>
      <c r="J297" t="s">
        <v>522</v>
      </c>
      <c r="K297" t="s">
        <v>525</v>
      </c>
      <c r="L297" s="2">
        <v>22000</v>
      </c>
      <c r="M297" s="2">
        <v>22000</v>
      </c>
      <c r="N297" t="s">
        <v>526</v>
      </c>
      <c r="O297" t="s">
        <v>519</v>
      </c>
      <c r="P297" s="2">
        <v>0</v>
      </c>
      <c r="Q297" t="s">
        <v>527</v>
      </c>
    </row>
    <row r="298" spans="1:17" x14ac:dyDescent="0.45">
      <c r="A298" s="3">
        <v>297</v>
      </c>
      <c r="B298" t="s">
        <v>401</v>
      </c>
      <c r="C298" t="s">
        <v>839</v>
      </c>
      <c r="D298" s="1">
        <v>44256</v>
      </c>
      <c r="E298" t="s">
        <v>733</v>
      </c>
      <c r="F298" t="s">
        <v>15</v>
      </c>
      <c r="G298" t="s">
        <v>16</v>
      </c>
      <c r="H298" t="s">
        <v>544</v>
      </c>
      <c r="I298" t="s">
        <v>545</v>
      </c>
      <c r="J298" t="s">
        <v>516</v>
      </c>
      <c r="K298" t="s">
        <v>530</v>
      </c>
      <c r="L298" s="2">
        <v>21000</v>
      </c>
      <c r="M298" s="2">
        <v>21000</v>
      </c>
      <c r="N298" t="s">
        <v>526</v>
      </c>
      <c r="O298" t="s">
        <v>519</v>
      </c>
      <c r="P298" s="2">
        <v>0</v>
      </c>
      <c r="Q298" t="s">
        <v>527</v>
      </c>
    </row>
    <row r="299" spans="1:17" x14ac:dyDescent="0.45">
      <c r="A299" s="3">
        <v>298</v>
      </c>
      <c r="B299" t="s">
        <v>402</v>
      </c>
      <c r="C299" t="s">
        <v>840</v>
      </c>
      <c r="D299" s="1">
        <v>44257</v>
      </c>
      <c r="E299" t="s">
        <v>733</v>
      </c>
      <c r="F299" t="s">
        <v>18</v>
      </c>
      <c r="G299" t="s">
        <v>19</v>
      </c>
      <c r="H299" t="s">
        <v>536</v>
      </c>
      <c r="I299" t="s">
        <v>537</v>
      </c>
      <c r="J299" t="s">
        <v>529</v>
      </c>
      <c r="K299" t="s">
        <v>517</v>
      </c>
      <c r="L299" s="2">
        <v>26000</v>
      </c>
      <c r="M299" s="2">
        <v>26000</v>
      </c>
      <c r="N299" t="s">
        <v>526</v>
      </c>
      <c r="O299" t="s">
        <v>519</v>
      </c>
      <c r="P299" s="2">
        <v>0</v>
      </c>
      <c r="Q299" t="s">
        <v>531</v>
      </c>
    </row>
    <row r="300" spans="1:17" x14ac:dyDescent="0.45">
      <c r="A300" s="3">
        <v>299</v>
      </c>
      <c r="B300" t="s">
        <v>403</v>
      </c>
      <c r="C300" t="s">
        <v>841</v>
      </c>
      <c r="D300" s="1">
        <v>44258</v>
      </c>
      <c r="E300" t="s">
        <v>733</v>
      </c>
      <c r="F300" t="s">
        <v>21</v>
      </c>
      <c r="G300" t="s">
        <v>22</v>
      </c>
      <c r="H300" t="s">
        <v>539</v>
      </c>
      <c r="I300" t="s">
        <v>540</v>
      </c>
      <c r="J300" t="s">
        <v>516</v>
      </c>
      <c r="K300" t="s">
        <v>523</v>
      </c>
      <c r="L300" s="2">
        <v>27000</v>
      </c>
      <c r="M300" s="2">
        <v>0</v>
      </c>
      <c r="N300" t="s">
        <v>518</v>
      </c>
      <c r="O300" t="s">
        <v>519</v>
      </c>
      <c r="P300" s="2">
        <v>27000</v>
      </c>
      <c r="Q300" t="s">
        <v>531</v>
      </c>
    </row>
    <row r="301" spans="1:17" x14ac:dyDescent="0.45">
      <c r="A301" s="3">
        <v>300</v>
      </c>
      <c r="B301" t="s">
        <v>404</v>
      </c>
      <c r="C301" t="s">
        <v>842</v>
      </c>
      <c r="D301" s="1">
        <v>44259</v>
      </c>
      <c r="E301" t="s">
        <v>733</v>
      </c>
      <c r="F301" t="s">
        <v>26</v>
      </c>
      <c r="G301" t="s">
        <v>27</v>
      </c>
      <c r="H301" t="s">
        <v>514</v>
      </c>
      <c r="I301" t="s">
        <v>515</v>
      </c>
      <c r="J301" t="s">
        <v>516</v>
      </c>
      <c r="K301" t="s">
        <v>525</v>
      </c>
      <c r="L301" s="2">
        <v>11000</v>
      </c>
      <c r="M301" s="2">
        <v>11000</v>
      </c>
      <c r="N301" t="s">
        <v>526</v>
      </c>
      <c r="O301" t="s">
        <v>519</v>
      </c>
      <c r="P301" s="2">
        <v>0</v>
      </c>
      <c r="Q301" t="s">
        <v>527</v>
      </c>
    </row>
    <row r="302" spans="1:17" x14ac:dyDescent="0.45">
      <c r="A302" s="3">
        <v>301</v>
      </c>
      <c r="B302" t="s">
        <v>405</v>
      </c>
      <c r="C302" t="s">
        <v>843</v>
      </c>
      <c r="D302" s="1">
        <v>44260</v>
      </c>
      <c r="E302" t="s">
        <v>733</v>
      </c>
      <c r="F302" t="s">
        <v>28</v>
      </c>
      <c r="G302" t="s">
        <v>29</v>
      </c>
      <c r="H302" t="s">
        <v>544</v>
      </c>
      <c r="I302" t="s">
        <v>545</v>
      </c>
      <c r="J302" t="s">
        <v>541</v>
      </c>
      <c r="K302" t="s">
        <v>530</v>
      </c>
      <c r="L302" s="2">
        <v>31000</v>
      </c>
      <c r="M302" s="2">
        <v>31000</v>
      </c>
      <c r="N302" t="s">
        <v>526</v>
      </c>
      <c r="O302" t="s">
        <v>519</v>
      </c>
      <c r="P302" s="2">
        <v>0</v>
      </c>
      <c r="Q302" t="s">
        <v>531</v>
      </c>
    </row>
    <row r="303" spans="1:17" x14ac:dyDescent="0.45">
      <c r="A303" s="3">
        <v>302</v>
      </c>
      <c r="B303" t="s">
        <v>406</v>
      </c>
      <c r="C303" t="s">
        <v>844</v>
      </c>
      <c r="D303" s="1">
        <v>44261</v>
      </c>
      <c r="E303" t="s">
        <v>733</v>
      </c>
      <c r="F303" t="s">
        <v>32</v>
      </c>
      <c r="G303" t="s">
        <v>33</v>
      </c>
      <c r="H303" t="s">
        <v>536</v>
      </c>
      <c r="I303" t="s">
        <v>537</v>
      </c>
      <c r="J303" t="s">
        <v>541</v>
      </c>
      <c r="K303" t="s">
        <v>517</v>
      </c>
      <c r="L303" s="2">
        <v>12000</v>
      </c>
      <c r="M303" s="2">
        <v>12000</v>
      </c>
      <c r="N303" t="s">
        <v>526</v>
      </c>
      <c r="O303" t="s">
        <v>519</v>
      </c>
      <c r="P303" s="2">
        <v>0</v>
      </c>
      <c r="Q303" t="s">
        <v>527</v>
      </c>
    </row>
    <row r="304" spans="1:17" x14ac:dyDescent="0.45">
      <c r="A304" s="3">
        <v>303</v>
      </c>
      <c r="B304" t="s">
        <v>407</v>
      </c>
      <c r="C304" t="s">
        <v>845</v>
      </c>
      <c r="D304" s="1">
        <v>44262</v>
      </c>
      <c r="E304" t="s">
        <v>733</v>
      </c>
      <c r="F304" t="s">
        <v>28</v>
      </c>
      <c r="G304" t="s">
        <v>29</v>
      </c>
      <c r="H304" t="s">
        <v>539</v>
      </c>
      <c r="I304" t="s">
        <v>540</v>
      </c>
      <c r="J304" t="s">
        <v>541</v>
      </c>
      <c r="K304" t="s">
        <v>523</v>
      </c>
      <c r="L304" s="2">
        <v>24000</v>
      </c>
      <c r="M304" s="2">
        <v>24000</v>
      </c>
      <c r="N304" t="s">
        <v>526</v>
      </c>
      <c r="O304" t="s">
        <v>519</v>
      </c>
      <c r="P304" s="2">
        <v>0</v>
      </c>
      <c r="Q304" t="s">
        <v>527</v>
      </c>
    </row>
    <row r="305" spans="1:17" x14ac:dyDescent="0.45">
      <c r="A305" s="3">
        <v>304</v>
      </c>
      <c r="B305" t="s">
        <v>408</v>
      </c>
      <c r="C305" t="s">
        <v>846</v>
      </c>
      <c r="D305" s="1">
        <v>44263</v>
      </c>
      <c r="E305" t="s">
        <v>733</v>
      </c>
      <c r="F305" t="s">
        <v>32</v>
      </c>
      <c r="G305" t="s">
        <v>33</v>
      </c>
      <c r="H305" t="s">
        <v>533</v>
      </c>
      <c r="I305" t="s">
        <v>534</v>
      </c>
      <c r="J305" t="s">
        <v>541</v>
      </c>
      <c r="K305" t="s">
        <v>523</v>
      </c>
      <c r="L305" s="2">
        <v>32000</v>
      </c>
      <c r="M305" s="2">
        <v>32000</v>
      </c>
      <c r="N305" t="s">
        <v>526</v>
      </c>
      <c r="O305" t="s">
        <v>519</v>
      </c>
      <c r="P305" s="2">
        <v>0</v>
      </c>
      <c r="Q305" t="s">
        <v>531</v>
      </c>
    </row>
    <row r="306" spans="1:17" x14ac:dyDescent="0.45">
      <c r="A306" s="3">
        <v>305</v>
      </c>
      <c r="B306" t="s">
        <v>409</v>
      </c>
      <c r="C306" t="s">
        <v>847</v>
      </c>
      <c r="D306" s="1">
        <v>44264</v>
      </c>
      <c r="E306" t="s">
        <v>733</v>
      </c>
      <c r="F306" t="s">
        <v>36</v>
      </c>
      <c r="G306" t="s">
        <v>37</v>
      </c>
      <c r="H306" t="s">
        <v>536</v>
      </c>
      <c r="I306" t="s">
        <v>537</v>
      </c>
      <c r="J306" t="s">
        <v>522</v>
      </c>
      <c r="K306" t="s">
        <v>525</v>
      </c>
      <c r="L306" s="2">
        <v>31000</v>
      </c>
      <c r="M306" s="2">
        <v>31000</v>
      </c>
      <c r="N306" t="s">
        <v>526</v>
      </c>
      <c r="O306" t="s">
        <v>519</v>
      </c>
      <c r="P306" s="2">
        <v>0</v>
      </c>
      <c r="Q306" t="s">
        <v>531</v>
      </c>
    </row>
    <row r="307" spans="1:17" x14ac:dyDescent="0.45">
      <c r="A307" s="3">
        <v>306</v>
      </c>
      <c r="B307" t="s">
        <v>410</v>
      </c>
      <c r="C307" t="s">
        <v>848</v>
      </c>
      <c r="D307" s="1">
        <v>44256</v>
      </c>
      <c r="E307" t="s">
        <v>733</v>
      </c>
      <c r="F307" t="s">
        <v>39</v>
      </c>
      <c r="G307" t="s">
        <v>40</v>
      </c>
      <c r="H307" t="s">
        <v>539</v>
      </c>
      <c r="I307" t="s">
        <v>540</v>
      </c>
      <c r="J307" t="s">
        <v>516</v>
      </c>
      <c r="K307" t="s">
        <v>530</v>
      </c>
      <c r="L307" s="2">
        <v>12000</v>
      </c>
      <c r="M307" s="2">
        <v>12000</v>
      </c>
      <c r="N307" t="s">
        <v>526</v>
      </c>
      <c r="O307" t="s">
        <v>519</v>
      </c>
      <c r="P307" s="2">
        <v>0</v>
      </c>
      <c r="Q307" t="s">
        <v>527</v>
      </c>
    </row>
    <row r="308" spans="1:17" x14ac:dyDescent="0.45">
      <c r="A308" s="3">
        <v>307</v>
      </c>
      <c r="B308" t="s">
        <v>411</v>
      </c>
      <c r="C308" t="s">
        <v>849</v>
      </c>
      <c r="D308" s="1">
        <v>44257</v>
      </c>
      <c r="E308" t="s">
        <v>733</v>
      </c>
      <c r="F308" t="s">
        <v>43</v>
      </c>
      <c r="G308" t="s">
        <v>44</v>
      </c>
      <c r="H308" t="s">
        <v>514</v>
      </c>
      <c r="I308" t="s">
        <v>515</v>
      </c>
      <c r="J308" t="s">
        <v>522</v>
      </c>
      <c r="K308" t="s">
        <v>517</v>
      </c>
      <c r="L308" s="2">
        <v>24000</v>
      </c>
      <c r="M308" s="2">
        <v>24000</v>
      </c>
      <c r="N308" t="s">
        <v>526</v>
      </c>
      <c r="O308" t="s">
        <v>519</v>
      </c>
      <c r="P308" s="2">
        <v>0</v>
      </c>
      <c r="Q308" t="s">
        <v>527</v>
      </c>
    </row>
    <row r="309" spans="1:17" x14ac:dyDescent="0.45">
      <c r="A309" s="3">
        <v>308</v>
      </c>
      <c r="B309" t="s">
        <v>412</v>
      </c>
      <c r="C309" t="s">
        <v>850</v>
      </c>
      <c r="D309" s="1">
        <v>44258</v>
      </c>
      <c r="E309" t="s">
        <v>733</v>
      </c>
      <c r="F309" t="s">
        <v>70</v>
      </c>
      <c r="G309" t="s">
        <v>71</v>
      </c>
      <c r="H309" t="s">
        <v>544</v>
      </c>
      <c r="I309" t="s">
        <v>545</v>
      </c>
      <c r="J309" t="s">
        <v>541</v>
      </c>
      <c r="K309" t="s">
        <v>523</v>
      </c>
      <c r="L309" s="2">
        <v>32000</v>
      </c>
      <c r="M309" s="2">
        <v>0</v>
      </c>
      <c r="N309" t="s">
        <v>518</v>
      </c>
      <c r="O309" t="s">
        <v>519</v>
      </c>
      <c r="P309" s="2">
        <v>32000</v>
      </c>
      <c r="Q309" t="s">
        <v>531</v>
      </c>
    </row>
    <row r="310" spans="1:17" x14ac:dyDescent="0.45">
      <c r="A310" s="3">
        <v>309</v>
      </c>
      <c r="B310" t="s">
        <v>413</v>
      </c>
      <c r="C310" t="s">
        <v>851</v>
      </c>
      <c r="D310" s="1">
        <v>44259</v>
      </c>
      <c r="E310" t="s">
        <v>733</v>
      </c>
      <c r="F310" t="s">
        <v>72</v>
      </c>
      <c r="G310" t="s">
        <v>73</v>
      </c>
      <c r="H310" t="s">
        <v>536</v>
      </c>
      <c r="I310" t="s">
        <v>537</v>
      </c>
      <c r="J310" t="s">
        <v>529</v>
      </c>
      <c r="K310" t="s">
        <v>525</v>
      </c>
      <c r="L310" s="2">
        <v>60000</v>
      </c>
      <c r="M310" s="2">
        <v>30000</v>
      </c>
      <c r="N310" t="s">
        <v>518</v>
      </c>
      <c r="O310" t="s">
        <v>558</v>
      </c>
      <c r="P310" s="2">
        <v>30000</v>
      </c>
      <c r="Q310" t="s">
        <v>520</v>
      </c>
    </row>
    <row r="311" spans="1:17" x14ac:dyDescent="0.45">
      <c r="A311" s="3">
        <v>310</v>
      </c>
      <c r="B311" t="s">
        <v>414</v>
      </c>
      <c r="C311" t="s">
        <v>852</v>
      </c>
      <c r="D311" s="1">
        <v>44260</v>
      </c>
      <c r="E311" t="s">
        <v>733</v>
      </c>
      <c r="F311" t="s">
        <v>74</v>
      </c>
      <c r="G311" t="s">
        <v>75</v>
      </c>
      <c r="H311" t="s">
        <v>539</v>
      </c>
      <c r="I311" t="s">
        <v>540</v>
      </c>
      <c r="J311" t="s">
        <v>529</v>
      </c>
      <c r="K311" t="s">
        <v>530</v>
      </c>
      <c r="L311" s="2">
        <v>24000</v>
      </c>
      <c r="M311" s="2">
        <v>24000</v>
      </c>
      <c r="N311" t="s">
        <v>526</v>
      </c>
      <c r="O311" t="s">
        <v>558</v>
      </c>
      <c r="P311" s="2">
        <v>0</v>
      </c>
      <c r="Q311" t="s">
        <v>527</v>
      </c>
    </row>
    <row r="312" spans="1:17" x14ac:dyDescent="0.45">
      <c r="A312" s="3">
        <v>311</v>
      </c>
      <c r="B312" t="s">
        <v>415</v>
      </c>
      <c r="C312" t="s">
        <v>853</v>
      </c>
      <c r="D312" s="1">
        <v>44261</v>
      </c>
      <c r="E312" t="s">
        <v>733</v>
      </c>
      <c r="F312" t="s">
        <v>79</v>
      </c>
      <c r="G312" t="s">
        <v>80</v>
      </c>
      <c r="H312" t="s">
        <v>533</v>
      </c>
      <c r="I312" t="s">
        <v>534</v>
      </c>
      <c r="J312" t="s">
        <v>552</v>
      </c>
      <c r="K312" t="s">
        <v>517</v>
      </c>
      <c r="L312" s="2">
        <v>15000</v>
      </c>
      <c r="M312" s="2">
        <v>15000</v>
      </c>
      <c r="N312" t="s">
        <v>526</v>
      </c>
      <c r="O312" t="s">
        <v>558</v>
      </c>
      <c r="P312" s="2">
        <v>0</v>
      </c>
      <c r="Q312" t="s">
        <v>527</v>
      </c>
    </row>
    <row r="313" spans="1:17" x14ac:dyDescent="0.45">
      <c r="A313" s="3">
        <v>312</v>
      </c>
      <c r="B313" t="s">
        <v>416</v>
      </c>
      <c r="C313" t="s">
        <v>854</v>
      </c>
      <c r="D313" s="1">
        <v>44262</v>
      </c>
      <c r="E313" t="s">
        <v>733</v>
      </c>
      <c r="F313" t="s">
        <v>7</v>
      </c>
      <c r="G313" t="s">
        <v>8</v>
      </c>
      <c r="H313" t="s">
        <v>536</v>
      </c>
      <c r="I313" t="s">
        <v>537</v>
      </c>
      <c r="J313" t="s">
        <v>516</v>
      </c>
      <c r="K313" t="s">
        <v>523</v>
      </c>
      <c r="L313" s="2">
        <v>18000</v>
      </c>
      <c r="M313" s="2">
        <v>18000</v>
      </c>
      <c r="N313" t="s">
        <v>526</v>
      </c>
      <c r="O313" t="s">
        <v>519</v>
      </c>
      <c r="P313" s="2">
        <v>0</v>
      </c>
      <c r="Q313" t="s">
        <v>527</v>
      </c>
    </row>
    <row r="314" spans="1:17" x14ac:dyDescent="0.45">
      <c r="A314" s="3">
        <v>313</v>
      </c>
      <c r="B314" t="s">
        <v>417</v>
      </c>
      <c r="C314" t="s">
        <v>855</v>
      </c>
      <c r="D314" s="1">
        <v>44263</v>
      </c>
      <c r="E314" t="s">
        <v>733</v>
      </c>
      <c r="F314" t="s">
        <v>12</v>
      </c>
      <c r="G314" t="s">
        <v>13</v>
      </c>
      <c r="H314" t="s">
        <v>544</v>
      </c>
      <c r="I314" t="s">
        <v>545</v>
      </c>
      <c r="J314" t="s">
        <v>522</v>
      </c>
      <c r="K314" t="s">
        <v>523</v>
      </c>
      <c r="L314" s="2">
        <v>16000</v>
      </c>
      <c r="M314" s="2">
        <v>16000</v>
      </c>
      <c r="N314" t="s">
        <v>526</v>
      </c>
      <c r="O314" t="s">
        <v>519</v>
      </c>
      <c r="P314" s="2">
        <v>0</v>
      </c>
      <c r="Q314" t="s">
        <v>527</v>
      </c>
    </row>
    <row r="315" spans="1:17" x14ac:dyDescent="0.45">
      <c r="A315" s="3">
        <v>314</v>
      </c>
      <c r="B315" t="s">
        <v>418</v>
      </c>
      <c r="C315" t="s">
        <v>856</v>
      </c>
      <c r="D315" s="1">
        <v>44264</v>
      </c>
      <c r="E315" t="s">
        <v>733</v>
      </c>
      <c r="F315" t="s">
        <v>15</v>
      </c>
      <c r="G315" t="s">
        <v>16</v>
      </c>
      <c r="H315" t="s">
        <v>536</v>
      </c>
      <c r="I315" t="s">
        <v>537</v>
      </c>
      <c r="J315" t="s">
        <v>516</v>
      </c>
      <c r="K315" t="s">
        <v>525</v>
      </c>
      <c r="L315" s="2">
        <v>14000</v>
      </c>
      <c r="M315" s="2">
        <v>14000</v>
      </c>
      <c r="N315" t="s">
        <v>526</v>
      </c>
      <c r="O315" t="s">
        <v>519</v>
      </c>
      <c r="P315" s="2">
        <v>0</v>
      </c>
      <c r="Q315" t="s">
        <v>527</v>
      </c>
    </row>
    <row r="316" spans="1:17" x14ac:dyDescent="0.45">
      <c r="A316" s="3">
        <v>315</v>
      </c>
      <c r="B316" t="s">
        <v>419</v>
      </c>
      <c r="C316" t="s">
        <v>857</v>
      </c>
      <c r="D316" s="1">
        <v>44265</v>
      </c>
      <c r="E316" t="s">
        <v>733</v>
      </c>
      <c r="F316" t="s">
        <v>18</v>
      </c>
      <c r="G316" t="s">
        <v>19</v>
      </c>
      <c r="H316" t="s">
        <v>539</v>
      </c>
      <c r="I316" t="s">
        <v>540</v>
      </c>
      <c r="J316" t="s">
        <v>529</v>
      </c>
      <c r="K316" t="s">
        <v>530</v>
      </c>
      <c r="L316" s="2">
        <v>22000</v>
      </c>
      <c r="M316" s="2">
        <v>22000</v>
      </c>
      <c r="N316" t="s">
        <v>526</v>
      </c>
      <c r="O316" t="s">
        <v>519</v>
      </c>
      <c r="P316" s="2">
        <v>0</v>
      </c>
      <c r="Q316" t="s">
        <v>527</v>
      </c>
    </row>
    <row r="317" spans="1:17" x14ac:dyDescent="0.45">
      <c r="A317" s="3">
        <v>316</v>
      </c>
      <c r="B317" t="s">
        <v>420</v>
      </c>
      <c r="C317" t="s">
        <v>858</v>
      </c>
      <c r="D317" s="1">
        <v>44266</v>
      </c>
      <c r="E317" t="s">
        <v>733</v>
      </c>
      <c r="F317" t="s">
        <v>21</v>
      </c>
      <c r="G317" t="s">
        <v>22</v>
      </c>
      <c r="H317" t="s">
        <v>533</v>
      </c>
      <c r="I317" t="s">
        <v>534</v>
      </c>
      <c r="J317" t="s">
        <v>516</v>
      </c>
      <c r="K317" t="s">
        <v>517</v>
      </c>
      <c r="L317" s="2">
        <v>10000</v>
      </c>
      <c r="M317" s="2">
        <v>10000</v>
      </c>
      <c r="N317" t="s">
        <v>526</v>
      </c>
      <c r="O317" t="s">
        <v>519</v>
      </c>
      <c r="P317" s="2">
        <v>0</v>
      </c>
      <c r="Q317" t="s">
        <v>527</v>
      </c>
    </row>
    <row r="318" spans="1:17" x14ac:dyDescent="0.45">
      <c r="A318" s="3">
        <v>317</v>
      </c>
      <c r="B318" t="s">
        <v>421</v>
      </c>
      <c r="C318" t="s">
        <v>859</v>
      </c>
      <c r="D318" s="1">
        <v>44267</v>
      </c>
      <c r="E318" t="s">
        <v>733</v>
      </c>
      <c r="F318" t="s">
        <v>26</v>
      </c>
      <c r="G318" t="s">
        <v>27</v>
      </c>
      <c r="H318" t="s">
        <v>536</v>
      </c>
      <c r="I318" t="s">
        <v>537</v>
      </c>
      <c r="J318" t="s">
        <v>516</v>
      </c>
      <c r="K318" t="s">
        <v>523</v>
      </c>
      <c r="L318" s="2">
        <v>18000</v>
      </c>
      <c r="M318" s="2">
        <v>0</v>
      </c>
      <c r="N318" t="s">
        <v>518</v>
      </c>
      <c r="O318" t="s">
        <v>519</v>
      </c>
      <c r="P318" s="2">
        <v>18000</v>
      </c>
      <c r="Q318" t="s">
        <v>527</v>
      </c>
    </row>
    <row r="319" spans="1:17" x14ac:dyDescent="0.45">
      <c r="A319" s="3">
        <v>318</v>
      </c>
      <c r="B319" t="s">
        <v>422</v>
      </c>
      <c r="C319" t="s">
        <v>860</v>
      </c>
      <c r="D319" s="1">
        <v>44268</v>
      </c>
      <c r="E319" t="s">
        <v>733</v>
      </c>
      <c r="F319" t="s">
        <v>26</v>
      </c>
      <c r="G319" t="s">
        <v>27</v>
      </c>
      <c r="H319" t="s">
        <v>539</v>
      </c>
      <c r="I319" t="s">
        <v>540</v>
      </c>
      <c r="J319" t="s">
        <v>516</v>
      </c>
      <c r="K319" t="s">
        <v>525</v>
      </c>
      <c r="L319" s="2">
        <v>16000</v>
      </c>
      <c r="M319" s="2">
        <v>16000</v>
      </c>
      <c r="N319" t="s">
        <v>526</v>
      </c>
      <c r="O319" t="s">
        <v>519</v>
      </c>
      <c r="P319" s="2">
        <v>0</v>
      </c>
      <c r="Q319" t="s">
        <v>527</v>
      </c>
    </row>
    <row r="320" spans="1:17" x14ac:dyDescent="0.45">
      <c r="A320" s="3">
        <v>319</v>
      </c>
      <c r="B320" t="s">
        <v>423</v>
      </c>
      <c r="C320" t="s">
        <v>861</v>
      </c>
      <c r="D320" s="1">
        <v>44269</v>
      </c>
      <c r="E320" t="s">
        <v>733</v>
      </c>
      <c r="F320" t="s">
        <v>21</v>
      </c>
      <c r="G320" t="s">
        <v>22</v>
      </c>
      <c r="H320" t="s">
        <v>514</v>
      </c>
      <c r="I320" t="s">
        <v>515</v>
      </c>
      <c r="J320" t="s">
        <v>516</v>
      </c>
      <c r="K320" t="s">
        <v>530</v>
      </c>
      <c r="L320" s="2">
        <v>14000</v>
      </c>
      <c r="M320" s="2">
        <v>14000</v>
      </c>
      <c r="N320" t="s">
        <v>526</v>
      </c>
      <c r="O320" t="s">
        <v>519</v>
      </c>
      <c r="P320" s="2">
        <v>0</v>
      </c>
      <c r="Q320" t="s">
        <v>527</v>
      </c>
    </row>
    <row r="321" spans="1:17" x14ac:dyDescent="0.45">
      <c r="A321" s="3">
        <v>320</v>
      </c>
      <c r="B321" t="s">
        <v>424</v>
      </c>
      <c r="C321" t="s">
        <v>862</v>
      </c>
      <c r="D321" s="1">
        <v>44270</v>
      </c>
      <c r="E321" t="s">
        <v>733</v>
      </c>
      <c r="F321" t="s">
        <v>26</v>
      </c>
      <c r="G321" t="s">
        <v>27</v>
      </c>
      <c r="H321" t="s">
        <v>544</v>
      </c>
      <c r="I321" t="s">
        <v>545</v>
      </c>
      <c r="J321" t="s">
        <v>516</v>
      </c>
      <c r="K321" t="s">
        <v>517</v>
      </c>
      <c r="L321" s="2">
        <v>62000</v>
      </c>
      <c r="M321" s="2">
        <v>22000</v>
      </c>
      <c r="N321" t="s">
        <v>518</v>
      </c>
      <c r="O321" t="s">
        <v>519</v>
      </c>
      <c r="P321" s="2">
        <v>40000</v>
      </c>
      <c r="Q321" t="s">
        <v>520</v>
      </c>
    </row>
    <row r="322" spans="1:17" x14ac:dyDescent="0.45">
      <c r="A322" s="3">
        <v>321</v>
      </c>
      <c r="B322" t="s">
        <v>425</v>
      </c>
      <c r="C322" t="s">
        <v>863</v>
      </c>
      <c r="D322" s="1">
        <v>44271</v>
      </c>
      <c r="E322" t="s">
        <v>733</v>
      </c>
      <c r="F322" t="s">
        <v>26</v>
      </c>
      <c r="G322" t="s">
        <v>27</v>
      </c>
      <c r="H322" t="s">
        <v>536</v>
      </c>
      <c r="I322" t="s">
        <v>537</v>
      </c>
      <c r="J322" t="s">
        <v>516</v>
      </c>
      <c r="K322" t="s">
        <v>523</v>
      </c>
      <c r="L322" s="2">
        <v>24000</v>
      </c>
      <c r="M322" s="2">
        <v>24000</v>
      </c>
      <c r="N322" t="s">
        <v>526</v>
      </c>
      <c r="O322" t="s">
        <v>519</v>
      </c>
      <c r="P322" s="2">
        <v>0</v>
      </c>
      <c r="Q322" t="s">
        <v>527</v>
      </c>
    </row>
    <row r="323" spans="1:17" x14ac:dyDescent="0.45">
      <c r="A323" s="3">
        <v>322</v>
      </c>
      <c r="B323" t="s">
        <v>426</v>
      </c>
      <c r="C323" t="s">
        <v>864</v>
      </c>
      <c r="D323" s="1">
        <v>44272</v>
      </c>
      <c r="E323" t="s">
        <v>733</v>
      </c>
      <c r="F323" t="s">
        <v>28</v>
      </c>
      <c r="G323" t="s">
        <v>29</v>
      </c>
      <c r="H323" t="s">
        <v>539</v>
      </c>
      <c r="I323" t="s">
        <v>540</v>
      </c>
      <c r="J323" t="s">
        <v>541</v>
      </c>
      <c r="K323" t="s">
        <v>523</v>
      </c>
      <c r="L323" s="2">
        <v>32000</v>
      </c>
      <c r="M323" s="2">
        <v>32000</v>
      </c>
      <c r="N323" t="s">
        <v>526</v>
      </c>
      <c r="O323" t="s">
        <v>519</v>
      </c>
      <c r="P323" s="2">
        <v>0</v>
      </c>
      <c r="Q323" t="s">
        <v>531</v>
      </c>
    </row>
    <row r="324" spans="1:17" x14ac:dyDescent="0.45">
      <c r="A324" s="3">
        <v>323</v>
      </c>
      <c r="B324" t="s">
        <v>427</v>
      </c>
      <c r="C324" t="s">
        <v>865</v>
      </c>
      <c r="D324" s="1">
        <v>44264</v>
      </c>
      <c r="E324" t="s">
        <v>733</v>
      </c>
      <c r="F324" t="s">
        <v>32</v>
      </c>
      <c r="G324" t="s">
        <v>33</v>
      </c>
      <c r="H324" t="s">
        <v>514</v>
      </c>
      <c r="I324" t="s">
        <v>515</v>
      </c>
      <c r="J324" t="s">
        <v>541</v>
      </c>
      <c r="K324" t="s">
        <v>525</v>
      </c>
      <c r="L324" s="2">
        <v>31000</v>
      </c>
      <c r="M324" s="2">
        <v>31000</v>
      </c>
      <c r="N324" t="s">
        <v>526</v>
      </c>
      <c r="O324" t="s">
        <v>519</v>
      </c>
      <c r="P324" s="2">
        <v>0</v>
      </c>
      <c r="Q324" t="s">
        <v>531</v>
      </c>
    </row>
    <row r="325" spans="1:17" x14ac:dyDescent="0.45">
      <c r="A325" s="3">
        <v>324</v>
      </c>
      <c r="B325" t="s">
        <v>428</v>
      </c>
      <c r="C325" t="s">
        <v>866</v>
      </c>
      <c r="D325" s="1">
        <v>44265</v>
      </c>
      <c r="E325" t="s">
        <v>733</v>
      </c>
      <c r="F325" t="s">
        <v>70</v>
      </c>
      <c r="G325" t="s">
        <v>71</v>
      </c>
      <c r="H325" t="s">
        <v>544</v>
      </c>
      <c r="I325" t="s">
        <v>545</v>
      </c>
      <c r="J325" t="s">
        <v>541</v>
      </c>
      <c r="K325" t="s">
        <v>530</v>
      </c>
      <c r="L325" s="2">
        <v>12000</v>
      </c>
      <c r="M325" s="2">
        <v>12000</v>
      </c>
      <c r="N325" t="s">
        <v>526</v>
      </c>
      <c r="O325" t="s">
        <v>519</v>
      </c>
      <c r="P325" s="2">
        <v>0</v>
      </c>
      <c r="Q325" t="s">
        <v>527</v>
      </c>
    </row>
    <row r="326" spans="1:17" x14ac:dyDescent="0.45">
      <c r="A326" s="3">
        <v>325</v>
      </c>
      <c r="B326" t="s">
        <v>429</v>
      </c>
      <c r="C326" t="s">
        <v>867</v>
      </c>
      <c r="D326" s="1">
        <v>44266</v>
      </c>
      <c r="E326" t="s">
        <v>733</v>
      </c>
      <c r="F326" t="s">
        <v>72</v>
      </c>
      <c r="G326" t="s">
        <v>73</v>
      </c>
      <c r="H326" t="s">
        <v>536</v>
      </c>
      <c r="I326" t="s">
        <v>537</v>
      </c>
      <c r="J326" t="s">
        <v>529</v>
      </c>
      <c r="K326" t="s">
        <v>517</v>
      </c>
      <c r="L326" s="2">
        <v>24000</v>
      </c>
      <c r="M326" s="2">
        <v>24000</v>
      </c>
      <c r="N326" t="s">
        <v>526</v>
      </c>
      <c r="O326" t="s">
        <v>558</v>
      </c>
      <c r="P326" s="2">
        <v>0</v>
      </c>
      <c r="Q326" t="s">
        <v>527</v>
      </c>
    </row>
    <row r="327" spans="1:17" x14ac:dyDescent="0.45">
      <c r="A327" s="3">
        <v>326</v>
      </c>
      <c r="B327" t="s">
        <v>430</v>
      </c>
      <c r="C327" t="s">
        <v>868</v>
      </c>
      <c r="D327" s="1">
        <v>44267</v>
      </c>
      <c r="E327" t="s">
        <v>733</v>
      </c>
      <c r="F327" t="s">
        <v>74</v>
      </c>
      <c r="G327" t="s">
        <v>75</v>
      </c>
      <c r="H327" t="s">
        <v>539</v>
      </c>
      <c r="I327" t="s">
        <v>540</v>
      </c>
      <c r="J327" t="s">
        <v>529</v>
      </c>
      <c r="K327" t="s">
        <v>523</v>
      </c>
      <c r="L327" s="2">
        <v>32000</v>
      </c>
      <c r="M327" s="2">
        <v>0</v>
      </c>
      <c r="N327" t="s">
        <v>518</v>
      </c>
      <c r="O327" t="s">
        <v>558</v>
      </c>
      <c r="P327" s="2">
        <v>32000</v>
      </c>
      <c r="Q327" t="s">
        <v>531</v>
      </c>
    </row>
    <row r="328" spans="1:17" x14ac:dyDescent="0.45">
      <c r="A328" s="3">
        <v>327</v>
      </c>
      <c r="B328" t="s">
        <v>431</v>
      </c>
      <c r="C328" t="s">
        <v>869</v>
      </c>
      <c r="D328" s="1">
        <v>44268</v>
      </c>
      <c r="E328" t="s">
        <v>733</v>
      </c>
      <c r="F328" t="s">
        <v>79</v>
      </c>
      <c r="G328" t="s">
        <v>80</v>
      </c>
      <c r="H328" t="s">
        <v>533</v>
      </c>
      <c r="I328" t="s">
        <v>534</v>
      </c>
      <c r="J328" t="s">
        <v>552</v>
      </c>
      <c r="K328" t="s">
        <v>525</v>
      </c>
      <c r="L328" s="2">
        <v>30000</v>
      </c>
      <c r="M328" s="2">
        <v>30000</v>
      </c>
      <c r="N328" t="s">
        <v>526</v>
      </c>
      <c r="O328" t="s">
        <v>558</v>
      </c>
      <c r="P328" s="2">
        <v>0</v>
      </c>
      <c r="Q328" t="s">
        <v>531</v>
      </c>
    </row>
    <row r="329" spans="1:17" x14ac:dyDescent="0.45">
      <c r="A329" s="3">
        <v>328</v>
      </c>
      <c r="B329" t="s">
        <v>432</v>
      </c>
      <c r="C329" t="s">
        <v>870</v>
      </c>
      <c r="D329" s="1">
        <v>44269</v>
      </c>
      <c r="E329" t="s">
        <v>733</v>
      </c>
      <c r="F329" t="s">
        <v>7</v>
      </c>
      <c r="G329" t="s">
        <v>8</v>
      </c>
      <c r="H329" t="s">
        <v>536</v>
      </c>
      <c r="I329" t="s">
        <v>537</v>
      </c>
      <c r="J329" t="s">
        <v>516</v>
      </c>
      <c r="K329" t="s">
        <v>530</v>
      </c>
      <c r="L329" s="2">
        <v>24000</v>
      </c>
      <c r="M329" s="2">
        <v>24000</v>
      </c>
      <c r="N329" t="s">
        <v>526</v>
      </c>
      <c r="O329" t="s">
        <v>519</v>
      </c>
      <c r="P329" s="2">
        <v>0</v>
      </c>
      <c r="Q329" t="s">
        <v>527</v>
      </c>
    </row>
    <row r="330" spans="1:17" x14ac:dyDescent="0.45">
      <c r="A330" s="3">
        <v>329</v>
      </c>
      <c r="B330" t="s">
        <v>433</v>
      </c>
      <c r="C330" t="s">
        <v>871</v>
      </c>
      <c r="D330" s="1">
        <v>44270</v>
      </c>
      <c r="E330" t="s">
        <v>733</v>
      </c>
      <c r="F330" t="s">
        <v>12</v>
      </c>
      <c r="G330" t="s">
        <v>13</v>
      </c>
      <c r="H330" t="s">
        <v>539</v>
      </c>
      <c r="I330" t="s">
        <v>540</v>
      </c>
      <c r="J330" t="s">
        <v>522</v>
      </c>
      <c r="K330" t="s">
        <v>517</v>
      </c>
      <c r="L330" s="2">
        <v>15000</v>
      </c>
      <c r="M330" s="2">
        <v>15000</v>
      </c>
      <c r="N330" t="s">
        <v>526</v>
      </c>
      <c r="O330" t="s">
        <v>519</v>
      </c>
      <c r="P330" s="2">
        <v>0</v>
      </c>
      <c r="Q330" t="s">
        <v>527</v>
      </c>
    </row>
    <row r="331" spans="1:17" x14ac:dyDescent="0.45">
      <c r="A331" s="3">
        <v>330</v>
      </c>
      <c r="B331" t="s">
        <v>434</v>
      </c>
      <c r="C331" t="s">
        <v>872</v>
      </c>
      <c r="D331" s="1">
        <v>44271</v>
      </c>
      <c r="E331" t="s">
        <v>733</v>
      </c>
      <c r="F331" t="s">
        <v>15</v>
      </c>
      <c r="G331" t="s">
        <v>16</v>
      </c>
      <c r="H331" t="s">
        <v>514</v>
      </c>
      <c r="I331" t="s">
        <v>515</v>
      </c>
      <c r="J331" t="s">
        <v>516</v>
      </c>
      <c r="K331" t="s">
        <v>523</v>
      </c>
      <c r="L331" s="2">
        <v>18000</v>
      </c>
      <c r="M331" s="2">
        <v>18000</v>
      </c>
      <c r="N331" t="s">
        <v>526</v>
      </c>
      <c r="O331" t="s">
        <v>519</v>
      </c>
      <c r="P331" s="2">
        <v>0</v>
      </c>
      <c r="Q331" t="s">
        <v>527</v>
      </c>
    </row>
    <row r="332" spans="1:17" x14ac:dyDescent="0.45">
      <c r="A332" s="3">
        <v>331</v>
      </c>
      <c r="B332" t="s">
        <v>435</v>
      </c>
      <c r="C332" t="s">
        <v>873</v>
      </c>
      <c r="D332" s="1">
        <v>44272</v>
      </c>
      <c r="E332" t="s">
        <v>733</v>
      </c>
      <c r="F332" t="s">
        <v>18</v>
      </c>
      <c r="G332" t="s">
        <v>19</v>
      </c>
      <c r="H332" t="s">
        <v>544</v>
      </c>
      <c r="I332" t="s">
        <v>545</v>
      </c>
      <c r="J332" t="s">
        <v>529</v>
      </c>
      <c r="K332" t="s">
        <v>523</v>
      </c>
      <c r="L332" s="2">
        <v>16000</v>
      </c>
      <c r="M332" s="2">
        <v>16000</v>
      </c>
      <c r="N332" t="s">
        <v>526</v>
      </c>
      <c r="O332" t="s">
        <v>519</v>
      </c>
      <c r="P332" s="2">
        <v>0</v>
      </c>
      <c r="Q332" t="s">
        <v>527</v>
      </c>
    </row>
    <row r="333" spans="1:17" x14ac:dyDescent="0.45">
      <c r="A333" s="3">
        <v>332</v>
      </c>
      <c r="B333" t="s">
        <v>436</v>
      </c>
      <c r="C333" t="s">
        <v>874</v>
      </c>
      <c r="D333" s="1">
        <v>44264</v>
      </c>
      <c r="E333" t="s">
        <v>733</v>
      </c>
      <c r="F333" t="s">
        <v>21</v>
      </c>
      <c r="G333" t="s">
        <v>22</v>
      </c>
      <c r="H333" t="s">
        <v>536</v>
      </c>
      <c r="I333" t="s">
        <v>537</v>
      </c>
      <c r="J333" t="s">
        <v>516</v>
      </c>
      <c r="K333" t="s">
        <v>525</v>
      </c>
      <c r="L333" s="2">
        <v>14000</v>
      </c>
      <c r="M333" s="2">
        <v>14000</v>
      </c>
      <c r="N333" t="s">
        <v>526</v>
      </c>
      <c r="O333" t="s">
        <v>519</v>
      </c>
      <c r="P333" s="2">
        <v>0</v>
      </c>
      <c r="Q333" t="s">
        <v>527</v>
      </c>
    </row>
    <row r="334" spans="1:17" x14ac:dyDescent="0.45">
      <c r="A334" s="3">
        <v>333</v>
      </c>
      <c r="B334" t="s">
        <v>437</v>
      </c>
      <c r="C334" t="s">
        <v>875</v>
      </c>
      <c r="D334" s="1">
        <v>44265</v>
      </c>
      <c r="E334" t="s">
        <v>733</v>
      </c>
      <c r="F334" t="s">
        <v>70</v>
      </c>
      <c r="G334" t="s">
        <v>71</v>
      </c>
      <c r="H334" t="s">
        <v>539</v>
      </c>
      <c r="I334" t="s">
        <v>540</v>
      </c>
      <c r="J334" t="s">
        <v>541</v>
      </c>
      <c r="K334" t="s">
        <v>530</v>
      </c>
      <c r="L334" s="2">
        <v>24000</v>
      </c>
      <c r="M334" s="2">
        <v>24000</v>
      </c>
      <c r="N334" t="s">
        <v>526</v>
      </c>
      <c r="O334" t="s">
        <v>519</v>
      </c>
      <c r="P334" s="2">
        <v>0</v>
      </c>
      <c r="Q334" t="s">
        <v>527</v>
      </c>
    </row>
    <row r="335" spans="1:17" x14ac:dyDescent="0.45">
      <c r="A335" s="3">
        <v>334</v>
      </c>
      <c r="B335" t="s">
        <v>438</v>
      </c>
      <c r="C335" t="s">
        <v>876</v>
      </c>
      <c r="D335" s="1">
        <v>44266</v>
      </c>
      <c r="E335" t="s">
        <v>733</v>
      </c>
      <c r="F335" t="s">
        <v>72</v>
      </c>
      <c r="G335" t="s">
        <v>73</v>
      </c>
      <c r="H335" t="s">
        <v>533</v>
      </c>
      <c r="I335" t="s">
        <v>534</v>
      </c>
      <c r="J335" t="s">
        <v>529</v>
      </c>
      <c r="K335" t="s">
        <v>517</v>
      </c>
      <c r="L335" s="2">
        <v>15000</v>
      </c>
      <c r="M335" s="2">
        <v>15000</v>
      </c>
      <c r="N335" t="s">
        <v>526</v>
      </c>
      <c r="O335" t="s">
        <v>558</v>
      </c>
      <c r="P335" s="2">
        <v>0</v>
      </c>
      <c r="Q335" t="s">
        <v>527</v>
      </c>
    </row>
    <row r="336" spans="1:17" x14ac:dyDescent="0.45">
      <c r="A336" s="3">
        <v>335</v>
      </c>
      <c r="B336" t="s">
        <v>439</v>
      </c>
      <c r="C336" t="s">
        <v>877</v>
      </c>
      <c r="D336" s="1">
        <v>44267</v>
      </c>
      <c r="E336" t="s">
        <v>733</v>
      </c>
      <c r="F336" t="s">
        <v>74</v>
      </c>
      <c r="G336" t="s">
        <v>75</v>
      </c>
      <c r="H336" t="s">
        <v>536</v>
      </c>
      <c r="I336" t="s">
        <v>537</v>
      </c>
      <c r="J336" t="s">
        <v>529</v>
      </c>
      <c r="K336" t="s">
        <v>523</v>
      </c>
      <c r="L336" s="2">
        <v>18000</v>
      </c>
      <c r="M336" s="2">
        <v>0</v>
      </c>
      <c r="N336" t="s">
        <v>518</v>
      </c>
      <c r="O336" t="s">
        <v>558</v>
      </c>
      <c r="P336" s="2">
        <v>18000</v>
      </c>
      <c r="Q336" t="s">
        <v>527</v>
      </c>
    </row>
    <row r="337" spans="1:17" x14ac:dyDescent="0.45">
      <c r="A337" s="3">
        <v>336</v>
      </c>
      <c r="B337" t="s">
        <v>440</v>
      </c>
      <c r="C337" t="s">
        <v>878</v>
      </c>
      <c r="D337" s="1">
        <v>44268</v>
      </c>
      <c r="E337" t="s">
        <v>733</v>
      </c>
      <c r="F337" t="s">
        <v>79</v>
      </c>
      <c r="G337" t="s">
        <v>80</v>
      </c>
      <c r="H337" t="s">
        <v>544</v>
      </c>
      <c r="I337" t="s">
        <v>545</v>
      </c>
      <c r="J337" t="s">
        <v>552</v>
      </c>
      <c r="K337" t="s">
        <v>525</v>
      </c>
      <c r="L337" s="2">
        <v>16000</v>
      </c>
      <c r="M337" s="2">
        <v>16000</v>
      </c>
      <c r="N337" t="s">
        <v>526</v>
      </c>
      <c r="O337" t="s">
        <v>558</v>
      </c>
      <c r="P337" s="2">
        <v>0</v>
      </c>
      <c r="Q337" t="s">
        <v>527</v>
      </c>
    </row>
    <row r="338" spans="1:17" x14ac:dyDescent="0.45">
      <c r="A338" s="3">
        <v>337</v>
      </c>
      <c r="B338" t="s">
        <v>441</v>
      </c>
      <c r="C338" t="s">
        <v>879</v>
      </c>
      <c r="D338" s="1">
        <v>44269</v>
      </c>
      <c r="E338" t="s">
        <v>733</v>
      </c>
      <c r="F338" t="s">
        <v>7</v>
      </c>
      <c r="G338" t="s">
        <v>8</v>
      </c>
      <c r="H338" t="s">
        <v>536</v>
      </c>
      <c r="I338" t="s">
        <v>537</v>
      </c>
      <c r="J338" t="s">
        <v>516</v>
      </c>
      <c r="K338" t="s">
        <v>530</v>
      </c>
      <c r="L338" s="2">
        <v>14000</v>
      </c>
      <c r="M338" s="2">
        <v>14000</v>
      </c>
      <c r="N338" t="s">
        <v>526</v>
      </c>
      <c r="O338" t="s">
        <v>519</v>
      </c>
      <c r="P338" s="2">
        <v>0</v>
      </c>
      <c r="Q338" t="s">
        <v>527</v>
      </c>
    </row>
    <row r="339" spans="1:17" x14ac:dyDescent="0.45">
      <c r="A339" s="3">
        <v>338</v>
      </c>
      <c r="B339" t="s">
        <v>442</v>
      </c>
      <c r="C339" t="s">
        <v>880</v>
      </c>
      <c r="D339" s="1">
        <v>44270</v>
      </c>
      <c r="E339" t="s">
        <v>733</v>
      </c>
      <c r="F339" t="s">
        <v>12</v>
      </c>
      <c r="G339" t="s">
        <v>13</v>
      </c>
      <c r="H339" t="s">
        <v>539</v>
      </c>
      <c r="I339" t="s">
        <v>540</v>
      </c>
      <c r="J339" t="s">
        <v>522</v>
      </c>
      <c r="K339" t="s">
        <v>517</v>
      </c>
      <c r="L339" s="2">
        <v>22000</v>
      </c>
      <c r="M339" s="2">
        <v>0</v>
      </c>
      <c r="N339" t="s">
        <v>518</v>
      </c>
      <c r="O339" t="s">
        <v>519</v>
      </c>
      <c r="P339" s="2">
        <v>22000</v>
      </c>
      <c r="Q339" t="s">
        <v>527</v>
      </c>
    </row>
    <row r="340" spans="1:17" x14ac:dyDescent="0.45">
      <c r="A340" s="3">
        <v>339</v>
      </c>
      <c r="B340" t="s">
        <v>443</v>
      </c>
      <c r="C340" t="s">
        <v>881</v>
      </c>
      <c r="D340" s="1">
        <v>44271</v>
      </c>
      <c r="E340" t="s">
        <v>733</v>
      </c>
      <c r="F340" t="s">
        <v>15</v>
      </c>
      <c r="G340" t="s">
        <v>16</v>
      </c>
      <c r="H340" t="s">
        <v>533</v>
      </c>
      <c r="I340" t="s">
        <v>534</v>
      </c>
      <c r="J340" t="s">
        <v>516</v>
      </c>
      <c r="K340" t="s">
        <v>523</v>
      </c>
      <c r="L340" s="2">
        <v>10000</v>
      </c>
      <c r="M340" s="2">
        <v>10000</v>
      </c>
      <c r="N340" t="s">
        <v>526</v>
      </c>
      <c r="O340" t="s">
        <v>519</v>
      </c>
      <c r="P340" s="2">
        <v>0</v>
      </c>
      <c r="Q340" t="s">
        <v>527</v>
      </c>
    </row>
    <row r="341" spans="1:17" x14ac:dyDescent="0.45">
      <c r="A341" s="3">
        <v>340</v>
      </c>
      <c r="B341" t="s">
        <v>444</v>
      </c>
      <c r="C341" t="s">
        <v>882</v>
      </c>
      <c r="D341" s="1">
        <v>44272</v>
      </c>
      <c r="E341" t="s">
        <v>733</v>
      </c>
      <c r="F341" t="s">
        <v>18</v>
      </c>
      <c r="G341" t="s">
        <v>19</v>
      </c>
      <c r="H341" t="s">
        <v>536</v>
      </c>
      <c r="I341" t="s">
        <v>537</v>
      </c>
      <c r="J341" t="s">
        <v>529</v>
      </c>
      <c r="K341" t="s">
        <v>523</v>
      </c>
      <c r="L341" s="2">
        <v>18000</v>
      </c>
      <c r="M341" s="2">
        <v>18000</v>
      </c>
      <c r="N341" t="s">
        <v>526</v>
      </c>
      <c r="O341" t="s">
        <v>519</v>
      </c>
      <c r="P341" s="2">
        <v>0</v>
      </c>
      <c r="Q341" t="s">
        <v>527</v>
      </c>
    </row>
    <row r="342" spans="1:17" x14ac:dyDescent="0.45">
      <c r="A342" s="3">
        <v>341</v>
      </c>
      <c r="B342" t="s">
        <v>445</v>
      </c>
      <c r="C342" t="s">
        <v>883</v>
      </c>
      <c r="D342" s="1">
        <v>44273</v>
      </c>
      <c r="E342" t="s">
        <v>733</v>
      </c>
      <c r="F342" t="s">
        <v>21</v>
      </c>
      <c r="G342" t="s">
        <v>22</v>
      </c>
      <c r="H342" t="s">
        <v>539</v>
      </c>
      <c r="I342" t="s">
        <v>540</v>
      </c>
      <c r="J342" t="s">
        <v>516</v>
      </c>
      <c r="K342" t="s">
        <v>525</v>
      </c>
      <c r="L342" s="2">
        <v>16000</v>
      </c>
      <c r="M342" s="2">
        <v>16000</v>
      </c>
      <c r="N342" t="s">
        <v>526</v>
      </c>
      <c r="O342" t="s">
        <v>519</v>
      </c>
      <c r="P342" s="2">
        <v>0</v>
      </c>
      <c r="Q342" t="s">
        <v>527</v>
      </c>
    </row>
    <row r="343" spans="1:17" x14ac:dyDescent="0.45">
      <c r="A343" s="3">
        <v>342</v>
      </c>
      <c r="B343" t="s">
        <v>446</v>
      </c>
      <c r="C343" t="s">
        <v>884</v>
      </c>
      <c r="D343" s="1">
        <v>44274</v>
      </c>
      <c r="E343" t="s">
        <v>733</v>
      </c>
      <c r="F343" t="s">
        <v>26</v>
      </c>
      <c r="G343" t="s">
        <v>27</v>
      </c>
      <c r="H343" t="s">
        <v>514</v>
      </c>
      <c r="I343" t="s">
        <v>515</v>
      </c>
      <c r="J343" t="s">
        <v>516</v>
      </c>
      <c r="K343" t="s">
        <v>530</v>
      </c>
      <c r="L343" s="2">
        <v>14000</v>
      </c>
      <c r="M343" s="2">
        <v>14000</v>
      </c>
      <c r="N343" t="s">
        <v>526</v>
      </c>
      <c r="O343" t="s">
        <v>519</v>
      </c>
      <c r="P343" s="2">
        <v>0</v>
      </c>
      <c r="Q343" t="s">
        <v>527</v>
      </c>
    </row>
    <row r="344" spans="1:17" x14ac:dyDescent="0.45">
      <c r="A344" s="3">
        <v>343</v>
      </c>
      <c r="B344" t="s">
        <v>447</v>
      </c>
      <c r="C344" t="s">
        <v>885</v>
      </c>
      <c r="D344" s="1">
        <v>44275</v>
      </c>
      <c r="E344" t="s">
        <v>733</v>
      </c>
      <c r="F344" t="s">
        <v>28</v>
      </c>
      <c r="G344" t="s">
        <v>29</v>
      </c>
      <c r="H344" t="s">
        <v>544</v>
      </c>
      <c r="I344" t="s">
        <v>545</v>
      </c>
      <c r="J344" t="s">
        <v>541</v>
      </c>
      <c r="K344" t="s">
        <v>517</v>
      </c>
      <c r="L344" s="2">
        <v>22000</v>
      </c>
      <c r="M344" s="2">
        <v>22000</v>
      </c>
      <c r="N344" t="s">
        <v>526</v>
      </c>
      <c r="O344" t="s">
        <v>519</v>
      </c>
      <c r="P344" s="2">
        <v>0</v>
      </c>
      <c r="Q344" t="s">
        <v>527</v>
      </c>
    </row>
    <row r="345" spans="1:17" x14ac:dyDescent="0.45">
      <c r="A345" s="3">
        <v>344</v>
      </c>
      <c r="B345" t="s">
        <v>448</v>
      </c>
      <c r="C345" t="s">
        <v>886</v>
      </c>
      <c r="D345" s="1">
        <v>44276</v>
      </c>
      <c r="E345" t="s">
        <v>733</v>
      </c>
      <c r="F345" t="s">
        <v>32</v>
      </c>
      <c r="G345" t="s">
        <v>33</v>
      </c>
      <c r="H345" t="s">
        <v>536</v>
      </c>
      <c r="I345" t="s">
        <v>537</v>
      </c>
      <c r="J345" t="s">
        <v>541</v>
      </c>
      <c r="K345" t="s">
        <v>523</v>
      </c>
      <c r="L345" s="2">
        <v>10000</v>
      </c>
      <c r="M345" s="2">
        <v>0</v>
      </c>
      <c r="N345" t="s">
        <v>518</v>
      </c>
      <c r="O345" t="s">
        <v>519</v>
      </c>
      <c r="P345" s="2">
        <v>10000</v>
      </c>
      <c r="Q345" t="s">
        <v>527</v>
      </c>
    </row>
    <row r="346" spans="1:17" x14ac:dyDescent="0.45">
      <c r="A346" s="3">
        <v>345</v>
      </c>
      <c r="B346" t="s">
        <v>449</v>
      </c>
      <c r="C346" t="s">
        <v>887</v>
      </c>
      <c r="D346" s="1">
        <v>44277</v>
      </c>
      <c r="E346" t="s">
        <v>733</v>
      </c>
      <c r="F346" t="s">
        <v>36</v>
      </c>
      <c r="G346" t="s">
        <v>37</v>
      </c>
      <c r="H346" t="s">
        <v>539</v>
      </c>
      <c r="I346" t="s">
        <v>540</v>
      </c>
      <c r="J346" t="s">
        <v>522</v>
      </c>
      <c r="K346" t="s">
        <v>525</v>
      </c>
      <c r="L346" s="2">
        <v>12000</v>
      </c>
      <c r="M346" s="2">
        <v>12000</v>
      </c>
      <c r="N346" t="s">
        <v>526</v>
      </c>
      <c r="O346" t="s">
        <v>519</v>
      </c>
      <c r="P346" s="2">
        <v>0</v>
      </c>
      <c r="Q346" t="s">
        <v>527</v>
      </c>
    </row>
    <row r="347" spans="1:17" x14ac:dyDescent="0.45">
      <c r="A347" s="3">
        <v>346</v>
      </c>
      <c r="B347" t="s">
        <v>450</v>
      </c>
      <c r="C347" t="s">
        <v>888</v>
      </c>
      <c r="D347" s="1">
        <v>44278</v>
      </c>
      <c r="E347" t="s">
        <v>733</v>
      </c>
      <c r="F347" t="s">
        <v>39</v>
      </c>
      <c r="G347" t="s">
        <v>40</v>
      </c>
      <c r="H347" t="s">
        <v>514</v>
      </c>
      <c r="I347" t="s">
        <v>515</v>
      </c>
      <c r="J347" t="s">
        <v>516</v>
      </c>
      <c r="K347" t="s">
        <v>530</v>
      </c>
      <c r="L347" s="2">
        <v>17000</v>
      </c>
      <c r="M347" s="2">
        <v>17000</v>
      </c>
      <c r="N347" t="s">
        <v>526</v>
      </c>
      <c r="O347" t="s">
        <v>519</v>
      </c>
      <c r="P347" s="2">
        <v>0</v>
      </c>
      <c r="Q347" t="s">
        <v>527</v>
      </c>
    </row>
    <row r="348" spans="1:17" x14ac:dyDescent="0.45">
      <c r="A348" s="3">
        <v>347</v>
      </c>
      <c r="B348" t="s">
        <v>451</v>
      </c>
      <c r="C348" t="s">
        <v>889</v>
      </c>
      <c r="D348" s="1">
        <v>44279</v>
      </c>
      <c r="E348" t="s">
        <v>733</v>
      </c>
      <c r="F348" t="s">
        <v>43</v>
      </c>
      <c r="G348" t="s">
        <v>44</v>
      </c>
      <c r="H348" t="s">
        <v>544</v>
      </c>
      <c r="I348" t="s">
        <v>545</v>
      </c>
      <c r="J348" t="s">
        <v>522</v>
      </c>
      <c r="K348" t="s">
        <v>517</v>
      </c>
      <c r="L348" s="2">
        <v>20000</v>
      </c>
      <c r="M348" s="2">
        <v>20000</v>
      </c>
      <c r="N348" t="s">
        <v>526</v>
      </c>
      <c r="O348" t="s">
        <v>519</v>
      </c>
      <c r="P348" s="2">
        <v>0</v>
      </c>
      <c r="Q348" t="s">
        <v>527</v>
      </c>
    </row>
    <row r="349" spans="1:17" x14ac:dyDescent="0.45">
      <c r="A349" s="3">
        <v>348</v>
      </c>
      <c r="B349" t="s">
        <v>452</v>
      </c>
      <c r="C349" t="s">
        <v>890</v>
      </c>
      <c r="D349" s="1">
        <v>44280</v>
      </c>
      <c r="E349" t="s">
        <v>733</v>
      </c>
      <c r="F349" t="s">
        <v>70</v>
      </c>
      <c r="G349" t="s">
        <v>71</v>
      </c>
      <c r="H349" t="s">
        <v>536</v>
      </c>
      <c r="I349" t="s">
        <v>537</v>
      </c>
      <c r="J349" t="s">
        <v>541</v>
      </c>
      <c r="K349" t="s">
        <v>523</v>
      </c>
      <c r="L349" s="2">
        <v>25000</v>
      </c>
      <c r="M349" s="2">
        <v>25000</v>
      </c>
      <c r="N349" t="s">
        <v>526</v>
      </c>
      <c r="O349" t="s">
        <v>519</v>
      </c>
      <c r="P349" s="2">
        <v>0</v>
      </c>
      <c r="Q349" t="s">
        <v>531</v>
      </c>
    </row>
    <row r="350" spans="1:17" x14ac:dyDescent="0.45">
      <c r="A350" s="3">
        <v>349</v>
      </c>
      <c r="B350" t="s">
        <v>453</v>
      </c>
      <c r="C350" t="s">
        <v>891</v>
      </c>
      <c r="D350" s="1">
        <v>44281</v>
      </c>
      <c r="E350" t="s">
        <v>733</v>
      </c>
      <c r="F350" t="s">
        <v>72</v>
      </c>
      <c r="G350" t="s">
        <v>73</v>
      </c>
      <c r="H350" t="s">
        <v>539</v>
      </c>
      <c r="I350" t="s">
        <v>540</v>
      </c>
      <c r="J350" t="s">
        <v>529</v>
      </c>
      <c r="K350" t="s">
        <v>523</v>
      </c>
      <c r="L350" s="2">
        <v>13000</v>
      </c>
      <c r="M350" s="2">
        <v>0</v>
      </c>
      <c r="N350" t="s">
        <v>518</v>
      </c>
      <c r="O350" t="s">
        <v>558</v>
      </c>
      <c r="P350" s="2">
        <v>13000</v>
      </c>
      <c r="Q350" t="s">
        <v>527</v>
      </c>
    </row>
    <row r="351" spans="1:17" x14ac:dyDescent="0.45">
      <c r="A351" s="3">
        <v>350</v>
      </c>
      <c r="B351" t="s">
        <v>454</v>
      </c>
      <c r="C351" t="s">
        <v>892</v>
      </c>
      <c r="D351" s="1">
        <v>44272</v>
      </c>
      <c r="E351" t="s">
        <v>733</v>
      </c>
      <c r="F351" t="s">
        <v>74</v>
      </c>
      <c r="G351" t="s">
        <v>75</v>
      </c>
      <c r="H351" t="s">
        <v>533</v>
      </c>
      <c r="I351" t="s">
        <v>534</v>
      </c>
      <c r="J351" t="s">
        <v>529</v>
      </c>
      <c r="K351" t="s">
        <v>525</v>
      </c>
      <c r="L351" s="2">
        <v>13000</v>
      </c>
      <c r="M351" s="2">
        <v>13000</v>
      </c>
      <c r="N351" t="s">
        <v>526</v>
      </c>
      <c r="O351" t="s">
        <v>558</v>
      </c>
      <c r="P351" s="2">
        <v>0</v>
      </c>
      <c r="Q351" t="s">
        <v>527</v>
      </c>
    </row>
    <row r="352" spans="1:17" x14ac:dyDescent="0.45">
      <c r="A352" s="3">
        <v>351</v>
      </c>
      <c r="B352" t="s">
        <v>455</v>
      </c>
      <c r="C352" t="s">
        <v>893</v>
      </c>
      <c r="D352" s="1">
        <v>44273</v>
      </c>
      <c r="E352" t="s">
        <v>733</v>
      </c>
      <c r="F352" t="s">
        <v>21</v>
      </c>
      <c r="G352" t="s">
        <v>22</v>
      </c>
      <c r="H352" t="s">
        <v>536</v>
      </c>
      <c r="I352" t="s">
        <v>537</v>
      </c>
      <c r="J352" t="s">
        <v>516</v>
      </c>
      <c r="K352" t="s">
        <v>530</v>
      </c>
      <c r="L352" s="2">
        <v>22000</v>
      </c>
      <c r="M352" s="2">
        <v>22000</v>
      </c>
      <c r="N352" t="s">
        <v>526</v>
      </c>
      <c r="O352" t="s">
        <v>519</v>
      </c>
      <c r="P352" s="2">
        <v>0</v>
      </c>
      <c r="Q352" t="s">
        <v>527</v>
      </c>
    </row>
    <row r="353" spans="1:17" x14ac:dyDescent="0.45">
      <c r="A353" s="3">
        <v>352</v>
      </c>
      <c r="B353" t="s">
        <v>456</v>
      </c>
      <c r="C353" t="s">
        <v>894</v>
      </c>
      <c r="D353" s="1">
        <v>44274</v>
      </c>
      <c r="E353" t="s">
        <v>733</v>
      </c>
      <c r="F353" t="s">
        <v>26</v>
      </c>
      <c r="G353" t="s">
        <v>27</v>
      </c>
      <c r="H353" t="s">
        <v>539</v>
      </c>
      <c r="I353" t="s">
        <v>540</v>
      </c>
      <c r="J353" t="s">
        <v>516</v>
      </c>
      <c r="K353" t="s">
        <v>517</v>
      </c>
      <c r="L353" s="2">
        <v>21000</v>
      </c>
      <c r="M353" s="2">
        <v>21000</v>
      </c>
      <c r="N353" t="s">
        <v>526</v>
      </c>
      <c r="O353" t="s">
        <v>519</v>
      </c>
      <c r="P353" s="2">
        <v>0</v>
      </c>
      <c r="Q353" t="s">
        <v>527</v>
      </c>
    </row>
    <row r="354" spans="1:17" x14ac:dyDescent="0.45">
      <c r="A354" s="3">
        <v>353</v>
      </c>
      <c r="B354" t="s">
        <v>457</v>
      </c>
      <c r="C354" t="s">
        <v>895</v>
      </c>
      <c r="D354" s="1">
        <v>44275</v>
      </c>
      <c r="E354" t="s">
        <v>733</v>
      </c>
      <c r="F354" t="s">
        <v>26</v>
      </c>
      <c r="G354" t="s">
        <v>27</v>
      </c>
      <c r="H354" t="s">
        <v>514</v>
      </c>
      <c r="I354" t="s">
        <v>515</v>
      </c>
      <c r="J354" t="s">
        <v>516</v>
      </c>
      <c r="K354" t="s">
        <v>523</v>
      </c>
      <c r="L354" s="2">
        <v>26000</v>
      </c>
      <c r="M354" s="2">
        <v>0</v>
      </c>
      <c r="N354" t="s">
        <v>518</v>
      </c>
      <c r="O354" t="s">
        <v>519</v>
      </c>
      <c r="P354" s="2">
        <v>26000</v>
      </c>
      <c r="Q354" t="s">
        <v>531</v>
      </c>
    </row>
    <row r="355" spans="1:17" x14ac:dyDescent="0.45">
      <c r="A355" s="3">
        <v>354</v>
      </c>
      <c r="B355" t="s">
        <v>458</v>
      </c>
      <c r="C355" t="s">
        <v>896</v>
      </c>
      <c r="D355" s="1">
        <v>44276</v>
      </c>
      <c r="E355" t="s">
        <v>733</v>
      </c>
      <c r="F355" t="s">
        <v>21</v>
      </c>
      <c r="G355" t="s">
        <v>22</v>
      </c>
      <c r="H355" t="s">
        <v>544</v>
      </c>
      <c r="I355" t="s">
        <v>545</v>
      </c>
      <c r="J355" t="s">
        <v>516</v>
      </c>
      <c r="K355" t="s">
        <v>525</v>
      </c>
      <c r="L355" s="2">
        <v>27000</v>
      </c>
      <c r="M355" s="2">
        <v>27000</v>
      </c>
      <c r="N355" t="s">
        <v>526</v>
      </c>
      <c r="O355" t="s">
        <v>519</v>
      </c>
      <c r="P355" s="2">
        <v>0</v>
      </c>
      <c r="Q355" t="s">
        <v>531</v>
      </c>
    </row>
    <row r="356" spans="1:17" x14ac:dyDescent="0.45">
      <c r="A356" s="3">
        <v>355</v>
      </c>
      <c r="B356" t="s">
        <v>459</v>
      </c>
      <c r="C356" t="s">
        <v>897</v>
      </c>
      <c r="D356" s="1">
        <v>44277</v>
      </c>
      <c r="E356" t="s">
        <v>733</v>
      </c>
      <c r="F356" t="s">
        <v>26</v>
      </c>
      <c r="G356" t="s">
        <v>27</v>
      </c>
      <c r="H356" t="s">
        <v>536</v>
      </c>
      <c r="I356" t="s">
        <v>537</v>
      </c>
      <c r="J356" t="s">
        <v>516</v>
      </c>
      <c r="K356" t="s">
        <v>530</v>
      </c>
      <c r="L356" s="2">
        <v>11000</v>
      </c>
      <c r="M356" s="2">
        <v>11000</v>
      </c>
      <c r="N356" t="s">
        <v>526</v>
      </c>
      <c r="O356" t="s">
        <v>519</v>
      </c>
      <c r="P356" s="2">
        <v>0</v>
      </c>
      <c r="Q356" t="s">
        <v>527</v>
      </c>
    </row>
    <row r="357" spans="1:17" x14ac:dyDescent="0.45">
      <c r="A357" s="3">
        <v>356</v>
      </c>
      <c r="B357" t="s">
        <v>460</v>
      </c>
      <c r="C357" t="s">
        <v>898</v>
      </c>
      <c r="D357" s="1">
        <v>44278</v>
      </c>
      <c r="E357" t="s">
        <v>733</v>
      </c>
      <c r="F357" t="s">
        <v>26</v>
      </c>
      <c r="G357" t="s">
        <v>27</v>
      </c>
      <c r="H357" t="s">
        <v>539</v>
      </c>
      <c r="I357" t="s">
        <v>540</v>
      </c>
      <c r="J357" t="s">
        <v>516</v>
      </c>
      <c r="K357" t="s">
        <v>517</v>
      </c>
      <c r="L357" s="2">
        <v>31000</v>
      </c>
      <c r="M357" s="2">
        <v>31000</v>
      </c>
      <c r="N357" t="s">
        <v>526</v>
      </c>
      <c r="O357" t="s">
        <v>519</v>
      </c>
      <c r="P357" s="2">
        <v>0</v>
      </c>
      <c r="Q357" t="s">
        <v>531</v>
      </c>
    </row>
    <row r="358" spans="1:17" x14ac:dyDescent="0.45">
      <c r="A358" s="3">
        <v>357</v>
      </c>
      <c r="B358" t="s">
        <v>461</v>
      </c>
      <c r="C358" t="s">
        <v>899</v>
      </c>
      <c r="D358" s="1">
        <v>44279</v>
      </c>
      <c r="E358" t="s">
        <v>733</v>
      </c>
      <c r="F358" t="s">
        <v>28</v>
      </c>
      <c r="G358" t="s">
        <v>29</v>
      </c>
      <c r="H358" t="s">
        <v>533</v>
      </c>
      <c r="I358" t="s">
        <v>534</v>
      </c>
      <c r="J358" t="s">
        <v>541</v>
      </c>
      <c r="K358" t="s">
        <v>523</v>
      </c>
      <c r="L358" s="2">
        <v>12000</v>
      </c>
      <c r="M358" s="2">
        <v>12000</v>
      </c>
      <c r="N358" t="s">
        <v>526</v>
      </c>
      <c r="O358" t="s">
        <v>519</v>
      </c>
      <c r="P358" s="2">
        <v>0</v>
      </c>
      <c r="Q358" t="s">
        <v>527</v>
      </c>
    </row>
    <row r="359" spans="1:17" x14ac:dyDescent="0.45">
      <c r="A359" s="3">
        <v>358</v>
      </c>
      <c r="B359" t="s">
        <v>462</v>
      </c>
      <c r="C359" t="s">
        <v>900</v>
      </c>
      <c r="D359" s="1">
        <v>44280</v>
      </c>
      <c r="E359" t="s">
        <v>733</v>
      </c>
      <c r="F359" t="s">
        <v>36</v>
      </c>
      <c r="G359" t="s">
        <v>37</v>
      </c>
      <c r="H359" t="s">
        <v>536</v>
      </c>
      <c r="I359" t="s">
        <v>537</v>
      </c>
      <c r="J359" t="s">
        <v>522</v>
      </c>
      <c r="K359" t="s">
        <v>523</v>
      </c>
      <c r="L359" s="2">
        <v>24000</v>
      </c>
      <c r="M359" s="2">
        <v>0</v>
      </c>
      <c r="N359" t="s">
        <v>518</v>
      </c>
      <c r="O359" t="s">
        <v>519</v>
      </c>
      <c r="P359" s="2">
        <v>24000</v>
      </c>
      <c r="Q359" t="s">
        <v>527</v>
      </c>
    </row>
    <row r="360" spans="1:17" x14ac:dyDescent="0.45">
      <c r="A360" s="3">
        <v>359</v>
      </c>
      <c r="B360" t="s">
        <v>463</v>
      </c>
      <c r="C360" t="s">
        <v>901</v>
      </c>
      <c r="D360" s="1">
        <v>44281</v>
      </c>
      <c r="E360" t="s">
        <v>733</v>
      </c>
      <c r="F360" t="s">
        <v>39</v>
      </c>
      <c r="G360" t="s">
        <v>40</v>
      </c>
      <c r="H360" t="s">
        <v>544</v>
      </c>
      <c r="I360" t="s">
        <v>545</v>
      </c>
      <c r="J360" t="s">
        <v>516</v>
      </c>
      <c r="K360" t="s">
        <v>525</v>
      </c>
      <c r="L360" s="2">
        <v>32000</v>
      </c>
      <c r="M360" s="2">
        <v>32000</v>
      </c>
      <c r="N360" t="s">
        <v>526</v>
      </c>
      <c r="O360" t="s">
        <v>519</v>
      </c>
      <c r="P360" s="2">
        <v>0</v>
      </c>
      <c r="Q360" t="s">
        <v>531</v>
      </c>
    </row>
    <row r="361" spans="1:17" x14ac:dyDescent="0.45">
      <c r="A361" s="3">
        <v>360</v>
      </c>
      <c r="B361" t="s">
        <v>464</v>
      </c>
      <c r="C361" t="s">
        <v>902</v>
      </c>
      <c r="D361" s="1">
        <v>44272</v>
      </c>
      <c r="E361" t="s">
        <v>733</v>
      </c>
      <c r="F361" t="s">
        <v>43</v>
      </c>
      <c r="G361" t="s">
        <v>44</v>
      </c>
      <c r="H361" t="s">
        <v>536</v>
      </c>
      <c r="I361" t="s">
        <v>537</v>
      </c>
      <c r="J361" t="s">
        <v>522</v>
      </c>
      <c r="K361" t="s">
        <v>530</v>
      </c>
      <c r="L361" s="2">
        <v>31000</v>
      </c>
      <c r="M361" s="2">
        <v>31000</v>
      </c>
      <c r="N361" t="s">
        <v>526</v>
      </c>
      <c r="O361" t="s">
        <v>519</v>
      </c>
      <c r="P361" s="2">
        <v>0</v>
      </c>
      <c r="Q361" t="s">
        <v>531</v>
      </c>
    </row>
    <row r="362" spans="1:17" x14ac:dyDescent="0.45">
      <c r="A362" s="3">
        <v>361</v>
      </c>
      <c r="B362" t="s">
        <v>465</v>
      </c>
      <c r="C362" t="s">
        <v>903</v>
      </c>
      <c r="D362" s="1">
        <v>44273</v>
      </c>
      <c r="E362" t="s">
        <v>733</v>
      </c>
      <c r="F362" t="s">
        <v>70</v>
      </c>
      <c r="G362" t="s">
        <v>71</v>
      </c>
      <c r="H362" t="s">
        <v>539</v>
      </c>
      <c r="I362" t="s">
        <v>540</v>
      </c>
      <c r="J362" t="s">
        <v>541</v>
      </c>
      <c r="K362" t="s">
        <v>517</v>
      </c>
      <c r="L362" s="2">
        <v>12000</v>
      </c>
      <c r="M362" s="2">
        <v>12000</v>
      </c>
      <c r="N362" t="s">
        <v>526</v>
      </c>
      <c r="O362" t="s">
        <v>519</v>
      </c>
      <c r="P362" s="2">
        <v>0</v>
      </c>
      <c r="Q362" t="s">
        <v>527</v>
      </c>
    </row>
    <row r="363" spans="1:17" x14ac:dyDescent="0.45">
      <c r="A363" s="3">
        <v>362</v>
      </c>
      <c r="B363" t="s">
        <v>466</v>
      </c>
      <c r="C363" t="s">
        <v>904</v>
      </c>
      <c r="D363" s="1">
        <v>44274</v>
      </c>
      <c r="E363" t="s">
        <v>733</v>
      </c>
      <c r="F363" t="s">
        <v>72</v>
      </c>
      <c r="G363" t="s">
        <v>73</v>
      </c>
      <c r="H363" t="s">
        <v>533</v>
      </c>
      <c r="I363" t="s">
        <v>534</v>
      </c>
      <c r="J363" t="s">
        <v>529</v>
      </c>
      <c r="K363" t="s">
        <v>523</v>
      </c>
      <c r="L363" s="2">
        <v>24000</v>
      </c>
      <c r="M363" s="2">
        <v>0</v>
      </c>
      <c r="N363" t="s">
        <v>518</v>
      </c>
      <c r="O363" t="s">
        <v>558</v>
      </c>
      <c r="P363" s="2">
        <v>24000</v>
      </c>
      <c r="Q363" t="s">
        <v>527</v>
      </c>
    </row>
    <row r="364" spans="1:17" x14ac:dyDescent="0.45">
      <c r="A364" s="3">
        <v>363</v>
      </c>
      <c r="B364" t="s">
        <v>467</v>
      </c>
      <c r="C364" t="s">
        <v>905</v>
      </c>
      <c r="D364" s="1">
        <v>44275</v>
      </c>
      <c r="E364" t="s">
        <v>733</v>
      </c>
      <c r="F364" t="s">
        <v>74</v>
      </c>
      <c r="G364" t="s">
        <v>75</v>
      </c>
      <c r="H364" t="s">
        <v>536</v>
      </c>
      <c r="I364" t="s">
        <v>537</v>
      </c>
      <c r="J364" t="s">
        <v>529</v>
      </c>
      <c r="K364" t="s">
        <v>525</v>
      </c>
      <c r="L364" s="2">
        <v>32000</v>
      </c>
      <c r="M364" s="2">
        <v>32000</v>
      </c>
      <c r="N364" t="s">
        <v>526</v>
      </c>
      <c r="O364" t="s">
        <v>558</v>
      </c>
      <c r="P364" s="2">
        <v>0</v>
      </c>
      <c r="Q364" t="s">
        <v>531</v>
      </c>
    </row>
    <row r="365" spans="1:17" x14ac:dyDescent="0.45">
      <c r="A365" s="3">
        <v>364</v>
      </c>
      <c r="B365" t="s">
        <v>468</v>
      </c>
      <c r="C365" t="s">
        <v>906</v>
      </c>
      <c r="D365" s="1">
        <v>44276</v>
      </c>
      <c r="E365" t="s">
        <v>733</v>
      </c>
      <c r="F365" t="s">
        <v>21</v>
      </c>
      <c r="G365" t="s">
        <v>22</v>
      </c>
      <c r="H365" t="s">
        <v>539</v>
      </c>
      <c r="I365" t="s">
        <v>540</v>
      </c>
      <c r="J365" t="s">
        <v>516</v>
      </c>
      <c r="K365" t="s">
        <v>530</v>
      </c>
      <c r="L365" s="2">
        <v>30000</v>
      </c>
      <c r="M365" s="2">
        <v>30000</v>
      </c>
      <c r="N365" t="s">
        <v>526</v>
      </c>
      <c r="O365" t="s">
        <v>519</v>
      </c>
      <c r="P365" s="2">
        <v>0</v>
      </c>
      <c r="Q365" t="s">
        <v>531</v>
      </c>
    </row>
    <row r="366" spans="1:17" x14ac:dyDescent="0.45">
      <c r="A366" s="3">
        <v>365</v>
      </c>
      <c r="B366" t="s">
        <v>469</v>
      </c>
      <c r="C366" t="s">
        <v>907</v>
      </c>
      <c r="D366" s="1">
        <v>44277</v>
      </c>
      <c r="E366" t="s">
        <v>733</v>
      </c>
      <c r="F366" t="s">
        <v>26</v>
      </c>
      <c r="G366" t="s">
        <v>27</v>
      </c>
      <c r="H366" t="s">
        <v>514</v>
      </c>
      <c r="I366" t="s">
        <v>515</v>
      </c>
      <c r="J366" t="s">
        <v>516</v>
      </c>
      <c r="K366" t="s">
        <v>517</v>
      </c>
      <c r="L366" s="2">
        <v>24000</v>
      </c>
      <c r="M366" s="2">
        <v>24000</v>
      </c>
      <c r="N366" t="s">
        <v>526</v>
      </c>
      <c r="O366" t="s">
        <v>519</v>
      </c>
      <c r="P366" s="2">
        <v>0</v>
      </c>
      <c r="Q366" t="s">
        <v>527</v>
      </c>
    </row>
    <row r="367" spans="1:17" x14ac:dyDescent="0.45">
      <c r="A367" s="3">
        <v>366</v>
      </c>
      <c r="B367" t="s">
        <v>470</v>
      </c>
      <c r="C367" t="s">
        <v>908</v>
      </c>
      <c r="D367" s="1">
        <v>44278</v>
      </c>
      <c r="E367" t="s">
        <v>733</v>
      </c>
      <c r="F367" t="s">
        <v>26</v>
      </c>
      <c r="G367" t="s">
        <v>27</v>
      </c>
      <c r="H367" t="s">
        <v>544</v>
      </c>
      <c r="I367" t="s">
        <v>545</v>
      </c>
      <c r="J367" t="s">
        <v>516</v>
      </c>
      <c r="K367" t="s">
        <v>523</v>
      </c>
      <c r="L367" s="2">
        <v>24000</v>
      </c>
      <c r="M367" s="2">
        <v>24000</v>
      </c>
      <c r="N367" t="s">
        <v>526</v>
      </c>
      <c r="O367" t="s">
        <v>519</v>
      </c>
      <c r="P367" s="2">
        <v>0</v>
      </c>
      <c r="Q367" t="s">
        <v>527</v>
      </c>
    </row>
    <row r="368" spans="1:17" x14ac:dyDescent="0.45">
      <c r="A368" s="3">
        <v>367</v>
      </c>
      <c r="B368" t="s">
        <v>471</v>
      </c>
      <c r="C368" t="s">
        <v>909</v>
      </c>
      <c r="D368" s="1">
        <v>44279</v>
      </c>
      <c r="E368" t="s">
        <v>733</v>
      </c>
      <c r="F368" t="s">
        <v>21</v>
      </c>
      <c r="G368" t="s">
        <v>22</v>
      </c>
      <c r="H368" t="s">
        <v>536</v>
      </c>
      <c r="I368" t="s">
        <v>537</v>
      </c>
      <c r="J368" t="s">
        <v>516</v>
      </c>
      <c r="K368" t="s">
        <v>523</v>
      </c>
      <c r="L368" s="2">
        <v>32000</v>
      </c>
      <c r="M368" s="2">
        <v>32000</v>
      </c>
      <c r="N368" t="s">
        <v>526</v>
      </c>
      <c r="O368" t="s">
        <v>519</v>
      </c>
      <c r="P368" s="2">
        <v>0</v>
      </c>
      <c r="Q368" t="s">
        <v>531</v>
      </c>
    </row>
    <row r="369" spans="1:17" x14ac:dyDescent="0.45">
      <c r="A369" s="3">
        <v>368</v>
      </c>
      <c r="B369" t="s">
        <v>472</v>
      </c>
      <c r="C369" t="s">
        <v>910</v>
      </c>
      <c r="D369" s="1">
        <v>44280</v>
      </c>
      <c r="E369" t="s">
        <v>733</v>
      </c>
      <c r="F369" t="s">
        <v>26</v>
      </c>
      <c r="G369" t="s">
        <v>27</v>
      </c>
      <c r="H369" t="s">
        <v>539</v>
      </c>
      <c r="I369" t="s">
        <v>540</v>
      </c>
      <c r="J369" t="s">
        <v>516</v>
      </c>
      <c r="K369" t="s">
        <v>525</v>
      </c>
      <c r="L369" s="2">
        <v>31000</v>
      </c>
      <c r="M369" s="2">
        <v>31000</v>
      </c>
      <c r="N369" t="s">
        <v>526</v>
      </c>
      <c r="O369" t="s">
        <v>519</v>
      </c>
      <c r="P369" s="2">
        <v>0</v>
      </c>
      <c r="Q369" t="s">
        <v>531</v>
      </c>
    </row>
    <row r="370" spans="1:17" x14ac:dyDescent="0.45">
      <c r="A370" s="3">
        <v>369</v>
      </c>
      <c r="B370" t="s">
        <v>473</v>
      </c>
      <c r="C370" t="s">
        <v>911</v>
      </c>
      <c r="D370" s="1">
        <v>44281</v>
      </c>
      <c r="E370" t="s">
        <v>733</v>
      </c>
      <c r="F370" t="s">
        <v>26</v>
      </c>
      <c r="G370" t="s">
        <v>27</v>
      </c>
      <c r="H370" t="s">
        <v>514</v>
      </c>
      <c r="I370" t="s">
        <v>515</v>
      </c>
      <c r="J370" t="s">
        <v>516</v>
      </c>
      <c r="K370" t="s">
        <v>530</v>
      </c>
      <c r="L370" s="2">
        <v>12000</v>
      </c>
      <c r="M370" s="2">
        <v>12000</v>
      </c>
      <c r="N370" t="s">
        <v>526</v>
      </c>
      <c r="O370" t="s">
        <v>519</v>
      </c>
      <c r="P370" s="2">
        <v>0</v>
      </c>
      <c r="Q370" t="s">
        <v>527</v>
      </c>
    </row>
    <row r="371" spans="1:17" x14ac:dyDescent="0.45">
      <c r="A371" s="3">
        <v>370</v>
      </c>
      <c r="B371" t="s">
        <v>474</v>
      </c>
      <c r="C371" t="s">
        <v>912</v>
      </c>
      <c r="D371" s="1">
        <v>44272</v>
      </c>
      <c r="E371" t="s">
        <v>733</v>
      </c>
      <c r="F371" t="s">
        <v>28</v>
      </c>
      <c r="G371" t="s">
        <v>29</v>
      </c>
      <c r="H371" t="s">
        <v>544</v>
      </c>
      <c r="I371" t="s">
        <v>545</v>
      </c>
      <c r="J371" t="s">
        <v>541</v>
      </c>
      <c r="K371" t="s">
        <v>517</v>
      </c>
      <c r="L371" s="2">
        <v>24000</v>
      </c>
      <c r="M371" s="2">
        <v>24000</v>
      </c>
      <c r="N371" t="s">
        <v>526</v>
      </c>
      <c r="O371" t="s">
        <v>519</v>
      </c>
      <c r="P371" s="2">
        <v>0</v>
      </c>
      <c r="Q371" t="s">
        <v>527</v>
      </c>
    </row>
    <row r="372" spans="1:17" x14ac:dyDescent="0.45">
      <c r="A372" s="3">
        <v>371</v>
      </c>
      <c r="B372" t="s">
        <v>475</v>
      </c>
      <c r="C372" t="s">
        <v>913</v>
      </c>
      <c r="D372" s="1">
        <v>44273</v>
      </c>
      <c r="E372" t="s">
        <v>733</v>
      </c>
      <c r="F372" t="s">
        <v>28</v>
      </c>
      <c r="G372" t="s">
        <v>29</v>
      </c>
      <c r="H372" t="s">
        <v>536</v>
      </c>
      <c r="I372" t="s">
        <v>537</v>
      </c>
      <c r="J372" t="s">
        <v>541</v>
      </c>
      <c r="K372" t="s">
        <v>523</v>
      </c>
      <c r="L372" s="2">
        <v>32000</v>
      </c>
      <c r="M372" s="2">
        <v>0</v>
      </c>
      <c r="N372" t="s">
        <v>518</v>
      </c>
      <c r="O372" t="s">
        <v>519</v>
      </c>
      <c r="P372" s="2">
        <v>32000</v>
      </c>
      <c r="Q372" t="s">
        <v>531</v>
      </c>
    </row>
    <row r="373" spans="1:17" x14ac:dyDescent="0.45">
      <c r="A373" s="3">
        <v>372</v>
      </c>
      <c r="B373" t="s">
        <v>476</v>
      </c>
      <c r="C373" t="s">
        <v>914</v>
      </c>
      <c r="D373" s="1">
        <v>44274</v>
      </c>
      <c r="E373" t="s">
        <v>733</v>
      </c>
      <c r="F373" t="s">
        <v>32</v>
      </c>
      <c r="G373" t="s">
        <v>33</v>
      </c>
      <c r="H373" t="s">
        <v>539</v>
      </c>
      <c r="I373" t="s">
        <v>540</v>
      </c>
      <c r="J373" t="s">
        <v>541</v>
      </c>
      <c r="K373" t="s">
        <v>525</v>
      </c>
      <c r="L373" s="2">
        <v>30000</v>
      </c>
      <c r="M373" s="2">
        <v>30000</v>
      </c>
      <c r="N373" t="s">
        <v>526</v>
      </c>
      <c r="O373" t="s">
        <v>519</v>
      </c>
      <c r="P373" s="2">
        <v>0</v>
      </c>
      <c r="Q373" t="s">
        <v>531</v>
      </c>
    </row>
    <row r="374" spans="1:17" x14ac:dyDescent="0.45">
      <c r="A374" s="3">
        <v>373</v>
      </c>
      <c r="B374" t="s">
        <v>477</v>
      </c>
      <c r="C374" t="s">
        <v>915</v>
      </c>
      <c r="D374" s="1">
        <v>44275</v>
      </c>
      <c r="E374" t="s">
        <v>733</v>
      </c>
      <c r="F374" t="s">
        <v>70</v>
      </c>
      <c r="G374" t="s">
        <v>71</v>
      </c>
      <c r="H374" t="s">
        <v>533</v>
      </c>
      <c r="I374" t="s">
        <v>534</v>
      </c>
      <c r="J374" t="s">
        <v>541</v>
      </c>
      <c r="K374" t="s">
        <v>530</v>
      </c>
      <c r="L374" s="2">
        <v>24000</v>
      </c>
      <c r="M374" s="2">
        <v>24000</v>
      </c>
      <c r="N374" t="s">
        <v>526</v>
      </c>
      <c r="O374" t="s">
        <v>519</v>
      </c>
      <c r="P374" s="2">
        <v>0</v>
      </c>
      <c r="Q374" t="s">
        <v>527</v>
      </c>
    </row>
    <row r="375" spans="1:17" x14ac:dyDescent="0.45">
      <c r="A375" s="3">
        <v>374</v>
      </c>
      <c r="B375" t="s">
        <v>478</v>
      </c>
      <c r="C375" t="s">
        <v>916</v>
      </c>
      <c r="D375" s="1">
        <v>44276</v>
      </c>
      <c r="E375" t="s">
        <v>733</v>
      </c>
      <c r="F375" t="s">
        <v>72</v>
      </c>
      <c r="G375" t="s">
        <v>73</v>
      </c>
      <c r="H375" t="s">
        <v>536</v>
      </c>
      <c r="I375" t="s">
        <v>537</v>
      </c>
      <c r="J375" t="s">
        <v>529</v>
      </c>
      <c r="K375" t="s">
        <v>517</v>
      </c>
      <c r="L375" s="2">
        <v>15000</v>
      </c>
      <c r="M375" s="2">
        <v>15000</v>
      </c>
      <c r="N375" t="s">
        <v>526</v>
      </c>
      <c r="O375" t="s">
        <v>558</v>
      </c>
      <c r="P375" s="2">
        <v>0</v>
      </c>
      <c r="Q375" t="s">
        <v>527</v>
      </c>
    </row>
    <row r="376" spans="1:17" x14ac:dyDescent="0.45">
      <c r="A376" s="3">
        <v>375</v>
      </c>
      <c r="B376" t="s">
        <v>479</v>
      </c>
      <c r="C376" t="s">
        <v>917</v>
      </c>
      <c r="D376" s="1">
        <v>44277</v>
      </c>
      <c r="E376" t="s">
        <v>733</v>
      </c>
      <c r="F376" t="s">
        <v>74</v>
      </c>
      <c r="G376" t="s">
        <v>75</v>
      </c>
      <c r="H376" t="s">
        <v>539</v>
      </c>
      <c r="I376" t="s">
        <v>540</v>
      </c>
      <c r="J376" t="s">
        <v>529</v>
      </c>
      <c r="K376" t="s">
        <v>523</v>
      </c>
      <c r="L376" s="2">
        <v>18000</v>
      </c>
      <c r="M376" s="2">
        <v>18000</v>
      </c>
      <c r="N376" t="s">
        <v>526</v>
      </c>
      <c r="O376" t="s">
        <v>558</v>
      </c>
      <c r="P376" s="2">
        <v>0</v>
      </c>
      <c r="Q376" t="s">
        <v>527</v>
      </c>
    </row>
    <row r="377" spans="1:17" x14ac:dyDescent="0.45">
      <c r="A377" s="3">
        <v>376</v>
      </c>
      <c r="B377" t="s">
        <v>480</v>
      </c>
      <c r="C377" t="s">
        <v>918</v>
      </c>
      <c r="D377" s="1">
        <v>44278</v>
      </c>
      <c r="E377" t="s">
        <v>733</v>
      </c>
      <c r="F377" t="s">
        <v>79</v>
      </c>
      <c r="G377" t="s">
        <v>80</v>
      </c>
      <c r="H377" t="s">
        <v>514</v>
      </c>
      <c r="I377" t="s">
        <v>515</v>
      </c>
      <c r="J377" t="s">
        <v>552</v>
      </c>
      <c r="K377" t="s">
        <v>523</v>
      </c>
      <c r="L377" s="2">
        <v>16000</v>
      </c>
      <c r="M377" s="2">
        <v>0</v>
      </c>
      <c r="N377" t="s">
        <v>518</v>
      </c>
      <c r="O377" t="s">
        <v>558</v>
      </c>
      <c r="P377" s="2">
        <v>16000</v>
      </c>
      <c r="Q377" t="s">
        <v>527</v>
      </c>
    </row>
    <row r="378" spans="1:17" x14ac:dyDescent="0.45">
      <c r="A378" s="3">
        <v>377</v>
      </c>
      <c r="B378" t="s">
        <v>481</v>
      </c>
      <c r="C378" t="s">
        <v>919</v>
      </c>
      <c r="D378" s="1">
        <v>44279</v>
      </c>
      <c r="E378" t="s">
        <v>733</v>
      </c>
      <c r="F378" t="s">
        <v>7</v>
      </c>
      <c r="G378" t="s">
        <v>8</v>
      </c>
      <c r="H378" t="s">
        <v>544</v>
      </c>
      <c r="I378" t="s">
        <v>545</v>
      </c>
      <c r="J378" t="s">
        <v>516</v>
      </c>
      <c r="K378" t="s">
        <v>525</v>
      </c>
      <c r="L378" s="2">
        <v>14000</v>
      </c>
      <c r="M378" s="2">
        <v>14000</v>
      </c>
      <c r="N378" t="s">
        <v>526</v>
      </c>
      <c r="O378" t="s">
        <v>519</v>
      </c>
      <c r="P378" s="2">
        <v>0</v>
      </c>
      <c r="Q378" t="s">
        <v>527</v>
      </c>
    </row>
    <row r="379" spans="1:17" x14ac:dyDescent="0.45">
      <c r="A379" s="3">
        <v>378</v>
      </c>
      <c r="B379" t="s">
        <v>482</v>
      </c>
      <c r="C379" t="s">
        <v>920</v>
      </c>
      <c r="D379" s="1">
        <v>44280</v>
      </c>
      <c r="E379" t="s">
        <v>733</v>
      </c>
      <c r="F379" t="s">
        <v>12</v>
      </c>
      <c r="G379" t="s">
        <v>13</v>
      </c>
      <c r="H379" t="s">
        <v>536</v>
      </c>
      <c r="I379" t="s">
        <v>537</v>
      </c>
      <c r="J379" t="s">
        <v>522</v>
      </c>
      <c r="K379" t="s">
        <v>530</v>
      </c>
      <c r="L379" s="2">
        <v>24000</v>
      </c>
      <c r="M379" s="2">
        <v>24000</v>
      </c>
      <c r="N379" t="s">
        <v>526</v>
      </c>
      <c r="O379" t="s">
        <v>519</v>
      </c>
      <c r="P379" s="2">
        <v>0</v>
      </c>
      <c r="Q379" t="s">
        <v>527</v>
      </c>
    </row>
    <row r="380" spans="1:17" x14ac:dyDescent="0.45">
      <c r="A380" s="3">
        <v>379</v>
      </c>
      <c r="B380" t="s">
        <v>483</v>
      </c>
      <c r="C380" t="s">
        <v>921</v>
      </c>
      <c r="D380" s="1">
        <v>44281</v>
      </c>
      <c r="E380" t="s">
        <v>733</v>
      </c>
      <c r="F380" t="s">
        <v>15</v>
      </c>
      <c r="G380" t="s">
        <v>16</v>
      </c>
      <c r="H380" t="s">
        <v>539</v>
      </c>
      <c r="I380" t="s">
        <v>540</v>
      </c>
      <c r="J380" t="s">
        <v>516</v>
      </c>
      <c r="K380" t="s">
        <v>517</v>
      </c>
      <c r="L380" s="2">
        <v>15000</v>
      </c>
      <c r="M380" s="2">
        <v>15000</v>
      </c>
      <c r="N380" t="s">
        <v>526</v>
      </c>
      <c r="O380" t="s">
        <v>519</v>
      </c>
      <c r="P380" s="2">
        <v>0</v>
      </c>
      <c r="Q380" t="s">
        <v>527</v>
      </c>
    </row>
    <row r="381" spans="1:17" x14ac:dyDescent="0.45">
      <c r="A381" s="3">
        <v>380</v>
      </c>
      <c r="B381" t="s">
        <v>484</v>
      </c>
      <c r="C381" t="s">
        <v>922</v>
      </c>
      <c r="D381" s="1">
        <v>44272</v>
      </c>
      <c r="E381" t="s">
        <v>733</v>
      </c>
      <c r="F381" t="s">
        <v>18</v>
      </c>
      <c r="G381" t="s">
        <v>19</v>
      </c>
      <c r="H381" t="s">
        <v>533</v>
      </c>
      <c r="I381" t="s">
        <v>534</v>
      </c>
      <c r="J381" t="s">
        <v>529</v>
      </c>
      <c r="K381" t="s">
        <v>523</v>
      </c>
      <c r="L381" s="2">
        <v>18000</v>
      </c>
      <c r="M381" s="2">
        <v>0</v>
      </c>
      <c r="N381" t="s">
        <v>518</v>
      </c>
      <c r="O381" t="s">
        <v>519</v>
      </c>
      <c r="P381" s="2">
        <v>18000</v>
      </c>
      <c r="Q381" t="s">
        <v>527</v>
      </c>
    </row>
    <row r="382" spans="1:17" x14ac:dyDescent="0.45">
      <c r="A382" s="3">
        <v>381</v>
      </c>
      <c r="B382" t="s">
        <v>485</v>
      </c>
      <c r="C382" t="s">
        <v>923</v>
      </c>
      <c r="D382" s="1">
        <v>44273</v>
      </c>
      <c r="E382" t="s">
        <v>733</v>
      </c>
      <c r="F382" t="s">
        <v>21</v>
      </c>
      <c r="G382" t="s">
        <v>22</v>
      </c>
      <c r="H382" t="s">
        <v>536</v>
      </c>
      <c r="I382" t="s">
        <v>537</v>
      </c>
      <c r="J382" t="s">
        <v>516</v>
      </c>
      <c r="K382" t="s">
        <v>525</v>
      </c>
      <c r="L382" s="2">
        <v>32000</v>
      </c>
      <c r="M382" s="2">
        <v>32000</v>
      </c>
      <c r="N382" t="s">
        <v>526</v>
      </c>
      <c r="O382" t="s">
        <v>519</v>
      </c>
      <c r="P382" s="2">
        <v>0</v>
      </c>
      <c r="Q382" t="s">
        <v>531</v>
      </c>
    </row>
    <row r="383" spans="1:17" x14ac:dyDescent="0.45">
      <c r="A383" s="3">
        <v>382</v>
      </c>
      <c r="B383" t="s">
        <v>486</v>
      </c>
      <c r="C383" t="s">
        <v>924</v>
      </c>
      <c r="D383" s="1">
        <v>44274</v>
      </c>
      <c r="E383" t="s">
        <v>733</v>
      </c>
      <c r="F383" t="s">
        <v>70</v>
      </c>
      <c r="G383" t="s">
        <v>71</v>
      </c>
      <c r="H383" t="s">
        <v>544</v>
      </c>
      <c r="I383" t="s">
        <v>545</v>
      </c>
      <c r="J383" t="s">
        <v>541</v>
      </c>
      <c r="K383" t="s">
        <v>530</v>
      </c>
      <c r="L383" s="2">
        <v>31000</v>
      </c>
      <c r="M383" s="2">
        <v>31000</v>
      </c>
      <c r="N383" t="s">
        <v>526</v>
      </c>
      <c r="O383" t="s">
        <v>519</v>
      </c>
      <c r="P383" s="2">
        <v>0</v>
      </c>
      <c r="Q383" t="s">
        <v>531</v>
      </c>
    </row>
    <row r="384" spans="1:17" x14ac:dyDescent="0.45">
      <c r="A384" s="3">
        <v>383</v>
      </c>
      <c r="B384" t="s">
        <v>487</v>
      </c>
      <c r="C384" t="s">
        <v>925</v>
      </c>
      <c r="D384" s="1">
        <v>44275</v>
      </c>
      <c r="E384" t="s">
        <v>733</v>
      </c>
      <c r="F384" t="s">
        <v>72</v>
      </c>
      <c r="G384" t="s">
        <v>73</v>
      </c>
      <c r="H384" t="s">
        <v>536</v>
      </c>
      <c r="I384" t="s">
        <v>537</v>
      </c>
      <c r="J384" t="s">
        <v>529</v>
      </c>
      <c r="K384" t="s">
        <v>517</v>
      </c>
      <c r="L384" s="2">
        <v>12000</v>
      </c>
      <c r="M384" s="2">
        <v>12000</v>
      </c>
      <c r="N384" t="s">
        <v>526</v>
      </c>
      <c r="O384" t="s">
        <v>558</v>
      </c>
      <c r="P384" s="2">
        <v>0</v>
      </c>
      <c r="Q384" t="s">
        <v>527</v>
      </c>
    </row>
    <row r="385" spans="1:17" x14ac:dyDescent="0.45">
      <c r="A385" s="3">
        <v>384</v>
      </c>
      <c r="B385" t="s">
        <v>488</v>
      </c>
      <c r="C385" t="s">
        <v>926</v>
      </c>
      <c r="D385" s="1">
        <v>44276</v>
      </c>
      <c r="E385" t="s">
        <v>733</v>
      </c>
      <c r="F385" t="s">
        <v>74</v>
      </c>
      <c r="G385" t="s">
        <v>75</v>
      </c>
      <c r="H385" t="s">
        <v>539</v>
      </c>
      <c r="I385" t="s">
        <v>540</v>
      </c>
      <c r="J385" t="s">
        <v>529</v>
      </c>
      <c r="K385" t="s">
        <v>523</v>
      </c>
      <c r="L385" s="2">
        <v>24000</v>
      </c>
      <c r="M385" s="2">
        <v>24000</v>
      </c>
      <c r="N385" t="s">
        <v>526</v>
      </c>
      <c r="O385" t="s">
        <v>558</v>
      </c>
      <c r="P385" s="2">
        <v>0</v>
      </c>
      <c r="Q385" t="s">
        <v>527</v>
      </c>
    </row>
    <row r="386" spans="1:17" x14ac:dyDescent="0.45">
      <c r="A386" s="3">
        <v>385</v>
      </c>
      <c r="B386" t="s">
        <v>489</v>
      </c>
      <c r="C386" t="s">
        <v>927</v>
      </c>
      <c r="D386" s="1">
        <v>44277</v>
      </c>
      <c r="E386" t="s">
        <v>733</v>
      </c>
      <c r="F386" t="s">
        <v>79</v>
      </c>
      <c r="G386" t="s">
        <v>80</v>
      </c>
      <c r="H386" t="s">
        <v>533</v>
      </c>
      <c r="I386" t="s">
        <v>534</v>
      </c>
      <c r="J386" t="s">
        <v>552</v>
      </c>
      <c r="K386" t="s">
        <v>523</v>
      </c>
      <c r="L386" s="2">
        <v>32000</v>
      </c>
      <c r="M386" s="2">
        <v>32000</v>
      </c>
      <c r="N386" t="s">
        <v>526</v>
      </c>
      <c r="O386" t="s">
        <v>558</v>
      </c>
      <c r="P386" s="2">
        <v>0</v>
      </c>
      <c r="Q386" t="s">
        <v>531</v>
      </c>
    </row>
    <row r="387" spans="1:17" x14ac:dyDescent="0.45">
      <c r="A387" s="3">
        <v>386</v>
      </c>
      <c r="B387" t="s">
        <v>490</v>
      </c>
      <c r="C387" t="s">
        <v>928</v>
      </c>
      <c r="D387" s="1">
        <v>44278</v>
      </c>
      <c r="E387" t="s">
        <v>733</v>
      </c>
      <c r="F387" t="s">
        <v>26</v>
      </c>
      <c r="G387" t="s">
        <v>27</v>
      </c>
      <c r="H387" t="s">
        <v>536</v>
      </c>
      <c r="I387" t="s">
        <v>537</v>
      </c>
      <c r="J387" t="s">
        <v>516</v>
      </c>
      <c r="K387" t="s">
        <v>525</v>
      </c>
      <c r="L387" s="2">
        <v>30000</v>
      </c>
      <c r="M387" s="2">
        <v>30000</v>
      </c>
      <c r="N387" t="s">
        <v>526</v>
      </c>
      <c r="O387" t="s">
        <v>519</v>
      </c>
      <c r="P387" s="2">
        <v>0</v>
      </c>
      <c r="Q387" t="s">
        <v>531</v>
      </c>
    </row>
    <row r="388" spans="1:17" x14ac:dyDescent="0.45">
      <c r="A388" s="3">
        <v>387</v>
      </c>
      <c r="B388" t="s">
        <v>491</v>
      </c>
      <c r="C388" t="s">
        <v>929</v>
      </c>
      <c r="D388" s="1">
        <v>44279</v>
      </c>
      <c r="E388" t="s">
        <v>733</v>
      </c>
      <c r="F388" t="s">
        <v>28</v>
      </c>
      <c r="G388" t="s">
        <v>29</v>
      </c>
      <c r="H388" t="s">
        <v>539</v>
      </c>
      <c r="I388" t="s">
        <v>540</v>
      </c>
      <c r="J388" t="s">
        <v>541</v>
      </c>
      <c r="K388" t="s">
        <v>530</v>
      </c>
      <c r="L388" s="2">
        <v>24000</v>
      </c>
      <c r="M388" s="2">
        <v>0</v>
      </c>
      <c r="N388" t="s">
        <v>518</v>
      </c>
      <c r="O388" t="s">
        <v>519</v>
      </c>
      <c r="P388" s="2">
        <v>24000</v>
      </c>
      <c r="Q388" t="s">
        <v>527</v>
      </c>
    </row>
    <row r="389" spans="1:17" x14ac:dyDescent="0.45">
      <c r="A389" s="3">
        <v>388</v>
      </c>
      <c r="B389" t="s">
        <v>492</v>
      </c>
      <c r="C389" t="s">
        <v>930</v>
      </c>
      <c r="D389" s="1">
        <v>44280</v>
      </c>
      <c r="E389" t="s">
        <v>733</v>
      </c>
      <c r="F389" t="s">
        <v>28</v>
      </c>
      <c r="G389" t="s">
        <v>29</v>
      </c>
      <c r="H389" t="s">
        <v>514</v>
      </c>
      <c r="I389" t="s">
        <v>515</v>
      </c>
      <c r="J389" t="s">
        <v>541</v>
      </c>
      <c r="K389" t="s">
        <v>517</v>
      </c>
      <c r="L389" s="2">
        <v>24000</v>
      </c>
      <c r="M389" s="2">
        <v>24000</v>
      </c>
      <c r="N389" t="s">
        <v>526</v>
      </c>
      <c r="O389" t="s">
        <v>519</v>
      </c>
      <c r="P389" s="2">
        <v>0</v>
      </c>
      <c r="Q389" t="s">
        <v>527</v>
      </c>
    </row>
    <row r="390" spans="1:17" x14ac:dyDescent="0.45">
      <c r="A390" s="3">
        <v>389</v>
      </c>
      <c r="B390" t="s">
        <v>493</v>
      </c>
      <c r="C390" t="s">
        <v>931</v>
      </c>
      <c r="D390" s="1">
        <v>44281</v>
      </c>
      <c r="E390" t="s">
        <v>733</v>
      </c>
      <c r="F390" t="s">
        <v>32</v>
      </c>
      <c r="G390" t="s">
        <v>33</v>
      </c>
      <c r="H390" t="s">
        <v>544</v>
      </c>
      <c r="I390" t="s">
        <v>545</v>
      </c>
      <c r="J390" t="s">
        <v>541</v>
      </c>
      <c r="K390" t="s">
        <v>523</v>
      </c>
      <c r="L390" s="2">
        <v>32000</v>
      </c>
      <c r="M390" s="2">
        <v>0</v>
      </c>
      <c r="N390" t="s">
        <v>518</v>
      </c>
      <c r="O390" t="s">
        <v>519</v>
      </c>
      <c r="P390" s="2">
        <v>32000</v>
      </c>
      <c r="Q390" t="s">
        <v>531</v>
      </c>
    </row>
    <row r="391" spans="1:17" x14ac:dyDescent="0.45">
      <c r="A391" s="3">
        <v>390</v>
      </c>
      <c r="B391" t="s">
        <v>494</v>
      </c>
      <c r="C391" t="s">
        <v>932</v>
      </c>
      <c r="D391" s="1">
        <v>44278</v>
      </c>
      <c r="E391" t="s">
        <v>733</v>
      </c>
      <c r="F391" t="s">
        <v>70</v>
      </c>
      <c r="G391" t="s">
        <v>71</v>
      </c>
      <c r="H391" t="s">
        <v>536</v>
      </c>
      <c r="I391" t="s">
        <v>537</v>
      </c>
      <c r="J391" t="s">
        <v>541</v>
      </c>
      <c r="K391" t="s">
        <v>525</v>
      </c>
      <c r="L391" s="2">
        <v>31000</v>
      </c>
      <c r="M391" s="2">
        <v>31000</v>
      </c>
      <c r="N391" t="s">
        <v>526</v>
      </c>
      <c r="O391" t="s">
        <v>519</v>
      </c>
      <c r="P391" s="2">
        <v>0</v>
      </c>
      <c r="Q391" t="s">
        <v>531</v>
      </c>
    </row>
    <row r="392" spans="1:17" x14ac:dyDescent="0.45">
      <c r="A392" s="3">
        <v>391</v>
      </c>
      <c r="B392" t="s">
        <v>495</v>
      </c>
      <c r="C392" t="s">
        <v>933</v>
      </c>
      <c r="D392" s="1">
        <v>44279</v>
      </c>
      <c r="E392" t="s">
        <v>733</v>
      </c>
      <c r="F392" t="s">
        <v>72</v>
      </c>
      <c r="G392" t="s">
        <v>73</v>
      </c>
      <c r="H392" t="s">
        <v>539</v>
      </c>
      <c r="I392" t="s">
        <v>540</v>
      </c>
      <c r="J392" t="s">
        <v>529</v>
      </c>
      <c r="K392" t="s">
        <v>530</v>
      </c>
      <c r="L392" s="2">
        <v>12000</v>
      </c>
      <c r="M392" s="2">
        <v>12000</v>
      </c>
      <c r="N392" t="s">
        <v>526</v>
      </c>
      <c r="O392" t="s">
        <v>558</v>
      </c>
      <c r="P392" s="2">
        <v>0</v>
      </c>
      <c r="Q392" t="s">
        <v>527</v>
      </c>
    </row>
    <row r="393" spans="1:17" x14ac:dyDescent="0.45">
      <c r="A393" s="3">
        <v>392</v>
      </c>
      <c r="B393" t="s">
        <v>496</v>
      </c>
      <c r="C393" t="s">
        <v>934</v>
      </c>
      <c r="D393" s="1">
        <v>44280</v>
      </c>
      <c r="E393" t="s">
        <v>733</v>
      </c>
      <c r="F393" t="s">
        <v>74</v>
      </c>
      <c r="G393" t="s">
        <v>75</v>
      </c>
      <c r="H393" t="s">
        <v>514</v>
      </c>
      <c r="I393" t="s">
        <v>515</v>
      </c>
      <c r="J393" t="s">
        <v>529</v>
      </c>
      <c r="K393" t="s">
        <v>517</v>
      </c>
      <c r="L393" s="2">
        <v>24000</v>
      </c>
      <c r="M393" s="2">
        <v>0</v>
      </c>
      <c r="N393" t="s">
        <v>518</v>
      </c>
      <c r="O393" t="s">
        <v>558</v>
      </c>
      <c r="P393" s="2">
        <v>24000</v>
      </c>
      <c r="Q393" t="s">
        <v>527</v>
      </c>
    </row>
    <row r="394" spans="1:17" x14ac:dyDescent="0.45">
      <c r="A394" s="3">
        <v>393</v>
      </c>
      <c r="B394" t="s">
        <v>497</v>
      </c>
      <c r="C394" t="s">
        <v>935</v>
      </c>
      <c r="D394" s="1">
        <v>44281</v>
      </c>
      <c r="E394" t="s">
        <v>733</v>
      </c>
      <c r="F394" t="s">
        <v>79</v>
      </c>
      <c r="G394" t="s">
        <v>80</v>
      </c>
      <c r="H394" t="s">
        <v>544</v>
      </c>
      <c r="I394" t="s">
        <v>545</v>
      </c>
      <c r="J394" t="s">
        <v>552</v>
      </c>
      <c r="K394" t="s">
        <v>523</v>
      </c>
      <c r="L394" s="2">
        <v>32000</v>
      </c>
      <c r="M394" s="2">
        <v>32000</v>
      </c>
      <c r="N394" t="s">
        <v>526</v>
      </c>
      <c r="O394" t="s">
        <v>558</v>
      </c>
      <c r="P394" s="2">
        <v>0</v>
      </c>
      <c r="Q394" t="s">
        <v>531</v>
      </c>
    </row>
    <row r="395" spans="1:17" x14ac:dyDescent="0.45">
      <c r="A395" s="3">
        <v>394</v>
      </c>
      <c r="B395" t="s">
        <v>498</v>
      </c>
      <c r="C395" t="s">
        <v>936</v>
      </c>
      <c r="D395" s="1">
        <v>44282</v>
      </c>
      <c r="E395" t="s">
        <v>733</v>
      </c>
      <c r="F395" t="s">
        <v>7</v>
      </c>
      <c r="G395" t="s">
        <v>8</v>
      </c>
      <c r="H395" t="s">
        <v>536</v>
      </c>
      <c r="I395" t="s">
        <v>537</v>
      </c>
      <c r="J395" t="s">
        <v>516</v>
      </c>
      <c r="K395" t="s">
        <v>523</v>
      </c>
      <c r="L395" s="2">
        <v>30000</v>
      </c>
      <c r="M395" s="2">
        <v>30000</v>
      </c>
      <c r="N395" t="s">
        <v>526</v>
      </c>
      <c r="O395" t="s">
        <v>519</v>
      </c>
      <c r="P395" s="2">
        <v>0</v>
      </c>
      <c r="Q395" t="s">
        <v>531</v>
      </c>
    </row>
    <row r="396" spans="1:17" x14ac:dyDescent="0.45">
      <c r="A396" s="3">
        <v>395</v>
      </c>
      <c r="B396" t="s">
        <v>499</v>
      </c>
      <c r="C396" t="s">
        <v>937</v>
      </c>
      <c r="D396" s="1">
        <v>44283</v>
      </c>
      <c r="E396" t="s">
        <v>733</v>
      </c>
      <c r="F396" t="s">
        <v>12</v>
      </c>
      <c r="G396" t="s">
        <v>13</v>
      </c>
      <c r="H396" t="s">
        <v>539</v>
      </c>
      <c r="I396" t="s">
        <v>540</v>
      </c>
      <c r="J396" t="s">
        <v>522</v>
      </c>
      <c r="K396" t="s">
        <v>525</v>
      </c>
      <c r="L396" s="2">
        <v>24000</v>
      </c>
      <c r="M396" s="2">
        <v>0</v>
      </c>
      <c r="N396" t="s">
        <v>518</v>
      </c>
      <c r="O396" t="s">
        <v>519</v>
      </c>
      <c r="P396" s="2">
        <v>24000</v>
      </c>
      <c r="Q396" t="s">
        <v>527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8F378-F949-4C9D-896C-4AEEF13D718A}">
  <dimension ref="A1:G396"/>
  <sheetViews>
    <sheetView workbookViewId="0">
      <selection activeCell="E12" sqref="E12"/>
    </sheetView>
  </sheetViews>
  <sheetFormatPr defaultRowHeight="14.25" x14ac:dyDescent="0.45"/>
  <cols>
    <col min="1" max="1" width="10.73046875" bestFit="1" customWidth="1"/>
    <col min="2" max="2" width="11" bestFit="1" customWidth="1"/>
    <col min="3" max="3" width="30" bestFit="1" customWidth="1"/>
    <col min="4" max="4" width="16.53125" bestFit="1" customWidth="1"/>
    <col min="5" max="5" width="15.9296875" bestFit="1" customWidth="1"/>
    <col min="6" max="6" width="16.6640625" bestFit="1" customWidth="1"/>
    <col min="7" max="7" width="11.46484375" bestFit="1" customWidth="1"/>
  </cols>
  <sheetData>
    <row r="1" spans="1:7" x14ac:dyDescent="0.45">
      <c r="A1" t="s">
        <v>0</v>
      </c>
      <c r="B1" t="s">
        <v>100</v>
      </c>
      <c r="C1" t="s">
        <v>101</v>
      </c>
      <c r="D1" t="s">
        <v>2</v>
      </c>
      <c r="E1" t="s">
        <v>102</v>
      </c>
      <c r="F1" t="s">
        <v>103</v>
      </c>
      <c r="G1" t="s">
        <v>104</v>
      </c>
    </row>
    <row r="2" spans="1:7" x14ac:dyDescent="0.45">
      <c r="A2">
        <v>1</v>
      </c>
      <c r="B2" t="s">
        <v>105</v>
      </c>
      <c r="C2" t="s">
        <v>7</v>
      </c>
      <c r="D2" t="s">
        <v>8</v>
      </c>
      <c r="E2">
        <v>18600</v>
      </c>
      <c r="F2">
        <v>3100</v>
      </c>
      <c r="G2">
        <v>21700</v>
      </c>
    </row>
    <row r="3" spans="1:7" x14ac:dyDescent="0.45">
      <c r="A3">
        <v>2</v>
      </c>
      <c r="B3" t="s">
        <v>106</v>
      </c>
      <c r="C3" t="s">
        <v>12</v>
      </c>
      <c r="D3" t="s">
        <v>13</v>
      </c>
      <c r="E3">
        <v>7200</v>
      </c>
      <c r="F3">
        <v>1200</v>
      </c>
      <c r="G3">
        <v>8400</v>
      </c>
    </row>
    <row r="4" spans="1:7" x14ac:dyDescent="0.45">
      <c r="A4">
        <v>3</v>
      </c>
      <c r="B4" t="s">
        <v>107</v>
      </c>
      <c r="C4" t="s">
        <v>15</v>
      </c>
      <c r="D4" t="s">
        <v>16</v>
      </c>
      <c r="E4">
        <v>14400</v>
      </c>
      <c r="F4">
        <v>2400</v>
      </c>
      <c r="G4">
        <v>16800</v>
      </c>
    </row>
    <row r="5" spans="1:7" x14ac:dyDescent="0.45">
      <c r="A5">
        <v>4</v>
      </c>
      <c r="B5" t="s">
        <v>108</v>
      </c>
      <c r="C5" t="s">
        <v>18</v>
      </c>
      <c r="D5" t="s">
        <v>19</v>
      </c>
      <c r="E5">
        <v>19200</v>
      </c>
      <c r="F5">
        <v>3200</v>
      </c>
      <c r="G5">
        <v>22400</v>
      </c>
    </row>
    <row r="6" spans="1:7" x14ac:dyDescent="0.45">
      <c r="A6">
        <v>5</v>
      </c>
      <c r="B6" t="s">
        <v>109</v>
      </c>
      <c r="C6" t="s">
        <v>21</v>
      </c>
      <c r="D6" t="s">
        <v>22</v>
      </c>
      <c r="E6">
        <v>18000</v>
      </c>
      <c r="F6">
        <v>3000</v>
      </c>
      <c r="G6">
        <v>21000</v>
      </c>
    </row>
    <row r="7" spans="1:7" x14ac:dyDescent="0.45">
      <c r="A7">
        <v>6</v>
      </c>
      <c r="B7" t="s">
        <v>110</v>
      </c>
      <c r="C7" t="s">
        <v>26</v>
      </c>
      <c r="D7" t="s">
        <v>27</v>
      </c>
      <c r="E7">
        <v>18000</v>
      </c>
      <c r="F7">
        <v>3000</v>
      </c>
      <c r="G7">
        <v>21000</v>
      </c>
    </row>
    <row r="8" spans="1:7" x14ac:dyDescent="0.45">
      <c r="A8">
        <v>7</v>
      </c>
      <c r="B8" t="s">
        <v>111</v>
      </c>
      <c r="C8" t="s">
        <v>28</v>
      </c>
      <c r="D8" t="s">
        <v>29</v>
      </c>
      <c r="E8">
        <v>9000</v>
      </c>
      <c r="F8">
        <v>1500</v>
      </c>
      <c r="G8">
        <v>10500</v>
      </c>
    </row>
    <row r="9" spans="1:7" x14ac:dyDescent="0.45">
      <c r="A9">
        <v>8</v>
      </c>
      <c r="B9" t="s">
        <v>112</v>
      </c>
      <c r="C9" t="s">
        <v>32</v>
      </c>
      <c r="D9" t="s">
        <v>33</v>
      </c>
      <c r="E9">
        <v>10800</v>
      </c>
      <c r="F9">
        <v>1800</v>
      </c>
      <c r="G9">
        <v>12600</v>
      </c>
    </row>
    <row r="10" spans="1:7" x14ac:dyDescent="0.45">
      <c r="A10">
        <v>9</v>
      </c>
      <c r="B10" t="s">
        <v>113</v>
      </c>
      <c r="C10" t="s">
        <v>36</v>
      </c>
      <c r="D10" t="s">
        <v>37</v>
      </c>
      <c r="E10">
        <v>9600</v>
      </c>
      <c r="F10">
        <v>1600</v>
      </c>
      <c r="G10">
        <v>11200</v>
      </c>
    </row>
    <row r="11" spans="1:7" x14ac:dyDescent="0.45">
      <c r="A11">
        <v>10</v>
      </c>
      <c r="B11" t="s">
        <v>114</v>
      </c>
      <c r="C11" t="s">
        <v>39</v>
      </c>
      <c r="D11" t="s">
        <v>40</v>
      </c>
      <c r="E11">
        <v>8400</v>
      </c>
      <c r="F11">
        <v>1400</v>
      </c>
      <c r="G11">
        <v>9800</v>
      </c>
    </row>
    <row r="12" spans="1:7" x14ac:dyDescent="0.45">
      <c r="A12">
        <v>11</v>
      </c>
      <c r="B12" t="s">
        <v>115</v>
      </c>
      <c r="C12" t="s">
        <v>43</v>
      </c>
      <c r="D12" t="s">
        <v>44</v>
      </c>
      <c r="E12">
        <v>13200</v>
      </c>
      <c r="F12">
        <v>2200</v>
      </c>
      <c r="G12">
        <v>15400</v>
      </c>
    </row>
    <row r="13" spans="1:7" x14ac:dyDescent="0.45">
      <c r="A13">
        <v>12</v>
      </c>
      <c r="B13" t="s">
        <v>116</v>
      </c>
      <c r="C13" t="s">
        <v>47</v>
      </c>
      <c r="D13" t="s">
        <v>48</v>
      </c>
      <c r="E13">
        <v>6000</v>
      </c>
      <c r="F13">
        <v>1000</v>
      </c>
      <c r="G13">
        <v>7000</v>
      </c>
    </row>
    <row r="14" spans="1:7" x14ac:dyDescent="0.45">
      <c r="A14">
        <v>13</v>
      </c>
      <c r="B14" t="s">
        <v>117</v>
      </c>
      <c r="C14" t="s">
        <v>51</v>
      </c>
      <c r="D14" t="s">
        <v>52</v>
      </c>
      <c r="E14">
        <v>7200</v>
      </c>
      <c r="F14">
        <v>1200</v>
      </c>
      <c r="G14">
        <v>8400</v>
      </c>
    </row>
    <row r="15" spans="1:7" x14ac:dyDescent="0.45">
      <c r="A15">
        <v>14</v>
      </c>
      <c r="B15" t="s">
        <v>118</v>
      </c>
      <c r="C15" t="s">
        <v>54</v>
      </c>
      <c r="D15" t="s">
        <v>55</v>
      </c>
      <c r="E15">
        <v>10200</v>
      </c>
      <c r="F15">
        <v>1700</v>
      </c>
      <c r="G15">
        <v>11900</v>
      </c>
    </row>
    <row r="16" spans="1:7" x14ac:dyDescent="0.45">
      <c r="A16">
        <v>15</v>
      </c>
      <c r="B16" t="s">
        <v>119</v>
      </c>
      <c r="C16" t="s">
        <v>58</v>
      </c>
      <c r="D16" t="s">
        <v>59</v>
      </c>
      <c r="E16">
        <v>12000</v>
      </c>
      <c r="F16">
        <v>2000</v>
      </c>
      <c r="G16">
        <v>14000</v>
      </c>
    </row>
    <row r="17" spans="1:7" x14ac:dyDescent="0.45">
      <c r="A17">
        <v>16</v>
      </c>
      <c r="B17" t="s">
        <v>120</v>
      </c>
      <c r="C17" t="s">
        <v>63</v>
      </c>
      <c r="D17" t="s">
        <v>64</v>
      </c>
      <c r="E17">
        <v>15000</v>
      </c>
      <c r="F17">
        <v>2500</v>
      </c>
      <c r="G17">
        <v>17500</v>
      </c>
    </row>
    <row r="18" spans="1:7" x14ac:dyDescent="0.45">
      <c r="A18">
        <v>17</v>
      </c>
      <c r="B18" t="s">
        <v>121</v>
      </c>
      <c r="C18" t="s">
        <v>65</v>
      </c>
      <c r="D18" t="s">
        <v>66</v>
      </c>
      <c r="E18">
        <v>7800</v>
      </c>
      <c r="F18">
        <v>1300</v>
      </c>
      <c r="G18">
        <v>9100</v>
      </c>
    </row>
    <row r="19" spans="1:7" x14ac:dyDescent="0.45">
      <c r="A19">
        <v>18</v>
      </c>
      <c r="B19" t="s">
        <v>122</v>
      </c>
      <c r="C19" t="s">
        <v>70</v>
      </c>
      <c r="D19" t="s">
        <v>71</v>
      </c>
      <c r="E19">
        <v>13200</v>
      </c>
      <c r="F19">
        <v>2200</v>
      </c>
      <c r="G19">
        <v>15400</v>
      </c>
    </row>
    <row r="20" spans="1:7" x14ac:dyDescent="0.45">
      <c r="A20">
        <v>19</v>
      </c>
      <c r="B20" t="s">
        <v>123</v>
      </c>
      <c r="C20" t="s">
        <v>72</v>
      </c>
      <c r="D20" t="s">
        <v>73</v>
      </c>
      <c r="E20">
        <v>12600</v>
      </c>
      <c r="F20">
        <v>2100</v>
      </c>
      <c r="G20">
        <v>14700</v>
      </c>
    </row>
    <row r="21" spans="1:7" x14ac:dyDescent="0.45">
      <c r="A21">
        <v>20</v>
      </c>
      <c r="B21" t="s">
        <v>124</v>
      </c>
      <c r="C21" t="s">
        <v>74</v>
      </c>
      <c r="D21" t="s">
        <v>75</v>
      </c>
      <c r="E21">
        <v>15600</v>
      </c>
      <c r="F21">
        <v>2600</v>
      </c>
      <c r="G21">
        <v>18200</v>
      </c>
    </row>
    <row r="22" spans="1:7" x14ac:dyDescent="0.45">
      <c r="A22">
        <v>21</v>
      </c>
      <c r="B22" t="s">
        <v>125</v>
      </c>
      <c r="C22" t="s">
        <v>79</v>
      </c>
      <c r="D22" t="s">
        <v>80</v>
      </c>
      <c r="E22">
        <v>16200</v>
      </c>
      <c r="F22">
        <v>2700</v>
      </c>
      <c r="G22">
        <v>18900</v>
      </c>
    </row>
    <row r="23" spans="1:7" x14ac:dyDescent="0.45">
      <c r="A23">
        <v>22</v>
      </c>
      <c r="B23" t="s">
        <v>126</v>
      </c>
      <c r="C23" t="s">
        <v>7</v>
      </c>
      <c r="D23" t="s">
        <v>8</v>
      </c>
      <c r="E23">
        <v>6600</v>
      </c>
      <c r="F23">
        <v>1100</v>
      </c>
      <c r="G23">
        <v>7700</v>
      </c>
    </row>
    <row r="24" spans="1:7" x14ac:dyDescent="0.45">
      <c r="A24">
        <v>23</v>
      </c>
      <c r="B24" t="s">
        <v>127</v>
      </c>
      <c r="C24" t="s">
        <v>12</v>
      </c>
      <c r="D24" t="s">
        <v>13</v>
      </c>
      <c r="E24">
        <v>18600</v>
      </c>
      <c r="F24">
        <v>3100</v>
      </c>
      <c r="G24">
        <v>21700</v>
      </c>
    </row>
    <row r="25" spans="1:7" x14ac:dyDescent="0.45">
      <c r="A25">
        <v>24</v>
      </c>
      <c r="B25" t="s">
        <v>128</v>
      </c>
      <c r="C25" t="s">
        <v>15</v>
      </c>
      <c r="D25" t="s">
        <v>16</v>
      </c>
      <c r="E25">
        <v>7200</v>
      </c>
      <c r="F25">
        <v>1200</v>
      </c>
      <c r="G25">
        <v>8400</v>
      </c>
    </row>
    <row r="26" spans="1:7" x14ac:dyDescent="0.45">
      <c r="A26">
        <v>25</v>
      </c>
      <c r="B26" t="s">
        <v>129</v>
      </c>
      <c r="C26" t="s">
        <v>18</v>
      </c>
      <c r="D26" t="s">
        <v>19</v>
      </c>
      <c r="E26">
        <v>14400</v>
      </c>
      <c r="F26">
        <v>2400</v>
      </c>
      <c r="G26">
        <v>16800</v>
      </c>
    </row>
    <row r="27" spans="1:7" x14ac:dyDescent="0.45">
      <c r="A27">
        <v>26</v>
      </c>
      <c r="B27" t="s">
        <v>130</v>
      </c>
      <c r="C27" t="s">
        <v>21</v>
      </c>
      <c r="D27" t="s">
        <v>22</v>
      </c>
      <c r="E27">
        <v>19200</v>
      </c>
      <c r="F27">
        <v>3200</v>
      </c>
      <c r="G27">
        <v>22400</v>
      </c>
    </row>
    <row r="28" spans="1:7" x14ac:dyDescent="0.45">
      <c r="A28">
        <v>27</v>
      </c>
      <c r="B28" t="s">
        <v>131</v>
      </c>
      <c r="C28" t="s">
        <v>26</v>
      </c>
      <c r="D28" t="s">
        <v>27</v>
      </c>
      <c r="E28">
        <v>18000</v>
      </c>
      <c r="F28">
        <v>3000</v>
      </c>
      <c r="G28">
        <v>21000</v>
      </c>
    </row>
    <row r="29" spans="1:7" x14ac:dyDescent="0.45">
      <c r="A29">
        <v>28</v>
      </c>
      <c r="B29" t="s">
        <v>132</v>
      </c>
      <c r="C29" t="s">
        <v>28</v>
      </c>
      <c r="D29" t="s">
        <v>29</v>
      </c>
      <c r="E29">
        <v>14400</v>
      </c>
      <c r="F29">
        <v>2400</v>
      </c>
      <c r="G29">
        <v>16800</v>
      </c>
    </row>
    <row r="30" spans="1:7" x14ac:dyDescent="0.45">
      <c r="A30">
        <v>29</v>
      </c>
      <c r="B30" t="s">
        <v>133</v>
      </c>
      <c r="C30" t="s">
        <v>32</v>
      </c>
      <c r="D30" t="s">
        <v>33</v>
      </c>
      <c r="E30">
        <v>9000</v>
      </c>
      <c r="F30">
        <v>1500</v>
      </c>
      <c r="G30">
        <v>10500</v>
      </c>
    </row>
    <row r="31" spans="1:7" x14ac:dyDescent="0.45">
      <c r="A31">
        <v>30</v>
      </c>
      <c r="B31" t="s">
        <v>134</v>
      </c>
      <c r="C31" t="s">
        <v>36</v>
      </c>
      <c r="D31" t="s">
        <v>37</v>
      </c>
      <c r="E31">
        <v>10800</v>
      </c>
      <c r="F31">
        <v>1800</v>
      </c>
      <c r="G31">
        <v>12600</v>
      </c>
    </row>
    <row r="32" spans="1:7" x14ac:dyDescent="0.45">
      <c r="A32">
        <v>31</v>
      </c>
      <c r="B32" t="s">
        <v>135</v>
      </c>
      <c r="C32" t="s">
        <v>39</v>
      </c>
      <c r="D32" t="s">
        <v>40</v>
      </c>
      <c r="E32">
        <v>9600</v>
      </c>
      <c r="F32">
        <v>1600</v>
      </c>
      <c r="G32">
        <v>11200</v>
      </c>
    </row>
    <row r="33" spans="1:7" x14ac:dyDescent="0.45">
      <c r="A33">
        <v>32</v>
      </c>
      <c r="B33" t="s">
        <v>136</v>
      </c>
      <c r="C33" t="s">
        <v>43</v>
      </c>
      <c r="D33" t="s">
        <v>44</v>
      </c>
      <c r="E33">
        <v>8400</v>
      </c>
      <c r="F33">
        <v>1400</v>
      </c>
      <c r="G33">
        <v>9800</v>
      </c>
    </row>
    <row r="34" spans="1:7" x14ac:dyDescent="0.45">
      <c r="A34">
        <v>33</v>
      </c>
      <c r="B34" t="s">
        <v>137</v>
      </c>
      <c r="C34" t="s">
        <v>47</v>
      </c>
      <c r="D34" t="s">
        <v>48</v>
      </c>
      <c r="E34">
        <v>13200</v>
      </c>
      <c r="F34">
        <v>2200</v>
      </c>
      <c r="G34">
        <v>15400</v>
      </c>
    </row>
    <row r="35" spans="1:7" x14ac:dyDescent="0.45">
      <c r="A35">
        <v>34</v>
      </c>
      <c r="B35" t="s">
        <v>138</v>
      </c>
      <c r="C35" t="s">
        <v>51</v>
      </c>
      <c r="D35" t="s">
        <v>52</v>
      </c>
      <c r="E35">
        <v>6000</v>
      </c>
      <c r="F35">
        <v>1000</v>
      </c>
      <c r="G35">
        <v>7000</v>
      </c>
    </row>
    <row r="36" spans="1:7" x14ac:dyDescent="0.45">
      <c r="A36">
        <v>35</v>
      </c>
      <c r="B36" t="s">
        <v>139</v>
      </c>
      <c r="C36" t="s">
        <v>54</v>
      </c>
      <c r="D36" t="s">
        <v>55</v>
      </c>
      <c r="E36">
        <v>10800</v>
      </c>
      <c r="F36">
        <v>1800</v>
      </c>
      <c r="G36">
        <v>12600</v>
      </c>
    </row>
    <row r="37" spans="1:7" x14ac:dyDescent="0.45">
      <c r="A37">
        <v>36</v>
      </c>
      <c r="B37" t="s">
        <v>140</v>
      </c>
      <c r="C37" t="s">
        <v>36</v>
      </c>
      <c r="D37" t="s">
        <v>37</v>
      </c>
      <c r="E37">
        <v>9600</v>
      </c>
      <c r="F37">
        <v>1600</v>
      </c>
      <c r="G37">
        <v>11200</v>
      </c>
    </row>
    <row r="38" spans="1:7" x14ac:dyDescent="0.45">
      <c r="A38">
        <v>37</v>
      </c>
      <c r="B38" t="s">
        <v>141</v>
      </c>
      <c r="C38" t="s">
        <v>39</v>
      </c>
      <c r="D38" t="s">
        <v>40</v>
      </c>
      <c r="E38">
        <v>8400</v>
      </c>
      <c r="F38">
        <v>1400</v>
      </c>
      <c r="G38">
        <v>9800</v>
      </c>
    </row>
    <row r="39" spans="1:7" x14ac:dyDescent="0.45">
      <c r="A39">
        <v>38</v>
      </c>
      <c r="B39" t="s">
        <v>142</v>
      </c>
      <c r="C39" t="s">
        <v>43</v>
      </c>
      <c r="D39" t="s">
        <v>44</v>
      </c>
      <c r="E39">
        <v>13200</v>
      </c>
      <c r="F39">
        <v>2200</v>
      </c>
      <c r="G39">
        <v>15400</v>
      </c>
    </row>
    <row r="40" spans="1:7" x14ac:dyDescent="0.45">
      <c r="A40">
        <v>39</v>
      </c>
      <c r="B40" t="s">
        <v>143</v>
      </c>
      <c r="C40" t="s">
        <v>47</v>
      </c>
      <c r="D40" t="s">
        <v>48</v>
      </c>
      <c r="E40">
        <v>6000</v>
      </c>
      <c r="F40">
        <v>1000</v>
      </c>
      <c r="G40">
        <v>7000</v>
      </c>
    </row>
    <row r="41" spans="1:7" x14ac:dyDescent="0.45">
      <c r="A41">
        <v>42</v>
      </c>
      <c r="B41" t="s">
        <v>144</v>
      </c>
      <c r="C41" t="s">
        <v>51</v>
      </c>
      <c r="D41" t="s">
        <v>52</v>
      </c>
      <c r="E41">
        <v>7200</v>
      </c>
      <c r="F41">
        <v>1200</v>
      </c>
      <c r="G41">
        <v>8400</v>
      </c>
    </row>
    <row r="42" spans="1:7" x14ac:dyDescent="0.45">
      <c r="A42">
        <v>43</v>
      </c>
      <c r="B42" t="s">
        <v>145</v>
      </c>
      <c r="C42" t="s">
        <v>54</v>
      </c>
      <c r="D42" t="s">
        <v>55</v>
      </c>
      <c r="E42">
        <v>10200</v>
      </c>
      <c r="F42">
        <v>1700</v>
      </c>
      <c r="G42">
        <v>11900</v>
      </c>
    </row>
    <row r="43" spans="1:7" x14ac:dyDescent="0.45">
      <c r="A43">
        <v>44</v>
      </c>
      <c r="B43" t="s">
        <v>146</v>
      </c>
      <c r="C43" t="s">
        <v>28</v>
      </c>
      <c r="D43" t="s">
        <v>29</v>
      </c>
      <c r="E43">
        <v>12000</v>
      </c>
      <c r="F43">
        <v>2000</v>
      </c>
      <c r="G43">
        <v>14000</v>
      </c>
    </row>
    <row r="44" spans="1:7" x14ac:dyDescent="0.45">
      <c r="A44">
        <v>45</v>
      </c>
      <c r="B44" t="s">
        <v>147</v>
      </c>
      <c r="C44" t="s">
        <v>32</v>
      </c>
      <c r="D44" t="s">
        <v>33</v>
      </c>
      <c r="E44">
        <v>15000</v>
      </c>
      <c r="F44">
        <v>2500</v>
      </c>
      <c r="G44">
        <v>17500</v>
      </c>
    </row>
    <row r="45" spans="1:7" x14ac:dyDescent="0.45">
      <c r="A45">
        <v>46</v>
      </c>
      <c r="B45" t="s">
        <v>148</v>
      </c>
      <c r="C45" t="s">
        <v>36</v>
      </c>
      <c r="D45" t="s">
        <v>37</v>
      </c>
      <c r="E45">
        <v>7800</v>
      </c>
      <c r="F45">
        <v>1300</v>
      </c>
      <c r="G45">
        <v>9100</v>
      </c>
    </row>
    <row r="46" spans="1:7" x14ac:dyDescent="0.45">
      <c r="A46">
        <v>47</v>
      </c>
      <c r="B46" t="s">
        <v>149</v>
      </c>
      <c r="C46" t="s">
        <v>39</v>
      </c>
      <c r="D46" t="s">
        <v>40</v>
      </c>
      <c r="E46">
        <v>13200</v>
      </c>
      <c r="F46">
        <v>2200</v>
      </c>
      <c r="G46">
        <v>15400</v>
      </c>
    </row>
    <row r="47" spans="1:7" x14ac:dyDescent="0.45">
      <c r="A47">
        <v>48</v>
      </c>
      <c r="B47" t="s">
        <v>150</v>
      </c>
      <c r="C47" t="s">
        <v>43</v>
      </c>
      <c r="D47" t="s">
        <v>44</v>
      </c>
      <c r="E47">
        <v>12600</v>
      </c>
      <c r="F47">
        <v>2100</v>
      </c>
      <c r="G47">
        <v>14700</v>
      </c>
    </row>
    <row r="48" spans="1:7" x14ac:dyDescent="0.45">
      <c r="A48">
        <v>49</v>
      </c>
      <c r="B48" t="s">
        <v>151</v>
      </c>
      <c r="C48" t="s">
        <v>47</v>
      </c>
      <c r="D48" t="s">
        <v>48</v>
      </c>
      <c r="E48">
        <v>15600</v>
      </c>
      <c r="F48">
        <v>2600</v>
      </c>
      <c r="G48">
        <v>18200</v>
      </c>
    </row>
    <row r="49" spans="1:7" x14ac:dyDescent="0.45">
      <c r="A49">
        <v>50</v>
      </c>
      <c r="B49" t="s">
        <v>152</v>
      </c>
      <c r="C49" t="s">
        <v>51</v>
      </c>
      <c r="D49" t="s">
        <v>52</v>
      </c>
      <c r="E49">
        <v>16200</v>
      </c>
      <c r="F49">
        <v>2700</v>
      </c>
      <c r="G49">
        <v>18900</v>
      </c>
    </row>
    <row r="50" spans="1:7" x14ac:dyDescent="0.45">
      <c r="A50">
        <v>51</v>
      </c>
      <c r="B50" t="s">
        <v>153</v>
      </c>
      <c r="C50" t="s">
        <v>54</v>
      </c>
      <c r="D50" t="s">
        <v>55</v>
      </c>
      <c r="E50">
        <v>6600</v>
      </c>
      <c r="F50">
        <v>1100</v>
      </c>
      <c r="G50">
        <v>7700</v>
      </c>
    </row>
    <row r="51" spans="1:7" x14ac:dyDescent="0.45">
      <c r="A51">
        <v>52</v>
      </c>
      <c r="B51" t="s">
        <v>154</v>
      </c>
      <c r="C51" t="s">
        <v>58</v>
      </c>
      <c r="D51" t="s">
        <v>59</v>
      </c>
      <c r="E51">
        <v>18600</v>
      </c>
      <c r="F51">
        <v>3100</v>
      </c>
      <c r="G51">
        <v>21700</v>
      </c>
    </row>
    <row r="52" spans="1:7" x14ac:dyDescent="0.45">
      <c r="A52">
        <v>53</v>
      </c>
      <c r="B52" t="s">
        <v>155</v>
      </c>
      <c r="C52" t="s">
        <v>63</v>
      </c>
      <c r="D52" t="s">
        <v>64</v>
      </c>
      <c r="E52">
        <v>7200</v>
      </c>
      <c r="F52">
        <v>1200</v>
      </c>
      <c r="G52">
        <v>8400</v>
      </c>
    </row>
    <row r="53" spans="1:7" x14ac:dyDescent="0.45">
      <c r="A53">
        <v>54</v>
      </c>
      <c r="B53" t="s">
        <v>156</v>
      </c>
      <c r="C53" t="s">
        <v>65</v>
      </c>
      <c r="D53" t="s">
        <v>66</v>
      </c>
      <c r="E53">
        <v>14400</v>
      </c>
      <c r="F53">
        <v>2400</v>
      </c>
      <c r="G53">
        <v>16800</v>
      </c>
    </row>
    <row r="54" spans="1:7" x14ac:dyDescent="0.45">
      <c r="A54">
        <v>55</v>
      </c>
      <c r="B54" t="s">
        <v>157</v>
      </c>
      <c r="C54" t="s">
        <v>70</v>
      </c>
      <c r="D54" t="s">
        <v>71</v>
      </c>
      <c r="E54">
        <v>19200</v>
      </c>
      <c r="F54">
        <v>3200</v>
      </c>
      <c r="G54">
        <v>22400</v>
      </c>
    </row>
    <row r="55" spans="1:7" x14ac:dyDescent="0.45">
      <c r="A55">
        <v>56</v>
      </c>
      <c r="B55" t="s">
        <v>158</v>
      </c>
      <c r="C55" t="s">
        <v>72</v>
      </c>
      <c r="D55" t="s">
        <v>73</v>
      </c>
      <c r="E55">
        <v>18600</v>
      </c>
      <c r="F55">
        <v>3100</v>
      </c>
      <c r="G55">
        <v>21700</v>
      </c>
    </row>
    <row r="56" spans="1:7" x14ac:dyDescent="0.45">
      <c r="A56">
        <v>57</v>
      </c>
      <c r="B56" t="s">
        <v>159</v>
      </c>
      <c r="C56" t="s">
        <v>74</v>
      </c>
      <c r="D56" t="s">
        <v>75</v>
      </c>
      <c r="E56">
        <v>7200</v>
      </c>
      <c r="F56">
        <v>1200</v>
      </c>
      <c r="G56">
        <v>8400</v>
      </c>
    </row>
    <row r="57" spans="1:7" x14ac:dyDescent="0.45">
      <c r="A57">
        <v>58</v>
      </c>
      <c r="B57" t="s">
        <v>160</v>
      </c>
      <c r="C57" t="s">
        <v>79</v>
      </c>
      <c r="D57" t="s">
        <v>80</v>
      </c>
      <c r="E57">
        <v>14400</v>
      </c>
      <c r="F57">
        <v>2400</v>
      </c>
      <c r="G57">
        <v>16800</v>
      </c>
    </row>
    <row r="58" spans="1:7" x14ac:dyDescent="0.45">
      <c r="A58">
        <v>59</v>
      </c>
      <c r="B58" t="s">
        <v>161</v>
      </c>
      <c r="C58" t="s">
        <v>7</v>
      </c>
      <c r="D58" t="s">
        <v>8</v>
      </c>
      <c r="E58">
        <v>19200</v>
      </c>
      <c r="F58">
        <v>3200</v>
      </c>
      <c r="G58">
        <v>22400</v>
      </c>
    </row>
    <row r="59" spans="1:7" x14ac:dyDescent="0.45">
      <c r="A59">
        <v>60</v>
      </c>
      <c r="B59" t="s">
        <v>162</v>
      </c>
      <c r="C59" t="s">
        <v>12</v>
      </c>
      <c r="D59" t="s">
        <v>13</v>
      </c>
      <c r="E59">
        <v>18000</v>
      </c>
      <c r="F59">
        <v>3000</v>
      </c>
      <c r="G59">
        <v>21000</v>
      </c>
    </row>
    <row r="60" spans="1:7" x14ac:dyDescent="0.45">
      <c r="A60">
        <v>61</v>
      </c>
      <c r="B60" t="s">
        <v>163</v>
      </c>
      <c r="C60" t="s">
        <v>15</v>
      </c>
      <c r="D60" t="s">
        <v>16</v>
      </c>
      <c r="E60">
        <v>14400</v>
      </c>
      <c r="F60">
        <v>2400</v>
      </c>
      <c r="G60">
        <v>16800</v>
      </c>
    </row>
    <row r="61" spans="1:7" x14ac:dyDescent="0.45">
      <c r="A61">
        <v>62</v>
      </c>
      <c r="B61" t="s">
        <v>164</v>
      </c>
      <c r="C61" t="s">
        <v>18</v>
      </c>
      <c r="D61" t="s">
        <v>19</v>
      </c>
      <c r="E61">
        <v>9000</v>
      </c>
      <c r="F61">
        <v>1500</v>
      </c>
      <c r="G61">
        <v>10500</v>
      </c>
    </row>
    <row r="62" spans="1:7" x14ac:dyDescent="0.45">
      <c r="A62">
        <v>63</v>
      </c>
      <c r="B62" t="s">
        <v>165</v>
      </c>
      <c r="C62" t="s">
        <v>21</v>
      </c>
      <c r="D62" t="s">
        <v>22</v>
      </c>
      <c r="E62">
        <v>10800</v>
      </c>
      <c r="F62">
        <v>1800</v>
      </c>
      <c r="G62">
        <v>12600</v>
      </c>
    </row>
    <row r="63" spans="1:7" x14ac:dyDescent="0.45">
      <c r="A63">
        <v>64</v>
      </c>
      <c r="B63" t="s">
        <v>166</v>
      </c>
      <c r="C63" t="s">
        <v>26</v>
      </c>
      <c r="D63" t="s">
        <v>27</v>
      </c>
      <c r="E63">
        <v>9600</v>
      </c>
      <c r="F63">
        <v>1600</v>
      </c>
      <c r="G63">
        <v>11200</v>
      </c>
    </row>
    <row r="64" spans="1:7" x14ac:dyDescent="0.45">
      <c r="A64">
        <v>65</v>
      </c>
      <c r="B64" t="s">
        <v>167</v>
      </c>
      <c r="C64" t="s">
        <v>28</v>
      </c>
      <c r="D64" t="s">
        <v>29</v>
      </c>
      <c r="E64">
        <v>8400</v>
      </c>
      <c r="F64">
        <v>1400</v>
      </c>
      <c r="G64">
        <v>9800</v>
      </c>
    </row>
    <row r="65" spans="1:7" x14ac:dyDescent="0.45">
      <c r="A65">
        <v>66</v>
      </c>
      <c r="B65" t="s">
        <v>168</v>
      </c>
      <c r="C65" t="s">
        <v>32</v>
      </c>
      <c r="D65" t="s">
        <v>33</v>
      </c>
      <c r="E65">
        <v>13200</v>
      </c>
      <c r="F65">
        <v>2200</v>
      </c>
      <c r="G65">
        <v>15400</v>
      </c>
    </row>
    <row r="66" spans="1:7" x14ac:dyDescent="0.45">
      <c r="A66">
        <v>67</v>
      </c>
      <c r="B66" t="s">
        <v>169</v>
      </c>
      <c r="C66" t="s">
        <v>36</v>
      </c>
      <c r="D66" t="s">
        <v>37</v>
      </c>
      <c r="E66">
        <v>6000</v>
      </c>
      <c r="F66">
        <v>1000</v>
      </c>
      <c r="G66">
        <v>7000</v>
      </c>
    </row>
    <row r="67" spans="1:7" x14ac:dyDescent="0.45">
      <c r="A67">
        <v>68</v>
      </c>
      <c r="B67" t="s">
        <v>170</v>
      </c>
      <c r="C67" t="s">
        <v>39</v>
      </c>
      <c r="D67" t="s">
        <v>40</v>
      </c>
      <c r="E67">
        <v>10800</v>
      </c>
      <c r="F67">
        <v>1800</v>
      </c>
      <c r="G67">
        <v>12600</v>
      </c>
    </row>
    <row r="68" spans="1:7" x14ac:dyDescent="0.45">
      <c r="A68">
        <v>69</v>
      </c>
      <c r="B68" t="s">
        <v>171</v>
      </c>
      <c r="C68" t="s">
        <v>43</v>
      </c>
      <c r="D68" t="s">
        <v>44</v>
      </c>
      <c r="E68">
        <v>9600</v>
      </c>
      <c r="F68">
        <v>1600</v>
      </c>
      <c r="G68">
        <v>11200</v>
      </c>
    </row>
    <row r="69" spans="1:7" x14ac:dyDescent="0.45">
      <c r="A69">
        <v>70</v>
      </c>
      <c r="B69" t="s">
        <v>172</v>
      </c>
      <c r="C69" t="s">
        <v>70</v>
      </c>
      <c r="D69" t="s">
        <v>71</v>
      </c>
      <c r="E69">
        <v>8400</v>
      </c>
      <c r="F69">
        <v>1400</v>
      </c>
      <c r="G69">
        <v>9800</v>
      </c>
    </row>
    <row r="70" spans="1:7" x14ac:dyDescent="0.45">
      <c r="A70">
        <v>71</v>
      </c>
      <c r="B70" t="s">
        <v>173</v>
      </c>
      <c r="C70" t="s">
        <v>72</v>
      </c>
      <c r="D70" t="s">
        <v>73</v>
      </c>
      <c r="E70">
        <v>13200</v>
      </c>
      <c r="F70">
        <v>2200</v>
      </c>
      <c r="G70">
        <v>15400</v>
      </c>
    </row>
    <row r="71" spans="1:7" x14ac:dyDescent="0.45">
      <c r="A71">
        <v>72</v>
      </c>
      <c r="B71" t="s">
        <v>174</v>
      </c>
      <c r="C71" t="s">
        <v>74</v>
      </c>
      <c r="D71" t="s">
        <v>75</v>
      </c>
      <c r="E71">
        <v>14400</v>
      </c>
      <c r="F71">
        <v>2400</v>
      </c>
      <c r="G71">
        <v>16800</v>
      </c>
    </row>
    <row r="72" spans="1:7" x14ac:dyDescent="0.45">
      <c r="A72">
        <v>73</v>
      </c>
      <c r="B72" t="s">
        <v>175</v>
      </c>
      <c r="C72" t="s">
        <v>79</v>
      </c>
      <c r="D72" t="s">
        <v>80</v>
      </c>
      <c r="E72">
        <v>19200</v>
      </c>
      <c r="F72">
        <v>3200</v>
      </c>
      <c r="G72">
        <v>22400</v>
      </c>
    </row>
    <row r="73" spans="1:7" x14ac:dyDescent="0.45">
      <c r="A73">
        <v>74</v>
      </c>
      <c r="B73" t="s">
        <v>176</v>
      </c>
      <c r="C73" t="s">
        <v>7</v>
      </c>
      <c r="D73" t="s">
        <v>8</v>
      </c>
      <c r="E73">
        <v>18600</v>
      </c>
      <c r="F73">
        <v>3100</v>
      </c>
      <c r="G73">
        <v>21700</v>
      </c>
    </row>
    <row r="74" spans="1:7" x14ac:dyDescent="0.45">
      <c r="A74">
        <v>75</v>
      </c>
      <c r="B74" t="s">
        <v>177</v>
      </c>
      <c r="C74" t="s">
        <v>12</v>
      </c>
      <c r="D74" t="s">
        <v>13</v>
      </c>
      <c r="E74">
        <v>7200</v>
      </c>
      <c r="F74">
        <v>1200</v>
      </c>
      <c r="G74">
        <v>8400</v>
      </c>
    </row>
    <row r="75" spans="1:7" x14ac:dyDescent="0.45">
      <c r="A75">
        <v>76</v>
      </c>
      <c r="B75" t="s">
        <v>178</v>
      </c>
      <c r="C75" t="s">
        <v>15</v>
      </c>
      <c r="D75" t="s">
        <v>16</v>
      </c>
      <c r="E75">
        <v>14400</v>
      </c>
      <c r="F75">
        <v>2400</v>
      </c>
      <c r="G75">
        <v>16800</v>
      </c>
    </row>
    <row r="76" spans="1:7" x14ac:dyDescent="0.45">
      <c r="A76">
        <v>77</v>
      </c>
      <c r="B76" t="s">
        <v>179</v>
      </c>
      <c r="C76" t="s">
        <v>18</v>
      </c>
      <c r="D76" t="s">
        <v>19</v>
      </c>
      <c r="E76">
        <v>19200</v>
      </c>
      <c r="F76">
        <v>3200</v>
      </c>
      <c r="G76">
        <v>22400</v>
      </c>
    </row>
    <row r="77" spans="1:7" x14ac:dyDescent="0.45">
      <c r="A77">
        <v>78</v>
      </c>
      <c r="B77" t="s">
        <v>180</v>
      </c>
      <c r="C77" t="s">
        <v>21</v>
      </c>
      <c r="D77" t="s">
        <v>22</v>
      </c>
      <c r="E77">
        <v>18000</v>
      </c>
      <c r="F77">
        <v>3000</v>
      </c>
      <c r="G77">
        <v>21000</v>
      </c>
    </row>
    <row r="78" spans="1:7" x14ac:dyDescent="0.45">
      <c r="A78">
        <v>79</v>
      </c>
      <c r="B78" t="s">
        <v>181</v>
      </c>
      <c r="C78" t="s">
        <v>26</v>
      </c>
      <c r="D78" t="s">
        <v>27</v>
      </c>
      <c r="E78">
        <v>14400</v>
      </c>
      <c r="F78">
        <v>2400</v>
      </c>
      <c r="G78">
        <v>16800</v>
      </c>
    </row>
    <row r="79" spans="1:7" x14ac:dyDescent="0.45">
      <c r="A79">
        <v>80</v>
      </c>
      <c r="B79" t="s">
        <v>182</v>
      </c>
      <c r="C79" t="s">
        <v>28</v>
      </c>
      <c r="D79" t="s">
        <v>29</v>
      </c>
      <c r="E79">
        <v>9000</v>
      </c>
      <c r="F79">
        <v>1500</v>
      </c>
      <c r="G79">
        <v>10500</v>
      </c>
    </row>
    <row r="80" spans="1:7" x14ac:dyDescent="0.45">
      <c r="A80">
        <v>81</v>
      </c>
      <c r="B80" t="s">
        <v>183</v>
      </c>
      <c r="C80" t="s">
        <v>32</v>
      </c>
      <c r="D80" t="s">
        <v>33</v>
      </c>
      <c r="E80">
        <v>10800</v>
      </c>
      <c r="F80">
        <v>1800</v>
      </c>
      <c r="G80">
        <v>12600</v>
      </c>
    </row>
    <row r="81" spans="1:7" x14ac:dyDescent="0.45">
      <c r="A81">
        <v>82</v>
      </c>
      <c r="B81" t="s">
        <v>184</v>
      </c>
      <c r="C81" t="s">
        <v>70</v>
      </c>
      <c r="D81" t="s">
        <v>71</v>
      </c>
      <c r="E81">
        <v>9600</v>
      </c>
      <c r="F81">
        <v>1600</v>
      </c>
      <c r="G81">
        <v>11200</v>
      </c>
    </row>
    <row r="82" spans="1:7" x14ac:dyDescent="0.45">
      <c r="A82">
        <v>83</v>
      </c>
      <c r="B82" t="s">
        <v>185</v>
      </c>
      <c r="C82" t="s">
        <v>72</v>
      </c>
      <c r="D82" t="s">
        <v>73</v>
      </c>
      <c r="E82">
        <v>8400</v>
      </c>
      <c r="F82">
        <v>1400</v>
      </c>
      <c r="G82">
        <v>9800</v>
      </c>
    </row>
    <row r="83" spans="1:7" x14ac:dyDescent="0.45">
      <c r="A83">
        <v>84</v>
      </c>
      <c r="B83" t="s">
        <v>186</v>
      </c>
      <c r="C83" t="s">
        <v>74</v>
      </c>
      <c r="D83" t="s">
        <v>75</v>
      </c>
      <c r="E83">
        <v>13200</v>
      </c>
      <c r="F83">
        <v>2200</v>
      </c>
      <c r="G83">
        <v>15400</v>
      </c>
    </row>
    <row r="84" spans="1:7" x14ac:dyDescent="0.45">
      <c r="A84">
        <v>85</v>
      </c>
      <c r="B84" t="s">
        <v>187</v>
      </c>
      <c r="C84" t="s">
        <v>79</v>
      </c>
      <c r="D84" t="s">
        <v>80</v>
      </c>
      <c r="E84">
        <v>6000</v>
      </c>
      <c r="F84">
        <v>1000</v>
      </c>
      <c r="G84">
        <v>7000</v>
      </c>
    </row>
    <row r="85" spans="1:7" x14ac:dyDescent="0.45">
      <c r="A85">
        <v>86</v>
      </c>
      <c r="B85" t="s">
        <v>188</v>
      </c>
      <c r="C85" t="s">
        <v>7</v>
      </c>
      <c r="D85" t="s">
        <v>8</v>
      </c>
      <c r="E85">
        <v>10800</v>
      </c>
      <c r="F85">
        <v>1800</v>
      </c>
      <c r="G85">
        <v>12600</v>
      </c>
    </row>
    <row r="86" spans="1:7" x14ac:dyDescent="0.45">
      <c r="A86">
        <v>87</v>
      </c>
      <c r="B86" t="s">
        <v>189</v>
      </c>
      <c r="C86" t="s">
        <v>12</v>
      </c>
      <c r="D86" t="s">
        <v>13</v>
      </c>
      <c r="E86">
        <v>7200</v>
      </c>
      <c r="F86">
        <v>1200</v>
      </c>
      <c r="G86">
        <v>8400</v>
      </c>
    </row>
    <row r="87" spans="1:7" x14ac:dyDescent="0.45">
      <c r="A87">
        <v>88</v>
      </c>
      <c r="B87" t="s">
        <v>190</v>
      </c>
      <c r="C87" t="s">
        <v>15</v>
      </c>
      <c r="D87" t="s">
        <v>16</v>
      </c>
      <c r="E87">
        <v>14400</v>
      </c>
      <c r="F87">
        <v>2400</v>
      </c>
      <c r="G87">
        <v>16800</v>
      </c>
    </row>
    <row r="88" spans="1:7" x14ac:dyDescent="0.45">
      <c r="A88">
        <v>89</v>
      </c>
      <c r="B88" t="s">
        <v>191</v>
      </c>
      <c r="C88" t="s">
        <v>18</v>
      </c>
      <c r="D88" t="s">
        <v>19</v>
      </c>
      <c r="E88">
        <v>19200</v>
      </c>
      <c r="F88">
        <v>3200</v>
      </c>
      <c r="G88">
        <v>22400</v>
      </c>
    </row>
    <row r="89" spans="1:7" x14ac:dyDescent="0.45">
      <c r="A89">
        <v>90</v>
      </c>
      <c r="B89" t="s">
        <v>192</v>
      </c>
      <c r="C89" t="s">
        <v>21</v>
      </c>
      <c r="D89" t="s">
        <v>22</v>
      </c>
      <c r="E89">
        <v>18000</v>
      </c>
      <c r="F89">
        <v>3000</v>
      </c>
      <c r="G89">
        <v>21000</v>
      </c>
    </row>
    <row r="90" spans="1:7" x14ac:dyDescent="0.45">
      <c r="A90">
        <v>91</v>
      </c>
      <c r="B90" t="s">
        <v>193</v>
      </c>
      <c r="C90" t="s">
        <v>26</v>
      </c>
      <c r="D90" t="s">
        <v>27</v>
      </c>
      <c r="E90">
        <v>14400</v>
      </c>
      <c r="F90">
        <v>2400</v>
      </c>
      <c r="G90">
        <v>16800</v>
      </c>
    </row>
    <row r="91" spans="1:7" x14ac:dyDescent="0.45">
      <c r="A91">
        <v>93</v>
      </c>
      <c r="B91" t="s">
        <v>194</v>
      </c>
      <c r="C91" t="s">
        <v>28</v>
      </c>
      <c r="D91" t="s">
        <v>29</v>
      </c>
      <c r="E91">
        <v>9000</v>
      </c>
      <c r="F91">
        <v>1500</v>
      </c>
      <c r="G91">
        <v>10500</v>
      </c>
    </row>
    <row r="92" spans="1:7" x14ac:dyDescent="0.45">
      <c r="A92">
        <v>94</v>
      </c>
      <c r="B92" t="s">
        <v>195</v>
      </c>
      <c r="C92" t="s">
        <v>32</v>
      </c>
      <c r="D92" t="s">
        <v>33</v>
      </c>
      <c r="E92">
        <v>10800</v>
      </c>
      <c r="F92">
        <v>1800</v>
      </c>
      <c r="G92">
        <v>12600</v>
      </c>
    </row>
    <row r="93" spans="1:7" x14ac:dyDescent="0.45">
      <c r="A93">
        <v>95</v>
      </c>
      <c r="B93" t="s">
        <v>196</v>
      </c>
      <c r="C93" t="s">
        <v>47</v>
      </c>
      <c r="D93" t="s">
        <v>48</v>
      </c>
      <c r="E93">
        <v>9600</v>
      </c>
      <c r="F93">
        <v>1600</v>
      </c>
      <c r="G93">
        <v>11200</v>
      </c>
    </row>
    <row r="94" spans="1:7" x14ac:dyDescent="0.45">
      <c r="A94">
        <v>96</v>
      </c>
      <c r="B94" t="s">
        <v>197</v>
      </c>
      <c r="C94" t="s">
        <v>51</v>
      </c>
      <c r="D94" t="s">
        <v>52</v>
      </c>
      <c r="E94">
        <v>8400</v>
      </c>
      <c r="F94">
        <v>1400</v>
      </c>
      <c r="G94">
        <v>9800</v>
      </c>
    </row>
    <row r="95" spans="1:7" x14ac:dyDescent="0.45">
      <c r="A95">
        <v>97</v>
      </c>
      <c r="B95" t="s">
        <v>198</v>
      </c>
      <c r="C95" t="s">
        <v>54</v>
      </c>
      <c r="D95" t="s">
        <v>55</v>
      </c>
      <c r="E95">
        <v>13200</v>
      </c>
      <c r="F95">
        <v>2200</v>
      </c>
      <c r="G95">
        <v>15400</v>
      </c>
    </row>
    <row r="96" spans="1:7" x14ac:dyDescent="0.45">
      <c r="A96">
        <v>98</v>
      </c>
      <c r="B96" t="s">
        <v>199</v>
      </c>
      <c r="C96" t="s">
        <v>58</v>
      </c>
      <c r="D96" t="s">
        <v>59</v>
      </c>
      <c r="E96">
        <v>6000</v>
      </c>
      <c r="F96">
        <v>1000</v>
      </c>
      <c r="G96">
        <v>7000</v>
      </c>
    </row>
    <row r="97" spans="1:7" x14ac:dyDescent="0.45">
      <c r="A97">
        <v>99</v>
      </c>
      <c r="B97" t="s">
        <v>200</v>
      </c>
      <c r="C97" t="s">
        <v>63</v>
      </c>
      <c r="D97" t="s">
        <v>64</v>
      </c>
      <c r="E97">
        <v>10800</v>
      </c>
      <c r="F97">
        <v>1800</v>
      </c>
      <c r="G97">
        <v>12600</v>
      </c>
    </row>
    <row r="98" spans="1:7" x14ac:dyDescent="0.45">
      <c r="A98">
        <v>100</v>
      </c>
      <c r="B98" t="s">
        <v>201</v>
      </c>
      <c r="C98" t="s">
        <v>65</v>
      </c>
      <c r="D98" t="s">
        <v>66</v>
      </c>
      <c r="E98">
        <v>9600</v>
      </c>
      <c r="F98">
        <v>1600</v>
      </c>
      <c r="G98">
        <v>11200</v>
      </c>
    </row>
    <row r="99" spans="1:7" x14ac:dyDescent="0.45">
      <c r="A99">
        <v>101</v>
      </c>
      <c r="B99" t="s">
        <v>202</v>
      </c>
      <c r="C99" t="s">
        <v>70</v>
      </c>
      <c r="D99" t="s">
        <v>71</v>
      </c>
      <c r="E99">
        <v>8400</v>
      </c>
      <c r="F99">
        <v>1400</v>
      </c>
      <c r="G99">
        <v>9800</v>
      </c>
    </row>
    <row r="100" spans="1:7" x14ac:dyDescent="0.45">
      <c r="A100">
        <v>102</v>
      </c>
      <c r="B100" t="s">
        <v>203</v>
      </c>
      <c r="C100" t="s">
        <v>72</v>
      </c>
      <c r="D100" t="s">
        <v>73</v>
      </c>
      <c r="E100">
        <v>13200</v>
      </c>
      <c r="F100">
        <v>2200</v>
      </c>
      <c r="G100">
        <v>15400</v>
      </c>
    </row>
    <row r="101" spans="1:7" x14ac:dyDescent="0.45">
      <c r="A101">
        <v>103</v>
      </c>
      <c r="B101" t="s">
        <v>204</v>
      </c>
      <c r="C101" t="s">
        <v>74</v>
      </c>
      <c r="D101" t="s">
        <v>75</v>
      </c>
      <c r="E101">
        <v>6000</v>
      </c>
      <c r="F101">
        <v>1000</v>
      </c>
      <c r="G101">
        <v>7000</v>
      </c>
    </row>
    <row r="102" spans="1:7" x14ac:dyDescent="0.45">
      <c r="A102">
        <v>104</v>
      </c>
      <c r="B102" t="s">
        <v>205</v>
      </c>
      <c r="C102" t="s">
        <v>79</v>
      </c>
      <c r="D102" t="s">
        <v>80</v>
      </c>
      <c r="E102">
        <v>7200</v>
      </c>
      <c r="F102">
        <v>1200</v>
      </c>
      <c r="G102">
        <v>8400</v>
      </c>
    </row>
    <row r="103" spans="1:7" x14ac:dyDescent="0.45">
      <c r="A103">
        <v>105</v>
      </c>
      <c r="B103" t="s">
        <v>206</v>
      </c>
      <c r="C103" t="s">
        <v>7</v>
      </c>
      <c r="D103" t="s">
        <v>8</v>
      </c>
      <c r="E103">
        <v>10200</v>
      </c>
      <c r="F103">
        <v>1700</v>
      </c>
      <c r="G103">
        <v>11900</v>
      </c>
    </row>
    <row r="104" spans="1:7" x14ac:dyDescent="0.45">
      <c r="A104">
        <v>106</v>
      </c>
      <c r="B104" t="s">
        <v>207</v>
      </c>
      <c r="C104" t="s">
        <v>12</v>
      </c>
      <c r="D104" t="s">
        <v>13</v>
      </c>
      <c r="E104">
        <v>12000</v>
      </c>
      <c r="F104">
        <v>2000</v>
      </c>
      <c r="G104">
        <v>14000</v>
      </c>
    </row>
    <row r="105" spans="1:7" x14ac:dyDescent="0.45">
      <c r="A105">
        <v>107</v>
      </c>
      <c r="B105" t="s">
        <v>208</v>
      </c>
      <c r="C105" t="s">
        <v>15</v>
      </c>
      <c r="D105" t="s">
        <v>16</v>
      </c>
      <c r="E105">
        <v>15000</v>
      </c>
      <c r="F105">
        <v>2500</v>
      </c>
      <c r="G105">
        <v>17500</v>
      </c>
    </row>
    <row r="106" spans="1:7" x14ac:dyDescent="0.45">
      <c r="A106">
        <v>108</v>
      </c>
      <c r="B106" t="s">
        <v>209</v>
      </c>
      <c r="C106" t="s">
        <v>18</v>
      </c>
      <c r="D106" t="s">
        <v>19</v>
      </c>
      <c r="E106">
        <v>7800</v>
      </c>
      <c r="F106">
        <v>1300</v>
      </c>
      <c r="G106">
        <v>9100</v>
      </c>
    </row>
    <row r="107" spans="1:7" x14ac:dyDescent="0.45">
      <c r="A107">
        <v>109</v>
      </c>
      <c r="B107" t="s">
        <v>210</v>
      </c>
      <c r="C107" t="s">
        <v>21</v>
      </c>
      <c r="D107" t="s">
        <v>22</v>
      </c>
      <c r="E107">
        <v>13200</v>
      </c>
      <c r="F107">
        <v>2200</v>
      </c>
      <c r="G107">
        <v>15400</v>
      </c>
    </row>
    <row r="108" spans="1:7" x14ac:dyDescent="0.45">
      <c r="A108">
        <v>110</v>
      </c>
      <c r="B108" t="s">
        <v>211</v>
      </c>
      <c r="C108" t="s">
        <v>26</v>
      </c>
      <c r="D108" t="s">
        <v>27</v>
      </c>
      <c r="E108">
        <v>12600</v>
      </c>
      <c r="F108">
        <v>2100</v>
      </c>
      <c r="G108">
        <v>14700</v>
      </c>
    </row>
    <row r="109" spans="1:7" x14ac:dyDescent="0.45">
      <c r="A109">
        <v>111</v>
      </c>
      <c r="B109" t="s">
        <v>212</v>
      </c>
      <c r="C109" t="s">
        <v>28</v>
      </c>
      <c r="D109" t="s">
        <v>29</v>
      </c>
      <c r="E109">
        <v>15600</v>
      </c>
      <c r="F109">
        <v>2600</v>
      </c>
      <c r="G109">
        <v>18200</v>
      </c>
    </row>
    <row r="110" spans="1:7" x14ac:dyDescent="0.45">
      <c r="A110">
        <v>112</v>
      </c>
      <c r="B110" t="s">
        <v>213</v>
      </c>
      <c r="C110" t="s">
        <v>32</v>
      </c>
      <c r="D110" t="s">
        <v>33</v>
      </c>
      <c r="E110">
        <v>16200</v>
      </c>
      <c r="F110">
        <v>2700</v>
      </c>
      <c r="G110">
        <v>18900</v>
      </c>
    </row>
    <row r="111" spans="1:7" x14ac:dyDescent="0.45">
      <c r="A111">
        <v>113</v>
      </c>
      <c r="B111" t="s">
        <v>214</v>
      </c>
      <c r="C111" t="s">
        <v>36</v>
      </c>
      <c r="D111" t="s">
        <v>37</v>
      </c>
      <c r="E111">
        <v>6600</v>
      </c>
      <c r="F111">
        <v>1100</v>
      </c>
      <c r="G111">
        <v>7700</v>
      </c>
    </row>
    <row r="112" spans="1:7" x14ac:dyDescent="0.45">
      <c r="A112">
        <v>114</v>
      </c>
      <c r="B112" t="s">
        <v>215</v>
      </c>
      <c r="C112" t="s">
        <v>39</v>
      </c>
      <c r="D112" t="s">
        <v>40</v>
      </c>
      <c r="E112">
        <v>18600</v>
      </c>
      <c r="F112">
        <v>3100</v>
      </c>
      <c r="G112">
        <v>21700</v>
      </c>
    </row>
    <row r="113" spans="1:7" x14ac:dyDescent="0.45">
      <c r="A113">
        <v>115</v>
      </c>
      <c r="B113" t="s">
        <v>216</v>
      </c>
      <c r="C113" t="s">
        <v>43</v>
      </c>
      <c r="D113" t="s">
        <v>44</v>
      </c>
      <c r="E113">
        <v>7200</v>
      </c>
      <c r="F113">
        <v>1200</v>
      </c>
      <c r="G113">
        <v>8400</v>
      </c>
    </row>
    <row r="114" spans="1:7" x14ac:dyDescent="0.45">
      <c r="A114">
        <v>116</v>
      </c>
      <c r="B114" t="s">
        <v>217</v>
      </c>
      <c r="C114" t="s">
        <v>70</v>
      </c>
      <c r="D114" t="s">
        <v>71</v>
      </c>
      <c r="E114">
        <v>14400</v>
      </c>
      <c r="F114">
        <v>2400</v>
      </c>
      <c r="G114">
        <v>16800</v>
      </c>
    </row>
    <row r="115" spans="1:7" x14ac:dyDescent="0.45">
      <c r="A115">
        <v>117</v>
      </c>
      <c r="B115" t="s">
        <v>218</v>
      </c>
      <c r="C115" t="s">
        <v>72</v>
      </c>
      <c r="D115" t="s">
        <v>73</v>
      </c>
      <c r="E115">
        <v>19200</v>
      </c>
      <c r="F115">
        <v>3200</v>
      </c>
      <c r="G115">
        <v>22400</v>
      </c>
    </row>
    <row r="116" spans="1:7" x14ac:dyDescent="0.45">
      <c r="A116">
        <v>118</v>
      </c>
      <c r="B116" t="s">
        <v>219</v>
      </c>
      <c r="C116" t="s">
        <v>74</v>
      </c>
      <c r="D116" t="s">
        <v>75</v>
      </c>
      <c r="E116">
        <v>18600</v>
      </c>
      <c r="F116">
        <v>3100</v>
      </c>
      <c r="G116">
        <v>21700</v>
      </c>
    </row>
    <row r="117" spans="1:7" x14ac:dyDescent="0.45">
      <c r="A117">
        <v>119</v>
      </c>
      <c r="B117" t="s">
        <v>220</v>
      </c>
      <c r="C117" t="s">
        <v>79</v>
      </c>
      <c r="D117" t="s">
        <v>80</v>
      </c>
      <c r="E117">
        <v>7200</v>
      </c>
      <c r="F117">
        <v>1200</v>
      </c>
      <c r="G117">
        <v>8400</v>
      </c>
    </row>
    <row r="118" spans="1:7" x14ac:dyDescent="0.45">
      <c r="A118">
        <v>120</v>
      </c>
      <c r="B118" t="s">
        <v>221</v>
      </c>
      <c r="C118" t="s">
        <v>7</v>
      </c>
      <c r="D118" t="s">
        <v>8</v>
      </c>
      <c r="E118">
        <v>14400</v>
      </c>
      <c r="F118">
        <v>2400</v>
      </c>
      <c r="G118">
        <v>16800</v>
      </c>
    </row>
    <row r="119" spans="1:7" x14ac:dyDescent="0.45">
      <c r="A119">
        <v>121</v>
      </c>
      <c r="B119" t="s">
        <v>222</v>
      </c>
      <c r="C119" t="s">
        <v>12</v>
      </c>
      <c r="D119" t="s">
        <v>13</v>
      </c>
      <c r="E119">
        <v>19200</v>
      </c>
      <c r="F119">
        <v>3200</v>
      </c>
      <c r="G119">
        <v>22400</v>
      </c>
    </row>
    <row r="120" spans="1:7" x14ac:dyDescent="0.45">
      <c r="A120">
        <v>122</v>
      </c>
      <c r="B120" t="s">
        <v>223</v>
      </c>
      <c r="C120" t="s">
        <v>15</v>
      </c>
      <c r="D120" t="s">
        <v>16</v>
      </c>
      <c r="E120">
        <v>18000</v>
      </c>
      <c r="F120">
        <v>3000</v>
      </c>
      <c r="G120">
        <v>21000</v>
      </c>
    </row>
    <row r="121" spans="1:7" x14ac:dyDescent="0.45">
      <c r="A121">
        <v>123</v>
      </c>
      <c r="B121" t="s">
        <v>224</v>
      </c>
      <c r="C121" t="s">
        <v>18</v>
      </c>
      <c r="D121" t="s">
        <v>19</v>
      </c>
      <c r="E121">
        <v>14400</v>
      </c>
      <c r="F121">
        <v>2400</v>
      </c>
      <c r="G121">
        <v>16800</v>
      </c>
    </row>
    <row r="122" spans="1:7" x14ac:dyDescent="0.45">
      <c r="A122">
        <v>124</v>
      </c>
      <c r="B122" t="s">
        <v>225</v>
      </c>
      <c r="C122" t="s">
        <v>21</v>
      </c>
      <c r="D122" t="s">
        <v>22</v>
      </c>
      <c r="E122">
        <v>9000</v>
      </c>
      <c r="F122">
        <v>1500</v>
      </c>
      <c r="G122">
        <v>10500</v>
      </c>
    </row>
    <row r="123" spans="1:7" x14ac:dyDescent="0.45">
      <c r="A123">
        <v>125</v>
      </c>
      <c r="B123" t="s">
        <v>226</v>
      </c>
      <c r="C123" t="s">
        <v>26</v>
      </c>
      <c r="D123" t="s">
        <v>27</v>
      </c>
      <c r="E123">
        <v>10800</v>
      </c>
      <c r="F123">
        <v>1800</v>
      </c>
      <c r="G123">
        <v>12600</v>
      </c>
    </row>
    <row r="124" spans="1:7" x14ac:dyDescent="0.45">
      <c r="A124">
        <v>126</v>
      </c>
      <c r="B124" t="s">
        <v>227</v>
      </c>
      <c r="C124" t="s">
        <v>47</v>
      </c>
      <c r="D124" t="s">
        <v>48</v>
      </c>
      <c r="E124">
        <v>9600</v>
      </c>
      <c r="F124">
        <v>1600</v>
      </c>
      <c r="G124">
        <v>11200</v>
      </c>
    </row>
    <row r="125" spans="1:7" x14ac:dyDescent="0.45">
      <c r="A125">
        <v>127</v>
      </c>
      <c r="B125" t="s">
        <v>228</v>
      </c>
      <c r="C125" t="s">
        <v>51</v>
      </c>
      <c r="D125" t="s">
        <v>52</v>
      </c>
      <c r="E125">
        <v>8400</v>
      </c>
      <c r="F125">
        <v>1400</v>
      </c>
      <c r="G125">
        <v>9800</v>
      </c>
    </row>
    <row r="126" spans="1:7" x14ac:dyDescent="0.45">
      <c r="A126">
        <v>128</v>
      </c>
      <c r="B126" t="s">
        <v>229</v>
      </c>
      <c r="C126" t="s">
        <v>54</v>
      </c>
      <c r="D126" t="s">
        <v>55</v>
      </c>
      <c r="E126">
        <v>13200</v>
      </c>
      <c r="F126">
        <v>2200</v>
      </c>
      <c r="G126">
        <v>15400</v>
      </c>
    </row>
    <row r="127" spans="1:7" x14ac:dyDescent="0.45">
      <c r="A127">
        <v>129</v>
      </c>
      <c r="B127" t="s">
        <v>230</v>
      </c>
      <c r="C127" t="s">
        <v>58</v>
      </c>
      <c r="D127" t="s">
        <v>59</v>
      </c>
      <c r="E127">
        <v>6000</v>
      </c>
      <c r="F127">
        <v>1000</v>
      </c>
      <c r="G127">
        <v>7000</v>
      </c>
    </row>
    <row r="128" spans="1:7" x14ac:dyDescent="0.45">
      <c r="A128">
        <v>130</v>
      </c>
      <c r="B128" t="s">
        <v>231</v>
      </c>
      <c r="C128" t="s">
        <v>63</v>
      </c>
      <c r="D128" t="s">
        <v>64</v>
      </c>
      <c r="E128">
        <v>10800</v>
      </c>
      <c r="F128">
        <v>1800</v>
      </c>
      <c r="G128">
        <v>12600</v>
      </c>
    </row>
    <row r="129" spans="1:7" x14ac:dyDescent="0.45">
      <c r="A129">
        <v>131</v>
      </c>
      <c r="B129" t="s">
        <v>232</v>
      </c>
      <c r="C129" t="s">
        <v>65</v>
      </c>
      <c r="D129" t="s">
        <v>66</v>
      </c>
      <c r="E129">
        <v>9600</v>
      </c>
      <c r="F129">
        <v>1600</v>
      </c>
      <c r="G129">
        <v>11200</v>
      </c>
    </row>
    <row r="130" spans="1:7" x14ac:dyDescent="0.45">
      <c r="A130">
        <v>132</v>
      </c>
      <c r="B130" t="s">
        <v>233</v>
      </c>
      <c r="C130" t="s">
        <v>70</v>
      </c>
      <c r="D130" t="s">
        <v>71</v>
      </c>
      <c r="E130">
        <v>8400</v>
      </c>
      <c r="F130">
        <v>1400</v>
      </c>
      <c r="G130">
        <v>9800</v>
      </c>
    </row>
    <row r="131" spans="1:7" x14ac:dyDescent="0.45">
      <c r="A131">
        <v>133</v>
      </c>
      <c r="B131" t="s">
        <v>234</v>
      </c>
      <c r="C131" t="s">
        <v>72</v>
      </c>
      <c r="D131" t="s">
        <v>73</v>
      </c>
      <c r="E131">
        <v>13200</v>
      </c>
      <c r="F131">
        <v>2200</v>
      </c>
      <c r="G131">
        <v>15400</v>
      </c>
    </row>
    <row r="132" spans="1:7" x14ac:dyDescent="0.45">
      <c r="A132">
        <v>134</v>
      </c>
      <c r="B132" t="s">
        <v>235</v>
      </c>
      <c r="C132" t="s">
        <v>74</v>
      </c>
      <c r="D132" t="s">
        <v>75</v>
      </c>
      <c r="E132">
        <v>14400</v>
      </c>
      <c r="F132">
        <v>2400</v>
      </c>
      <c r="G132">
        <v>16800</v>
      </c>
    </row>
    <row r="133" spans="1:7" x14ac:dyDescent="0.45">
      <c r="A133">
        <v>135</v>
      </c>
      <c r="B133" t="s">
        <v>236</v>
      </c>
      <c r="C133" t="s">
        <v>79</v>
      </c>
      <c r="D133" t="s">
        <v>80</v>
      </c>
      <c r="E133">
        <v>19200</v>
      </c>
      <c r="F133">
        <v>3200</v>
      </c>
      <c r="G133">
        <v>22400</v>
      </c>
    </row>
    <row r="134" spans="1:7" x14ac:dyDescent="0.45">
      <c r="A134">
        <v>136</v>
      </c>
      <c r="B134" t="s">
        <v>237</v>
      </c>
      <c r="C134" t="s">
        <v>7</v>
      </c>
      <c r="D134" t="s">
        <v>8</v>
      </c>
      <c r="E134">
        <v>18600</v>
      </c>
      <c r="F134">
        <v>3100</v>
      </c>
      <c r="G134">
        <v>21700</v>
      </c>
    </row>
    <row r="135" spans="1:7" x14ac:dyDescent="0.45">
      <c r="A135">
        <v>137</v>
      </c>
      <c r="B135" t="s">
        <v>238</v>
      </c>
      <c r="C135" t="s">
        <v>12</v>
      </c>
      <c r="D135" t="s">
        <v>13</v>
      </c>
      <c r="E135">
        <v>7200</v>
      </c>
      <c r="F135">
        <v>1200</v>
      </c>
      <c r="G135">
        <v>8400</v>
      </c>
    </row>
    <row r="136" spans="1:7" x14ac:dyDescent="0.45">
      <c r="A136">
        <v>138</v>
      </c>
      <c r="B136" t="s">
        <v>239</v>
      </c>
      <c r="C136" t="s">
        <v>15</v>
      </c>
      <c r="D136" t="s">
        <v>16</v>
      </c>
      <c r="E136">
        <v>14400</v>
      </c>
      <c r="F136">
        <v>2400</v>
      </c>
      <c r="G136">
        <v>16800</v>
      </c>
    </row>
    <row r="137" spans="1:7" x14ac:dyDescent="0.45">
      <c r="A137">
        <v>139</v>
      </c>
      <c r="B137" t="s">
        <v>240</v>
      </c>
      <c r="C137" t="s">
        <v>18</v>
      </c>
      <c r="D137" t="s">
        <v>19</v>
      </c>
      <c r="E137">
        <v>19200</v>
      </c>
      <c r="F137">
        <v>3200</v>
      </c>
      <c r="G137">
        <v>22400</v>
      </c>
    </row>
    <row r="138" spans="1:7" x14ac:dyDescent="0.45">
      <c r="A138">
        <v>140</v>
      </c>
      <c r="B138" t="s">
        <v>241</v>
      </c>
      <c r="C138" t="s">
        <v>21</v>
      </c>
      <c r="D138" t="s">
        <v>22</v>
      </c>
      <c r="E138">
        <v>18000</v>
      </c>
      <c r="F138">
        <v>3000</v>
      </c>
      <c r="G138">
        <v>21000</v>
      </c>
    </row>
    <row r="139" spans="1:7" x14ac:dyDescent="0.45">
      <c r="A139">
        <v>141</v>
      </c>
      <c r="B139" t="s">
        <v>242</v>
      </c>
      <c r="C139" t="s">
        <v>26</v>
      </c>
      <c r="D139" t="s">
        <v>27</v>
      </c>
      <c r="E139">
        <v>14400</v>
      </c>
      <c r="F139">
        <v>2400</v>
      </c>
      <c r="G139">
        <v>16800</v>
      </c>
    </row>
    <row r="140" spans="1:7" x14ac:dyDescent="0.45">
      <c r="A140">
        <v>142</v>
      </c>
      <c r="B140" t="s">
        <v>243</v>
      </c>
      <c r="C140" t="s">
        <v>28</v>
      </c>
      <c r="D140" t="s">
        <v>29</v>
      </c>
      <c r="E140">
        <v>9000</v>
      </c>
      <c r="F140">
        <v>1500</v>
      </c>
      <c r="G140">
        <v>10500</v>
      </c>
    </row>
    <row r="141" spans="1:7" x14ac:dyDescent="0.45">
      <c r="A141">
        <v>143</v>
      </c>
      <c r="B141" t="s">
        <v>244</v>
      </c>
      <c r="C141" t="s">
        <v>32</v>
      </c>
      <c r="D141" t="s">
        <v>33</v>
      </c>
      <c r="E141">
        <v>10800</v>
      </c>
      <c r="F141">
        <v>1800</v>
      </c>
      <c r="G141">
        <v>12600</v>
      </c>
    </row>
    <row r="142" spans="1:7" x14ac:dyDescent="0.45">
      <c r="A142">
        <v>144</v>
      </c>
      <c r="B142" t="s">
        <v>245</v>
      </c>
      <c r="C142" t="s">
        <v>36</v>
      </c>
      <c r="D142" t="s">
        <v>37</v>
      </c>
      <c r="E142">
        <v>9600</v>
      </c>
      <c r="F142">
        <v>1600</v>
      </c>
      <c r="G142">
        <v>11200</v>
      </c>
    </row>
    <row r="143" spans="1:7" x14ac:dyDescent="0.45">
      <c r="A143">
        <v>145</v>
      </c>
      <c r="B143" t="s">
        <v>246</v>
      </c>
      <c r="C143" t="s">
        <v>39</v>
      </c>
      <c r="D143" t="s">
        <v>40</v>
      </c>
      <c r="E143">
        <v>8400</v>
      </c>
      <c r="F143">
        <v>1400</v>
      </c>
      <c r="G143">
        <v>9800</v>
      </c>
    </row>
    <row r="144" spans="1:7" x14ac:dyDescent="0.45">
      <c r="A144">
        <v>146</v>
      </c>
      <c r="B144" t="s">
        <v>247</v>
      </c>
      <c r="C144" t="s">
        <v>43</v>
      </c>
      <c r="D144" t="s">
        <v>44</v>
      </c>
      <c r="E144">
        <v>14400</v>
      </c>
      <c r="F144">
        <v>2400</v>
      </c>
      <c r="G144">
        <v>16800</v>
      </c>
    </row>
    <row r="145" spans="1:7" x14ac:dyDescent="0.45">
      <c r="A145">
        <v>147</v>
      </c>
      <c r="B145" t="s">
        <v>248</v>
      </c>
      <c r="C145" t="s">
        <v>70</v>
      </c>
      <c r="D145" t="s">
        <v>71</v>
      </c>
      <c r="E145">
        <v>9000</v>
      </c>
      <c r="F145">
        <v>1500</v>
      </c>
      <c r="G145">
        <v>10500</v>
      </c>
    </row>
    <row r="146" spans="1:7" x14ac:dyDescent="0.45">
      <c r="A146">
        <v>148</v>
      </c>
      <c r="B146" t="s">
        <v>249</v>
      </c>
      <c r="C146" t="s">
        <v>72</v>
      </c>
      <c r="D146" t="s">
        <v>73</v>
      </c>
      <c r="E146">
        <v>10800</v>
      </c>
      <c r="F146">
        <v>1800</v>
      </c>
      <c r="G146">
        <v>12600</v>
      </c>
    </row>
    <row r="147" spans="1:7" x14ac:dyDescent="0.45">
      <c r="A147">
        <v>149</v>
      </c>
      <c r="B147" t="s">
        <v>250</v>
      </c>
      <c r="C147" t="s">
        <v>74</v>
      </c>
      <c r="D147" t="s">
        <v>75</v>
      </c>
      <c r="E147">
        <v>9600</v>
      </c>
      <c r="F147">
        <v>1600</v>
      </c>
      <c r="G147">
        <v>11200</v>
      </c>
    </row>
    <row r="148" spans="1:7" x14ac:dyDescent="0.45">
      <c r="A148">
        <v>150</v>
      </c>
      <c r="B148" t="s">
        <v>251</v>
      </c>
      <c r="C148" t="s">
        <v>79</v>
      </c>
      <c r="D148" t="s">
        <v>80</v>
      </c>
      <c r="E148">
        <v>8400</v>
      </c>
      <c r="F148">
        <v>1400</v>
      </c>
      <c r="G148">
        <v>9800</v>
      </c>
    </row>
    <row r="149" spans="1:7" x14ac:dyDescent="0.45">
      <c r="A149">
        <v>151</v>
      </c>
      <c r="B149" t="s">
        <v>252</v>
      </c>
      <c r="C149" t="s">
        <v>7</v>
      </c>
      <c r="D149" t="s">
        <v>8</v>
      </c>
      <c r="E149">
        <v>13200</v>
      </c>
      <c r="F149">
        <v>2200</v>
      </c>
      <c r="G149">
        <v>15400</v>
      </c>
    </row>
    <row r="150" spans="1:7" x14ac:dyDescent="0.45">
      <c r="A150">
        <v>152</v>
      </c>
      <c r="B150" t="s">
        <v>253</v>
      </c>
      <c r="C150" t="s">
        <v>12</v>
      </c>
      <c r="D150" t="s">
        <v>13</v>
      </c>
      <c r="E150">
        <v>6000</v>
      </c>
      <c r="F150">
        <v>1000</v>
      </c>
      <c r="G150">
        <v>7000</v>
      </c>
    </row>
    <row r="151" spans="1:7" x14ac:dyDescent="0.45">
      <c r="A151">
        <v>153</v>
      </c>
      <c r="B151" t="s">
        <v>254</v>
      </c>
      <c r="C151" t="s">
        <v>15</v>
      </c>
      <c r="D151" t="s">
        <v>16</v>
      </c>
      <c r="E151">
        <v>10800</v>
      </c>
      <c r="F151">
        <v>1800</v>
      </c>
      <c r="G151">
        <v>12600</v>
      </c>
    </row>
    <row r="152" spans="1:7" x14ac:dyDescent="0.45">
      <c r="A152">
        <v>154</v>
      </c>
      <c r="B152" t="s">
        <v>255</v>
      </c>
      <c r="C152" t="s">
        <v>18</v>
      </c>
      <c r="D152" t="s">
        <v>19</v>
      </c>
      <c r="E152">
        <v>9600</v>
      </c>
      <c r="F152">
        <v>1600</v>
      </c>
      <c r="G152">
        <v>11200</v>
      </c>
    </row>
    <row r="153" spans="1:7" x14ac:dyDescent="0.45">
      <c r="A153">
        <v>155</v>
      </c>
      <c r="B153" t="s">
        <v>256</v>
      </c>
      <c r="C153" t="s">
        <v>21</v>
      </c>
      <c r="D153" t="s">
        <v>22</v>
      </c>
      <c r="E153">
        <v>8400</v>
      </c>
      <c r="F153">
        <v>1400</v>
      </c>
      <c r="G153">
        <v>9800</v>
      </c>
    </row>
    <row r="154" spans="1:7" x14ac:dyDescent="0.45">
      <c r="A154">
        <v>156</v>
      </c>
      <c r="B154" t="s">
        <v>257</v>
      </c>
      <c r="C154" t="s">
        <v>26</v>
      </c>
      <c r="D154" t="s">
        <v>27</v>
      </c>
      <c r="E154">
        <v>13200</v>
      </c>
      <c r="F154">
        <v>2200</v>
      </c>
      <c r="G154">
        <v>15400</v>
      </c>
    </row>
    <row r="155" spans="1:7" x14ac:dyDescent="0.45">
      <c r="A155">
        <v>157</v>
      </c>
      <c r="B155" t="s">
        <v>258</v>
      </c>
      <c r="C155" t="s">
        <v>26</v>
      </c>
      <c r="D155" t="s">
        <v>27</v>
      </c>
      <c r="E155">
        <v>6000</v>
      </c>
      <c r="F155">
        <v>1000</v>
      </c>
      <c r="G155">
        <v>7000</v>
      </c>
    </row>
    <row r="156" spans="1:7" x14ac:dyDescent="0.45">
      <c r="A156">
        <v>158</v>
      </c>
      <c r="B156" t="s">
        <v>259</v>
      </c>
      <c r="C156" t="s">
        <v>28</v>
      </c>
      <c r="D156" t="s">
        <v>29</v>
      </c>
      <c r="E156">
        <v>7200</v>
      </c>
      <c r="F156">
        <v>1200</v>
      </c>
      <c r="G156">
        <v>8400</v>
      </c>
    </row>
    <row r="157" spans="1:7" x14ac:dyDescent="0.45">
      <c r="A157">
        <v>159</v>
      </c>
      <c r="B157" t="s">
        <v>260</v>
      </c>
      <c r="C157" t="s">
        <v>32</v>
      </c>
      <c r="D157" t="s">
        <v>33</v>
      </c>
      <c r="E157">
        <v>10200</v>
      </c>
      <c r="F157">
        <v>1700</v>
      </c>
      <c r="G157">
        <v>11900</v>
      </c>
    </row>
    <row r="158" spans="1:7" x14ac:dyDescent="0.45">
      <c r="A158">
        <v>160</v>
      </c>
      <c r="B158" t="s">
        <v>261</v>
      </c>
      <c r="C158" t="s">
        <v>70</v>
      </c>
      <c r="D158" t="s">
        <v>71</v>
      </c>
      <c r="E158">
        <v>12000</v>
      </c>
      <c r="F158">
        <v>2000</v>
      </c>
      <c r="G158">
        <v>14000</v>
      </c>
    </row>
    <row r="159" spans="1:7" x14ac:dyDescent="0.45">
      <c r="A159">
        <v>161</v>
      </c>
      <c r="B159" t="s">
        <v>262</v>
      </c>
      <c r="C159" t="s">
        <v>72</v>
      </c>
      <c r="D159" t="s">
        <v>73</v>
      </c>
      <c r="E159">
        <v>15000</v>
      </c>
      <c r="F159">
        <v>2500</v>
      </c>
      <c r="G159">
        <v>17500</v>
      </c>
    </row>
    <row r="160" spans="1:7" x14ac:dyDescent="0.45">
      <c r="A160">
        <v>162</v>
      </c>
      <c r="B160" t="s">
        <v>263</v>
      </c>
      <c r="C160" t="s">
        <v>74</v>
      </c>
      <c r="D160" t="s">
        <v>75</v>
      </c>
      <c r="E160">
        <v>7800</v>
      </c>
      <c r="F160">
        <v>1300</v>
      </c>
      <c r="G160">
        <v>9100</v>
      </c>
    </row>
    <row r="161" spans="1:7" x14ac:dyDescent="0.45">
      <c r="A161">
        <v>163</v>
      </c>
      <c r="B161" t="s">
        <v>264</v>
      </c>
      <c r="C161" t="s">
        <v>79</v>
      </c>
      <c r="D161" t="s">
        <v>80</v>
      </c>
      <c r="E161">
        <v>7800</v>
      </c>
      <c r="F161">
        <v>1300</v>
      </c>
      <c r="G161">
        <v>9100</v>
      </c>
    </row>
    <row r="162" spans="1:7" x14ac:dyDescent="0.45">
      <c r="A162">
        <v>164</v>
      </c>
      <c r="B162" t="s">
        <v>265</v>
      </c>
      <c r="C162" t="s">
        <v>7</v>
      </c>
      <c r="D162" t="s">
        <v>8</v>
      </c>
      <c r="E162">
        <v>13200</v>
      </c>
      <c r="F162">
        <v>2200</v>
      </c>
      <c r="G162">
        <v>15400</v>
      </c>
    </row>
    <row r="163" spans="1:7" x14ac:dyDescent="0.45">
      <c r="A163">
        <v>165</v>
      </c>
      <c r="B163" t="s">
        <v>266</v>
      </c>
      <c r="C163" t="s">
        <v>12</v>
      </c>
      <c r="D163" t="s">
        <v>13</v>
      </c>
      <c r="E163">
        <v>12600</v>
      </c>
      <c r="F163">
        <v>2100</v>
      </c>
      <c r="G163">
        <v>14700</v>
      </c>
    </row>
    <row r="164" spans="1:7" x14ac:dyDescent="0.45">
      <c r="A164">
        <v>166</v>
      </c>
      <c r="B164" t="s">
        <v>267</v>
      </c>
      <c r="C164" t="s">
        <v>15</v>
      </c>
      <c r="D164" t="s">
        <v>16</v>
      </c>
      <c r="E164">
        <v>15600</v>
      </c>
      <c r="F164">
        <v>2600</v>
      </c>
      <c r="G164">
        <v>18200</v>
      </c>
    </row>
    <row r="165" spans="1:7" x14ac:dyDescent="0.45">
      <c r="A165">
        <v>167</v>
      </c>
      <c r="B165" t="s">
        <v>268</v>
      </c>
      <c r="C165" t="s">
        <v>18</v>
      </c>
      <c r="D165" t="s">
        <v>19</v>
      </c>
      <c r="E165">
        <v>16200</v>
      </c>
      <c r="F165">
        <v>2700</v>
      </c>
      <c r="G165">
        <v>18900</v>
      </c>
    </row>
    <row r="166" spans="1:7" x14ac:dyDescent="0.45">
      <c r="A166">
        <v>168</v>
      </c>
      <c r="B166" t="s">
        <v>269</v>
      </c>
      <c r="C166" t="s">
        <v>21</v>
      </c>
      <c r="D166" t="s">
        <v>22</v>
      </c>
      <c r="E166">
        <v>6600</v>
      </c>
      <c r="F166">
        <v>1100</v>
      </c>
      <c r="G166">
        <v>7700</v>
      </c>
    </row>
    <row r="167" spans="1:7" x14ac:dyDescent="0.45">
      <c r="A167">
        <v>169</v>
      </c>
      <c r="B167" t="s">
        <v>270</v>
      </c>
      <c r="C167" t="s">
        <v>26</v>
      </c>
      <c r="D167" t="s">
        <v>27</v>
      </c>
      <c r="E167">
        <v>18600</v>
      </c>
      <c r="F167">
        <v>3100</v>
      </c>
      <c r="G167">
        <v>21700</v>
      </c>
    </row>
    <row r="168" spans="1:7" x14ac:dyDescent="0.45">
      <c r="A168">
        <v>170</v>
      </c>
      <c r="B168" t="s">
        <v>271</v>
      </c>
      <c r="C168" t="s">
        <v>28</v>
      </c>
      <c r="D168" t="s">
        <v>29</v>
      </c>
      <c r="E168">
        <v>7200</v>
      </c>
      <c r="F168">
        <v>1200</v>
      </c>
      <c r="G168">
        <v>8400</v>
      </c>
    </row>
    <row r="169" spans="1:7" x14ac:dyDescent="0.45">
      <c r="A169">
        <v>171</v>
      </c>
      <c r="B169" t="s">
        <v>272</v>
      </c>
      <c r="C169" t="s">
        <v>32</v>
      </c>
      <c r="D169" t="s">
        <v>33</v>
      </c>
      <c r="E169">
        <v>14400</v>
      </c>
      <c r="F169">
        <v>2400</v>
      </c>
      <c r="G169">
        <v>16800</v>
      </c>
    </row>
    <row r="170" spans="1:7" x14ac:dyDescent="0.45">
      <c r="A170">
        <v>172</v>
      </c>
      <c r="B170" t="s">
        <v>273</v>
      </c>
      <c r="C170" t="s">
        <v>28</v>
      </c>
      <c r="D170" t="s">
        <v>29</v>
      </c>
      <c r="E170">
        <v>19200</v>
      </c>
      <c r="F170">
        <v>3200</v>
      </c>
      <c r="G170">
        <v>22400</v>
      </c>
    </row>
    <row r="171" spans="1:7" x14ac:dyDescent="0.45">
      <c r="A171">
        <v>173</v>
      </c>
      <c r="B171" t="s">
        <v>274</v>
      </c>
      <c r="C171" t="s">
        <v>32</v>
      </c>
      <c r="D171" t="s">
        <v>33</v>
      </c>
      <c r="E171">
        <v>18600</v>
      </c>
      <c r="F171">
        <v>3100</v>
      </c>
      <c r="G171">
        <v>21700</v>
      </c>
    </row>
    <row r="172" spans="1:7" x14ac:dyDescent="0.45">
      <c r="A172">
        <v>174</v>
      </c>
      <c r="B172" t="s">
        <v>275</v>
      </c>
      <c r="C172" t="s">
        <v>36</v>
      </c>
      <c r="D172" t="s">
        <v>37</v>
      </c>
      <c r="E172">
        <v>7200</v>
      </c>
      <c r="F172">
        <v>1200</v>
      </c>
      <c r="G172">
        <v>8400</v>
      </c>
    </row>
    <row r="173" spans="1:7" x14ac:dyDescent="0.45">
      <c r="A173">
        <v>175</v>
      </c>
      <c r="B173" t="s">
        <v>276</v>
      </c>
      <c r="C173" t="s">
        <v>39</v>
      </c>
      <c r="D173" t="s">
        <v>40</v>
      </c>
      <c r="E173">
        <v>14400</v>
      </c>
      <c r="F173">
        <v>2400</v>
      </c>
      <c r="G173">
        <v>16800</v>
      </c>
    </row>
    <row r="174" spans="1:7" x14ac:dyDescent="0.45">
      <c r="A174">
        <v>176</v>
      </c>
      <c r="B174" t="s">
        <v>277</v>
      </c>
      <c r="C174" t="s">
        <v>43</v>
      </c>
      <c r="D174" t="s">
        <v>44</v>
      </c>
      <c r="E174">
        <v>19200</v>
      </c>
      <c r="F174">
        <v>3200</v>
      </c>
      <c r="G174">
        <v>22400</v>
      </c>
    </row>
    <row r="175" spans="1:7" x14ac:dyDescent="0.45">
      <c r="A175">
        <v>177</v>
      </c>
      <c r="B175" t="s">
        <v>278</v>
      </c>
      <c r="C175" t="s">
        <v>70</v>
      </c>
      <c r="D175" t="s">
        <v>71</v>
      </c>
      <c r="E175">
        <v>18000</v>
      </c>
      <c r="F175">
        <v>3000</v>
      </c>
      <c r="G175">
        <v>21000</v>
      </c>
    </row>
    <row r="176" spans="1:7" x14ac:dyDescent="0.45">
      <c r="A176">
        <v>178</v>
      </c>
      <c r="B176" t="s">
        <v>279</v>
      </c>
      <c r="C176" t="s">
        <v>72</v>
      </c>
      <c r="D176" t="s">
        <v>73</v>
      </c>
      <c r="E176">
        <v>14400</v>
      </c>
      <c r="F176">
        <v>2400</v>
      </c>
      <c r="G176">
        <v>16800</v>
      </c>
    </row>
    <row r="177" spans="1:7" x14ac:dyDescent="0.45">
      <c r="A177">
        <v>179</v>
      </c>
      <c r="B177" t="s">
        <v>280</v>
      </c>
      <c r="C177" t="s">
        <v>74</v>
      </c>
      <c r="D177" t="s">
        <v>75</v>
      </c>
      <c r="E177">
        <v>14400</v>
      </c>
      <c r="F177">
        <v>2400</v>
      </c>
      <c r="G177">
        <v>16800</v>
      </c>
    </row>
    <row r="178" spans="1:7" x14ac:dyDescent="0.45">
      <c r="A178">
        <v>180</v>
      </c>
      <c r="B178" t="s">
        <v>281</v>
      </c>
      <c r="C178" t="s">
        <v>79</v>
      </c>
      <c r="D178" t="s">
        <v>80</v>
      </c>
      <c r="E178">
        <v>19200</v>
      </c>
      <c r="F178">
        <v>3200</v>
      </c>
      <c r="G178">
        <v>22400</v>
      </c>
    </row>
    <row r="179" spans="1:7" x14ac:dyDescent="0.45">
      <c r="A179">
        <v>181</v>
      </c>
      <c r="B179" t="s">
        <v>282</v>
      </c>
      <c r="C179" t="s">
        <v>7</v>
      </c>
      <c r="D179" t="s">
        <v>8</v>
      </c>
      <c r="E179">
        <v>18600</v>
      </c>
      <c r="F179">
        <v>3100</v>
      </c>
      <c r="G179">
        <v>21700</v>
      </c>
    </row>
    <row r="180" spans="1:7" x14ac:dyDescent="0.45">
      <c r="A180">
        <v>182</v>
      </c>
      <c r="B180" t="s">
        <v>283</v>
      </c>
      <c r="C180" t="s">
        <v>12</v>
      </c>
      <c r="D180" t="s">
        <v>13</v>
      </c>
      <c r="E180">
        <v>7200</v>
      </c>
      <c r="F180">
        <v>1200</v>
      </c>
      <c r="G180">
        <v>8400</v>
      </c>
    </row>
    <row r="181" spans="1:7" x14ac:dyDescent="0.45">
      <c r="A181">
        <v>183</v>
      </c>
      <c r="B181" t="s">
        <v>284</v>
      </c>
      <c r="C181" t="s">
        <v>15</v>
      </c>
      <c r="D181" t="s">
        <v>16</v>
      </c>
      <c r="E181">
        <v>14400</v>
      </c>
      <c r="F181">
        <v>2400</v>
      </c>
      <c r="G181">
        <v>16800</v>
      </c>
    </row>
    <row r="182" spans="1:7" x14ac:dyDescent="0.45">
      <c r="A182">
        <v>184</v>
      </c>
      <c r="B182" t="s">
        <v>285</v>
      </c>
      <c r="C182" t="s">
        <v>18</v>
      </c>
      <c r="D182" t="s">
        <v>19</v>
      </c>
      <c r="E182">
        <v>19200</v>
      </c>
      <c r="F182">
        <v>3200</v>
      </c>
      <c r="G182">
        <v>22400</v>
      </c>
    </row>
    <row r="183" spans="1:7" x14ac:dyDescent="0.45">
      <c r="A183">
        <v>185</v>
      </c>
      <c r="B183" t="s">
        <v>286</v>
      </c>
      <c r="C183" t="s">
        <v>21</v>
      </c>
      <c r="D183" t="s">
        <v>22</v>
      </c>
      <c r="E183">
        <v>18000</v>
      </c>
      <c r="F183">
        <v>3000</v>
      </c>
      <c r="G183">
        <v>21000</v>
      </c>
    </row>
    <row r="184" spans="1:7" x14ac:dyDescent="0.45">
      <c r="A184">
        <v>186</v>
      </c>
      <c r="B184" t="s">
        <v>287</v>
      </c>
      <c r="C184" t="s">
        <v>26</v>
      </c>
      <c r="D184" t="s">
        <v>27</v>
      </c>
      <c r="E184">
        <v>14400</v>
      </c>
      <c r="F184">
        <v>2400</v>
      </c>
      <c r="G184">
        <v>16800</v>
      </c>
    </row>
    <row r="185" spans="1:7" x14ac:dyDescent="0.45">
      <c r="A185">
        <v>187</v>
      </c>
      <c r="B185" t="s">
        <v>288</v>
      </c>
      <c r="C185" t="s">
        <v>26</v>
      </c>
      <c r="D185" t="s">
        <v>27</v>
      </c>
      <c r="E185">
        <v>9000</v>
      </c>
      <c r="F185">
        <v>1500</v>
      </c>
      <c r="G185">
        <v>10500</v>
      </c>
    </row>
    <row r="186" spans="1:7" x14ac:dyDescent="0.45">
      <c r="A186">
        <v>188</v>
      </c>
      <c r="B186" t="s">
        <v>289</v>
      </c>
      <c r="C186" t="s">
        <v>21</v>
      </c>
      <c r="D186" t="s">
        <v>22</v>
      </c>
      <c r="E186">
        <v>10800</v>
      </c>
      <c r="F186">
        <v>1800</v>
      </c>
      <c r="G186">
        <v>12600</v>
      </c>
    </row>
    <row r="187" spans="1:7" x14ac:dyDescent="0.45">
      <c r="A187">
        <v>189</v>
      </c>
      <c r="B187" t="s">
        <v>290</v>
      </c>
      <c r="C187" t="s">
        <v>26</v>
      </c>
      <c r="D187" t="s">
        <v>27</v>
      </c>
      <c r="E187">
        <v>9600</v>
      </c>
      <c r="F187">
        <v>1600</v>
      </c>
      <c r="G187">
        <v>11200</v>
      </c>
    </row>
    <row r="188" spans="1:7" x14ac:dyDescent="0.45">
      <c r="A188">
        <v>190</v>
      </c>
      <c r="B188" t="s">
        <v>291</v>
      </c>
      <c r="C188" t="s">
        <v>26</v>
      </c>
      <c r="D188" t="s">
        <v>27</v>
      </c>
      <c r="E188">
        <v>8400</v>
      </c>
      <c r="F188">
        <v>1400</v>
      </c>
      <c r="G188">
        <v>9800</v>
      </c>
    </row>
    <row r="189" spans="1:7" x14ac:dyDescent="0.45">
      <c r="A189">
        <v>191</v>
      </c>
      <c r="B189" t="s">
        <v>292</v>
      </c>
      <c r="C189" t="s">
        <v>28</v>
      </c>
      <c r="D189" t="s">
        <v>29</v>
      </c>
      <c r="E189">
        <v>14400</v>
      </c>
      <c r="F189">
        <v>2400</v>
      </c>
      <c r="G189">
        <v>16800</v>
      </c>
    </row>
    <row r="190" spans="1:7" x14ac:dyDescent="0.45">
      <c r="A190">
        <v>192</v>
      </c>
      <c r="B190" t="s">
        <v>293</v>
      </c>
      <c r="C190" t="s">
        <v>32</v>
      </c>
      <c r="D190" t="s">
        <v>33</v>
      </c>
      <c r="E190">
        <v>9000</v>
      </c>
      <c r="F190">
        <v>1500</v>
      </c>
      <c r="G190">
        <v>10500</v>
      </c>
    </row>
    <row r="191" spans="1:7" x14ac:dyDescent="0.45">
      <c r="A191">
        <v>193</v>
      </c>
      <c r="B191" t="s">
        <v>294</v>
      </c>
      <c r="C191" t="s">
        <v>70</v>
      </c>
      <c r="D191" t="s">
        <v>71</v>
      </c>
      <c r="E191">
        <v>10800</v>
      </c>
      <c r="F191">
        <v>1800</v>
      </c>
      <c r="G191">
        <v>12600</v>
      </c>
    </row>
    <row r="192" spans="1:7" x14ac:dyDescent="0.45">
      <c r="A192">
        <v>195</v>
      </c>
      <c r="B192" t="s">
        <v>295</v>
      </c>
      <c r="C192" t="s">
        <v>72</v>
      </c>
      <c r="D192" t="s">
        <v>73</v>
      </c>
      <c r="E192">
        <v>18600</v>
      </c>
      <c r="F192">
        <v>3100</v>
      </c>
      <c r="G192">
        <v>21700</v>
      </c>
    </row>
    <row r="193" spans="1:7" x14ac:dyDescent="0.45">
      <c r="A193">
        <v>196</v>
      </c>
      <c r="B193" t="s">
        <v>296</v>
      </c>
      <c r="C193" t="s">
        <v>74</v>
      </c>
      <c r="D193" t="s">
        <v>75</v>
      </c>
      <c r="E193">
        <v>7200</v>
      </c>
      <c r="F193">
        <v>1200</v>
      </c>
      <c r="G193">
        <v>8400</v>
      </c>
    </row>
    <row r="194" spans="1:7" x14ac:dyDescent="0.45">
      <c r="A194">
        <v>197</v>
      </c>
      <c r="B194" t="s">
        <v>297</v>
      </c>
      <c r="C194" t="s">
        <v>79</v>
      </c>
      <c r="D194" t="s">
        <v>80</v>
      </c>
      <c r="E194">
        <v>14400</v>
      </c>
      <c r="F194">
        <v>2400</v>
      </c>
      <c r="G194">
        <v>16800</v>
      </c>
    </row>
    <row r="195" spans="1:7" x14ac:dyDescent="0.45">
      <c r="A195">
        <v>198</v>
      </c>
      <c r="B195" t="s">
        <v>298</v>
      </c>
      <c r="C195" t="s">
        <v>7</v>
      </c>
      <c r="D195" t="s">
        <v>8</v>
      </c>
      <c r="E195">
        <v>19200</v>
      </c>
      <c r="F195">
        <v>3200</v>
      </c>
      <c r="G195">
        <v>22400</v>
      </c>
    </row>
    <row r="196" spans="1:7" x14ac:dyDescent="0.45">
      <c r="A196">
        <v>199</v>
      </c>
      <c r="B196" t="s">
        <v>299</v>
      </c>
      <c r="C196" t="s">
        <v>12</v>
      </c>
      <c r="D196" t="s">
        <v>13</v>
      </c>
      <c r="E196">
        <v>18000</v>
      </c>
      <c r="F196">
        <v>3000</v>
      </c>
      <c r="G196">
        <v>21000</v>
      </c>
    </row>
    <row r="197" spans="1:7" x14ac:dyDescent="0.45">
      <c r="A197">
        <v>200</v>
      </c>
      <c r="B197" t="s">
        <v>300</v>
      </c>
      <c r="C197" t="s">
        <v>15</v>
      </c>
      <c r="D197" t="s">
        <v>16</v>
      </c>
      <c r="E197">
        <v>18000</v>
      </c>
      <c r="F197">
        <v>3000</v>
      </c>
      <c r="G197">
        <v>21000</v>
      </c>
    </row>
    <row r="198" spans="1:7" x14ac:dyDescent="0.45">
      <c r="A198">
        <v>201</v>
      </c>
      <c r="B198" t="s">
        <v>301</v>
      </c>
      <c r="C198" t="s">
        <v>18</v>
      </c>
      <c r="D198" t="s">
        <v>19</v>
      </c>
      <c r="E198">
        <v>9000</v>
      </c>
      <c r="F198">
        <v>1500</v>
      </c>
      <c r="G198">
        <v>10500</v>
      </c>
    </row>
    <row r="199" spans="1:7" x14ac:dyDescent="0.45">
      <c r="A199">
        <v>202</v>
      </c>
      <c r="B199" t="s">
        <v>302</v>
      </c>
      <c r="C199" t="s">
        <v>21</v>
      </c>
      <c r="D199" t="s">
        <v>22</v>
      </c>
      <c r="E199">
        <v>10800</v>
      </c>
      <c r="F199">
        <v>1800</v>
      </c>
      <c r="G199">
        <v>12600</v>
      </c>
    </row>
    <row r="200" spans="1:7" x14ac:dyDescent="0.45">
      <c r="A200">
        <v>203</v>
      </c>
      <c r="B200" t="s">
        <v>303</v>
      </c>
      <c r="C200" t="s">
        <v>70</v>
      </c>
      <c r="D200" t="s">
        <v>71</v>
      </c>
      <c r="E200">
        <v>9600</v>
      </c>
      <c r="F200">
        <v>1600</v>
      </c>
      <c r="G200">
        <v>11200</v>
      </c>
    </row>
    <row r="201" spans="1:7" x14ac:dyDescent="0.45">
      <c r="A201">
        <v>204</v>
      </c>
      <c r="B201" t="s">
        <v>304</v>
      </c>
      <c r="C201" t="s">
        <v>72</v>
      </c>
      <c r="D201" t="s">
        <v>73</v>
      </c>
      <c r="E201">
        <v>8400</v>
      </c>
      <c r="F201">
        <v>1400</v>
      </c>
      <c r="G201">
        <v>9800</v>
      </c>
    </row>
    <row r="202" spans="1:7" x14ac:dyDescent="0.45">
      <c r="A202">
        <v>205</v>
      </c>
      <c r="B202" t="s">
        <v>305</v>
      </c>
      <c r="C202" t="s">
        <v>74</v>
      </c>
      <c r="D202" t="s">
        <v>75</v>
      </c>
      <c r="E202">
        <v>13200</v>
      </c>
      <c r="F202">
        <v>2200</v>
      </c>
      <c r="G202">
        <v>15400</v>
      </c>
    </row>
    <row r="203" spans="1:7" x14ac:dyDescent="0.45">
      <c r="A203">
        <v>206</v>
      </c>
      <c r="B203" t="s">
        <v>306</v>
      </c>
      <c r="C203" t="s">
        <v>79</v>
      </c>
      <c r="D203" t="s">
        <v>80</v>
      </c>
      <c r="E203">
        <v>6000</v>
      </c>
      <c r="F203">
        <v>1000</v>
      </c>
      <c r="G203">
        <v>7000</v>
      </c>
    </row>
    <row r="204" spans="1:7" x14ac:dyDescent="0.45">
      <c r="A204">
        <v>207</v>
      </c>
      <c r="B204" t="s">
        <v>307</v>
      </c>
      <c r="C204" t="s">
        <v>7</v>
      </c>
      <c r="D204" t="s">
        <v>8</v>
      </c>
      <c r="E204">
        <v>7200</v>
      </c>
      <c r="F204">
        <v>1200</v>
      </c>
      <c r="G204">
        <v>8400</v>
      </c>
    </row>
    <row r="205" spans="1:7" x14ac:dyDescent="0.45">
      <c r="A205">
        <v>208</v>
      </c>
      <c r="B205" t="s">
        <v>308</v>
      </c>
      <c r="C205" t="s">
        <v>12</v>
      </c>
      <c r="D205" t="s">
        <v>13</v>
      </c>
      <c r="E205">
        <v>10200</v>
      </c>
      <c r="F205">
        <v>1700</v>
      </c>
      <c r="G205">
        <v>11900</v>
      </c>
    </row>
    <row r="206" spans="1:7" x14ac:dyDescent="0.45">
      <c r="A206">
        <v>209</v>
      </c>
      <c r="B206" t="s">
        <v>309</v>
      </c>
      <c r="C206" t="s">
        <v>15</v>
      </c>
      <c r="D206" t="s">
        <v>16</v>
      </c>
      <c r="E206">
        <v>12000</v>
      </c>
      <c r="F206">
        <v>2000</v>
      </c>
      <c r="G206">
        <v>14000</v>
      </c>
    </row>
    <row r="207" spans="1:7" x14ac:dyDescent="0.45">
      <c r="A207">
        <v>210</v>
      </c>
      <c r="B207" t="s">
        <v>310</v>
      </c>
      <c r="C207" t="s">
        <v>18</v>
      </c>
      <c r="D207" t="s">
        <v>19</v>
      </c>
      <c r="E207">
        <v>15000</v>
      </c>
      <c r="F207">
        <v>2500</v>
      </c>
      <c r="G207">
        <v>17500</v>
      </c>
    </row>
    <row r="208" spans="1:7" x14ac:dyDescent="0.45">
      <c r="A208">
        <v>211</v>
      </c>
      <c r="B208" t="s">
        <v>311</v>
      </c>
      <c r="C208" t="s">
        <v>21</v>
      </c>
      <c r="D208" t="s">
        <v>22</v>
      </c>
      <c r="E208">
        <v>7800</v>
      </c>
      <c r="F208">
        <v>1300</v>
      </c>
      <c r="G208">
        <v>9100</v>
      </c>
    </row>
    <row r="209" spans="1:7" x14ac:dyDescent="0.45">
      <c r="A209">
        <v>212</v>
      </c>
      <c r="B209" t="s">
        <v>312</v>
      </c>
      <c r="C209" t="s">
        <v>26</v>
      </c>
      <c r="D209" t="s">
        <v>27</v>
      </c>
      <c r="E209">
        <v>13200</v>
      </c>
      <c r="F209">
        <v>2200</v>
      </c>
      <c r="G209">
        <v>15400</v>
      </c>
    </row>
    <row r="210" spans="1:7" x14ac:dyDescent="0.45">
      <c r="A210">
        <v>213</v>
      </c>
      <c r="B210" t="s">
        <v>313</v>
      </c>
      <c r="C210" t="s">
        <v>28</v>
      </c>
      <c r="D210" t="s">
        <v>29</v>
      </c>
      <c r="E210">
        <v>12600</v>
      </c>
      <c r="F210">
        <v>2100</v>
      </c>
      <c r="G210">
        <v>14700</v>
      </c>
    </row>
    <row r="211" spans="1:7" x14ac:dyDescent="0.45">
      <c r="A211">
        <v>214</v>
      </c>
      <c r="B211" t="s">
        <v>314</v>
      </c>
      <c r="C211" t="s">
        <v>32</v>
      </c>
      <c r="D211" t="s">
        <v>33</v>
      </c>
      <c r="E211">
        <v>15600</v>
      </c>
      <c r="F211">
        <v>2600</v>
      </c>
      <c r="G211">
        <v>18200</v>
      </c>
    </row>
    <row r="212" spans="1:7" x14ac:dyDescent="0.45">
      <c r="A212">
        <v>215</v>
      </c>
      <c r="B212" t="s">
        <v>315</v>
      </c>
      <c r="C212" t="s">
        <v>36</v>
      </c>
      <c r="D212" t="s">
        <v>37</v>
      </c>
      <c r="E212">
        <v>16200</v>
      </c>
      <c r="F212">
        <v>2700</v>
      </c>
      <c r="G212">
        <v>18900</v>
      </c>
    </row>
    <row r="213" spans="1:7" x14ac:dyDescent="0.45">
      <c r="A213">
        <v>216</v>
      </c>
      <c r="B213" t="s">
        <v>316</v>
      </c>
      <c r="C213" t="s">
        <v>39</v>
      </c>
      <c r="D213" t="s">
        <v>40</v>
      </c>
      <c r="E213">
        <v>6600</v>
      </c>
      <c r="F213">
        <v>1100</v>
      </c>
      <c r="G213">
        <v>7700</v>
      </c>
    </row>
    <row r="214" spans="1:7" x14ac:dyDescent="0.45">
      <c r="A214">
        <v>217</v>
      </c>
      <c r="B214" t="s">
        <v>317</v>
      </c>
      <c r="C214" t="s">
        <v>43</v>
      </c>
      <c r="D214" t="s">
        <v>44</v>
      </c>
      <c r="E214">
        <v>18600</v>
      </c>
      <c r="F214">
        <v>3100</v>
      </c>
      <c r="G214">
        <v>21700</v>
      </c>
    </row>
    <row r="215" spans="1:7" x14ac:dyDescent="0.45">
      <c r="A215">
        <v>218</v>
      </c>
      <c r="B215" t="s">
        <v>318</v>
      </c>
      <c r="C215" t="s">
        <v>70</v>
      </c>
      <c r="D215" t="s">
        <v>71</v>
      </c>
      <c r="E215">
        <v>7200</v>
      </c>
      <c r="F215">
        <v>1200</v>
      </c>
      <c r="G215">
        <v>8400</v>
      </c>
    </row>
    <row r="216" spans="1:7" x14ac:dyDescent="0.45">
      <c r="A216">
        <v>219</v>
      </c>
      <c r="B216" t="s">
        <v>319</v>
      </c>
      <c r="C216" t="s">
        <v>72</v>
      </c>
      <c r="D216" t="s">
        <v>73</v>
      </c>
      <c r="E216">
        <v>14400</v>
      </c>
      <c r="F216">
        <v>2400</v>
      </c>
      <c r="G216">
        <v>16800</v>
      </c>
    </row>
    <row r="217" spans="1:7" x14ac:dyDescent="0.45">
      <c r="A217">
        <v>220</v>
      </c>
      <c r="B217" t="s">
        <v>320</v>
      </c>
      <c r="C217" t="s">
        <v>74</v>
      </c>
      <c r="D217" t="s">
        <v>75</v>
      </c>
      <c r="E217">
        <v>19200</v>
      </c>
      <c r="F217">
        <v>3200</v>
      </c>
      <c r="G217">
        <v>22400</v>
      </c>
    </row>
    <row r="218" spans="1:7" x14ac:dyDescent="0.45">
      <c r="A218">
        <v>221</v>
      </c>
      <c r="B218" t="s">
        <v>321</v>
      </c>
      <c r="C218" t="s">
        <v>21</v>
      </c>
      <c r="D218" t="s">
        <v>22</v>
      </c>
      <c r="E218">
        <v>18000</v>
      </c>
      <c r="F218">
        <v>3000</v>
      </c>
      <c r="G218">
        <v>21000</v>
      </c>
    </row>
    <row r="219" spans="1:7" x14ac:dyDescent="0.45">
      <c r="A219">
        <v>222</v>
      </c>
      <c r="B219" t="s">
        <v>322</v>
      </c>
      <c r="C219" t="s">
        <v>26</v>
      </c>
      <c r="D219" t="s">
        <v>27</v>
      </c>
      <c r="E219">
        <v>14400</v>
      </c>
      <c r="F219">
        <v>2400</v>
      </c>
      <c r="G219">
        <v>16800</v>
      </c>
    </row>
    <row r="220" spans="1:7" x14ac:dyDescent="0.45">
      <c r="A220">
        <v>223</v>
      </c>
      <c r="B220" t="s">
        <v>323</v>
      </c>
      <c r="C220" t="s">
        <v>26</v>
      </c>
      <c r="D220" t="s">
        <v>27</v>
      </c>
      <c r="E220">
        <v>9000</v>
      </c>
      <c r="F220">
        <v>1500</v>
      </c>
      <c r="G220">
        <v>10500</v>
      </c>
    </row>
    <row r="221" spans="1:7" x14ac:dyDescent="0.45">
      <c r="A221">
        <v>224</v>
      </c>
      <c r="B221" t="s">
        <v>324</v>
      </c>
      <c r="C221" t="s">
        <v>21</v>
      </c>
      <c r="D221" t="s">
        <v>22</v>
      </c>
      <c r="E221">
        <v>10800</v>
      </c>
      <c r="F221">
        <v>1800</v>
      </c>
      <c r="G221">
        <v>12600</v>
      </c>
    </row>
    <row r="222" spans="1:7" x14ac:dyDescent="0.45">
      <c r="A222">
        <v>225</v>
      </c>
      <c r="B222" t="s">
        <v>325</v>
      </c>
      <c r="C222" t="s">
        <v>26</v>
      </c>
      <c r="D222" t="s">
        <v>27</v>
      </c>
      <c r="E222">
        <v>9600</v>
      </c>
      <c r="F222">
        <v>1600</v>
      </c>
      <c r="G222">
        <v>11200</v>
      </c>
    </row>
    <row r="223" spans="1:7" x14ac:dyDescent="0.45">
      <c r="A223">
        <v>226</v>
      </c>
      <c r="B223" t="s">
        <v>326</v>
      </c>
      <c r="C223" t="s">
        <v>26</v>
      </c>
      <c r="D223" t="s">
        <v>27</v>
      </c>
      <c r="E223">
        <v>8400</v>
      </c>
      <c r="F223">
        <v>1400</v>
      </c>
      <c r="G223">
        <v>9800</v>
      </c>
    </row>
    <row r="224" spans="1:7" x14ac:dyDescent="0.45">
      <c r="A224">
        <v>227</v>
      </c>
      <c r="B224" t="s">
        <v>327</v>
      </c>
      <c r="C224" t="s">
        <v>28</v>
      </c>
      <c r="D224" t="s">
        <v>29</v>
      </c>
      <c r="E224">
        <v>13200</v>
      </c>
      <c r="F224">
        <v>2200</v>
      </c>
      <c r="G224">
        <v>15400</v>
      </c>
    </row>
    <row r="225" spans="1:7" x14ac:dyDescent="0.45">
      <c r="A225">
        <v>228</v>
      </c>
      <c r="B225" t="s">
        <v>328</v>
      </c>
      <c r="C225" t="s">
        <v>32</v>
      </c>
      <c r="D225" t="s">
        <v>33</v>
      </c>
      <c r="E225">
        <v>6000</v>
      </c>
      <c r="F225">
        <v>1000</v>
      </c>
      <c r="G225">
        <v>7000</v>
      </c>
    </row>
    <row r="226" spans="1:7" x14ac:dyDescent="0.45">
      <c r="A226">
        <v>229</v>
      </c>
      <c r="B226" t="s">
        <v>329</v>
      </c>
      <c r="C226" t="s">
        <v>70</v>
      </c>
      <c r="D226" t="s">
        <v>71</v>
      </c>
      <c r="E226">
        <v>10800</v>
      </c>
      <c r="F226">
        <v>1800</v>
      </c>
      <c r="G226">
        <v>12600</v>
      </c>
    </row>
    <row r="227" spans="1:7" x14ac:dyDescent="0.45">
      <c r="A227">
        <v>230</v>
      </c>
      <c r="B227" t="s">
        <v>330</v>
      </c>
      <c r="C227" t="s">
        <v>72</v>
      </c>
      <c r="D227" t="s">
        <v>73</v>
      </c>
      <c r="E227">
        <v>9600</v>
      </c>
      <c r="F227">
        <v>1600</v>
      </c>
      <c r="G227">
        <v>11200</v>
      </c>
    </row>
    <row r="228" spans="1:7" x14ac:dyDescent="0.45">
      <c r="A228">
        <v>231</v>
      </c>
      <c r="B228" t="s">
        <v>331</v>
      </c>
      <c r="C228" t="s">
        <v>74</v>
      </c>
      <c r="D228" t="s">
        <v>75</v>
      </c>
      <c r="E228">
        <v>8400</v>
      </c>
      <c r="F228">
        <v>1400</v>
      </c>
      <c r="G228">
        <v>9800</v>
      </c>
    </row>
    <row r="229" spans="1:7" x14ac:dyDescent="0.45">
      <c r="A229">
        <v>232</v>
      </c>
      <c r="B229" t="s">
        <v>332</v>
      </c>
      <c r="C229" t="s">
        <v>79</v>
      </c>
      <c r="D229" t="s">
        <v>80</v>
      </c>
      <c r="E229">
        <v>13200</v>
      </c>
      <c r="F229">
        <v>2200</v>
      </c>
      <c r="G229">
        <v>15400</v>
      </c>
    </row>
    <row r="230" spans="1:7" x14ac:dyDescent="0.45">
      <c r="A230">
        <v>233</v>
      </c>
      <c r="B230" t="s">
        <v>333</v>
      </c>
      <c r="C230" t="s">
        <v>7</v>
      </c>
      <c r="D230" t="s">
        <v>8</v>
      </c>
      <c r="E230">
        <v>6000</v>
      </c>
      <c r="F230">
        <v>1000</v>
      </c>
      <c r="G230">
        <v>7000</v>
      </c>
    </row>
    <row r="231" spans="1:7" x14ac:dyDescent="0.45">
      <c r="A231">
        <v>234</v>
      </c>
      <c r="B231" t="s">
        <v>334</v>
      </c>
      <c r="C231" t="s">
        <v>12</v>
      </c>
      <c r="D231" t="s">
        <v>13</v>
      </c>
      <c r="E231">
        <v>7200</v>
      </c>
      <c r="F231">
        <v>1200</v>
      </c>
      <c r="G231">
        <v>8400</v>
      </c>
    </row>
    <row r="232" spans="1:7" x14ac:dyDescent="0.45">
      <c r="A232">
        <v>235</v>
      </c>
      <c r="B232" t="s">
        <v>335</v>
      </c>
      <c r="C232" t="s">
        <v>15</v>
      </c>
      <c r="D232" t="s">
        <v>16</v>
      </c>
      <c r="E232">
        <v>10200</v>
      </c>
      <c r="F232">
        <v>1700</v>
      </c>
      <c r="G232">
        <v>11900</v>
      </c>
    </row>
    <row r="233" spans="1:7" x14ac:dyDescent="0.45">
      <c r="A233">
        <v>236</v>
      </c>
      <c r="B233" t="s">
        <v>336</v>
      </c>
      <c r="C233" t="s">
        <v>18</v>
      </c>
      <c r="D233" t="s">
        <v>19</v>
      </c>
      <c r="E233">
        <v>12000</v>
      </c>
      <c r="F233">
        <v>2000</v>
      </c>
      <c r="G233">
        <v>14000</v>
      </c>
    </row>
    <row r="234" spans="1:7" x14ac:dyDescent="0.45">
      <c r="A234">
        <v>237</v>
      </c>
      <c r="B234" t="s">
        <v>337</v>
      </c>
      <c r="C234" t="s">
        <v>21</v>
      </c>
      <c r="D234" t="s">
        <v>22</v>
      </c>
      <c r="E234">
        <v>15000</v>
      </c>
      <c r="F234">
        <v>2500</v>
      </c>
      <c r="G234">
        <v>17500</v>
      </c>
    </row>
    <row r="235" spans="1:7" x14ac:dyDescent="0.45">
      <c r="A235">
        <v>238</v>
      </c>
      <c r="B235" t="s">
        <v>338</v>
      </c>
      <c r="C235" t="s">
        <v>26</v>
      </c>
      <c r="D235" t="s">
        <v>27</v>
      </c>
      <c r="E235">
        <v>7800</v>
      </c>
      <c r="F235">
        <v>1300</v>
      </c>
      <c r="G235">
        <v>9100</v>
      </c>
    </row>
    <row r="236" spans="1:7" x14ac:dyDescent="0.45">
      <c r="A236">
        <v>239</v>
      </c>
      <c r="B236" t="s">
        <v>339</v>
      </c>
      <c r="C236" t="s">
        <v>28</v>
      </c>
      <c r="D236" t="s">
        <v>29</v>
      </c>
      <c r="E236">
        <v>13200</v>
      </c>
      <c r="F236">
        <v>2200</v>
      </c>
      <c r="G236">
        <v>15400</v>
      </c>
    </row>
    <row r="237" spans="1:7" x14ac:dyDescent="0.45">
      <c r="A237">
        <v>240</v>
      </c>
      <c r="B237" t="s">
        <v>340</v>
      </c>
      <c r="C237" t="s">
        <v>32</v>
      </c>
      <c r="D237" t="s">
        <v>33</v>
      </c>
      <c r="E237">
        <v>12600</v>
      </c>
      <c r="F237">
        <v>2100</v>
      </c>
      <c r="G237">
        <v>14700</v>
      </c>
    </row>
    <row r="238" spans="1:7" x14ac:dyDescent="0.45">
      <c r="A238">
        <v>241</v>
      </c>
      <c r="B238" t="s">
        <v>341</v>
      </c>
      <c r="C238" t="s">
        <v>36</v>
      </c>
      <c r="D238" t="s">
        <v>37</v>
      </c>
      <c r="E238">
        <v>15600</v>
      </c>
      <c r="F238">
        <v>2600</v>
      </c>
      <c r="G238">
        <v>18200</v>
      </c>
    </row>
    <row r="239" spans="1:7" x14ac:dyDescent="0.45">
      <c r="A239">
        <v>242</v>
      </c>
      <c r="B239" t="s">
        <v>342</v>
      </c>
      <c r="C239" t="s">
        <v>39</v>
      </c>
      <c r="D239" t="s">
        <v>40</v>
      </c>
      <c r="E239">
        <v>16200</v>
      </c>
      <c r="F239">
        <v>2700</v>
      </c>
      <c r="G239">
        <v>18900</v>
      </c>
    </row>
    <row r="240" spans="1:7" x14ac:dyDescent="0.45">
      <c r="A240">
        <v>243</v>
      </c>
      <c r="B240" t="s">
        <v>343</v>
      </c>
      <c r="C240" t="s">
        <v>43</v>
      </c>
      <c r="D240" t="s">
        <v>44</v>
      </c>
      <c r="E240">
        <v>6600</v>
      </c>
      <c r="F240">
        <v>1100</v>
      </c>
      <c r="G240">
        <v>7700</v>
      </c>
    </row>
    <row r="241" spans="1:7" x14ac:dyDescent="0.45">
      <c r="A241">
        <v>244</v>
      </c>
      <c r="B241" t="s">
        <v>344</v>
      </c>
      <c r="C241" t="s">
        <v>72</v>
      </c>
      <c r="D241" t="s">
        <v>73</v>
      </c>
      <c r="E241">
        <v>18600</v>
      </c>
      <c r="F241">
        <v>3100</v>
      </c>
      <c r="G241">
        <v>21700</v>
      </c>
    </row>
    <row r="242" spans="1:7" x14ac:dyDescent="0.45">
      <c r="A242">
        <v>245</v>
      </c>
      <c r="B242" t="s">
        <v>345</v>
      </c>
      <c r="C242" t="s">
        <v>74</v>
      </c>
      <c r="D242" t="s">
        <v>75</v>
      </c>
      <c r="E242">
        <v>7200</v>
      </c>
      <c r="F242">
        <v>1200</v>
      </c>
      <c r="G242">
        <v>8400</v>
      </c>
    </row>
    <row r="243" spans="1:7" x14ac:dyDescent="0.45">
      <c r="A243">
        <v>246</v>
      </c>
      <c r="B243" t="s">
        <v>346</v>
      </c>
      <c r="C243" t="s">
        <v>79</v>
      </c>
      <c r="D243" t="s">
        <v>80</v>
      </c>
      <c r="E243">
        <v>14400</v>
      </c>
      <c r="F243">
        <v>2400</v>
      </c>
      <c r="G243">
        <v>16800</v>
      </c>
    </row>
    <row r="244" spans="1:7" x14ac:dyDescent="0.45">
      <c r="A244">
        <v>247</v>
      </c>
      <c r="B244" t="s">
        <v>347</v>
      </c>
      <c r="C244" t="s">
        <v>7</v>
      </c>
      <c r="D244" t="s">
        <v>8</v>
      </c>
      <c r="E244">
        <v>19200</v>
      </c>
      <c r="F244">
        <v>3200</v>
      </c>
      <c r="G244">
        <v>22400</v>
      </c>
    </row>
    <row r="245" spans="1:7" x14ac:dyDescent="0.45">
      <c r="A245">
        <v>248</v>
      </c>
      <c r="B245" t="s">
        <v>348</v>
      </c>
      <c r="C245" t="s">
        <v>12</v>
      </c>
      <c r="D245" t="s">
        <v>13</v>
      </c>
      <c r="E245">
        <v>18600</v>
      </c>
      <c r="F245">
        <v>3100</v>
      </c>
      <c r="G245">
        <v>21700</v>
      </c>
    </row>
    <row r="246" spans="1:7" x14ac:dyDescent="0.45">
      <c r="A246">
        <v>249</v>
      </c>
      <c r="B246" t="s">
        <v>349</v>
      </c>
      <c r="C246" t="s">
        <v>15</v>
      </c>
      <c r="D246" t="s">
        <v>16</v>
      </c>
      <c r="E246">
        <v>7200</v>
      </c>
      <c r="F246">
        <v>1200</v>
      </c>
      <c r="G246">
        <v>8400</v>
      </c>
    </row>
    <row r="247" spans="1:7" x14ac:dyDescent="0.45">
      <c r="A247">
        <v>250</v>
      </c>
      <c r="B247" t="s">
        <v>350</v>
      </c>
      <c r="C247" t="s">
        <v>18</v>
      </c>
      <c r="D247" t="s">
        <v>19</v>
      </c>
      <c r="E247">
        <v>14400</v>
      </c>
      <c r="F247">
        <v>2400</v>
      </c>
      <c r="G247">
        <v>16800</v>
      </c>
    </row>
    <row r="248" spans="1:7" x14ac:dyDescent="0.45">
      <c r="A248">
        <v>251</v>
      </c>
      <c r="B248" t="s">
        <v>351</v>
      </c>
      <c r="C248" t="s">
        <v>21</v>
      </c>
      <c r="D248" t="s">
        <v>22</v>
      </c>
      <c r="E248">
        <v>19200</v>
      </c>
      <c r="F248">
        <v>3200</v>
      </c>
      <c r="G248">
        <v>22400</v>
      </c>
    </row>
    <row r="249" spans="1:7" x14ac:dyDescent="0.45">
      <c r="A249">
        <v>252</v>
      </c>
      <c r="B249" t="s">
        <v>352</v>
      </c>
      <c r="C249" t="s">
        <v>26</v>
      </c>
      <c r="D249" t="s">
        <v>27</v>
      </c>
      <c r="E249">
        <v>18000</v>
      </c>
      <c r="F249">
        <v>3000</v>
      </c>
      <c r="G249">
        <v>21000</v>
      </c>
    </row>
    <row r="250" spans="1:7" x14ac:dyDescent="0.45">
      <c r="A250">
        <v>253</v>
      </c>
      <c r="B250" t="s">
        <v>353</v>
      </c>
      <c r="C250" t="s">
        <v>28</v>
      </c>
      <c r="D250" t="s">
        <v>29</v>
      </c>
      <c r="E250">
        <v>14400</v>
      </c>
      <c r="F250">
        <v>2400</v>
      </c>
      <c r="G250">
        <v>16800</v>
      </c>
    </row>
    <row r="251" spans="1:7" x14ac:dyDescent="0.45">
      <c r="A251">
        <v>254</v>
      </c>
      <c r="B251" t="s">
        <v>354</v>
      </c>
      <c r="C251" t="s">
        <v>32</v>
      </c>
      <c r="D251" t="s">
        <v>33</v>
      </c>
      <c r="E251">
        <v>9000</v>
      </c>
      <c r="F251">
        <v>1500</v>
      </c>
      <c r="G251">
        <v>10500</v>
      </c>
    </row>
    <row r="252" spans="1:7" x14ac:dyDescent="0.45">
      <c r="A252">
        <v>255</v>
      </c>
      <c r="B252" t="s">
        <v>355</v>
      </c>
      <c r="C252" t="s">
        <v>36</v>
      </c>
      <c r="D252" t="s">
        <v>37</v>
      </c>
      <c r="E252">
        <v>10800</v>
      </c>
      <c r="F252">
        <v>1800</v>
      </c>
      <c r="G252">
        <v>12600</v>
      </c>
    </row>
    <row r="253" spans="1:7" x14ac:dyDescent="0.45">
      <c r="A253">
        <v>256</v>
      </c>
      <c r="B253" t="s">
        <v>356</v>
      </c>
      <c r="C253" t="s">
        <v>39</v>
      </c>
      <c r="D253" t="s">
        <v>40</v>
      </c>
      <c r="E253">
        <v>9600</v>
      </c>
      <c r="F253">
        <v>1600</v>
      </c>
      <c r="G253">
        <v>11200</v>
      </c>
    </row>
    <row r="254" spans="1:7" x14ac:dyDescent="0.45">
      <c r="A254">
        <v>257</v>
      </c>
      <c r="B254" t="s">
        <v>357</v>
      </c>
      <c r="C254" t="s">
        <v>43</v>
      </c>
      <c r="D254" t="s">
        <v>44</v>
      </c>
      <c r="E254">
        <v>8400</v>
      </c>
      <c r="F254">
        <v>1400</v>
      </c>
      <c r="G254">
        <v>9800</v>
      </c>
    </row>
    <row r="255" spans="1:7" x14ac:dyDescent="0.45">
      <c r="A255">
        <v>258</v>
      </c>
      <c r="B255" t="s">
        <v>358</v>
      </c>
      <c r="C255" t="s">
        <v>70</v>
      </c>
      <c r="D255" t="s">
        <v>71</v>
      </c>
      <c r="E255">
        <v>13200</v>
      </c>
      <c r="F255">
        <v>2200</v>
      </c>
      <c r="G255">
        <v>15400</v>
      </c>
    </row>
    <row r="256" spans="1:7" x14ac:dyDescent="0.45">
      <c r="A256">
        <v>259</v>
      </c>
      <c r="B256" t="s">
        <v>359</v>
      </c>
      <c r="C256" t="s">
        <v>72</v>
      </c>
      <c r="D256" t="s">
        <v>73</v>
      </c>
      <c r="E256">
        <v>6000</v>
      </c>
      <c r="F256">
        <v>1000</v>
      </c>
      <c r="G256">
        <v>7000</v>
      </c>
    </row>
    <row r="257" spans="1:7" x14ac:dyDescent="0.45">
      <c r="A257">
        <v>260</v>
      </c>
      <c r="B257" t="s">
        <v>360</v>
      </c>
      <c r="C257" t="s">
        <v>74</v>
      </c>
      <c r="D257" t="s">
        <v>75</v>
      </c>
      <c r="E257">
        <v>10800</v>
      </c>
      <c r="F257">
        <v>1800</v>
      </c>
      <c r="G257">
        <v>12600</v>
      </c>
    </row>
    <row r="258" spans="1:7" x14ac:dyDescent="0.45">
      <c r="A258">
        <v>261</v>
      </c>
      <c r="B258" t="s">
        <v>361</v>
      </c>
      <c r="C258" t="s">
        <v>21</v>
      </c>
      <c r="D258" t="s">
        <v>22</v>
      </c>
      <c r="E258">
        <v>9600</v>
      </c>
      <c r="F258">
        <v>1600</v>
      </c>
      <c r="G258">
        <v>11200</v>
      </c>
    </row>
    <row r="259" spans="1:7" x14ac:dyDescent="0.45">
      <c r="A259">
        <v>262</v>
      </c>
      <c r="B259" t="s">
        <v>362</v>
      </c>
      <c r="C259" t="s">
        <v>26</v>
      </c>
      <c r="D259" t="s">
        <v>27</v>
      </c>
      <c r="E259">
        <v>8400</v>
      </c>
      <c r="F259">
        <v>1400</v>
      </c>
      <c r="G259">
        <v>9800</v>
      </c>
    </row>
    <row r="260" spans="1:7" x14ac:dyDescent="0.45">
      <c r="A260">
        <v>263</v>
      </c>
      <c r="B260" t="s">
        <v>363</v>
      </c>
      <c r="C260" t="s">
        <v>26</v>
      </c>
      <c r="D260" t="s">
        <v>27</v>
      </c>
      <c r="E260">
        <v>13200</v>
      </c>
      <c r="F260">
        <v>2200</v>
      </c>
      <c r="G260">
        <v>15400</v>
      </c>
    </row>
    <row r="261" spans="1:7" x14ac:dyDescent="0.45">
      <c r="A261">
        <v>264</v>
      </c>
      <c r="B261" t="s">
        <v>364</v>
      </c>
      <c r="C261" t="s">
        <v>21</v>
      </c>
      <c r="D261" t="s">
        <v>22</v>
      </c>
      <c r="E261">
        <v>14400</v>
      </c>
      <c r="F261">
        <v>2400</v>
      </c>
      <c r="G261">
        <v>16800</v>
      </c>
    </row>
    <row r="262" spans="1:7" x14ac:dyDescent="0.45">
      <c r="A262">
        <v>265</v>
      </c>
      <c r="B262" t="s">
        <v>365</v>
      </c>
      <c r="C262" t="s">
        <v>26</v>
      </c>
      <c r="D262" t="s">
        <v>27</v>
      </c>
      <c r="E262">
        <v>19200</v>
      </c>
      <c r="F262">
        <v>3200</v>
      </c>
      <c r="G262">
        <v>22400</v>
      </c>
    </row>
    <row r="263" spans="1:7" x14ac:dyDescent="0.45">
      <c r="A263">
        <v>266</v>
      </c>
      <c r="B263" t="s">
        <v>366</v>
      </c>
      <c r="C263" t="s">
        <v>26</v>
      </c>
      <c r="D263" t="s">
        <v>27</v>
      </c>
      <c r="E263">
        <v>18600</v>
      </c>
      <c r="F263">
        <v>3100</v>
      </c>
      <c r="G263">
        <v>21700</v>
      </c>
    </row>
    <row r="264" spans="1:7" x14ac:dyDescent="0.45">
      <c r="A264">
        <v>267</v>
      </c>
      <c r="B264" t="s">
        <v>367</v>
      </c>
      <c r="C264" t="s">
        <v>28</v>
      </c>
      <c r="D264" t="s">
        <v>29</v>
      </c>
      <c r="E264">
        <v>7200</v>
      </c>
      <c r="F264">
        <v>1200</v>
      </c>
      <c r="G264">
        <v>8400</v>
      </c>
    </row>
    <row r="265" spans="1:7" x14ac:dyDescent="0.45">
      <c r="A265">
        <v>268</v>
      </c>
      <c r="B265" t="s">
        <v>368</v>
      </c>
      <c r="C265" t="s">
        <v>32</v>
      </c>
      <c r="D265" t="s">
        <v>33</v>
      </c>
      <c r="E265">
        <v>14400</v>
      </c>
      <c r="F265">
        <v>2400</v>
      </c>
      <c r="G265">
        <v>16800</v>
      </c>
    </row>
    <row r="266" spans="1:7" x14ac:dyDescent="0.45">
      <c r="A266">
        <v>269</v>
      </c>
      <c r="B266" t="s">
        <v>369</v>
      </c>
      <c r="C266" t="s">
        <v>70</v>
      </c>
      <c r="D266" t="s">
        <v>71</v>
      </c>
      <c r="E266">
        <v>19200</v>
      </c>
      <c r="F266">
        <v>3200</v>
      </c>
      <c r="G266">
        <v>22400</v>
      </c>
    </row>
    <row r="267" spans="1:7" x14ac:dyDescent="0.45">
      <c r="A267">
        <v>270</v>
      </c>
      <c r="B267" t="s">
        <v>370</v>
      </c>
      <c r="C267" t="s">
        <v>72</v>
      </c>
      <c r="D267" t="s">
        <v>73</v>
      </c>
      <c r="E267">
        <v>18000</v>
      </c>
      <c r="F267">
        <v>3000</v>
      </c>
      <c r="G267">
        <v>21000</v>
      </c>
    </row>
    <row r="268" spans="1:7" x14ac:dyDescent="0.45">
      <c r="A268">
        <v>271</v>
      </c>
      <c r="B268" t="s">
        <v>371</v>
      </c>
      <c r="C268" t="s">
        <v>74</v>
      </c>
      <c r="D268" t="s">
        <v>75</v>
      </c>
      <c r="E268">
        <v>14400</v>
      </c>
      <c r="F268">
        <v>2400</v>
      </c>
      <c r="G268">
        <v>16800</v>
      </c>
    </row>
    <row r="269" spans="1:7" x14ac:dyDescent="0.45">
      <c r="A269">
        <v>272</v>
      </c>
      <c r="B269" t="s">
        <v>372</v>
      </c>
      <c r="C269" t="s">
        <v>79</v>
      </c>
      <c r="D269" t="s">
        <v>80</v>
      </c>
      <c r="E269">
        <v>9000</v>
      </c>
      <c r="F269">
        <v>1500</v>
      </c>
      <c r="G269">
        <v>10500</v>
      </c>
    </row>
    <row r="270" spans="1:7" x14ac:dyDescent="0.45">
      <c r="A270">
        <v>273</v>
      </c>
      <c r="B270" t="s">
        <v>373</v>
      </c>
      <c r="C270" t="s">
        <v>7</v>
      </c>
      <c r="D270" t="s">
        <v>8</v>
      </c>
      <c r="E270">
        <v>10800</v>
      </c>
      <c r="F270">
        <v>1800</v>
      </c>
      <c r="G270">
        <v>12600</v>
      </c>
    </row>
    <row r="271" spans="1:7" x14ac:dyDescent="0.45">
      <c r="A271">
        <v>274</v>
      </c>
      <c r="B271" t="s">
        <v>374</v>
      </c>
      <c r="C271" t="s">
        <v>74</v>
      </c>
      <c r="D271" t="s">
        <v>75</v>
      </c>
      <c r="E271">
        <v>9600</v>
      </c>
      <c r="F271">
        <v>1600</v>
      </c>
      <c r="G271">
        <v>11200</v>
      </c>
    </row>
    <row r="272" spans="1:7" x14ac:dyDescent="0.45">
      <c r="A272">
        <v>275</v>
      </c>
      <c r="B272" t="s">
        <v>375</v>
      </c>
      <c r="C272" t="s">
        <v>79</v>
      </c>
      <c r="D272" t="s">
        <v>80</v>
      </c>
      <c r="E272">
        <v>8400</v>
      </c>
      <c r="F272">
        <v>1400</v>
      </c>
      <c r="G272">
        <v>9800</v>
      </c>
    </row>
    <row r="273" spans="1:7" x14ac:dyDescent="0.45">
      <c r="A273">
        <v>276</v>
      </c>
      <c r="B273" t="s">
        <v>376</v>
      </c>
      <c r="C273" t="s">
        <v>7</v>
      </c>
      <c r="D273" t="s">
        <v>8</v>
      </c>
      <c r="E273">
        <v>13200</v>
      </c>
      <c r="F273">
        <v>2200</v>
      </c>
      <c r="G273">
        <v>15400</v>
      </c>
    </row>
    <row r="274" spans="1:7" x14ac:dyDescent="0.45">
      <c r="A274">
        <v>277</v>
      </c>
      <c r="B274" t="s">
        <v>377</v>
      </c>
      <c r="C274" t="s">
        <v>12</v>
      </c>
      <c r="D274" t="s">
        <v>13</v>
      </c>
      <c r="E274">
        <v>6000</v>
      </c>
      <c r="F274">
        <v>1000</v>
      </c>
      <c r="G274">
        <v>7000</v>
      </c>
    </row>
    <row r="275" spans="1:7" x14ac:dyDescent="0.45">
      <c r="A275">
        <v>278</v>
      </c>
      <c r="B275" t="s">
        <v>378</v>
      </c>
      <c r="C275" t="s">
        <v>15</v>
      </c>
      <c r="D275" t="s">
        <v>16</v>
      </c>
      <c r="E275">
        <v>10800</v>
      </c>
      <c r="F275">
        <v>1800</v>
      </c>
      <c r="G275">
        <v>12600</v>
      </c>
    </row>
    <row r="276" spans="1:7" x14ac:dyDescent="0.45">
      <c r="A276">
        <v>279</v>
      </c>
      <c r="B276" t="s">
        <v>379</v>
      </c>
      <c r="C276" t="s">
        <v>18</v>
      </c>
      <c r="D276" t="s">
        <v>19</v>
      </c>
      <c r="E276">
        <v>7200</v>
      </c>
      <c r="F276">
        <v>1200</v>
      </c>
      <c r="G276">
        <v>8400</v>
      </c>
    </row>
    <row r="277" spans="1:7" x14ac:dyDescent="0.45">
      <c r="A277">
        <v>280</v>
      </c>
      <c r="B277" t="s">
        <v>380</v>
      </c>
      <c r="C277" t="s">
        <v>21</v>
      </c>
      <c r="D277" t="s">
        <v>22</v>
      </c>
      <c r="E277">
        <v>14400</v>
      </c>
      <c r="F277">
        <v>2400</v>
      </c>
      <c r="G277">
        <v>16800</v>
      </c>
    </row>
    <row r="278" spans="1:7" x14ac:dyDescent="0.45">
      <c r="A278">
        <v>281</v>
      </c>
      <c r="B278" t="s">
        <v>381</v>
      </c>
      <c r="C278" t="s">
        <v>26</v>
      </c>
      <c r="D278" t="s">
        <v>27</v>
      </c>
      <c r="E278">
        <v>19200</v>
      </c>
      <c r="F278">
        <v>3200</v>
      </c>
      <c r="G278">
        <v>22400</v>
      </c>
    </row>
    <row r="279" spans="1:7" x14ac:dyDescent="0.45">
      <c r="A279">
        <v>282</v>
      </c>
      <c r="B279" t="s">
        <v>382</v>
      </c>
      <c r="C279" t="s">
        <v>28</v>
      </c>
      <c r="D279" t="s">
        <v>29</v>
      </c>
      <c r="E279">
        <v>18000</v>
      </c>
      <c r="F279">
        <v>3000</v>
      </c>
      <c r="G279">
        <v>21000</v>
      </c>
    </row>
    <row r="280" spans="1:7" x14ac:dyDescent="0.45">
      <c r="A280">
        <v>283</v>
      </c>
      <c r="B280" t="s">
        <v>383</v>
      </c>
      <c r="C280" t="s">
        <v>32</v>
      </c>
      <c r="D280" t="s">
        <v>33</v>
      </c>
      <c r="E280">
        <v>14400</v>
      </c>
      <c r="F280">
        <v>2400</v>
      </c>
      <c r="G280">
        <v>16800</v>
      </c>
    </row>
    <row r="281" spans="1:7" x14ac:dyDescent="0.45">
      <c r="A281">
        <v>284</v>
      </c>
      <c r="B281" t="s">
        <v>384</v>
      </c>
      <c r="C281" t="s">
        <v>36</v>
      </c>
      <c r="D281" t="s">
        <v>37</v>
      </c>
      <c r="E281">
        <v>9000</v>
      </c>
      <c r="F281">
        <v>1500</v>
      </c>
      <c r="G281">
        <v>10500</v>
      </c>
    </row>
    <row r="282" spans="1:7" x14ac:dyDescent="0.45">
      <c r="A282">
        <v>285</v>
      </c>
      <c r="B282" t="s">
        <v>385</v>
      </c>
      <c r="C282" t="s">
        <v>39</v>
      </c>
      <c r="D282" t="s">
        <v>40</v>
      </c>
      <c r="E282">
        <v>10800</v>
      </c>
      <c r="F282">
        <v>1800</v>
      </c>
      <c r="G282">
        <v>12600</v>
      </c>
    </row>
    <row r="283" spans="1:7" x14ac:dyDescent="0.45">
      <c r="A283">
        <v>286</v>
      </c>
      <c r="B283" t="s">
        <v>386</v>
      </c>
      <c r="C283" t="s">
        <v>43</v>
      </c>
      <c r="D283" t="s">
        <v>44</v>
      </c>
      <c r="E283">
        <v>9600</v>
      </c>
      <c r="F283">
        <v>1600</v>
      </c>
      <c r="G283">
        <v>11200</v>
      </c>
    </row>
    <row r="284" spans="1:7" x14ac:dyDescent="0.45">
      <c r="A284">
        <v>287</v>
      </c>
      <c r="B284" t="s">
        <v>387</v>
      </c>
      <c r="C284" t="s">
        <v>70</v>
      </c>
      <c r="D284" t="s">
        <v>71</v>
      </c>
      <c r="E284">
        <v>8400</v>
      </c>
      <c r="F284">
        <v>1400</v>
      </c>
      <c r="G284">
        <v>9800</v>
      </c>
    </row>
    <row r="285" spans="1:7" x14ac:dyDescent="0.45">
      <c r="A285">
        <v>288</v>
      </c>
      <c r="B285" t="s">
        <v>388</v>
      </c>
      <c r="C285" t="s">
        <v>72</v>
      </c>
      <c r="D285" t="s">
        <v>73</v>
      </c>
      <c r="E285">
        <v>13200</v>
      </c>
      <c r="F285">
        <v>2200</v>
      </c>
      <c r="G285">
        <v>15400</v>
      </c>
    </row>
    <row r="286" spans="1:7" x14ac:dyDescent="0.45">
      <c r="A286">
        <v>289</v>
      </c>
      <c r="B286" t="s">
        <v>389</v>
      </c>
      <c r="C286" t="s">
        <v>74</v>
      </c>
      <c r="D286" t="s">
        <v>75</v>
      </c>
      <c r="E286">
        <v>6000</v>
      </c>
      <c r="F286">
        <v>1000</v>
      </c>
      <c r="G286">
        <v>7000</v>
      </c>
    </row>
    <row r="287" spans="1:7" x14ac:dyDescent="0.45">
      <c r="A287">
        <v>290</v>
      </c>
      <c r="B287" t="s">
        <v>390</v>
      </c>
      <c r="C287" t="s">
        <v>63</v>
      </c>
      <c r="D287" t="s">
        <v>64</v>
      </c>
      <c r="E287">
        <v>10800</v>
      </c>
      <c r="F287">
        <v>1800</v>
      </c>
      <c r="G287">
        <v>12600</v>
      </c>
    </row>
    <row r="288" spans="1:7" x14ac:dyDescent="0.45">
      <c r="A288">
        <v>291</v>
      </c>
      <c r="B288" t="s">
        <v>391</v>
      </c>
      <c r="C288" t="s">
        <v>65</v>
      </c>
      <c r="D288" t="s">
        <v>66</v>
      </c>
      <c r="E288">
        <v>9600</v>
      </c>
      <c r="F288">
        <v>1600</v>
      </c>
      <c r="G288">
        <v>11200</v>
      </c>
    </row>
    <row r="289" spans="1:7" x14ac:dyDescent="0.45">
      <c r="A289">
        <v>292</v>
      </c>
      <c r="B289" t="s">
        <v>392</v>
      </c>
      <c r="C289" t="s">
        <v>70</v>
      </c>
      <c r="D289" t="s">
        <v>71</v>
      </c>
      <c r="E289">
        <v>8400</v>
      </c>
      <c r="F289">
        <v>1400</v>
      </c>
      <c r="G289">
        <v>9800</v>
      </c>
    </row>
    <row r="290" spans="1:7" x14ac:dyDescent="0.45">
      <c r="A290">
        <v>293</v>
      </c>
      <c r="B290" t="s">
        <v>393</v>
      </c>
      <c r="C290" t="s">
        <v>72</v>
      </c>
      <c r="D290" t="s">
        <v>73</v>
      </c>
      <c r="E290">
        <v>13200</v>
      </c>
      <c r="F290">
        <v>2200</v>
      </c>
      <c r="G290">
        <v>15400</v>
      </c>
    </row>
    <row r="291" spans="1:7" x14ac:dyDescent="0.45">
      <c r="A291">
        <v>294</v>
      </c>
      <c r="B291" t="s">
        <v>394</v>
      </c>
      <c r="C291" t="s">
        <v>74</v>
      </c>
      <c r="D291" t="s">
        <v>75</v>
      </c>
      <c r="E291">
        <v>6000</v>
      </c>
      <c r="F291">
        <v>1000</v>
      </c>
      <c r="G291">
        <v>7000</v>
      </c>
    </row>
    <row r="292" spans="1:7" x14ac:dyDescent="0.45">
      <c r="A292">
        <v>295</v>
      </c>
      <c r="B292" t="s">
        <v>395</v>
      </c>
      <c r="C292" t="s">
        <v>79</v>
      </c>
      <c r="D292" t="s">
        <v>80</v>
      </c>
      <c r="E292">
        <v>7200</v>
      </c>
      <c r="F292">
        <v>1200</v>
      </c>
      <c r="G292">
        <v>8400</v>
      </c>
    </row>
    <row r="293" spans="1:7" x14ac:dyDescent="0.45">
      <c r="A293">
        <v>296</v>
      </c>
      <c r="B293" t="s">
        <v>396</v>
      </c>
      <c r="C293" t="s">
        <v>7</v>
      </c>
      <c r="D293" t="s">
        <v>8</v>
      </c>
      <c r="E293">
        <v>10200</v>
      </c>
      <c r="F293">
        <v>1700</v>
      </c>
      <c r="G293">
        <v>11900</v>
      </c>
    </row>
    <row r="294" spans="1:7" x14ac:dyDescent="0.45">
      <c r="A294">
        <v>297</v>
      </c>
      <c r="B294" t="s">
        <v>397</v>
      </c>
      <c r="C294" t="s">
        <v>12</v>
      </c>
      <c r="D294" t="s">
        <v>13</v>
      </c>
      <c r="E294">
        <v>12000</v>
      </c>
      <c r="F294">
        <v>2000</v>
      </c>
      <c r="G294">
        <v>14000</v>
      </c>
    </row>
    <row r="295" spans="1:7" x14ac:dyDescent="0.45">
      <c r="A295">
        <v>298</v>
      </c>
      <c r="B295" t="s">
        <v>398</v>
      </c>
      <c r="C295" t="s">
        <v>79</v>
      </c>
      <c r="D295" t="s">
        <v>80</v>
      </c>
      <c r="E295">
        <v>15000</v>
      </c>
      <c r="F295">
        <v>2500</v>
      </c>
      <c r="G295">
        <v>17500</v>
      </c>
    </row>
    <row r="296" spans="1:7" x14ac:dyDescent="0.45">
      <c r="A296">
        <v>299</v>
      </c>
      <c r="B296" t="s">
        <v>399</v>
      </c>
      <c r="C296" t="s">
        <v>7</v>
      </c>
      <c r="D296" t="s">
        <v>8</v>
      </c>
      <c r="E296">
        <v>7800</v>
      </c>
      <c r="F296">
        <v>1300</v>
      </c>
      <c r="G296">
        <v>9100</v>
      </c>
    </row>
    <row r="297" spans="1:7" x14ac:dyDescent="0.45">
      <c r="A297">
        <v>300</v>
      </c>
      <c r="B297" t="s">
        <v>400</v>
      </c>
      <c r="C297" t="s">
        <v>12</v>
      </c>
      <c r="D297" t="s">
        <v>13</v>
      </c>
      <c r="E297">
        <v>13200</v>
      </c>
      <c r="F297">
        <v>2200</v>
      </c>
      <c r="G297">
        <v>15400</v>
      </c>
    </row>
    <row r="298" spans="1:7" x14ac:dyDescent="0.45">
      <c r="A298">
        <v>301</v>
      </c>
      <c r="B298" t="s">
        <v>401</v>
      </c>
      <c r="C298" t="s">
        <v>15</v>
      </c>
      <c r="D298" t="s">
        <v>16</v>
      </c>
      <c r="E298">
        <v>12600</v>
      </c>
      <c r="F298">
        <v>2100</v>
      </c>
      <c r="G298">
        <v>14700</v>
      </c>
    </row>
    <row r="299" spans="1:7" x14ac:dyDescent="0.45">
      <c r="A299">
        <v>302</v>
      </c>
      <c r="B299" t="s">
        <v>402</v>
      </c>
      <c r="C299" t="s">
        <v>18</v>
      </c>
      <c r="D299" t="s">
        <v>19</v>
      </c>
      <c r="E299">
        <v>15600</v>
      </c>
      <c r="F299">
        <v>2600</v>
      </c>
      <c r="G299">
        <v>18200</v>
      </c>
    </row>
    <row r="300" spans="1:7" x14ac:dyDescent="0.45">
      <c r="A300">
        <v>303</v>
      </c>
      <c r="B300" t="s">
        <v>403</v>
      </c>
      <c r="C300" t="s">
        <v>21</v>
      </c>
      <c r="D300" t="s">
        <v>22</v>
      </c>
      <c r="E300">
        <v>16200</v>
      </c>
      <c r="F300">
        <v>2700</v>
      </c>
      <c r="G300">
        <v>18900</v>
      </c>
    </row>
    <row r="301" spans="1:7" x14ac:dyDescent="0.45">
      <c r="A301">
        <v>304</v>
      </c>
      <c r="B301" t="s">
        <v>404</v>
      </c>
      <c r="C301" t="s">
        <v>26</v>
      </c>
      <c r="D301" t="s">
        <v>27</v>
      </c>
      <c r="E301">
        <v>6600</v>
      </c>
      <c r="F301">
        <v>1100</v>
      </c>
      <c r="G301">
        <v>7700</v>
      </c>
    </row>
    <row r="302" spans="1:7" x14ac:dyDescent="0.45">
      <c r="A302">
        <v>305</v>
      </c>
      <c r="B302" t="s">
        <v>405</v>
      </c>
      <c r="C302" t="s">
        <v>28</v>
      </c>
      <c r="D302" t="s">
        <v>29</v>
      </c>
      <c r="E302">
        <v>18600</v>
      </c>
      <c r="F302">
        <v>3100</v>
      </c>
      <c r="G302">
        <v>21700</v>
      </c>
    </row>
    <row r="303" spans="1:7" x14ac:dyDescent="0.45">
      <c r="A303">
        <v>306</v>
      </c>
      <c r="B303" t="s">
        <v>406</v>
      </c>
      <c r="C303" t="s">
        <v>32</v>
      </c>
      <c r="D303" t="s">
        <v>33</v>
      </c>
      <c r="E303">
        <v>7200</v>
      </c>
      <c r="F303">
        <v>1200</v>
      </c>
      <c r="G303">
        <v>8400</v>
      </c>
    </row>
    <row r="304" spans="1:7" x14ac:dyDescent="0.45">
      <c r="A304">
        <v>307</v>
      </c>
      <c r="B304" t="s">
        <v>407</v>
      </c>
      <c r="C304" t="s">
        <v>28</v>
      </c>
      <c r="D304" t="s">
        <v>29</v>
      </c>
      <c r="E304">
        <v>14400</v>
      </c>
      <c r="F304">
        <v>2400</v>
      </c>
      <c r="G304">
        <v>16800</v>
      </c>
    </row>
    <row r="305" spans="1:7" x14ac:dyDescent="0.45">
      <c r="A305">
        <v>308</v>
      </c>
      <c r="B305" t="s">
        <v>408</v>
      </c>
      <c r="C305" t="s">
        <v>32</v>
      </c>
      <c r="D305" t="s">
        <v>33</v>
      </c>
      <c r="E305">
        <v>19200</v>
      </c>
      <c r="F305">
        <v>3200</v>
      </c>
      <c r="G305">
        <v>22400</v>
      </c>
    </row>
    <row r="306" spans="1:7" x14ac:dyDescent="0.45">
      <c r="A306">
        <v>309</v>
      </c>
      <c r="B306" t="s">
        <v>409</v>
      </c>
      <c r="C306" t="s">
        <v>36</v>
      </c>
      <c r="D306" t="s">
        <v>37</v>
      </c>
      <c r="E306">
        <v>18600</v>
      </c>
      <c r="F306">
        <v>3100</v>
      </c>
      <c r="G306">
        <v>21700</v>
      </c>
    </row>
    <row r="307" spans="1:7" x14ac:dyDescent="0.45">
      <c r="A307">
        <v>310</v>
      </c>
      <c r="B307" t="s">
        <v>410</v>
      </c>
      <c r="C307" t="s">
        <v>39</v>
      </c>
      <c r="D307" t="s">
        <v>40</v>
      </c>
      <c r="E307">
        <v>7200</v>
      </c>
      <c r="F307">
        <v>1200</v>
      </c>
      <c r="G307">
        <v>8400</v>
      </c>
    </row>
    <row r="308" spans="1:7" x14ac:dyDescent="0.45">
      <c r="A308">
        <v>311</v>
      </c>
      <c r="B308" t="s">
        <v>411</v>
      </c>
      <c r="C308" t="s">
        <v>43</v>
      </c>
      <c r="D308" t="s">
        <v>44</v>
      </c>
      <c r="E308">
        <v>14400</v>
      </c>
      <c r="F308">
        <v>2400</v>
      </c>
      <c r="G308">
        <v>16800</v>
      </c>
    </row>
    <row r="309" spans="1:7" x14ac:dyDescent="0.45">
      <c r="A309">
        <v>312</v>
      </c>
      <c r="B309" t="s">
        <v>412</v>
      </c>
      <c r="C309" t="s">
        <v>70</v>
      </c>
      <c r="D309" t="s">
        <v>71</v>
      </c>
      <c r="E309">
        <v>19200</v>
      </c>
      <c r="F309">
        <v>3200</v>
      </c>
      <c r="G309">
        <v>22400</v>
      </c>
    </row>
    <row r="310" spans="1:7" x14ac:dyDescent="0.45">
      <c r="A310">
        <v>313</v>
      </c>
      <c r="B310" t="s">
        <v>413</v>
      </c>
      <c r="C310" t="s">
        <v>72</v>
      </c>
      <c r="D310" t="s">
        <v>73</v>
      </c>
      <c r="E310">
        <v>18000</v>
      </c>
      <c r="F310">
        <v>3000</v>
      </c>
      <c r="G310">
        <v>21000</v>
      </c>
    </row>
    <row r="311" spans="1:7" x14ac:dyDescent="0.45">
      <c r="A311">
        <v>314</v>
      </c>
      <c r="B311" t="s">
        <v>414</v>
      </c>
      <c r="C311" t="s">
        <v>74</v>
      </c>
      <c r="D311" t="s">
        <v>75</v>
      </c>
      <c r="E311">
        <v>14400</v>
      </c>
      <c r="F311">
        <v>2400</v>
      </c>
      <c r="G311">
        <v>16800</v>
      </c>
    </row>
    <row r="312" spans="1:7" x14ac:dyDescent="0.45">
      <c r="A312">
        <v>315</v>
      </c>
      <c r="B312" t="s">
        <v>415</v>
      </c>
      <c r="C312" t="s">
        <v>79</v>
      </c>
      <c r="D312" t="s">
        <v>80</v>
      </c>
      <c r="E312">
        <v>9000</v>
      </c>
      <c r="F312">
        <v>1500</v>
      </c>
      <c r="G312">
        <v>10500</v>
      </c>
    </row>
    <row r="313" spans="1:7" x14ac:dyDescent="0.45">
      <c r="A313">
        <v>316</v>
      </c>
      <c r="B313" t="s">
        <v>416</v>
      </c>
      <c r="C313" t="s">
        <v>7</v>
      </c>
      <c r="D313" t="s">
        <v>8</v>
      </c>
      <c r="E313">
        <v>10800</v>
      </c>
      <c r="F313">
        <v>1800</v>
      </c>
      <c r="G313">
        <v>12600</v>
      </c>
    </row>
    <row r="314" spans="1:7" x14ac:dyDescent="0.45">
      <c r="A314">
        <v>317</v>
      </c>
      <c r="B314" t="s">
        <v>417</v>
      </c>
      <c r="C314" t="s">
        <v>12</v>
      </c>
      <c r="D314" t="s">
        <v>13</v>
      </c>
      <c r="E314">
        <v>9600</v>
      </c>
      <c r="F314">
        <v>1600</v>
      </c>
      <c r="G314">
        <v>11200</v>
      </c>
    </row>
    <row r="315" spans="1:7" x14ac:dyDescent="0.45">
      <c r="A315">
        <v>318</v>
      </c>
      <c r="B315" t="s">
        <v>418</v>
      </c>
      <c r="C315" t="s">
        <v>15</v>
      </c>
      <c r="D315" t="s">
        <v>16</v>
      </c>
      <c r="E315">
        <v>8400</v>
      </c>
      <c r="F315">
        <v>1400</v>
      </c>
      <c r="G315">
        <v>9800</v>
      </c>
    </row>
    <row r="316" spans="1:7" x14ac:dyDescent="0.45">
      <c r="A316">
        <v>319</v>
      </c>
      <c r="B316" t="s">
        <v>419</v>
      </c>
      <c r="C316" t="s">
        <v>18</v>
      </c>
      <c r="D316" t="s">
        <v>19</v>
      </c>
      <c r="E316">
        <v>13200</v>
      </c>
      <c r="F316">
        <v>2200</v>
      </c>
      <c r="G316">
        <v>15400</v>
      </c>
    </row>
    <row r="317" spans="1:7" x14ac:dyDescent="0.45">
      <c r="A317">
        <v>320</v>
      </c>
      <c r="B317" t="s">
        <v>420</v>
      </c>
      <c r="C317" t="s">
        <v>21</v>
      </c>
      <c r="D317" t="s">
        <v>22</v>
      </c>
      <c r="E317">
        <v>6000</v>
      </c>
      <c r="F317">
        <v>1000</v>
      </c>
      <c r="G317">
        <v>7000</v>
      </c>
    </row>
    <row r="318" spans="1:7" x14ac:dyDescent="0.45">
      <c r="A318">
        <v>321</v>
      </c>
      <c r="B318" t="s">
        <v>421</v>
      </c>
      <c r="C318" t="s">
        <v>26</v>
      </c>
      <c r="D318" t="s">
        <v>27</v>
      </c>
      <c r="E318">
        <v>10800</v>
      </c>
      <c r="F318">
        <v>1800</v>
      </c>
      <c r="G318">
        <v>12600</v>
      </c>
    </row>
    <row r="319" spans="1:7" x14ac:dyDescent="0.45">
      <c r="A319">
        <v>322</v>
      </c>
      <c r="B319" t="s">
        <v>422</v>
      </c>
      <c r="C319" t="s">
        <v>26</v>
      </c>
      <c r="D319" t="s">
        <v>27</v>
      </c>
      <c r="E319">
        <v>9600</v>
      </c>
      <c r="F319">
        <v>1600</v>
      </c>
      <c r="G319">
        <v>11200</v>
      </c>
    </row>
    <row r="320" spans="1:7" x14ac:dyDescent="0.45">
      <c r="A320">
        <v>323</v>
      </c>
      <c r="B320" t="s">
        <v>423</v>
      </c>
      <c r="C320" t="s">
        <v>21</v>
      </c>
      <c r="D320" t="s">
        <v>22</v>
      </c>
      <c r="E320">
        <v>8400</v>
      </c>
      <c r="F320">
        <v>1400</v>
      </c>
      <c r="G320">
        <v>9800</v>
      </c>
    </row>
    <row r="321" spans="1:7" x14ac:dyDescent="0.45">
      <c r="A321">
        <v>324</v>
      </c>
      <c r="B321" t="s">
        <v>424</v>
      </c>
      <c r="C321" t="s">
        <v>26</v>
      </c>
      <c r="D321" t="s">
        <v>27</v>
      </c>
      <c r="E321">
        <v>13200</v>
      </c>
      <c r="F321">
        <v>2200</v>
      </c>
      <c r="G321">
        <v>15400</v>
      </c>
    </row>
    <row r="322" spans="1:7" x14ac:dyDescent="0.45">
      <c r="A322">
        <v>325</v>
      </c>
      <c r="B322" t="s">
        <v>425</v>
      </c>
      <c r="C322" t="s">
        <v>26</v>
      </c>
      <c r="D322" t="s">
        <v>27</v>
      </c>
      <c r="E322">
        <v>14400</v>
      </c>
      <c r="F322">
        <v>2400</v>
      </c>
      <c r="G322">
        <v>16800</v>
      </c>
    </row>
    <row r="323" spans="1:7" x14ac:dyDescent="0.45">
      <c r="A323">
        <v>326</v>
      </c>
      <c r="B323" t="s">
        <v>426</v>
      </c>
      <c r="C323" t="s">
        <v>28</v>
      </c>
      <c r="D323" t="s">
        <v>29</v>
      </c>
      <c r="E323">
        <v>19200</v>
      </c>
      <c r="F323">
        <v>3200</v>
      </c>
      <c r="G323">
        <v>22400</v>
      </c>
    </row>
    <row r="324" spans="1:7" x14ac:dyDescent="0.45">
      <c r="A324">
        <v>327</v>
      </c>
      <c r="B324" t="s">
        <v>427</v>
      </c>
      <c r="C324" t="s">
        <v>32</v>
      </c>
      <c r="D324" t="s">
        <v>33</v>
      </c>
      <c r="E324">
        <v>18600</v>
      </c>
      <c r="F324">
        <v>3100</v>
      </c>
      <c r="G324">
        <v>21700</v>
      </c>
    </row>
    <row r="325" spans="1:7" x14ac:dyDescent="0.45">
      <c r="A325">
        <v>328</v>
      </c>
      <c r="B325" t="s">
        <v>428</v>
      </c>
      <c r="C325" t="s">
        <v>70</v>
      </c>
      <c r="D325" t="s">
        <v>71</v>
      </c>
      <c r="E325">
        <v>7200</v>
      </c>
      <c r="F325">
        <v>1200</v>
      </c>
      <c r="G325">
        <v>8400</v>
      </c>
    </row>
    <row r="326" spans="1:7" x14ac:dyDescent="0.45">
      <c r="A326">
        <v>329</v>
      </c>
      <c r="B326" t="s">
        <v>429</v>
      </c>
      <c r="C326" t="s">
        <v>72</v>
      </c>
      <c r="D326" t="s">
        <v>73</v>
      </c>
      <c r="E326">
        <v>14400</v>
      </c>
      <c r="F326">
        <v>2400</v>
      </c>
      <c r="G326">
        <v>16800</v>
      </c>
    </row>
    <row r="327" spans="1:7" x14ac:dyDescent="0.45">
      <c r="A327">
        <v>330</v>
      </c>
      <c r="B327" t="s">
        <v>430</v>
      </c>
      <c r="C327" t="s">
        <v>74</v>
      </c>
      <c r="D327" t="s">
        <v>75</v>
      </c>
      <c r="E327">
        <v>19200</v>
      </c>
      <c r="F327">
        <v>3200</v>
      </c>
      <c r="G327">
        <v>22400</v>
      </c>
    </row>
    <row r="328" spans="1:7" x14ac:dyDescent="0.45">
      <c r="A328">
        <v>331</v>
      </c>
      <c r="B328" t="s">
        <v>431</v>
      </c>
      <c r="C328" t="s">
        <v>79</v>
      </c>
      <c r="D328" t="s">
        <v>80</v>
      </c>
      <c r="E328">
        <v>18000</v>
      </c>
      <c r="F328">
        <v>3000</v>
      </c>
      <c r="G328">
        <v>21000</v>
      </c>
    </row>
    <row r="329" spans="1:7" x14ac:dyDescent="0.45">
      <c r="A329">
        <v>332</v>
      </c>
      <c r="B329" t="s">
        <v>432</v>
      </c>
      <c r="C329" t="s">
        <v>7</v>
      </c>
      <c r="D329" t="s">
        <v>8</v>
      </c>
      <c r="E329">
        <v>14400</v>
      </c>
      <c r="F329">
        <v>2400</v>
      </c>
      <c r="G329">
        <v>16800</v>
      </c>
    </row>
    <row r="330" spans="1:7" x14ac:dyDescent="0.45">
      <c r="A330">
        <v>333</v>
      </c>
      <c r="B330" t="s">
        <v>433</v>
      </c>
      <c r="C330" t="s">
        <v>12</v>
      </c>
      <c r="D330" t="s">
        <v>13</v>
      </c>
      <c r="E330">
        <v>9000</v>
      </c>
      <c r="F330">
        <v>1500</v>
      </c>
      <c r="G330">
        <v>10500</v>
      </c>
    </row>
    <row r="331" spans="1:7" x14ac:dyDescent="0.45">
      <c r="A331">
        <v>334</v>
      </c>
      <c r="B331" t="s">
        <v>434</v>
      </c>
      <c r="C331" t="s">
        <v>15</v>
      </c>
      <c r="D331" t="s">
        <v>16</v>
      </c>
      <c r="E331">
        <v>10800</v>
      </c>
      <c r="F331">
        <v>1800</v>
      </c>
      <c r="G331">
        <v>12600</v>
      </c>
    </row>
    <row r="332" spans="1:7" x14ac:dyDescent="0.45">
      <c r="A332">
        <v>335</v>
      </c>
      <c r="B332" t="s">
        <v>435</v>
      </c>
      <c r="C332" t="s">
        <v>18</v>
      </c>
      <c r="D332" t="s">
        <v>19</v>
      </c>
      <c r="E332">
        <v>9600</v>
      </c>
      <c r="F332">
        <v>1600</v>
      </c>
      <c r="G332">
        <v>11200</v>
      </c>
    </row>
    <row r="333" spans="1:7" x14ac:dyDescent="0.45">
      <c r="A333">
        <v>336</v>
      </c>
      <c r="B333" t="s">
        <v>436</v>
      </c>
      <c r="C333" t="s">
        <v>21</v>
      </c>
      <c r="D333" t="s">
        <v>22</v>
      </c>
      <c r="E333">
        <v>8400</v>
      </c>
      <c r="F333">
        <v>1400</v>
      </c>
      <c r="G333">
        <v>9800</v>
      </c>
    </row>
    <row r="334" spans="1:7" x14ac:dyDescent="0.45">
      <c r="A334">
        <v>337</v>
      </c>
      <c r="B334" t="s">
        <v>437</v>
      </c>
      <c r="C334" t="s">
        <v>70</v>
      </c>
      <c r="D334" t="s">
        <v>71</v>
      </c>
      <c r="E334">
        <v>14400</v>
      </c>
      <c r="F334">
        <v>2400</v>
      </c>
      <c r="G334">
        <v>16800</v>
      </c>
    </row>
    <row r="335" spans="1:7" x14ac:dyDescent="0.45">
      <c r="A335">
        <v>338</v>
      </c>
      <c r="B335" t="s">
        <v>438</v>
      </c>
      <c r="C335" t="s">
        <v>72</v>
      </c>
      <c r="D335" t="s">
        <v>73</v>
      </c>
      <c r="E335">
        <v>9000</v>
      </c>
      <c r="F335">
        <v>1500</v>
      </c>
      <c r="G335">
        <v>10500</v>
      </c>
    </row>
    <row r="336" spans="1:7" x14ac:dyDescent="0.45">
      <c r="A336">
        <v>339</v>
      </c>
      <c r="B336" t="s">
        <v>439</v>
      </c>
      <c r="C336" t="s">
        <v>74</v>
      </c>
      <c r="D336" t="s">
        <v>75</v>
      </c>
      <c r="E336">
        <v>10800</v>
      </c>
      <c r="F336">
        <v>1800</v>
      </c>
      <c r="G336">
        <v>12600</v>
      </c>
    </row>
    <row r="337" spans="1:7" x14ac:dyDescent="0.45">
      <c r="A337">
        <v>340</v>
      </c>
      <c r="B337" t="s">
        <v>440</v>
      </c>
      <c r="C337" t="s">
        <v>79</v>
      </c>
      <c r="D337" t="s">
        <v>80</v>
      </c>
      <c r="E337">
        <v>9600</v>
      </c>
      <c r="F337">
        <v>1600</v>
      </c>
      <c r="G337">
        <v>11200</v>
      </c>
    </row>
    <row r="338" spans="1:7" x14ac:dyDescent="0.45">
      <c r="A338">
        <v>341</v>
      </c>
      <c r="B338" t="s">
        <v>441</v>
      </c>
      <c r="C338" t="s">
        <v>7</v>
      </c>
      <c r="D338" t="s">
        <v>8</v>
      </c>
      <c r="E338">
        <v>8400</v>
      </c>
      <c r="F338">
        <v>1400</v>
      </c>
      <c r="G338">
        <v>9800</v>
      </c>
    </row>
    <row r="339" spans="1:7" x14ac:dyDescent="0.45">
      <c r="A339">
        <v>342</v>
      </c>
      <c r="B339" t="s">
        <v>442</v>
      </c>
      <c r="C339" t="s">
        <v>12</v>
      </c>
      <c r="D339" t="s">
        <v>13</v>
      </c>
      <c r="E339">
        <v>13200</v>
      </c>
      <c r="F339">
        <v>2200</v>
      </c>
      <c r="G339">
        <v>15400</v>
      </c>
    </row>
    <row r="340" spans="1:7" x14ac:dyDescent="0.45">
      <c r="A340">
        <v>343</v>
      </c>
      <c r="B340" t="s">
        <v>443</v>
      </c>
      <c r="C340" t="s">
        <v>15</v>
      </c>
      <c r="D340" t="s">
        <v>16</v>
      </c>
      <c r="E340">
        <v>6000</v>
      </c>
      <c r="F340">
        <v>1000</v>
      </c>
      <c r="G340">
        <v>7000</v>
      </c>
    </row>
    <row r="341" spans="1:7" x14ac:dyDescent="0.45">
      <c r="A341">
        <v>344</v>
      </c>
      <c r="B341" t="s">
        <v>444</v>
      </c>
      <c r="C341" t="s">
        <v>18</v>
      </c>
      <c r="D341" t="s">
        <v>19</v>
      </c>
      <c r="E341">
        <v>10800</v>
      </c>
      <c r="F341">
        <v>1800</v>
      </c>
      <c r="G341">
        <v>12600</v>
      </c>
    </row>
    <row r="342" spans="1:7" x14ac:dyDescent="0.45">
      <c r="A342">
        <v>345</v>
      </c>
      <c r="B342" t="s">
        <v>445</v>
      </c>
      <c r="C342" t="s">
        <v>21</v>
      </c>
      <c r="D342" t="s">
        <v>22</v>
      </c>
      <c r="E342">
        <v>9600</v>
      </c>
      <c r="F342">
        <v>1600</v>
      </c>
      <c r="G342">
        <v>11200</v>
      </c>
    </row>
    <row r="343" spans="1:7" x14ac:dyDescent="0.45">
      <c r="A343">
        <v>346</v>
      </c>
      <c r="B343" t="s">
        <v>446</v>
      </c>
      <c r="C343" t="s">
        <v>26</v>
      </c>
      <c r="D343" t="s">
        <v>27</v>
      </c>
      <c r="E343">
        <v>8400</v>
      </c>
      <c r="F343">
        <v>1400</v>
      </c>
      <c r="G343">
        <v>9800</v>
      </c>
    </row>
    <row r="344" spans="1:7" x14ac:dyDescent="0.45">
      <c r="A344">
        <v>347</v>
      </c>
      <c r="B344" t="s">
        <v>447</v>
      </c>
      <c r="C344" t="s">
        <v>28</v>
      </c>
      <c r="D344" t="s">
        <v>29</v>
      </c>
      <c r="E344">
        <v>13200</v>
      </c>
      <c r="F344">
        <v>2200</v>
      </c>
      <c r="G344">
        <v>15400</v>
      </c>
    </row>
    <row r="345" spans="1:7" x14ac:dyDescent="0.45">
      <c r="A345">
        <v>348</v>
      </c>
      <c r="B345" t="s">
        <v>448</v>
      </c>
      <c r="C345" t="s">
        <v>32</v>
      </c>
      <c r="D345" t="s">
        <v>33</v>
      </c>
      <c r="E345">
        <v>6000</v>
      </c>
      <c r="F345">
        <v>1000</v>
      </c>
      <c r="G345">
        <v>7000</v>
      </c>
    </row>
    <row r="346" spans="1:7" x14ac:dyDescent="0.45">
      <c r="A346">
        <v>349</v>
      </c>
      <c r="B346" t="s">
        <v>449</v>
      </c>
      <c r="C346" t="s">
        <v>36</v>
      </c>
      <c r="D346" t="s">
        <v>37</v>
      </c>
      <c r="E346">
        <v>7200</v>
      </c>
      <c r="F346">
        <v>1200</v>
      </c>
      <c r="G346">
        <v>8400</v>
      </c>
    </row>
    <row r="347" spans="1:7" x14ac:dyDescent="0.45">
      <c r="A347">
        <v>350</v>
      </c>
      <c r="B347" t="s">
        <v>450</v>
      </c>
      <c r="C347" t="s">
        <v>39</v>
      </c>
      <c r="D347" t="s">
        <v>40</v>
      </c>
      <c r="E347">
        <v>10200</v>
      </c>
      <c r="F347">
        <v>1700</v>
      </c>
      <c r="G347">
        <v>11900</v>
      </c>
    </row>
    <row r="348" spans="1:7" x14ac:dyDescent="0.45">
      <c r="A348">
        <v>351</v>
      </c>
      <c r="B348" t="s">
        <v>451</v>
      </c>
      <c r="C348" t="s">
        <v>43</v>
      </c>
      <c r="D348" t="s">
        <v>44</v>
      </c>
      <c r="E348">
        <v>12000</v>
      </c>
      <c r="F348">
        <v>2000</v>
      </c>
      <c r="G348">
        <v>14000</v>
      </c>
    </row>
    <row r="349" spans="1:7" x14ac:dyDescent="0.45">
      <c r="A349">
        <v>352</v>
      </c>
      <c r="B349" t="s">
        <v>452</v>
      </c>
      <c r="C349" t="s">
        <v>70</v>
      </c>
      <c r="D349" t="s">
        <v>71</v>
      </c>
      <c r="E349">
        <v>15000</v>
      </c>
      <c r="F349">
        <v>2500</v>
      </c>
      <c r="G349">
        <v>17500</v>
      </c>
    </row>
    <row r="350" spans="1:7" x14ac:dyDescent="0.45">
      <c r="A350">
        <v>353</v>
      </c>
      <c r="B350" t="s">
        <v>453</v>
      </c>
      <c r="C350" t="s">
        <v>72</v>
      </c>
      <c r="D350" t="s">
        <v>73</v>
      </c>
      <c r="E350">
        <v>7800</v>
      </c>
      <c r="F350">
        <v>1300</v>
      </c>
      <c r="G350">
        <v>9100</v>
      </c>
    </row>
    <row r="351" spans="1:7" x14ac:dyDescent="0.45">
      <c r="A351">
        <v>354</v>
      </c>
      <c r="B351" t="s">
        <v>454</v>
      </c>
      <c r="C351" t="s">
        <v>74</v>
      </c>
      <c r="D351" t="s">
        <v>75</v>
      </c>
      <c r="E351">
        <v>7800</v>
      </c>
      <c r="F351">
        <v>1300</v>
      </c>
      <c r="G351">
        <v>9100</v>
      </c>
    </row>
    <row r="352" spans="1:7" x14ac:dyDescent="0.45">
      <c r="A352">
        <v>355</v>
      </c>
      <c r="B352" t="s">
        <v>455</v>
      </c>
      <c r="C352" t="s">
        <v>21</v>
      </c>
      <c r="D352" t="s">
        <v>22</v>
      </c>
      <c r="E352">
        <v>13200</v>
      </c>
      <c r="F352">
        <v>2200</v>
      </c>
      <c r="G352">
        <v>15400</v>
      </c>
    </row>
    <row r="353" spans="1:7" x14ac:dyDescent="0.45">
      <c r="A353">
        <v>356</v>
      </c>
      <c r="B353" t="s">
        <v>456</v>
      </c>
      <c r="C353" t="s">
        <v>26</v>
      </c>
      <c r="D353" t="s">
        <v>27</v>
      </c>
      <c r="E353">
        <v>12600</v>
      </c>
      <c r="F353">
        <v>2100</v>
      </c>
      <c r="G353">
        <v>14700</v>
      </c>
    </row>
    <row r="354" spans="1:7" x14ac:dyDescent="0.45">
      <c r="A354">
        <v>357</v>
      </c>
      <c r="B354" t="s">
        <v>457</v>
      </c>
      <c r="C354" t="s">
        <v>26</v>
      </c>
      <c r="D354" t="s">
        <v>27</v>
      </c>
      <c r="E354">
        <v>15600</v>
      </c>
      <c r="F354">
        <v>2600</v>
      </c>
      <c r="G354">
        <v>18200</v>
      </c>
    </row>
    <row r="355" spans="1:7" x14ac:dyDescent="0.45">
      <c r="A355">
        <v>358</v>
      </c>
      <c r="B355" t="s">
        <v>458</v>
      </c>
      <c r="C355" t="s">
        <v>21</v>
      </c>
      <c r="D355" t="s">
        <v>22</v>
      </c>
      <c r="E355">
        <v>16200</v>
      </c>
      <c r="F355">
        <v>2700</v>
      </c>
      <c r="G355">
        <v>18900</v>
      </c>
    </row>
    <row r="356" spans="1:7" x14ac:dyDescent="0.45">
      <c r="A356">
        <v>359</v>
      </c>
      <c r="B356" t="s">
        <v>459</v>
      </c>
      <c r="C356" t="s">
        <v>26</v>
      </c>
      <c r="D356" t="s">
        <v>27</v>
      </c>
      <c r="E356">
        <v>6600</v>
      </c>
      <c r="F356">
        <v>1100</v>
      </c>
      <c r="G356">
        <v>7700</v>
      </c>
    </row>
    <row r="357" spans="1:7" x14ac:dyDescent="0.45">
      <c r="A357">
        <v>360</v>
      </c>
      <c r="B357" t="s">
        <v>460</v>
      </c>
      <c r="C357" t="s">
        <v>26</v>
      </c>
      <c r="D357" t="s">
        <v>27</v>
      </c>
      <c r="E357">
        <v>18600</v>
      </c>
      <c r="F357">
        <v>3100</v>
      </c>
      <c r="G357">
        <v>21700</v>
      </c>
    </row>
    <row r="358" spans="1:7" x14ac:dyDescent="0.45">
      <c r="A358">
        <v>361</v>
      </c>
      <c r="B358" t="s">
        <v>461</v>
      </c>
      <c r="C358" t="s">
        <v>28</v>
      </c>
      <c r="D358" t="s">
        <v>29</v>
      </c>
      <c r="E358">
        <v>7200</v>
      </c>
      <c r="F358">
        <v>1200</v>
      </c>
      <c r="G358">
        <v>8400</v>
      </c>
    </row>
    <row r="359" spans="1:7" x14ac:dyDescent="0.45">
      <c r="A359">
        <v>362</v>
      </c>
      <c r="B359" t="s">
        <v>462</v>
      </c>
      <c r="C359" t="s">
        <v>36</v>
      </c>
      <c r="D359" t="s">
        <v>37</v>
      </c>
      <c r="E359">
        <v>14400</v>
      </c>
      <c r="F359">
        <v>2400</v>
      </c>
      <c r="G359">
        <v>16800</v>
      </c>
    </row>
    <row r="360" spans="1:7" x14ac:dyDescent="0.45">
      <c r="A360">
        <v>363</v>
      </c>
      <c r="B360" t="s">
        <v>463</v>
      </c>
      <c r="C360" t="s">
        <v>39</v>
      </c>
      <c r="D360" t="s">
        <v>40</v>
      </c>
      <c r="E360">
        <v>19200</v>
      </c>
      <c r="F360">
        <v>3200</v>
      </c>
      <c r="G360">
        <v>22400</v>
      </c>
    </row>
    <row r="361" spans="1:7" x14ac:dyDescent="0.45">
      <c r="A361">
        <v>364</v>
      </c>
      <c r="B361" t="s">
        <v>464</v>
      </c>
      <c r="C361" t="s">
        <v>43</v>
      </c>
      <c r="D361" t="s">
        <v>44</v>
      </c>
      <c r="E361">
        <v>18600</v>
      </c>
      <c r="F361">
        <v>3100</v>
      </c>
      <c r="G361">
        <v>21700</v>
      </c>
    </row>
    <row r="362" spans="1:7" x14ac:dyDescent="0.45">
      <c r="A362">
        <v>365</v>
      </c>
      <c r="B362" t="s">
        <v>465</v>
      </c>
      <c r="C362" t="s">
        <v>70</v>
      </c>
      <c r="D362" t="s">
        <v>71</v>
      </c>
      <c r="E362">
        <v>7200</v>
      </c>
      <c r="F362">
        <v>1200</v>
      </c>
      <c r="G362">
        <v>8400</v>
      </c>
    </row>
    <row r="363" spans="1:7" x14ac:dyDescent="0.45">
      <c r="A363">
        <v>366</v>
      </c>
      <c r="B363" t="s">
        <v>466</v>
      </c>
      <c r="C363" t="s">
        <v>72</v>
      </c>
      <c r="D363" t="s">
        <v>73</v>
      </c>
      <c r="E363">
        <v>14400</v>
      </c>
      <c r="F363">
        <v>2400</v>
      </c>
      <c r="G363">
        <v>16800</v>
      </c>
    </row>
    <row r="364" spans="1:7" x14ac:dyDescent="0.45">
      <c r="A364">
        <v>367</v>
      </c>
      <c r="B364" t="s">
        <v>467</v>
      </c>
      <c r="C364" t="s">
        <v>74</v>
      </c>
      <c r="D364" t="s">
        <v>75</v>
      </c>
      <c r="E364">
        <v>19200</v>
      </c>
      <c r="F364">
        <v>3200</v>
      </c>
      <c r="G364">
        <v>22400</v>
      </c>
    </row>
    <row r="365" spans="1:7" x14ac:dyDescent="0.45">
      <c r="A365">
        <v>368</v>
      </c>
      <c r="B365" t="s">
        <v>468</v>
      </c>
      <c r="C365" t="s">
        <v>21</v>
      </c>
      <c r="D365" t="s">
        <v>22</v>
      </c>
      <c r="E365">
        <v>18000</v>
      </c>
      <c r="F365">
        <v>3000</v>
      </c>
      <c r="G365">
        <v>21000</v>
      </c>
    </row>
    <row r="366" spans="1:7" x14ac:dyDescent="0.45">
      <c r="A366">
        <v>369</v>
      </c>
      <c r="B366" t="s">
        <v>469</v>
      </c>
      <c r="C366" t="s">
        <v>26</v>
      </c>
      <c r="D366" t="s">
        <v>27</v>
      </c>
      <c r="E366">
        <v>14400</v>
      </c>
      <c r="F366">
        <v>2400</v>
      </c>
      <c r="G366">
        <v>16800</v>
      </c>
    </row>
    <row r="367" spans="1:7" x14ac:dyDescent="0.45">
      <c r="A367">
        <v>370</v>
      </c>
      <c r="B367" t="s">
        <v>470</v>
      </c>
      <c r="C367" t="s">
        <v>26</v>
      </c>
      <c r="D367" t="s">
        <v>27</v>
      </c>
      <c r="E367">
        <v>14400</v>
      </c>
      <c r="F367">
        <v>2400</v>
      </c>
      <c r="G367">
        <v>16800</v>
      </c>
    </row>
    <row r="368" spans="1:7" x14ac:dyDescent="0.45">
      <c r="A368">
        <v>371</v>
      </c>
      <c r="B368" t="s">
        <v>471</v>
      </c>
      <c r="C368" t="s">
        <v>21</v>
      </c>
      <c r="D368" t="s">
        <v>22</v>
      </c>
      <c r="E368">
        <v>19200</v>
      </c>
      <c r="F368">
        <v>3200</v>
      </c>
      <c r="G368">
        <v>22400</v>
      </c>
    </row>
    <row r="369" spans="1:7" x14ac:dyDescent="0.45">
      <c r="A369">
        <v>372</v>
      </c>
      <c r="B369" t="s">
        <v>472</v>
      </c>
      <c r="C369" t="s">
        <v>26</v>
      </c>
      <c r="D369" t="s">
        <v>27</v>
      </c>
      <c r="E369">
        <v>18600</v>
      </c>
      <c r="F369">
        <v>3100</v>
      </c>
      <c r="G369">
        <v>21700</v>
      </c>
    </row>
    <row r="370" spans="1:7" x14ac:dyDescent="0.45">
      <c r="A370">
        <v>373</v>
      </c>
      <c r="B370" t="s">
        <v>473</v>
      </c>
      <c r="C370" t="s">
        <v>26</v>
      </c>
      <c r="D370" t="s">
        <v>27</v>
      </c>
      <c r="E370">
        <v>7200</v>
      </c>
      <c r="F370">
        <v>1200</v>
      </c>
      <c r="G370">
        <v>8400</v>
      </c>
    </row>
    <row r="371" spans="1:7" x14ac:dyDescent="0.45">
      <c r="A371">
        <v>374</v>
      </c>
      <c r="B371" t="s">
        <v>474</v>
      </c>
      <c r="C371" t="s">
        <v>28</v>
      </c>
      <c r="D371" t="s">
        <v>29</v>
      </c>
      <c r="E371">
        <v>14400</v>
      </c>
      <c r="F371">
        <v>2400</v>
      </c>
      <c r="G371">
        <v>16800</v>
      </c>
    </row>
    <row r="372" spans="1:7" x14ac:dyDescent="0.45">
      <c r="A372">
        <v>375</v>
      </c>
      <c r="B372" t="s">
        <v>475</v>
      </c>
      <c r="C372" t="s">
        <v>28</v>
      </c>
      <c r="D372" t="s">
        <v>29</v>
      </c>
      <c r="E372">
        <v>19200</v>
      </c>
      <c r="F372">
        <v>3200</v>
      </c>
      <c r="G372">
        <v>22400</v>
      </c>
    </row>
    <row r="373" spans="1:7" x14ac:dyDescent="0.45">
      <c r="A373">
        <v>376</v>
      </c>
      <c r="B373" t="s">
        <v>476</v>
      </c>
      <c r="C373" t="s">
        <v>32</v>
      </c>
      <c r="D373" t="s">
        <v>33</v>
      </c>
      <c r="E373">
        <v>18000</v>
      </c>
      <c r="F373">
        <v>3000</v>
      </c>
      <c r="G373">
        <v>21000</v>
      </c>
    </row>
    <row r="374" spans="1:7" x14ac:dyDescent="0.45">
      <c r="A374">
        <v>377</v>
      </c>
      <c r="B374" t="s">
        <v>477</v>
      </c>
      <c r="C374" t="s">
        <v>70</v>
      </c>
      <c r="D374" t="s">
        <v>71</v>
      </c>
      <c r="E374">
        <v>14400</v>
      </c>
      <c r="F374">
        <v>2400</v>
      </c>
      <c r="G374">
        <v>16800</v>
      </c>
    </row>
    <row r="375" spans="1:7" x14ac:dyDescent="0.45">
      <c r="A375">
        <v>378</v>
      </c>
      <c r="B375" t="s">
        <v>478</v>
      </c>
      <c r="C375" t="s">
        <v>72</v>
      </c>
      <c r="D375" t="s">
        <v>73</v>
      </c>
      <c r="E375">
        <v>9000</v>
      </c>
      <c r="F375">
        <v>1500</v>
      </c>
      <c r="G375">
        <v>10500</v>
      </c>
    </row>
    <row r="376" spans="1:7" x14ac:dyDescent="0.45">
      <c r="A376">
        <v>379</v>
      </c>
      <c r="B376" t="s">
        <v>479</v>
      </c>
      <c r="C376" t="s">
        <v>74</v>
      </c>
      <c r="D376" t="s">
        <v>75</v>
      </c>
      <c r="E376">
        <v>10800</v>
      </c>
      <c r="F376">
        <v>1800</v>
      </c>
      <c r="G376">
        <v>12600</v>
      </c>
    </row>
    <row r="377" spans="1:7" x14ac:dyDescent="0.45">
      <c r="A377">
        <v>380</v>
      </c>
      <c r="B377" t="s">
        <v>480</v>
      </c>
      <c r="C377" t="s">
        <v>79</v>
      </c>
      <c r="D377" t="s">
        <v>80</v>
      </c>
      <c r="E377">
        <v>9600</v>
      </c>
      <c r="F377">
        <v>1600</v>
      </c>
      <c r="G377">
        <v>11200</v>
      </c>
    </row>
    <row r="378" spans="1:7" x14ac:dyDescent="0.45">
      <c r="A378">
        <v>381</v>
      </c>
      <c r="B378" t="s">
        <v>481</v>
      </c>
      <c r="C378" t="s">
        <v>7</v>
      </c>
      <c r="D378" t="s">
        <v>8</v>
      </c>
      <c r="E378">
        <v>8400</v>
      </c>
      <c r="F378">
        <v>1400</v>
      </c>
      <c r="G378">
        <v>9800</v>
      </c>
    </row>
    <row r="379" spans="1:7" x14ac:dyDescent="0.45">
      <c r="A379">
        <v>382</v>
      </c>
      <c r="B379" t="s">
        <v>482</v>
      </c>
      <c r="C379" t="s">
        <v>12</v>
      </c>
      <c r="D379" t="s">
        <v>13</v>
      </c>
      <c r="E379">
        <v>14400</v>
      </c>
      <c r="F379">
        <v>2400</v>
      </c>
      <c r="G379">
        <v>16800</v>
      </c>
    </row>
    <row r="380" spans="1:7" x14ac:dyDescent="0.45">
      <c r="A380">
        <v>383</v>
      </c>
      <c r="B380" t="s">
        <v>483</v>
      </c>
      <c r="C380" t="s">
        <v>15</v>
      </c>
      <c r="D380" t="s">
        <v>16</v>
      </c>
      <c r="E380">
        <v>9000</v>
      </c>
      <c r="F380">
        <v>1500</v>
      </c>
      <c r="G380">
        <v>10500</v>
      </c>
    </row>
    <row r="381" spans="1:7" x14ac:dyDescent="0.45">
      <c r="A381">
        <v>384</v>
      </c>
      <c r="B381" t="s">
        <v>484</v>
      </c>
      <c r="C381" t="s">
        <v>18</v>
      </c>
      <c r="D381" t="s">
        <v>19</v>
      </c>
      <c r="E381">
        <v>10800</v>
      </c>
      <c r="F381">
        <v>1800</v>
      </c>
      <c r="G381">
        <v>12600</v>
      </c>
    </row>
    <row r="382" spans="1:7" x14ac:dyDescent="0.45">
      <c r="A382">
        <v>385</v>
      </c>
      <c r="B382" t="s">
        <v>485</v>
      </c>
      <c r="C382" t="s">
        <v>21</v>
      </c>
      <c r="D382" t="s">
        <v>22</v>
      </c>
      <c r="E382">
        <v>19200</v>
      </c>
      <c r="F382">
        <v>3200</v>
      </c>
      <c r="G382">
        <v>22400</v>
      </c>
    </row>
    <row r="383" spans="1:7" x14ac:dyDescent="0.45">
      <c r="A383">
        <v>386</v>
      </c>
      <c r="B383" t="s">
        <v>486</v>
      </c>
      <c r="C383" t="s">
        <v>70</v>
      </c>
      <c r="D383" t="s">
        <v>71</v>
      </c>
      <c r="E383">
        <v>18600</v>
      </c>
      <c r="F383">
        <v>3100</v>
      </c>
      <c r="G383">
        <v>21700</v>
      </c>
    </row>
    <row r="384" spans="1:7" x14ac:dyDescent="0.45">
      <c r="A384">
        <v>387</v>
      </c>
      <c r="B384" t="s">
        <v>487</v>
      </c>
      <c r="C384" t="s">
        <v>72</v>
      </c>
      <c r="D384" t="s">
        <v>73</v>
      </c>
      <c r="E384">
        <v>7200</v>
      </c>
      <c r="F384">
        <v>1200</v>
      </c>
      <c r="G384">
        <v>8400</v>
      </c>
    </row>
    <row r="385" spans="1:7" x14ac:dyDescent="0.45">
      <c r="A385">
        <v>388</v>
      </c>
      <c r="B385" t="s">
        <v>488</v>
      </c>
      <c r="C385" t="s">
        <v>74</v>
      </c>
      <c r="D385" t="s">
        <v>75</v>
      </c>
      <c r="E385">
        <v>14400</v>
      </c>
      <c r="F385">
        <v>2400</v>
      </c>
      <c r="G385">
        <v>16800</v>
      </c>
    </row>
    <row r="386" spans="1:7" x14ac:dyDescent="0.45">
      <c r="A386">
        <v>389</v>
      </c>
      <c r="B386" t="s">
        <v>489</v>
      </c>
      <c r="C386" t="s">
        <v>79</v>
      </c>
      <c r="D386" t="s">
        <v>80</v>
      </c>
      <c r="E386">
        <v>19200</v>
      </c>
      <c r="F386">
        <v>3200</v>
      </c>
      <c r="G386">
        <v>22400</v>
      </c>
    </row>
    <row r="387" spans="1:7" x14ac:dyDescent="0.45">
      <c r="A387">
        <v>390</v>
      </c>
      <c r="B387" t="s">
        <v>490</v>
      </c>
      <c r="C387" t="s">
        <v>26</v>
      </c>
      <c r="D387" t="s">
        <v>27</v>
      </c>
      <c r="E387">
        <v>18000</v>
      </c>
      <c r="F387">
        <v>3000</v>
      </c>
      <c r="G387">
        <v>21000</v>
      </c>
    </row>
    <row r="388" spans="1:7" x14ac:dyDescent="0.45">
      <c r="A388">
        <v>391</v>
      </c>
      <c r="B388" t="s">
        <v>491</v>
      </c>
      <c r="C388" t="s">
        <v>28</v>
      </c>
      <c r="D388" t="s">
        <v>29</v>
      </c>
      <c r="E388">
        <v>14400</v>
      </c>
      <c r="F388">
        <v>2400</v>
      </c>
      <c r="G388">
        <v>16800</v>
      </c>
    </row>
    <row r="389" spans="1:7" x14ac:dyDescent="0.45">
      <c r="A389">
        <v>392</v>
      </c>
      <c r="B389" t="s">
        <v>492</v>
      </c>
      <c r="C389" t="s">
        <v>28</v>
      </c>
      <c r="D389" t="s">
        <v>29</v>
      </c>
      <c r="E389">
        <v>14400</v>
      </c>
      <c r="F389">
        <v>2400</v>
      </c>
      <c r="G389">
        <v>16800</v>
      </c>
    </row>
    <row r="390" spans="1:7" x14ac:dyDescent="0.45">
      <c r="A390">
        <v>393</v>
      </c>
      <c r="B390" t="s">
        <v>493</v>
      </c>
      <c r="C390" t="s">
        <v>32</v>
      </c>
      <c r="D390" t="s">
        <v>33</v>
      </c>
      <c r="E390">
        <v>19200</v>
      </c>
      <c r="F390">
        <v>3200</v>
      </c>
      <c r="G390">
        <v>22400</v>
      </c>
    </row>
    <row r="391" spans="1:7" x14ac:dyDescent="0.45">
      <c r="A391">
        <v>394</v>
      </c>
      <c r="B391" t="s">
        <v>494</v>
      </c>
      <c r="C391" t="s">
        <v>70</v>
      </c>
      <c r="D391" t="s">
        <v>71</v>
      </c>
      <c r="E391">
        <v>18600</v>
      </c>
      <c r="F391">
        <v>3100</v>
      </c>
      <c r="G391">
        <v>21700</v>
      </c>
    </row>
    <row r="392" spans="1:7" x14ac:dyDescent="0.45">
      <c r="A392">
        <v>395</v>
      </c>
      <c r="B392" t="s">
        <v>495</v>
      </c>
      <c r="C392" t="s">
        <v>72</v>
      </c>
      <c r="D392" t="s">
        <v>73</v>
      </c>
      <c r="E392">
        <v>7200</v>
      </c>
      <c r="F392">
        <v>1200</v>
      </c>
      <c r="G392">
        <v>8400</v>
      </c>
    </row>
    <row r="393" spans="1:7" x14ac:dyDescent="0.45">
      <c r="A393">
        <v>396</v>
      </c>
      <c r="B393" t="s">
        <v>496</v>
      </c>
      <c r="C393" t="s">
        <v>74</v>
      </c>
      <c r="D393" t="s">
        <v>75</v>
      </c>
      <c r="E393">
        <v>14400</v>
      </c>
      <c r="F393">
        <v>2400</v>
      </c>
      <c r="G393">
        <v>16800</v>
      </c>
    </row>
    <row r="394" spans="1:7" x14ac:dyDescent="0.45">
      <c r="A394">
        <v>397</v>
      </c>
      <c r="B394" t="s">
        <v>497</v>
      </c>
      <c r="C394" t="s">
        <v>79</v>
      </c>
      <c r="D394" t="s">
        <v>80</v>
      </c>
      <c r="E394">
        <v>19200</v>
      </c>
      <c r="F394">
        <v>3200</v>
      </c>
      <c r="G394">
        <v>22400</v>
      </c>
    </row>
    <row r="395" spans="1:7" x14ac:dyDescent="0.45">
      <c r="A395">
        <v>398</v>
      </c>
      <c r="B395" t="s">
        <v>498</v>
      </c>
      <c r="C395" t="s">
        <v>7</v>
      </c>
      <c r="D395" t="s">
        <v>8</v>
      </c>
      <c r="E395">
        <v>18000</v>
      </c>
      <c r="F395">
        <v>3000</v>
      </c>
      <c r="G395">
        <v>21000</v>
      </c>
    </row>
    <row r="396" spans="1:7" x14ac:dyDescent="0.45">
      <c r="A396">
        <v>399</v>
      </c>
      <c r="B396" t="s">
        <v>499</v>
      </c>
      <c r="C396" t="s">
        <v>12</v>
      </c>
      <c r="D396" t="s">
        <v>13</v>
      </c>
      <c r="E396">
        <v>14400</v>
      </c>
      <c r="F396">
        <v>2400</v>
      </c>
      <c r="G396">
        <v>16800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21F96-8DCA-40CD-A86F-8C6F9434EEB0}">
  <dimension ref="A3:P183"/>
  <sheetViews>
    <sheetView zoomScaleNormal="100" workbookViewId="0">
      <selection activeCell="R148" sqref="R148"/>
    </sheetView>
  </sheetViews>
  <sheetFormatPr defaultRowHeight="14.25" x14ac:dyDescent="0.45"/>
  <cols>
    <col min="1" max="1" width="21.796875" bestFit="1" customWidth="1"/>
    <col min="2" max="2" width="20.06640625" bestFit="1" customWidth="1"/>
    <col min="3" max="3" width="13.33203125" bestFit="1" customWidth="1"/>
    <col min="4" max="4" width="21.796875" bestFit="1" customWidth="1"/>
    <col min="5" max="5" width="21.1328125" bestFit="1" customWidth="1"/>
    <col min="6" max="6" width="8.59765625" bestFit="1" customWidth="1"/>
    <col min="7" max="8" width="5.73046875" bestFit="1" customWidth="1"/>
    <col min="9" max="10" width="5.73046875" customWidth="1"/>
    <col min="11" max="11" width="5.73046875" bestFit="1" customWidth="1"/>
    <col min="12" max="12" width="10.19921875" bestFit="1" customWidth="1"/>
    <col min="14" max="14" width="13.796875" customWidth="1"/>
    <col min="15" max="15" width="15.06640625" customWidth="1"/>
  </cols>
  <sheetData>
    <row r="3" spans="1:4" x14ac:dyDescent="0.45">
      <c r="B3" s="85" t="s">
        <v>1147</v>
      </c>
      <c r="C3" s="85"/>
      <c r="D3" s="85"/>
    </row>
    <row r="7" spans="1:4" x14ac:dyDescent="0.45">
      <c r="A7" s="6" t="s">
        <v>1155</v>
      </c>
      <c r="B7" t="s">
        <v>1158</v>
      </c>
      <c r="C7" t="s">
        <v>104</v>
      </c>
    </row>
    <row r="8" spans="1:4" x14ac:dyDescent="0.45">
      <c r="A8" s="2" t="s">
        <v>514</v>
      </c>
      <c r="B8">
        <v>1410000</v>
      </c>
      <c r="C8">
        <v>749000</v>
      </c>
    </row>
    <row r="9" spans="1:4" x14ac:dyDescent="0.45">
      <c r="A9" s="2" t="s">
        <v>533</v>
      </c>
      <c r="B9">
        <v>1128000</v>
      </c>
      <c r="C9">
        <v>579600</v>
      </c>
    </row>
    <row r="10" spans="1:4" x14ac:dyDescent="0.45">
      <c r="A10" s="2" t="s">
        <v>539</v>
      </c>
      <c r="B10">
        <v>2093000</v>
      </c>
      <c r="C10">
        <v>1395100</v>
      </c>
    </row>
    <row r="11" spans="1:4" x14ac:dyDescent="0.45">
      <c r="A11" s="2" t="s">
        <v>536</v>
      </c>
      <c r="B11">
        <v>3225000</v>
      </c>
      <c r="C11">
        <v>1865500</v>
      </c>
    </row>
    <row r="12" spans="1:4" x14ac:dyDescent="0.45">
      <c r="A12" s="2" t="s">
        <v>544</v>
      </c>
      <c r="B12">
        <v>1980000</v>
      </c>
      <c r="C12">
        <v>1113000</v>
      </c>
    </row>
    <row r="13" spans="1:4" x14ac:dyDescent="0.45">
      <c r="A13" s="2" t="s">
        <v>1156</v>
      </c>
      <c r="B13">
        <v>9836000</v>
      </c>
      <c r="C13">
        <v>5702200</v>
      </c>
    </row>
    <row r="29" spans="1:3" x14ac:dyDescent="0.45">
      <c r="A29" s="6" t="s">
        <v>503</v>
      </c>
      <c r="B29" t="s">
        <v>102</v>
      </c>
      <c r="C29" t="s">
        <v>103</v>
      </c>
    </row>
    <row r="30" spans="1:3" x14ac:dyDescent="0.45">
      <c r="A30" s="2" t="s">
        <v>514</v>
      </c>
      <c r="B30">
        <v>642000</v>
      </c>
      <c r="C30">
        <v>107000</v>
      </c>
    </row>
    <row r="31" spans="1:3" x14ac:dyDescent="0.45">
      <c r="A31" s="2" t="s">
        <v>533</v>
      </c>
      <c r="B31">
        <v>496800</v>
      </c>
      <c r="C31">
        <v>82800</v>
      </c>
    </row>
    <row r="32" spans="1:3" x14ac:dyDescent="0.45">
      <c r="A32" s="2" t="s">
        <v>539</v>
      </c>
      <c r="B32">
        <v>1195800</v>
      </c>
      <c r="C32">
        <v>199300</v>
      </c>
    </row>
    <row r="33" spans="1:4" x14ac:dyDescent="0.45">
      <c r="A33" s="2" t="s">
        <v>536</v>
      </c>
      <c r="B33">
        <v>1599000</v>
      </c>
      <c r="C33">
        <v>266500</v>
      </c>
    </row>
    <row r="34" spans="1:4" x14ac:dyDescent="0.45">
      <c r="A34" s="2" t="s">
        <v>544</v>
      </c>
      <c r="B34">
        <v>954000</v>
      </c>
      <c r="C34">
        <v>159000</v>
      </c>
    </row>
    <row r="35" spans="1:4" x14ac:dyDescent="0.45">
      <c r="A35" s="2" t="s">
        <v>1156</v>
      </c>
      <c r="B35">
        <v>4887600</v>
      </c>
      <c r="C35">
        <v>814600</v>
      </c>
    </row>
    <row r="43" spans="1:4" x14ac:dyDescent="0.45">
      <c r="A43" s="6" t="s">
        <v>1155</v>
      </c>
      <c r="B43" t="s">
        <v>1149</v>
      </c>
      <c r="C43" t="s">
        <v>1148</v>
      </c>
      <c r="D43" t="s">
        <v>1148</v>
      </c>
    </row>
    <row r="44" spans="1:4" x14ac:dyDescent="0.45">
      <c r="A44" s="2" t="s">
        <v>513</v>
      </c>
      <c r="B44">
        <v>543200</v>
      </c>
      <c r="C44">
        <v>389548</v>
      </c>
      <c r="D44">
        <v>946000</v>
      </c>
    </row>
    <row r="45" spans="1:4" x14ac:dyDescent="0.45">
      <c r="A45" s="2" t="s">
        <v>580</v>
      </c>
      <c r="B45">
        <v>738500</v>
      </c>
      <c r="C45">
        <v>243666</v>
      </c>
      <c r="D45">
        <v>1875000</v>
      </c>
    </row>
    <row r="46" spans="1:4" x14ac:dyDescent="0.45">
      <c r="A46" s="2" t="s">
        <v>631</v>
      </c>
      <c r="B46">
        <v>1431500</v>
      </c>
      <c r="C46">
        <v>213712</v>
      </c>
      <c r="D46">
        <v>2355000</v>
      </c>
    </row>
    <row r="47" spans="1:4" x14ac:dyDescent="0.45">
      <c r="A47" s="2" t="s">
        <v>733</v>
      </c>
      <c r="B47">
        <v>2989000</v>
      </c>
      <c r="C47">
        <v>877250</v>
      </c>
      <c r="D47">
        <v>4660000</v>
      </c>
    </row>
    <row r="48" spans="1:4" x14ac:dyDescent="0.45">
      <c r="A48" s="2" t="s">
        <v>1156</v>
      </c>
      <c r="B48">
        <v>5702200</v>
      </c>
      <c r="C48">
        <v>1724176</v>
      </c>
      <c r="D48">
        <v>9836000</v>
      </c>
    </row>
    <row r="66" spans="1:6" x14ac:dyDescent="0.45">
      <c r="A66" s="6" t="s">
        <v>1155</v>
      </c>
      <c r="B66" t="s">
        <v>1148</v>
      </c>
    </row>
    <row r="67" spans="1:6" x14ac:dyDescent="0.45">
      <c r="A67" s="2" t="s">
        <v>513</v>
      </c>
      <c r="B67">
        <v>389548</v>
      </c>
    </row>
    <row r="68" spans="1:6" x14ac:dyDescent="0.45">
      <c r="A68" s="2" t="s">
        <v>580</v>
      </c>
      <c r="B68">
        <v>243666</v>
      </c>
    </row>
    <row r="69" spans="1:6" x14ac:dyDescent="0.45">
      <c r="A69" s="2" t="s">
        <v>631</v>
      </c>
      <c r="B69">
        <v>213712</v>
      </c>
    </row>
    <row r="70" spans="1:6" x14ac:dyDescent="0.45">
      <c r="A70" s="2" t="s">
        <v>733</v>
      </c>
      <c r="B70">
        <v>877250</v>
      </c>
    </row>
    <row r="71" spans="1:6" x14ac:dyDescent="0.45">
      <c r="A71" s="2" t="s">
        <v>1156</v>
      </c>
      <c r="B71">
        <v>1724176</v>
      </c>
    </row>
    <row r="80" spans="1:6" x14ac:dyDescent="0.45">
      <c r="A80" s="82" t="s">
        <v>1167</v>
      </c>
      <c r="B80" s="82"/>
      <c r="C80" s="82"/>
      <c r="D80" s="82"/>
      <c r="E80" s="82"/>
      <c r="F80" s="82"/>
    </row>
    <row r="83" spans="1:16" ht="14.65" thickBot="1" x14ac:dyDescent="0.5">
      <c r="A83" s="6" t="s">
        <v>1152</v>
      </c>
    </row>
    <row r="84" spans="1:16" ht="15.75" x14ac:dyDescent="0.5">
      <c r="A84" s="2" t="s">
        <v>1148</v>
      </c>
      <c r="B84">
        <v>9836000</v>
      </c>
      <c r="C84" s="80">
        <f>GETPIVOTDATA("[Measures].[Sum of Invoice Amount]",$A$83)</f>
        <v>9836000</v>
      </c>
      <c r="D84" s="81">
        <f>C84/C84</f>
        <v>1</v>
      </c>
      <c r="N84" s="44" t="s">
        <v>4</v>
      </c>
      <c r="O84" s="26" t="s">
        <v>1159</v>
      </c>
      <c r="P84" s="25" t="s">
        <v>1158</v>
      </c>
    </row>
    <row r="85" spans="1:16" x14ac:dyDescent="0.45">
      <c r="A85" s="2" t="s">
        <v>1168</v>
      </c>
      <c r="B85">
        <v>6865000</v>
      </c>
      <c r="C85" s="80">
        <f>GETPIVOTDATA("[Measures].[Sum of Receipts]",$A$83)</f>
        <v>6865000</v>
      </c>
      <c r="D85" s="81">
        <f>C85/C84</f>
        <v>0.69794631964213094</v>
      </c>
      <c r="N85" s="12" t="s">
        <v>46</v>
      </c>
      <c r="O85" s="52">
        <v>217000</v>
      </c>
      <c r="P85" s="53">
        <v>380000</v>
      </c>
    </row>
    <row r="86" spans="1:16" x14ac:dyDescent="0.45">
      <c r="A86" s="2" t="s">
        <v>1149</v>
      </c>
      <c r="B86">
        <v>5702200</v>
      </c>
      <c r="C86" s="80">
        <f>GETPIVOTDATA("[Measures].[Sum of Total_Cost]",$A$83)</f>
        <v>5702200</v>
      </c>
      <c r="D86" s="81">
        <f>C86/C86</f>
        <v>1</v>
      </c>
      <c r="N86" s="13" t="s">
        <v>82</v>
      </c>
      <c r="O86" s="54">
        <v>346500</v>
      </c>
      <c r="P86" s="55">
        <v>575000</v>
      </c>
    </row>
    <row r="87" spans="1:16" x14ac:dyDescent="0.45">
      <c r="A87" s="2" t="s">
        <v>1169</v>
      </c>
      <c r="B87">
        <v>4887600</v>
      </c>
      <c r="C87" s="80">
        <f>GETPIVOTDATA("[Measures].[Sum of Production Cost]",$A$83)</f>
        <v>4887600</v>
      </c>
      <c r="D87" s="81">
        <f>C87/C86</f>
        <v>0.8571428571428571</v>
      </c>
      <c r="N87" s="13" t="s">
        <v>10</v>
      </c>
      <c r="O87" s="54">
        <v>1314600</v>
      </c>
      <c r="P87" s="55">
        <v>2728000</v>
      </c>
    </row>
    <row r="88" spans="1:16" x14ac:dyDescent="0.45">
      <c r="A88" s="2" t="s">
        <v>1170</v>
      </c>
      <c r="B88">
        <v>814600</v>
      </c>
      <c r="C88" s="80">
        <f>GETPIVOTDATA("[Measures].[Sum of Distribution Cost]",$A$83)</f>
        <v>814600</v>
      </c>
      <c r="D88" s="81">
        <f>C88/C86</f>
        <v>0.14285714285714285</v>
      </c>
      <c r="N88" s="13" t="s">
        <v>50</v>
      </c>
      <c r="O88" s="54">
        <v>70000</v>
      </c>
      <c r="P88" s="55">
        <v>100000</v>
      </c>
    </row>
    <row r="89" spans="1:16" x14ac:dyDescent="0.45">
      <c r="N89" s="13" t="s">
        <v>42</v>
      </c>
      <c r="O89" s="54">
        <v>200200</v>
      </c>
      <c r="P89" s="55">
        <v>336000</v>
      </c>
    </row>
    <row r="90" spans="1:16" x14ac:dyDescent="0.45">
      <c r="N90" s="13" t="s">
        <v>57</v>
      </c>
      <c r="O90" s="54">
        <v>74900</v>
      </c>
      <c r="P90" s="55">
        <v>107000</v>
      </c>
    </row>
    <row r="91" spans="1:16" x14ac:dyDescent="0.45">
      <c r="N91" s="13" t="s">
        <v>68</v>
      </c>
      <c r="O91" s="54">
        <v>839300</v>
      </c>
      <c r="P91" s="55">
        <v>1289000</v>
      </c>
    </row>
    <row r="92" spans="1:16" x14ac:dyDescent="0.45">
      <c r="A92" s="6" t="s">
        <v>1155</v>
      </c>
      <c r="B92" t="s">
        <v>1148</v>
      </c>
      <c r="D92" s="20" t="s">
        <v>4</v>
      </c>
      <c r="E92" s="20" t="s">
        <v>1158</v>
      </c>
      <c r="N92" s="13" t="s">
        <v>35</v>
      </c>
      <c r="O92" s="54">
        <v>546000</v>
      </c>
      <c r="P92" s="55">
        <v>850000</v>
      </c>
    </row>
    <row r="93" spans="1:16" x14ac:dyDescent="0.45">
      <c r="A93" s="2" t="s">
        <v>46</v>
      </c>
      <c r="B93">
        <v>380000</v>
      </c>
      <c r="D93" s="19" t="str">
        <f>A93</f>
        <v>China</v>
      </c>
      <c r="E93" s="19">
        <f>GETPIVOTDATA("[Measures].[Sum of Invoice Amount]",$A$92,"[Customers].[Country]","[Customers].[Country].&amp;[China]")</f>
        <v>380000</v>
      </c>
      <c r="N93" s="13" t="s">
        <v>31</v>
      </c>
      <c r="O93" s="54">
        <v>406000</v>
      </c>
      <c r="P93" s="55">
        <v>670000</v>
      </c>
    </row>
    <row r="94" spans="1:16" x14ac:dyDescent="0.45">
      <c r="A94" s="2" t="s">
        <v>82</v>
      </c>
      <c r="B94">
        <v>575000</v>
      </c>
      <c r="D94" s="19" t="str">
        <f t="shared" ref="D94:D105" si="0">A94</f>
        <v>Germany</v>
      </c>
      <c r="E94" s="19">
        <f>GETPIVOTDATA("[Measures].[Sum of Invoice Amount]",$A$92,"[Customers].[Country]","[Customers].[Country].&amp;[Germany]")</f>
        <v>575000</v>
      </c>
      <c r="N94" s="13" t="s">
        <v>53</v>
      </c>
      <c r="O94" s="54">
        <v>62300</v>
      </c>
      <c r="P94" s="55">
        <v>169000</v>
      </c>
    </row>
    <row r="95" spans="1:16" x14ac:dyDescent="0.45">
      <c r="A95" s="2" t="s">
        <v>10</v>
      </c>
      <c r="B95">
        <v>2728000</v>
      </c>
      <c r="D95" s="19" t="str">
        <f t="shared" si="0"/>
        <v>India</v>
      </c>
      <c r="E95" s="19">
        <f>GETPIVOTDATA("[Measures].[Sum of Invoice Amount]",$A$92,"[Customers].[Country]","[Customers].[Country].&amp;[India]")</f>
        <v>2728000</v>
      </c>
      <c r="N95" s="13" t="s">
        <v>77</v>
      </c>
      <c r="O95" s="54">
        <v>389900</v>
      </c>
      <c r="P95" s="55">
        <v>557000</v>
      </c>
    </row>
    <row r="96" spans="1:16" x14ac:dyDescent="0.45">
      <c r="A96" s="2" t="s">
        <v>50</v>
      </c>
      <c r="B96">
        <v>100000</v>
      </c>
      <c r="D96" s="19" t="str">
        <f t="shared" si="0"/>
        <v>Japan</v>
      </c>
      <c r="E96" s="19">
        <f>GETPIVOTDATA("[Measures].[Sum of Invoice Amount]",$A$92,"[Customers].[Country]","[Customers].[Country].&amp;[Japan]")</f>
        <v>100000</v>
      </c>
      <c r="N96" s="13" t="s">
        <v>24</v>
      </c>
      <c r="O96" s="54">
        <v>1122100</v>
      </c>
      <c r="P96" s="55">
        <v>1853000</v>
      </c>
    </row>
    <row r="97" spans="1:16" ht="14.65" thickBot="1" x14ac:dyDescent="0.5">
      <c r="A97" s="2" t="s">
        <v>42</v>
      </c>
      <c r="B97">
        <v>336000</v>
      </c>
      <c r="D97" s="19" t="str">
        <f t="shared" si="0"/>
        <v>Kuwait</v>
      </c>
      <c r="E97" s="19">
        <f>GETPIVOTDATA("[Measures].[Sum of Invoice Amount]",$A$92,"[Customers].[Country]","[Customers].[Country].&amp;[Kuwait]")</f>
        <v>336000</v>
      </c>
      <c r="N97" s="13" t="s">
        <v>61</v>
      </c>
      <c r="O97" s="54">
        <v>113400</v>
      </c>
      <c r="P97" s="55">
        <v>222000</v>
      </c>
    </row>
    <row r="98" spans="1:16" ht="14.65" thickBot="1" x14ac:dyDescent="0.5">
      <c r="A98" s="2" t="s">
        <v>57</v>
      </c>
      <c r="B98">
        <v>107000</v>
      </c>
      <c r="D98" s="19" t="str">
        <f t="shared" si="0"/>
        <v>Malaysia</v>
      </c>
      <c r="E98" s="19">
        <f>GETPIVOTDATA("[Measures].[Sum of Invoice Amount]",$A$92,"[Customers].[Country]","[Customers].[Country].&amp;[Malaysia]")</f>
        <v>107000</v>
      </c>
      <c r="N98" s="24" t="s">
        <v>1156</v>
      </c>
      <c r="O98" s="56">
        <v>5702200</v>
      </c>
      <c r="P98" s="57">
        <v>9836000</v>
      </c>
    </row>
    <row r="99" spans="1:16" x14ac:dyDescent="0.45">
      <c r="A99" s="2" t="s">
        <v>68</v>
      </c>
      <c r="B99">
        <v>1289000</v>
      </c>
      <c r="D99" s="19" t="str">
        <f t="shared" si="0"/>
        <v>Maxico</v>
      </c>
      <c r="E99" s="19">
        <f>GETPIVOTDATA("[Measures].[Sum of Invoice Amount]",$A$92,"[Customers].[Country]","[Customers].[Country].&amp;[Maxico]")</f>
        <v>1289000</v>
      </c>
    </row>
    <row r="100" spans="1:16" x14ac:dyDescent="0.45">
      <c r="A100" s="2" t="s">
        <v>35</v>
      </c>
      <c r="B100">
        <v>850000</v>
      </c>
      <c r="D100" s="19" t="str">
        <f t="shared" si="0"/>
        <v>Oman</v>
      </c>
      <c r="E100" s="19">
        <f>GETPIVOTDATA("[Measures].[Sum of Invoice Amount]",$A$92,"[Customers].[Country]","[Customers].[Country].&amp;[Oman]")</f>
        <v>850000</v>
      </c>
    </row>
    <row r="101" spans="1:16" x14ac:dyDescent="0.45">
      <c r="A101" s="2" t="s">
        <v>31</v>
      </c>
      <c r="B101">
        <v>670000</v>
      </c>
      <c r="D101" s="19" t="str">
        <f t="shared" si="0"/>
        <v>Saudi Arabia</v>
      </c>
      <c r="E101" s="19">
        <f>GETPIVOTDATA("[Measures].[Sum of Invoice Amount]",$A$92,"[Customers].[Country]","[Customers].[Country].&amp;[Saudi Arabia]")</f>
        <v>670000</v>
      </c>
    </row>
    <row r="102" spans="1:16" x14ac:dyDescent="0.45">
      <c r="A102" s="2" t="s">
        <v>53</v>
      </c>
      <c r="B102">
        <v>169000</v>
      </c>
      <c r="D102" s="19" t="str">
        <f t="shared" si="0"/>
        <v>Singapore</v>
      </c>
      <c r="E102" s="19">
        <f>GETPIVOTDATA("[Measures].[Sum of Invoice Amount]",$A$92,"[Customers].[Country]","[Customers].[Country].&amp;[Singapore]")</f>
        <v>169000</v>
      </c>
    </row>
    <row r="103" spans="1:16" x14ac:dyDescent="0.45">
      <c r="A103" s="2" t="s">
        <v>77</v>
      </c>
      <c r="B103">
        <v>557000</v>
      </c>
      <c r="D103" s="19" t="str">
        <f t="shared" si="0"/>
        <v>South Africa</v>
      </c>
      <c r="E103" s="19">
        <f>GETPIVOTDATA("[Measures].[Sum of Invoice Amount]",$A$92,"[Customers].[Country]","[Customers].[Country].&amp;[South Africa]")</f>
        <v>557000</v>
      </c>
    </row>
    <row r="104" spans="1:16" x14ac:dyDescent="0.45">
      <c r="A104" s="2" t="s">
        <v>24</v>
      </c>
      <c r="B104">
        <v>1853000</v>
      </c>
      <c r="D104" s="19" t="str">
        <f t="shared" si="0"/>
        <v>UAE</v>
      </c>
      <c r="E104" s="19">
        <f>GETPIVOTDATA("[Measures].[Sum of Invoice Amount]",$A$92,"[Customers].[Country]","[Customers].[Country].&amp;[UAE]")</f>
        <v>1853000</v>
      </c>
    </row>
    <row r="105" spans="1:16" x14ac:dyDescent="0.45">
      <c r="A105" s="2" t="s">
        <v>61</v>
      </c>
      <c r="B105">
        <v>222000</v>
      </c>
      <c r="D105" s="19" t="str">
        <f t="shared" si="0"/>
        <v>USA</v>
      </c>
      <c r="E105" s="19">
        <f>GETPIVOTDATA("[Measures].[Sum of Invoice Amount]",$A$92,"[Customers].[Country]","[Customers].[Country].&amp;[USA]")</f>
        <v>222000</v>
      </c>
    </row>
    <row r="106" spans="1:16" x14ac:dyDescent="0.45">
      <c r="A106" s="2" t="s">
        <v>1156</v>
      </c>
      <c r="B106">
        <v>9836000</v>
      </c>
    </row>
    <row r="110" spans="1:16" x14ac:dyDescent="0.45">
      <c r="A110" s="6" t="s">
        <v>1155</v>
      </c>
      <c r="B110" t="s">
        <v>1148</v>
      </c>
    </row>
    <row r="111" spans="1:16" x14ac:dyDescent="0.45">
      <c r="A111" s="2" t="s">
        <v>522</v>
      </c>
      <c r="B111">
        <v>1524000</v>
      </c>
      <c r="D111" s="19" t="str">
        <f>A111</f>
        <v>Avinash Chavan</v>
      </c>
      <c r="E111" s="19">
        <f>GETPIVOTDATA("[Measures].[Sum of Invoice Amount]",$A$110,"[Quarterly_Sales].[Sales Person]","[Quarterly_Sales].[Sales Person].&amp;[Avinash Chavan]")</f>
        <v>1524000</v>
      </c>
      <c r="F111" s="7">
        <f>E111/$E$117</f>
        <v>0.1549410329402196</v>
      </c>
    </row>
    <row r="112" spans="1:16" x14ac:dyDescent="0.45">
      <c r="A112" s="2" t="s">
        <v>541</v>
      </c>
      <c r="B112">
        <v>1874000</v>
      </c>
      <c r="D112" s="19" t="str">
        <f>A112</f>
        <v>Chandresh Pillai</v>
      </c>
      <c r="E112" s="19">
        <f>GETPIVOTDATA("[Measures].[Sum of Invoice Amount]",$A$110,"[Quarterly_Sales].[Sales Person]","[Quarterly_Sales].[Sales Person].&amp;[Chandresh Pillai]")</f>
        <v>1874000</v>
      </c>
      <c r="F112" s="7">
        <f t="shared" ref="F112:F116" si="1">E112/$E$117</f>
        <v>0.19052460349735664</v>
      </c>
    </row>
    <row r="113" spans="1:6" x14ac:dyDescent="0.45">
      <c r="A113" s="2" t="s">
        <v>516</v>
      </c>
      <c r="B113">
        <v>3779000</v>
      </c>
      <c r="D113" s="19" t="str">
        <f>A113</f>
        <v>Rajesh Jadhav</v>
      </c>
      <c r="E113" s="19">
        <f>GETPIVOTDATA("[Measures].[Sum of Invoice Amount]",$A$110,"[Quarterly_Sales].[Sales Person]","[Quarterly_Sales].[Sales Person].&amp;[Rajesh Jadhav]")</f>
        <v>3779000</v>
      </c>
      <c r="F113" s="7">
        <f t="shared" si="1"/>
        <v>0.38420089467263113</v>
      </c>
    </row>
    <row r="114" spans="1:6" x14ac:dyDescent="0.45">
      <c r="A114" s="2" t="s">
        <v>550</v>
      </c>
      <c r="B114">
        <v>169000</v>
      </c>
      <c r="D114" s="19" t="str">
        <f t="shared" ref="D114:D116" si="2">A114</f>
        <v>Rakesh Kumar</v>
      </c>
      <c r="E114" s="19">
        <f>GETPIVOTDATA("[Measures].[Sum of Invoice Amount]",$A$110,"[Quarterly_Sales].[Sales Person]","[Quarterly_Sales].[Sales Person].&amp;[Rakesh Kumar]")</f>
        <v>169000</v>
      </c>
      <c r="F114" s="7">
        <f t="shared" si="1"/>
        <v>1.7181781211874747E-2</v>
      </c>
    </row>
    <row r="115" spans="1:6" x14ac:dyDescent="0.45">
      <c r="A115" s="2" t="s">
        <v>552</v>
      </c>
      <c r="B115">
        <v>682000</v>
      </c>
      <c r="D115" s="19" t="str">
        <f t="shared" si="2"/>
        <v>Tapan Gurkha</v>
      </c>
      <c r="E115" s="19">
        <f>GETPIVOTDATA("[Measures].[Sum of Invoice Amount]",$A$110,"[Quarterly_Sales].[Sales Person]","[Quarterly_Sales].[Sales Person].&amp;[Tapan Gurkha]")</f>
        <v>682000</v>
      </c>
      <c r="F115" s="7">
        <f t="shared" si="1"/>
        <v>6.9337128914192761E-2</v>
      </c>
    </row>
    <row r="116" spans="1:6" x14ac:dyDescent="0.45">
      <c r="A116" s="2" t="s">
        <v>529</v>
      </c>
      <c r="B116">
        <v>1808000</v>
      </c>
      <c r="D116" s="19" t="str">
        <f t="shared" si="2"/>
        <v>Vijay Singh</v>
      </c>
      <c r="E116" s="19">
        <f>GETPIVOTDATA("[Measures].[Sum of Invoice Amount]",$A$110,"[Quarterly_Sales].[Sales Person]","[Quarterly_Sales].[Sales Person].&amp;[Vijay Singh]")</f>
        <v>1808000</v>
      </c>
      <c r="F116" s="7">
        <f t="shared" si="1"/>
        <v>0.1838145587637251</v>
      </c>
    </row>
    <row r="117" spans="1:6" x14ac:dyDescent="0.45">
      <c r="A117" s="2" t="s">
        <v>1156</v>
      </c>
      <c r="B117">
        <v>9836000</v>
      </c>
      <c r="E117">
        <f>SUM(E111:E116)</f>
        <v>9836000</v>
      </c>
    </row>
    <row r="129" spans="1:5" x14ac:dyDescent="0.45">
      <c r="A129" s="83" t="s">
        <v>1171</v>
      </c>
      <c r="B129" s="83"/>
      <c r="C129" s="83"/>
      <c r="D129" s="83"/>
    </row>
    <row r="132" spans="1:5" x14ac:dyDescent="0.45">
      <c r="A132" s="23" t="s">
        <v>1148</v>
      </c>
      <c r="B132" s="23" t="s">
        <v>1172</v>
      </c>
      <c r="C132" s="23" t="s">
        <v>1173</v>
      </c>
      <c r="D132" s="23" t="s">
        <v>1175</v>
      </c>
      <c r="E132" s="23" t="s">
        <v>1174</v>
      </c>
    </row>
    <row r="133" spans="1:5" x14ac:dyDescent="0.45">
      <c r="A133" s="22">
        <v>1724176</v>
      </c>
      <c r="B133" s="22">
        <v>1408934</v>
      </c>
      <c r="C133" s="22">
        <v>315242</v>
      </c>
      <c r="D133" s="22">
        <v>168</v>
      </c>
      <c r="E133" s="27">
        <v>143681.33333333334</v>
      </c>
    </row>
    <row r="134" spans="1:5" x14ac:dyDescent="0.45">
      <c r="A134" s="22">
        <f>GETPIVOTDATA("[Measures].[Sum of Invoice Amount 2]",$A$132)</f>
        <v>1724176</v>
      </c>
      <c r="B134" s="22">
        <f>GETPIVOTDATA("[Measures].[Sum of Paid]",$A$132)</f>
        <v>1408934</v>
      </c>
      <c r="C134" s="22">
        <f>GETPIVOTDATA("[Measures].[Sum of Payable]",$A$132)</f>
        <v>315242</v>
      </c>
      <c r="D134" s="22">
        <f>GETPIVOTDATA("[Measures].[Count of Serial No.]",$A$132)</f>
        <v>168</v>
      </c>
      <c r="E134" s="27">
        <f>GETPIVOTDATA("[Measures].[Avg Expenses Per Month]",$A$132)</f>
        <v>143681.33333333334</v>
      </c>
    </row>
    <row r="135" spans="1:5" x14ac:dyDescent="0.45">
      <c r="A135" s="28">
        <f>A134/A134</f>
        <v>1</v>
      </c>
      <c r="B135" s="28">
        <f>B134/A134</f>
        <v>0.81716367702601123</v>
      </c>
      <c r="C135" s="28">
        <f>C134/A134</f>
        <v>0.18283632297398875</v>
      </c>
      <c r="D135" s="28">
        <f>D134/D134</f>
        <v>1</v>
      </c>
      <c r="E135" s="28">
        <f>E134/E134</f>
        <v>1</v>
      </c>
    </row>
    <row r="141" spans="1:5" x14ac:dyDescent="0.45">
      <c r="A141" s="6" t="s">
        <v>1155</v>
      </c>
      <c r="B141" t="s">
        <v>1148</v>
      </c>
    </row>
    <row r="142" spans="1:5" x14ac:dyDescent="0.45">
      <c r="A142" s="2" t="s">
        <v>946</v>
      </c>
      <c r="B142">
        <v>162564</v>
      </c>
      <c r="D142" s="80" t="str">
        <f>A142</f>
        <v>Advertising</v>
      </c>
      <c r="E142" s="80">
        <f>GETPIVOTDATA("[Measures].[Sum of Invoice Amount 2]",$A$141,"[Expenses].[Type of Expenses]","[Expenses].[Type of Expenses].&amp;[Advertising]")</f>
        <v>162564</v>
      </c>
    </row>
    <row r="143" spans="1:5" x14ac:dyDescent="0.45">
      <c r="A143" s="2" t="s">
        <v>986</v>
      </c>
      <c r="B143">
        <v>162564</v>
      </c>
      <c r="D143" s="80" t="str">
        <f t="shared" ref="D143:D153" si="3">A143</f>
        <v>Computer and Hardware</v>
      </c>
      <c r="E143" s="80">
        <f>GETPIVOTDATA("[Measures].[Sum of Invoice Amount 2]",$A$141,"[Expenses].[Type of Expenses]","[Expenses].[Type of Expenses].&amp;[Computer and Hardware]")</f>
        <v>162564</v>
      </c>
    </row>
    <row r="144" spans="1:5" x14ac:dyDescent="0.45">
      <c r="A144" s="2" t="s">
        <v>958</v>
      </c>
      <c r="B144">
        <v>131482</v>
      </c>
      <c r="D144" s="80" t="str">
        <f t="shared" si="3"/>
        <v>Electricity</v>
      </c>
      <c r="E144" s="80">
        <f>GETPIVOTDATA("[Measures].[Sum of Invoice Amount 2]",$A$141,"[Expenses].[Type of Expenses]","[Expenses].[Type of Expenses].&amp;[Electricity]")</f>
        <v>131482</v>
      </c>
    </row>
    <row r="145" spans="1:5" x14ac:dyDescent="0.45">
      <c r="A145" s="2" t="s">
        <v>978</v>
      </c>
      <c r="B145">
        <v>149732</v>
      </c>
      <c r="D145" s="80" t="str">
        <f t="shared" si="3"/>
        <v>Insurance</v>
      </c>
      <c r="E145" s="80">
        <f>GETPIVOTDATA("[Measures].[Sum of Invoice Amount 2]",$A$141,"[Expenses].[Type of Expenses]","[Expenses].[Type of Expenses].&amp;[Insurance]")</f>
        <v>149732</v>
      </c>
    </row>
    <row r="146" spans="1:5" x14ac:dyDescent="0.45">
      <c r="A146" s="2" t="s">
        <v>982</v>
      </c>
      <c r="B146">
        <v>147464</v>
      </c>
      <c r="D146" s="80" t="str">
        <f t="shared" si="3"/>
        <v>Legal</v>
      </c>
      <c r="E146" s="80">
        <f>GETPIVOTDATA("[Measures].[Sum of Invoice Amount 2]",$A$141,"[Expenses].[Type of Expenses]","[Expenses].[Type of Expenses].&amp;[Legal]")</f>
        <v>147464</v>
      </c>
    </row>
    <row r="147" spans="1:5" x14ac:dyDescent="0.45">
      <c r="A147" s="2" t="s">
        <v>990</v>
      </c>
      <c r="B147">
        <v>151504</v>
      </c>
      <c r="D147" s="80" t="str">
        <f t="shared" si="3"/>
        <v>Maintainance</v>
      </c>
      <c r="E147" s="80">
        <f>GETPIVOTDATA("[Measures].[Sum of Invoice Amount 2]",$A$141,"[Expenses].[Type of Expenses]","[Expenses].[Type of Expenses].&amp;[Maintainance]")</f>
        <v>151504</v>
      </c>
    </row>
    <row r="148" spans="1:5" x14ac:dyDescent="0.45">
      <c r="A148" s="2" t="s">
        <v>974</v>
      </c>
      <c r="B148">
        <v>124262</v>
      </c>
      <c r="D148" s="80" t="str">
        <f t="shared" si="3"/>
        <v>Professional Fees</v>
      </c>
      <c r="E148" s="80">
        <f>GETPIVOTDATA("[Measures].[Sum of Invoice Amount 2]",$A$141,"[Expenses].[Type of Expenses]","[Expenses].[Type of Expenses].&amp;[Professional Fees]")</f>
        <v>124262</v>
      </c>
    </row>
    <row r="149" spans="1:5" x14ac:dyDescent="0.45">
      <c r="A149" s="2" t="s">
        <v>954</v>
      </c>
      <c r="B149">
        <v>140902</v>
      </c>
      <c r="D149" s="80" t="str">
        <f t="shared" si="3"/>
        <v>Rent</v>
      </c>
      <c r="E149" s="80">
        <f>GETPIVOTDATA("[Measures].[Sum of Invoice Amount 2]",$A$141,"[Expenses].[Type of Expenses]","[Expenses].[Type of Expenses].&amp;[Rent]")</f>
        <v>140902</v>
      </c>
    </row>
    <row r="150" spans="1:5" x14ac:dyDescent="0.45">
      <c r="A150" s="2" t="s">
        <v>950</v>
      </c>
      <c r="B150">
        <v>183236</v>
      </c>
      <c r="D150" s="80" t="str">
        <f t="shared" si="3"/>
        <v>Salary</v>
      </c>
      <c r="E150" s="80">
        <f>GETPIVOTDATA("[Measures].[Sum of Invoice Amount 2]",$A$141,"[Expenses].[Type of Expenses]","[Expenses].[Type of Expenses].&amp;[Salary]")</f>
        <v>183236</v>
      </c>
    </row>
    <row r="151" spans="1:5" x14ac:dyDescent="0.45">
      <c r="A151" s="2" t="s">
        <v>970</v>
      </c>
      <c r="B151">
        <v>113982</v>
      </c>
      <c r="D151" s="80" t="str">
        <f t="shared" si="3"/>
        <v>Sales Promotion</v>
      </c>
      <c r="E151" s="80">
        <f>GETPIVOTDATA("[Measures].[Sum of Invoice Amount 2]",$A$141,"[Expenses].[Type of Expenses]","[Expenses].[Type of Expenses].&amp;[Sales Promotion]")</f>
        <v>113982</v>
      </c>
    </row>
    <row r="152" spans="1:5" x14ac:dyDescent="0.45">
      <c r="A152" s="2" t="s">
        <v>966</v>
      </c>
      <c r="B152">
        <v>123702</v>
      </c>
      <c r="D152" s="80" t="str">
        <f t="shared" si="3"/>
        <v>Telephone</v>
      </c>
      <c r="E152" s="80">
        <f>GETPIVOTDATA("[Measures].[Sum of Invoice Amount 2]",$A$141,"[Expenses].[Type of Expenses]","[Expenses].[Type of Expenses].&amp;[Telephone]")</f>
        <v>123702</v>
      </c>
    </row>
    <row r="153" spans="1:5" x14ac:dyDescent="0.45">
      <c r="A153" s="2" t="s">
        <v>962</v>
      </c>
      <c r="B153">
        <v>132782</v>
      </c>
      <c r="D153" s="80" t="str">
        <f t="shared" si="3"/>
        <v>Travelling and Conveyance</v>
      </c>
      <c r="E153" s="80">
        <f>GETPIVOTDATA("[Measures].[Sum of Invoice Amount 2]",$A$141,"[Expenses].[Type of Expenses]","[Expenses].[Type of Expenses].&amp;[Travelling and Conveyance]")</f>
        <v>132782</v>
      </c>
    </row>
    <row r="154" spans="1:5" x14ac:dyDescent="0.45">
      <c r="A154" s="2" t="s">
        <v>1156</v>
      </c>
      <c r="B154">
        <v>1724176</v>
      </c>
    </row>
    <row r="161" spans="1:3" x14ac:dyDescent="0.45">
      <c r="A161" s="84" t="s">
        <v>1204</v>
      </c>
      <c r="B161" s="84"/>
      <c r="C161" s="84"/>
    </row>
    <row r="164" spans="1:3" x14ac:dyDescent="0.45">
      <c r="A164" t="s">
        <v>1190</v>
      </c>
    </row>
    <row r="165" spans="1:3" x14ac:dyDescent="0.45">
      <c r="A165" s="6" t="s">
        <v>4</v>
      </c>
      <c r="B165" t="s">
        <v>1158</v>
      </c>
      <c r="C165" t="s">
        <v>104</v>
      </c>
    </row>
    <row r="166" spans="1:3" x14ac:dyDescent="0.45">
      <c r="A166" s="2" t="s">
        <v>23</v>
      </c>
      <c r="B166">
        <v>1853000</v>
      </c>
      <c r="C166">
        <v>1122100</v>
      </c>
    </row>
    <row r="167" spans="1:3" x14ac:dyDescent="0.45">
      <c r="A167" s="2" t="s">
        <v>17</v>
      </c>
      <c r="B167">
        <v>740000</v>
      </c>
      <c r="C167">
        <v>301000</v>
      </c>
    </row>
    <row r="168" spans="1:3" x14ac:dyDescent="0.45">
      <c r="A168" s="2" t="s">
        <v>81</v>
      </c>
      <c r="B168">
        <v>575000</v>
      </c>
      <c r="C168">
        <v>346500</v>
      </c>
    </row>
    <row r="169" spans="1:3" x14ac:dyDescent="0.45">
      <c r="A169" s="2" t="s">
        <v>76</v>
      </c>
      <c r="B169">
        <v>557000</v>
      </c>
      <c r="C169">
        <v>389900</v>
      </c>
    </row>
    <row r="170" spans="1:3" x14ac:dyDescent="0.45">
      <c r="A170" s="2" t="s">
        <v>20</v>
      </c>
      <c r="B170">
        <v>585000</v>
      </c>
      <c r="C170">
        <v>332500</v>
      </c>
    </row>
    <row r="171" spans="1:3" x14ac:dyDescent="0.45">
      <c r="A171" s="2" t="s">
        <v>56</v>
      </c>
      <c r="B171">
        <v>107000</v>
      </c>
      <c r="C171">
        <v>74900</v>
      </c>
    </row>
    <row r="172" spans="1:3" x14ac:dyDescent="0.45">
      <c r="A172" s="2" t="s">
        <v>41</v>
      </c>
      <c r="B172">
        <v>336000</v>
      </c>
      <c r="C172">
        <v>200200</v>
      </c>
    </row>
    <row r="173" spans="1:3" x14ac:dyDescent="0.45">
      <c r="A173" s="2" t="s">
        <v>67</v>
      </c>
      <c r="B173">
        <v>1289000</v>
      </c>
      <c r="C173">
        <v>839300</v>
      </c>
    </row>
    <row r="174" spans="1:3" x14ac:dyDescent="0.45">
      <c r="A174" s="2" t="s">
        <v>14</v>
      </c>
      <c r="B174">
        <v>653000</v>
      </c>
      <c r="C174">
        <v>312900</v>
      </c>
    </row>
    <row r="175" spans="1:3" x14ac:dyDescent="0.45">
      <c r="A175" s="2" t="s">
        <v>34</v>
      </c>
      <c r="B175">
        <v>515000</v>
      </c>
      <c r="C175">
        <v>360500</v>
      </c>
    </row>
    <row r="176" spans="1:3" x14ac:dyDescent="0.45">
      <c r="A176" s="2" t="s">
        <v>60</v>
      </c>
      <c r="B176">
        <v>222000</v>
      </c>
      <c r="C176">
        <v>113400</v>
      </c>
    </row>
    <row r="177" spans="1:3" x14ac:dyDescent="0.45">
      <c r="A177" s="2" t="s">
        <v>1189</v>
      </c>
      <c r="B177">
        <v>750000</v>
      </c>
      <c r="C177">
        <v>368200</v>
      </c>
    </row>
    <row r="178" spans="1:3" x14ac:dyDescent="0.45">
      <c r="A178" s="2" t="s">
        <v>30</v>
      </c>
      <c r="B178">
        <v>670000</v>
      </c>
      <c r="C178">
        <v>406000</v>
      </c>
    </row>
    <row r="179" spans="1:3" x14ac:dyDescent="0.45">
      <c r="A179" s="2" t="s">
        <v>45</v>
      </c>
      <c r="B179">
        <v>380000</v>
      </c>
      <c r="C179">
        <v>217000</v>
      </c>
    </row>
    <row r="180" spans="1:3" x14ac:dyDescent="0.45">
      <c r="A180" s="2" t="s">
        <v>53</v>
      </c>
      <c r="B180">
        <v>169000</v>
      </c>
      <c r="C180">
        <v>62300</v>
      </c>
    </row>
    <row r="181" spans="1:3" x14ac:dyDescent="0.45">
      <c r="A181" s="2" t="s">
        <v>38</v>
      </c>
      <c r="B181">
        <v>335000</v>
      </c>
      <c r="C181">
        <v>185500</v>
      </c>
    </row>
    <row r="182" spans="1:3" ht="14.65" thickBot="1" x14ac:dyDescent="0.5">
      <c r="A182" s="2" t="s">
        <v>49</v>
      </c>
      <c r="B182">
        <v>100000</v>
      </c>
      <c r="C182">
        <v>70000</v>
      </c>
    </row>
    <row r="183" spans="1:3" ht="14.65" thickBot="1" x14ac:dyDescent="0.5">
      <c r="A183" s="45" t="s">
        <v>1156</v>
      </c>
      <c r="B183" s="47">
        <v>9836000</v>
      </c>
      <c r="C183" s="48">
        <v>5702200</v>
      </c>
    </row>
  </sheetData>
  <mergeCells count="4">
    <mergeCell ref="A80:F80"/>
    <mergeCell ref="A129:D129"/>
    <mergeCell ref="A161:C161"/>
    <mergeCell ref="B3:D3"/>
  </mergeCells>
  <pageMargins left="0.7" right="0.7" top="0.75" bottom="0.75" header="0.3" footer="0.3"/>
  <pageSetup paperSize="9" orientation="portrait" r:id="rId12"/>
  <drawing r:id="rId1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42C9E-E9FF-445B-A787-AFAD36713A94}">
  <dimension ref="B3:M19"/>
  <sheetViews>
    <sheetView topLeftCell="P1" zoomScaleNormal="100" workbookViewId="0">
      <selection activeCell="K15" sqref="K15"/>
    </sheetView>
  </sheetViews>
  <sheetFormatPr defaultRowHeight="14.25" x14ac:dyDescent="0.45"/>
  <cols>
    <col min="2" max="2" width="12.06640625" bestFit="1" customWidth="1"/>
    <col min="3" max="3" width="20.06640625" bestFit="1" customWidth="1"/>
    <col min="4" max="4" width="15.53125" bestFit="1" customWidth="1"/>
    <col min="5" max="5" width="10.6640625" bestFit="1" customWidth="1"/>
    <col min="6" max="6" width="9.06640625" bestFit="1" customWidth="1"/>
    <col min="7" max="7" width="12" customWidth="1"/>
    <col min="12" max="12" width="12.19921875" customWidth="1"/>
    <col min="13" max="13" width="11.06640625" customWidth="1"/>
  </cols>
  <sheetData>
    <row r="3" spans="2:13" x14ac:dyDescent="0.45">
      <c r="B3" s="5" t="s">
        <v>1147</v>
      </c>
    </row>
    <row r="5" spans="2:13" x14ac:dyDescent="0.45">
      <c r="B5" s="6" t="s">
        <v>1152</v>
      </c>
      <c r="D5" t="s">
        <v>1152</v>
      </c>
      <c r="E5" t="s">
        <v>1153</v>
      </c>
    </row>
    <row r="6" spans="2:13" x14ac:dyDescent="0.45">
      <c r="B6" s="2" t="s">
        <v>1148</v>
      </c>
      <c r="C6">
        <v>9836000</v>
      </c>
      <c r="D6">
        <f>GETPIVOTDATA("[Measures].[Sum of Invoice Amount]",$B$5)</f>
        <v>9836000</v>
      </c>
      <c r="E6" s="7">
        <f>D6/$D$6</f>
        <v>1</v>
      </c>
    </row>
    <row r="7" spans="2:13" x14ac:dyDescent="0.45">
      <c r="B7" s="2" t="s">
        <v>1149</v>
      </c>
      <c r="C7">
        <v>5702200</v>
      </c>
      <c r="D7">
        <f>GETPIVOTDATA("[Measures].[Sum of Total_Cost]",$B$5)</f>
        <v>5702200</v>
      </c>
      <c r="E7" s="7">
        <f>D7/$D$6</f>
        <v>0.57972753151687673</v>
      </c>
    </row>
    <row r="8" spans="2:13" x14ac:dyDescent="0.45">
      <c r="B8" s="2" t="s">
        <v>1150</v>
      </c>
      <c r="C8">
        <v>4133800</v>
      </c>
      <c r="D8">
        <f>GETPIVOTDATA("[Measures].[Gross_Profit]",$B$5)</f>
        <v>4133800</v>
      </c>
      <c r="E8" s="7">
        <f>D8/$D$6</f>
        <v>0.42027246848312322</v>
      </c>
    </row>
    <row r="9" spans="2:13" x14ac:dyDescent="0.45">
      <c r="B9" s="2" t="s">
        <v>1148</v>
      </c>
      <c r="C9">
        <v>1724176</v>
      </c>
      <c r="D9">
        <f>GETPIVOTDATA("[Measures].[Sum of Invoice Amount 2]",$B$5)</f>
        <v>1724176</v>
      </c>
      <c r="E9" s="7">
        <f>D9/$D$6</f>
        <v>0.17529239528263521</v>
      </c>
    </row>
    <row r="10" spans="2:13" x14ac:dyDescent="0.45">
      <c r="B10" s="2" t="s">
        <v>1151</v>
      </c>
      <c r="C10">
        <v>2409624</v>
      </c>
      <c r="D10">
        <f>GETPIVOTDATA("[Measures].[Net_Profit]",$B$5)</f>
        <v>2409624</v>
      </c>
      <c r="E10" s="7">
        <f>D10/$D$6</f>
        <v>0.24498007320048801</v>
      </c>
    </row>
    <row r="14" spans="2:13" x14ac:dyDescent="0.45">
      <c r="B14" s="6" t="s">
        <v>1155</v>
      </c>
      <c r="C14" t="s">
        <v>1148</v>
      </c>
      <c r="D14" t="s">
        <v>1149</v>
      </c>
      <c r="E14" t="s">
        <v>1150</v>
      </c>
      <c r="G14" s="11" t="s">
        <v>1157</v>
      </c>
      <c r="H14" s="11" t="s">
        <v>1158</v>
      </c>
      <c r="I14" s="11" t="s">
        <v>1159</v>
      </c>
      <c r="J14" s="11" t="s">
        <v>1160</v>
      </c>
      <c r="K14" s="11" t="s">
        <v>1161</v>
      </c>
      <c r="L14" s="11" t="s">
        <v>1162</v>
      </c>
      <c r="M14" s="11" t="s">
        <v>1163</v>
      </c>
    </row>
    <row r="15" spans="2:13" x14ac:dyDescent="0.45">
      <c r="B15" s="2" t="s">
        <v>525</v>
      </c>
      <c r="C15">
        <v>2245000</v>
      </c>
      <c r="D15">
        <v>1291500</v>
      </c>
      <c r="E15">
        <v>953500</v>
      </c>
      <c r="G15" s="2" t="s">
        <v>525</v>
      </c>
      <c r="H15">
        <f>GETPIVOTDATA("[Measures].[Sum of Invoice Amount]",$B$14,"[Quarterly_Sales].[Mode of Delivery]","[Quarterly_Sales].[Mode of Delivery].&amp;[Direct Sales]")</f>
        <v>2245000</v>
      </c>
      <c r="I15">
        <f>GETPIVOTDATA("[Measures].[Sum of Total_Cost]",$B$14,"[Quarterly_Sales].[Mode of Delivery]","[Quarterly_Sales].[Mode of Delivery].&amp;[Direct Sales]")</f>
        <v>1291500</v>
      </c>
      <c r="J15">
        <f>GETPIVOTDATA("[Measures].[Gross_Profit]",$B$14,"[Quarterly_Sales].[Mode of Delivery]","[Quarterly_Sales].[Mode of Delivery].&amp;[Direct Sales]")</f>
        <v>953500</v>
      </c>
      <c r="K15" s="7">
        <f>H15/$H$19</f>
        <v>0.22824318828792192</v>
      </c>
      <c r="L15" s="10">
        <f>I15/H15</f>
        <v>0.57527839643652556</v>
      </c>
      <c r="M15" s="10">
        <f>J15/H15</f>
        <v>0.42472160356347438</v>
      </c>
    </row>
    <row r="16" spans="2:13" x14ac:dyDescent="0.45">
      <c r="B16" s="2" t="s">
        <v>530</v>
      </c>
      <c r="C16">
        <v>1961000</v>
      </c>
      <c r="D16">
        <v>1225700</v>
      </c>
      <c r="E16">
        <v>735300</v>
      </c>
      <c r="G16" s="2" t="s">
        <v>530</v>
      </c>
      <c r="H16">
        <f>GETPIVOTDATA("[Measures].[Sum of Invoice Amount]",$B$14,"[Quarterly_Sales].[Mode of Delivery]","[Quarterly_Sales].[Mode of Delivery].&amp;[Distributor]")</f>
        <v>1961000</v>
      </c>
      <c r="I16">
        <f>GETPIVOTDATA("[Measures].[Sum of Total_Cost]",$B$14,"[Quarterly_Sales].[Mode of Delivery]","[Quarterly_Sales].[Mode of Delivery].&amp;[Distributor]")</f>
        <v>1225700</v>
      </c>
      <c r="J16">
        <f>GETPIVOTDATA("[Measures].[Gross_Profit]",$B$14,"[Quarterly_Sales].[Mode of Delivery]","[Quarterly_Sales].[Mode of Delivery].&amp;[Distributor]")</f>
        <v>735300</v>
      </c>
      <c r="K16" s="7">
        <f>H16/$H$19</f>
        <v>0.19936966246441643</v>
      </c>
      <c r="L16" s="10">
        <f>I16/H16</f>
        <v>0.62503824579296274</v>
      </c>
      <c r="M16" s="10">
        <f>J16/H16</f>
        <v>0.3749617542070372</v>
      </c>
    </row>
    <row r="17" spans="2:13" x14ac:dyDescent="0.45">
      <c r="B17" s="2" t="s">
        <v>517</v>
      </c>
      <c r="C17">
        <v>2262000</v>
      </c>
      <c r="D17">
        <v>1244600</v>
      </c>
      <c r="E17">
        <v>1017400</v>
      </c>
      <c r="G17" s="2" t="s">
        <v>517</v>
      </c>
      <c r="H17">
        <f>GETPIVOTDATA("[Measures].[Sum of Invoice Amount]",$B$14,"[Quarterly_Sales].[Mode of Delivery]","[Quarterly_Sales].[Mode of Delivery].&amp;[Online]")</f>
        <v>2262000</v>
      </c>
      <c r="I17">
        <f>GETPIVOTDATA("[Measures].[Sum of Total_Cost]",$B$14,"[Quarterly_Sales].[Mode of Delivery]","[Quarterly_Sales].[Mode of Delivery].&amp;[Online]")</f>
        <v>1244600</v>
      </c>
      <c r="J17">
        <f>GETPIVOTDATA("[Measures].[Gross_Profit]",$B$14,"[Quarterly_Sales].[Mode of Delivery]","[Quarterly_Sales].[Mode of Delivery].&amp;[Online]")</f>
        <v>1017400</v>
      </c>
      <c r="K17" s="7">
        <f>H17/$H$19</f>
        <v>0.22997153314355429</v>
      </c>
      <c r="L17" s="10">
        <f>I17/H17</f>
        <v>0.55022104332449162</v>
      </c>
      <c r="M17" s="10">
        <f>J17/H17</f>
        <v>0.44977895667550838</v>
      </c>
    </row>
    <row r="18" spans="2:13" x14ac:dyDescent="0.45">
      <c r="B18" s="2" t="s">
        <v>523</v>
      </c>
      <c r="C18">
        <v>3368000</v>
      </c>
      <c r="D18">
        <v>1940400</v>
      </c>
      <c r="E18">
        <v>1427600</v>
      </c>
      <c r="G18" s="2" t="s">
        <v>523</v>
      </c>
      <c r="H18">
        <f>GETPIVOTDATA("[Measures].[Sum of Invoice Amount]",$B$14,"[Quarterly_Sales].[Mode of Delivery]","[Quarterly_Sales].[Mode of Delivery].&amp;[Retail store]")</f>
        <v>3368000</v>
      </c>
      <c r="I18">
        <f>GETPIVOTDATA("[Measures].[Sum of Total_Cost]",$B$14,"[Quarterly_Sales].[Mode of Delivery]","[Quarterly_Sales].[Mode of Delivery].&amp;[Retail store]")</f>
        <v>1940400</v>
      </c>
      <c r="J18">
        <f>GETPIVOTDATA("[Measures].[Gross_Profit]",$B$14,"[Quarterly_Sales].[Mode of Delivery]","[Quarterly_Sales].[Mode of Delivery].&amp;[Retail store]")</f>
        <v>1427600</v>
      </c>
      <c r="K18" s="7">
        <f>H18/$H$19</f>
        <v>0.34241561610410737</v>
      </c>
      <c r="L18" s="10">
        <f>I18/H18</f>
        <v>0.57612826603325418</v>
      </c>
      <c r="M18" s="10">
        <f>J18/H18</f>
        <v>0.42387173396674582</v>
      </c>
    </row>
    <row r="19" spans="2:13" x14ac:dyDescent="0.45">
      <c r="B19" s="2" t="s">
        <v>1156</v>
      </c>
      <c r="C19">
        <v>9836000</v>
      </c>
      <c r="D19">
        <v>5702200</v>
      </c>
      <c r="E19">
        <v>4133800</v>
      </c>
      <c r="H19">
        <f>SUM(H15:H18)</f>
        <v>9836000</v>
      </c>
      <c r="I19">
        <f>SUM(I15:I18)</f>
        <v>5702200</v>
      </c>
      <c r="J19">
        <f>SUM(J15:J18)</f>
        <v>4133800</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C75C25F6-E2B3-4BF7-A67E-D8F2FC0A2215}">
  <ds:schemaRefs/>
</ds:datastoreItem>
</file>

<file path=customXml/itemProps2.xml><?xml version="1.0" encoding="utf-8"?>
<ds:datastoreItem xmlns:ds="http://schemas.openxmlformats.org/officeDocument/2006/customXml" ds:itemID="{E7AB6BA0-ABAB-478B-A0EC-604A6C068BD6}">
  <ds:schemaRefs/>
</ds:datastoreItem>
</file>

<file path=customXml/itemProps3.xml><?xml version="1.0" encoding="utf-8"?>
<ds:datastoreItem xmlns:ds="http://schemas.openxmlformats.org/officeDocument/2006/customXml" ds:itemID="{B6FD2A80-D515-4385-992A-BD33EDC4B450}">
  <ds:schemaRefs/>
</ds:datastoreItem>
</file>

<file path=customXml/itemProps4.xml><?xml version="1.0" encoding="utf-8"?>
<ds:datastoreItem xmlns:ds="http://schemas.openxmlformats.org/officeDocument/2006/customXml" ds:itemID="{EAB87552-DB48-40E7-8001-438CC39138F0}">
  <ds:schemaRefs/>
</ds:datastoreItem>
</file>

<file path=customXml/itemProps5.xml><?xml version="1.0" encoding="utf-8"?>
<ds:datastoreItem xmlns:ds="http://schemas.openxmlformats.org/officeDocument/2006/customXml" ds:itemID="{76B6ADCA-8FDB-4E9E-9785-839649CC5D01}">
  <ds:schemaRefs/>
</ds:datastoreItem>
</file>

<file path=customXml/itemProps6.xml><?xml version="1.0" encoding="utf-8"?>
<ds:datastoreItem xmlns:ds="http://schemas.openxmlformats.org/officeDocument/2006/customXml" ds:itemID="{E3463FB6-9EA6-401D-A04D-EC87D94E02AA}">
  <ds:schemaRefs/>
</ds:datastoreItem>
</file>

<file path=customXml/itemProps7.xml><?xml version="1.0" encoding="utf-8"?>
<ds:datastoreItem xmlns:ds="http://schemas.openxmlformats.org/officeDocument/2006/customXml" ds:itemID="{F46DF088-FBDC-4026-BE07-DB434B14634A}">
  <ds:schemaRefs/>
</ds:datastoreItem>
</file>

<file path=customXml/itemProps8.xml><?xml version="1.0" encoding="utf-8"?>
<ds:datastoreItem xmlns:ds="http://schemas.openxmlformats.org/officeDocument/2006/customXml" ds:itemID="{15847871-F4F9-46EB-9F82-09EE3F81E1E2}">
  <ds:schemaRefs/>
</ds:datastoreItem>
</file>

<file path=customXml/itemProps9.xml><?xml version="1.0" encoding="utf-8"?>
<ds:datastoreItem xmlns:ds="http://schemas.openxmlformats.org/officeDocument/2006/customXml" ds:itemID="{BFDAE435-92A5-4848-9C69-E7CCE0CF620D}">
  <ds:schemaRefs/>
</ds:datastoreItem>
</file>

<file path=customXml/itemProps10.xml><?xml version="1.0" encoding="utf-8"?>
<ds:datastoreItem xmlns:ds="http://schemas.openxmlformats.org/officeDocument/2006/customXml" ds:itemID="{5B3C3D69-A9C5-4BE9-A0C0-8D2D3BFC8A4F}">
  <ds:schemaRefs/>
</ds:datastoreItem>
</file>

<file path=customXml/itemProps11.xml><?xml version="1.0" encoding="utf-8"?>
<ds:datastoreItem xmlns:ds="http://schemas.openxmlformats.org/officeDocument/2006/customXml" ds:itemID="{C84DE278-3799-4563-9B4A-4F69A4D280EA}">
  <ds:schemaRefs/>
</ds:datastoreItem>
</file>

<file path=customXml/itemProps12.xml><?xml version="1.0" encoding="utf-8"?>
<ds:datastoreItem xmlns:ds="http://schemas.openxmlformats.org/officeDocument/2006/customXml" ds:itemID="{79234406-830E-49F6-9CE3-480829D85B34}">
  <ds:schemaRefs/>
</ds:datastoreItem>
</file>

<file path=customXml/itemProps13.xml><?xml version="1.0" encoding="utf-8"?>
<ds:datastoreItem xmlns:ds="http://schemas.openxmlformats.org/officeDocument/2006/customXml" ds:itemID="{CAD9E273-C695-45C3-B608-985D7BC9BD90}">
  <ds:schemaRefs/>
</ds:datastoreItem>
</file>

<file path=customXml/itemProps14.xml><?xml version="1.0" encoding="utf-8"?>
<ds:datastoreItem xmlns:ds="http://schemas.openxmlformats.org/officeDocument/2006/customXml" ds:itemID="{9B8D4FC9-CE48-4E3E-A69F-B7C4AB0909F0}">
  <ds:schemaRefs/>
</ds:datastoreItem>
</file>

<file path=customXml/itemProps15.xml><?xml version="1.0" encoding="utf-8"?>
<ds:datastoreItem xmlns:ds="http://schemas.openxmlformats.org/officeDocument/2006/customXml" ds:itemID="{69D12D5B-2556-4517-BA13-34F303293BAE}">
  <ds:schemaRefs/>
</ds:datastoreItem>
</file>

<file path=customXml/itemProps16.xml><?xml version="1.0" encoding="utf-8"?>
<ds:datastoreItem xmlns:ds="http://schemas.openxmlformats.org/officeDocument/2006/customXml" ds:itemID="{581D8482-BECC-44BF-B0D2-2D1439219A66}">
  <ds:schemaRefs/>
</ds:datastoreItem>
</file>

<file path=customXml/itemProps17.xml><?xml version="1.0" encoding="utf-8"?>
<ds:datastoreItem xmlns:ds="http://schemas.openxmlformats.org/officeDocument/2006/customXml" ds:itemID="{43CCBB58-C367-41D4-A1A4-F74BB30BB19E}">
  <ds:schemaRefs/>
</ds:datastoreItem>
</file>

<file path=customXml/itemProps18.xml><?xml version="1.0" encoding="utf-8"?>
<ds:datastoreItem xmlns:ds="http://schemas.openxmlformats.org/officeDocument/2006/customXml" ds:itemID="{FB3B4F83-74D5-44A5-98AF-3CF11EE5EEC0}">
  <ds:schemaRefs/>
</ds:datastoreItem>
</file>

<file path=customXml/itemProps19.xml><?xml version="1.0" encoding="utf-8"?>
<ds:datastoreItem xmlns:ds="http://schemas.openxmlformats.org/officeDocument/2006/customXml" ds:itemID="{85BB1C1A-6C84-4E8B-9C7E-D728C71564CB}">
  <ds:schemaRefs/>
</ds:datastoreItem>
</file>

<file path=customXml/itemProps20.xml><?xml version="1.0" encoding="utf-8"?>
<ds:datastoreItem xmlns:ds="http://schemas.openxmlformats.org/officeDocument/2006/customXml" ds:itemID="{F221D252-25C5-4E21-824C-127C2D071B0D}">
  <ds:schemaRefs/>
</ds:datastoreItem>
</file>

<file path=customXml/itemProps21.xml><?xml version="1.0" encoding="utf-8"?>
<ds:datastoreItem xmlns:ds="http://schemas.openxmlformats.org/officeDocument/2006/customXml" ds:itemID="{43A26211-725C-40ED-838B-EA4664AF5179}">
  <ds:schemaRefs/>
</ds:datastoreItem>
</file>

<file path=customXml/itemProps22.xml><?xml version="1.0" encoding="utf-8"?>
<ds:datastoreItem xmlns:ds="http://schemas.openxmlformats.org/officeDocument/2006/customXml" ds:itemID="{C14A65AC-D6EF-4BC0-A76D-F6253C35D1F7}">
  <ds:schemaRefs/>
</ds:datastoreItem>
</file>

<file path=customXml/itemProps23.xml><?xml version="1.0" encoding="utf-8"?>
<ds:datastoreItem xmlns:ds="http://schemas.openxmlformats.org/officeDocument/2006/customXml" ds:itemID="{4F8DF066-1768-4BC0-B881-3B3EF66C1EA9}">
  <ds:schemaRefs/>
</ds:datastoreItem>
</file>

<file path=customXml/itemProps24.xml><?xml version="1.0" encoding="utf-8"?>
<ds:datastoreItem xmlns:ds="http://schemas.openxmlformats.org/officeDocument/2006/customXml" ds:itemID="{7AFD581B-749B-426A-AE30-1A6B63E5DD58}">
  <ds:schemaRefs/>
</ds:datastoreItem>
</file>

<file path=customXml/itemProps25.xml><?xml version="1.0" encoding="utf-8"?>
<ds:datastoreItem xmlns:ds="http://schemas.openxmlformats.org/officeDocument/2006/customXml" ds:itemID="{4BBDAA06-58B8-4986-9B3C-761A6C6CEF86}">
  <ds:schemaRefs/>
</ds:datastoreItem>
</file>

<file path=customXml/itemProps26.xml><?xml version="1.0" encoding="utf-8"?>
<ds:datastoreItem xmlns:ds="http://schemas.openxmlformats.org/officeDocument/2006/customXml" ds:itemID="{E80EAAF7-41D3-4691-85C4-A66C9D6A539E}">
  <ds:schemaRefs/>
</ds:datastoreItem>
</file>

<file path=customXml/itemProps27.xml><?xml version="1.0" encoding="utf-8"?>
<ds:datastoreItem xmlns:ds="http://schemas.openxmlformats.org/officeDocument/2006/customXml" ds:itemID="{904CF226-B036-4A02-A375-1AFEC1AF8D8B}">
  <ds:schemaRefs/>
</ds:datastoreItem>
</file>

<file path=customXml/itemProps28.xml><?xml version="1.0" encoding="utf-8"?>
<ds:datastoreItem xmlns:ds="http://schemas.openxmlformats.org/officeDocument/2006/customXml" ds:itemID="{F0DFFC82-672F-4F0C-B5FC-E2D31E9875F1}">
  <ds:schemaRefs/>
</ds:datastoreItem>
</file>

<file path=customXml/itemProps29.xml><?xml version="1.0" encoding="utf-8"?>
<ds:datastoreItem xmlns:ds="http://schemas.openxmlformats.org/officeDocument/2006/customXml" ds:itemID="{7CF44FEF-6BCB-449D-A959-98C4E66FDE9B}">
  <ds:schemaRefs>
    <ds:schemaRef ds:uri="http://schemas.microsoft.com/DataMashup"/>
  </ds:schemaRefs>
</ds:datastoreItem>
</file>

<file path=customXml/itemProps30.xml><?xml version="1.0" encoding="utf-8"?>
<ds:datastoreItem xmlns:ds="http://schemas.openxmlformats.org/officeDocument/2006/customXml" ds:itemID="{73728224-047A-497D-B7AA-7C7F751943F7}">
  <ds:schemaRefs/>
</ds:datastoreItem>
</file>

<file path=customXml/itemProps31.xml><?xml version="1.0" encoding="utf-8"?>
<ds:datastoreItem xmlns:ds="http://schemas.openxmlformats.org/officeDocument/2006/customXml" ds:itemID="{549EC38C-7825-4FF7-81F2-3944D307AF55}">
  <ds:schemaRefs/>
</ds:datastoreItem>
</file>

<file path=customXml/itemProps32.xml><?xml version="1.0" encoding="utf-8"?>
<ds:datastoreItem xmlns:ds="http://schemas.openxmlformats.org/officeDocument/2006/customXml" ds:itemID="{25D2626D-CF8E-4482-B312-DD3AC011114B}">
  <ds:schemaRefs/>
</ds:datastoreItem>
</file>

<file path=customXml/itemProps33.xml><?xml version="1.0" encoding="utf-8"?>
<ds:datastoreItem xmlns:ds="http://schemas.openxmlformats.org/officeDocument/2006/customXml" ds:itemID="{99529133-6762-4E45-A3BE-1F9EC93446F2}">
  <ds:schemaRefs/>
</ds:datastoreItem>
</file>

<file path=customXml/itemProps34.xml><?xml version="1.0" encoding="utf-8"?>
<ds:datastoreItem xmlns:ds="http://schemas.openxmlformats.org/officeDocument/2006/customXml" ds:itemID="{EB27B3F0-F1B0-42EB-AC49-52708FDA75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Business Dashboard</vt:lpstr>
      <vt:lpstr>R&amp;C Dashboard</vt:lpstr>
      <vt:lpstr>Expenses Dashboard</vt:lpstr>
      <vt:lpstr>Customers</vt:lpstr>
      <vt:lpstr>Expenses</vt:lpstr>
      <vt:lpstr>Quarterly Sales</vt:lpstr>
      <vt:lpstr>Cost</vt:lpstr>
      <vt:lpstr>Pivote Cal</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Prashanth Salikineni</dc:creator>
  <cp:lastModifiedBy>Prashanth Salikineni</cp:lastModifiedBy>
  <cp:lastPrinted>2026-03-13T09:50:21Z</cp:lastPrinted>
  <dcterms:created xsi:type="dcterms:W3CDTF">2026-02-24T03:16:32Z</dcterms:created>
  <dcterms:modified xsi:type="dcterms:W3CDTF">2026-03-14T18:11:04Z</dcterms:modified>
</cp:coreProperties>
</file>