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0730" windowHeight="11760" tabRatio="601"/>
  </bookViews>
  <sheets>
    <sheet name="weildata_stata7" sheetId="1" r:id="rId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L3" i="1"/>
  <c r="DL4"/>
  <c r="DL5"/>
  <c r="DL6"/>
  <c r="DL7"/>
  <c r="DL8"/>
  <c r="DL9"/>
  <c r="DL10"/>
  <c r="DL11"/>
  <c r="DL12"/>
  <c r="DL13"/>
  <c r="DL14"/>
  <c r="DL15"/>
  <c r="DL16"/>
  <c r="DL17"/>
  <c r="DL18"/>
  <c r="DL19"/>
  <c r="DL20"/>
  <c r="DL21"/>
  <c r="DL22"/>
  <c r="DL23"/>
  <c r="DL24"/>
  <c r="DL25"/>
  <c r="DL26"/>
  <c r="DL27"/>
  <c r="DL28"/>
  <c r="DL29"/>
  <c r="DL30"/>
  <c r="DL31"/>
  <c r="DL32"/>
  <c r="DL33"/>
  <c r="DL34"/>
  <c r="DL35"/>
  <c r="DL36"/>
  <c r="DL37"/>
  <c r="DL38"/>
  <c r="DL39"/>
  <c r="DL40"/>
  <c r="DL41"/>
  <c r="DL42"/>
  <c r="DL43"/>
  <c r="DL44"/>
  <c r="DL45"/>
  <c r="DL46"/>
  <c r="DL47"/>
  <c r="DL48"/>
  <c r="DL49"/>
  <c r="DL50"/>
  <c r="DL51"/>
  <c r="DL52"/>
  <c r="DL53"/>
  <c r="DL54"/>
  <c r="DL55"/>
  <c r="DL56"/>
  <c r="DL57"/>
  <c r="DL58"/>
  <c r="DL59"/>
  <c r="DL60"/>
  <c r="DL61"/>
  <c r="DL62"/>
  <c r="DL63"/>
  <c r="DL64"/>
  <c r="DL65"/>
  <c r="DL66"/>
  <c r="DL67"/>
  <c r="DL68"/>
  <c r="DL69"/>
  <c r="DL70"/>
  <c r="DL71"/>
  <c r="DL72"/>
  <c r="DL73"/>
  <c r="DL74"/>
  <c r="DL75"/>
  <c r="DL76"/>
  <c r="DL77"/>
  <c r="DL78"/>
  <c r="DL79"/>
  <c r="DL80"/>
  <c r="DL81"/>
  <c r="DL82"/>
  <c r="DL83"/>
  <c r="DL84"/>
  <c r="DL85"/>
  <c r="DL86"/>
  <c r="DL87"/>
  <c r="DL88"/>
  <c r="DL89"/>
  <c r="DL90"/>
  <c r="DL91"/>
  <c r="DL92"/>
  <c r="DL93"/>
  <c r="DL94"/>
  <c r="DL95"/>
  <c r="DL96"/>
  <c r="DL97"/>
  <c r="DL98"/>
  <c r="DL99"/>
  <c r="DL100"/>
  <c r="DL101"/>
  <c r="DL102"/>
  <c r="DL103"/>
  <c r="DL104"/>
  <c r="DL105"/>
  <c r="DL106"/>
  <c r="DL107"/>
  <c r="DL108"/>
  <c r="DL109"/>
  <c r="DL110"/>
  <c r="DL111"/>
  <c r="DL112"/>
  <c r="DL113"/>
  <c r="DL114"/>
  <c r="DL115"/>
  <c r="DL116"/>
  <c r="DL117"/>
  <c r="DL118"/>
  <c r="DL119"/>
  <c r="DL120"/>
  <c r="DL121"/>
  <c r="DL122"/>
  <c r="DL123"/>
  <c r="DL124"/>
  <c r="DL125"/>
  <c r="DL126"/>
  <c r="DL127"/>
  <c r="DL128"/>
  <c r="DL129"/>
  <c r="DL130"/>
  <c r="DL131"/>
  <c r="DL132"/>
  <c r="DL133"/>
  <c r="DL134"/>
  <c r="DL135"/>
  <c r="DL136"/>
  <c r="DL137"/>
  <c r="DL138"/>
  <c r="DL139"/>
  <c r="DL140"/>
  <c r="DL141"/>
  <c r="DL142"/>
  <c r="DL143"/>
  <c r="DL144"/>
  <c r="DL145"/>
  <c r="DL146"/>
  <c r="DL147"/>
  <c r="DL148"/>
  <c r="DL149"/>
  <c r="DL150"/>
  <c r="DL151"/>
  <c r="DL152"/>
  <c r="DL153"/>
  <c r="DL154"/>
  <c r="DL155"/>
  <c r="DL156"/>
  <c r="DL157"/>
  <c r="DL158"/>
  <c r="DL159"/>
  <c r="DL160"/>
  <c r="DL161"/>
  <c r="DL162"/>
  <c r="DL163"/>
  <c r="DL164"/>
  <c r="DL165"/>
  <c r="DL166"/>
  <c r="DL167"/>
  <c r="DL168"/>
  <c r="DL169"/>
  <c r="DL170"/>
  <c r="DL171"/>
  <c r="DL172"/>
  <c r="DL173"/>
  <c r="DL174"/>
  <c r="DL175"/>
  <c r="DL176"/>
  <c r="DL177"/>
  <c r="DL178"/>
  <c r="DL179"/>
  <c r="DL180"/>
  <c r="DL181"/>
  <c r="DL182"/>
  <c r="DL183"/>
  <c r="DL184"/>
  <c r="DL185"/>
  <c r="DL186"/>
  <c r="DL187"/>
  <c r="DL188"/>
  <c r="DL189"/>
  <c r="DL190"/>
  <c r="DL2"/>
  <c r="Q193"/>
  <c r="AD193"/>
  <c r="AD192"/>
  <c r="AD191"/>
  <c r="Q194"/>
  <c r="Q192"/>
  <c r="AE190"/>
  <c r="AE189"/>
  <c r="AE186"/>
  <c r="AE187"/>
  <c r="AE182"/>
  <c r="AE183"/>
  <c r="AE185"/>
  <c r="AE181"/>
  <c r="AE173"/>
  <c r="AE174"/>
  <c r="AE175"/>
  <c r="AE176"/>
  <c r="AE172"/>
  <c r="AE178"/>
  <c r="AE170"/>
  <c r="AE169"/>
  <c r="AE154"/>
  <c r="AE155"/>
  <c r="AE156"/>
  <c r="AE157"/>
  <c r="AE158"/>
  <c r="AE159"/>
  <c r="AE160"/>
  <c r="AE161"/>
  <c r="AE162"/>
  <c r="AE163"/>
  <c r="AE164"/>
  <c r="AE165"/>
  <c r="AE166"/>
  <c r="AE167"/>
  <c r="AE153"/>
  <c r="AE150"/>
  <c r="AE149"/>
  <c r="AE148"/>
  <c r="AE146"/>
  <c r="AE144"/>
  <c r="AE143"/>
  <c r="AE142"/>
  <c r="AE140"/>
  <c r="AE132"/>
  <c r="AE133"/>
  <c r="AE134"/>
  <c r="AE135"/>
  <c r="AE136"/>
  <c r="AE137"/>
  <c r="AE138"/>
  <c r="AE131"/>
  <c r="AE119"/>
  <c r="AE120"/>
  <c r="AE121"/>
  <c r="AE122"/>
  <c r="AE123"/>
  <c r="AE124"/>
  <c r="AE125"/>
  <c r="AE126"/>
  <c r="AE127"/>
  <c r="AE128"/>
  <c r="AE129"/>
  <c r="AE118"/>
  <c r="AE116"/>
  <c r="AE105"/>
  <c r="AE106"/>
  <c r="AE107"/>
  <c r="AE108"/>
  <c r="AE109"/>
  <c r="AE110"/>
  <c r="AE111"/>
  <c r="AE112"/>
  <c r="AE113"/>
  <c r="AE114"/>
  <c r="AE104"/>
  <c r="AE102"/>
  <c r="AE101"/>
  <c r="AE97"/>
  <c r="AE98"/>
  <c r="AE96"/>
  <c r="AE94"/>
  <c r="AE90"/>
  <c r="AE91"/>
  <c r="AE89"/>
  <c r="AE77"/>
  <c r="AE78"/>
  <c r="AE79"/>
  <c r="AE80"/>
  <c r="AE81"/>
  <c r="AE82"/>
  <c r="AE83"/>
  <c r="AE84"/>
  <c r="AE85"/>
  <c r="AE86"/>
  <c r="AE87"/>
  <c r="AE76"/>
  <c r="AE66"/>
  <c r="AE67"/>
  <c r="AE68"/>
  <c r="AE69"/>
  <c r="AE70"/>
  <c r="AE71"/>
  <c r="AE72"/>
  <c r="AE73"/>
  <c r="AE74"/>
  <c r="AE65"/>
  <c r="AE59"/>
  <c r="AE60"/>
  <c r="AE61"/>
  <c r="AE62"/>
  <c r="AE63"/>
  <c r="AE58"/>
  <c r="AE49"/>
  <c r="AE50"/>
  <c r="AE51"/>
  <c r="AE52"/>
  <c r="AE53"/>
  <c r="AE54"/>
  <c r="AE55"/>
  <c r="AE48"/>
  <c r="AE46"/>
  <c r="AE45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24"/>
  <c r="AE19"/>
  <c r="AE20"/>
  <c r="AE21"/>
  <c r="AE22"/>
  <c r="AE18"/>
  <c r="AE17"/>
  <c r="AE15"/>
  <c r="AE14"/>
  <c r="AE13"/>
  <c r="AE12"/>
  <c r="AE10"/>
  <c r="AE9"/>
  <c r="AE3"/>
  <c r="AE4"/>
  <c r="AE5"/>
  <c r="AE6"/>
  <c r="AE7"/>
  <c r="AE2"/>
  <c r="I80"/>
  <c r="BC150"/>
  <c r="M150"/>
  <c r="BC153"/>
  <c r="M153"/>
  <c r="BC154"/>
  <c r="M154"/>
  <c r="BC155"/>
  <c r="M155"/>
  <c r="BC156"/>
  <c r="M156"/>
  <c r="BC157"/>
  <c r="M157"/>
  <c r="BC161"/>
  <c r="M161"/>
  <c r="BC162"/>
  <c r="M162"/>
  <c r="BC163"/>
  <c r="M163"/>
  <c r="BC164"/>
  <c r="M164"/>
  <c r="BC165"/>
  <c r="M165"/>
  <c r="BC166"/>
  <c r="M166"/>
  <c r="BC169"/>
  <c r="M169"/>
  <c r="BC170"/>
  <c r="M170"/>
  <c r="BC172"/>
  <c r="M172"/>
  <c r="BC174"/>
  <c r="M174"/>
  <c r="BC175"/>
  <c r="M175"/>
  <c r="BC176"/>
  <c r="M176"/>
  <c r="BC178"/>
  <c r="M178"/>
  <c r="BC181"/>
  <c r="M181"/>
  <c r="BC182"/>
  <c r="M182"/>
  <c r="BC183"/>
  <c r="M183"/>
  <c r="BC186"/>
  <c r="M186"/>
  <c r="BC187"/>
  <c r="M187"/>
  <c r="BC189"/>
  <c r="BC190"/>
  <c r="BC149"/>
  <c r="M149"/>
  <c r="BC132"/>
  <c r="M132"/>
  <c r="BC133"/>
  <c r="M133"/>
  <c r="BC134"/>
  <c r="M134"/>
  <c r="BC135"/>
  <c r="M135"/>
  <c r="BC136"/>
  <c r="M136"/>
  <c r="BC137"/>
  <c r="M137"/>
  <c r="BC138"/>
  <c r="M138"/>
  <c r="BC140"/>
  <c r="M140"/>
  <c r="BC142"/>
  <c r="M142"/>
  <c r="BC146"/>
  <c r="M146"/>
  <c r="BC131"/>
  <c r="M131"/>
  <c r="BC119"/>
  <c r="M119"/>
  <c r="BC120"/>
  <c r="M120"/>
  <c r="BC121"/>
  <c r="M121"/>
  <c r="BC122"/>
  <c r="M122"/>
  <c r="BC123"/>
  <c r="M123"/>
  <c r="BC124"/>
  <c r="M124"/>
  <c r="BC125"/>
  <c r="M125"/>
  <c r="BC126"/>
  <c r="M126"/>
  <c r="BC127"/>
  <c r="M127"/>
  <c r="BC128"/>
  <c r="M128"/>
  <c r="BC129"/>
  <c r="M129"/>
  <c r="BC118"/>
  <c r="M118"/>
  <c r="BC116"/>
  <c r="M116"/>
  <c r="BC112"/>
  <c r="M112"/>
  <c r="BC113"/>
  <c r="M113"/>
  <c r="BC111"/>
  <c r="M111"/>
  <c r="BC94"/>
  <c r="M94"/>
  <c r="BC96"/>
  <c r="M96"/>
  <c r="BC97"/>
  <c r="M97"/>
  <c r="BC98"/>
  <c r="M98"/>
  <c r="BC101"/>
  <c r="M101"/>
  <c r="BC102"/>
  <c r="M102"/>
  <c r="BC104"/>
  <c r="M104"/>
  <c r="BC105"/>
  <c r="M105"/>
  <c r="BC106"/>
  <c r="M106"/>
  <c r="BC107"/>
  <c r="M107"/>
  <c r="BC108"/>
  <c r="M108"/>
  <c r="BC109"/>
  <c r="M109"/>
  <c r="BC91"/>
  <c r="M91"/>
  <c r="BC70"/>
  <c r="M70"/>
  <c r="BC71"/>
  <c r="M71"/>
  <c r="BC72"/>
  <c r="M72"/>
  <c r="BC73"/>
  <c r="M73"/>
  <c r="BC74"/>
  <c r="M74"/>
  <c r="BC75"/>
  <c r="M75"/>
  <c r="BC76"/>
  <c r="M76"/>
  <c r="BC77"/>
  <c r="M77"/>
  <c r="BC78"/>
  <c r="M78"/>
  <c r="BC79"/>
  <c r="M79"/>
  <c r="BC80"/>
  <c r="M80"/>
  <c r="BC81"/>
  <c r="M81"/>
  <c r="BC82"/>
  <c r="M82"/>
  <c r="BC83"/>
  <c r="M83"/>
  <c r="BC84"/>
  <c r="M84"/>
  <c r="BC85"/>
  <c r="M85"/>
  <c r="BC86"/>
  <c r="M86"/>
  <c r="BC87"/>
  <c r="M87"/>
  <c r="BC89"/>
  <c r="M89"/>
  <c r="BC69"/>
  <c r="M69"/>
  <c r="BC52"/>
  <c r="M52"/>
  <c r="BC53"/>
  <c r="M53"/>
  <c r="BC54"/>
  <c r="M54"/>
  <c r="BC55"/>
  <c r="M55"/>
  <c r="BC58"/>
  <c r="M58"/>
  <c r="BC59"/>
  <c r="M59"/>
  <c r="BC60"/>
  <c r="M60"/>
  <c r="BC61"/>
  <c r="M61"/>
  <c r="BC62"/>
  <c r="M62"/>
  <c r="BC63"/>
  <c r="M63"/>
  <c r="BC65"/>
  <c r="M65"/>
  <c r="BC66"/>
  <c r="M66"/>
  <c r="BC67"/>
  <c r="M67"/>
  <c r="BC51"/>
  <c r="M51"/>
  <c r="BC38"/>
  <c r="M38"/>
  <c r="BC39"/>
  <c r="M39"/>
  <c r="BC40"/>
  <c r="M40"/>
  <c r="BC41"/>
  <c r="M41"/>
  <c r="BC42"/>
  <c r="M42"/>
  <c r="BC43"/>
  <c r="M43"/>
  <c r="BC45"/>
  <c r="M45"/>
  <c r="BC46"/>
  <c r="M46"/>
  <c r="BC48"/>
  <c r="M48"/>
  <c r="BC37"/>
  <c r="M37"/>
  <c r="BC22"/>
  <c r="M22"/>
  <c r="BC24"/>
  <c r="M24"/>
  <c r="BC25"/>
  <c r="M25"/>
  <c r="BC26"/>
  <c r="M26"/>
  <c r="BC27"/>
  <c r="M27"/>
  <c r="BC28"/>
  <c r="M28"/>
  <c r="BC29"/>
  <c r="M29"/>
  <c r="BC30"/>
  <c r="M30"/>
  <c r="BC31"/>
  <c r="M31"/>
  <c r="BC32"/>
  <c r="M32"/>
  <c r="BC33"/>
  <c r="M33"/>
  <c r="BC34"/>
  <c r="M34"/>
  <c r="BC35"/>
  <c r="M35"/>
  <c r="BC21"/>
  <c r="M21"/>
  <c r="BC9"/>
  <c r="M9"/>
  <c r="BC10"/>
  <c r="M10"/>
  <c r="BC12"/>
  <c r="M12"/>
  <c r="BC13"/>
  <c r="M13"/>
  <c r="BC15"/>
  <c r="M15"/>
  <c r="BC17"/>
  <c r="M17"/>
  <c r="BC18"/>
  <c r="M18"/>
  <c r="BC19"/>
  <c r="M19"/>
  <c r="BC7"/>
  <c r="M7"/>
  <c r="BC3"/>
  <c r="M3"/>
  <c r="BC4"/>
  <c r="M4"/>
  <c r="BC5"/>
  <c r="M5"/>
  <c r="BC2"/>
  <c r="M2"/>
  <c r="N3"/>
  <c r="N4"/>
  <c r="N5"/>
  <c r="N7"/>
  <c r="N8"/>
  <c r="N9"/>
  <c r="N10"/>
  <c r="N12"/>
  <c r="N13"/>
  <c r="N14"/>
  <c r="N15"/>
  <c r="N16"/>
  <c r="N17"/>
  <c r="N18"/>
  <c r="N19"/>
  <c r="N21"/>
  <c r="N22"/>
  <c r="N23"/>
  <c r="N24"/>
  <c r="N25"/>
  <c r="N26"/>
  <c r="N27"/>
  <c r="N28"/>
  <c r="N29"/>
  <c r="N30"/>
  <c r="N31"/>
  <c r="N32"/>
  <c r="N33"/>
  <c r="N34"/>
  <c r="N35"/>
  <c r="N37"/>
  <c r="N38"/>
  <c r="N39"/>
  <c r="N40"/>
  <c r="N41"/>
  <c r="N42"/>
  <c r="N43"/>
  <c r="N44"/>
  <c r="N45"/>
  <c r="N46"/>
  <c r="N47"/>
  <c r="N48"/>
  <c r="N49"/>
  <c r="N51"/>
  <c r="N52"/>
  <c r="N53"/>
  <c r="N54"/>
  <c r="N55"/>
  <c r="N56"/>
  <c r="N57"/>
  <c r="N58"/>
  <c r="N59"/>
  <c r="N60"/>
  <c r="N61"/>
  <c r="N62"/>
  <c r="N63"/>
  <c r="N64"/>
  <c r="N65"/>
  <c r="N66"/>
  <c r="N67"/>
  <c r="N69"/>
  <c r="N70"/>
  <c r="N71"/>
  <c r="N72"/>
  <c r="N73"/>
  <c r="N74"/>
  <c r="N76"/>
  <c r="N77"/>
  <c r="N78"/>
  <c r="N79"/>
  <c r="N80"/>
  <c r="N81"/>
  <c r="N82"/>
  <c r="N83"/>
  <c r="N84"/>
  <c r="N85"/>
  <c r="N86"/>
  <c r="N87"/>
  <c r="N88"/>
  <c r="N89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1"/>
  <c r="N112"/>
  <c r="N113"/>
  <c r="N115"/>
  <c r="N116"/>
  <c r="N118"/>
  <c r="N119"/>
  <c r="N120"/>
  <c r="N121"/>
  <c r="N122"/>
  <c r="N123"/>
  <c r="N124"/>
  <c r="N125"/>
  <c r="N126"/>
  <c r="N127"/>
  <c r="N128"/>
  <c r="N129"/>
  <c r="N131"/>
  <c r="N132"/>
  <c r="N133"/>
  <c r="N134"/>
  <c r="N135"/>
  <c r="N136"/>
  <c r="N137"/>
  <c r="N138"/>
  <c r="N139"/>
  <c r="N140"/>
  <c r="N141"/>
  <c r="N142"/>
  <c r="N143"/>
  <c r="N144"/>
  <c r="N145"/>
  <c r="N146"/>
  <c r="N149"/>
  <c r="N150"/>
  <c r="N151"/>
  <c r="N152"/>
  <c r="N153"/>
  <c r="N154"/>
  <c r="N155"/>
  <c r="N156"/>
  <c r="N157"/>
  <c r="N159"/>
  <c r="N160"/>
  <c r="N161"/>
  <c r="N162"/>
  <c r="N163"/>
  <c r="N164"/>
  <c r="N165"/>
  <c r="N166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2"/>
  <c r="F2"/>
  <c r="DJ2"/>
  <c r="F3"/>
  <c r="DJ3"/>
  <c r="F4"/>
  <c r="I4"/>
  <c r="F5"/>
  <c r="DJ5"/>
  <c r="F6"/>
  <c r="DJ6"/>
  <c r="F7"/>
  <c r="I7"/>
  <c r="F8"/>
  <c r="DJ8"/>
  <c r="F9"/>
  <c r="I9"/>
  <c r="F10"/>
  <c r="I10"/>
  <c r="F11"/>
  <c r="DJ11"/>
  <c r="F12"/>
  <c r="DJ12"/>
  <c r="F13"/>
  <c r="DJ13"/>
  <c r="F14"/>
  <c r="I14"/>
  <c r="F15"/>
  <c r="DJ15"/>
  <c r="I15"/>
  <c r="F16"/>
  <c r="DJ16"/>
  <c r="F17"/>
  <c r="I17"/>
  <c r="F18"/>
  <c r="DJ18"/>
  <c r="F19"/>
  <c r="I19"/>
  <c r="F20"/>
  <c r="DJ20"/>
  <c r="F21"/>
  <c r="DJ21"/>
  <c r="F22"/>
  <c r="I22"/>
  <c r="F23"/>
  <c r="DJ23"/>
  <c r="F24"/>
  <c r="I24"/>
  <c r="F25"/>
  <c r="I25"/>
  <c r="F26"/>
  <c r="DJ26"/>
  <c r="F27"/>
  <c r="DJ27"/>
  <c r="F28"/>
  <c r="I28"/>
  <c r="F29"/>
  <c r="I29"/>
  <c r="F30"/>
  <c r="F31"/>
  <c r="I31"/>
  <c r="F32"/>
  <c r="I32"/>
  <c r="F33"/>
  <c r="I33"/>
  <c r="F34"/>
  <c r="I34"/>
  <c r="F35"/>
  <c r="I35"/>
  <c r="F36"/>
  <c r="I36"/>
  <c r="F37"/>
  <c r="I37"/>
  <c r="F38"/>
  <c r="I38"/>
  <c r="F39"/>
  <c r="I39"/>
  <c r="F40"/>
  <c r="I40"/>
  <c r="F41"/>
  <c r="I41"/>
  <c r="F42"/>
  <c r="I42"/>
  <c r="F43"/>
  <c r="I43"/>
  <c r="F44"/>
  <c r="F45"/>
  <c r="DJ45"/>
  <c r="F46"/>
  <c r="I46"/>
  <c r="F47"/>
  <c r="DJ47"/>
  <c r="F48"/>
  <c r="I48"/>
  <c r="F49"/>
  <c r="DJ49"/>
  <c r="F50"/>
  <c r="DJ50"/>
  <c r="F51"/>
  <c r="I51"/>
  <c r="F52"/>
  <c r="I52"/>
  <c r="F53"/>
  <c r="I53"/>
  <c r="F54"/>
  <c r="I54"/>
  <c r="F55"/>
  <c r="I55"/>
  <c r="F56"/>
  <c r="DJ56"/>
  <c r="F57"/>
  <c r="F58"/>
  <c r="I58"/>
  <c r="F59"/>
  <c r="I59"/>
  <c r="F60"/>
  <c r="I60"/>
  <c r="F61"/>
  <c r="I61"/>
  <c r="F62"/>
  <c r="I62"/>
  <c r="F63"/>
  <c r="I63"/>
  <c r="F64"/>
  <c r="DJ64"/>
  <c r="F65"/>
  <c r="F66"/>
  <c r="I66"/>
  <c r="F67"/>
  <c r="I67"/>
  <c r="F68"/>
  <c r="DJ68"/>
  <c r="F69"/>
  <c r="I69"/>
  <c r="F70"/>
  <c r="I70"/>
  <c r="F71"/>
  <c r="I71"/>
  <c r="F72"/>
  <c r="F73"/>
  <c r="I73"/>
  <c r="F74"/>
  <c r="I74"/>
  <c r="F75"/>
  <c r="I75"/>
  <c r="F76"/>
  <c r="DJ76"/>
  <c r="F77"/>
  <c r="I77"/>
  <c r="F78"/>
  <c r="I78"/>
  <c r="F79"/>
  <c r="I79"/>
  <c r="F80"/>
  <c r="DJ80"/>
  <c r="F81"/>
  <c r="DJ81"/>
  <c r="F82"/>
  <c r="I82"/>
  <c r="F83"/>
  <c r="I83"/>
  <c r="F84"/>
  <c r="I84"/>
  <c r="F85"/>
  <c r="I85"/>
  <c r="F86"/>
  <c r="I86"/>
  <c r="F87"/>
  <c r="I87"/>
  <c r="F88"/>
  <c r="DJ88"/>
  <c r="F89"/>
  <c r="I89"/>
  <c r="F90"/>
  <c r="DJ90"/>
  <c r="F91"/>
  <c r="I91"/>
  <c r="F92"/>
  <c r="F93"/>
  <c r="DJ93"/>
  <c r="F94"/>
  <c r="F95"/>
  <c r="DJ95"/>
  <c r="F96"/>
  <c r="F97"/>
  <c r="I97"/>
  <c r="F98"/>
  <c r="DJ98"/>
  <c r="F99"/>
  <c r="DJ99"/>
  <c r="F100"/>
  <c r="DJ100"/>
  <c r="F101"/>
  <c r="I101"/>
  <c r="F102"/>
  <c r="F103"/>
  <c r="DJ103"/>
  <c r="F104"/>
  <c r="I104"/>
  <c r="F105"/>
  <c r="I105"/>
  <c r="F106"/>
  <c r="I106"/>
  <c r="F107"/>
  <c r="DJ107"/>
  <c r="F108"/>
  <c r="I108"/>
  <c r="F109"/>
  <c r="DJ109"/>
  <c r="F110"/>
  <c r="DJ110"/>
  <c r="F111"/>
  <c r="I111"/>
  <c r="F112"/>
  <c r="I112"/>
  <c r="F113"/>
  <c r="I113"/>
  <c r="F114"/>
  <c r="DJ114"/>
  <c r="F115"/>
  <c r="DJ115"/>
  <c r="F116"/>
  <c r="DJ116"/>
  <c r="F117"/>
  <c r="DJ117"/>
  <c r="F118"/>
  <c r="I118"/>
  <c r="F119"/>
  <c r="I119"/>
  <c r="F120"/>
  <c r="I120"/>
  <c r="F121"/>
  <c r="I121"/>
  <c r="F122"/>
  <c r="I122"/>
  <c r="F123"/>
  <c r="I123"/>
  <c r="F124"/>
  <c r="I124"/>
  <c r="F125"/>
  <c r="I125"/>
  <c r="F126"/>
  <c r="I126"/>
  <c r="F127"/>
  <c r="I127"/>
  <c r="F128"/>
  <c r="DJ128"/>
  <c r="F129"/>
  <c r="I129"/>
  <c r="F130"/>
  <c r="DJ130"/>
  <c r="F131"/>
  <c r="I131"/>
  <c r="F132"/>
  <c r="I132"/>
  <c r="F133"/>
  <c r="I133"/>
  <c r="F134"/>
  <c r="I134"/>
  <c r="F135"/>
  <c r="I135"/>
  <c r="F136"/>
  <c r="DJ136"/>
  <c r="F137"/>
  <c r="I137"/>
  <c r="F138"/>
  <c r="I138"/>
  <c r="F139"/>
  <c r="DJ139"/>
  <c r="F140"/>
  <c r="I140"/>
  <c r="F141"/>
  <c r="DJ141"/>
  <c r="F142"/>
  <c r="I142"/>
  <c r="F143"/>
  <c r="DJ143"/>
  <c r="F144"/>
  <c r="DJ144"/>
  <c r="F145"/>
  <c r="DJ145"/>
  <c r="F146"/>
  <c r="I146"/>
  <c r="F147"/>
  <c r="DJ147"/>
  <c r="F148"/>
  <c r="I148"/>
  <c r="F149"/>
  <c r="DJ149"/>
  <c r="F150"/>
  <c r="I150"/>
  <c r="F151"/>
  <c r="DJ151"/>
  <c r="F152"/>
  <c r="DJ152"/>
  <c r="F153"/>
  <c r="DJ153"/>
  <c r="F154"/>
  <c r="DJ154"/>
  <c r="F155"/>
  <c r="I155"/>
  <c r="F156"/>
  <c r="I156"/>
  <c r="F157"/>
  <c r="I157"/>
  <c r="F158"/>
  <c r="DJ158"/>
  <c r="F159"/>
  <c r="DJ159"/>
  <c r="F160"/>
  <c r="DJ160"/>
  <c r="F161"/>
  <c r="DJ161"/>
  <c r="F162"/>
  <c r="DJ162"/>
  <c r="F163"/>
  <c r="DJ163"/>
  <c r="F164"/>
  <c r="I164"/>
  <c r="F165"/>
  <c r="I165"/>
  <c r="F166"/>
  <c r="I166"/>
  <c r="F167"/>
  <c r="I167"/>
  <c r="F168"/>
  <c r="DJ168"/>
  <c r="F169"/>
  <c r="I169"/>
  <c r="F170"/>
  <c r="I170"/>
  <c r="F171"/>
  <c r="DJ171"/>
  <c r="F172"/>
  <c r="I172"/>
  <c r="F173"/>
  <c r="DJ173"/>
  <c r="F174"/>
  <c r="I174"/>
  <c r="F175"/>
  <c r="DJ175"/>
  <c r="F176"/>
  <c r="I176"/>
  <c r="F177"/>
  <c r="DJ177"/>
  <c r="F178"/>
  <c r="I178"/>
  <c r="F179"/>
  <c r="DJ179"/>
  <c r="F180"/>
  <c r="DJ180"/>
  <c r="F181"/>
  <c r="I181"/>
  <c r="F182"/>
  <c r="I182"/>
  <c r="F183"/>
  <c r="I183"/>
  <c r="F184"/>
  <c r="DJ184"/>
  <c r="F185"/>
  <c r="DJ185"/>
  <c r="F186"/>
  <c r="I186"/>
  <c r="F187"/>
  <c r="DJ187"/>
  <c r="F188"/>
  <c r="DJ188"/>
  <c r="F189"/>
  <c r="I189"/>
  <c r="F190"/>
  <c r="I190"/>
  <c r="DJ30"/>
  <c r="DJ60"/>
  <c r="DJ127"/>
  <c r="DJ29"/>
  <c r="DJ63"/>
  <c r="DJ31"/>
  <c r="DJ186"/>
  <c r="DJ183"/>
  <c r="DJ182"/>
  <c r="DJ181"/>
  <c r="DJ178"/>
  <c r="DJ176"/>
  <c r="DJ174"/>
  <c r="DJ172"/>
  <c r="DJ170"/>
  <c r="DJ169"/>
  <c r="DJ167"/>
  <c r="DJ166"/>
  <c r="DJ165"/>
  <c r="DJ164"/>
  <c r="DJ157"/>
  <c r="DJ156"/>
  <c r="DJ155"/>
  <c r="DJ150"/>
  <c r="DJ148"/>
  <c r="DJ146"/>
  <c r="DJ142"/>
  <c r="DJ140"/>
  <c r="DJ138"/>
  <c r="DJ137"/>
  <c r="DJ135"/>
  <c r="DJ134"/>
  <c r="DJ133"/>
  <c r="DJ132"/>
  <c r="DJ131"/>
  <c r="DJ129"/>
  <c r="DJ126"/>
  <c r="DJ125"/>
  <c r="DJ124"/>
  <c r="DJ123"/>
  <c r="DJ122"/>
  <c r="DJ121"/>
  <c r="DJ120"/>
  <c r="DJ119"/>
  <c r="DJ118"/>
  <c r="DJ113"/>
  <c r="DJ112"/>
  <c r="DJ111"/>
  <c r="DJ108"/>
  <c r="DJ106"/>
  <c r="DJ105"/>
  <c r="DJ104"/>
  <c r="DJ102"/>
  <c r="DJ96"/>
  <c r="DJ94"/>
  <c r="DJ92"/>
  <c r="DJ72"/>
  <c r="DJ65"/>
  <c r="DJ57"/>
  <c r="DJ44"/>
  <c r="DJ28"/>
  <c r="DJ25"/>
  <c r="DJ24"/>
  <c r="DJ22"/>
  <c r="DJ19"/>
  <c r="DJ17"/>
  <c r="DJ14"/>
  <c r="DJ10"/>
  <c r="DJ9"/>
  <c r="DJ7"/>
  <c r="DJ4"/>
  <c r="DJ101"/>
  <c r="DJ97"/>
  <c r="DJ91"/>
  <c r="DJ89"/>
  <c r="DJ87"/>
  <c r="DJ86"/>
  <c r="DJ85"/>
  <c r="DJ84"/>
  <c r="DJ83"/>
  <c r="DJ82"/>
  <c r="DJ79"/>
  <c r="DJ78"/>
  <c r="DJ77"/>
  <c r="DJ75"/>
  <c r="DJ74"/>
  <c r="DJ73"/>
  <c r="DJ71"/>
  <c r="DJ70"/>
  <c r="DJ69"/>
  <c r="DJ67"/>
  <c r="DJ66"/>
  <c r="DJ62"/>
  <c r="DJ61"/>
  <c r="DJ59"/>
  <c r="DJ58"/>
  <c r="DJ55"/>
  <c r="DJ54"/>
  <c r="DJ53"/>
  <c r="DJ52"/>
  <c r="DJ51"/>
  <c r="DJ48"/>
  <c r="DJ46"/>
  <c r="DJ43"/>
  <c r="DJ42"/>
  <c r="DJ41"/>
  <c r="DJ40"/>
  <c r="DJ39"/>
  <c r="DJ38"/>
  <c r="DJ37"/>
  <c r="DJ36"/>
  <c r="DJ35"/>
  <c r="DJ34"/>
  <c r="DJ33"/>
  <c r="DJ32"/>
</calcChain>
</file>

<file path=xl/comments1.xml><?xml version="1.0" encoding="utf-8"?>
<comments xmlns="http://schemas.openxmlformats.org/spreadsheetml/2006/main">
  <authors>
    <author>MF</author>
    <author>Hamilton College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population, 1975</t>
        </r>
      </text>
    </comment>
    <comment ref="E1" authorId="1">
      <text>
        <r>
          <rPr>
            <b/>
            <sz val="8"/>
            <color indexed="81"/>
            <rFont val="Tahoma"/>
            <family val="2"/>
          </rPr>
          <t>population, 2009</t>
        </r>
      </text>
    </comment>
    <comment ref="F1" authorId="1">
      <text>
        <r>
          <rPr>
            <b/>
            <sz val="8"/>
            <color indexed="81"/>
            <rFont val="Tahoma"/>
            <family val="2"/>
          </rPr>
          <t>annual population growth rate, 1975-2009</t>
        </r>
      </text>
    </comment>
    <comment ref="G1" authorId="1">
      <text>
        <r>
          <rPr>
            <b/>
            <sz val="8"/>
            <color indexed="81"/>
            <rFont val="Tahoma"/>
            <family val="2"/>
          </rPr>
          <t xml:space="preserve">physical capital stock (2005 International Dollars), 1975
</t>
        </r>
      </text>
    </comment>
    <comment ref="H1" authorId="1">
      <text>
        <r>
          <rPr>
            <b/>
            <sz val="8"/>
            <color indexed="81"/>
            <rFont val="Tahoma"/>
            <family val="2"/>
          </rPr>
          <t xml:space="preserve">physical capital stock (2005 International Dollars), 2009
</t>
        </r>
      </text>
    </comment>
    <comment ref="I1" authorId="1">
      <text>
        <r>
          <rPr>
            <b/>
            <sz val="8"/>
            <color indexed="81"/>
            <rFont val="Tahoma"/>
            <family val="2"/>
          </rPr>
          <t>physical capital stock per worker, (2005 International Dollars) 1975</t>
        </r>
      </text>
    </comment>
    <comment ref="J1" authorId="1">
      <text>
        <r>
          <rPr>
            <b/>
            <sz val="8"/>
            <color indexed="81"/>
            <rFont val="Tahoma"/>
            <family val="2"/>
          </rPr>
          <t>physical capital stock per worker (2005 International Dollars), 2009</t>
        </r>
      </text>
    </comment>
    <comment ref="K1" authorId="1">
      <text>
        <r>
          <rPr>
            <b/>
            <sz val="8"/>
            <color indexed="81"/>
            <rFont val="Tahoma"/>
            <family val="2"/>
          </rPr>
          <t xml:space="preserve">human capital,1975
</t>
        </r>
      </text>
    </comment>
    <comment ref="L1" authorId="1">
      <text>
        <r>
          <rPr>
            <b/>
            <sz val="8"/>
            <color indexed="81"/>
            <rFont val="Tahoma"/>
            <family val="2"/>
          </rPr>
          <t>human capital, 2009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real gdp per worker (2005 International Dollars), 1975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real gdp per worker (2005 International Dollars), 2009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1950</t>
        </r>
      </text>
    </comment>
    <comment ref="P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1955</t>
        </r>
      </text>
    </comment>
    <comment ref="Q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1960</t>
        </r>
      </text>
    </comment>
    <comment ref="R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1965</t>
        </r>
      </text>
    </comment>
    <comment ref="S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1970</t>
        </r>
      </text>
    </comment>
    <comment ref="T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1975</t>
        </r>
      </text>
    </comment>
    <comment ref="U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1980</t>
        </r>
      </text>
    </comment>
    <comment ref="V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1985</t>
        </r>
      </text>
    </comment>
    <comment ref="W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1990</t>
        </r>
      </text>
    </comment>
    <comment ref="X1" authorId="1">
      <text>
        <r>
          <rPr>
            <b/>
            <sz val="8"/>
            <color indexed="81"/>
            <rFont val="Tahoma"/>
            <family val="2"/>
          </rPr>
          <t>real gdp per capita (2005 International Dollars), 1995</t>
        </r>
      </text>
    </comment>
    <comment ref="Y1" authorId="1">
      <text>
        <r>
          <rPr>
            <b/>
            <sz val="8"/>
            <color indexed="81"/>
            <rFont val="Tahoma"/>
            <family val="2"/>
          </rPr>
          <t>real gdp per capita (2005 International Dollars), 2000</t>
        </r>
      </text>
    </comment>
    <comment ref="Z1" authorId="1">
      <text>
        <r>
          <rPr>
            <b/>
            <sz val="8"/>
            <color indexed="81"/>
            <rFont val="Tahoma"/>
            <family val="2"/>
          </rPr>
          <t>real gdp per capita (2005 International Dollars), 2005</t>
        </r>
      </text>
    </comment>
    <comment ref="AA1" authorId="1">
      <text>
        <r>
          <rPr>
            <b/>
            <sz val="8"/>
            <color indexed="81"/>
            <rFont val="Tahoma"/>
            <family val="2"/>
          </rPr>
          <t>real gdp per capita (2005 International Dollars), 2006</t>
        </r>
      </text>
    </comment>
    <comment ref="AB1" authorId="1">
      <text>
        <r>
          <rPr>
            <b/>
            <sz val="8"/>
            <color indexed="81"/>
            <rFont val="Tahoma"/>
            <family val="2"/>
          </rPr>
          <t>real gdp per capita (2005 International Dollars), 2007</t>
        </r>
      </text>
    </comment>
    <comment ref="AC1" authorId="1">
      <text>
        <r>
          <rPr>
            <b/>
            <sz val="8"/>
            <color indexed="81"/>
            <rFont val="Tahoma"/>
            <family val="2"/>
          </rPr>
          <t>real gdp per capita (2005 International Dollars), 2008</t>
        </r>
      </text>
    </comment>
    <comment ref="AD1" authorId="1">
      <text>
        <r>
          <rPr>
            <b/>
            <sz val="8"/>
            <color indexed="81"/>
            <rFont val="Tahoma"/>
            <family val="2"/>
          </rPr>
          <t>real gdp per capita (2005 International Dollars), 2009</t>
        </r>
      </text>
    </comment>
    <comment ref="AE1" authorId="1">
      <text>
        <r>
          <rPr>
            <b/>
            <sz val="8"/>
            <color indexed="81"/>
            <rFont val="Tahoma"/>
            <family val="2"/>
          </rPr>
          <t>annual growth rate of per capita income (%), 1975-2009</t>
        </r>
      </text>
    </comment>
    <comment ref="AF1" authorId="1">
      <text>
        <r>
          <rPr>
            <b/>
            <sz val="8"/>
            <color indexed="81"/>
            <rFont val="Tahoma"/>
            <family val="2"/>
          </rPr>
          <t xml:space="preserve">annual productivity growth (%), 1975-2009
</t>
        </r>
      </text>
    </comment>
    <comment ref="AG1" authorId="1">
      <text>
        <r>
          <rPr>
            <b/>
            <sz val="8"/>
            <color indexed="81"/>
            <rFont val="Tahoma"/>
            <family val="2"/>
          </rPr>
          <t xml:space="preserve">investment / GDP (%), 1975
</t>
        </r>
      </text>
    </comment>
    <comment ref="AH1" authorId="1">
      <text>
        <r>
          <rPr>
            <b/>
            <sz val="8"/>
            <color indexed="81"/>
            <rFont val="Tahoma"/>
            <family val="2"/>
          </rPr>
          <t>investment/ GDP (%), 2009</t>
        </r>
      </text>
    </comment>
    <comment ref="AI1" authorId="1">
      <text>
        <r>
          <rPr>
            <b/>
            <sz val="8"/>
            <color indexed="81"/>
            <rFont val="Tahoma"/>
            <family val="2"/>
          </rPr>
          <t>average investment / GDP  (%), 1975-2009</t>
        </r>
      </text>
    </comment>
    <comment ref="AJ1" authorId="1">
      <text>
        <r>
          <rPr>
            <b/>
            <sz val="8"/>
            <color indexed="81"/>
            <rFont val="Tahoma"/>
            <family val="2"/>
          </rPr>
          <t>national savings rate (%), 2009</t>
        </r>
      </text>
    </comment>
    <comment ref="AK1" authorId="1">
      <text>
        <r>
          <rPr>
            <b/>
            <sz val="8"/>
            <color indexed="81"/>
            <rFont val="Tahoma"/>
            <family val="2"/>
          </rPr>
          <t>gross domestic savings / GDP (%), 1975</t>
        </r>
      </text>
    </comment>
    <comment ref="AL1" authorId="1">
      <text>
        <r>
          <rPr>
            <b/>
            <sz val="8"/>
            <color indexed="81"/>
            <rFont val="Tahoma"/>
            <family val="2"/>
          </rPr>
          <t>gross domestic savings / GDP (%), 2009</t>
        </r>
      </text>
    </comment>
    <comment ref="AM1" authorId="1">
      <text>
        <r>
          <rPr>
            <b/>
            <sz val="8"/>
            <color indexed="81"/>
            <rFont val="Tahoma"/>
            <family val="2"/>
          </rPr>
          <t>government spending / GDP (%), 1975</t>
        </r>
      </text>
    </comment>
    <comment ref="AN1" authorId="1">
      <text>
        <r>
          <rPr>
            <b/>
            <sz val="8"/>
            <color indexed="81"/>
            <rFont val="Tahoma"/>
            <family val="2"/>
          </rPr>
          <t>government spending / GDP (%), 2009</t>
        </r>
      </text>
    </comment>
    <comment ref="AO1" authorId="1">
      <text>
        <r>
          <rPr>
            <b/>
            <sz val="8"/>
            <color indexed="81"/>
            <rFont val="Tahoma"/>
            <family val="2"/>
          </rPr>
          <t>private capital flows/GDP (%), 1975</t>
        </r>
      </text>
    </comment>
    <comment ref="AP1" authorId="1">
      <text>
        <r>
          <rPr>
            <b/>
            <sz val="8"/>
            <color indexed="81"/>
            <rFont val="Tahoma"/>
            <family val="2"/>
          </rPr>
          <t>private capital flows/GDP (%), 2005</t>
        </r>
      </text>
    </comment>
    <comment ref="AQ1" authorId="1">
      <text>
        <r>
          <rPr>
            <b/>
            <sz val="8"/>
            <color indexed="81"/>
            <rFont val="Tahoma"/>
            <family val="2"/>
          </rPr>
          <t>Foreign Direct Investment (net inflows) / GDP (%), 1975</t>
        </r>
      </text>
    </comment>
    <comment ref="AR1" authorId="1">
      <text>
        <r>
          <rPr>
            <b/>
            <sz val="8"/>
            <color indexed="81"/>
            <rFont val="Tahoma"/>
            <family val="2"/>
          </rPr>
          <t>Foreign Direct Investment (net inflows) / GDP (%), 2009</t>
        </r>
      </text>
    </comment>
    <comment ref="AS1" authorId="1">
      <text>
        <r>
          <rPr>
            <b/>
            <sz val="8"/>
            <color indexed="81"/>
            <rFont val="Tahoma"/>
            <family val="2"/>
          </rPr>
          <t>imports/GDP (%), 1975</t>
        </r>
      </text>
    </comment>
    <comment ref="AT1" authorId="1">
      <text>
        <r>
          <rPr>
            <b/>
            <sz val="8"/>
            <color indexed="81"/>
            <rFont val="Tahoma"/>
            <family val="2"/>
          </rPr>
          <t>imports/GDP (%), 2009</t>
        </r>
      </text>
    </comment>
    <comment ref="AU1" authorId="1">
      <text>
        <r>
          <rPr>
            <b/>
            <sz val="8"/>
            <color indexed="81"/>
            <rFont val="Tahoma"/>
            <family val="2"/>
          </rPr>
          <t>(exports + imports)/GDP (%), 1975</t>
        </r>
      </text>
    </comment>
    <comment ref="AV1" authorId="1">
      <text>
        <r>
          <rPr>
            <b/>
            <sz val="8"/>
            <color indexed="81"/>
            <rFont val="Tahoma"/>
            <family val="2"/>
          </rPr>
          <t>(exports + imports)/GDP (%), 2009</t>
        </r>
      </text>
    </comment>
    <comment ref="AW1" authorId="1">
      <text>
        <r>
          <rPr>
            <b/>
            <sz val="8"/>
            <color indexed="81"/>
            <rFont val="Tahoma"/>
            <family val="2"/>
          </rPr>
          <t>fraction of years open, 1965-1999</t>
        </r>
      </text>
    </comment>
    <comment ref="AX1" authorId="1">
      <text>
        <r>
          <rPr>
            <b/>
            <sz val="8"/>
            <color indexed="81"/>
            <rFont val="Tahoma"/>
            <family val="2"/>
          </rPr>
          <t>taxes on international trade/revenue (%), 2009</t>
        </r>
      </text>
    </comment>
    <comment ref="AY1" authorId="0">
      <text>
        <r>
          <rPr>
            <sz val="8"/>
            <color indexed="81"/>
            <rFont val="Tahoma"/>
            <family val="2"/>
          </rPr>
          <t xml:space="preserve">Highest marginal tax rate (%), most recent year available between 1999 and 2009
</t>
        </r>
      </text>
    </comment>
    <comment ref="AZ1" authorId="1">
      <text>
        <r>
          <rPr>
            <b/>
            <sz val="8"/>
            <color indexed="81"/>
            <rFont val="Tahoma"/>
            <family val="2"/>
          </rPr>
          <t xml:space="preserve"> net migration, 2010</t>
        </r>
      </text>
    </comment>
    <comment ref="BA1" authorId="1">
      <text>
        <r>
          <rPr>
            <b/>
            <sz val="8"/>
            <color indexed="81"/>
            <rFont val="Tahoma"/>
            <family val="2"/>
          </rPr>
          <t>labor force, 1975</t>
        </r>
      </text>
    </comment>
    <comment ref="BB1" authorId="1">
      <text>
        <r>
          <rPr>
            <b/>
            <sz val="8"/>
            <color indexed="81"/>
            <rFont val="Tahoma"/>
            <family val="2"/>
          </rPr>
          <t>labor force, 2009</t>
        </r>
      </text>
    </comment>
    <comment ref="BC1" authorId="1">
      <text>
        <r>
          <rPr>
            <b/>
            <sz val="8"/>
            <color indexed="81"/>
            <rFont val="Tahoma"/>
            <family val="2"/>
          </rPr>
          <t>labor force/ population, 1975</t>
        </r>
      </text>
    </comment>
    <comment ref="BD1" authorId="1">
      <text>
        <r>
          <rPr>
            <b/>
            <sz val="8"/>
            <color indexed="81"/>
            <rFont val="Tahoma"/>
            <family val="2"/>
          </rPr>
          <t>labor force/ population, 2009</t>
        </r>
      </text>
    </comment>
    <comment ref="BE1" authorId="1">
      <text>
        <r>
          <rPr>
            <b/>
            <sz val="8"/>
            <color indexed="81"/>
            <rFont val="Tahoma"/>
            <family val="2"/>
          </rPr>
          <t>industry value added/GDP (%), 1975</t>
        </r>
      </text>
    </comment>
    <comment ref="BF1" authorId="1">
      <text>
        <r>
          <rPr>
            <b/>
            <sz val="8"/>
            <color indexed="81"/>
            <rFont val="Tahoma"/>
            <family val="2"/>
          </rPr>
          <t>industry value added/GDP (%), 2009</t>
        </r>
      </text>
    </comment>
    <comment ref="BG1" authorId="1">
      <text>
        <r>
          <rPr>
            <b/>
            <sz val="8"/>
            <color indexed="81"/>
            <rFont val="Tahoma"/>
            <family val="2"/>
          </rPr>
          <t>agriculture value added/GDP (%), 1975</t>
        </r>
      </text>
    </comment>
    <comment ref="BH1" authorId="1">
      <text>
        <r>
          <rPr>
            <b/>
            <sz val="8"/>
            <color indexed="81"/>
            <rFont val="Tahoma"/>
            <family val="2"/>
          </rPr>
          <t>Agriculture value added/GDP (%), 2009</t>
        </r>
      </text>
    </comment>
    <comment ref="BI1" authorId="1">
      <text>
        <r>
          <rPr>
            <b/>
            <sz val="8"/>
            <color indexed="81"/>
            <rFont val="Tahoma"/>
            <family val="2"/>
          </rPr>
          <t>Agricultural GDP/agricultural worker in constant dollars at 2000  prices, 2009</t>
        </r>
      </text>
    </comment>
    <comment ref="BJ1" authorId="1">
      <text>
        <r>
          <rPr>
            <b/>
            <sz val="8"/>
            <color indexed="81"/>
            <rFont val="Tahoma"/>
            <family val="2"/>
          </rPr>
          <t xml:space="preserve">percent employed in agriculture (%), 2005
</t>
        </r>
      </text>
    </comment>
    <comment ref="BK1" authorId="1">
      <text>
        <r>
          <rPr>
            <b/>
            <sz val="8"/>
            <color indexed="81"/>
            <rFont val="Tahoma"/>
            <family val="2"/>
          </rPr>
          <t>natural capital per capita, constant dollars at 2000 prices, 2000</t>
        </r>
      </text>
    </comment>
    <comment ref="BL1" authorId="1">
      <text>
        <r>
          <rPr>
            <b/>
            <sz val="8"/>
            <color indexed="81"/>
            <rFont val="Tahoma"/>
            <family val="2"/>
          </rPr>
          <t>mineral depletion / GDP (%), 2009</t>
        </r>
      </text>
    </comment>
    <comment ref="BM1" authorId="1">
      <text>
        <r>
          <rPr>
            <b/>
            <sz val="8"/>
            <color indexed="81"/>
            <rFont val="Tahoma"/>
            <family val="2"/>
          </rPr>
          <t>energy depletion / GNI (%), 2009</t>
        </r>
      </text>
    </comment>
    <comment ref="BN1" authorId="1">
      <text>
        <r>
          <rPr>
            <b/>
            <sz val="8"/>
            <color indexed="81"/>
            <rFont val="Tahoma"/>
            <family val="2"/>
          </rPr>
          <t>forest depletion / GNI (%), 2009</t>
        </r>
      </text>
    </comment>
    <comment ref="BO1" authorId="1">
      <text>
        <r>
          <rPr>
            <b/>
            <sz val="8"/>
            <color indexed="81"/>
            <rFont val="Tahoma"/>
            <family val="2"/>
          </rPr>
          <t>CO2 emissions (metric tons per capita), 2007</t>
        </r>
      </text>
    </comment>
    <comment ref="BP1" authorId="1">
      <text>
        <r>
          <rPr>
            <b/>
            <sz val="8"/>
            <color indexed="81"/>
            <rFont val="Tahoma"/>
            <family val="2"/>
          </rPr>
          <t>total fertility rate, 1975</t>
        </r>
      </text>
    </comment>
    <comment ref="BQ1" authorId="1">
      <text>
        <r>
          <rPr>
            <b/>
            <sz val="8"/>
            <color indexed="81"/>
            <rFont val="Tahoma"/>
            <family val="2"/>
          </rPr>
          <t xml:space="preserve">total fertility rate 2009
</t>
        </r>
      </text>
    </comment>
    <comment ref="BR1" authorId="1">
      <text>
        <r>
          <rPr>
            <b/>
            <sz val="8"/>
            <color indexed="81"/>
            <rFont val="Tahoma"/>
            <family val="2"/>
          </rPr>
          <t>infant mortality per 1,000 live births, 2009</t>
        </r>
      </text>
    </comment>
    <comment ref="BS1" authorId="1">
      <text>
        <r>
          <rPr>
            <b/>
            <sz val="8"/>
            <color indexed="81"/>
            <rFont val="Tahoma"/>
            <family val="2"/>
          </rPr>
          <t>population exposed to malaria / total population (%), 1994</t>
        </r>
      </text>
    </comment>
    <comment ref="BT1" authorId="1">
      <text>
        <r>
          <rPr>
            <b/>
            <sz val="8"/>
            <color indexed="81"/>
            <rFont val="Tahoma"/>
            <family val="2"/>
          </rPr>
          <t>malaria ecology</t>
        </r>
      </text>
    </comment>
    <comment ref="BU1" authorId="1">
      <text>
        <r>
          <rPr>
            <b/>
            <sz val="8"/>
            <color indexed="81"/>
            <rFont val="Tahoma"/>
            <family val="2"/>
          </rPr>
          <t>average daily supply of calories per worker, 2005-2007</t>
        </r>
      </text>
    </comment>
    <comment ref="BV1" authorId="1">
      <text>
        <r>
          <rPr>
            <b/>
            <sz val="8"/>
            <color indexed="81"/>
            <rFont val="Tahoma"/>
            <family val="2"/>
          </rPr>
          <t>life expectancy (years), 1975</t>
        </r>
      </text>
    </comment>
    <comment ref="BW1" authorId="1">
      <text>
        <r>
          <rPr>
            <b/>
            <sz val="8"/>
            <color indexed="81"/>
            <rFont val="Tahoma"/>
            <family val="2"/>
          </rPr>
          <t>life expectancy (years), 2009</t>
        </r>
      </text>
    </comment>
    <comment ref="BX1" authorId="1">
      <text>
        <r>
          <rPr>
            <b/>
            <sz val="8"/>
            <color indexed="81"/>
            <rFont val="Tahoma"/>
            <family val="2"/>
          </rPr>
          <t>age dependency ratio (%), 1975</t>
        </r>
      </text>
    </comment>
    <comment ref="BY1" authorId="0">
      <text>
        <r>
          <rPr>
            <b/>
            <sz val="8"/>
            <color indexed="81"/>
            <rFont val="Tahoma"/>
            <family val="2"/>
          </rPr>
          <t>Age dependency ratio (%), 2009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Z1" authorId="1">
      <text>
        <r>
          <rPr>
            <b/>
            <sz val="8"/>
            <color indexed="81"/>
            <rFont val="Tahoma"/>
            <family val="2"/>
          </rPr>
          <t>average years of education (population 25+), 1975</t>
        </r>
      </text>
    </comment>
    <comment ref="CA1" authorId="1">
      <text>
        <r>
          <rPr>
            <b/>
            <sz val="8"/>
            <color indexed="81"/>
            <rFont val="Tahoma"/>
            <family val="2"/>
          </rPr>
          <t>average years of education (population 25+), 2010</t>
        </r>
      </text>
    </comment>
    <comment ref="CB1" authorId="1">
      <text>
        <r>
          <rPr>
            <b/>
            <sz val="8"/>
            <color indexed="81"/>
            <rFont val="Tahoma"/>
            <family val="2"/>
          </rPr>
          <t>secondary school enrollment rate (%), 2009</t>
        </r>
      </text>
    </comment>
    <comment ref="CC1" authorId="1">
      <text>
        <r>
          <rPr>
            <b/>
            <sz val="8"/>
            <color indexed="81"/>
            <rFont val="Tahoma"/>
            <family val="2"/>
          </rPr>
          <t>% of 25+ population with some college education, 2010</t>
        </r>
      </text>
    </comment>
    <comment ref="CD1" authorId="1">
      <text>
        <r>
          <rPr>
            <b/>
            <sz val="8"/>
            <color indexed="81"/>
            <rFont val="Tahoma"/>
            <family val="2"/>
          </rPr>
          <t>% of 25+ population with completed college education, 2010</t>
        </r>
      </text>
    </comment>
    <comment ref="CE1" authorId="1">
      <text>
        <r>
          <rPr>
            <b/>
            <sz val="8"/>
            <color indexed="81"/>
            <rFont val="Tahoma"/>
            <family val="2"/>
          </rPr>
          <t>average years of education of females 25+, 2010</t>
        </r>
      </text>
    </comment>
    <comment ref="CF1" authorId="1">
      <text>
        <r>
          <rPr>
            <b/>
            <sz val="8"/>
            <color indexed="81"/>
            <rFont val="Tahoma"/>
            <family val="2"/>
          </rPr>
          <t>average scores in math and science standarized tests, 2009</t>
        </r>
      </text>
    </comment>
    <comment ref="CG1" authorId="1">
      <text>
        <r>
          <rPr>
            <b/>
            <sz val="8"/>
            <color indexed="81"/>
            <rFont val="Tahoma"/>
            <family val="2"/>
          </rPr>
          <t>internet users per 100 people, 2009</t>
        </r>
      </text>
    </comment>
    <comment ref="CH1" authorId="1">
      <text>
        <r>
          <rPr>
            <b/>
            <sz val="8"/>
            <color indexed="81"/>
            <rFont val="Tahoma"/>
            <family val="2"/>
          </rPr>
          <t>telephone lines per 100 people, 2009</t>
        </r>
      </text>
    </comment>
    <comment ref="CI1" authorId="0">
      <text>
        <r>
          <rPr>
            <b/>
            <sz val="8"/>
            <color indexed="81"/>
            <rFont val="Tahoma"/>
            <family val="2"/>
          </rPr>
          <t xml:space="preserve">Mobile cellular subscriptions per 100 people, 2009
</t>
        </r>
      </text>
    </comment>
    <comment ref="CJ1" authorId="0">
      <text>
        <r>
          <rPr>
            <b/>
            <sz val="8"/>
            <color indexed="81"/>
            <rFont val="Tahoma"/>
            <family val="2"/>
          </rPr>
          <t>Personal computers per 1 million people, most recent year available (between 2001 and 2005)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K1" authorId="1">
      <text>
        <r>
          <rPr>
            <b/>
            <sz val="8"/>
            <color indexed="81"/>
            <rFont val="Tahoma"/>
            <family val="2"/>
          </rPr>
          <t>gini coefficient, 1975</t>
        </r>
      </text>
    </comment>
    <comment ref="CL1" authorId="1">
      <text>
        <r>
          <rPr>
            <b/>
            <sz val="8"/>
            <color indexed="81"/>
            <rFont val="Tahoma"/>
            <family val="2"/>
          </rPr>
          <t>gini coefficient, most recent year in the 2000s</t>
        </r>
      </text>
    </comment>
    <comment ref="CM1" authorId="1">
      <text>
        <r>
          <rPr>
            <b/>
            <sz val="8"/>
            <color indexed="81"/>
            <rFont val="Tahoma"/>
            <family val="2"/>
          </rPr>
          <t>income share of top 20%, most recent figure in the 2000s</t>
        </r>
      </text>
    </comment>
    <comment ref="CN1" authorId="1">
      <text>
        <r>
          <rPr>
            <b/>
            <sz val="8"/>
            <color indexed="81"/>
            <rFont val="Tahoma"/>
            <family val="2"/>
          </rPr>
          <t>income share of bottom 20%, most recent figure in the 2000s</t>
        </r>
      </text>
    </comment>
    <comment ref="CO1" authorId="1">
      <text>
        <r>
          <rPr>
            <b/>
            <sz val="8"/>
            <color indexed="81"/>
            <rFont val="Tahoma"/>
            <family val="2"/>
          </rPr>
          <t>labor's share of national income</t>
        </r>
      </text>
    </comment>
    <comment ref="CP1" authorId="1">
      <text>
        <r>
          <rPr>
            <b/>
            <sz val="8"/>
            <color indexed="81"/>
            <rFont val="Tahoma"/>
            <family val="2"/>
          </rPr>
          <t>ethnic fractionalization</t>
        </r>
      </text>
    </comment>
    <comment ref="CQ1" authorId="1">
      <text>
        <r>
          <rPr>
            <b/>
            <sz val="8"/>
            <color indexed="81"/>
            <rFont val="Tahoma"/>
            <family val="2"/>
          </rPr>
          <t>rule of law, 2009</t>
        </r>
      </text>
    </comment>
    <comment ref="CR1" authorId="1">
      <text>
        <r>
          <rPr>
            <b/>
            <sz val="8"/>
            <color indexed="81"/>
            <rFont val="Tahoma"/>
            <family val="2"/>
          </rPr>
          <t>corruption control, 2009</t>
        </r>
      </text>
    </comment>
    <comment ref="CS1" authorId="1">
      <text>
        <r>
          <rPr>
            <b/>
            <sz val="8"/>
            <color indexed="81"/>
            <rFont val="Tahoma"/>
            <family val="2"/>
          </rPr>
          <t>political rights, 2010</t>
        </r>
      </text>
    </comment>
    <comment ref="CT1" authorId="1">
      <text>
        <r>
          <rPr>
            <b/>
            <sz val="8"/>
            <color indexed="81"/>
            <rFont val="Tahoma"/>
            <family val="2"/>
          </rPr>
          <t>socio-political instability, 2009</t>
        </r>
      </text>
    </comment>
    <comment ref="CU1" authorId="1">
      <text>
        <r>
          <rPr>
            <b/>
            <sz val="8"/>
            <color indexed="81"/>
            <rFont val="Tahoma"/>
            <family val="2"/>
          </rPr>
          <t>social capability index</t>
        </r>
      </text>
    </comment>
    <comment ref="CV1" authorId="1">
      <text>
        <r>
          <rPr>
            <b/>
            <sz val="8"/>
            <color indexed="81"/>
            <rFont val="Tahoma"/>
            <family val="2"/>
          </rPr>
          <t>percent saying thrift is an important value for children</t>
        </r>
      </text>
    </comment>
    <comment ref="CW1" authorId="1">
      <text>
        <r>
          <rPr>
            <b/>
            <sz val="8"/>
            <color indexed="81"/>
            <rFont val="Tahoma"/>
            <family val="2"/>
          </rPr>
          <t xml:space="preserve">percent saying obedience is animportant value for children </t>
        </r>
      </text>
    </comment>
    <comment ref="CX1" authorId="1">
      <text>
        <r>
          <rPr>
            <b/>
            <sz val="8"/>
            <color indexed="81"/>
            <rFont val="Tahoma"/>
            <family val="2"/>
          </rPr>
          <t>percent saying perseverance important value for children</t>
        </r>
      </text>
    </comment>
    <comment ref="CY1" authorId="1">
      <text>
        <r>
          <rPr>
            <b/>
            <sz val="8"/>
            <color indexed="81"/>
            <rFont val="Tahoma"/>
            <family val="2"/>
          </rPr>
          <t>percent saying faith is an important value for children</t>
        </r>
      </text>
    </comment>
    <comment ref="CZ1" authorId="1">
      <text>
        <r>
          <rPr>
            <b/>
            <sz val="8"/>
            <color indexed="81"/>
            <rFont val="Tahoma"/>
            <family val="2"/>
          </rPr>
          <t>percent valuing technology over tradition</t>
        </r>
      </text>
    </comment>
    <comment ref="DA1" authorId="1">
      <text>
        <r>
          <rPr>
            <b/>
            <sz val="8"/>
            <color indexed="81"/>
            <rFont val="Tahoma"/>
            <family val="2"/>
          </rPr>
          <t>percent who say they trust others</t>
        </r>
      </text>
    </comment>
    <comment ref="DB1" authorId="1">
      <text>
        <r>
          <rPr>
            <b/>
            <sz val="8"/>
            <color indexed="81"/>
            <rFont val="Tahoma"/>
            <family val="2"/>
          </rPr>
          <t>cultural attribute:  value of work</t>
        </r>
      </text>
    </comment>
    <comment ref="DC1" authorId="1">
      <text>
        <r>
          <rPr>
            <b/>
            <sz val="8"/>
            <color indexed="81"/>
            <rFont val="Tahoma"/>
            <family val="2"/>
          </rPr>
          <t>subjective well-being</t>
        </r>
      </text>
    </comment>
    <comment ref="DD1" authorId="1">
      <text>
        <r>
          <rPr>
            <b/>
            <sz val="8"/>
            <color indexed="81"/>
            <rFont val="Tahoma"/>
            <family val="2"/>
          </rPr>
          <t>=1 if in africa</t>
        </r>
      </text>
    </comment>
    <comment ref="DE1" authorId="1">
      <text>
        <r>
          <rPr>
            <b/>
            <sz val="8"/>
            <color indexed="81"/>
            <rFont val="Tahoma"/>
            <family val="2"/>
          </rPr>
          <t>=1 if in asia</t>
        </r>
      </text>
    </comment>
    <comment ref="DF1" authorId="1">
      <text>
        <r>
          <rPr>
            <b/>
            <sz val="8"/>
            <color indexed="81"/>
            <rFont val="Tahoma"/>
            <family val="2"/>
          </rPr>
          <t>=1 if in western europe</t>
        </r>
      </text>
    </comment>
    <comment ref="DH1" authorId="1">
      <text>
        <r>
          <rPr>
            <b/>
            <sz val="8"/>
            <color indexed="81"/>
            <rFont val="Tahoma"/>
            <family val="2"/>
          </rPr>
          <t>square kilometers</t>
        </r>
      </text>
    </comment>
    <comment ref="DI1" authorId="1">
      <text>
        <r>
          <rPr>
            <b/>
            <sz val="8"/>
            <color indexed="81"/>
            <rFont val="Tahoma"/>
            <family val="2"/>
          </rPr>
          <t>population density (people per square mile), 1960</t>
        </r>
      </text>
    </comment>
  </commentList>
</comments>
</file>

<file path=xl/sharedStrings.xml><?xml version="1.0" encoding="utf-8"?>
<sst xmlns="http://schemas.openxmlformats.org/spreadsheetml/2006/main" count="784" uniqueCount="540">
  <si>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</si>
  <si>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</si>
  <si>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</si>
  <si>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</si>
  <si>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</si>
  <si>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</si>
  <si>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</si>
  <si>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</si>
  <si>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</si>
  <si>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</si>
  <si>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</si>
  <si>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</si>
  <si>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</si>
  <si>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</si>
  <si>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</si>
  <si>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</si>
  <si>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</si>
  <si>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</si>
  <si>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</si>
  <si>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</si>
  <si>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</si>
  <si>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</si>
  <si>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</si>
  <si>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</si>
  <si>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</si>
  <si>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</si>
  <si>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</si>
  <si>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</si>
  <si>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</si>
  <si>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</si>
  <si>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</si>
  <si>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</si>
  <si>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</si>
  <si>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</si>
  <si>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</si>
  <si>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</si>
  <si>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</si>
  <si>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</si>
  <si>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</si>
  <si>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</si>
  <si>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</si>
  <si>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</si>
  <si>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CMR</t>
  </si>
  <si>
    <t>Cameroon</t>
  </si>
  <si>
    <t>COG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</si>
  <si>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</si>
  <si>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</si>
  <si>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</si>
  <si>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</si>
  <si>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</si>
  <si>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</si>
  <si>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</si>
  <si>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</si>
  <si>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</si>
  <si>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</si>
  <si>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CYP</t>
  </si>
  <si>
    <t>Cyprus</t>
  </si>
  <si>
    <t>CZE</t>
  </si>
  <si>
    <t>Czech Republic</t>
  </si>
  <si>
    <t>DEU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</si>
  <si>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</si>
  <si>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</si>
  <si>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</si>
  <si>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</si>
  <si>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</si>
  <si>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</si>
  <si>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</si>
  <si>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</si>
  <si>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</si>
  <si>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</si>
  <si>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</si>
  <si>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</si>
  <si>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</si>
  <si>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</si>
  <si>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</si>
  <si>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</si>
  <si>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</si>
  <si>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</si>
  <si>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</si>
  <si>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</si>
  <si>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</si>
  <si>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</si>
  <si>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</si>
  <si>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</si>
  <si>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</si>
  <si>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</si>
  <si>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</si>
  <si>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</si>
  <si>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Micronesia, Fed. Sts.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</si>
  <si>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</si>
  <si>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</si>
  <si>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</si>
  <si>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</si>
  <si>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</si>
  <si>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</si>
  <si>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</si>
  <si>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</si>
  <si>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</si>
  <si>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</si>
  <si>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</si>
  <si>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</si>
  <si>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</si>
  <si>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</si>
  <si>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</si>
  <si>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</si>
  <si>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</si>
  <si>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</si>
  <si>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</si>
  <si>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</si>
  <si>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</si>
  <si>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</si>
  <si>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</si>
  <si>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</si>
  <si>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</si>
  <si>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</si>
  <si>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</si>
  <si>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MLI</t>
  </si>
  <si>
    <t>Mali</t>
  </si>
  <si>
    <t>MLT</t>
  </si>
  <si>
    <t>Malta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</si>
  <si>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</si>
  <si>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</si>
  <si>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</si>
  <si>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</si>
  <si>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</si>
  <si>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</si>
  <si>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</si>
  <si>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</si>
  <si>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</si>
  <si>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</si>
  <si>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</si>
  <si>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</si>
  <si>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</si>
  <si>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</si>
  <si>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</si>
  <si>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</si>
  <si>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</si>
  <si>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</si>
  <si>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</si>
  <si>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</si>
  <si>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</si>
  <si>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</si>
  <si>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</si>
  <si>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</si>
  <si>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</si>
  <si>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</si>
  <si>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</si>
  <si>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</si>
  <si>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</si>
  <si>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</si>
  <si>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</si>
  <si>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</si>
  <si>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</si>
  <si>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</si>
  <si>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</si>
  <si>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</si>
  <si>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</si>
  <si>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</si>
  <si>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</si>
  <si>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</si>
  <si>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</si>
  <si>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</si>
  <si>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</si>
  <si>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</si>
  <si>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</si>
  <si>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</si>
  <si>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</si>
  <si>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</si>
  <si>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</si>
  <si>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</si>
  <si>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QAT</t>
  </si>
  <si>
    <t>Qatar</t>
  </si>
  <si>
    <t>ROM</t>
  </si>
  <si>
    <t>Romania</t>
  </si>
  <si>
    <t>RUS</t>
  </si>
  <si>
    <t>RWA</t>
  </si>
  <si>
    <t>Rwanda</t>
  </si>
  <si>
    <t>SAU</t>
  </si>
  <si>
    <t>Saudi Arabia</t>
  </si>
  <si>
    <t>SDN</t>
  </si>
  <si>
    <t>prodgrowth</t>
  </si>
  <si>
    <t>africa</t>
  </si>
  <si>
    <t>asia</t>
  </si>
  <si>
    <t>westerneurope</t>
  </si>
  <si>
    <t>rgdpch1950</t>
  </si>
  <si>
    <t>rgdpch1955</t>
  </si>
  <si>
    <t>rgdpch1960</t>
  </si>
  <si>
    <t>rgdpch1965</t>
  </si>
  <si>
    <t>rgdpch1970</t>
  </si>
  <si>
    <t>rgdpch1975</t>
  </si>
  <si>
    <t>rgdpch1980</t>
  </si>
  <si>
    <t>rgdpch1985</t>
  </si>
  <si>
    <t>rgdpch1990</t>
  </si>
  <si>
    <t>rgdpch1995</t>
  </si>
  <si>
    <t>rgdpch2000</t>
  </si>
  <si>
    <t>latitude</t>
  </si>
  <si>
    <t>gpop</t>
  </si>
  <si>
    <t>meanki</t>
  </si>
  <si>
    <t>malaria94</t>
  </si>
  <si>
    <t>malariaecology</t>
  </si>
  <si>
    <t>ethnicfractionalization</t>
  </si>
  <si>
    <t>popden60</t>
  </si>
  <si>
    <t>comp05</t>
  </si>
  <si>
    <t>area</t>
  </si>
  <si>
    <t>work</t>
  </si>
  <si>
    <t>openfrac</t>
  </si>
  <si>
    <t>laborshare</t>
  </si>
  <si>
    <t>gini75</t>
  </si>
  <si>
    <t>instability</t>
  </si>
  <si>
    <t>soccapability</t>
  </si>
  <si>
    <t>wellbeing</t>
  </si>
  <si>
    <t>thrift</t>
  </si>
  <si>
    <t>obedience</t>
  </si>
  <si>
    <t>perseverance</t>
  </si>
  <si>
    <t>faith</t>
  </si>
  <si>
    <t>avgyrsfemaleed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</si>
  <si>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</si>
  <si>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</si>
  <si>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</si>
  <si>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</si>
  <si>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</si>
  <si>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</si>
  <si>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</si>
  <si>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</si>
  <si>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</si>
  <si>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</si>
  <si>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</si>
  <si>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</si>
  <si>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</si>
  <si>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</si>
  <si>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</si>
  <si>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</si>
  <si>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</si>
  <si>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</si>
  <si>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</si>
  <si>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</si>
  <si>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</si>
  <si>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</si>
  <si>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</si>
  <si>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</si>
  <si>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Congo, Dem. Rep.</t>
  </si>
  <si>
    <t>ZMB</t>
  </si>
  <si>
    <t>Zambia</t>
  </si>
  <si>
    <t>ZWE</t>
  </si>
  <si>
    <t>Zimbabwe</t>
  </si>
  <si>
    <t>Country</t>
  </si>
  <si>
    <t>PWT Code</t>
  </si>
  <si>
    <t>WDI Code</t>
  </si>
  <si>
    <t>Bahamas</t>
  </si>
  <si>
    <t>COD</t>
  </si>
  <si>
    <t>Congo, Republic of</t>
  </si>
  <si>
    <t>Cote d`Ivoire</t>
  </si>
  <si>
    <t>Egypt</t>
  </si>
  <si>
    <t>Hong Kong</t>
  </si>
  <si>
    <t>Iran</t>
  </si>
  <si>
    <t>Korea, Republic of</t>
  </si>
  <si>
    <t>Kyrgyzstan</t>
  </si>
  <si>
    <t>Laos</t>
  </si>
  <si>
    <t>Macao</t>
  </si>
  <si>
    <t>Macedonia</t>
  </si>
  <si>
    <t>Montenegro</t>
  </si>
  <si>
    <t>MNE</t>
  </si>
  <si>
    <t>ROU</t>
  </si>
  <si>
    <t>Russia</t>
  </si>
  <si>
    <t>Serbia</t>
  </si>
  <si>
    <t>SRB</t>
  </si>
  <si>
    <t>SER</t>
  </si>
  <si>
    <t>St. Kitts &amp; Nevis</t>
  </si>
  <si>
    <t>St.Vincent &amp; Grenadines</t>
  </si>
  <si>
    <t>Syria</t>
  </si>
  <si>
    <t>Taiwan</t>
  </si>
  <si>
    <t>TLS</t>
  </si>
  <si>
    <t>Trinidad &amp;Tobago</t>
  </si>
  <si>
    <t>Venezuela</t>
  </si>
  <si>
    <t>Yemen</t>
  </si>
  <si>
    <t>pop75</t>
  </si>
  <si>
    <t>hc1975</t>
  </si>
  <si>
    <t>hc2009</t>
  </si>
  <si>
    <t>gy7509</t>
  </si>
  <si>
    <t>pop09</t>
  </si>
  <si>
    <t>labpop09</t>
  </si>
  <si>
    <t>labfor09</t>
  </si>
  <si>
    <t>ki1975</t>
  </si>
  <si>
    <t>ki2009</t>
  </si>
  <si>
    <t>collegeadultpop2010</t>
  </si>
  <si>
    <t>avgsch2010</t>
  </si>
  <si>
    <t>co2emm07</t>
  </si>
  <si>
    <t>intuser09</t>
  </si>
  <si>
    <t>tele09</t>
  </si>
  <si>
    <t>infmor09</t>
  </si>
  <si>
    <t>cells09</t>
  </si>
  <si>
    <t>secsch09</t>
  </si>
  <si>
    <t>endep09</t>
  </si>
  <si>
    <t>fordep09</t>
  </si>
  <si>
    <t>govsp75</t>
  </si>
  <si>
    <t>govsp09</t>
  </si>
  <si>
    <t>trade09</t>
  </si>
  <si>
    <t>tfr75</t>
  </si>
  <si>
    <t>tfr09</t>
  </si>
  <si>
    <t>agrigdp09</t>
  </si>
  <si>
    <t>agrigdp75</t>
  </si>
  <si>
    <t>indgdp75</t>
  </si>
  <si>
    <t>indgdp09</t>
  </si>
  <si>
    <t>topincsh09</t>
  </si>
  <si>
    <t>botincsh09</t>
  </si>
  <si>
    <t>martax09</t>
  </si>
  <si>
    <t xml:space="preserve"> 9.844    </t>
  </si>
  <si>
    <t xml:space="preserve"> 92.24    </t>
  </si>
  <si>
    <t>privcap75</t>
  </si>
  <si>
    <t>privcap09</t>
  </si>
  <si>
    <t>grodomsav75</t>
  </si>
  <si>
    <t>mindep09</t>
  </si>
  <si>
    <t>agedep09</t>
  </si>
  <si>
    <t>lifeex09</t>
  </si>
  <si>
    <t>grodomsav09</t>
  </si>
  <si>
    <t>GAB</t>
  </si>
  <si>
    <t>Gabon</t>
  </si>
  <si>
    <t>GBR</t>
  </si>
  <si>
    <t>United Kingdom</t>
  </si>
  <si>
    <t>GEO</t>
  </si>
  <si>
    <t>Georgia</t>
  </si>
  <si>
    <t>GER</t>
  </si>
  <si>
    <t>Germany</t>
  </si>
  <si>
    <t>GHA</t>
  </si>
  <si>
    <t>Ghana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</si>
  <si>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</si>
  <si>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</si>
  <si>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</si>
  <si>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</si>
  <si>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</si>
  <si>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</si>
  <si>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</si>
  <si>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</si>
  <si>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</si>
  <si>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</si>
  <si>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</si>
  <si>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</si>
  <si>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</si>
  <si>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</si>
  <si>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</si>
  <si>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</si>
  <si>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</si>
  <si>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</si>
  <si>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</si>
  <si>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</si>
  <si>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</si>
  <si>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</si>
  <si>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</si>
  <si>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</si>
  <si>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</si>
  <si>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</si>
  <si>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</si>
  <si>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</si>
  <si>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</si>
  <si>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</si>
  <si>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</si>
  <si>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</si>
  <si>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</si>
  <si>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</si>
  <si>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</si>
  <si>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</si>
  <si>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</si>
  <si>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</si>
  <si>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</si>
  <si>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</si>
  <si>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</si>
  <si>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</si>
  <si>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</si>
  <si>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</si>
  <si>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</si>
  <si>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</si>
  <si>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</si>
  <si>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</si>
  <si>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</si>
  <si>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</si>
  <si>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</si>
  <si>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KHM</t>
  </si>
  <si>
    <t>Cambodia</t>
  </si>
  <si>
    <t>KIR</t>
  </si>
  <si>
    <t>Kiribati</t>
  </si>
  <si>
    <t>KNA</t>
  </si>
  <si>
    <t>KOR</t>
  </si>
  <si>
    <t>KWT</t>
  </si>
  <si>
    <t>Kuwait</t>
  </si>
  <si>
    <t>LAO</t>
  </si>
  <si>
    <t>LBN</t>
  </si>
  <si>
    <t>Lebanon</t>
  </si>
  <si>
    <t>LBR</t>
  </si>
  <si>
    <t>Liberia</t>
  </si>
  <si>
    <t>LBY</t>
  </si>
  <si>
    <t>polrights10</t>
  </si>
  <si>
    <t>rulelaw2009</t>
  </si>
  <si>
    <t>trade75</t>
  </si>
  <si>
    <t>imports09</t>
  </si>
  <si>
    <t>agedep75</t>
  </si>
  <si>
    <t>imports75</t>
  </si>
  <si>
    <t>testscores09</t>
  </si>
  <si>
    <t>trust</t>
  </si>
  <si>
    <t>tradetax09</t>
  </si>
  <si>
    <t>percemployagr10</t>
  </si>
  <si>
    <t>avgsch75</t>
  </si>
  <si>
    <t>corrcon09</t>
  </si>
  <si>
    <t>natsav09</t>
  </si>
  <si>
    <t>labfor75</t>
  </si>
  <si>
    <t>compcollegeadultpop2010</t>
  </si>
  <si>
    <t>natcap00</t>
  </si>
  <si>
    <t>migration10</t>
  </si>
  <si>
    <t>gini09</t>
  </si>
  <si>
    <t>k1975</t>
  </si>
  <si>
    <t>k2009</t>
  </si>
  <si>
    <t>kpw1975</t>
  </si>
  <si>
    <t>kpw2009</t>
  </si>
  <si>
    <t>rgdpch2005</t>
  </si>
  <si>
    <t>rgdpch2006</t>
  </si>
  <si>
    <t>rgdpch2007</t>
  </si>
  <si>
    <t>rgdpch2008</t>
  </si>
  <si>
    <t>rgdpch2009</t>
  </si>
  <si>
    <t xml:space="preserve"> 20   </t>
  </si>
  <si>
    <t xml:space="preserve"> 45   </t>
  </si>
  <si>
    <t xml:space="preserve"> 50   </t>
  </si>
  <si>
    <t xml:space="preserve"> 0   </t>
  </si>
  <si>
    <t xml:space="preserve"> 35   </t>
  </si>
  <si>
    <t xml:space="preserve"> 25   </t>
  </si>
  <si>
    <t xml:space="preserve"> 27.5   </t>
  </si>
  <si>
    <t xml:space="preserve"> 10   </t>
  </si>
  <si>
    <t xml:space="preserve"> 60   </t>
  </si>
  <si>
    <t xml:space="preserve"> 29   </t>
  </si>
  <si>
    <t xml:space="preserve"> 40   </t>
  </si>
  <si>
    <t xml:space="preserve"> 33   </t>
  </si>
  <si>
    <t xml:space="preserve"> 15   </t>
  </si>
  <si>
    <t xml:space="preserve"> 30   </t>
  </si>
  <si>
    <t xml:space="preserve"> 62.28   </t>
  </si>
  <si>
    <t xml:space="preserve"> 21   </t>
  </si>
  <si>
    <t xml:space="preserve"> 30.5   </t>
  </si>
  <si>
    <t xml:space="preserve"> 31   </t>
  </si>
  <si>
    <t xml:space="preserve"> 36   </t>
  </si>
  <si>
    <t xml:space="preserve"> 37.2   </t>
  </si>
  <si>
    <t xml:space="preserve"> 46   </t>
  </si>
  <si>
    <t xml:space="preserve"> 43   </t>
  </si>
  <si>
    <t xml:space="preserve"> 23   </t>
  </si>
  <si>
    <t xml:space="preserve"> 38.95   </t>
  </si>
  <si>
    <t xml:space="preserve"> 38   </t>
  </si>
  <si>
    <t xml:space="preserve"> 27   </t>
  </si>
  <si>
    <t xml:space="preserve"> 28   </t>
  </si>
  <si>
    <t xml:space="preserve"> 32   </t>
  </si>
  <si>
    <t xml:space="preserve"> 37   </t>
  </si>
  <si>
    <t xml:space="preserve"> 52   </t>
  </si>
  <si>
    <t xml:space="preserve"> 42   </t>
  </si>
  <si>
    <t xml:space="preserve"> 16   </t>
  </si>
  <si>
    <t xml:space="preserve"> 13   </t>
  </si>
  <si>
    <t xml:space="preserve"> 19   </t>
  </si>
  <si>
    <t xml:space="preserve"> 41   </t>
  </si>
  <si>
    <t xml:space="preserve"> 56.74   </t>
  </si>
  <si>
    <t xml:space="preserve"> 34   </t>
  </si>
  <si>
    <t>572.741ç</t>
  </si>
  <si>
    <t>fdi75</t>
  </si>
  <si>
    <t>fdi09</t>
  </si>
  <si>
    <t>lifeex75</t>
  </si>
  <si>
    <t>techvstrad</t>
  </si>
  <si>
    <t># missing values</t>
  </si>
  <si>
    <t>aggdpperagworker09</t>
  </si>
  <si>
    <t>calories07</t>
  </si>
  <si>
    <t>labpop75</t>
  </si>
  <si>
    <t>rgdpwk1975</t>
  </si>
  <si>
    <t>rgdpwk2009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</si>
  <si>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</si>
  <si>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</si>
  <si>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</si>
  <si>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</si>
  <si>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</si>
  <si>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</si>
  <si>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</si>
  <si>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</si>
  <si>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</si>
  <si>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</si>
  <si>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</si>
  <si>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</si>
  <si>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</si>
  <si>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</si>
  <si>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</si>
  <si>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</si>
  <si>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</si>
  <si>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</si>
  <si>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</si>
  <si>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</si>
  <si>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</si>
  <si>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</si>
  <si>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</si>
  <si>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</si>
  <si>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</si>
  <si>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</si>
  <si>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</si>
  <si>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</si>
  <si>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</si>
  <si>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</si>
  <si>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</si>
  <si>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</si>
  <si>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</si>
  <si>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</si>
  <si>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</si>
  <si>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</si>
  <si>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</si>
  <si>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</si>
  <si>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Timor-Leste</t>
  </si>
  <si>
    <t>TON</t>
  </si>
  <si>
    <t>Tonga</t>
  </si>
  <si>
    <t>TTO</t>
  </si>
  <si>
    <t>TUN</t>
  </si>
  <si>
    <t>Tunisia</t>
  </si>
  <si>
    <t>TUR</t>
  </si>
  <si>
    <t>Turkey</t>
  </si>
  <si>
    <t>TWN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</si>
  <si>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</si>
  <si>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</si>
  <si>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</si>
  <si>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</si>
  <si>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</si>
  <si>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</si>
  <si>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</si>
  <si>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</si>
  <si>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</si>
  <si>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</si>
  <si>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</si>
  <si>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</si>
  <si>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</si>
  <si>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VEN</t>
  </si>
  <si>
    <t>VNM</t>
  </si>
  <si>
    <t>Vietnam</t>
  </si>
  <si>
    <t>VUT</t>
  </si>
  <si>
    <t>Vanuatu</t>
  </si>
  <si>
    <t>WSM</t>
  </si>
  <si>
    <t>Samoa</t>
  </si>
  <si>
    <t>YEM</t>
  </si>
  <si>
    <t>ZAF</t>
  </si>
  <si>
    <t>South Africa</t>
  </si>
  <si>
    <t>ZAR</t>
  </si>
  <si>
    <t>Average</t>
  </si>
  <si>
    <t>min</t>
  </si>
  <si>
    <t>max</t>
  </si>
  <si>
    <t>Growth rate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</si>
</sst>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0.0000"/>
  </numFmts>
  <fonts count="11">
    <font>
      <sz val="10"/>
      <name val="Arial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Times New Roman"/>
      <family val="1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NumberFormat="1" applyFont="1" applyAlignment="1" applyProtection="1">
      <alignment horizontal="left"/>
      <protection locked="0"/>
    </xf>
    <xf numFmtId="0" fontId="4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2" fontId="9" fillId="0" borderId="0" xfId="0" applyNumberFormat="1" applyFont="1"/>
    <xf numFmtId="2" fontId="9" fillId="0" borderId="0" xfId="0" applyNumberFormat="1" applyFont="1" applyFill="1"/>
    <xf numFmtId="2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0" fontId="3" fillId="0" borderId="0" xfId="0" applyNumberFormat="1" applyFont="1" applyProtection="1">
      <protection locked="0"/>
    </xf>
    <xf numFmtId="2" fontId="3" fillId="0" borderId="0" xfId="0" applyNumberFormat="1" applyFont="1" applyAlignment="1" applyProtection="1">
      <alignment horizontal="right"/>
      <protection locked="0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Protection="1">
      <protection locked="0"/>
    </xf>
    <xf numFmtId="164" fontId="3" fillId="0" borderId="0" xfId="0" applyNumberFormat="1" applyFont="1"/>
    <xf numFmtId="0" fontId="3" fillId="0" borderId="0" xfId="0" applyNumberFormat="1" applyFont="1"/>
    <xf numFmtId="0" fontId="3" fillId="2" borderId="0" xfId="0" applyFont="1" applyFill="1"/>
    <xf numFmtId="166" fontId="3" fillId="0" borderId="0" xfId="0" applyNumberFormat="1" applyFont="1"/>
    <xf numFmtId="0" fontId="3" fillId="0" borderId="0" xfId="0" applyFont="1" applyAlignment="1">
      <alignment horizontal="right"/>
    </xf>
    <xf numFmtId="11" fontId="3" fillId="0" borderId="0" xfId="0" applyNumberFormat="1" applyFont="1"/>
    <xf numFmtId="11" fontId="3" fillId="0" borderId="0" xfId="0" applyNumberFormat="1" applyFont="1" applyProtection="1">
      <protection locked="0"/>
    </xf>
    <xf numFmtId="0" fontId="3" fillId="2" borderId="0" xfId="0" applyNumberFormat="1" applyFont="1" applyFill="1" applyProtection="1">
      <protection locked="0"/>
    </xf>
    <xf numFmtId="165" fontId="3" fillId="0" borderId="0" xfId="0" applyNumberFormat="1" applyFont="1" applyProtection="1">
      <protection locked="0"/>
    </xf>
    <xf numFmtId="2" fontId="3" fillId="0" borderId="0" xfId="0" applyNumberFormat="1" applyFont="1" applyAlignment="1">
      <alignment horizontal="right" vertical="center"/>
    </xf>
    <xf numFmtId="2" fontId="10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</xf>
    <xf numFmtId="2" fontId="7" fillId="0" borderId="0" xfId="0" applyNumberFormat="1" applyFont="1" applyFill="1" applyBorder="1" applyAlignment="1" applyProtection="1">
      <alignment horizontal="center"/>
    </xf>
    <xf numFmtId="164" fontId="7" fillId="0" borderId="0" xfId="0" applyNumberFormat="1" applyFont="1" applyFill="1" applyBorder="1" applyAlignment="1" applyProtection="1">
      <alignment horizontal="center"/>
    </xf>
    <xf numFmtId="1" fontId="7" fillId="0" borderId="0" xfId="0" applyNumberFormat="1" applyFont="1" applyFill="1" applyBorder="1" applyAlignment="1" applyProtection="1">
      <alignment horizontal="center"/>
    </xf>
    <xf numFmtId="164" fontId="7" fillId="0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/>
    </xf>
    <xf numFmtId="166" fontId="7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9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2" fontId="9" fillId="0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/>
    </xf>
    <xf numFmtId="10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1" fontId="0" fillId="0" borderId="0" xfId="0" applyNumberFormat="1"/>
    <xf numFmtId="11" fontId="0" fillId="0" borderId="0" xfId="0" applyNumberFormat="1"/>
    <xf numFmtId="2" fontId="8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P258"/>
  <sheetViews>
    <sheetView tabSelected="1" showOutlineSymbols="0" zoomScaleNormal="8" zoomScaleSheetLayoutView="182" zoomScalePageLayoutView="8" workbookViewId="0">
      <pane xSplit="1" ySplit="1" topLeftCell="DC2" activePane="bottomRight" state="frozen"/>
      <selection pane="topRight" activeCell="B1" sqref="B1"/>
      <selection pane="bottomLeft" activeCell="A3" sqref="A3"/>
      <selection pane="bottomRight" activeCell="DI15" sqref="DI15"/>
    </sheetView>
  </sheetViews>
  <sheetFormatPr defaultColWidth="9.140625" defaultRowHeight="12.75"/>
  <cols>
    <col min="1" max="1" width="24.28515625" style="29" customWidth="1"/>
    <col min="2" max="2" width="10.85546875" style="29" customWidth="1"/>
    <col min="3" max="3" width="11" style="29" customWidth="1"/>
    <col min="4" max="4" width="10.85546875" style="12" customWidth="1"/>
    <col min="5" max="5" width="13" style="12" customWidth="1"/>
    <col min="6" max="6" width="13" style="11" customWidth="1"/>
    <col min="7" max="8" width="13" style="12" customWidth="1"/>
    <col min="9" max="12" width="13" style="11" customWidth="1"/>
    <col min="13" max="13" width="10.85546875" style="12" customWidth="1"/>
    <col min="14" max="14" width="11" style="12" customWidth="1"/>
    <col min="15" max="16" width="13" style="15" customWidth="1"/>
    <col min="17" max="29" width="13" style="11" customWidth="1"/>
    <col min="30" max="30" width="15.7109375" style="11" customWidth="1"/>
    <col min="31" max="47" width="13" style="11" customWidth="1"/>
    <col min="48" max="48" width="11.28515625" style="11" customWidth="1"/>
    <col min="49" max="50" width="13" style="11" customWidth="1"/>
    <col min="51" max="55" width="13" style="12" customWidth="1"/>
    <col min="56" max="60" width="13" style="11" customWidth="1"/>
    <col min="61" max="61" width="26" style="17" customWidth="1"/>
    <col min="62" max="62" width="18" style="11" customWidth="1"/>
    <col min="63" max="63" width="10.140625" style="12" customWidth="1"/>
    <col min="64" max="64" width="13" style="12" customWidth="1"/>
    <col min="65" max="69" width="13" style="11" customWidth="1"/>
    <col min="70" max="70" width="13" style="12" customWidth="1"/>
    <col min="71" max="71" width="17" style="11" customWidth="1"/>
    <col min="72" max="72" width="23" style="11" customWidth="1"/>
    <col min="73" max="73" width="13.42578125" style="10" customWidth="1"/>
    <col min="74" max="75" width="13" style="11" customWidth="1"/>
    <col min="76" max="80" width="13" style="17" customWidth="1"/>
    <col min="81" max="81" width="19.42578125" style="17" customWidth="1"/>
    <col min="82" max="82" width="24.28515625" style="17" customWidth="1"/>
    <col min="83" max="83" width="16.28515625" style="17" customWidth="1"/>
    <col min="84" max="84" width="13" style="17" customWidth="1"/>
    <col min="85" max="86" width="13" style="11" customWidth="1"/>
    <col min="87" max="87" width="13" style="15" customWidth="1"/>
    <col min="88" max="88" width="13" style="26" customWidth="1"/>
    <col min="89" max="89" width="13" style="11" customWidth="1"/>
    <col min="90" max="90" width="13" style="12" customWidth="1"/>
    <col min="91" max="91" width="13" style="11" customWidth="1"/>
    <col min="92" max="92" width="11.7109375" style="11" customWidth="1"/>
    <col min="93" max="93" width="13" style="11" customWidth="1"/>
    <col min="94" max="94" width="21.85546875" style="11" customWidth="1"/>
    <col min="95" max="95" width="12" style="11" customWidth="1"/>
    <col min="96" max="96" width="13" style="11" customWidth="1"/>
    <col min="97" max="97" width="13" style="12" customWidth="1"/>
    <col min="98" max="98" width="13" style="11" customWidth="1"/>
    <col min="99" max="99" width="14" style="11" customWidth="1"/>
    <col min="100" max="100" width="8.42578125" style="11" customWidth="1"/>
    <col min="101" max="101" width="11.140625" style="12" customWidth="1"/>
    <col min="102" max="102" width="14" style="12" customWidth="1"/>
    <col min="103" max="103" width="9.28515625" style="12" customWidth="1"/>
    <col min="104" max="104" width="10.7109375" style="12" customWidth="1"/>
    <col min="105" max="105" width="9.42578125" style="12" customWidth="1"/>
    <col min="106" max="106" width="8.140625" style="21" customWidth="1"/>
    <col min="107" max="107" width="11.7109375" style="12" customWidth="1"/>
    <col min="108" max="109" width="8" style="12" customWidth="1"/>
    <col min="110" max="110" width="15" style="12" customWidth="1"/>
    <col min="111" max="111" width="13" style="11" customWidth="1"/>
    <col min="112" max="112" width="13" style="10" customWidth="1"/>
    <col min="113" max="113" width="13" style="20" customWidth="1"/>
    <col min="114" max="114" width="24.42578125" style="21" customWidth="1"/>
    <col min="116" max="16384" width="9.140625" style="12"/>
  </cols>
  <sheetData>
    <row r="1" spans="1:146" s="9" customFormat="1">
      <c r="A1" s="30" t="s">
        <v>245</v>
      </c>
      <c r="B1" s="31" t="s">
        <v>246</v>
      </c>
      <c r="C1" s="31" t="s">
        <v>247</v>
      </c>
      <c r="D1" s="32" t="s">
        <v>275</v>
      </c>
      <c r="E1" s="32" t="s">
        <v>279</v>
      </c>
      <c r="F1" s="33" t="s">
        <v>196</v>
      </c>
      <c r="G1" s="32" t="s">
        <v>408</v>
      </c>
      <c r="H1" s="32" t="s">
        <v>409</v>
      </c>
      <c r="I1" s="33" t="s">
        <v>410</v>
      </c>
      <c r="J1" s="33" t="s">
        <v>411</v>
      </c>
      <c r="K1" s="33" t="s">
        <v>276</v>
      </c>
      <c r="L1" s="33" t="s">
        <v>277</v>
      </c>
      <c r="M1" s="41" t="s">
        <v>463</v>
      </c>
      <c r="N1" s="41" t="s">
        <v>464</v>
      </c>
      <c r="O1" s="33" t="s">
        <v>184</v>
      </c>
      <c r="P1" s="33" t="s">
        <v>185</v>
      </c>
      <c r="Q1" s="33" t="s">
        <v>186</v>
      </c>
      <c r="R1" s="33" t="s">
        <v>187</v>
      </c>
      <c r="S1" s="33" t="s">
        <v>188</v>
      </c>
      <c r="T1" s="33" t="s">
        <v>189</v>
      </c>
      <c r="U1" s="33" t="s">
        <v>190</v>
      </c>
      <c r="V1" s="33" t="s">
        <v>191</v>
      </c>
      <c r="W1" s="33" t="s">
        <v>192</v>
      </c>
      <c r="X1" s="33" t="s">
        <v>193</v>
      </c>
      <c r="Y1" s="33" t="s">
        <v>194</v>
      </c>
      <c r="Z1" s="33" t="s">
        <v>412</v>
      </c>
      <c r="AA1" s="33" t="s">
        <v>413</v>
      </c>
      <c r="AB1" s="33" t="s">
        <v>414</v>
      </c>
      <c r="AC1" s="33" t="s">
        <v>415</v>
      </c>
      <c r="AD1" s="33" t="s">
        <v>416</v>
      </c>
      <c r="AE1" s="33" t="s">
        <v>278</v>
      </c>
      <c r="AF1" s="33" t="s">
        <v>180</v>
      </c>
      <c r="AG1" s="33" t="s">
        <v>282</v>
      </c>
      <c r="AH1" s="33" t="s">
        <v>283</v>
      </c>
      <c r="AI1" s="33" t="s">
        <v>197</v>
      </c>
      <c r="AJ1" s="33" t="s">
        <v>402</v>
      </c>
      <c r="AK1" s="33" t="s">
        <v>310</v>
      </c>
      <c r="AL1" s="33" t="s">
        <v>314</v>
      </c>
      <c r="AM1" s="32" t="s">
        <v>294</v>
      </c>
      <c r="AN1" s="32" t="s">
        <v>295</v>
      </c>
      <c r="AO1" s="33" t="s">
        <v>308</v>
      </c>
      <c r="AP1" s="33" t="s">
        <v>309</v>
      </c>
      <c r="AQ1" s="33" t="s">
        <v>455</v>
      </c>
      <c r="AR1" s="33" t="s">
        <v>456</v>
      </c>
      <c r="AS1" s="33" t="s">
        <v>395</v>
      </c>
      <c r="AT1" s="33" t="s">
        <v>393</v>
      </c>
      <c r="AU1" s="33" t="s">
        <v>392</v>
      </c>
      <c r="AV1" s="33" t="s">
        <v>296</v>
      </c>
      <c r="AW1" s="33" t="s">
        <v>205</v>
      </c>
      <c r="AX1" s="33" t="s">
        <v>398</v>
      </c>
      <c r="AY1" s="32" t="s">
        <v>305</v>
      </c>
      <c r="AZ1" s="32" t="s">
        <v>406</v>
      </c>
      <c r="BA1" s="32" t="s">
        <v>403</v>
      </c>
      <c r="BB1" s="32" t="s">
        <v>281</v>
      </c>
      <c r="BC1" s="32" t="s">
        <v>462</v>
      </c>
      <c r="BD1" s="32" t="s">
        <v>280</v>
      </c>
      <c r="BE1" s="33" t="s">
        <v>301</v>
      </c>
      <c r="BF1" s="33" t="s">
        <v>302</v>
      </c>
      <c r="BG1" s="33" t="s">
        <v>300</v>
      </c>
      <c r="BH1" s="32" t="s">
        <v>299</v>
      </c>
      <c r="BI1" s="34" t="s">
        <v>460</v>
      </c>
      <c r="BJ1" s="33" t="s">
        <v>399</v>
      </c>
      <c r="BK1" s="32" t="s">
        <v>405</v>
      </c>
      <c r="BL1" s="32" t="s">
        <v>311</v>
      </c>
      <c r="BM1" s="32" t="s">
        <v>292</v>
      </c>
      <c r="BN1" s="32" t="s">
        <v>293</v>
      </c>
      <c r="BO1" s="33" t="s">
        <v>286</v>
      </c>
      <c r="BP1" s="33" t="s">
        <v>297</v>
      </c>
      <c r="BQ1" s="33" t="s">
        <v>298</v>
      </c>
      <c r="BR1" s="32" t="s">
        <v>289</v>
      </c>
      <c r="BS1" s="33" t="s">
        <v>198</v>
      </c>
      <c r="BT1" s="33" t="s">
        <v>199</v>
      </c>
      <c r="BU1" s="35" t="s">
        <v>461</v>
      </c>
      <c r="BV1" s="33" t="s">
        <v>457</v>
      </c>
      <c r="BW1" s="33" t="s">
        <v>313</v>
      </c>
      <c r="BX1" s="34" t="s">
        <v>394</v>
      </c>
      <c r="BY1" s="36" t="s">
        <v>312</v>
      </c>
      <c r="BZ1" s="33" t="s">
        <v>400</v>
      </c>
      <c r="CA1" s="33" t="s">
        <v>285</v>
      </c>
      <c r="CB1" s="33" t="s">
        <v>291</v>
      </c>
      <c r="CC1" s="34" t="s">
        <v>284</v>
      </c>
      <c r="CD1" s="34" t="s">
        <v>404</v>
      </c>
      <c r="CE1" s="33" t="s">
        <v>215</v>
      </c>
      <c r="CF1" s="32" t="s">
        <v>396</v>
      </c>
      <c r="CG1" s="33" t="s">
        <v>287</v>
      </c>
      <c r="CH1" s="33" t="s">
        <v>288</v>
      </c>
      <c r="CI1" s="37" t="s">
        <v>290</v>
      </c>
      <c r="CJ1" s="38" t="s">
        <v>202</v>
      </c>
      <c r="CK1" s="33" t="s">
        <v>207</v>
      </c>
      <c r="CL1" s="32" t="s">
        <v>407</v>
      </c>
      <c r="CM1" s="33" t="s">
        <v>303</v>
      </c>
      <c r="CN1" s="33" t="s">
        <v>304</v>
      </c>
      <c r="CO1" s="33" t="s">
        <v>206</v>
      </c>
      <c r="CP1" s="33" t="s">
        <v>200</v>
      </c>
      <c r="CQ1" s="33" t="s">
        <v>391</v>
      </c>
      <c r="CR1" s="33" t="s">
        <v>401</v>
      </c>
      <c r="CS1" s="32" t="s">
        <v>390</v>
      </c>
      <c r="CT1" s="33" t="s">
        <v>208</v>
      </c>
      <c r="CU1" s="33" t="s">
        <v>209</v>
      </c>
      <c r="CV1" s="32" t="s">
        <v>211</v>
      </c>
      <c r="CW1" s="32" t="s">
        <v>212</v>
      </c>
      <c r="CX1" s="32" t="s">
        <v>213</v>
      </c>
      <c r="CY1" s="32" t="s">
        <v>214</v>
      </c>
      <c r="CZ1" s="32" t="s">
        <v>458</v>
      </c>
      <c r="DA1" s="32" t="s">
        <v>397</v>
      </c>
      <c r="DB1" s="32" t="s">
        <v>204</v>
      </c>
      <c r="DC1" s="32" t="s">
        <v>210</v>
      </c>
      <c r="DD1" s="32" t="s">
        <v>181</v>
      </c>
      <c r="DE1" s="39" t="s">
        <v>182</v>
      </c>
      <c r="DF1" s="32" t="s">
        <v>183</v>
      </c>
      <c r="DG1" s="33" t="s">
        <v>195</v>
      </c>
      <c r="DH1" s="35" t="s">
        <v>203</v>
      </c>
      <c r="DI1" s="40" t="s">
        <v>201</v>
      </c>
      <c r="DJ1" s="41" t="s">
        <v>459</v>
      </c>
      <c r="DL1" s="54" t="s">
        <v>539</v>
      </c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</row>
    <row r="2" spans="1:146" ht="15">
      <c r="A2" s="2" t="s">
        <v>217</v>
      </c>
      <c r="B2" s="1" t="s">
        <v>216</v>
      </c>
      <c r="C2" s="1" t="s">
        <v>216</v>
      </c>
      <c r="D2" s="10">
        <v>14100000</v>
      </c>
      <c r="E2" s="10">
        <v>25400000</v>
      </c>
      <c r="F2" s="11">
        <f>(1/34)*LN(E2/D2)*100</f>
        <v>1.7311011077657892</v>
      </c>
      <c r="G2"/>
      <c r="H2" s="13">
        <v>46265779365</v>
      </c>
      <c r="J2" s="11">
        <v>5650.5694792514023</v>
      </c>
      <c r="K2" s="11">
        <v>1.183934</v>
      </c>
      <c r="L2" s="11">
        <v>1.7875080000000001</v>
      </c>
      <c r="M2" s="12">
        <f>T2/(BC2/100)</f>
        <v>2569.8196237743609</v>
      </c>
      <c r="N2" s="12">
        <f>AD2/(BD2/100)</f>
        <v>3092.4368844850565</v>
      </c>
      <c r="O2" s="14"/>
      <c r="S2" s="11">
        <v>857.87519999999995</v>
      </c>
      <c r="T2" s="11">
        <v>850.43460000000005</v>
      </c>
      <c r="U2" s="11">
        <v>802.6164</v>
      </c>
      <c r="V2" s="11">
        <v>981.5204</v>
      </c>
      <c r="W2" s="11">
        <v>704.73749999999995</v>
      </c>
      <c r="X2" s="11">
        <v>447.96039999999999</v>
      </c>
      <c r="Y2" s="11">
        <v>382.75729999999999</v>
      </c>
      <c r="Z2" s="11">
        <v>666.49220000000003</v>
      </c>
      <c r="AA2" s="11">
        <v>687.72580000000005</v>
      </c>
      <c r="AB2" s="11">
        <v>736.49710000000005</v>
      </c>
      <c r="AC2" s="11">
        <v>1008.908</v>
      </c>
      <c r="AD2" s="11">
        <v>1169.653</v>
      </c>
      <c r="AE2" s="11">
        <f>(1/34)*(LN(AD2/T2))*100</f>
        <v>0.93739673432532544</v>
      </c>
      <c r="AF2" s="52"/>
      <c r="AG2" s="11">
        <v>8.6227359999999997</v>
      </c>
      <c r="AH2" s="11">
        <v>17.917269999999998</v>
      </c>
      <c r="AI2" s="11">
        <v>15.696969999999999</v>
      </c>
      <c r="AJ2" s="11">
        <v>-8.6300059999999998</v>
      </c>
      <c r="AK2" s="11">
        <v>8.1690087325952696</v>
      </c>
      <c r="AM2" s="5"/>
      <c r="AN2" s="5"/>
      <c r="AO2" s="5"/>
      <c r="AP2" s="5"/>
      <c r="AR2" s="11">
        <v>1.2773809519999999</v>
      </c>
      <c r="AS2" s="5">
        <v>14.272300778247709</v>
      </c>
      <c r="AT2" s="5"/>
      <c r="AU2" s="5">
        <v>26.948357630882779</v>
      </c>
      <c r="AV2" s="5"/>
      <c r="AX2" s="11">
        <v>4.844041335</v>
      </c>
      <c r="AY2" s="4"/>
      <c r="AZ2" s="12">
        <v>1000000</v>
      </c>
      <c r="BA2" s="12">
        <v>4666136</v>
      </c>
      <c r="BB2" s="10">
        <v>9607046.9049999993</v>
      </c>
      <c r="BC2" s="11">
        <f>BA2*100/D2</f>
        <v>33.093163120567375</v>
      </c>
      <c r="BD2" s="16">
        <v>37.823019311023621</v>
      </c>
      <c r="BE2" s="5"/>
      <c r="BF2" s="5">
        <v>22.116446415884429</v>
      </c>
      <c r="BG2" s="5"/>
      <c r="BH2" s="5">
        <v>32.527494288925254</v>
      </c>
      <c r="BJ2" s="11">
        <v>59.738297199999998</v>
      </c>
      <c r="BK2" s="3">
        <v>3892</v>
      </c>
      <c r="BM2" s="5"/>
      <c r="BN2" s="5"/>
      <c r="BO2" s="5">
        <v>2.5282401948503848E-2</v>
      </c>
      <c r="BP2" s="5">
        <v>7.6920000000000002</v>
      </c>
      <c r="BQ2" s="5">
        <v>6.4820000000000002</v>
      </c>
      <c r="BR2" s="3">
        <v>133.69999999999999</v>
      </c>
      <c r="BS2" s="11">
        <v>59.274560213088989</v>
      </c>
      <c r="BT2" s="11">
        <v>3.2947000116109848E-2</v>
      </c>
      <c r="BV2" s="11">
        <v>37.319463414634143</v>
      </c>
      <c r="BW2" s="11">
        <v>44.29802439024391</v>
      </c>
      <c r="BX2" s="17">
        <v>88.408298702163378</v>
      </c>
      <c r="BY2" s="17">
        <v>93.531491824834717</v>
      </c>
      <c r="BZ2" s="17">
        <v>0.62339999999999995</v>
      </c>
      <c r="CA2" s="17">
        <v>3.3313999999999999</v>
      </c>
      <c r="CB2" s="17">
        <v>43.810879999999997</v>
      </c>
      <c r="CC2" s="17">
        <v>8.3000000000000007</v>
      </c>
      <c r="CD2" s="17">
        <v>5.3</v>
      </c>
      <c r="CE2" s="17">
        <v>1.3242</v>
      </c>
      <c r="CG2" s="5">
        <v>3.3553979541810803</v>
      </c>
      <c r="CH2" s="5">
        <v>0.43394690661833074</v>
      </c>
      <c r="CI2" s="5">
        <v>40.264775450172962</v>
      </c>
      <c r="CJ2" s="8"/>
      <c r="CL2" s="3">
        <v>29.4</v>
      </c>
      <c r="CM2" s="5">
        <v>38.700000000000003</v>
      </c>
      <c r="CN2" s="5">
        <v>9</v>
      </c>
      <c r="CQ2" s="11">
        <v>-2.0447549280000001</v>
      </c>
      <c r="CR2" s="11">
        <v>-1.5701971560000001</v>
      </c>
      <c r="CS2" s="12">
        <v>6</v>
      </c>
      <c r="CT2" s="11">
        <v>2.7531237229999999</v>
      </c>
      <c r="CV2" s="43"/>
      <c r="CW2" s="44"/>
      <c r="CX2" s="44"/>
      <c r="CY2" s="44"/>
      <c r="CZ2" s="44"/>
      <c r="DA2" s="47"/>
      <c r="DB2" s="44"/>
      <c r="DC2" s="17"/>
      <c r="DE2" s="19"/>
      <c r="DG2" s="11">
        <v>33.782310485839844</v>
      </c>
      <c r="DH2" s="50">
        <v>646212</v>
      </c>
      <c r="DJ2" s="21">
        <f t="shared" ref="DJ2:DJ33" si="0">COUNTBLANK(D2:DC2)</f>
        <v>38</v>
      </c>
      <c r="DL2" s="12" t="e">
        <f>(((AD1/Q1)^(1/49)) -1)*100</f>
        <v>#VALUE!</v>
      </c>
    </row>
    <row r="3" spans="1:146" ht="15">
      <c r="A3" s="2" t="s">
        <v>221</v>
      </c>
      <c r="B3" s="1" t="s">
        <v>220</v>
      </c>
      <c r="C3" s="1" t="s">
        <v>220</v>
      </c>
      <c r="D3" s="10">
        <v>2401108</v>
      </c>
      <c r="E3" s="10">
        <v>2983000</v>
      </c>
      <c r="F3" s="11">
        <f t="shared" ref="F3:F66" si="1">(1/34)*LN(E3/D3)*100</f>
        <v>0.638232964845037</v>
      </c>
      <c r="G3"/>
      <c r="H3" s="12">
        <v>57696527627</v>
      </c>
      <c r="J3" s="11">
        <v>42519.887157053359</v>
      </c>
      <c r="K3" s="11">
        <v>2.304586</v>
      </c>
      <c r="L3" s="11">
        <v>2.8904749999999999</v>
      </c>
      <c r="M3" s="12">
        <f>T3/(BC3/100)</f>
        <v>7055.313834247173</v>
      </c>
      <c r="N3" s="12">
        <f>AD3/(BD3/100)</f>
        <v>13806.297871777713</v>
      </c>
      <c r="O3" s="14"/>
      <c r="S3" s="11">
        <v>2465.5070000000001</v>
      </c>
      <c r="T3" s="11">
        <v>2696.0030000000002</v>
      </c>
      <c r="U3" s="11">
        <v>2946.3240000000001</v>
      </c>
      <c r="V3" s="11">
        <v>2965.17</v>
      </c>
      <c r="W3" s="11">
        <v>2811.203</v>
      </c>
      <c r="X3" s="11">
        <v>2740.2579999999998</v>
      </c>
      <c r="Y3" s="11">
        <v>3520.01</v>
      </c>
      <c r="Z3" s="11">
        <v>5030.5959999999995</v>
      </c>
      <c r="AA3" s="11">
        <v>5500.799</v>
      </c>
      <c r="AB3" s="11">
        <v>6018.5140000000001</v>
      </c>
      <c r="AC3" s="11">
        <v>6485.1869999999999</v>
      </c>
      <c r="AD3" s="11">
        <v>6643.0110000000004</v>
      </c>
      <c r="AE3" s="11">
        <f t="shared" ref="AE3:AE55" si="2">(1/34)*(LN(AD3/T3))*100</f>
        <v>2.6523382904441646</v>
      </c>
      <c r="AF3" s="52"/>
      <c r="AG3" s="11">
        <v>43.075800000000001</v>
      </c>
      <c r="AH3" s="11">
        <v>34.134160000000001</v>
      </c>
      <c r="AI3" s="11">
        <v>32.245719999999999</v>
      </c>
      <c r="AJ3" s="11">
        <v>16.529640000000001</v>
      </c>
      <c r="AL3" s="11">
        <v>7.4385922781281328</v>
      </c>
      <c r="AM3" s="5"/>
      <c r="AN3" s="5">
        <v>9.6436938744651002</v>
      </c>
      <c r="AO3" s="5"/>
      <c r="AP3" s="5">
        <v>7.986907277365507</v>
      </c>
      <c r="AR3" s="11">
        <v>8.139282584</v>
      </c>
      <c r="AS3" s="5"/>
      <c r="AT3" s="5">
        <v>54.375465207014031</v>
      </c>
      <c r="AU3" s="5"/>
      <c r="AV3" s="5">
        <v>83.027473754718145</v>
      </c>
      <c r="AW3" s="11">
        <v>0.22857142857142856</v>
      </c>
      <c r="AY3" s="4"/>
      <c r="AZ3" s="12">
        <v>-75000</v>
      </c>
      <c r="BA3" s="12">
        <v>917520.4</v>
      </c>
      <c r="BB3" s="10">
        <v>1435294.385</v>
      </c>
      <c r="BC3" s="11">
        <f>BA3*100/D3</f>
        <v>38.212375286742621</v>
      </c>
      <c r="BD3" s="16">
        <v>48.115802380154207</v>
      </c>
      <c r="BE3" s="5"/>
      <c r="BF3" s="5">
        <v>19.702385827392906</v>
      </c>
      <c r="BG3" s="5"/>
      <c r="BH3" s="5">
        <v>20.764025140364069</v>
      </c>
      <c r="BJ3" s="11">
        <v>41.779741199999997</v>
      </c>
      <c r="BK3" s="3">
        <v>13200</v>
      </c>
      <c r="BL3" s="12">
        <v>0</v>
      </c>
      <c r="BM3" s="5">
        <v>1.2728624840540581</v>
      </c>
      <c r="BN3" s="5">
        <v>0</v>
      </c>
      <c r="BO3" s="5">
        <v>1.3533295578105118</v>
      </c>
      <c r="BP3" s="5">
        <v>4.4539999999999997</v>
      </c>
      <c r="BQ3" s="5">
        <v>1.8540000000000001</v>
      </c>
      <c r="BR3" s="3">
        <v>13.5</v>
      </c>
      <c r="BS3" s="11">
        <v>0</v>
      </c>
      <c r="BT3" s="11">
        <v>1.448300015181303E-2</v>
      </c>
      <c r="BU3" s="10">
        <v>2904</v>
      </c>
      <c r="BV3" s="11">
        <v>68.325829268292694</v>
      </c>
      <c r="BW3" s="11">
        <v>76.753658536585377</v>
      </c>
      <c r="BX3" s="17">
        <v>79.932862466236386</v>
      </c>
      <c r="BY3" s="17">
        <v>49.42123814263924</v>
      </c>
      <c r="BZ3" s="17">
        <v>6.1775000000000002</v>
      </c>
      <c r="CA3" s="17">
        <v>10.379799999999999</v>
      </c>
      <c r="CB3" s="17">
        <v>72.355540000000005</v>
      </c>
      <c r="CC3" s="17">
        <v>7.6</v>
      </c>
      <c r="CD3" s="17">
        <v>4.9000000000000004</v>
      </c>
      <c r="CE3" s="17">
        <v>10.158899999999999</v>
      </c>
      <c r="CF3" s="17">
        <v>384</v>
      </c>
      <c r="CG3" s="5">
        <v>41.200898433129836</v>
      </c>
      <c r="CH3" s="5">
        <v>11.504558562481639</v>
      </c>
      <c r="CI3" s="5">
        <v>131.89405917906893</v>
      </c>
      <c r="CJ3" s="8">
        <v>11.696999999999999</v>
      </c>
      <c r="CL3" s="3">
        <v>34.51</v>
      </c>
      <c r="CM3" s="5">
        <v>43.02</v>
      </c>
      <c r="CN3" s="5">
        <v>8.14</v>
      </c>
      <c r="CP3" s="11">
        <v>0.22042599320411682</v>
      </c>
      <c r="CQ3" s="11">
        <v>-0.51550348000000001</v>
      </c>
      <c r="CR3" s="11">
        <v>-0.39720351399999998</v>
      </c>
      <c r="CS3" s="12">
        <v>3</v>
      </c>
      <c r="CT3" s="11">
        <v>7.0945094E-2</v>
      </c>
      <c r="CV3" s="45">
        <v>60.9</v>
      </c>
      <c r="CW3" s="45">
        <v>56.000000000000007</v>
      </c>
      <c r="CX3" s="45">
        <v>46.800000000000004</v>
      </c>
      <c r="CY3" s="45">
        <v>33.1</v>
      </c>
      <c r="CZ3" s="45">
        <v>63.5</v>
      </c>
      <c r="DA3" s="45">
        <v>25.6</v>
      </c>
      <c r="DB3" s="49">
        <v>4.4000000000000004</v>
      </c>
      <c r="DC3" s="17">
        <v>47.599999999999994</v>
      </c>
      <c r="DG3" s="11">
        <v>41.143260955810547</v>
      </c>
      <c r="DH3" s="50">
        <v>27899.96</v>
      </c>
      <c r="DJ3" s="21">
        <f t="shared" si="0"/>
        <v>21</v>
      </c>
      <c r="DL3" s="12" t="e">
        <f t="shared" ref="DL3:DL66" si="3">(((AD2/Q2)^(1/49)) -1)*100</f>
        <v>#DIV/0!</v>
      </c>
    </row>
    <row r="4" spans="1:146" ht="15">
      <c r="A4" s="2" t="s">
        <v>69</v>
      </c>
      <c r="B4" s="1" t="s">
        <v>68</v>
      </c>
      <c r="C4" s="1" t="s">
        <v>68</v>
      </c>
      <c r="D4" s="10">
        <v>16100000</v>
      </c>
      <c r="E4" s="10">
        <v>34200000</v>
      </c>
      <c r="F4" s="11">
        <f t="shared" si="1"/>
        <v>2.2159010943474766</v>
      </c>
      <c r="G4" s="51">
        <v>204100000000</v>
      </c>
      <c r="H4" s="23">
        <v>730775000000</v>
      </c>
      <c r="I4" s="11">
        <f>G4/BA4</f>
        <v>52523.941369796601</v>
      </c>
      <c r="J4" s="11">
        <v>50246.459006006917</v>
      </c>
      <c r="K4" s="11">
        <v>1.4085650000000001</v>
      </c>
      <c r="L4" s="11">
        <v>2.3847960000000001</v>
      </c>
      <c r="M4" s="12">
        <f>T4/(BC4/100)</f>
        <v>16840.633303369897</v>
      </c>
      <c r="N4" s="12">
        <f>AD4/(BD4/100)</f>
        <v>13988.200945132028</v>
      </c>
      <c r="O4" s="14"/>
      <c r="Q4" s="11">
        <v>4078.7310000000002</v>
      </c>
      <c r="R4" s="11">
        <v>3376.627</v>
      </c>
      <c r="S4" s="11">
        <v>4025.37</v>
      </c>
      <c r="T4" s="11">
        <v>4064.6039999999998</v>
      </c>
      <c r="U4" s="11">
        <v>4830.9830000000002</v>
      </c>
      <c r="V4" s="11">
        <v>5174.0420000000004</v>
      </c>
      <c r="W4" s="11">
        <v>4961.8879999999999</v>
      </c>
      <c r="X4" s="11">
        <v>4517.0330000000004</v>
      </c>
      <c r="Y4" s="11">
        <v>4933.5010000000002</v>
      </c>
      <c r="Z4" s="11">
        <v>5899.7259999999997</v>
      </c>
      <c r="AA4" s="11">
        <v>5961.4089999999997</v>
      </c>
      <c r="AB4" s="11">
        <v>6064.8440000000001</v>
      </c>
      <c r="AC4" s="11">
        <v>6162.2759999999998</v>
      </c>
      <c r="AD4" s="11">
        <v>6069.5559999999996</v>
      </c>
      <c r="AE4" s="11">
        <f t="shared" si="2"/>
        <v>1.179320983803132</v>
      </c>
      <c r="AF4" s="53">
        <v>-1.5348005271844301</v>
      </c>
      <c r="AG4" s="11">
        <v>50.557639999999999</v>
      </c>
      <c r="AH4" s="11">
        <v>32.01746</v>
      </c>
      <c r="AI4" s="11">
        <v>36.165230000000001</v>
      </c>
      <c r="AJ4" s="11">
        <v>43.75</v>
      </c>
      <c r="AK4" s="11">
        <v>36.130163787988877</v>
      </c>
      <c r="AL4" s="11">
        <v>45.468880741043058</v>
      </c>
      <c r="AM4" s="5">
        <v>14.35674050569625</v>
      </c>
      <c r="AN4" s="5">
        <v>13.904001010122125</v>
      </c>
      <c r="AO4" s="5"/>
      <c r="AP4" s="5"/>
      <c r="AQ4" s="11">
        <v>0.76488302600000002</v>
      </c>
      <c r="AR4" s="11">
        <v>2.0248757529999999</v>
      </c>
      <c r="AS4" s="5">
        <v>42.965599189392776</v>
      </c>
      <c r="AT4" s="5">
        <v>36.116967847854298</v>
      </c>
      <c r="AU4" s="5">
        <v>76.654535334075504</v>
      </c>
      <c r="AV4" s="5">
        <v>76.520583927744767</v>
      </c>
      <c r="AX4" s="11">
        <v>4.4503290529999999</v>
      </c>
      <c r="AY4" s="4"/>
      <c r="AZ4" s="12">
        <v>-140000</v>
      </c>
      <c r="BA4" s="12">
        <v>3885847</v>
      </c>
      <c r="BB4" s="10">
        <v>14839564.859999999</v>
      </c>
      <c r="BC4" s="11">
        <f>BA4*100/D4</f>
        <v>24.135695652173911</v>
      </c>
      <c r="BD4" s="16">
        <v>43.390540526315782</v>
      </c>
      <c r="BE4" s="5">
        <v>50.212938354551916</v>
      </c>
      <c r="BF4" s="5">
        <v>54.541212250679152</v>
      </c>
      <c r="BG4" s="5">
        <v>10.418408215296306</v>
      </c>
      <c r="BH4" s="5">
        <v>11.732653274111534</v>
      </c>
      <c r="BI4" s="17">
        <v>929.62941379999995</v>
      </c>
      <c r="BJ4" s="11">
        <v>20.870620800000001</v>
      </c>
      <c r="BK4" s="3"/>
      <c r="BL4" s="12">
        <v>0.14618213990886753</v>
      </c>
      <c r="BM4" s="5">
        <v>16.733960582556257</v>
      </c>
      <c r="BN4" s="5">
        <v>6.8892509267985194E-2</v>
      </c>
      <c r="BO4" s="5">
        <v>4.1350466451699326</v>
      </c>
      <c r="BP4" s="5">
        <v>7.3319999999999999</v>
      </c>
      <c r="BQ4" s="5">
        <v>2.3420000000000001</v>
      </c>
      <c r="BR4" s="3">
        <v>29</v>
      </c>
      <c r="BS4" s="11">
        <v>0</v>
      </c>
      <c r="BT4" s="11">
        <v>1.3411000370979309E-2</v>
      </c>
      <c r="BU4" s="10">
        <v>3104.333333</v>
      </c>
      <c r="BV4" s="11">
        <v>56.195560975609766</v>
      </c>
      <c r="BW4" s="11">
        <v>72.62275609756098</v>
      </c>
      <c r="BX4" s="17">
        <v>107.43931198012913</v>
      </c>
      <c r="BY4" s="17">
        <v>46.91685292232593</v>
      </c>
      <c r="BZ4" s="17">
        <v>1.1991000000000001</v>
      </c>
      <c r="CA4" s="17">
        <v>7.0381999999999998</v>
      </c>
      <c r="CC4" s="17">
        <v>8.5</v>
      </c>
      <c r="CD4" s="17">
        <v>5.4</v>
      </c>
      <c r="CE4" s="17">
        <v>5.8842999999999996</v>
      </c>
      <c r="CG4" s="5">
        <v>13.468796952727674</v>
      </c>
      <c r="CH4" s="5">
        <v>7.3825198514305734</v>
      </c>
      <c r="CI4" s="5">
        <v>93.793905054151722</v>
      </c>
      <c r="CJ4" s="8">
        <v>10.653</v>
      </c>
      <c r="CL4" s="3"/>
      <c r="CM4" s="5"/>
      <c r="CN4" s="5"/>
      <c r="CO4" s="11">
        <v>0.61000001430511475</v>
      </c>
      <c r="CP4" s="11">
        <v>0.33939999341964722</v>
      </c>
      <c r="CQ4" s="11">
        <v>-0.73156039900000003</v>
      </c>
      <c r="CR4" s="11">
        <v>-0.49056125</v>
      </c>
      <c r="CS4" s="12">
        <v>6</v>
      </c>
      <c r="CT4" s="11">
        <v>1.1972149560000001</v>
      </c>
      <c r="CU4" s="11">
        <v>0.18000000715255737</v>
      </c>
      <c r="CV4" s="45">
        <v>17.899999999999999</v>
      </c>
      <c r="CW4" s="45">
        <v>56.2</v>
      </c>
      <c r="CX4" s="45">
        <v>17.5</v>
      </c>
      <c r="CY4" s="45">
        <v>76.8</v>
      </c>
      <c r="CZ4" s="46"/>
      <c r="DA4" s="45">
        <v>11.200000000000001</v>
      </c>
      <c r="DB4" s="49">
        <v>4.5999999999999996</v>
      </c>
      <c r="DC4" s="17">
        <v>65.433333333333337</v>
      </c>
      <c r="DD4" s="13">
        <v>1</v>
      </c>
      <c r="DG4" s="11">
        <v>28.142250061035156</v>
      </c>
      <c r="DH4" s="50">
        <v>2309484</v>
      </c>
      <c r="DI4" s="20">
        <v>4.5345000922679901E-2</v>
      </c>
      <c r="DJ4" s="21">
        <f t="shared" si="0"/>
        <v>14</v>
      </c>
      <c r="DL4" s="12" t="e">
        <f t="shared" si="3"/>
        <v>#DIV/0!</v>
      </c>
    </row>
    <row r="5" spans="1:146" ht="15">
      <c r="A5" s="2" t="s">
        <v>219</v>
      </c>
      <c r="B5" s="1" t="s">
        <v>218</v>
      </c>
      <c r="C5" s="1" t="s">
        <v>218</v>
      </c>
      <c r="D5" s="10">
        <v>5885455</v>
      </c>
      <c r="E5" s="10">
        <v>12800000</v>
      </c>
      <c r="F5" s="11">
        <f t="shared" si="1"/>
        <v>2.285179758805417</v>
      </c>
      <c r="G5" s="51"/>
      <c r="H5" s="22">
        <v>101034000000</v>
      </c>
      <c r="J5" s="11">
        <v>17638.281085446084</v>
      </c>
      <c r="M5" s="12">
        <f>T5/(BC5/100)</f>
        <v>5839.2352120529285</v>
      </c>
      <c r="N5" s="12">
        <f>AD5/(BD5/100)</f>
        <v>7352.1391495113221</v>
      </c>
      <c r="O5" s="14"/>
      <c r="S5" s="11">
        <v>2450.1309999999999</v>
      </c>
      <c r="T5" s="11">
        <v>2617.5610000000001</v>
      </c>
      <c r="U5" s="11">
        <v>2087.0509999999999</v>
      </c>
      <c r="V5" s="11">
        <v>2121.7890000000002</v>
      </c>
      <c r="W5" s="11">
        <v>2358.585</v>
      </c>
      <c r="X5" s="11">
        <v>1997.204</v>
      </c>
      <c r="Y5" s="11">
        <v>2335.857</v>
      </c>
      <c r="Z5" s="11">
        <v>3108.6860000000001</v>
      </c>
      <c r="AA5" s="11">
        <v>3673.8240000000001</v>
      </c>
      <c r="AB5" s="11">
        <v>4354.973</v>
      </c>
      <c r="AC5" s="11">
        <v>4848.87</v>
      </c>
      <c r="AD5" s="11">
        <v>4754.6790000000001</v>
      </c>
      <c r="AE5" s="11">
        <f t="shared" si="2"/>
        <v>1.7555476990032797</v>
      </c>
      <c r="AF5" s="53"/>
      <c r="AG5" s="11">
        <v>22.453510000000001</v>
      </c>
      <c r="AH5" s="11">
        <v>23.935459999999999</v>
      </c>
      <c r="AI5" s="11">
        <v>22.35256</v>
      </c>
      <c r="AJ5" s="11">
        <v>29.069769999999998</v>
      </c>
      <c r="AL5" s="11">
        <v>20.821144629759978</v>
      </c>
      <c r="AM5" s="5"/>
      <c r="AN5" s="5"/>
      <c r="AO5" s="5"/>
      <c r="AP5" s="5">
        <v>2.2630413595519991</v>
      </c>
      <c r="AR5" s="11">
        <v>2.9211998270000001</v>
      </c>
      <c r="AS5" s="5"/>
      <c r="AT5" s="5">
        <v>46.230688569072768</v>
      </c>
      <c r="AU5" s="5"/>
      <c r="AV5" s="5">
        <v>98.463681143920411</v>
      </c>
      <c r="AY5" s="4"/>
      <c r="AZ5" s="12">
        <v>80000</v>
      </c>
      <c r="BA5" s="12">
        <v>2638280</v>
      </c>
      <c r="BB5" s="10">
        <v>8277848.1150000002</v>
      </c>
      <c r="BC5" s="11">
        <f>BA5*100/D5</f>
        <v>44.827120418047542</v>
      </c>
      <c r="BD5" s="16">
        <v>64.670688398437505</v>
      </c>
      <c r="BE5" s="5"/>
      <c r="BF5" s="5">
        <v>59.046203683604126</v>
      </c>
      <c r="BG5" s="5"/>
      <c r="BH5" s="5">
        <v>10.202548132315863</v>
      </c>
      <c r="BI5" s="17">
        <v>120.5304142</v>
      </c>
      <c r="BJ5" s="11">
        <v>69.288685299999997</v>
      </c>
      <c r="BK5" s="3">
        <v>1500</v>
      </c>
      <c r="BL5" s="12">
        <v>0</v>
      </c>
      <c r="BM5" s="5">
        <v>29.069227159616322</v>
      </c>
      <c r="BN5" s="5">
        <v>0</v>
      </c>
      <c r="BO5" s="5">
        <v>1.4094888600328632</v>
      </c>
      <c r="BP5" s="5">
        <v>7.1849999999999996</v>
      </c>
      <c r="BQ5" s="5">
        <v>5.6369999999999996</v>
      </c>
      <c r="BR5" s="3">
        <v>98.1</v>
      </c>
      <c r="BS5" s="11">
        <v>100</v>
      </c>
      <c r="BT5" s="11">
        <v>4.8149209022521973</v>
      </c>
      <c r="BV5" s="11">
        <v>39.065560975609763</v>
      </c>
      <c r="BW5" s="11">
        <v>47.551658536585371</v>
      </c>
      <c r="BX5" s="17">
        <v>95.771690292608895</v>
      </c>
      <c r="BY5" s="17">
        <v>90.215501648094104</v>
      </c>
      <c r="CG5" s="5">
        <v>3.2836635521779218</v>
      </c>
      <c r="CH5" s="5">
        <v>1.6390151993509225</v>
      </c>
      <c r="CI5" s="5">
        <v>43.840319669025746</v>
      </c>
      <c r="CJ5" s="8">
        <v>1.847</v>
      </c>
      <c r="CL5" s="3">
        <v>58.64</v>
      </c>
      <c r="CM5" s="5">
        <v>61.86</v>
      </c>
      <c r="CN5" s="5">
        <v>2</v>
      </c>
      <c r="CQ5" s="11">
        <v>-1.193690377</v>
      </c>
      <c r="CR5" s="11">
        <v>-1.3366259659999999</v>
      </c>
      <c r="CT5" s="11">
        <v>0.240910597</v>
      </c>
      <c r="CV5" s="45"/>
      <c r="CW5" s="46"/>
      <c r="CX5" s="46"/>
      <c r="CY5" s="46"/>
      <c r="CZ5" s="46"/>
      <c r="DA5" s="48"/>
      <c r="DB5" s="49"/>
      <c r="DC5" s="17"/>
      <c r="DD5" s="12">
        <v>1</v>
      </c>
      <c r="DG5" s="11">
        <v>-12.357729911804199</v>
      </c>
      <c r="DH5" s="50">
        <v>1235014</v>
      </c>
      <c r="DI5" s="20">
        <v>3.8629982620477676E-2</v>
      </c>
      <c r="DJ5" s="21">
        <f t="shared" si="0"/>
        <v>42</v>
      </c>
      <c r="DL5" s="12">
        <f t="shared" si="3"/>
        <v>0.81452289548551438</v>
      </c>
    </row>
    <row r="6" spans="1:146" ht="15">
      <c r="A6" s="2" t="s">
        <v>229</v>
      </c>
      <c r="B6" s="1" t="s">
        <v>228</v>
      </c>
      <c r="C6" s="1" t="s">
        <v>228</v>
      </c>
      <c r="D6" s="10">
        <v>68041</v>
      </c>
      <c r="E6" s="10">
        <v>85700</v>
      </c>
      <c r="F6" s="11">
        <f t="shared" si="1"/>
        <v>0.67865400278575583</v>
      </c>
      <c r="G6" s="51"/>
      <c r="H6" s="12">
        <v>4113528233</v>
      </c>
      <c r="O6" s="14"/>
      <c r="S6" s="11">
        <v>4638.4780000000001</v>
      </c>
      <c r="T6" s="11">
        <v>5482.9350000000004</v>
      </c>
      <c r="U6" s="11">
        <v>6658.8410000000003</v>
      </c>
      <c r="V6" s="11">
        <v>9163.1509999999998</v>
      </c>
      <c r="W6" s="11">
        <v>11753.2</v>
      </c>
      <c r="X6" s="11">
        <v>12816.81</v>
      </c>
      <c r="Y6" s="11">
        <v>13898.33</v>
      </c>
      <c r="Z6" s="11">
        <v>14919.83</v>
      </c>
      <c r="AA6" s="11">
        <v>15747.92</v>
      </c>
      <c r="AB6" s="11">
        <v>17445.12</v>
      </c>
      <c r="AC6" s="11">
        <v>17230.240000000002</v>
      </c>
      <c r="AD6" s="11">
        <v>15091.07</v>
      </c>
      <c r="AE6" s="11">
        <f t="shared" si="2"/>
        <v>2.977831284189083</v>
      </c>
      <c r="AF6" s="53"/>
      <c r="AG6" s="11">
        <v>9.7440280000000001</v>
      </c>
      <c r="AH6" s="11">
        <v>39.970669999999998</v>
      </c>
      <c r="AI6" s="11">
        <v>19.885149999999999</v>
      </c>
      <c r="AJ6" s="11">
        <v>55.15813</v>
      </c>
      <c r="AL6" s="11">
        <v>55.158127601644111</v>
      </c>
      <c r="AM6" s="5"/>
      <c r="AN6" s="5">
        <v>19.372267455559335</v>
      </c>
      <c r="AO6" s="5"/>
      <c r="AP6" s="5">
        <v>10.273701926852919</v>
      </c>
      <c r="AR6" s="11">
        <v>11.43872189</v>
      </c>
      <c r="AS6" s="5"/>
      <c r="AT6" s="5">
        <v>68.196782469827482</v>
      </c>
      <c r="AU6" s="5"/>
      <c r="AV6" s="5">
        <v>115.71982092834516</v>
      </c>
      <c r="AY6" s="4"/>
      <c r="BB6" s="10"/>
      <c r="BC6" s="11"/>
      <c r="BD6" s="16"/>
      <c r="BE6" s="5"/>
      <c r="BF6" s="5">
        <v>28.089481258031995</v>
      </c>
      <c r="BG6" s="5"/>
      <c r="BH6" s="5">
        <v>3.5590885655141631</v>
      </c>
      <c r="BI6" s="17">
        <v>1503.4599470000001</v>
      </c>
      <c r="BJ6" s="11">
        <v>20.224719099999998</v>
      </c>
      <c r="BK6" s="3">
        <v>10312</v>
      </c>
      <c r="BL6" s="12">
        <v>0</v>
      </c>
      <c r="BM6" s="5">
        <v>0</v>
      </c>
      <c r="BN6" s="5"/>
      <c r="BO6" s="5">
        <v>5.0912063147324291</v>
      </c>
      <c r="BP6" s="5">
        <v>2.4297999999999997</v>
      </c>
      <c r="BQ6" s="5"/>
      <c r="BR6" s="3">
        <v>10.5</v>
      </c>
      <c r="BU6" s="10">
        <v>2319</v>
      </c>
      <c r="CB6" s="17">
        <v>110.45565999999999</v>
      </c>
      <c r="CG6" s="5">
        <v>74.200913242009136</v>
      </c>
      <c r="CH6" s="5">
        <v>42.636986301369859</v>
      </c>
      <c r="CI6" s="5">
        <v>154.02397260273972</v>
      </c>
      <c r="CJ6" s="8"/>
      <c r="CL6" s="3"/>
      <c r="CM6" s="5"/>
      <c r="CN6" s="5"/>
      <c r="CQ6" s="11">
        <v>0.98469155900000005</v>
      </c>
      <c r="CR6" s="11">
        <v>1.3561365480000001</v>
      </c>
      <c r="CS6" s="12">
        <v>3</v>
      </c>
      <c r="CT6" s="11">
        <v>-0.75242958000000004</v>
      </c>
      <c r="CV6" s="45"/>
      <c r="CW6" s="46"/>
      <c r="CX6" s="46"/>
      <c r="CY6" s="46"/>
      <c r="CZ6" s="46"/>
      <c r="DA6" s="48"/>
      <c r="DB6" s="49"/>
      <c r="DC6" s="17"/>
      <c r="DG6" s="11">
        <v>17.049999237060547</v>
      </c>
      <c r="DH6" s="50"/>
      <c r="DJ6" s="21">
        <f t="shared" si="0"/>
        <v>58</v>
      </c>
      <c r="DL6" s="12" t="e">
        <f t="shared" si="3"/>
        <v>#DIV/0!</v>
      </c>
    </row>
    <row r="7" spans="1:146" ht="15">
      <c r="A7" s="2" t="s">
        <v>225</v>
      </c>
      <c r="B7" s="1" t="s">
        <v>224</v>
      </c>
      <c r="C7" s="1" t="s">
        <v>224</v>
      </c>
      <c r="D7" s="10">
        <v>26100000</v>
      </c>
      <c r="E7" s="10">
        <v>40900000</v>
      </c>
      <c r="F7" s="11">
        <f t="shared" si="1"/>
        <v>1.3211610256473774</v>
      </c>
      <c r="G7" s="51">
        <v>534800000000</v>
      </c>
      <c r="H7" s="23">
        <v>1105920000000</v>
      </c>
      <c r="I7" s="11">
        <f>G7/BA7</f>
        <v>49981.308411214952</v>
      </c>
      <c r="J7" s="11">
        <v>55566.550609971819</v>
      </c>
      <c r="K7" s="11">
        <v>2.3043</v>
      </c>
      <c r="L7" s="11">
        <v>2.7512159999999999</v>
      </c>
      <c r="M7" s="12">
        <f>T7/(BC7/100)</f>
        <v>19916.666074766352</v>
      </c>
      <c r="N7" s="12">
        <f>AD7/(BD7/100)</f>
        <v>24961.34421401794</v>
      </c>
      <c r="O7" s="14">
        <v>5421.201</v>
      </c>
      <c r="P7" s="15">
        <v>5685.36</v>
      </c>
      <c r="Q7" s="11">
        <v>6243.5739999999996</v>
      </c>
      <c r="R7" s="11">
        <v>6872.2</v>
      </c>
      <c r="S7" s="11">
        <v>7810.6149999999998</v>
      </c>
      <c r="T7" s="11">
        <v>8165.07</v>
      </c>
      <c r="U7" s="11">
        <v>8638.5159999999996</v>
      </c>
      <c r="V7" s="11">
        <v>7294.2929999999997</v>
      </c>
      <c r="W7" s="11">
        <v>6822.3209999999999</v>
      </c>
      <c r="X7" s="11">
        <v>8577.7909999999993</v>
      </c>
      <c r="Y7" s="11">
        <v>9171.5650000000005</v>
      </c>
      <c r="Z7" s="11">
        <v>9974.5460000000003</v>
      </c>
      <c r="AA7" s="11">
        <v>10655.16</v>
      </c>
      <c r="AB7" s="11">
        <v>11346.22</v>
      </c>
      <c r="AC7" s="11">
        <v>11852.82</v>
      </c>
      <c r="AD7" s="11">
        <v>11961.4</v>
      </c>
      <c r="AE7" s="11">
        <f t="shared" si="2"/>
        <v>1.1229985263652211</v>
      </c>
      <c r="AF7" s="53">
        <v>0.212598194309297</v>
      </c>
      <c r="AG7" s="11">
        <v>23.369399999999999</v>
      </c>
      <c r="AH7" s="11">
        <v>22.66619</v>
      </c>
      <c r="AI7" s="11">
        <v>20.588760000000001</v>
      </c>
      <c r="AJ7" s="11">
        <v>26.22833</v>
      </c>
      <c r="AK7" s="11">
        <v>29.286216134197723</v>
      </c>
      <c r="AL7" s="11">
        <v>26.269445828155114</v>
      </c>
      <c r="AM7" s="5">
        <v>12.589177639912293</v>
      </c>
      <c r="AN7" s="5">
        <v>15.190592788411939</v>
      </c>
      <c r="AO7" s="5"/>
      <c r="AP7" s="5">
        <v>0.10669051579706484</v>
      </c>
      <c r="AQ7" s="11">
        <v>0.106009598</v>
      </c>
      <c r="AR7" s="11">
        <v>1.27036467</v>
      </c>
      <c r="AS7" s="5">
        <v>5.9786724962356645</v>
      </c>
      <c r="AT7" s="5">
        <v>16.00235092678609</v>
      </c>
      <c r="AU7" s="5">
        <v>11.802724295060212</v>
      </c>
      <c r="AV7" s="5">
        <v>37.353524840946548</v>
      </c>
      <c r="AW7" s="11">
        <v>0.25714285714285712</v>
      </c>
      <c r="AY7" s="4"/>
      <c r="AZ7" s="12">
        <v>30000</v>
      </c>
      <c r="BA7" s="22">
        <v>10700000</v>
      </c>
      <c r="BB7" s="10">
        <v>19599155.23</v>
      </c>
      <c r="BC7" s="11">
        <f>BA7*100/D7</f>
        <v>40.996168582375482</v>
      </c>
      <c r="BD7" s="16">
        <v>47.91969493887531</v>
      </c>
      <c r="BE7" s="5">
        <v>50.141323678705838</v>
      </c>
      <c r="BF7" s="5">
        <v>31.79877568572887</v>
      </c>
      <c r="BG7" s="5">
        <v>6.5839104918577087</v>
      </c>
      <c r="BH7" s="5">
        <v>7.5037404620832735</v>
      </c>
      <c r="BI7" s="17">
        <v>5328.3067170000004</v>
      </c>
      <c r="BJ7" s="11">
        <v>7.7066837000000001</v>
      </c>
      <c r="BK7" s="3"/>
      <c r="BL7" s="12">
        <v>0.32099081162503701</v>
      </c>
      <c r="BM7" s="5">
        <v>4.541421555340909</v>
      </c>
      <c r="BN7" s="5">
        <v>0</v>
      </c>
      <c r="BO7" s="5">
        <v>4.6486510604521882</v>
      </c>
      <c r="BP7" s="5">
        <v>3.3210000000000002</v>
      </c>
      <c r="BQ7" s="5">
        <v>2.2229999999999999</v>
      </c>
      <c r="BR7" s="3">
        <v>13</v>
      </c>
      <c r="BS7" s="11">
        <v>0.28474000282585621</v>
      </c>
      <c r="BT7" s="11">
        <v>6.4773000776767731E-2</v>
      </c>
      <c r="BU7" s="10">
        <v>3001</v>
      </c>
      <c r="BV7" s="11">
        <v>68.047951219512214</v>
      </c>
      <c r="BW7" s="11">
        <v>75.517512195121967</v>
      </c>
      <c r="BX7" s="17">
        <v>58.491103131727129</v>
      </c>
      <c r="BY7" s="17">
        <v>55.565603082391725</v>
      </c>
      <c r="BZ7" s="17">
        <v>6.4180999999999999</v>
      </c>
      <c r="CA7" s="17">
        <v>9.2802000000000007</v>
      </c>
      <c r="CC7" s="17">
        <v>10.9</v>
      </c>
      <c r="CD7" s="17">
        <v>3.3</v>
      </c>
      <c r="CE7" s="17">
        <v>9.4200999999999997</v>
      </c>
      <c r="CF7" s="17">
        <v>394.5</v>
      </c>
      <c r="CG7" s="5">
        <v>30.399954554004559</v>
      </c>
      <c r="CH7" s="5">
        <v>24.24274716275367</v>
      </c>
      <c r="CI7" s="5">
        <v>128.83731148005967</v>
      </c>
      <c r="CJ7" s="8">
        <v>83.394999999999996</v>
      </c>
      <c r="CL7" s="3">
        <v>45.77</v>
      </c>
      <c r="CM7" s="5">
        <v>50.46</v>
      </c>
      <c r="CN7" s="5">
        <v>4.1100000000000003</v>
      </c>
      <c r="CP7" s="11">
        <v>0.25499999523162842</v>
      </c>
      <c r="CQ7" s="11">
        <v>-0.66337513800000003</v>
      </c>
      <c r="CR7" s="11">
        <v>-0.486609132</v>
      </c>
      <c r="CS7" s="12">
        <v>2</v>
      </c>
      <c r="CT7" s="11">
        <v>1.6068056000000001E-2</v>
      </c>
      <c r="CU7" s="11">
        <v>1.9099999666213989</v>
      </c>
      <c r="CV7" s="45">
        <v>15.5</v>
      </c>
      <c r="CW7" s="45">
        <v>44.800000000000004</v>
      </c>
      <c r="CX7" s="45">
        <v>23.599999999999998</v>
      </c>
      <c r="CY7" s="45">
        <v>25.7</v>
      </c>
      <c r="CZ7" s="45">
        <v>52.7</v>
      </c>
      <c r="DA7" s="45">
        <v>17.599999999999998</v>
      </c>
      <c r="DB7" s="49">
        <v>4.0999999999999996</v>
      </c>
      <c r="DC7" s="17">
        <v>70.36666666666666</v>
      </c>
      <c r="DG7" s="11">
        <v>-35.387058258056641</v>
      </c>
      <c r="DH7" s="50">
        <v>2775401</v>
      </c>
      <c r="DI7" s="20">
        <v>7.5331896543502808E-2</v>
      </c>
      <c r="DJ7" s="21">
        <f t="shared" si="0"/>
        <v>7</v>
      </c>
      <c r="DL7" s="12" t="e">
        <f t="shared" si="3"/>
        <v>#DIV/0!</v>
      </c>
    </row>
    <row r="8" spans="1:146" ht="15">
      <c r="A8" s="2" t="s">
        <v>227</v>
      </c>
      <c r="B8" s="1" t="s">
        <v>226</v>
      </c>
      <c r="C8" s="1" t="s">
        <v>226</v>
      </c>
      <c r="D8" s="10">
        <v>2834136</v>
      </c>
      <c r="E8" s="10">
        <v>2967000</v>
      </c>
      <c r="F8" s="11">
        <f t="shared" si="1"/>
        <v>0.13474768377375937</v>
      </c>
      <c r="G8" s="51"/>
      <c r="H8" s="12">
        <v>28268011021</v>
      </c>
      <c r="J8" s="11">
        <v>18031.786608452028</v>
      </c>
      <c r="K8" s="11">
        <v>2.9619970000000002</v>
      </c>
      <c r="L8" s="11">
        <v>3.1835140000000002</v>
      </c>
      <c r="N8" s="12">
        <f>AD8/(BD8/100)</f>
        <v>9777.6233464370125</v>
      </c>
      <c r="O8" s="14"/>
      <c r="X8" s="11">
        <v>1914.973</v>
      </c>
      <c r="Y8" s="11">
        <v>2566.029</v>
      </c>
      <c r="Z8" s="11">
        <v>4541.2839999999997</v>
      </c>
      <c r="AA8" s="11">
        <v>5054.7920000000004</v>
      </c>
      <c r="AB8" s="11">
        <v>5604.2950000000001</v>
      </c>
      <c r="AC8" s="11">
        <v>5743.7169999999996</v>
      </c>
      <c r="AD8" s="11">
        <v>5368.1090000000004</v>
      </c>
      <c r="AF8" s="53"/>
      <c r="AH8" s="11">
        <v>19.973610000000001</v>
      </c>
      <c r="AJ8" s="11">
        <v>9.8237719999999999</v>
      </c>
      <c r="AL8" s="11">
        <v>8.2006603876299167</v>
      </c>
      <c r="AM8" s="5"/>
      <c r="AN8" s="5">
        <v>11.188624247756922</v>
      </c>
      <c r="AO8" s="5"/>
      <c r="AP8" s="5">
        <v>8.2733032494182517</v>
      </c>
      <c r="AR8" s="11">
        <v>8.9226433929999995</v>
      </c>
      <c r="AS8" s="5"/>
      <c r="AT8" s="5">
        <v>36.450595368387013</v>
      </c>
      <c r="AU8" s="5"/>
      <c r="AV8" s="5">
        <v>48.445529500139834</v>
      </c>
      <c r="AW8" s="11">
        <v>0.14285714285714285</v>
      </c>
      <c r="AX8" s="11">
        <v>3.4757674770000002</v>
      </c>
      <c r="AY8" s="4" t="s">
        <v>417</v>
      </c>
      <c r="AZ8" s="12">
        <v>-75000</v>
      </c>
      <c r="BB8" s="10">
        <v>1628941.8030000001</v>
      </c>
      <c r="BC8" s="11"/>
      <c r="BD8" s="16">
        <v>54.901981900910016</v>
      </c>
      <c r="BE8" s="5"/>
      <c r="BF8" s="5">
        <v>34.565933658347717</v>
      </c>
      <c r="BG8" s="5"/>
      <c r="BH8" s="6">
        <v>20.653173274630049</v>
      </c>
      <c r="BI8" s="17">
        <v>2541.2649259999998</v>
      </c>
      <c r="BJ8" s="11">
        <v>9.4174757000000007</v>
      </c>
      <c r="BK8" s="3">
        <v>24167</v>
      </c>
      <c r="BL8" s="12">
        <v>0.45909013996350029</v>
      </c>
      <c r="BM8" s="5">
        <v>0</v>
      </c>
      <c r="BN8" s="5">
        <v>0</v>
      </c>
      <c r="BO8" s="5">
        <v>1.6445038975410502</v>
      </c>
      <c r="BP8" s="5">
        <v>2.7450000000000001</v>
      </c>
      <c r="BQ8" s="5">
        <v>1.748</v>
      </c>
      <c r="BR8" s="3">
        <v>19.600000000000001</v>
      </c>
      <c r="BS8" s="11">
        <v>0</v>
      </c>
      <c r="BT8" s="11">
        <v>5.1950002089142799E-3</v>
      </c>
      <c r="BU8" s="10">
        <v>2250</v>
      </c>
      <c r="BV8" s="11">
        <v>70.527512195121972</v>
      </c>
      <c r="BW8" s="11">
        <v>73.734926829268304</v>
      </c>
      <c r="BX8" s="17">
        <v>67.091444520661341</v>
      </c>
      <c r="BY8" s="17">
        <v>46.163536086574993</v>
      </c>
      <c r="BZ8" s="17">
        <v>8.6920999999999999</v>
      </c>
      <c r="CA8" s="17">
        <v>10.7911</v>
      </c>
      <c r="CB8" s="17">
        <v>93.065020000000004</v>
      </c>
      <c r="CC8" s="17">
        <v>19.8</v>
      </c>
      <c r="CD8" s="17">
        <v>12.8</v>
      </c>
      <c r="CE8" s="17">
        <v>10.8996</v>
      </c>
      <c r="CG8" s="5">
        <v>6.753269837892331</v>
      </c>
      <c r="CH8" s="5">
        <v>20.434966368262096</v>
      </c>
      <c r="CI8" s="5">
        <v>84.983510928328087</v>
      </c>
      <c r="CJ8" s="8">
        <v>66.091999999999999</v>
      </c>
      <c r="CL8" s="3">
        <v>30.86</v>
      </c>
      <c r="CM8" s="5">
        <v>39.799999999999997</v>
      </c>
      <c r="CN8" s="5">
        <v>8.7799999999999994</v>
      </c>
      <c r="CP8" s="11">
        <v>0.12715399265289307</v>
      </c>
      <c r="CQ8" s="11">
        <v>-0.39833912399999999</v>
      </c>
      <c r="CR8" s="11">
        <v>-0.59063724200000001</v>
      </c>
      <c r="CS8" s="12">
        <v>6</v>
      </c>
      <c r="CT8" s="11">
        <v>-8.9991101000000004E-2</v>
      </c>
      <c r="CV8" s="45">
        <v>38.200000000000003</v>
      </c>
      <c r="CW8" s="45">
        <v>18</v>
      </c>
      <c r="CX8" s="45">
        <v>57.199999999999996</v>
      </c>
      <c r="CY8" s="45">
        <v>12.4</v>
      </c>
      <c r="CZ8" s="45">
        <v>39.200000000000003</v>
      </c>
      <c r="DA8" s="45">
        <v>24.7</v>
      </c>
      <c r="DB8" s="49">
        <v>3.4</v>
      </c>
      <c r="DC8" s="17">
        <v>51.800000000000004</v>
      </c>
      <c r="DE8" s="19"/>
      <c r="DG8" s="11">
        <v>40.309669494628906</v>
      </c>
      <c r="DH8" s="50">
        <v>30643.8</v>
      </c>
      <c r="DJ8" s="21">
        <f t="shared" si="0"/>
        <v>30</v>
      </c>
      <c r="DL8" s="12">
        <f t="shared" si="3"/>
        <v>1.335641097952478</v>
      </c>
    </row>
    <row r="9" spans="1:146" ht="15">
      <c r="A9" s="2" t="s">
        <v>231</v>
      </c>
      <c r="B9" s="1" t="s">
        <v>230</v>
      </c>
      <c r="C9" s="1" t="s">
        <v>230</v>
      </c>
      <c r="D9" s="10">
        <v>13800000</v>
      </c>
      <c r="E9" s="10">
        <v>21300000</v>
      </c>
      <c r="F9" s="11">
        <f t="shared" si="1"/>
        <v>1.2765837663300599</v>
      </c>
      <c r="G9" s="51">
        <v>620700000000</v>
      </c>
      <c r="H9" s="23">
        <v>2463940000000</v>
      </c>
      <c r="I9" s="11">
        <f>G9/BA9</f>
        <v>101176.34823963423</v>
      </c>
      <c r="J9" s="11">
        <v>219099.48412764666</v>
      </c>
      <c r="K9" s="11">
        <v>3.0156969999999998</v>
      </c>
      <c r="L9" s="11">
        <v>3.2698559999999999</v>
      </c>
      <c r="M9" s="12">
        <f>T9/(BC9/100)</f>
        <v>44332.182799433984</v>
      </c>
      <c r="N9" s="12">
        <f>AD9/(BD9/100)</f>
        <v>76176.422037245211</v>
      </c>
      <c r="O9" s="14">
        <v>11301.17</v>
      </c>
      <c r="P9" s="15">
        <v>12290.95</v>
      </c>
      <c r="Q9" s="11">
        <v>13116.9</v>
      </c>
      <c r="R9" s="11">
        <v>15235.42</v>
      </c>
      <c r="S9" s="11">
        <v>18166.63</v>
      </c>
      <c r="T9" s="11">
        <v>19708.009999999998</v>
      </c>
      <c r="U9" s="11">
        <v>22100.47</v>
      </c>
      <c r="V9" s="11">
        <v>24244.95</v>
      </c>
      <c r="W9" s="11">
        <v>25751.63</v>
      </c>
      <c r="X9" s="11">
        <v>28828.31</v>
      </c>
      <c r="Y9" s="11">
        <v>33210.239999999998</v>
      </c>
      <c r="Z9" s="11">
        <v>38392.01</v>
      </c>
      <c r="AA9" s="11">
        <v>39332.230000000003</v>
      </c>
      <c r="AB9" s="11">
        <v>40303.46</v>
      </c>
      <c r="AC9" s="11">
        <v>40690.410000000003</v>
      </c>
      <c r="AD9" s="11">
        <v>41304.39</v>
      </c>
      <c r="AE9" s="11">
        <f t="shared" si="2"/>
        <v>2.1763048165523529</v>
      </c>
      <c r="AF9" s="53">
        <v>0.67601226268798198</v>
      </c>
      <c r="AG9" s="11">
        <v>19.567920000000001</v>
      </c>
      <c r="AH9" s="11">
        <v>32.082180000000001</v>
      </c>
      <c r="AI9" s="11">
        <v>22.969809999999999</v>
      </c>
      <c r="AJ9" s="11">
        <v>26.194690000000001</v>
      </c>
      <c r="AK9" s="11">
        <v>25.23168825368468</v>
      </c>
      <c r="AM9" s="5">
        <v>16.465218847699866</v>
      </c>
      <c r="AN9" s="5"/>
      <c r="AO9" s="5">
        <v>0.67299957649760223</v>
      </c>
      <c r="AP9" s="5"/>
      <c r="AQ9" s="11">
        <v>0.46513769700000002</v>
      </c>
      <c r="AR9" s="11">
        <v>2.4405801440000001</v>
      </c>
      <c r="AS9" s="5">
        <v>14.668937025457792</v>
      </c>
      <c r="AT9" s="5"/>
      <c r="AU9" s="5">
        <v>28.799129075480124</v>
      </c>
      <c r="AV9" s="5"/>
      <c r="AW9" s="11">
        <v>1</v>
      </c>
      <c r="AX9" s="11">
        <v>2.0308191089999998</v>
      </c>
      <c r="AY9" s="4" t="s">
        <v>418</v>
      </c>
      <c r="AZ9" s="12">
        <v>500000</v>
      </c>
      <c r="BA9" s="12">
        <v>6134833</v>
      </c>
      <c r="BB9" s="10">
        <v>11549288.92</v>
      </c>
      <c r="BC9" s="11">
        <f>BA9*100/D9</f>
        <v>44.455311594202897</v>
      </c>
      <c r="BD9" s="16">
        <v>54.222013708920194</v>
      </c>
      <c r="BE9" s="5">
        <v>38.688546300803587</v>
      </c>
      <c r="BF9" s="5"/>
      <c r="BG9" s="5">
        <v>7.2317298406095523</v>
      </c>
      <c r="BH9" s="5"/>
      <c r="BI9" s="17">
        <v>15374.88445</v>
      </c>
      <c r="BJ9" s="11">
        <v>3.9001488000000002</v>
      </c>
      <c r="BK9" s="3">
        <v>7174</v>
      </c>
      <c r="BL9" s="12">
        <v>3.1302517676687862</v>
      </c>
      <c r="BM9" s="5">
        <v>1.9435617647313004</v>
      </c>
      <c r="BN9" s="5">
        <v>0</v>
      </c>
      <c r="BO9" s="5">
        <v>17.735863898445842</v>
      </c>
      <c r="BP9" s="5">
        <v>2.1480000000000001</v>
      </c>
      <c r="BQ9" s="5">
        <v>1.901</v>
      </c>
      <c r="BR9" s="3">
        <v>4.3</v>
      </c>
      <c r="BS9" s="11">
        <v>0</v>
      </c>
      <c r="BT9" s="11">
        <v>6.1836998909711838E-2</v>
      </c>
      <c r="BU9" s="10">
        <v>3186</v>
      </c>
      <c r="BV9" s="11">
        <v>72.62536585365855</v>
      </c>
      <c r="BW9" s="11">
        <v>81.543902439024407</v>
      </c>
      <c r="BX9" s="17">
        <v>56.895245688996013</v>
      </c>
      <c r="BY9" s="17">
        <v>48.501285662407483</v>
      </c>
      <c r="BZ9" s="17">
        <v>10.745699999999999</v>
      </c>
      <c r="CA9" s="17">
        <v>12.037699999999999</v>
      </c>
      <c r="CC9" s="17">
        <v>33.799999999999997</v>
      </c>
      <c r="CD9" s="17">
        <v>22.4</v>
      </c>
      <c r="CE9" s="17">
        <v>12.378399999999999</v>
      </c>
      <c r="CF9" s="17">
        <v>520.5</v>
      </c>
      <c r="CG9" s="5">
        <v>72.031145285235581</v>
      </c>
      <c r="CH9" s="5">
        <v>41.234474214739272</v>
      </c>
      <c r="CI9" s="5">
        <v>110.72050615088527</v>
      </c>
      <c r="CJ9" s="8">
        <v>682.85900000000004</v>
      </c>
      <c r="CK9" s="11">
        <v>34.330001831054687</v>
      </c>
      <c r="CL9" s="3"/>
      <c r="CM9" s="5"/>
      <c r="CN9" s="5"/>
      <c r="CO9" s="11">
        <v>0.68000000715255737</v>
      </c>
      <c r="CP9" s="11">
        <v>9.2901997268199921E-2</v>
      </c>
      <c r="CQ9" s="11">
        <v>1.727008739</v>
      </c>
      <c r="CR9" s="11">
        <v>2.030170617</v>
      </c>
      <c r="CS9" s="12">
        <v>1</v>
      </c>
      <c r="CT9" s="11">
        <v>-0.83482567100000005</v>
      </c>
      <c r="CV9" s="45">
        <v>35.299999999999997</v>
      </c>
      <c r="CW9" s="45">
        <v>39</v>
      </c>
      <c r="CX9" s="45">
        <v>49.6</v>
      </c>
      <c r="CY9" s="45">
        <v>21.099999999999998</v>
      </c>
      <c r="CZ9" s="45">
        <v>41.4</v>
      </c>
      <c r="DA9" s="45">
        <v>46.1</v>
      </c>
      <c r="DB9" s="49">
        <v>3.1</v>
      </c>
      <c r="DC9" s="17">
        <v>78.766666666666666</v>
      </c>
      <c r="DG9" s="11">
        <v>-25.847660064697266</v>
      </c>
      <c r="DH9" s="50">
        <v>7662592</v>
      </c>
      <c r="DJ9" s="21">
        <f t="shared" si="0"/>
        <v>12</v>
      </c>
      <c r="DL9" s="12" t="e">
        <f t="shared" si="3"/>
        <v>#DIV/0!</v>
      </c>
    </row>
    <row r="10" spans="1:146" ht="15">
      <c r="A10" s="2" t="s">
        <v>233</v>
      </c>
      <c r="B10" s="1" t="s">
        <v>232</v>
      </c>
      <c r="C10" s="1" t="s">
        <v>232</v>
      </c>
      <c r="D10" s="10">
        <v>7578903</v>
      </c>
      <c r="E10" s="10">
        <v>8210000</v>
      </c>
      <c r="F10" s="11">
        <f t="shared" si="1"/>
        <v>0.23524840364287955</v>
      </c>
      <c r="G10" s="51">
        <v>330600000000</v>
      </c>
      <c r="H10" s="23">
        <v>892630000000</v>
      </c>
      <c r="I10" s="11">
        <f>G10/BA10</f>
        <v>110385.37383779828</v>
      </c>
      <c r="J10" s="11">
        <v>211648.46947304744</v>
      </c>
      <c r="K10" s="11">
        <v>2.5936240000000002</v>
      </c>
      <c r="L10" s="11">
        <v>2.9403779999999999</v>
      </c>
      <c r="M10" s="12">
        <f>T10/(BC10/100)</f>
        <v>47997.055173695022</v>
      </c>
      <c r="N10" s="12">
        <f>AD10/(BD10/100)</f>
        <v>71466.62648759583</v>
      </c>
      <c r="O10" s="14">
        <v>6280.2190000000001</v>
      </c>
      <c r="P10" s="15">
        <v>8146.7030000000004</v>
      </c>
      <c r="Q10" s="11">
        <v>10632.79</v>
      </c>
      <c r="R10" s="11">
        <v>12652.14</v>
      </c>
      <c r="S10" s="11">
        <v>15851.21</v>
      </c>
      <c r="T10" s="11">
        <v>18967.04</v>
      </c>
      <c r="U10" s="11">
        <v>22289.61</v>
      </c>
      <c r="V10" s="11">
        <v>24253.52</v>
      </c>
      <c r="W10" s="11">
        <v>27807.200000000001</v>
      </c>
      <c r="X10" s="11">
        <v>29519.22</v>
      </c>
      <c r="Y10" s="11">
        <v>33699.06</v>
      </c>
      <c r="Z10" s="11">
        <v>35633.769999999997</v>
      </c>
      <c r="AA10" s="11">
        <v>36808.629999999997</v>
      </c>
      <c r="AB10" s="11">
        <v>38241.18</v>
      </c>
      <c r="AC10" s="11">
        <v>38997.74</v>
      </c>
      <c r="AD10" s="11">
        <v>37401.78</v>
      </c>
      <c r="AE10" s="11">
        <f t="shared" si="2"/>
        <v>1.9971045910142478</v>
      </c>
      <c r="AF10" s="53">
        <v>0.286627085966632</v>
      </c>
      <c r="AG10" s="11">
        <v>22.59582</v>
      </c>
      <c r="AH10" s="11">
        <v>21.222190000000001</v>
      </c>
      <c r="AI10" s="11">
        <v>22.696619999999999</v>
      </c>
      <c r="AJ10" s="11">
        <v>26.244730000000001</v>
      </c>
      <c r="AK10" s="11">
        <v>25.620158023867173</v>
      </c>
      <c r="AL10" s="11">
        <v>25.833195869410552</v>
      </c>
      <c r="AM10" s="5">
        <v>17.543898493336776</v>
      </c>
      <c r="AN10" s="5">
        <v>19.945364556674463</v>
      </c>
      <c r="AO10" s="5">
        <v>2.3619645116654899</v>
      </c>
      <c r="AP10" s="5">
        <v>-1.7988507318382001</v>
      </c>
      <c r="AQ10" s="11">
        <v>0.19893977500000001</v>
      </c>
      <c r="AR10" s="11">
        <v>2.2866140009999998</v>
      </c>
      <c r="AS10" s="5">
        <v>29.287698697790347</v>
      </c>
      <c r="AT10" s="5">
        <v>45.992566701030732</v>
      </c>
      <c r="AU10" s="5">
        <v>58.384551789956127</v>
      </c>
      <c r="AV10" s="5">
        <v>96.524082831721387</v>
      </c>
      <c r="AW10" s="11">
        <v>1</v>
      </c>
      <c r="AX10" s="11">
        <v>6.9251400000000006E-5</v>
      </c>
      <c r="AY10" s="4" t="s">
        <v>419</v>
      </c>
      <c r="AZ10" s="12">
        <v>160000</v>
      </c>
      <c r="BA10" s="12">
        <v>2994962</v>
      </c>
      <c r="BB10" s="10">
        <v>4296671.4519999996</v>
      </c>
      <c r="BC10" s="11">
        <f>BA10*100/D10</f>
        <v>39.517091061859482</v>
      </c>
      <c r="BD10" s="16">
        <v>52.334609646772222</v>
      </c>
      <c r="BE10" s="5">
        <v>37.967001703688503</v>
      </c>
      <c r="BF10" s="5">
        <v>29.151562465252766</v>
      </c>
      <c r="BG10" s="5">
        <v>6.2505589749596302</v>
      </c>
      <c r="BH10" s="5">
        <v>1.5299065133587928</v>
      </c>
      <c r="BI10" s="17">
        <v>12457.62088</v>
      </c>
      <c r="BJ10" s="11">
        <v>3.3623464999999997</v>
      </c>
      <c r="BK10" s="3"/>
      <c r="BL10" s="12">
        <v>2.0856577318609574E-2</v>
      </c>
      <c r="BM10" s="5">
        <v>9.5763477996131732E-2</v>
      </c>
      <c r="BN10" s="5">
        <v>0</v>
      </c>
      <c r="BO10" s="5">
        <v>8.273232854519355</v>
      </c>
      <c r="BP10" s="5">
        <v>1.82</v>
      </c>
      <c r="BQ10" s="5">
        <v>1.38984</v>
      </c>
      <c r="BR10" s="3">
        <v>3.3</v>
      </c>
      <c r="BS10" s="11">
        <v>0</v>
      </c>
      <c r="BT10" s="11">
        <v>1.7549999756738544E-3</v>
      </c>
      <c r="BU10" s="10">
        <v>3760</v>
      </c>
      <c r="BV10" s="11">
        <v>71.084146341463438</v>
      </c>
      <c r="BW10" s="11">
        <v>80.082926829268303</v>
      </c>
      <c r="BX10" s="17">
        <v>61.581277418826616</v>
      </c>
      <c r="BY10" s="17">
        <v>47.587109629416048</v>
      </c>
      <c r="BZ10" s="17">
        <v>6.9612999999999996</v>
      </c>
      <c r="CA10" s="17">
        <v>9.7654999999999994</v>
      </c>
      <c r="CC10" s="17">
        <v>14.3</v>
      </c>
      <c r="CD10" s="17">
        <v>9.5</v>
      </c>
      <c r="CE10" s="17">
        <v>8.8767999999999994</v>
      </c>
      <c r="CF10" s="17">
        <v>495</v>
      </c>
      <c r="CG10" s="5">
        <v>73.452286230608337</v>
      </c>
      <c r="CH10" s="5">
        <v>38.892432474762664</v>
      </c>
      <c r="CI10" s="5">
        <v>140.75641178154959</v>
      </c>
      <c r="CJ10" s="8">
        <v>606.80399999999997</v>
      </c>
      <c r="CL10" s="3">
        <v>29.148</v>
      </c>
      <c r="CM10" s="5">
        <v>37.787826197000001</v>
      </c>
      <c r="CN10" s="5">
        <v>8.5611370918999992</v>
      </c>
      <c r="CO10" s="11">
        <v>0.69999998807907104</v>
      </c>
      <c r="CP10" s="11">
        <v>0.10677620023488998</v>
      </c>
      <c r="CQ10" s="11">
        <v>1.7584104270000001</v>
      </c>
      <c r="CR10" s="11">
        <v>1.753157933</v>
      </c>
      <c r="CS10" s="12">
        <v>1</v>
      </c>
      <c r="CT10" s="11">
        <v>-1.1278487020000001</v>
      </c>
      <c r="CV10" s="45">
        <v>47.599999999999994</v>
      </c>
      <c r="CW10" s="45">
        <v>16.7</v>
      </c>
      <c r="CX10" s="45">
        <v>35.6</v>
      </c>
      <c r="CY10" s="45">
        <v>20.399999999999999</v>
      </c>
      <c r="CZ10" s="46"/>
      <c r="DA10" s="45">
        <v>33.900000000000006</v>
      </c>
      <c r="DB10" s="49"/>
      <c r="DC10" s="17">
        <v>75.166666666666671</v>
      </c>
      <c r="DF10" s="12">
        <v>1</v>
      </c>
      <c r="DG10" s="11">
        <v>47.598339080810547</v>
      </c>
      <c r="DH10" s="50">
        <v>84905.64</v>
      </c>
      <c r="DJ10" s="21">
        <f t="shared" si="0"/>
        <v>6</v>
      </c>
      <c r="DL10" s="12">
        <f t="shared" si="3"/>
        <v>2.3685690912749635</v>
      </c>
    </row>
    <row r="11" spans="1:146" ht="15">
      <c r="A11" s="2" t="s">
        <v>235</v>
      </c>
      <c r="B11" s="1" t="s">
        <v>234</v>
      </c>
      <c r="C11" s="1" t="s">
        <v>234</v>
      </c>
      <c r="D11" s="10">
        <v>5696117</v>
      </c>
      <c r="E11" s="10">
        <v>8239000</v>
      </c>
      <c r="F11" s="11">
        <f t="shared" si="1"/>
        <v>1.0855713608952917</v>
      </c>
      <c r="G11" s="51"/>
      <c r="H11" s="13">
        <v>91394736353</v>
      </c>
      <c r="J11" s="11">
        <v>23232.284500008103</v>
      </c>
      <c r="O11" s="14"/>
      <c r="AF11" s="53"/>
      <c r="AH11" s="11">
        <v>12.137969999999999</v>
      </c>
      <c r="AJ11" s="11">
        <v>43.923569999999998</v>
      </c>
      <c r="AL11" s="11">
        <v>49.664676991988458</v>
      </c>
      <c r="AM11" s="5"/>
      <c r="AN11" s="5">
        <v>13.674067392568928</v>
      </c>
      <c r="AO11" s="5"/>
      <c r="AP11" s="5">
        <v>1.9488878220885509E-2</v>
      </c>
      <c r="AR11" s="11">
        <v>1.1002127269999999</v>
      </c>
      <c r="AS11" s="5"/>
      <c r="AT11" s="5">
        <v>24.773940372122162</v>
      </c>
      <c r="AU11" s="5"/>
      <c r="AV11" s="5">
        <v>77.268741255748594</v>
      </c>
      <c r="AW11" s="11">
        <v>0.14285714285714285</v>
      </c>
      <c r="AY11" s="4"/>
      <c r="AZ11" s="12">
        <v>-50000</v>
      </c>
      <c r="BB11" s="10">
        <v>4192795.5630000001</v>
      </c>
      <c r="BC11" s="11"/>
      <c r="BD11" s="16">
        <v>50.889617222963956</v>
      </c>
      <c r="BE11" s="5"/>
      <c r="BF11" s="5">
        <v>60.030495034503076</v>
      </c>
      <c r="BG11" s="5"/>
      <c r="BH11" s="5">
        <v>8.1983980295024637</v>
      </c>
      <c r="BI11" s="17">
        <v>688.63369509999995</v>
      </c>
      <c r="BJ11" s="11">
        <v>22.789344100000001</v>
      </c>
      <c r="BK11" s="3"/>
      <c r="BL11" s="12">
        <v>0</v>
      </c>
      <c r="BM11" s="5">
        <v>32.734751908607805</v>
      </c>
      <c r="BN11" s="5">
        <v>3.4841589364531761E-4</v>
      </c>
      <c r="BO11" s="5">
        <v>3.6997378019647376</v>
      </c>
      <c r="BP11" s="5">
        <v>3.95</v>
      </c>
      <c r="BQ11" s="5">
        <v>2.2999999999999998</v>
      </c>
      <c r="BR11" s="3">
        <v>29.6</v>
      </c>
      <c r="BS11" s="11">
        <v>0</v>
      </c>
      <c r="BT11" s="11">
        <v>3.7179999053478241E-2</v>
      </c>
      <c r="BU11" s="10">
        <v>2996</v>
      </c>
      <c r="BV11" s="11">
        <v>65.187439024390258</v>
      </c>
      <c r="BW11" s="11">
        <v>70.443121951219538</v>
      </c>
      <c r="BX11" s="17">
        <v>83.792194852782018</v>
      </c>
      <c r="BY11" s="17">
        <v>44.685770095721381</v>
      </c>
      <c r="CB11" s="17">
        <v>99.35812</v>
      </c>
      <c r="CF11" s="17">
        <v>402</v>
      </c>
      <c r="CG11" s="5">
        <v>42.010112628258419</v>
      </c>
      <c r="CH11" s="5">
        <v>15.91269886460694</v>
      </c>
      <c r="CI11" s="5">
        <v>88.338818599036571</v>
      </c>
      <c r="CJ11" s="8">
        <v>23.212</v>
      </c>
      <c r="CL11" s="3">
        <v>33.71</v>
      </c>
      <c r="CM11" s="5">
        <v>42.08</v>
      </c>
      <c r="CN11" s="5">
        <v>7.99</v>
      </c>
      <c r="CP11" s="11">
        <v>0.20467199385166168</v>
      </c>
      <c r="CQ11" s="11">
        <v>-0.81267493300000004</v>
      </c>
      <c r="CR11" s="11">
        <v>-1.099598334</v>
      </c>
      <c r="CS11" s="12">
        <v>6</v>
      </c>
      <c r="CT11" s="11">
        <v>0.39079461399999998</v>
      </c>
      <c r="CV11" s="45">
        <v>59.3</v>
      </c>
      <c r="CW11" s="45">
        <v>24.8</v>
      </c>
      <c r="CX11" s="45">
        <v>47</v>
      </c>
      <c r="CY11" s="45">
        <v>18.600000000000001</v>
      </c>
      <c r="CZ11" s="45">
        <v>48.9</v>
      </c>
      <c r="DA11" s="45">
        <v>20.5</v>
      </c>
      <c r="DB11" s="49">
        <v>3.2</v>
      </c>
      <c r="DC11" s="17">
        <v>62.766666666666673</v>
      </c>
      <c r="DE11" s="19"/>
      <c r="DG11" s="11">
        <v>40.271080017089844</v>
      </c>
      <c r="DH11" s="50">
        <v>87881.22</v>
      </c>
      <c r="DJ11" s="21">
        <f t="shared" si="0"/>
        <v>47</v>
      </c>
      <c r="DL11" s="12">
        <f t="shared" si="3"/>
        <v>2.6001174321577558</v>
      </c>
    </row>
    <row r="12" spans="1:146" ht="15">
      <c r="A12" s="2" t="s">
        <v>248</v>
      </c>
      <c r="B12" s="1" t="s">
        <v>10</v>
      </c>
      <c r="C12" s="1" t="s">
        <v>10</v>
      </c>
      <c r="D12" s="10">
        <v>189139</v>
      </c>
      <c r="E12" s="10">
        <v>308000</v>
      </c>
      <c r="F12" s="11">
        <f t="shared" si="1"/>
        <v>1.4341693779091587</v>
      </c>
      <c r="G12" s="51"/>
      <c r="H12" s="12">
        <v>32641163247</v>
      </c>
      <c r="J12" s="11">
        <v>194069.41017504194</v>
      </c>
      <c r="M12" s="12">
        <f>T12/(BC12/100)</f>
        <v>31319.681188873215</v>
      </c>
      <c r="N12" s="12">
        <f t="shared" ref="N12:N19" si="4">AD12/(BD12/100)</f>
        <v>46869.920461021982</v>
      </c>
      <c r="O12" s="14"/>
      <c r="S12" s="11">
        <v>19069.96</v>
      </c>
      <c r="T12" s="11">
        <v>12883.03</v>
      </c>
      <c r="U12" s="11">
        <v>19742.23</v>
      </c>
      <c r="V12" s="11">
        <v>21780.79</v>
      </c>
      <c r="W12" s="11">
        <v>22054.83</v>
      </c>
      <c r="X12" s="11">
        <v>20888.72</v>
      </c>
      <c r="Y12" s="11">
        <v>24159.45</v>
      </c>
      <c r="Z12" s="11">
        <v>27464.81</v>
      </c>
      <c r="AA12" s="11">
        <v>28601.24</v>
      </c>
      <c r="AB12" s="11">
        <v>29122.7</v>
      </c>
      <c r="AC12" s="11">
        <v>29349.55</v>
      </c>
      <c r="AD12" s="11">
        <v>28396.37</v>
      </c>
      <c r="AE12" s="11">
        <f t="shared" si="2"/>
        <v>2.3245599371754122</v>
      </c>
      <c r="AF12" s="53"/>
      <c r="AG12" s="11">
        <v>10.07377</v>
      </c>
      <c r="AH12" s="11">
        <v>39.613489999999999</v>
      </c>
      <c r="AI12" s="11">
        <v>24.730139999999999</v>
      </c>
      <c r="AJ12" s="11">
        <v>25.055209999999999</v>
      </c>
      <c r="AM12" s="5"/>
      <c r="AN12" s="5"/>
      <c r="AO12" s="5"/>
      <c r="AP12" s="5"/>
      <c r="AS12" s="5"/>
      <c r="AT12" s="5"/>
      <c r="AU12" s="5"/>
      <c r="AV12" s="5"/>
      <c r="AX12" s="11">
        <v>43.394066090000003</v>
      </c>
      <c r="AY12" s="4" t="s">
        <v>420</v>
      </c>
      <c r="AZ12" s="12">
        <v>2000</v>
      </c>
      <c r="BA12" s="12">
        <v>77800.39</v>
      </c>
      <c r="BB12" s="10">
        <v>186603.3028</v>
      </c>
      <c r="BC12" s="11">
        <f>BA12*100/D12</f>
        <v>41.133975541797305</v>
      </c>
      <c r="BD12" s="16">
        <v>60.585487922077917</v>
      </c>
      <c r="BE12" s="5"/>
      <c r="BF12" s="5"/>
      <c r="BG12" s="5"/>
      <c r="BH12" s="5"/>
      <c r="BJ12" s="11">
        <v>2.3121</v>
      </c>
      <c r="BK12" s="3"/>
      <c r="BM12" s="5"/>
      <c r="BN12" s="5"/>
      <c r="BO12" s="5">
        <v>6.435989436735821</v>
      </c>
      <c r="BP12" s="5">
        <v>3.3109999999999999</v>
      </c>
      <c r="BQ12" s="5">
        <v>1.996</v>
      </c>
      <c r="BR12" s="3">
        <v>8.5</v>
      </c>
      <c r="BT12" s="11">
        <v>6.6113002598285675E-2</v>
      </c>
      <c r="BU12" s="10">
        <v>2701</v>
      </c>
      <c r="BV12" s="11">
        <v>66.778609756097566</v>
      </c>
      <c r="BW12" s="11">
        <v>73.864146341463425</v>
      </c>
      <c r="BX12" s="17">
        <v>81.802516437709968</v>
      </c>
      <c r="BY12" s="17">
        <v>47.719255775349282</v>
      </c>
      <c r="CG12" s="5">
        <v>33.876674285145718</v>
      </c>
      <c r="CH12" s="5">
        <v>37.74044300333906</v>
      </c>
      <c r="CI12" s="5">
        <v>105.00390678727469</v>
      </c>
      <c r="CJ12" s="8"/>
      <c r="CK12" s="11">
        <v>54.090000152587891</v>
      </c>
      <c r="CL12" s="3"/>
      <c r="CM12" s="5"/>
      <c r="CN12" s="5"/>
      <c r="CQ12" s="11">
        <v>0.79819175799999997</v>
      </c>
      <c r="CR12" s="11">
        <v>1.3758082110000001</v>
      </c>
      <c r="CS12" s="12">
        <v>1</v>
      </c>
      <c r="CT12" s="11">
        <v>-0.88298828600000001</v>
      </c>
      <c r="CV12" s="45"/>
      <c r="CW12" s="46"/>
      <c r="CX12" s="46"/>
      <c r="CY12" s="46"/>
      <c r="CZ12" s="46"/>
      <c r="DA12" s="48"/>
      <c r="DB12" s="49"/>
      <c r="DC12" s="17"/>
      <c r="DG12" s="11">
        <v>24.25</v>
      </c>
      <c r="DH12" s="50"/>
      <c r="DJ12" s="21">
        <f t="shared" si="0"/>
        <v>54</v>
      </c>
      <c r="DL12" s="12" t="e">
        <f t="shared" si="3"/>
        <v>#DIV/0!</v>
      </c>
    </row>
    <row r="13" spans="1:146" ht="15">
      <c r="A13" s="2" t="s">
        <v>9</v>
      </c>
      <c r="B13" s="1" t="s">
        <v>8</v>
      </c>
      <c r="C13" s="1" t="s">
        <v>8</v>
      </c>
      <c r="D13" s="10">
        <v>258789</v>
      </c>
      <c r="E13" s="10">
        <v>1144000</v>
      </c>
      <c r="F13" s="11">
        <f t="shared" si="1"/>
        <v>4.3713915120008817</v>
      </c>
      <c r="G13" s="51"/>
      <c r="H13" s="12">
        <v>93310165254</v>
      </c>
      <c r="J13" s="11">
        <v>173609.56013036359</v>
      </c>
      <c r="K13" s="11">
        <v>1.845682</v>
      </c>
      <c r="L13" s="11">
        <v>2.8730220000000002</v>
      </c>
      <c r="M13" s="12">
        <f>T13/(BC13/100)</f>
        <v>72157.464527528704</v>
      </c>
      <c r="N13" s="12">
        <f t="shared" si="4"/>
        <v>72446.655102450968</v>
      </c>
      <c r="O13" s="14"/>
      <c r="S13" s="11">
        <v>22315.91</v>
      </c>
      <c r="T13" s="11">
        <v>23828.06</v>
      </c>
      <c r="U13" s="11">
        <v>30216.52</v>
      </c>
      <c r="V13" s="11">
        <v>18668.34</v>
      </c>
      <c r="W13" s="11">
        <v>18651.21</v>
      </c>
      <c r="X13" s="11">
        <v>19508.87</v>
      </c>
      <c r="Y13" s="11">
        <v>20968.02</v>
      </c>
      <c r="Z13" s="11">
        <v>22389.599999999999</v>
      </c>
      <c r="AA13" s="11">
        <v>23238.94</v>
      </c>
      <c r="AB13" s="11">
        <v>24410.6</v>
      </c>
      <c r="AC13" s="11">
        <v>25000.16</v>
      </c>
      <c r="AD13" s="11">
        <v>23548.2</v>
      </c>
      <c r="AE13" s="11">
        <f t="shared" si="2"/>
        <v>-3.4748509967703595E-2</v>
      </c>
      <c r="AF13" s="53"/>
      <c r="AG13" s="11">
        <v>19.199629999999999</v>
      </c>
      <c r="AH13" s="11">
        <v>43.415399999999998</v>
      </c>
      <c r="AI13" s="11">
        <v>35.898510000000002</v>
      </c>
      <c r="AJ13" s="11">
        <v>54.082329999999999</v>
      </c>
      <c r="AM13" s="5"/>
      <c r="AN13" s="5"/>
      <c r="AO13" s="5"/>
      <c r="AP13" s="5">
        <v>50.130024051377632</v>
      </c>
      <c r="AR13" s="11">
        <v>1.2486079670000001</v>
      </c>
      <c r="AS13" s="5"/>
      <c r="AT13" s="5"/>
      <c r="AU13" s="5"/>
      <c r="AV13" s="5"/>
      <c r="AY13" s="4" t="s">
        <v>420</v>
      </c>
      <c r="AZ13" s="12">
        <v>20000</v>
      </c>
      <c r="BA13" s="12">
        <v>85458.1</v>
      </c>
      <c r="BB13" s="10">
        <v>371847.95850000001</v>
      </c>
      <c r="BC13" s="11">
        <f>BA13*100/D13</f>
        <v>33.02230774878376</v>
      </c>
      <c r="BD13" s="16">
        <v>32.504192176573426</v>
      </c>
      <c r="BE13" s="5"/>
      <c r="BF13" s="5"/>
      <c r="BG13" s="5"/>
      <c r="BH13" s="5"/>
      <c r="BJ13" s="11">
        <v>0.61957870000000004</v>
      </c>
      <c r="BK13" s="3">
        <v>961</v>
      </c>
      <c r="BM13" s="5"/>
      <c r="BN13" s="5">
        <v>0</v>
      </c>
      <c r="BO13" s="5">
        <v>29.55087682342409</v>
      </c>
      <c r="BP13" s="5">
        <v>5.556</v>
      </c>
      <c r="BQ13" s="5">
        <v>2.2330000000000001</v>
      </c>
      <c r="BR13" s="3">
        <v>9.5</v>
      </c>
      <c r="BV13" s="11">
        <v>64.650658536585368</v>
      </c>
      <c r="BW13" s="11">
        <v>76.076097560975626</v>
      </c>
      <c r="BX13" s="17">
        <v>82.682825242848892</v>
      </c>
      <c r="BY13" s="17">
        <v>40.110782041908813</v>
      </c>
      <c r="BZ13" s="17">
        <v>2.6911</v>
      </c>
      <c r="CA13" s="17">
        <v>9.4189000000000007</v>
      </c>
      <c r="CB13" s="17">
        <v>96.432010000000005</v>
      </c>
      <c r="CC13" s="17">
        <v>11.7</v>
      </c>
      <c r="CD13" s="17">
        <v>4.5</v>
      </c>
      <c r="CE13" s="17">
        <v>9.0501000000000005</v>
      </c>
      <c r="CG13" s="5">
        <v>82.036910924314526</v>
      </c>
      <c r="CH13" s="5">
        <v>30.121052771225298</v>
      </c>
      <c r="CI13" s="5">
        <v>199.37508923235535</v>
      </c>
      <c r="CJ13" s="8">
        <v>169.03700000000001</v>
      </c>
      <c r="CL13" s="3"/>
      <c r="CM13" s="5"/>
      <c r="CN13" s="5"/>
      <c r="CP13" s="11">
        <v>0.50212997198104858</v>
      </c>
      <c r="CQ13" s="11">
        <v>0.50758713600000005</v>
      </c>
      <c r="CR13" s="11">
        <v>0.297215216</v>
      </c>
      <c r="CS13" s="12">
        <v>6</v>
      </c>
      <c r="CT13" s="11">
        <v>8.8821845999999996E-2</v>
      </c>
      <c r="CV13" s="45"/>
      <c r="CW13" s="46"/>
      <c r="CX13" s="46"/>
      <c r="CY13" s="46"/>
      <c r="CZ13" s="46"/>
      <c r="DA13" s="48"/>
      <c r="DB13" s="49"/>
      <c r="DC13" s="17"/>
      <c r="DE13" s="19"/>
      <c r="DG13" s="11">
        <v>26</v>
      </c>
      <c r="DH13" s="50"/>
      <c r="DJ13" s="21">
        <f t="shared" si="0"/>
        <v>44</v>
      </c>
      <c r="DL13" s="12" t="e">
        <f t="shared" si="3"/>
        <v>#DIV/0!</v>
      </c>
    </row>
    <row r="14" spans="1:146" ht="15">
      <c r="A14" s="2" t="s">
        <v>5</v>
      </c>
      <c r="B14" s="1" t="s">
        <v>4</v>
      </c>
      <c r="C14" s="1" t="s">
        <v>4</v>
      </c>
      <c r="D14" s="10">
        <v>76200000</v>
      </c>
      <c r="E14" s="10">
        <v>154000000</v>
      </c>
      <c r="F14" s="11">
        <f t="shared" si="1"/>
        <v>2.0693857050618489</v>
      </c>
      <c r="G14" s="51">
        <v>77470000000</v>
      </c>
      <c r="H14" s="22">
        <v>502813000000</v>
      </c>
      <c r="I14" s="11">
        <f>G14/BA14</f>
        <v>2523.4527687296418</v>
      </c>
      <c r="J14" s="11">
        <v>6736.9645726969702</v>
      </c>
      <c r="K14" s="11">
        <v>1.3770770000000001</v>
      </c>
      <c r="L14" s="11">
        <v>2.2270500000000002</v>
      </c>
      <c r="N14" s="12">
        <f t="shared" si="4"/>
        <v>2736.6896369553392</v>
      </c>
      <c r="O14" s="14"/>
      <c r="Q14" s="11">
        <v>802.06690000000003</v>
      </c>
      <c r="R14" s="11">
        <v>780.81119999999999</v>
      </c>
      <c r="S14" s="11">
        <v>794.3546</v>
      </c>
      <c r="T14" s="11">
        <v>679.70219999999995</v>
      </c>
      <c r="U14" s="11">
        <v>715.34720000000004</v>
      </c>
      <c r="V14" s="11">
        <v>757.31050000000005</v>
      </c>
      <c r="W14" s="11">
        <v>808.93899999999996</v>
      </c>
      <c r="X14" s="11">
        <v>873.61900000000003</v>
      </c>
      <c r="Y14" s="11">
        <v>987.40639999999996</v>
      </c>
      <c r="Z14" s="11">
        <v>1191.9290000000001</v>
      </c>
      <c r="AA14" s="11">
        <v>1242.3399999999999</v>
      </c>
      <c r="AB14" s="11">
        <v>1290.2380000000001</v>
      </c>
      <c r="AC14" s="11">
        <v>1355.4580000000001</v>
      </c>
      <c r="AD14" s="11">
        <v>1397.117</v>
      </c>
      <c r="AE14" s="11">
        <f t="shared" si="2"/>
        <v>2.119151016398201</v>
      </c>
      <c r="AF14" s="53"/>
      <c r="AG14" s="11">
        <v>8.8778509999999997</v>
      </c>
      <c r="AH14" s="11">
        <v>28.819870000000002</v>
      </c>
      <c r="AI14" s="11">
        <v>19.440300000000001</v>
      </c>
      <c r="AJ14" s="11">
        <v>19.38326</v>
      </c>
      <c r="AK14" s="11">
        <v>0.94243665151346689</v>
      </c>
      <c r="AL14" s="11">
        <v>17.247450858432206</v>
      </c>
      <c r="AM14" s="5">
        <v>3.1637839848901317</v>
      </c>
      <c r="AN14" s="5">
        <v>5.2623540326925129</v>
      </c>
      <c r="AO14" s="5"/>
      <c r="AP14" s="5">
        <v>0.70820103105046539</v>
      </c>
      <c r="AQ14" s="11">
        <v>7.9570060000000008E-3</v>
      </c>
      <c r="AR14" s="11">
        <v>0.75453073199999998</v>
      </c>
      <c r="AS14" s="5">
        <v>8.1005472543905679</v>
      </c>
      <c r="AT14" s="5">
        <v>26.552403141729148</v>
      </c>
      <c r="AU14" s="5">
        <v>10.995626151087192</v>
      </c>
      <c r="AV14" s="5">
        <v>45.980027170023448</v>
      </c>
      <c r="AW14" s="11">
        <v>0.11428571428571428</v>
      </c>
      <c r="AX14" s="11">
        <v>24.346461980000001</v>
      </c>
      <c r="AY14" s="4"/>
      <c r="AZ14" s="12">
        <v>-570000</v>
      </c>
      <c r="BA14" s="22">
        <v>30700000</v>
      </c>
      <c r="BB14" s="10">
        <v>78619078.719999999</v>
      </c>
      <c r="BC14" s="11"/>
      <c r="BD14" s="16">
        <v>51.051349818181812</v>
      </c>
      <c r="BE14" s="5"/>
      <c r="BF14" s="5">
        <v>28.657473688145107</v>
      </c>
      <c r="BG14" s="5"/>
      <c r="BH14" s="5">
        <v>18.728447379573456</v>
      </c>
      <c r="BI14" s="17">
        <v>206.7208383</v>
      </c>
      <c r="BJ14" s="11">
        <v>45.375703200000004</v>
      </c>
      <c r="BK14" s="3">
        <v>1388</v>
      </c>
      <c r="BL14" s="12">
        <v>0</v>
      </c>
      <c r="BM14" s="5">
        <v>2.0865684678665772</v>
      </c>
      <c r="BN14" s="5">
        <v>0.56229904551396137</v>
      </c>
      <c r="BO14" s="5">
        <v>0.27711244306524896</v>
      </c>
      <c r="BP14" s="5">
        <v>6.7949999999999999</v>
      </c>
      <c r="BQ14" s="5">
        <v>2.2879999999999998</v>
      </c>
      <c r="BR14" s="3">
        <v>41.2</v>
      </c>
      <c r="BS14" s="11">
        <v>35.724660754203796</v>
      </c>
      <c r="BT14" s="11">
        <v>6.612849235534668</v>
      </c>
      <c r="BU14" s="10">
        <v>2250</v>
      </c>
      <c r="BV14" s="11">
        <v>45.274609756097568</v>
      </c>
      <c r="BW14" s="11">
        <v>66.564609756097568</v>
      </c>
      <c r="BX14" s="17">
        <v>92.378055829221495</v>
      </c>
      <c r="BY14" s="17">
        <v>54.656187619898034</v>
      </c>
      <c r="BZ14" s="17">
        <v>1.1853</v>
      </c>
      <c r="CA14" s="17">
        <v>4.7717999999999998</v>
      </c>
      <c r="CC14" s="17">
        <v>4.4000000000000004</v>
      </c>
      <c r="CD14" s="17">
        <v>2.8</v>
      </c>
      <c r="CE14" s="17">
        <v>4.2938000000000001</v>
      </c>
      <c r="CG14" s="5">
        <v>0.3805308225589521</v>
      </c>
      <c r="CH14" s="5">
        <v>0.93878242293054948</v>
      </c>
      <c r="CI14" s="5">
        <v>31.068772812200201</v>
      </c>
      <c r="CJ14" s="8">
        <v>11.852</v>
      </c>
      <c r="CK14" s="11">
        <v>36</v>
      </c>
      <c r="CL14" s="3">
        <v>31.02</v>
      </c>
      <c r="CM14" s="5">
        <v>40.770000000000003</v>
      </c>
      <c r="CN14" s="5">
        <v>9.36</v>
      </c>
      <c r="CP14" s="11">
        <v>4.5434001833200455E-2</v>
      </c>
      <c r="CQ14" s="11">
        <v>-0.72198917900000004</v>
      </c>
      <c r="CR14" s="11">
        <v>-0.96125947499999997</v>
      </c>
      <c r="CS14" s="12">
        <v>3</v>
      </c>
      <c r="CT14" s="11">
        <v>1.547447064</v>
      </c>
      <c r="CV14" s="45">
        <v>54.400000000000006</v>
      </c>
      <c r="CW14" s="45">
        <v>19.100000000000001</v>
      </c>
      <c r="CX14" s="45">
        <v>44.7</v>
      </c>
      <c r="CY14" s="45">
        <v>74</v>
      </c>
      <c r="CZ14" s="45">
        <v>92.100000000000009</v>
      </c>
      <c r="DA14" s="45">
        <v>22.2</v>
      </c>
      <c r="DB14" s="49">
        <v>4.3</v>
      </c>
      <c r="DC14" s="17">
        <v>65.26666666666668</v>
      </c>
      <c r="DE14" s="12">
        <v>1</v>
      </c>
      <c r="DG14" s="11">
        <v>23.814289093017578</v>
      </c>
      <c r="DH14" s="50">
        <v>135886.9</v>
      </c>
      <c r="DI14" s="20">
        <v>3.839818000793457</v>
      </c>
      <c r="DJ14" s="21">
        <f t="shared" si="0"/>
        <v>13</v>
      </c>
      <c r="DL14" s="12" t="e">
        <f t="shared" si="3"/>
        <v>#DIV/0!</v>
      </c>
    </row>
    <row r="15" spans="1:146" ht="15">
      <c r="A15" s="2" t="s">
        <v>24</v>
      </c>
      <c r="B15" s="1" t="s">
        <v>23</v>
      </c>
      <c r="C15" s="1" t="s">
        <v>23</v>
      </c>
      <c r="D15" s="10">
        <v>247147</v>
      </c>
      <c r="E15" s="10">
        <v>284700</v>
      </c>
      <c r="F15" s="11">
        <f t="shared" si="1"/>
        <v>0.41603733230058204</v>
      </c>
      <c r="G15" s="51">
        <v>11390000000</v>
      </c>
      <c r="H15" s="13">
        <v>24354903020</v>
      </c>
      <c r="I15" s="11">
        <f>G15/BA15</f>
        <v>110673.64198874413</v>
      </c>
      <c r="J15" s="11">
        <v>144246.33673281473</v>
      </c>
      <c r="K15" s="11">
        <v>2.533963</v>
      </c>
      <c r="L15" s="11">
        <v>2.8363480000000001</v>
      </c>
      <c r="M15" s="12">
        <f>T15/(BC15/100)</f>
        <v>38200.569302396536</v>
      </c>
      <c r="N15" s="12">
        <f t="shared" si="4"/>
        <v>42996.47692576563</v>
      </c>
      <c r="O15" s="14"/>
      <c r="Q15" s="11">
        <v>7647.7820000000002</v>
      </c>
      <c r="R15" s="11">
        <v>9273.6180000000004</v>
      </c>
      <c r="S15" s="11">
        <v>14266.78</v>
      </c>
      <c r="T15" s="11">
        <v>15907.21</v>
      </c>
      <c r="U15" s="11">
        <v>20916.53</v>
      </c>
      <c r="V15" s="11">
        <v>19960.330000000002</v>
      </c>
      <c r="W15" s="11">
        <v>21871.19</v>
      </c>
      <c r="X15" s="11">
        <v>20808.54</v>
      </c>
      <c r="Y15" s="11">
        <v>23376.45</v>
      </c>
      <c r="Z15" s="11">
        <v>23370.84</v>
      </c>
      <c r="AA15" s="11">
        <v>24407.38</v>
      </c>
      <c r="AB15" s="11">
        <v>24545.82</v>
      </c>
      <c r="AC15" s="11">
        <v>24513.65</v>
      </c>
      <c r="AD15" s="11">
        <v>22917.24</v>
      </c>
      <c r="AE15" s="11">
        <f t="shared" si="2"/>
        <v>1.0738735299508038</v>
      </c>
      <c r="AF15" s="53">
        <v>-0.132940366784813</v>
      </c>
      <c r="AG15" s="11">
        <v>27.28585</v>
      </c>
      <c r="AH15" s="11">
        <v>29.89425</v>
      </c>
      <c r="AI15" s="11">
        <v>26.08295</v>
      </c>
      <c r="AJ15" s="11">
        <v>27.891480000000001</v>
      </c>
      <c r="AK15" s="11">
        <v>9.194981575012207</v>
      </c>
      <c r="AL15" s="11">
        <v>18.435326842837274</v>
      </c>
      <c r="AM15" s="5">
        <v>16.592811584472656</v>
      </c>
      <c r="AN15" s="5"/>
      <c r="AO15" s="5">
        <v>5.5425278623631486</v>
      </c>
      <c r="AP15" s="5">
        <v>9.5985180528511815</v>
      </c>
      <c r="AQ15" s="11">
        <v>5.7026453339999996</v>
      </c>
      <c r="AR15" s="11">
        <v>8.2960029439999996</v>
      </c>
      <c r="AS15" s="5">
        <v>60.413589477539063</v>
      </c>
      <c r="AT15" s="5">
        <v>64.588317107093189</v>
      </c>
      <c r="AU15" s="5">
        <v>110.79517364501953</v>
      </c>
      <c r="AV15" s="5">
        <v>125.2086230876217</v>
      </c>
      <c r="AW15" s="11">
        <v>0.97142857142857142</v>
      </c>
      <c r="AY15" s="4"/>
      <c r="AZ15" s="12">
        <v>-1250</v>
      </c>
      <c r="BA15" s="12">
        <v>102915.2</v>
      </c>
      <c r="BB15" s="10">
        <v>151745.88</v>
      </c>
      <c r="BC15" s="11">
        <f>BA15*100/D15</f>
        <v>41.641290406114578</v>
      </c>
      <c r="BD15" s="16">
        <v>53.300273972602739</v>
      </c>
      <c r="BE15" s="5">
        <v>18.569797515869141</v>
      </c>
      <c r="BF15" s="5"/>
      <c r="BG15" s="5">
        <v>13.331430435180664</v>
      </c>
      <c r="BH15" s="5"/>
      <c r="BJ15" s="11">
        <v>2.7237353999999998</v>
      </c>
      <c r="BK15" s="3"/>
      <c r="BM15" s="5"/>
      <c r="BN15" s="5"/>
      <c r="BO15" s="5">
        <v>5.2827537979830526</v>
      </c>
      <c r="BP15" s="5">
        <v>2.431</v>
      </c>
      <c r="BQ15" s="5">
        <v>1.538</v>
      </c>
      <c r="BR15" s="3">
        <v>9.8000000000000007</v>
      </c>
      <c r="BU15" s="10">
        <v>3055</v>
      </c>
      <c r="BV15" s="11">
        <v>70.343317073170738</v>
      </c>
      <c r="BW15" s="11">
        <v>77.235560975609758</v>
      </c>
      <c r="BX15" s="17">
        <v>70.40174854288091</v>
      </c>
      <c r="BY15" s="17">
        <v>38.033122943302587</v>
      </c>
      <c r="BZ15" s="17">
        <v>7.1035000000000004</v>
      </c>
      <c r="CA15" s="17">
        <v>9.3411000000000008</v>
      </c>
      <c r="CC15" s="17">
        <v>2.2000000000000002</v>
      </c>
      <c r="CD15" s="17">
        <v>1.4</v>
      </c>
      <c r="CE15" s="17">
        <v>9.4846000000000004</v>
      </c>
      <c r="CG15" s="5"/>
      <c r="CH15" s="5">
        <v>53.034329664832413</v>
      </c>
      <c r="CI15" s="5">
        <v>131.73031828414207</v>
      </c>
      <c r="CJ15" s="8">
        <v>148.392</v>
      </c>
      <c r="CK15" s="11">
        <v>48.860000610351563</v>
      </c>
      <c r="CL15" s="3"/>
      <c r="CM15" s="5"/>
      <c r="CN15" s="5"/>
      <c r="CQ15" s="11">
        <v>0.97288366100000001</v>
      </c>
      <c r="CR15" s="11">
        <v>1.3396329119999999</v>
      </c>
      <c r="CS15" s="12">
        <v>1</v>
      </c>
      <c r="CT15" s="11">
        <v>-1.094347704</v>
      </c>
      <c r="CV15" s="45"/>
      <c r="CW15" s="46"/>
      <c r="CX15" s="46"/>
      <c r="CY15" s="46"/>
      <c r="CZ15" s="46"/>
      <c r="DA15" s="48"/>
      <c r="DB15" s="49"/>
      <c r="DC15" s="17"/>
      <c r="DG15" s="11">
        <v>13.166669845581055</v>
      </c>
      <c r="DH15" s="50"/>
      <c r="DI15" s="20">
        <v>5.3720932006835938</v>
      </c>
      <c r="DJ15" s="21">
        <f t="shared" si="0"/>
        <v>31</v>
      </c>
      <c r="DL15" s="12">
        <f t="shared" si="3"/>
        <v>1.1390383742752475</v>
      </c>
    </row>
    <row r="16" spans="1:146" ht="15">
      <c r="A16" s="2" t="s">
        <v>14</v>
      </c>
      <c r="B16" s="1" t="s">
        <v>13</v>
      </c>
      <c r="C16" s="1" t="s">
        <v>13</v>
      </c>
      <c r="D16" s="10">
        <v>9360184</v>
      </c>
      <c r="E16" s="10">
        <v>9769913</v>
      </c>
      <c r="F16" s="11">
        <f t="shared" si="1"/>
        <v>0.12600768467193543</v>
      </c>
      <c r="G16" s="51"/>
      <c r="H16" s="23">
        <v>216644000000</v>
      </c>
      <c r="J16" s="11">
        <v>43197.437722543124</v>
      </c>
      <c r="N16" s="12">
        <f t="shared" si="4"/>
        <v>25184.919630107557</v>
      </c>
      <c r="O16" s="14"/>
      <c r="X16" s="11">
        <v>4333.9319999999998</v>
      </c>
      <c r="Y16" s="11">
        <v>6251.9440000000004</v>
      </c>
      <c r="Z16" s="11">
        <v>9406.6029999999992</v>
      </c>
      <c r="AA16" s="11">
        <v>10065.42</v>
      </c>
      <c r="AB16" s="11">
        <v>11178.14</v>
      </c>
      <c r="AC16" s="11">
        <v>12314.15</v>
      </c>
      <c r="AD16" s="11">
        <v>12786.74</v>
      </c>
      <c r="AF16" s="53"/>
      <c r="AH16" s="11">
        <v>27.003329999999998</v>
      </c>
      <c r="AJ16" s="11">
        <v>30.25027</v>
      </c>
      <c r="AL16" s="11">
        <v>26.934903041016216</v>
      </c>
      <c r="AM16" s="5"/>
      <c r="AN16" s="5">
        <v>16.702195631545628</v>
      </c>
      <c r="AO16" s="5"/>
      <c r="AP16" s="5">
        <v>3.6727076872690798</v>
      </c>
      <c r="AR16" s="11">
        <v>3.8427819909999998</v>
      </c>
      <c r="AS16" s="5"/>
      <c r="AT16" s="5">
        <v>62.118812952427739</v>
      </c>
      <c r="AU16" s="5"/>
      <c r="AV16" s="5">
        <v>112.86367843216381</v>
      </c>
      <c r="AX16" s="11">
        <v>16.44811438</v>
      </c>
      <c r="AY16" s="4"/>
      <c r="AZ16" s="12">
        <v>0</v>
      </c>
      <c r="BB16" s="10">
        <v>4960323.05</v>
      </c>
      <c r="BC16" s="11"/>
      <c r="BD16" s="16">
        <v>50.771414750571473</v>
      </c>
      <c r="BE16" s="5"/>
      <c r="BF16" s="5">
        <v>42.478183416758235</v>
      </c>
      <c r="BG16" s="5"/>
      <c r="BH16" s="5">
        <v>9.5881468266904086</v>
      </c>
      <c r="BI16" s="17">
        <v>2632.0541199999998</v>
      </c>
      <c r="BJ16" s="11">
        <v>8.886107599999999</v>
      </c>
      <c r="BK16" s="3"/>
      <c r="BL16" s="12">
        <v>0</v>
      </c>
      <c r="BM16" s="5">
        <v>0.91296628518196232</v>
      </c>
      <c r="BN16" s="5">
        <v>0</v>
      </c>
      <c r="BO16" s="5">
        <v>6.8797245928674506</v>
      </c>
      <c r="BP16" s="5">
        <v>2.17</v>
      </c>
      <c r="BQ16" s="5">
        <v>1.5</v>
      </c>
      <c r="BR16" s="3">
        <v>10.9</v>
      </c>
      <c r="BS16" s="11">
        <v>0</v>
      </c>
      <c r="BT16" s="11">
        <v>1.5399999392684549E-4</v>
      </c>
      <c r="BU16" s="10">
        <v>3086</v>
      </c>
      <c r="BV16" s="11">
        <v>70.110243902439024</v>
      </c>
      <c r="BW16" s="11">
        <v>70.407317073170745</v>
      </c>
      <c r="BX16" s="17">
        <v>55.117004241000089</v>
      </c>
      <c r="BY16" s="17">
        <v>39.470525428084358</v>
      </c>
      <c r="CG16" s="5">
        <v>45.915554175721823</v>
      </c>
      <c r="CH16" s="5">
        <v>41.077201697195484</v>
      </c>
      <c r="CI16" s="5">
        <v>100.24009106902618</v>
      </c>
      <c r="CJ16" s="8"/>
      <c r="CL16" s="3">
        <v>27.22</v>
      </c>
      <c r="CM16" s="5">
        <v>36.35</v>
      </c>
      <c r="CN16" s="5">
        <v>9.17</v>
      </c>
      <c r="CP16" s="11">
        <v>0.3221839964389801</v>
      </c>
      <c r="CQ16" s="11">
        <v>-0.93513679400000005</v>
      </c>
      <c r="CR16" s="11">
        <v>-0.78115205700000001</v>
      </c>
      <c r="CS16" s="12">
        <v>7</v>
      </c>
      <c r="CT16" s="11">
        <v>-0.366474892</v>
      </c>
      <c r="CV16" s="45">
        <v>51.1</v>
      </c>
      <c r="CW16" s="45">
        <v>34.599999999999994</v>
      </c>
      <c r="CX16" s="45">
        <v>44</v>
      </c>
      <c r="CY16" s="45">
        <v>14.099999999999998</v>
      </c>
      <c r="CZ16" s="45">
        <v>33.1</v>
      </c>
      <c r="DA16" s="45">
        <v>29.599999999999998</v>
      </c>
      <c r="DB16" s="49">
        <v>3.2</v>
      </c>
      <c r="DC16" s="17">
        <v>50.033333333333331</v>
      </c>
      <c r="DG16" s="11">
        <v>53.547088623046875</v>
      </c>
      <c r="DH16" s="50"/>
      <c r="DJ16" s="21">
        <f t="shared" si="0"/>
        <v>42</v>
      </c>
      <c r="DL16" s="12">
        <f t="shared" si="3"/>
        <v>2.2650129812461284</v>
      </c>
    </row>
    <row r="17" spans="1:116" ht="15">
      <c r="A17" s="2" t="s">
        <v>239</v>
      </c>
      <c r="B17" s="1" t="s">
        <v>238</v>
      </c>
      <c r="C17" s="1" t="s">
        <v>238</v>
      </c>
      <c r="D17" s="10">
        <v>9794800</v>
      </c>
      <c r="E17" s="10">
        <v>10400000</v>
      </c>
      <c r="F17" s="11">
        <f t="shared" si="1"/>
        <v>0.1763358045299814</v>
      </c>
      <c r="G17" s="51">
        <v>475400000000</v>
      </c>
      <c r="H17" s="22">
        <v>1179590000000</v>
      </c>
      <c r="I17" s="11">
        <f>G17/BA17</f>
        <v>121193.98251737288</v>
      </c>
      <c r="J17" s="11">
        <v>254798.26182277885</v>
      </c>
      <c r="K17" s="11">
        <v>2.6574149999999999</v>
      </c>
      <c r="L17" s="11">
        <v>3.0201389999999999</v>
      </c>
      <c r="M17" s="12">
        <f>T17/(BC17/100)</f>
        <v>46453.047613633382</v>
      </c>
      <c r="N17" s="12">
        <f t="shared" si="4"/>
        <v>74980.797710619096</v>
      </c>
      <c r="O17" s="14">
        <v>7982.7219999999998</v>
      </c>
      <c r="P17" s="15">
        <v>9209.4439999999995</v>
      </c>
      <c r="Q17" s="11">
        <v>10240.59</v>
      </c>
      <c r="R17" s="11">
        <v>12811.19</v>
      </c>
      <c r="S17" s="11">
        <v>15896.94</v>
      </c>
      <c r="T17" s="11">
        <v>18603.59</v>
      </c>
      <c r="U17" s="11">
        <v>21792.18</v>
      </c>
      <c r="V17" s="11">
        <v>22226.85</v>
      </c>
      <c r="W17" s="11">
        <v>26233.64</v>
      </c>
      <c r="X17" s="11">
        <v>27689.11</v>
      </c>
      <c r="Y17" s="11">
        <v>31495.45</v>
      </c>
      <c r="Z17" s="11">
        <v>33724.129999999997</v>
      </c>
      <c r="AA17" s="11">
        <v>34621.980000000003</v>
      </c>
      <c r="AB17" s="11">
        <v>35583.94</v>
      </c>
      <c r="AC17" s="11">
        <v>36111.58</v>
      </c>
      <c r="AD17" s="11">
        <v>34624.980000000003</v>
      </c>
      <c r="AE17" s="11">
        <f t="shared" si="2"/>
        <v>1.8271200413010076</v>
      </c>
      <c r="AF17" s="53">
        <v>0.42881591045212403</v>
      </c>
      <c r="AG17" s="11">
        <v>24.055510000000002</v>
      </c>
      <c r="AH17" s="11">
        <v>26.241240000000001</v>
      </c>
      <c r="AI17" s="11">
        <v>24.00346</v>
      </c>
      <c r="AJ17" s="11">
        <v>24.49464</v>
      </c>
      <c r="AK17" s="11">
        <v>25.32294335661161</v>
      </c>
      <c r="AL17" s="11">
        <v>22.90704736969354</v>
      </c>
      <c r="AM17" s="5">
        <v>21.123735316755873</v>
      </c>
      <c r="AN17" s="5">
        <v>24.672870191825737</v>
      </c>
      <c r="AO17" s="5"/>
      <c r="AP17" s="5">
        <v>16.995213827117464</v>
      </c>
      <c r="AQ17" s="11">
        <v>1.4733214459999999</v>
      </c>
      <c r="AR17" s="11">
        <v>-8.2476235679999998</v>
      </c>
      <c r="AS17" s="5">
        <v>49.857564185590277</v>
      </c>
      <c r="AT17" s="5">
        <v>70.223963769526065</v>
      </c>
      <c r="AU17" s="5">
        <v>99.844754687905393</v>
      </c>
      <c r="AV17" s="5">
        <v>143.18732641038795</v>
      </c>
      <c r="AW17" s="11">
        <v>1</v>
      </c>
      <c r="AY17" s="4" t="s">
        <v>419</v>
      </c>
      <c r="AZ17" s="12">
        <v>200000</v>
      </c>
      <c r="BA17" s="12">
        <v>3922637</v>
      </c>
      <c r="BB17" s="10">
        <v>4802560.1619999995</v>
      </c>
      <c r="BC17" s="11">
        <f>BA17*100/D17</f>
        <v>40.048158206395229</v>
      </c>
      <c r="BD17" s="16">
        <v>46.178463096153841</v>
      </c>
      <c r="BE17" s="5">
        <v>38.480007825958019</v>
      </c>
      <c r="BF17" s="5">
        <v>21.712387017661836</v>
      </c>
      <c r="BG17" s="5">
        <v>3.2903440722183817</v>
      </c>
      <c r="BH17" s="5">
        <v>0.67476249810459965</v>
      </c>
      <c r="BI17" s="17">
        <v>16797.387190000001</v>
      </c>
      <c r="BJ17" s="11">
        <v>1.2525705999999999</v>
      </c>
      <c r="BK17" s="3">
        <v>6950</v>
      </c>
      <c r="BL17" s="12">
        <v>0</v>
      </c>
      <c r="BM17" s="5">
        <v>0</v>
      </c>
      <c r="BN17" s="5">
        <v>3.2514932921671861E-3</v>
      </c>
      <c r="BO17" s="5">
        <v>9.6888743329851206</v>
      </c>
      <c r="BP17" s="5">
        <v>1.736</v>
      </c>
      <c r="BQ17" s="5">
        <v>1.85013036363636</v>
      </c>
      <c r="BR17" s="3">
        <v>3.8</v>
      </c>
      <c r="BS17" s="11">
        <v>0</v>
      </c>
      <c r="BT17" s="11">
        <v>1.8999999156221747E-5</v>
      </c>
      <c r="BU17" s="10">
        <v>3690</v>
      </c>
      <c r="BV17" s="11">
        <v>71.94</v>
      </c>
      <c r="BW17" s="11">
        <v>80.626829268292695</v>
      </c>
      <c r="BX17" s="17">
        <v>56.811945822385745</v>
      </c>
      <c r="BY17" s="17">
        <v>51.705907120990076</v>
      </c>
      <c r="BZ17" s="17">
        <v>7.5444000000000004</v>
      </c>
      <c r="CA17" s="17">
        <v>10.5664</v>
      </c>
      <c r="CC17" s="17">
        <v>25.9</v>
      </c>
      <c r="CD17" s="17">
        <v>20.399999999999999</v>
      </c>
      <c r="CE17" s="17">
        <v>10.4733</v>
      </c>
      <c r="CF17" s="17">
        <v>511</v>
      </c>
      <c r="CG17" s="5">
        <v>75.200894264030339</v>
      </c>
      <c r="CH17" s="5">
        <v>39.441047905412667</v>
      </c>
      <c r="CI17" s="5">
        <v>115.11054097041735</v>
      </c>
      <c r="CJ17" s="8">
        <v>348.04300000000001</v>
      </c>
      <c r="CK17" s="11">
        <v>28.25</v>
      </c>
      <c r="CL17" s="3">
        <v>32.965800000000002</v>
      </c>
      <c r="CM17" s="5">
        <v>41.381419470700003</v>
      </c>
      <c r="CN17" s="5">
        <v>8.5035712959000005</v>
      </c>
      <c r="CO17" s="11">
        <v>0.74000000953674316</v>
      </c>
      <c r="CP17" s="11">
        <v>0.55540001392364502</v>
      </c>
      <c r="CQ17" s="11">
        <v>1.3714184</v>
      </c>
      <c r="CR17" s="11">
        <v>1.4349570789999999</v>
      </c>
      <c r="CS17" s="12">
        <v>1</v>
      </c>
      <c r="CT17" s="11">
        <v>-0.78562996399999996</v>
      </c>
      <c r="CV17" s="45">
        <v>43.3</v>
      </c>
      <c r="CW17" s="45">
        <v>42.8</v>
      </c>
      <c r="CX17" s="45">
        <v>43.8</v>
      </c>
      <c r="CY17" s="45">
        <v>13.700000000000001</v>
      </c>
      <c r="CZ17" s="45">
        <v>61.4</v>
      </c>
      <c r="DA17" s="45">
        <v>30.7</v>
      </c>
      <c r="DB17" s="49"/>
      <c r="DC17" s="17">
        <v>77.766666666666666</v>
      </c>
      <c r="DF17" s="13">
        <v>1</v>
      </c>
      <c r="DG17" s="11">
        <v>50.662448883056641</v>
      </c>
      <c r="DH17" s="50">
        <v>31318.33</v>
      </c>
      <c r="DJ17" s="21">
        <f t="shared" si="0"/>
        <v>5</v>
      </c>
      <c r="DL17" s="12" t="e">
        <f t="shared" si="3"/>
        <v>#DIV/0!</v>
      </c>
    </row>
    <row r="18" spans="1:116" ht="15">
      <c r="A18" s="2" t="s">
        <v>16</v>
      </c>
      <c r="B18" s="1" t="s">
        <v>15</v>
      </c>
      <c r="C18" s="1" t="s">
        <v>15</v>
      </c>
      <c r="D18" s="10">
        <v>135611</v>
      </c>
      <c r="E18" s="10">
        <v>308000</v>
      </c>
      <c r="F18" s="11">
        <f t="shared" si="1"/>
        <v>2.4126743818042717</v>
      </c>
      <c r="G18" s="51"/>
      <c r="H18" s="13">
        <v>6954199534</v>
      </c>
      <c r="J18" s="11">
        <v>54332.611952698113</v>
      </c>
      <c r="K18" s="11">
        <v>2.30321</v>
      </c>
      <c r="L18" s="11">
        <v>2.6464129999999999</v>
      </c>
      <c r="M18" s="12">
        <f>T18/(BC18/100)</f>
        <v>14948.533622592291</v>
      </c>
      <c r="N18" s="12">
        <f t="shared" si="4"/>
        <v>18819.029838607603</v>
      </c>
      <c r="O18" s="14"/>
      <c r="S18" s="11">
        <v>4298.4160000000002</v>
      </c>
      <c r="T18" s="11">
        <v>4556.9620000000004</v>
      </c>
      <c r="U18" s="11">
        <v>5530.74</v>
      </c>
      <c r="V18" s="11">
        <v>4507.5029999999997</v>
      </c>
      <c r="W18" s="11">
        <v>6229.2079999999996</v>
      </c>
      <c r="X18" s="11">
        <v>7562.018</v>
      </c>
      <c r="Y18" s="11">
        <v>7736.97</v>
      </c>
      <c r="Z18" s="11">
        <v>9026.6370000000006</v>
      </c>
      <c r="AA18" s="11">
        <v>9530.8449999999993</v>
      </c>
      <c r="AB18" s="11">
        <v>9253.1579999999994</v>
      </c>
      <c r="AC18" s="11">
        <v>9285.3080000000009</v>
      </c>
      <c r="AD18" s="11">
        <v>8460.3310000000001</v>
      </c>
      <c r="AE18" s="11">
        <f t="shared" si="2"/>
        <v>1.8198003668255505</v>
      </c>
      <c r="AF18" s="53"/>
      <c r="AG18" s="11">
        <v>34.801409999999997</v>
      </c>
      <c r="AH18" s="11">
        <v>27.959129999999998</v>
      </c>
      <c r="AI18" s="11">
        <v>26.133420000000001</v>
      </c>
      <c r="AJ18" s="11">
        <v>17.511189999999999</v>
      </c>
      <c r="AM18" s="5"/>
      <c r="AN18" s="5"/>
      <c r="AO18" s="5"/>
      <c r="AP18" s="5">
        <v>6.3006128955458038</v>
      </c>
      <c r="AR18" s="11">
        <v>7.0479616490000003</v>
      </c>
      <c r="AS18" s="5"/>
      <c r="AT18" s="5"/>
      <c r="AU18" s="5"/>
      <c r="AV18" s="5"/>
      <c r="AY18" s="4"/>
      <c r="AZ18" s="12">
        <v>-1000</v>
      </c>
      <c r="BA18" s="12">
        <v>41340.120000000003</v>
      </c>
      <c r="BB18" s="10">
        <v>138465.2647</v>
      </c>
      <c r="BC18" s="11">
        <f>BA18*100/D18</f>
        <v>30.484341240754809</v>
      </c>
      <c r="BD18" s="16">
        <v>44.95625477272727</v>
      </c>
      <c r="BE18" s="5"/>
      <c r="BF18" s="5"/>
      <c r="BG18" s="5"/>
      <c r="BH18" s="5"/>
      <c r="BI18" s="17">
        <v>1894</v>
      </c>
      <c r="BJ18" s="11">
        <v>23.961661299999999</v>
      </c>
      <c r="BK18" s="3">
        <v>1333</v>
      </c>
      <c r="BM18" s="5"/>
      <c r="BN18" s="5"/>
      <c r="BO18" s="5">
        <v>1.3644430176565008</v>
      </c>
      <c r="BP18" s="5">
        <v>6.2779999999999996</v>
      </c>
      <c r="BQ18" s="5">
        <v>2.8370000000000002</v>
      </c>
      <c r="BR18" s="3">
        <v>15.7</v>
      </c>
      <c r="BS18" s="11">
        <v>100</v>
      </c>
      <c r="BT18" s="11">
        <v>0.77960497140884399</v>
      </c>
      <c r="BU18" s="10">
        <v>2719</v>
      </c>
      <c r="BV18" s="11">
        <v>68.691317073170751</v>
      </c>
      <c r="BW18" s="11">
        <v>76.592414634146351</v>
      </c>
      <c r="BX18" s="17">
        <v>106.68593419161398</v>
      </c>
      <c r="BY18" s="17">
        <v>64.602548625083827</v>
      </c>
      <c r="BZ18" s="17">
        <v>6.9264999999999999</v>
      </c>
      <c r="CA18" s="17">
        <v>9.1824999999999992</v>
      </c>
      <c r="CB18" s="17">
        <v>75.610799999999998</v>
      </c>
      <c r="CC18" s="17">
        <v>8.5</v>
      </c>
      <c r="CD18" s="17">
        <v>5.4</v>
      </c>
      <c r="CE18" s="17">
        <v>9.1029</v>
      </c>
      <c r="CG18" s="5">
        <v>10.804321728691477</v>
      </c>
      <c r="CH18" s="5">
        <v>9.3541416566626658</v>
      </c>
      <c r="CI18" s="5">
        <v>48.554321728691477</v>
      </c>
      <c r="CJ18" s="8">
        <v>131.976</v>
      </c>
      <c r="CL18" s="3"/>
      <c r="CM18" s="5"/>
      <c r="CN18" s="5"/>
      <c r="CP18" s="11">
        <v>0.70153999328613281</v>
      </c>
      <c r="CQ18" s="11">
        <v>-0.38226296599999998</v>
      </c>
      <c r="CR18" s="11">
        <v>-6.4336394000000005E-2</v>
      </c>
      <c r="CS18" s="12">
        <v>1</v>
      </c>
      <c r="CT18" s="11">
        <v>-7.7101238000000002E-2</v>
      </c>
      <c r="CV18" s="45"/>
      <c r="CW18" s="46"/>
      <c r="CX18" s="46"/>
      <c r="CY18" s="46"/>
      <c r="CZ18" s="46"/>
      <c r="DA18" s="48"/>
      <c r="DB18" s="49"/>
      <c r="DC18" s="17"/>
      <c r="DG18" s="11">
        <v>17.215230941772461</v>
      </c>
      <c r="DH18" s="50">
        <v>22127.11</v>
      </c>
      <c r="DJ18" s="21">
        <f t="shared" si="0"/>
        <v>42</v>
      </c>
      <c r="DL18" s="12">
        <f t="shared" si="3"/>
        <v>2.5173179693378733</v>
      </c>
    </row>
    <row r="19" spans="1:116" ht="15">
      <c r="A19" s="2" t="s">
        <v>1</v>
      </c>
      <c r="B19" s="1" t="s">
        <v>0</v>
      </c>
      <c r="C19" s="1" t="s">
        <v>0</v>
      </c>
      <c r="D19" s="10">
        <v>2995605</v>
      </c>
      <c r="E19" s="10">
        <v>8792000</v>
      </c>
      <c r="F19" s="11">
        <f t="shared" si="1"/>
        <v>3.1667529488086368</v>
      </c>
      <c r="G19" s="51">
        <v>7138000000</v>
      </c>
      <c r="H19" s="12">
        <v>23598519747</v>
      </c>
      <c r="I19" s="11">
        <f>G19/BA19</f>
        <v>5739.6630983405794</v>
      </c>
      <c r="J19" s="11">
        <v>6483.3435020071774</v>
      </c>
      <c r="K19" s="11">
        <v>1.191376</v>
      </c>
      <c r="L19" s="11">
        <v>1.7617130000000001</v>
      </c>
      <c r="M19" s="12">
        <f>T19/(BC19/100)</f>
        <v>2242.8867007856857</v>
      </c>
      <c r="N19" s="12">
        <f t="shared" si="4"/>
        <v>2651.8459679213788</v>
      </c>
      <c r="O19" s="14"/>
      <c r="Q19" s="11">
        <v>801.33280000000002</v>
      </c>
      <c r="R19" s="11">
        <v>800.49490000000003</v>
      </c>
      <c r="S19" s="11">
        <v>887.72289999999998</v>
      </c>
      <c r="T19" s="11">
        <v>931.13559999999995</v>
      </c>
      <c r="U19" s="11">
        <v>962.00699999999995</v>
      </c>
      <c r="V19" s="11">
        <v>1122.498</v>
      </c>
      <c r="W19" s="11">
        <v>1071.1669999999999</v>
      </c>
      <c r="X19" s="11">
        <v>1093.9659999999999</v>
      </c>
      <c r="Y19" s="11">
        <v>1150.8150000000001</v>
      </c>
      <c r="Z19" s="11">
        <v>1190.413</v>
      </c>
      <c r="AA19" s="11">
        <v>1228.6659999999999</v>
      </c>
      <c r="AB19" s="11">
        <v>1254.3579999999999</v>
      </c>
      <c r="AC19" s="11">
        <v>1085.875</v>
      </c>
      <c r="AD19" s="11">
        <v>1115.713</v>
      </c>
      <c r="AE19" s="11">
        <f t="shared" si="2"/>
        <v>0.53189419087927758</v>
      </c>
      <c r="AF19" s="53">
        <v>-0.39383771780955901</v>
      </c>
      <c r="AG19" s="11">
        <v>33.126739999999998</v>
      </c>
      <c r="AH19" s="11">
        <v>22.955490000000001</v>
      </c>
      <c r="AI19" s="11">
        <v>22.275120000000001</v>
      </c>
      <c r="AJ19" s="11">
        <v>13.780340000000001</v>
      </c>
      <c r="AK19" s="11">
        <v>0.41735365345957853</v>
      </c>
      <c r="AL19" s="11">
        <v>10.658080631304292</v>
      </c>
      <c r="AM19" s="5">
        <v>9.2512167261772866</v>
      </c>
      <c r="AN19" s="5"/>
      <c r="AO19" s="5">
        <v>0.27920021989843308</v>
      </c>
      <c r="AP19" s="5"/>
      <c r="AQ19" s="11">
        <v>0.27920022</v>
      </c>
      <c r="AR19" s="11">
        <v>1.3905240720000001</v>
      </c>
      <c r="AS19" s="5">
        <v>33.412982011732254</v>
      </c>
      <c r="AT19" s="5">
        <v>28.173226843160336</v>
      </c>
      <c r="AU19" s="5">
        <v>47.941227926913868</v>
      </c>
      <c r="AV19" s="5">
        <v>42.021191968689344</v>
      </c>
      <c r="AW19" s="11">
        <v>0.2857142857142857</v>
      </c>
      <c r="AX19" s="11">
        <v>18.38230575</v>
      </c>
      <c r="AY19" s="4" t="s">
        <v>421</v>
      </c>
      <c r="AZ19" s="12">
        <v>50000</v>
      </c>
      <c r="BA19" s="12">
        <v>1243627</v>
      </c>
      <c r="BB19" s="10">
        <v>3699064.28</v>
      </c>
      <c r="BC19" s="11">
        <f>BA19*100/D19</f>
        <v>41.515052885811045</v>
      </c>
      <c r="BD19" s="16">
        <v>42.073069608735217</v>
      </c>
      <c r="BE19" s="5">
        <v>16.164329104453842</v>
      </c>
      <c r="BF19" s="5"/>
      <c r="BG19" s="5">
        <v>30.538666541975601</v>
      </c>
      <c r="BH19" s="5"/>
      <c r="BJ19" s="11">
        <v>44.322622699999997</v>
      </c>
      <c r="BK19" s="3"/>
      <c r="BL19" s="12">
        <v>0</v>
      </c>
      <c r="BM19" s="5">
        <v>0</v>
      </c>
      <c r="BN19" s="5">
        <v>1.1836919454298169</v>
      </c>
      <c r="BO19" s="5">
        <v>0.46143060778741479</v>
      </c>
      <c r="BP19" s="5">
        <v>6.8410000000000002</v>
      </c>
      <c r="BQ19" s="5">
        <v>5.3780000000000001</v>
      </c>
      <c r="BR19" s="3">
        <v>74.8</v>
      </c>
      <c r="BS19" s="11">
        <v>100</v>
      </c>
      <c r="BT19" s="11">
        <v>17.576019287109375</v>
      </c>
      <c r="BU19" s="10">
        <v>2512</v>
      </c>
      <c r="BV19" s="11">
        <v>48.177707317073171</v>
      </c>
      <c r="BW19" s="11">
        <v>61.81046341463415</v>
      </c>
      <c r="BX19" s="17">
        <v>93.232366300621308</v>
      </c>
      <c r="BY19" s="17">
        <v>86.220689474064869</v>
      </c>
      <c r="BZ19" s="17">
        <v>0.63800000000000001</v>
      </c>
      <c r="CA19" s="17">
        <v>3.2545999999999999</v>
      </c>
      <c r="CC19" s="17">
        <v>2.9</v>
      </c>
      <c r="CD19" s="17">
        <v>1.9</v>
      </c>
      <c r="CE19" s="17">
        <v>2.0375999999999999</v>
      </c>
      <c r="CG19" s="5">
        <v>2.2383921181736732</v>
      </c>
      <c r="CH19" s="5">
        <v>1.4230465971683222</v>
      </c>
      <c r="CI19" s="5">
        <v>56.333043648086715</v>
      </c>
      <c r="CJ19" s="8">
        <v>3.7919999999999998</v>
      </c>
      <c r="CL19" s="3">
        <v>38.619999999999997</v>
      </c>
      <c r="CM19" s="5">
        <v>45.9</v>
      </c>
      <c r="CN19" s="5">
        <v>6.91</v>
      </c>
      <c r="CP19" s="11">
        <v>0.78721600770950317</v>
      </c>
      <c r="CQ19" s="11">
        <v>-0.68780127599999996</v>
      </c>
      <c r="CR19" s="11">
        <v>-0.64774973899999999</v>
      </c>
      <c r="CS19" s="12">
        <v>2</v>
      </c>
      <c r="CT19" s="11">
        <v>-0.44274195599999999</v>
      </c>
      <c r="CV19" s="45"/>
      <c r="CW19" s="46"/>
      <c r="CX19" s="46"/>
      <c r="CY19" s="46"/>
      <c r="CZ19" s="46"/>
      <c r="DA19" s="48"/>
      <c r="DB19" s="49"/>
      <c r="DC19" s="17"/>
      <c r="DD19" s="12">
        <v>1</v>
      </c>
      <c r="DG19" s="11">
        <v>9.6165132522583008</v>
      </c>
      <c r="DH19" s="50">
        <v>116045.6</v>
      </c>
      <c r="DI19" s="20">
        <v>0.20222379267215729</v>
      </c>
      <c r="DJ19" s="21">
        <f t="shared" si="0"/>
        <v>21</v>
      </c>
      <c r="DL19" s="12" t="e">
        <f t="shared" si="3"/>
        <v>#DIV/0!</v>
      </c>
    </row>
    <row r="20" spans="1:116" ht="15">
      <c r="A20" s="2" t="s">
        <v>18</v>
      </c>
      <c r="B20" s="1" t="s">
        <v>17</v>
      </c>
      <c r="C20" s="1" t="s">
        <v>17</v>
      </c>
      <c r="D20" s="10">
        <v>53829</v>
      </c>
      <c r="E20" s="10">
        <v>67800</v>
      </c>
      <c r="F20" s="11">
        <f t="shared" si="1"/>
        <v>0.67867599866973705</v>
      </c>
      <c r="G20" s="51"/>
      <c r="H20" s="13">
        <v>5953786210</v>
      </c>
      <c r="O20" s="14"/>
      <c r="S20" s="11">
        <v>25683.040000000001</v>
      </c>
      <c r="T20" s="11">
        <v>26889.09</v>
      </c>
      <c r="U20" s="11">
        <v>32682.63</v>
      </c>
      <c r="V20" s="11">
        <v>33166.400000000001</v>
      </c>
      <c r="W20" s="11">
        <v>34485.129999999997</v>
      </c>
      <c r="X20" s="11">
        <v>35043.81</v>
      </c>
      <c r="Y20" s="11">
        <v>35125.199999999997</v>
      </c>
      <c r="Z20" s="11">
        <v>46567.13</v>
      </c>
      <c r="AA20" s="11">
        <v>48756.42</v>
      </c>
      <c r="AB20" s="11">
        <v>50492.639999999999</v>
      </c>
      <c r="AC20" s="11">
        <v>50457.25</v>
      </c>
      <c r="AD20" s="11">
        <v>52089.88</v>
      </c>
      <c r="AE20" s="11">
        <f t="shared" si="2"/>
        <v>1.9448531174058266</v>
      </c>
      <c r="AF20" s="53"/>
      <c r="AG20" s="11">
        <v>8.6916580000000003</v>
      </c>
      <c r="AH20" s="11">
        <v>16.255859999999998</v>
      </c>
      <c r="AI20" s="11">
        <v>13.8598</v>
      </c>
      <c r="AJ20" s="11">
        <v>5.5088939999999997</v>
      </c>
      <c r="AM20" s="5"/>
      <c r="AN20" s="5"/>
      <c r="AO20" s="5"/>
      <c r="AP20" s="5"/>
      <c r="AS20" s="5"/>
      <c r="AT20" s="5"/>
      <c r="AU20" s="5"/>
      <c r="AV20" s="5"/>
      <c r="AY20" s="4" t="s">
        <v>420</v>
      </c>
      <c r="BB20" s="10"/>
      <c r="BC20" s="11"/>
      <c r="BD20" s="16"/>
      <c r="BE20" s="5"/>
      <c r="BF20" s="5">
        <v>7.5000669808966842</v>
      </c>
      <c r="BG20" s="5"/>
      <c r="BH20" s="5">
        <v>0.83334077565518705</v>
      </c>
      <c r="BK20" s="3">
        <v>4945</v>
      </c>
      <c r="BM20" s="5"/>
      <c r="BN20" s="5"/>
      <c r="BO20" s="5">
        <v>8.0150000000000006</v>
      </c>
      <c r="BP20" s="5"/>
      <c r="BQ20" s="5">
        <v>1.7616000000000001</v>
      </c>
      <c r="BR20" s="3"/>
      <c r="BW20" s="11">
        <v>79.146170731707329</v>
      </c>
      <c r="CG20" s="5">
        <v>83.850931677018636</v>
      </c>
      <c r="CH20" s="5">
        <v>89.596273291925471</v>
      </c>
      <c r="CI20" s="5">
        <v>131.98757763975155</v>
      </c>
      <c r="CJ20" s="8">
        <v>543.36599999999999</v>
      </c>
      <c r="CL20" s="3"/>
      <c r="CM20" s="5"/>
      <c r="CN20" s="5"/>
      <c r="CQ20" s="11">
        <v>0.90707801499999996</v>
      </c>
      <c r="CR20" s="11">
        <v>1.3561365480000001</v>
      </c>
      <c r="CT20" s="11">
        <v>-0.71925919199999999</v>
      </c>
      <c r="CV20" s="45"/>
      <c r="CW20" s="46"/>
      <c r="CX20" s="46"/>
      <c r="CY20" s="46"/>
      <c r="CZ20" s="46"/>
      <c r="DA20" s="48"/>
      <c r="DB20" s="49"/>
      <c r="DC20" s="17"/>
      <c r="DG20" s="11">
        <v>32.333328247070312</v>
      </c>
      <c r="DH20" s="50"/>
      <c r="DJ20" s="21">
        <f t="shared" si="0"/>
        <v>69</v>
      </c>
      <c r="DL20" s="12">
        <f t="shared" si="3"/>
        <v>0.67774062295509196</v>
      </c>
    </row>
    <row r="21" spans="1:116" ht="15">
      <c r="A21" s="2" t="s">
        <v>28</v>
      </c>
      <c r="B21" s="1" t="s">
        <v>27</v>
      </c>
      <c r="C21" s="1" t="s">
        <v>27</v>
      </c>
      <c r="D21" s="10">
        <v>372749</v>
      </c>
      <c r="E21" s="10">
        <v>691000</v>
      </c>
      <c r="F21" s="11">
        <f t="shared" si="1"/>
        <v>1.8153957437931376</v>
      </c>
      <c r="G21" s="51"/>
      <c r="H21" s="12">
        <v>12289950919</v>
      </c>
      <c r="J21" s="11">
        <v>40839.268261911959</v>
      </c>
      <c r="M21" s="12">
        <f>T21/(BC21/100)</f>
        <v>2117.28252711807</v>
      </c>
      <c r="N21" s="12">
        <f t="shared" ref="N21:N35" si="5">AD21/(BD21/100)</f>
        <v>10392.675362473334</v>
      </c>
      <c r="O21" s="14"/>
      <c r="S21" s="11">
        <v>838.01790000000005</v>
      </c>
      <c r="T21" s="11">
        <v>744.6345</v>
      </c>
      <c r="U21" s="11">
        <v>885.72640000000001</v>
      </c>
      <c r="V21" s="11">
        <v>1030.6969999999999</v>
      </c>
      <c r="W21" s="11">
        <v>1645.94</v>
      </c>
      <c r="X21" s="11">
        <v>2202.5740000000001</v>
      </c>
      <c r="Y21" s="11">
        <v>2787.357</v>
      </c>
      <c r="Z21" s="11">
        <v>3564.2159999999999</v>
      </c>
      <c r="AA21" s="11">
        <v>3804.4</v>
      </c>
      <c r="AB21" s="11">
        <v>4076.7310000000002</v>
      </c>
      <c r="AC21" s="11">
        <v>4174.0069999999996</v>
      </c>
      <c r="AD21" s="11">
        <v>4567.567</v>
      </c>
      <c r="AE21" s="11">
        <f t="shared" si="2"/>
        <v>5.3348307736277674</v>
      </c>
      <c r="AF21" s="53"/>
      <c r="AG21" s="11">
        <v>37.284080000000003</v>
      </c>
      <c r="AH21" s="11">
        <v>37.258009999999999</v>
      </c>
      <c r="AI21" s="11">
        <v>44.962620000000001</v>
      </c>
      <c r="AJ21" s="11">
        <v>33.222900000000003</v>
      </c>
      <c r="AL21" s="11">
        <v>63.584488977265167</v>
      </c>
      <c r="AM21" s="5"/>
      <c r="AN21" s="5">
        <v>22.04658015940727</v>
      </c>
      <c r="AO21" s="5"/>
      <c r="AP21" s="5"/>
      <c r="AR21" s="11">
        <v>2.8478926580000001</v>
      </c>
      <c r="AS21" s="5"/>
      <c r="AT21" s="5">
        <v>48.3259570032616</v>
      </c>
      <c r="AU21" s="5"/>
      <c r="AV21" s="5">
        <v>106.31528614249162</v>
      </c>
      <c r="AX21" s="11">
        <v>0.98847426500000002</v>
      </c>
      <c r="AY21" s="4"/>
      <c r="AZ21" s="12">
        <v>10000</v>
      </c>
      <c r="BA21" s="12">
        <v>131093.4</v>
      </c>
      <c r="BB21" s="10">
        <v>303693.58100000001</v>
      </c>
      <c r="BC21" s="11">
        <f>BA21*100/D21</f>
        <v>35.169349884238457</v>
      </c>
      <c r="BD21" s="16">
        <v>43.949867004341534</v>
      </c>
      <c r="BE21" s="5"/>
      <c r="BF21" s="5">
        <v>45.006266558190724</v>
      </c>
      <c r="BG21" s="5"/>
      <c r="BH21" s="5">
        <v>17.570129141514801</v>
      </c>
      <c r="BI21" s="17">
        <v>220.6085549</v>
      </c>
      <c r="BJ21" s="11">
        <v>92.937853099999998</v>
      </c>
      <c r="BK21" s="3">
        <v>4783</v>
      </c>
      <c r="BL21" s="12">
        <v>0</v>
      </c>
      <c r="BM21" s="5">
        <v>0</v>
      </c>
      <c r="BN21" s="5">
        <v>5.3310893823064722</v>
      </c>
      <c r="BO21" s="5">
        <v>0.85632802792734164</v>
      </c>
      <c r="BP21" s="5">
        <v>6.6870000000000003</v>
      </c>
      <c r="BQ21" s="5">
        <v>2.5630000000000002</v>
      </c>
      <c r="BR21" s="3">
        <v>52.4</v>
      </c>
      <c r="BS21" s="11">
        <v>92.026567459106445</v>
      </c>
      <c r="BT21" s="11">
        <v>0.62489598989486694</v>
      </c>
      <c r="BV21" s="11">
        <v>43.250463414634154</v>
      </c>
      <c r="BW21" s="11">
        <v>66.512365853658537</v>
      </c>
      <c r="BX21" s="17">
        <v>78.785910242508123</v>
      </c>
      <c r="BY21" s="17">
        <v>54.661713335181595</v>
      </c>
      <c r="CB21" s="17">
        <v>61.70796</v>
      </c>
      <c r="CG21" s="5">
        <v>7.1701549470484061</v>
      </c>
      <c r="CH21" s="5">
        <v>3.7783848508966282</v>
      </c>
      <c r="CI21" s="5">
        <v>46.900270314841499</v>
      </c>
      <c r="CJ21" s="8">
        <v>20.420000000000002</v>
      </c>
      <c r="CL21" s="3">
        <v>46.74</v>
      </c>
      <c r="CM21" s="5">
        <v>53.009857608600001</v>
      </c>
      <c r="CN21" s="5">
        <v>5.3554814658999996</v>
      </c>
      <c r="CQ21" s="11">
        <v>0.16375746499999999</v>
      </c>
      <c r="CR21" s="11">
        <v>0.83685464399999998</v>
      </c>
      <c r="CS21" s="12">
        <v>4</v>
      </c>
      <c r="CT21" s="11">
        <v>-0.68528623</v>
      </c>
      <c r="CV21" s="45"/>
      <c r="CW21" s="46"/>
      <c r="CX21" s="46"/>
      <c r="CY21" s="46"/>
      <c r="CZ21" s="46"/>
      <c r="DA21" s="48"/>
      <c r="DB21" s="49"/>
      <c r="DC21" s="17"/>
      <c r="DE21" s="12">
        <v>1</v>
      </c>
      <c r="DG21" s="11">
        <v>27.395069122314453</v>
      </c>
      <c r="DH21" s="50">
        <v>38303.910000000003</v>
      </c>
      <c r="DJ21" s="21">
        <f t="shared" si="0"/>
        <v>39</v>
      </c>
      <c r="DL21" s="12" t="e">
        <f t="shared" si="3"/>
        <v>#DIV/0!</v>
      </c>
    </row>
    <row r="22" spans="1:116" ht="15">
      <c r="A22" s="2" t="s">
        <v>20</v>
      </c>
      <c r="B22" s="1" t="s">
        <v>19</v>
      </c>
      <c r="C22" s="1" t="s">
        <v>19</v>
      </c>
      <c r="D22" s="10">
        <v>4914316</v>
      </c>
      <c r="E22" s="10">
        <v>9775000</v>
      </c>
      <c r="F22" s="11">
        <f t="shared" si="1"/>
        <v>2.0225750816931836</v>
      </c>
      <c r="G22" s="51">
        <v>27560000000</v>
      </c>
      <c r="H22" s="12">
        <v>50135430082</v>
      </c>
      <c r="I22" s="11">
        <f>G22/BA22</f>
        <v>14264.89959964079</v>
      </c>
      <c r="J22" s="11">
        <v>11189.428595050638</v>
      </c>
      <c r="K22" s="11">
        <v>1.9103030000000001</v>
      </c>
      <c r="L22" s="11">
        <v>2.8038630000000002</v>
      </c>
      <c r="M22" s="12">
        <f>T22/(BC22/100)</f>
        <v>8314.2382698250276</v>
      </c>
      <c r="N22" s="12">
        <f t="shared" si="5"/>
        <v>8202.1332097112536</v>
      </c>
      <c r="O22" s="14">
        <v>3232.7130000000002</v>
      </c>
      <c r="P22" s="15">
        <v>2978.116</v>
      </c>
      <c r="Q22" s="11">
        <v>2713.58</v>
      </c>
      <c r="R22" s="11">
        <v>3066.125</v>
      </c>
      <c r="S22" s="11">
        <v>2776.9549999999999</v>
      </c>
      <c r="T22" s="11">
        <v>3268.6610000000001</v>
      </c>
      <c r="U22" s="11">
        <v>3331.2289999999998</v>
      </c>
      <c r="V22" s="11">
        <v>2776.1350000000002</v>
      </c>
      <c r="W22" s="11">
        <v>2800.5729999999999</v>
      </c>
      <c r="X22" s="11">
        <v>3050.0070000000001</v>
      </c>
      <c r="Y22" s="11">
        <v>3223.4969999999998</v>
      </c>
      <c r="Z22" s="11">
        <v>3428.268</v>
      </c>
      <c r="AA22" s="11">
        <v>3534.8809999999999</v>
      </c>
      <c r="AB22" s="11">
        <v>3619.288</v>
      </c>
      <c r="AC22" s="11">
        <v>3743.8969999999999</v>
      </c>
      <c r="AD22" s="11">
        <v>3793.4380000000001</v>
      </c>
      <c r="AE22" s="11">
        <f t="shared" si="2"/>
        <v>0.43791856173409316</v>
      </c>
      <c r="AF22" s="53">
        <v>-0.55428008496123105</v>
      </c>
      <c r="AG22" s="11">
        <v>18.358470000000001</v>
      </c>
      <c r="AH22" s="11">
        <v>13.1868</v>
      </c>
      <c r="AI22" s="11">
        <v>12.55522</v>
      </c>
      <c r="AJ22" s="11">
        <v>18.9984</v>
      </c>
      <c r="AK22" s="11">
        <v>16.744253709630492</v>
      </c>
      <c r="AL22" s="11">
        <v>19.789436729327495</v>
      </c>
      <c r="AM22" s="5">
        <v>10.480485473211688</v>
      </c>
      <c r="AN22" s="5">
        <v>14.70876482952448</v>
      </c>
      <c r="AO22" s="5"/>
      <c r="AP22" s="5">
        <v>1.5363308756452509</v>
      </c>
      <c r="AQ22" s="11">
        <v>2.5615278479999999</v>
      </c>
      <c r="AR22" s="11">
        <v>2.439615141</v>
      </c>
      <c r="AS22" s="5">
        <v>32.21663410781828</v>
      </c>
      <c r="AT22" s="5">
        <v>32.904449117755554</v>
      </c>
      <c r="AU22" s="5">
        <v>58.154952408662041</v>
      </c>
      <c r="AV22" s="5">
        <v>68.62707395253824</v>
      </c>
      <c r="AW22" s="11">
        <v>0.8571428571428571</v>
      </c>
      <c r="AY22" s="4"/>
      <c r="AZ22" s="12">
        <v>-100000</v>
      </c>
      <c r="BA22" s="12">
        <v>1932015</v>
      </c>
      <c r="BB22" s="10">
        <v>4520879.5690000001</v>
      </c>
      <c r="BC22" s="11">
        <f>BA22*100/D22</f>
        <v>39.314016436875448</v>
      </c>
      <c r="BD22" s="16">
        <v>46.249407355498725</v>
      </c>
      <c r="BE22" s="5">
        <v>32.732171570118638</v>
      </c>
      <c r="BF22" s="5">
        <v>36.244507114390188</v>
      </c>
      <c r="BG22" s="5">
        <v>21.793924644735128</v>
      </c>
      <c r="BH22" s="5">
        <v>13.82934327693223</v>
      </c>
      <c r="BI22" s="17">
        <v>358.59811109999998</v>
      </c>
      <c r="BJ22" s="11">
        <v>39.936197800000002</v>
      </c>
      <c r="BK22" s="3"/>
      <c r="BL22" s="12">
        <v>1.5173688376730115</v>
      </c>
      <c r="BM22" s="5">
        <v>9.6563076051233203</v>
      </c>
      <c r="BN22" s="5">
        <v>0</v>
      </c>
      <c r="BO22" s="5">
        <v>1.3837382454397846</v>
      </c>
      <c r="BP22" s="5">
        <v>6.1829999999999998</v>
      </c>
      <c r="BQ22" s="5">
        <v>3.371</v>
      </c>
      <c r="BR22" s="3">
        <v>39.700000000000003</v>
      </c>
      <c r="BS22" s="11">
        <v>4.5428398996591568</v>
      </c>
      <c r="BT22" s="11">
        <v>1.2250080108642578</v>
      </c>
      <c r="BU22" s="10">
        <v>2093</v>
      </c>
      <c r="BV22" s="11">
        <v>48.232975609756103</v>
      </c>
      <c r="BW22" s="11">
        <v>66.010634146341474</v>
      </c>
      <c r="BX22" s="17">
        <v>86.865491974261403</v>
      </c>
      <c r="BY22" s="17">
        <v>69.392988168429454</v>
      </c>
      <c r="BZ22" s="17">
        <v>3.6566999999999998</v>
      </c>
      <c r="CA22" s="17">
        <v>9.2045999999999992</v>
      </c>
      <c r="CC22" s="17">
        <v>17.5</v>
      </c>
      <c r="CD22" s="17">
        <v>9.5</v>
      </c>
      <c r="CE22" s="17">
        <v>8.4404000000000003</v>
      </c>
      <c r="CG22" s="5">
        <v>11.178299195162458</v>
      </c>
      <c r="CH22" s="5">
        <v>8.2144631476062724</v>
      </c>
      <c r="CI22" s="5">
        <v>72.477962781586683</v>
      </c>
      <c r="CJ22" s="8">
        <v>23.31</v>
      </c>
      <c r="CL22" s="3">
        <v>57.26</v>
      </c>
      <c r="CM22" s="5">
        <v>60.99</v>
      </c>
      <c r="CN22" s="5">
        <v>2.78</v>
      </c>
      <c r="CO22" s="11">
        <v>0.67000001668930054</v>
      </c>
      <c r="CP22" s="11">
        <v>0.73962497711181641</v>
      </c>
      <c r="CQ22" s="11">
        <v>-1.2230448810000001</v>
      </c>
      <c r="CR22" s="11">
        <v>-0.70780594500000005</v>
      </c>
      <c r="CS22" s="12">
        <v>3</v>
      </c>
      <c r="CT22" s="11">
        <v>0.82318615699999997</v>
      </c>
      <c r="CU22" s="11">
        <v>-0.34999999403953552</v>
      </c>
      <c r="CV22" s="45"/>
      <c r="CW22" s="46"/>
      <c r="CX22" s="46"/>
      <c r="CY22" s="46"/>
      <c r="CZ22" s="46"/>
      <c r="DA22" s="48"/>
      <c r="DB22" s="49"/>
      <c r="DC22" s="17"/>
      <c r="DG22" s="11">
        <v>-16.726350784301758</v>
      </c>
      <c r="DH22" s="50">
        <v>1090806</v>
      </c>
      <c r="DI22" s="20">
        <v>3.1580798327922821E-2</v>
      </c>
      <c r="DJ22" s="21">
        <f t="shared" si="0"/>
        <v>15</v>
      </c>
      <c r="DL22" s="12" t="e">
        <f t="shared" si="3"/>
        <v>#DIV/0!</v>
      </c>
    </row>
    <row r="23" spans="1:116" ht="15">
      <c r="A23" s="2" t="s">
        <v>12</v>
      </c>
      <c r="B23" s="1" t="s">
        <v>11</v>
      </c>
      <c r="C23" s="1" t="s">
        <v>11</v>
      </c>
      <c r="D23" s="10">
        <v>3980000</v>
      </c>
      <c r="E23" s="10">
        <v>4613000</v>
      </c>
      <c r="F23" s="11">
        <f t="shared" si="1"/>
        <v>0.43410760376275609</v>
      </c>
      <c r="G23" s="51"/>
      <c r="H23" s="13">
        <v>62824296221</v>
      </c>
      <c r="J23" s="11">
        <v>26313.027275818804</v>
      </c>
      <c r="N23" s="12">
        <f t="shared" si="5"/>
        <v>16837.830564657896</v>
      </c>
      <c r="O23" s="14"/>
      <c r="W23" s="11">
        <v>1742.328</v>
      </c>
      <c r="X23" s="11">
        <v>2242.3330000000001</v>
      </c>
      <c r="Y23" s="11">
        <v>5883.0929999999998</v>
      </c>
      <c r="Z23" s="11">
        <v>4981.6750000000002</v>
      </c>
      <c r="AA23" s="11">
        <v>5359.1710000000003</v>
      </c>
      <c r="AB23" s="11">
        <v>6249.9440000000004</v>
      </c>
      <c r="AC23" s="11">
        <v>6846.6239999999998</v>
      </c>
      <c r="AD23" s="11">
        <v>7115.79</v>
      </c>
      <c r="AF23" s="53"/>
      <c r="AH23" s="11">
        <v>19.037220000000001</v>
      </c>
      <c r="AJ23" s="11">
        <v>-0.23222760000000001</v>
      </c>
      <c r="AL23" s="11">
        <v>-2.4353986626406536</v>
      </c>
      <c r="AM23" s="5"/>
      <c r="AN23" s="5">
        <v>22.88072018004501</v>
      </c>
      <c r="AO23" s="5"/>
      <c r="AP23" s="5">
        <v>1.2771110046260508</v>
      </c>
      <c r="AR23" s="11">
        <v>1.376483994</v>
      </c>
      <c r="AS23" s="5"/>
      <c r="AT23" s="5">
        <v>57.977740602925735</v>
      </c>
      <c r="AU23" s="5"/>
      <c r="AV23" s="5">
        <v>91.420082543210796</v>
      </c>
      <c r="AX23" s="11">
        <v>7.7643579999999999E-3</v>
      </c>
      <c r="AY23" s="4"/>
      <c r="AZ23" s="12">
        <v>-10000</v>
      </c>
      <c r="BB23" s="10">
        <v>1949487.4439999999</v>
      </c>
      <c r="BC23" s="11"/>
      <c r="BD23" s="16">
        <v>42.260729330153914</v>
      </c>
      <c r="BE23" s="5"/>
      <c r="BF23" s="5">
        <v>28.134676800306263</v>
      </c>
      <c r="BG23" s="5"/>
      <c r="BH23" s="5">
        <v>8.0119048259515271</v>
      </c>
      <c r="BI23" s="17">
        <v>7058.8820420000002</v>
      </c>
      <c r="BJ23" s="11">
        <v>2.3670212999999998</v>
      </c>
      <c r="BK23" s="3">
        <v>3183</v>
      </c>
      <c r="BL23" s="12">
        <v>0.92569534532086195</v>
      </c>
      <c r="BM23" s="5">
        <v>0.70289056497051561</v>
      </c>
      <c r="BN23" s="5"/>
      <c r="BO23" s="5">
        <v>7.6753343337541455</v>
      </c>
      <c r="BP23" s="5">
        <v>2.4119999999999999</v>
      </c>
      <c r="BQ23" s="5">
        <v>1.212</v>
      </c>
      <c r="BR23" s="3">
        <v>12.5</v>
      </c>
      <c r="BS23" s="11">
        <v>0</v>
      </c>
      <c r="BT23" s="11">
        <v>2.1230001002550125E-3</v>
      </c>
      <c r="BU23" s="10">
        <v>3084</v>
      </c>
      <c r="BV23" s="11">
        <v>68.631585365853667</v>
      </c>
      <c r="BW23" s="11">
        <v>75.250439024390246</v>
      </c>
      <c r="BX23" s="17">
        <v>57.137842824792408</v>
      </c>
      <c r="BY23" s="17">
        <v>41.349791835696173</v>
      </c>
      <c r="CB23" s="17">
        <v>91.206549999999993</v>
      </c>
      <c r="CG23" s="5">
        <v>37.740878393895358</v>
      </c>
      <c r="CH23" s="5">
        <v>26.513289645590866</v>
      </c>
      <c r="CI23" s="5">
        <v>86.477384385140994</v>
      </c>
      <c r="CJ23" s="8"/>
      <c r="CL23" s="3">
        <v>36.21</v>
      </c>
      <c r="CM23" s="5">
        <v>43.18</v>
      </c>
      <c r="CN23" s="5">
        <v>6.65</v>
      </c>
      <c r="CQ23" s="11">
        <v>-0.389166554</v>
      </c>
      <c r="CR23" s="11">
        <v>-0.30504221300000001</v>
      </c>
      <c r="CS23" s="12">
        <v>4</v>
      </c>
      <c r="CT23" s="11">
        <v>0.57175019599999999</v>
      </c>
      <c r="CV23" s="45">
        <v>39.200000000000003</v>
      </c>
      <c r="CW23" s="45">
        <v>42.199999999999996</v>
      </c>
      <c r="CX23" s="45">
        <v>44.3</v>
      </c>
      <c r="CY23" s="45">
        <v>22.5</v>
      </c>
      <c r="CZ23" s="46"/>
      <c r="DA23" s="45">
        <v>21.9</v>
      </c>
      <c r="DB23" s="49">
        <v>3.8</v>
      </c>
      <c r="DC23" s="17">
        <v>64.833333333333314</v>
      </c>
      <c r="DH23" s="50">
        <v>51385.29</v>
      </c>
      <c r="DJ23" s="21">
        <f t="shared" si="0"/>
        <v>42</v>
      </c>
      <c r="DL23" s="12">
        <f t="shared" si="3"/>
        <v>0.68602393845043075</v>
      </c>
    </row>
    <row r="24" spans="1:116" ht="15">
      <c r="A24" s="2" t="s">
        <v>30</v>
      </c>
      <c r="B24" s="1" t="s">
        <v>29</v>
      </c>
      <c r="C24" s="1" t="s">
        <v>29</v>
      </c>
      <c r="D24" s="10">
        <v>704591</v>
      </c>
      <c r="E24" s="10">
        <v>1991000</v>
      </c>
      <c r="F24" s="11">
        <f t="shared" si="1"/>
        <v>3.0552200336567417</v>
      </c>
      <c r="G24" s="51">
        <v>4240000000</v>
      </c>
      <c r="H24" s="12">
        <v>77081819351</v>
      </c>
      <c r="I24" s="11">
        <f>G24/BA24</f>
        <v>15237.169781961131</v>
      </c>
      <c r="J24" s="11">
        <v>75760.632563767474</v>
      </c>
      <c r="K24" s="11">
        <v>1.4976020000000001</v>
      </c>
      <c r="L24" s="11">
        <v>2.715605</v>
      </c>
      <c r="M24" s="12">
        <f t="shared" ref="M24:M35" si="6">T24/(BC24/100)</f>
        <v>5332.2993659899885</v>
      </c>
      <c r="N24" s="12">
        <f t="shared" si="5"/>
        <v>17727.474687245085</v>
      </c>
      <c r="O24" s="14"/>
      <c r="Q24" s="11">
        <v>578.0367</v>
      </c>
      <c r="R24" s="11">
        <v>628.07619999999997</v>
      </c>
      <c r="S24" s="11">
        <v>1125.787</v>
      </c>
      <c r="T24" s="11">
        <v>2105.9059999999999</v>
      </c>
      <c r="U24" s="11">
        <v>2987.4870000000001</v>
      </c>
      <c r="V24" s="11">
        <v>3778.3040000000001</v>
      </c>
      <c r="W24" s="11">
        <v>5803.38</v>
      </c>
      <c r="X24" s="11">
        <v>5583.7030000000004</v>
      </c>
      <c r="Y24" s="11">
        <v>8579.8739999999998</v>
      </c>
      <c r="Z24" s="11">
        <v>9309.3729999999996</v>
      </c>
      <c r="AA24" s="11">
        <v>9663.9249999999993</v>
      </c>
      <c r="AB24" s="11">
        <v>9757.9140000000007</v>
      </c>
      <c r="AC24" s="11">
        <v>10934.77</v>
      </c>
      <c r="AD24" s="11">
        <v>8871.5259999999998</v>
      </c>
      <c r="AE24" s="11">
        <f t="shared" si="2"/>
        <v>4.2297089522728735</v>
      </c>
      <c r="AF24" s="53">
        <v>0.79397962460709604</v>
      </c>
      <c r="AG24" s="11">
        <v>52.498669999999997</v>
      </c>
      <c r="AH24" s="11">
        <v>45.908859999999997</v>
      </c>
      <c r="AI24" s="11">
        <v>38.858939999999997</v>
      </c>
      <c r="AJ24" s="11">
        <v>29.324120000000001</v>
      </c>
      <c r="AK24" s="11">
        <v>21.701884637350076</v>
      </c>
      <c r="AL24" s="11">
        <v>13.031464244412607</v>
      </c>
      <c r="AM24" s="5">
        <v>18.979630687226347</v>
      </c>
      <c r="AN24" s="5">
        <v>24.202525929991126</v>
      </c>
      <c r="AO24" s="5">
        <v>-10.781968409509988</v>
      </c>
      <c r="AP24" s="5">
        <v>4.7964706385925506</v>
      </c>
      <c r="AQ24" s="11">
        <v>-10.781968409999999</v>
      </c>
      <c r="AR24" s="11">
        <v>2.1278269349999999</v>
      </c>
      <c r="AS24" s="5">
        <v>63.792118789263284</v>
      </c>
      <c r="AT24" s="5">
        <v>44.604508341909614</v>
      </c>
      <c r="AU24" s="5">
        <v>107.38625547306302</v>
      </c>
      <c r="AV24" s="5">
        <v>78.193709072524726</v>
      </c>
      <c r="AW24" s="11">
        <v>0.6</v>
      </c>
      <c r="AY24" s="4" t="s">
        <v>422</v>
      </c>
      <c r="AZ24" s="12">
        <v>15000</v>
      </c>
      <c r="BA24" s="12">
        <v>278266.90000000002</v>
      </c>
      <c r="BB24" s="10">
        <v>996374.75600000005</v>
      </c>
      <c r="BC24" s="11">
        <f t="shared" ref="BC24:BC35" si="7">BA24*100/D24</f>
        <v>39.493394039946587</v>
      </c>
      <c r="BD24" s="16">
        <v>50.043935509794082</v>
      </c>
      <c r="BE24" s="5">
        <v>33.63617592401404</v>
      </c>
      <c r="BF24" s="5">
        <v>39.615625880532214</v>
      </c>
      <c r="BG24" s="5">
        <v>29.878174685112533</v>
      </c>
      <c r="BH24" s="5">
        <v>3.0983094000267277</v>
      </c>
      <c r="BI24" s="17">
        <v>214.54188769999999</v>
      </c>
      <c r="BJ24" s="11">
        <v>42.163801800000002</v>
      </c>
      <c r="BK24" s="3">
        <v>6752</v>
      </c>
      <c r="BL24" s="12">
        <v>2.5046645354417847</v>
      </c>
      <c r="BM24" s="5">
        <v>0.27485695683459588</v>
      </c>
      <c r="BN24" s="5">
        <v>0</v>
      </c>
      <c r="BO24" s="5">
        <v>2.6389576131378454</v>
      </c>
      <c r="BP24" s="5">
        <v>6.4770000000000003</v>
      </c>
      <c r="BQ24" s="5">
        <v>2.8220000000000001</v>
      </c>
      <c r="BR24" s="3">
        <v>42.6</v>
      </c>
      <c r="BS24" s="11">
        <v>36.154991388320923</v>
      </c>
      <c r="BT24" s="11">
        <v>6.1624460220336914</v>
      </c>
      <c r="BU24" s="10">
        <v>2235</v>
      </c>
      <c r="BV24" s="11">
        <v>57.543658536585376</v>
      </c>
      <c r="BW24" s="11">
        <v>54.952560975609757</v>
      </c>
      <c r="BX24" s="17">
        <v>100.17607272121738</v>
      </c>
      <c r="BY24" s="17">
        <v>58.937459547848881</v>
      </c>
      <c r="BZ24" s="17">
        <v>2.0806</v>
      </c>
      <c r="CA24" s="17">
        <v>8.8993000000000002</v>
      </c>
      <c r="CC24" s="17">
        <v>4.2</v>
      </c>
      <c r="CD24" s="17">
        <v>2.7</v>
      </c>
      <c r="CE24" s="17">
        <v>8.6856000000000009</v>
      </c>
      <c r="CG24" s="5">
        <v>6.1545405122629218</v>
      </c>
      <c r="CH24" s="5">
        <v>7.3954497430479345</v>
      </c>
      <c r="CI24" s="5">
        <v>96.118587738103784</v>
      </c>
      <c r="CJ24" s="8">
        <v>45.222000000000001</v>
      </c>
      <c r="CL24" s="3"/>
      <c r="CM24" s="5"/>
      <c r="CN24" s="5"/>
      <c r="CO24" s="11">
        <v>0.44999998807907104</v>
      </c>
      <c r="CP24" s="11">
        <v>0.41024801135063171</v>
      </c>
      <c r="CQ24" s="11">
        <v>0.64064848200000002</v>
      </c>
      <c r="CR24" s="11">
        <v>0.85727423300000005</v>
      </c>
      <c r="CS24" s="12">
        <v>3</v>
      </c>
      <c r="CT24" s="11">
        <v>-0.90664352699999995</v>
      </c>
      <c r="CV24" s="45"/>
      <c r="CW24" s="46"/>
      <c r="CX24" s="46"/>
      <c r="CY24" s="46"/>
      <c r="CZ24" s="46"/>
      <c r="DA24" s="48"/>
      <c r="DB24" s="49"/>
      <c r="DC24" s="17"/>
      <c r="DD24" s="13">
        <v>1</v>
      </c>
      <c r="DG24" s="11">
        <v>-22.261930465698242</v>
      </c>
      <c r="DH24" s="50">
        <v>589403.19999999995</v>
      </c>
      <c r="DI24" s="20">
        <v>8.2170004025101662E-3</v>
      </c>
      <c r="DJ24" s="21">
        <f t="shared" si="0"/>
        <v>18</v>
      </c>
      <c r="DL24" s="12" t="e">
        <f t="shared" si="3"/>
        <v>#DIV/0!</v>
      </c>
    </row>
    <row r="25" spans="1:116" ht="15">
      <c r="A25" s="2" t="s">
        <v>22</v>
      </c>
      <c r="B25" s="1" t="s">
        <v>21</v>
      </c>
      <c r="C25" s="1" t="s">
        <v>21</v>
      </c>
      <c r="D25" s="10">
        <v>109000000</v>
      </c>
      <c r="E25" s="10">
        <v>199000000</v>
      </c>
      <c r="F25" s="11">
        <f t="shared" si="1"/>
        <v>1.7704615955745548</v>
      </c>
      <c r="G25" s="51">
        <v>1221000000000</v>
      </c>
      <c r="H25" s="23">
        <v>3914190000000</v>
      </c>
      <c r="I25" s="11">
        <f>G25/BA25</f>
        <v>30911.392405063292</v>
      </c>
      <c r="J25" s="11">
        <v>37560.330398986865</v>
      </c>
      <c r="K25" s="11">
        <v>1.6990190000000001</v>
      </c>
      <c r="L25" s="11">
        <v>2.5431659999999998</v>
      </c>
      <c r="M25" s="12">
        <f t="shared" si="6"/>
        <v>15867.433544303796</v>
      </c>
      <c r="N25" s="12">
        <f t="shared" si="5"/>
        <v>16006.611184800475</v>
      </c>
      <c r="O25" s="14">
        <v>1777.0139999999999</v>
      </c>
      <c r="P25" s="15">
        <v>2131.145</v>
      </c>
      <c r="Q25" s="11">
        <v>2581.0509999999999</v>
      </c>
      <c r="R25" s="11">
        <v>3177.5160000000001</v>
      </c>
      <c r="S25" s="11">
        <v>3998.7959999999998</v>
      </c>
      <c r="T25" s="11">
        <v>5750.125</v>
      </c>
      <c r="U25" s="11">
        <v>7223.384</v>
      </c>
      <c r="V25" s="11">
        <v>6366.598</v>
      </c>
      <c r="W25" s="11">
        <v>6398.9889999999996</v>
      </c>
      <c r="X25" s="11">
        <v>6786.7650000000003</v>
      </c>
      <c r="Y25" s="11">
        <v>6975.9620000000004</v>
      </c>
      <c r="Z25" s="11">
        <v>7386.7420000000002</v>
      </c>
      <c r="AA25" s="11">
        <v>7586.3969999999999</v>
      </c>
      <c r="AB25" s="11">
        <v>7942.2960000000003</v>
      </c>
      <c r="AC25" s="11">
        <v>8155.3559999999998</v>
      </c>
      <c r="AD25" s="11">
        <v>8160.3940000000002</v>
      </c>
      <c r="AE25" s="11">
        <f t="shared" si="2"/>
        <v>1.0296201718255555</v>
      </c>
      <c r="AF25" s="53">
        <v>-0.95621767120544698</v>
      </c>
      <c r="AG25" s="11">
        <v>31.096039999999999</v>
      </c>
      <c r="AH25" s="11">
        <v>19.593969999999999</v>
      </c>
      <c r="AI25" s="11">
        <v>22.6096</v>
      </c>
      <c r="AJ25" s="11">
        <v>15.82329</v>
      </c>
      <c r="AK25" s="11">
        <v>22.871868215164529</v>
      </c>
      <c r="AL25" s="11">
        <v>16.45263013142965</v>
      </c>
      <c r="AM25" s="5">
        <v>10.637524050344259</v>
      </c>
      <c r="AN25" s="5">
        <v>21.807551726368125</v>
      </c>
      <c r="AO25" s="5">
        <v>0.96193193517276487</v>
      </c>
      <c r="AP25" s="5">
        <v>5.4133843355681472</v>
      </c>
      <c r="AQ25" s="11">
        <v>1.0524667059999999</v>
      </c>
      <c r="AR25" s="11">
        <v>1.627390895</v>
      </c>
      <c r="AS25" s="5">
        <v>11.50558029970658</v>
      </c>
      <c r="AT25" s="5">
        <v>11.177422808391253</v>
      </c>
      <c r="AU25" s="5">
        <v>19.044153112661597</v>
      </c>
      <c r="AV25" s="5">
        <v>22.298992253367686</v>
      </c>
      <c r="AW25" s="11">
        <v>0.25714285714285712</v>
      </c>
      <c r="AX25" s="11">
        <v>2.1836183770000002</v>
      </c>
      <c r="AY25" s="4" t="s">
        <v>423</v>
      </c>
      <c r="AZ25" s="12">
        <v>-229000</v>
      </c>
      <c r="BA25" s="22">
        <v>39500000</v>
      </c>
      <c r="BB25" s="10">
        <v>101452980.09999999</v>
      </c>
      <c r="BC25" s="11">
        <f t="shared" si="7"/>
        <v>36.238532110091747</v>
      </c>
      <c r="BD25" s="16">
        <v>50.981397035175881</v>
      </c>
      <c r="BE25" s="5">
        <v>40.173757058793917</v>
      </c>
      <c r="BF25" s="5">
        <v>25.416923136985613</v>
      </c>
      <c r="BG25" s="5">
        <v>12.098896317996385</v>
      </c>
      <c r="BH25" s="5">
        <v>6.0824604220841652</v>
      </c>
      <c r="BI25" s="17">
        <v>2140.4978120000001</v>
      </c>
      <c r="BJ25" s="11">
        <v>10.811419299999999</v>
      </c>
      <c r="BK25" s="3"/>
      <c r="BL25" s="12">
        <v>1.5311652044356221</v>
      </c>
      <c r="BM25" s="5">
        <v>1.5802784002855934</v>
      </c>
      <c r="BN25" s="5">
        <v>0</v>
      </c>
      <c r="BO25" s="5">
        <v>1.9357028912187801</v>
      </c>
      <c r="BP25" s="5">
        <v>4.4989999999999997</v>
      </c>
      <c r="BQ25" s="5">
        <v>1.827</v>
      </c>
      <c r="BR25" s="3">
        <v>17.3</v>
      </c>
      <c r="BS25" s="11">
        <v>6.659340113401413</v>
      </c>
      <c r="BT25" s="11">
        <v>2.1927299499511719</v>
      </c>
      <c r="BU25" s="10">
        <v>3099</v>
      </c>
      <c r="BV25" s="11">
        <v>60.492073170731715</v>
      </c>
      <c r="BW25" s="11">
        <v>72.641487804878054</v>
      </c>
      <c r="BX25" s="17">
        <v>79.215549122028889</v>
      </c>
      <c r="BY25" s="17">
        <v>48.49855894907175</v>
      </c>
      <c r="BZ25" s="17">
        <v>2.3847999999999998</v>
      </c>
      <c r="CA25" s="17">
        <v>7.1779000000000002</v>
      </c>
      <c r="CB25" s="17">
        <v>90.196061520300006</v>
      </c>
      <c r="CC25" s="17">
        <v>7.3</v>
      </c>
      <c r="CD25" s="17">
        <v>5.2</v>
      </c>
      <c r="CE25" s="17">
        <v>7.2670000000000003</v>
      </c>
      <c r="CF25" s="17">
        <v>395.5</v>
      </c>
      <c r="CG25" s="5">
        <v>39.200000185821992</v>
      </c>
      <c r="CH25" s="5">
        <v>21.419597959148014</v>
      </c>
      <c r="CI25" s="5">
        <v>89.792986298544349</v>
      </c>
      <c r="CJ25" s="8">
        <v>105.21299999999999</v>
      </c>
      <c r="CK25" s="11">
        <v>55.340000152587891</v>
      </c>
      <c r="CL25" s="3">
        <v>53.9</v>
      </c>
      <c r="CM25" s="5">
        <v>58.06</v>
      </c>
      <c r="CN25" s="5">
        <v>3.34</v>
      </c>
      <c r="CP25" s="11">
        <v>0.54083597660064697</v>
      </c>
      <c r="CQ25" s="11">
        <v>-0.181961392</v>
      </c>
      <c r="CR25" s="11">
        <v>-6.5127404999999999E-2</v>
      </c>
      <c r="CS25" s="12">
        <v>2</v>
      </c>
      <c r="CT25" s="11">
        <v>-0.28798890300000002</v>
      </c>
      <c r="CU25" s="11">
        <v>0.79000002145767212</v>
      </c>
      <c r="CV25" s="45">
        <v>28.7</v>
      </c>
      <c r="CW25" s="45">
        <v>56.8</v>
      </c>
      <c r="CX25" s="45">
        <v>31.5</v>
      </c>
      <c r="CY25" s="45">
        <v>55.900000000000006</v>
      </c>
      <c r="CZ25" s="45">
        <v>53.7</v>
      </c>
      <c r="DA25" s="45">
        <v>9.4</v>
      </c>
      <c r="DB25" s="49">
        <v>3.9</v>
      </c>
      <c r="DC25" s="17">
        <v>67.600000000000009</v>
      </c>
      <c r="DG25" s="11">
        <v>-10.834159851074219</v>
      </c>
      <c r="DH25" s="50">
        <v>8420640</v>
      </c>
      <c r="DI25" s="20">
        <v>8.5843898355960846E-2</v>
      </c>
      <c r="DJ25" s="21">
        <f t="shared" si="0"/>
        <v>2</v>
      </c>
      <c r="DL25" s="12">
        <f t="shared" si="3"/>
        <v>5.7316372968910123</v>
      </c>
    </row>
    <row r="26" spans="1:116" ht="15">
      <c r="A26" s="2" t="s">
        <v>26</v>
      </c>
      <c r="B26" s="1" t="s">
        <v>25</v>
      </c>
      <c r="C26" s="1" t="s">
        <v>25</v>
      </c>
      <c r="D26" s="10">
        <v>156223</v>
      </c>
      <c r="E26" s="10">
        <v>388000</v>
      </c>
      <c r="F26" s="11">
        <f t="shared" si="1"/>
        <v>2.6756496057011843</v>
      </c>
      <c r="G26" s="51"/>
      <c r="H26" s="12">
        <v>30320167778</v>
      </c>
      <c r="J26" s="11">
        <v>158191.92654367638</v>
      </c>
      <c r="K26" s="11">
        <v>2.0900859999999999</v>
      </c>
      <c r="L26" s="11">
        <v>2.5644930000000001</v>
      </c>
      <c r="M26" s="12">
        <f t="shared" si="6"/>
        <v>211133.61635250121</v>
      </c>
      <c r="N26" s="12">
        <f t="shared" si="5"/>
        <v>90846.873331773371</v>
      </c>
      <c r="O26" s="14"/>
      <c r="S26" s="11">
        <v>59140.94</v>
      </c>
      <c r="T26" s="11">
        <v>71688.69</v>
      </c>
      <c r="U26" s="11">
        <v>99300.01</v>
      </c>
      <c r="V26" s="11">
        <v>67308.12</v>
      </c>
      <c r="W26" s="11">
        <v>54200.09</v>
      </c>
      <c r="X26" s="11">
        <v>49386.85</v>
      </c>
      <c r="Y26" s="11">
        <v>49510.34</v>
      </c>
      <c r="Z26" s="11">
        <v>50021.04</v>
      </c>
      <c r="AA26" s="11">
        <v>51736.09</v>
      </c>
      <c r="AB26" s="11">
        <v>49092.639999999999</v>
      </c>
      <c r="AC26" s="11">
        <v>45557.49</v>
      </c>
      <c r="AD26" s="11">
        <v>46228.93</v>
      </c>
      <c r="AE26" s="11">
        <f t="shared" si="2"/>
        <v>-1.2903741234970907</v>
      </c>
      <c r="AF26" s="53"/>
      <c r="AG26" s="11">
        <v>2.6153080000000002</v>
      </c>
      <c r="AH26" s="11">
        <v>14.34286</v>
      </c>
      <c r="AI26" s="11">
        <v>9.5545439999999999</v>
      </c>
      <c r="AJ26" s="11">
        <v>51.122750000000003</v>
      </c>
      <c r="AM26" s="5">
        <v>17.289922032919431</v>
      </c>
      <c r="AN26" s="5"/>
      <c r="AO26" s="5"/>
      <c r="AP26" s="5"/>
      <c r="AS26" s="5">
        <v>23.426220040427374</v>
      </c>
      <c r="AT26" s="5"/>
      <c r="AU26" s="5">
        <v>113.48541957840024</v>
      </c>
      <c r="AV26" s="5"/>
      <c r="AY26" s="4"/>
      <c r="AZ26" s="12">
        <v>3500</v>
      </c>
      <c r="BA26" s="12">
        <v>53044.24</v>
      </c>
      <c r="BB26" s="10">
        <v>197440.2</v>
      </c>
      <c r="BC26" s="11">
        <f t="shared" si="7"/>
        <v>33.954180882456491</v>
      </c>
      <c r="BD26" s="16">
        <v>50.886649484536086</v>
      </c>
      <c r="BE26" s="5">
        <v>89.517759168351148</v>
      </c>
      <c r="BF26" s="5"/>
      <c r="BG26" s="5">
        <v>1.3355472133987871</v>
      </c>
      <c r="BH26" s="5"/>
      <c r="BJ26" s="11">
        <v>0.2457</v>
      </c>
      <c r="BK26" s="3">
        <v>3448</v>
      </c>
      <c r="BM26" s="5"/>
      <c r="BN26" s="5"/>
      <c r="BO26" s="5">
        <v>19.745606103125358</v>
      </c>
      <c r="BP26" s="5">
        <v>4.9039999999999999</v>
      </c>
      <c r="BQ26" s="5">
        <v>2.052</v>
      </c>
      <c r="BR26" s="3">
        <v>5.4</v>
      </c>
      <c r="BS26" s="11">
        <v>0</v>
      </c>
      <c r="BT26" s="11">
        <v>2.8897769451141357</v>
      </c>
      <c r="BU26" s="10">
        <v>2987</v>
      </c>
      <c r="BV26" s="11">
        <v>69.167341463414644</v>
      </c>
      <c r="BW26" s="11">
        <v>77.505512195121966</v>
      </c>
      <c r="BX26" s="17">
        <v>77.477924944812372</v>
      </c>
      <c r="BY26" s="17">
        <v>43.242100283483083</v>
      </c>
      <c r="BZ26" s="17">
        <v>4.2667999999999999</v>
      </c>
      <c r="CA26" s="17">
        <v>8.5693000000000001</v>
      </c>
      <c r="CB26" s="17">
        <v>98.204040000000006</v>
      </c>
      <c r="CC26" s="17">
        <v>9.8000000000000007</v>
      </c>
      <c r="CD26" s="17">
        <v>6.3</v>
      </c>
      <c r="CE26" s="17">
        <v>8.5077999999999996</v>
      </c>
      <c r="CG26" s="5">
        <v>79.782930142836776</v>
      </c>
      <c r="CH26" s="5">
        <v>20.153019737944941</v>
      </c>
      <c r="CI26" s="5">
        <v>106.66421474804034</v>
      </c>
      <c r="CJ26" s="8">
        <v>84.772000000000006</v>
      </c>
      <c r="CL26" s="3"/>
      <c r="CM26" s="5"/>
      <c r="CN26" s="5"/>
      <c r="CQ26" s="11">
        <v>0.79242895999999996</v>
      </c>
      <c r="CR26" s="11">
        <v>0.95608248799999995</v>
      </c>
      <c r="CS26" s="12">
        <v>6</v>
      </c>
      <c r="CT26" s="11">
        <v>-1.3495962560000001</v>
      </c>
      <c r="CV26" s="45"/>
      <c r="CW26" s="46"/>
      <c r="CX26" s="46"/>
      <c r="CY26" s="46"/>
      <c r="CZ26" s="46"/>
      <c r="DA26" s="48"/>
      <c r="DB26" s="49"/>
      <c r="DC26" s="17"/>
      <c r="DE26" s="12">
        <v>1</v>
      </c>
      <c r="DG26" s="11">
        <v>4.4758591651916504</v>
      </c>
      <c r="DH26" s="50">
        <v>6733.067</v>
      </c>
      <c r="DJ26" s="21">
        <f t="shared" si="0"/>
        <v>41</v>
      </c>
      <c r="DL26" s="12">
        <f t="shared" si="3"/>
        <v>2.3769855065957524</v>
      </c>
    </row>
    <row r="27" spans="1:116" ht="15">
      <c r="A27" s="2" t="s">
        <v>7</v>
      </c>
      <c r="B27" s="1" t="s">
        <v>6</v>
      </c>
      <c r="C27" s="1" t="s">
        <v>6</v>
      </c>
      <c r="D27" s="10">
        <v>8720742</v>
      </c>
      <c r="E27" s="10">
        <v>7205000</v>
      </c>
      <c r="F27" s="11">
        <f t="shared" si="1"/>
        <v>-0.56155616644830919</v>
      </c>
      <c r="G27" s="51"/>
      <c r="H27" s="22">
        <v>192917000000</v>
      </c>
      <c r="J27" s="11">
        <v>56753.320174742723</v>
      </c>
      <c r="K27" s="11">
        <v>2.4465150000000002</v>
      </c>
      <c r="L27" s="11">
        <v>2.9056479999999998</v>
      </c>
      <c r="M27" s="12">
        <f t="shared" si="6"/>
        <v>7589.4974258758421</v>
      </c>
      <c r="N27" s="12">
        <f t="shared" si="5"/>
        <v>21969.756315343886</v>
      </c>
      <c r="O27" s="14"/>
      <c r="S27" s="11">
        <v>2737.605</v>
      </c>
      <c r="T27" s="11">
        <v>3882.0909999999999</v>
      </c>
      <c r="U27" s="11">
        <v>5154.4489999999996</v>
      </c>
      <c r="V27" s="11">
        <v>6051.3370000000004</v>
      </c>
      <c r="W27" s="11">
        <v>6560.0140000000001</v>
      </c>
      <c r="X27" s="11">
        <v>6424.39</v>
      </c>
      <c r="Y27" s="11">
        <v>6418.576</v>
      </c>
      <c r="Z27" s="11">
        <v>9188.1730000000007</v>
      </c>
      <c r="AA27" s="11">
        <v>9825.0329999999994</v>
      </c>
      <c r="AB27" s="11">
        <v>10530.58</v>
      </c>
      <c r="AC27" s="11">
        <v>11199.43</v>
      </c>
      <c r="AD27" s="11">
        <v>10911.88</v>
      </c>
      <c r="AE27" s="11">
        <f t="shared" si="2"/>
        <v>3.0396416999297999</v>
      </c>
      <c r="AF27" s="53"/>
      <c r="AG27" s="11">
        <v>28.661750000000001</v>
      </c>
      <c r="AH27" s="11">
        <v>21.75027</v>
      </c>
      <c r="AI27" s="11">
        <v>21.460930000000001</v>
      </c>
      <c r="AJ27" s="11">
        <v>13.50107</v>
      </c>
      <c r="AL27" s="11">
        <v>17.700649992816249</v>
      </c>
      <c r="AM27" s="5"/>
      <c r="AN27" s="5">
        <v>16.251354178700662</v>
      </c>
      <c r="AO27" s="5"/>
      <c r="AP27" s="5">
        <v>8.1751114412881272</v>
      </c>
      <c r="AR27" s="11">
        <v>9.4302272210000009</v>
      </c>
      <c r="AS27" s="5"/>
      <c r="AT27" s="5">
        <v>55.755649653595995</v>
      </c>
      <c r="AU27" s="5"/>
      <c r="AV27" s="5">
        <v>103.58759878290876</v>
      </c>
      <c r="AW27" s="11">
        <v>0.25714285714285712</v>
      </c>
      <c r="AX27" s="11">
        <v>0.52222512499999996</v>
      </c>
      <c r="AY27" s="4" t="s">
        <v>424</v>
      </c>
      <c r="AZ27" s="12">
        <v>-50000</v>
      </c>
      <c r="BA27" s="12">
        <v>4460732</v>
      </c>
      <c r="BB27" s="10">
        <v>3578560.193</v>
      </c>
      <c r="BC27" s="11">
        <f t="shared" si="7"/>
        <v>51.150830972869052</v>
      </c>
      <c r="BD27" s="16">
        <v>49.667733421235255</v>
      </c>
      <c r="BE27" s="5"/>
      <c r="BF27" s="5">
        <v>30.312748060224472</v>
      </c>
      <c r="BG27" s="5"/>
      <c r="BH27" s="5">
        <v>5.628966321325974</v>
      </c>
      <c r="BI27" s="17">
        <v>3857.7569010000002</v>
      </c>
      <c r="BJ27" s="11">
        <v>3.9882620000000002</v>
      </c>
      <c r="BK27" s="3">
        <v>1219</v>
      </c>
      <c r="BL27" s="12">
        <v>0.66800504581126474</v>
      </c>
      <c r="BM27" s="5">
        <v>0.40092168039724013</v>
      </c>
      <c r="BN27" s="5">
        <v>0</v>
      </c>
      <c r="BO27" s="5">
        <v>6.7546916589075074</v>
      </c>
      <c r="BP27" s="5">
        <v>2.23</v>
      </c>
      <c r="BQ27" s="5">
        <v>1.56789</v>
      </c>
      <c r="BR27" s="3">
        <v>8.3000000000000007</v>
      </c>
      <c r="BS27" s="11">
        <v>0</v>
      </c>
      <c r="BT27" s="11">
        <v>5.098000168800354E-3</v>
      </c>
      <c r="BU27" s="10">
        <v>2761</v>
      </c>
      <c r="BV27" s="11">
        <v>71.049756097560973</v>
      </c>
      <c r="BW27" s="11">
        <v>73.412195121951228</v>
      </c>
      <c r="BX27" s="17">
        <v>49.125047132183013</v>
      </c>
      <c r="BY27" s="17">
        <v>44.645572736328923</v>
      </c>
      <c r="BZ27" s="17">
        <v>7.4565000000000001</v>
      </c>
      <c r="CA27" s="17">
        <v>9.9496000000000002</v>
      </c>
      <c r="CC27" s="17">
        <v>17.7</v>
      </c>
      <c r="CD27" s="17">
        <v>12.1</v>
      </c>
      <c r="CE27" s="17">
        <v>9.9565999999999999</v>
      </c>
      <c r="CF27" s="17">
        <v>433.5</v>
      </c>
      <c r="CG27" s="5">
        <v>44.758673251655111</v>
      </c>
      <c r="CH27" s="5">
        <v>28.534141335199088</v>
      </c>
      <c r="CI27" s="5">
        <v>139.97316592159055</v>
      </c>
      <c r="CJ27" s="8">
        <v>59.247</v>
      </c>
      <c r="CK27" s="11">
        <v>17.829999923706055</v>
      </c>
      <c r="CL27" s="3">
        <v>45.32</v>
      </c>
      <c r="CM27" s="5">
        <v>51.01</v>
      </c>
      <c r="CN27" s="5">
        <v>5.0199999999999996</v>
      </c>
      <c r="CP27" s="11">
        <v>0.40211409330368042</v>
      </c>
      <c r="CQ27" s="11">
        <v>-4.5269025999999997E-2</v>
      </c>
      <c r="CR27" s="11">
        <v>-0.115645702</v>
      </c>
      <c r="CS27" s="12">
        <v>2</v>
      </c>
      <c r="CT27" s="11">
        <v>-0.470815602</v>
      </c>
      <c r="CV27" s="45">
        <v>42.699999999999996</v>
      </c>
      <c r="CW27" s="45">
        <v>25</v>
      </c>
      <c r="CX27" s="45">
        <v>56.899999999999991</v>
      </c>
      <c r="CY27" s="45">
        <v>18.5</v>
      </c>
      <c r="CZ27" s="45">
        <v>63.3</v>
      </c>
      <c r="DA27" s="45">
        <v>22.2</v>
      </c>
      <c r="DB27" s="49">
        <v>3.5</v>
      </c>
      <c r="DC27" s="17">
        <v>49.833333333333329</v>
      </c>
      <c r="DG27" s="11">
        <v>42.791149139404297</v>
      </c>
      <c r="DH27" s="50">
        <v>119438.6</v>
      </c>
      <c r="DJ27" s="21">
        <f t="shared" si="0"/>
        <v>18</v>
      </c>
      <c r="DL27" s="12" t="e">
        <f t="shared" si="3"/>
        <v>#DIV/0!</v>
      </c>
    </row>
    <row r="28" spans="1:116" ht="15">
      <c r="A28" s="2" t="s">
        <v>3</v>
      </c>
      <c r="B28" s="1" t="s">
        <v>2</v>
      </c>
      <c r="C28" s="1" t="s">
        <v>2</v>
      </c>
      <c r="D28" s="10">
        <v>5673472</v>
      </c>
      <c r="E28" s="10">
        <v>15700000</v>
      </c>
      <c r="F28" s="11">
        <f t="shared" si="1"/>
        <v>2.9937042245373622</v>
      </c>
      <c r="G28" s="51">
        <v>5621000000</v>
      </c>
      <c r="H28" s="13">
        <v>25720962875</v>
      </c>
      <c r="I28" s="11">
        <f>G28/BA28</f>
        <v>2112.5749511225099</v>
      </c>
      <c r="J28" s="11">
        <v>3615.6392997847552</v>
      </c>
      <c r="M28" s="12">
        <f t="shared" si="6"/>
        <v>1351.3719048629439</v>
      </c>
      <c r="N28" s="12">
        <f t="shared" si="5"/>
        <v>1984.5798855534335</v>
      </c>
      <c r="O28" s="14"/>
      <c r="Q28" s="11">
        <v>589.88480000000004</v>
      </c>
      <c r="R28" s="11">
        <v>513.70579999999995</v>
      </c>
      <c r="S28" s="11">
        <v>567.44209999999998</v>
      </c>
      <c r="T28" s="11">
        <v>633.76379999999995</v>
      </c>
      <c r="U28" s="11">
        <v>663.63350000000003</v>
      </c>
      <c r="V28" s="11">
        <v>665.80330000000004</v>
      </c>
      <c r="W28" s="11">
        <v>658.21</v>
      </c>
      <c r="X28" s="11">
        <v>670.13419999999996</v>
      </c>
      <c r="Y28" s="11">
        <v>794.89520000000005</v>
      </c>
      <c r="Z28" s="11">
        <v>870.13480000000004</v>
      </c>
      <c r="AA28" s="11">
        <v>900.57370000000003</v>
      </c>
      <c r="AB28" s="11">
        <v>904.7002</v>
      </c>
      <c r="AC28" s="11">
        <v>900.01419999999996</v>
      </c>
      <c r="AD28" s="11">
        <v>902.49109999999996</v>
      </c>
      <c r="AE28" s="11">
        <f t="shared" si="2"/>
        <v>1.0396544083715276</v>
      </c>
      <c r="AF28" s="53"/>
      <c r="AG28" s="11">
        <v>14.46533</v>
      </c>
      <c r="AH28" s="11">
        <v>21.636659999999999</v>
      </c>
      <c r="AI28" s="11">
        <v>19.99755</v>
      </c>
      <c r="AJ28" s="11">
        <v>4.2559519999999997</v>
      </c>
      <c r="AK28" s="11">
        <v>0.30135594314861941</v>
      </c>
      <c r="AM28" s="5">
        <v>12.892445703593703</v>
      </c>
      <c r="AN28" s="5"/>
      <c r="AO28" s="5">
        <v>-0.10474500022778388</v>
      </c>
      <c r="AP28" s="5"/>
      <c r="AQ28" s="11">
        <v>3.1770995000000003E-2</v>
      </c>
      <c r="AR28" s="11">
        <v>2.1055217900000001</v>
      </c>
      <c r="AS28" s="5">
        <v>30.151116345939023</v>
      </c>
      <c r="AT28" s="5"/>
      <c r="AU28" s="5">
        <v>37.49937070099314</v>
      </c>
      <c r="AV28" s="5"/>
      <c r="AW28" s="11">
        <v>5.7142857142857141E-2</v>
      </c>
      <c r="AX28" s="11">
        <v>11.630171900000001</v>
      </c>
      <c r="AY28" s="4"/>
      <c r="AZ28" s="12">
        <v>-65000</v>
      </c>
      <c r="BA28" s="12">
        <v>2660734</v>
      </c>
      <c r="BB28" s="10">
        <v>7139601.8739999998</v>
      </c>
      <c r="BC28" s="11">
        <f t="shared" si="7"/>
        <v>46.897807903167582</v>
      </c>
      <c r="BD28" s="16">
        <v>45.475171171974523</v>
      </c>
      <c r="BE28" s="5">
        <v>27.247033667906635</v>
      </c>
      <c r="BF28" s="5"/>
      <c r="BG28" s="5">
        <v>30.319760327115556</v>
      </c>
      <c r="BH28" s="5"/>
      <c r="BJ28" s="11">
        <v>92.048873299999997</v>
      </c>
      <c r="BK28" s="3">
        <v>1210</v>
      </c>
      <c r="BL28" s="12">
        <v>0</v>
      </c>
      <c r="BM28" s="5">
        <v>0</v>
      </c>
      <c r="BN28" s="5">
        <v>1.5645242514971323</v>
      </c>
      <c r="BO28" s="5">
        <v>0.11498662426500028</v>
      </c>
      <c r="BP28" s="5">
        <v>6.8680000000000003</v>
      </c>
      <c r="BQ28" s="5">
        <v>5.8410000000000002</v>
      </c>
      <c r="BR28" s="3">
        <v>90.8</v>
      </c>
      <c r="BS28" s="11">
        <v>100</v>
      </c>
      <c r="BT28" s="11">
        <v>32.202999114990234</v>
      </c>
      <c r="BU28" s="10">
        <v>2669</v>
      </c>
      <c r="BV28" s="11">
        <v>43.264487804878051</v>
      </c>
      <c r="BW28" s="11">
        <v>53.308560975609765</v>
      </c>
      <c r="BX28" s="17">
        <v>91.103690381799822</v>
      </c>
      <c r="BY28" s="17">
        <v>93.538734820645743</v>
      </c>
      <c r="CB28" s="17">
        <v>19.76681</v>
      </c>
      <c r="CG28" s="5">
        <v>1.1309311771260984</v>
      </c>
      <c r="CH28" s="5">
        <v>1.0598513276097554</v>
      </c>
      <c r="CI28" s="5">
        <v>20.936823531644212</v>
      </c>
      <c r="CJ28" s="8">
        <v>2.3740000000000001</v>
      </c>
      <c r="CL28" s="3">
        <v>39.6</v>
      </c>
      <c r="CM28" s="5">
        <v>47.07</v>
      </c>
      <c r="CN28" s="5">
        <v>6.96</v>
      </c>
      <c r="CP28" s="11">
        <v>0.73773801326751709</v>
      </c>
      <c r="CQ28" s="11">
        <v>-0.28236626399999998</v>
      </c>
      <c r="CR28" s="11">
        <v>-0.44157244400000001</v>
      </c>
      <c r="CS28" s="12">
        <v>5</v>
      </c>
      <c r="CT28" s="11">
        <v>0.11515922100000001</v>
      </c>
      <c r="CV28" s="45">
        <v>47.599999999999994</v>
      </c>
      <c r="CW28" s="45">
        <v>70.5</v>
      </c>
      <c r="CX28" s="45">
        <v>27.1</v>
      </c>
      <c r="CY28" s="45">
        <v>68.100000000000009</v>
      </c>
      <c r="CZ28" s="46"/>
      <c r="DA28" s="45">
        <v>14.7</v>
      </c>
      <c r="DB28" s="49"/>
      <c r="DC28" s="17"/>
      <c r="DD28" s="12">
        <v>1</v>
      </c>
      <c r="DG28" s="11">
        <v>12.265720367431641</v>
      </c>
      <c r="DH28" s="50">
        <v>276522.2</v>
      </c>
      <c r="DJ28" s="21">
        <f t="shared" si="0"/>
        <v>26</v>
      </c>
      <c r="DL28" s="12" t="e">
        <f t="shared" si="3"/>
        <v>#DIV/0!</v>
      </c>
    </row>
    <row r="29" spans="1:116" ht="15">
      <c r="A29" s="2" t="s">
        <v>237</v>
      </c>
      <c r="B29" s="1" t="s">
        <v>236</v>
      </c>
      <c r="C29" s="1" t="s">
        <v>236</v>
      </c>
      <c r="D29" s="10">
        <v>3676308</v>
      </c>
      <c r="E29" s="10">
        <v>9511000</v>
      </c>
      <c r="F29" s="11">
        <f t="shared" si="1"/>
        <v>2.7957059876235846</v>
      </c>
      <c r="G29" s="51">
        <v>1271000000</v>
      </c>
      <c r="H29" s="13">
        <v>4756162150</v>
      </c>
      <c r="I29" s="11">
        <f>G29/BA29</f>
        <v>692.29369811201536</v>
      </c>
      <c r="J29" s="11">
        <v>908.72730953306302</v>
      </c>
      <c r="K29" s="11">
        <v>1.239987</v>
      </c>
      <c r="L29" s="11">
        <v>1.6462270000000001</v>
      </c>
      <c r="M29" s="12">
        <f t="shared" si="6"/>
        <v>687.31949005874969</v>
      </c>
      <c r="N29" s="12">
        <f t="shared" si="5"/>
        <v>766.0450554507687</v>
      </c>
      <c r="O29" s="14"/>
      <c r="Q29" s="11">
        <v>258.7328</v>
      </c>
      <c r="R29" s="11">
        <v>264.39179999999999</v>
      </c>
      <c r="S29" s="11">
        <v>351.44600000000003</v>
      </c>
      <c r="T29" s="11">
        <v>343.2432</v>
      </c>
      <c r="U29" s="11">
        <v>368.21749999999997</v>
      </c>
      <c r="V29" s="11">
        <v>412.93349999999998</v>
      </c>
      <c r="W29" s="11">
        <v>447.55090000000001</v>
      </c>
      <c r="X29" s="11">
        <v>352.495</v>
      </c>
      <c r="Y29" s="11">
        <v>395.3057</v>
      </c>
      <c r="Z29" s="11">
        <v>368.51499999999999</v>
      </c>
      <c r="AA29" s="11">
        <v>373.70119999999997</v>
      </c>
      <c r="AB29" s="11">
        <v>370.83269999999999</v>
      </c>
      <c r="AC29" s="11">
        <v>369.55450000000002</v>
      </c>
      <c r="AD29" s="11">
        <v>368.02499999999998</v>
      </c>
      <c r="AE29" s="11">
        <f t="shared" si="2"/>
        <v>0.20503422595846604</v>
      </c>
      <c r="AF29" s="53">
        <v>-0.50341150310543603</v>
      </c>
      <c r="AG29" s="11">
        <v>6.2147410000000001</v>
      </c>
      <c r="AH29" s="11">
        <v>13.26323</v>
      </c>
      <c r="AI29" s="11">
        <v>11.705170000000001</v>
      </c>
      <c r="AJ29" s="11">
        <v>0.46660770000000001</v>
      </c>
      <c r="AK29" s="11">
        <v>-3.1460484364772703</v>
      </c>
      <c r="AM29" s="5">
        <v>11.545967598415816</v>
      </c>
      <c r="AN29" s="5"/>
      <c r="AO29" s="5"/>
      <c r="AP29" s="5">
        <v>2.629449633970006E-2</v>
      </c>
      <c r="AR29" s="11">
        <v>2.6294496000000001E-2</v>
      </c>
      <c r="AS29" s="5">
        <v>19.001770594853511</v>
      </c>
      <c r="AT29" s="5"/>
      <c r="AU29" s="5">
        <v>27.277416319032838</v>
      </c>
      <c r="AV29" s="5"/>
      <c r="AW29" s="11">
        <v>2.8571428571428571E-2</v>
      </c>
      <c r="AY29" s="4"/>
      <c r="AZ29" s="12">
        <v>323200</v>
      </c>
      <c r="BA29" s="12">
        <v>1835926</v>
      </c>
      <c r="BB29" s="10">
        <v>4569294.9129999997</v>
      </c>
      <c r="BC29" s="11">
        <f t="shared" si="7"/>
        <v>49.939395719836313</v>
      </c>
      <c r="BD29" s="16">
        <v>48.04221336347387</v>
      </c>
      <c r="BE29" s="5">
        <v>13.479018098041559</v>
      </c>
      <c r="BF29" s="5"/>
      <c r="BG29" s="5">
        <v>65.670590440123959</v>
      </c>
      <c r="BH29" s="5"/>
      <c r="BJ29" s="11">
        <v>89.235825800000001</v>
      </c>
      <c r="BK29" s="3"/>
      <c r="BL29" s="12">
        <v>0.8085300705778049</v>
      </c>
      <c r="BM29" s="5">
        <v>0</v>
      </c>
      <c r="BN29" s="5">
        <v>9.812596492699873</v>
      </c>
      <c r="BO29" s="5">
        <v>2.2905898853288878E-2</v>
      </c>
      <c r="BP29" s="5">
        <v>6.8010000000000002</v>
      </c>
      <c r="BQ29" s="5">
        <v>4.45</v>
      </c>
      <c r="BR29" s="3">
        <v>101.3</v>
      </c>
      <c r="BS29" s="11">
        <v>100</v>
      </c>
      <c r="BT29" s="11">
        <v>1.5711899995803833</v>
      </c>
      <c r="BU29" s="10">
        <v>1680</v>
      </c>
      <c r="BV29" s="11">
        <v>44.791268292682936</v>
      </c>
      <c r="BW29" s="11">
        <v>50.871000000000002</v>
      </c>
      <c r="BX29" s="17">
        <v>95.828509098648524</v>
      </c>
      <c r="BY29" s="17">
        <v>70.006271330560139</v>
      </c>
      <c r="BZ29" s="17">
        <v>0.86639999999999995</v>
      </c>
      <c r="CA29" s="17">
        <v>2.6859000000000002</v>
      </c>
      <c r="CB29" s="17">
        <v>21.208780000000001</v>
      </c>
      <c r="CC29" s="17">
        <v>0.9</v>
      </c>
      <c r="CD29" s="17">
        <v>0.6</v>
      </c>
      <c r="CE29" s="17">
        <v>2.1501999999999999</v>
      </c>
      <c r="CG29" s="5">
        <v>0.78281845958187857</v>
      </c>
      <c r="CH29" s="5">
        <v>0.37936586887429502</v>
      </c>
      <c r="CI29" s="5">
        <v>10.097322399567403</v>
      </c>
      <c r="CJ29" s="8">
        <v>4.6689999999999996</v>
      </c>
      <c r="CL29" s="3">
        <v>33.270000000000003</v>
      </c>
      <c r="CM29" s="5">
        <v>42.75</v>
      </c>
      <c r="CN29" s="5">
        <v>8.9600000000000009</v>
      </c>
      <c r="CO29" s="11">
        <v>0.75</v>
      </c>
      <c r="CP29" s="11">
        <v>0.29514399170875549</v>
      </c>
      <c r="CQ29" s="11">
        <v>-1.2008570919999999</v>
      </c>
      <c r="CR29" s="11">
        <v>-1.1223274110000001</v>
      </c>
      <c r="CS29" s="12">
        <v>4</v>
      </c>
      <c r="CT29" s="11">
        <v>1.4246581009999999</v>
      </c>
      <c r="CV29" s="45"/>
      <c r="CW29" s="46"/>
      <c r="CX29" s="46"/>
      <c r="CY29" s="46"/>
      <c r="CZ29" s="46"/>
      <c r="DA29" s="48"/>
      <c r="DB29" s="49"/>
      <c r="DC29" s="17"/>
      <c r="DD29" s="12">
        <v>1</v>
      </c>
      <c r="DG29" s="11">
        <v>-3.5147740840911865</v>
      </c>
      <c r="DH29" s="50">
        <v>28289.77</v>
      </c>
      <c r="DI29" s="20">
        <v>1.1493179798126221</v>
      </c>
      <c r="DJ29" s="21">
        <f t="shared" si="0"/>
        <v>25</v>
      </c>
      <c r="DL29" s="12">
        <f t="shared" si="3"/>
        <v>0.87159599055111059</v>
      </c>
    </row>
    <row r="30" spans="1:116" ht="15">
      <c r="A30" s="2" t="s">
        <v>377</v>
      </c>
      <c r="B30" s="1" t="s">
        <v>376</v>
      </c>
      <c r="C30" s="1" t="s">
        <v>376</v>
      </c>
      <c r="D30" s="10">
        <v>7491268</v>
      </c>
      <c r="E30" s="10">
        <v>14200000</v>
      </c>
      <c r="F30" s="11">
        <f t="shared" si="1"/>
        <v>1.8808937912252157</v>
      </c>
      <c r="G30" s="51"/>
      <c r="H30" s="12">
        <v>37258263598</v>
      </c>
      <c r="J30" s="11">
        <v>4959.0201853950566</v>
      </c>
      <c r="K30" s="11">
        <v>2.0810719999999998</v>
      </c>
      <c r="L30" s="11">
        <v>2.2845759999999999</v>
      </c>
      <c r="M30" s="12">
        <f t="shared" si="6"/>
        <v>1581.3715116702233</v>
      </c>
      <c r="N30" s="12">
        <f t="shared" si="5"/>
        <v>3201.2187050990165</v>
      </c>
      <c r="O30" s="14"/>
      <c r="S30" s="11">
        <v>1094.9970000000001</v>
      </c>
      <c r="T30" s="11">
        <v>735.9289</v>
      </c>
      <c r="U30" s="11">
        <v>561.73850000000004</v>
      </c>
      <c r="V30" s="11">
        <v>569.47170000000006</v>
      </c>
      <c r="W30" s="11">
        <v>735.86</v>
      </c>
      <c r="X30" s="11">
        <v>854.82619999999997</v>
      </c>
      <c r="Y30" s="11">
        <v>1067.5730000000001</v>
      </c>
      <c r="Z30" s="11">
        <v>1559.998</v>
      </c>
      <c r="AA30" s="11">
        <v>1706.91</v>
      </c>
      <c r="AB30" s="11">
        <v>1800.713</v>
      </c>
      <c r="AC30" s="11">
        <v>1844.8409999999999</v>
      </c>
      <c r="AD30" s="11">
        <v>1765.9739999999999</v>
      </c>
      <c r="AE30" s="11">
        <f t="shared" si="2"/>
        <v>2.5744827874032654</v>
      </c>
      <c r="AF30" s="53"/>
      <c r="AG30" s="11">
        <v>8.3188960000000005</v>
      </c>
      <c r="AH30" s="11">
        <v>17.039020000000001</v>
      </c>
      <c r="AI30" s="11">
        <v>12.008330000000001</v>
      </c>
      <c r="AJ30" s="11">
        <v>7.4276530000000003</v>
      </c>
      <c r="AL30" s="11">
        <v>18.294471533848938</v>
      </c>
      <c r="AM30" s="5"/>
      <c r="AN30" s="5">
        <v>7.9628230461298122</v>
      </c>
      <c r="AO30" s="5"/>
      <c r="AP30" s="5">
        <v>4.8214766688041086</v>
      </c>
      <c r="AR30" s="11">
        <v>5.0744813280000001</v>
      </c>
      <c r="AS30" s="5"/>
      <c r="AT30" s="5">
        <v>62.655624420264708</v>
      </c>
      <c r="AU30" s="5"/>
      <c r="AV30" s="5">
        <v>122.26822273033</v>
      </c>
      <c r="AX30" s="11">
        <v>16.09981441</v>
      </c>
      <c r="AY30" s="4"/>
      <c r="AZ30" s="12">
        <v>-5000</v>
      </c>
      <c r="BA30" s="12">
        <v>3486240</v>
      </c>
      <c r="BB30" s="10">
        <v>7833526.2630000003</v>
      </c>
      <c r="BC30" s="11">
        <f t="shared" si="7"/>
        <v>46.537381922526336</v>
      </c>
      <c r="BD30" s="16">
        <v>55.165677908450704</v>
      </c>
      <c r="BE30" s="5"/>
      <c r="BF30" s="5">
        <v>22.644209010503612</v>
      </c>
      <c r="BG30" s="5"/>
      <c r="BH30" s="5">
        <v>35.322407382602393</v>
      </c>
      <c r="BI30" s="17">
        <v>200.56738110000001</v>
      </c>
      <c r="BJ30" s="11">
        <v>65.853982600000009</v>
      </c>
      <c r="BK30" s="3">
        <v>4733</v>
      </c>
      <c r="BL30" s="12">
        <v>0</v>
      </c>
      <c r="BM30" s="5">
        <v>0</v>
      </c>
      <c r="BN30" s="5">
        <v>0.19113360642945407</v>
      </c>
      <c r="BO30" s="5">
        <v>0.30977052106550745</v>
      </c>
      <c r="BP30" s="5">
        <v>4.93</v>
      </c>
      <c r="BQ30" s="5">
        <v>2.859</v>
      </c>
      <c r="BR30" s="3">
        <v>68</v>
      </c>
      <c r="BS30" s="11">
        <v>100</v>
      </c>
      <c r="BT30" s="11">
        <v>8.3404121398925781</v>
      </c>
      <c r="BU30" s="10">
        <v>2245</v>
      </c>
      <c r="BV30" s="11">
        <v>33.96731707317074</v>
      </c>
      <c r="BW30" s="11">
        <v>61.501219512195121</v>
      </c>
      <c r="BX30" s="17">
        <v>81.986659063590977</v>
      </c>
      <c r="BY30" s="17">
        <v>58.148526760154162</v>
      </c>
      <c r="BZ30" s="17">
        <v>4.76</v>
      </c>
      <c r="CA30" s="17">
        <v>5.7714999999999996</v>
      </c>
      <c r="CC30" s="17">
        <v>0.9</v>
      </c>
      <c r="CD30" s="17">
        <v>0.5</v>
      </c>
      <c r="CE30" s="17">
        <v>5.4309000000000003</v>
      </c>
      <c r="CG30" s="5">
        <v>0.52683629804831467</v>
      </c>
      <c r="CH30" s="5">
        <v>0.36608368402844427</v>
      </c>
      <c r="CI30" s="5">
        <v>37.776864294669537</v>
      </c>
      <c r="CJ30" s="8">
        <v>2.754</v>
      </c>
      <c r="CL30" s="3">
        <v>44.37</v>
      </c>
      <c r="CM30" s="5">
        <v>51.68</v>
      </c>
      <c r="CN30" s="5">
        <v>6.57</v>
      </c>
      <c r="CP30" s="11">
        <v>0.2104640007019043</v>
      </c>
      <c r="CQ30" s="11">
        <v>-1.045970777</v>
      </c>
      <c r="CR30" s="11">
        <v>-1.1842114180000001</v>
      </c>
      <c r="CS30" s="12">
        <v>6</v>
      </c>
      <c r="CT30" s="11">
        <v>0.62570489900000004</v>
      </c>
      <c r="CV30" s="45"/>
      <c r="CW30" s="46"/>
      <c r="CX30" s="46"/>
      <c r="CY30" s="46"/>
      <c r="CZ30" s="46"/>
      <c r="DA30" s="48"/>
      <c r="DB30" s="49"/>
      <c r="DC30" s="17"/>
      <c r="DE30" s="12">
        <v>1</v>
      </c>
      <c r="DG30" s="11">
        <v>12.693320274353027</v>
      </c>
      <c r="DH30" s="50">
        <v>182318.4</v>
      </c>
      <c r="DJ30" s="21">
        <f t="shared" si="0"/>
        <v>30</v>
      </c>
      <c r="DL30" s="12">
        <f t="shared" si="3"/>
        <v>0.72168351403261166</v>
      </c>
    </row>
    <row r="31" spans="1:116" ht="15">
      <c r="A31" s="2" t="s">
        <v>43</v>
      </c>
      <c r="B31" s="1" t="s">
        <v>42</v>
      </c>
      <c r="C31" s="1" t="s">
        <v>42</v>
      </c>
      <c r="D31" s="10">
        <v>7521530</v>
      </c>
      <c r="E31" s="10">
        <v>18900000</v>
      </c>
      <c r="F31" s="11">
        <f t="shared" si="1"/>
        <v>2.7099774922108799</v>
      </c>
      <c r="G31" s="51">
        <v>20170000000</v>
      </c>
      <c r="H31" s="13">
        <v>71985733559</v>
      </c>
      <c r="I31" s="11">
        <f t="shared" ref="I31:I43" si="8">G31/BA31</f>
        <v>7026.3884955342201</v>
      </c>
      <c r="J31" s="11">
        <v>9622.2409324338278</v>
      </c>
      <c r="K31" s="11">
        <v>1.49691</v>
      </c>
      <c r="L31" s="11">
        <v>2.1845289999999999</v>
      </c>
      <c r="M31" s="12">
        <f t="shared" si="6"/>
        <v>4213.1889308289155</v>
      </c>
      <c r="N31" s="12">
        <f t="shared" si="5"/>
        <v>4429.6175532675297</v>
      </c>
      <c r="O31" s="14"/>
      <c r="Q31" s="11">
        <v>1241.2919999999999</v>
      </c>
      <c r="R31" s="11">
        <v>1327.201</v>
      </c>
      <c r="S31" s="11">
        <v>1303.248</v>
      </c>
      <c r="T31" s="11">
        <v>1607.972</v>
      </c>
      <c r="U31" s="11">
        <v>1979.3040000000001</v>
      </c>
      <c r="V31" s="11">
        <v>2511.5859999999998</v>
      </c>
      <c r="W31" s="11">
        <v>1896.7729999999999</v>
      </c>
      <c r="X31" s="11">
        <v>1540.4580000000001</v>
      </c>
      <c r="Y31" s="11">
        <v>1688.442</v>
      </c>
      <c r="Z31" s="11">
        <v>1793.105</v>
      </c>
      <c r="AA31" s="11">
        <v>1809.1849999999999</v>
      </c>
      <c r="AB31" s="11">
        <v>1826.2470000000001</v>
      </c>
      <c r="AC31" s="11">
        <v>1837.3</v>
      </c>
      <c r="AD31" s="11">
        <v>1811.0450000000001</v>
      </c>
      <c r="AE31" s="11">
        <f t="shared" si="2"/>
        <v>0.34979490903798582</v>
      </c>
      <c r="AF31" s="53">
        <v>-0.90207705039598995</v>
      </c>
      <c r="AG31" s="11">
        <v>18.17822</v>
      </c>
      <c r="AH31" s="11">
        <v>23.932960000000001</v>
      </c>
      <c r="AI31" s="11">
        <v>18.492899999999999</v>
      </c>
      <c r="AJ31" s="11">
        <v>20.470829999999999</v>
      </c>
      <c r="AK31" s="11">
        <v>17.115787551605724</v>
      </c>
      <c r="AM31" s="5">
        <v>10.893353773687899</v>
      </c>
      <c r="AN31" s="5"/>
      <c r="AO31" s="5"/>
      <c r="AP31" s="5">
        <v>-0.19582061411621479</v>
      </c>
      <c r="AR31" s="11">
        <v>1.5330403930000001</v>
      </c>
      <c r="AS31" s="5">
        <v>25.54303477400514</v>
      </c>
      <c r="AT31" s="5">
        <v>30.900633001429263</v>
      </c>
      <c r="AU31" s="5">
        <v>48.227993902572166</v>
      </c>
      <c r="AV31" s="5">
        <v>57.476270776583945</v>
      </c>
      <c r="AW31" s="11">
        <v>0.2</v>
      </c>
      <c r="AY31" s="4" t="s">
        <v>425</v>
      </c>
      <c r="AZ31" s="12">
        <v>-19000</v>
      </c>
      <c r="BA31" s="12">
        <v>2870607</v>
      </c>
      <c r="BB31" s="10">
        <v>7727247.3499999996</v>
      </c>
      <c r="BC31" s="11">
        <f t="shared" si="7"/>
        <v>38.165200431295226</v>
      </c>
      <c r="BD31" s="16">
        <v>40.884906613756613</v>
      </c>
      <c r="BE31" s="5">
        <v>18.242691996934006</v>
      </c>
      <c r="BF31" s="5"/>
      <c r="BG31" s="5">
        <v>29.119712204802362</v>
      </c>
      <c r="BH31" s="5"/>
      <c r="BJ31" s="11">
        <v>40.900891900000005</v>
      </c>
      <c r="BK31" s="3">
        <v>34771</v>
      </c>
      <c r="BL31" s="12">
        <v>9.759505620986178E-2</v>
      </c>
      <c r="BM31" s="5">
        <v>4.7170684686447268</v>
      </c>
      <c r="BN31" s="5">
        <v>0</v>
      </c>
      <c r="BO31" s="5">
        <v>0.33027162255308667</v>
      </c>
      <c r="BP31" s="5">
        <v>6.3659999999999997</v>
      </c>
      <c r="BQ31" s="5">
        <v>4.5410000000000004</v>
      </c>
      <c r="BR31" s="3">
        <v>94.6</v>
      </c>
      <c r="BS31" s="11">
        <v>100</v>
      </c>
      <c r="BT31" s="11">
        <v>14.717269897460937</v>
      </c>
      <c r="BU31" s="10">
        <v>2259</v>
      </c>
      <c r="BV31" s="11">
        <v>48.131902439024394</v>
      </c>
      <c r="BW31" s="11">
        <v>51.355560975609762</v>
      </c>
      <c r="BX31" s="17">
        <v>89.462335082303596</v>
      </c>
      <c r="BY31" s="17">
        <v>80.10173599015134</v>
      </c>
      <c r="BZ31" s="17">
        <v>1.5490999999999999</v>
      </c>
      <c r="CA31" s="17">
        <v>5.9066999999999998</v>
      </c>
      <c r="CB31" s="17">
        <v>41.452460000000002</v>
      </c>
      <c r="CC31" s="17">
        <v>2.4</v>
      </c>
      <c r="CD31" s="17">
        <v>1.6</v>
      </c>
      <c r="CE31" s="17">
        <v>5.0949999999999998</v>
      </c>
      <c r="CG31" s="5">
        <v>3.841889348976482</v>
      </c>
      <c r="CH31" s="5">
        <v>1.658625592259259</v>
      </c>
      <c r="CI31" s="5">
        <v>37.892088499714035</v>
      </c>
      <c r="CJ31" s="8">
        <v>9.9760000000000009</v>
      </c>
      <c r="CL31" s="3">
        <v>44.56</v>
      </c>
      <c r="CM31" s="5">
        <v>50.86</v>
      </c>
      <c r="CN31" s="5">
        <v>5.62</v>
      </c>
      <c r="CP31" s="11">
        <v>0.86348998546600342</v>
      </c>
      <c r="CQ31" s="11">
        <v>-1.0691735979999999</v>
      </c>
      <c r="CR31" s="11">
        <v>-0.91950346500000002</v>
      </c>
      <c r="CS31" s="12">
        <v>6</v>
      </c>
      <c r="CT31" s="11">
        <v>0.40915433600000001</v>
      </c>
      <c r="CU31" s="11">
        <v>-1.3400000333786011</v>
      </c>
      <c r="CV31" s="45"/>
      <c r="CW31" s="46"/>
      <c r="CX31" s="46"/>
      <c r="CY31" s="46"/>
      <c r="CZ31" s="46"/>
      <c r="DA31" s="48"/>
      <c r="DB31" s="49"/>
      <c r="DC31" s="17"/>
      <c r="DD31" s="13">
        <v>1</v>
      </c>
      <c r="DG31" s="11">
        <v>5.6802639961242676</v>
      </c>
      <c r="DH31" s="50">
        <v>463006.3</v>
      </c>
      <c r="DI31" s="20">
        <v>0.11283659934997559</v>
      </c>
      <c r="DJ31" s="21">
        <f t="shared" si="0"/>
        <v>21</v>
      </c>
      <c r="DL31" s="12" t="e">
        <f t="shared" si="3"/>
        <v>#DIV/0!</v>
      </c>
    </row>
    <row r="32" spans="1:116" ht="15">
      <c r="A32" s="2" t="s">
        <v>34</v>
      </c>
      <c r="B32" s="1" t="s">
        <v>33</v>
      </c>
      <c r="C32" s="1" t="s">
        <v>33</v>
      </c>
      <c r="D32" s="10">
        <v>23200000</v>
      </c>
      <c r="E32" s="10">
        <v>33500000</v>
      </c>
      <c r="F32" s="11">
        <f t="shared" si="1"/>
        <v>1.0805681181139895</v>
      </c>
      <c r="G32" s="51">
        <v>834800000000</v>
      </c>
      <c r="H32" s="23">
        <v>3093180000000</v>
      </c>
      <c r="I32" s="11">
        <f t="shared" si="8"/>
        <v>82653.465346534649</v>
      </c>
      <c r="J32" s="11">
        <v>163136.43319525814</v>
      </c>
      <c r="K32" s="11">
        <v>2.8117770000000002</v>
      </c>
      <c r="L32" s="11">
        <v>3.154963</v>
      </c>
      <c r="M32" s="12">
        <f t="shared" si="6"/>
        <v>48427.105742574262</v>
      </c>
      <c r="N32" s="12">
        <f t="shared" si="5"/>
        <v>63519.47848227177</v>
      </c>
      <c r="O32" s="14">
        <v>11229.5</v>
      </c>
      <c r="P32" s="15">
        <v>12535.16</v>
      </c>
      <c r="Q32" s="11">
        <v>12987.91</v>
      </c>
      <c r="R32" s="11">
        <v>15554.17</v>
      </c>
      <c r="S32" s="11">
        <v>17966.47</v>
      </c>
      <c r="T32" s="11">
        <v>21082.49</v>
      </c>
      <c r="U32" s="11">
        <v>23720.400000000001</v>
      </c>
      <c r="V32" s="11">
        <v>25553.53</v>
      </c>
      <c r="W32" s="11">
        <v>27641.040000000001</v>
      </c>
      <c r="X32" s="11">
        <v>28446.65</v>
      </c>
      <c r="Y32" s="11">
        <v>33460.22</v>
      </c>
      <c r="Z32" s="11">
        <v>36451.29</v>
      </c>
      <c r="AA32" s="11">
        <v>37183.589999999997</v>
      </c>
      <c r="AB32" s="11">
        <v>37704.36</v>
      </c>
      <c r="AC32" s="11">
        <v>37517.22</v>
      </c>
      <c r="AD32" s="11">
        <v>36208.9</v>
      </c>
      <c r="AE32" s="11">
        <f t="shared" si="2"/>
        <v>1.5907709024355805</v>
      </c>
      <c r="AF32" s="53">
        <v>-9.4499581621192194E-2</v>
      </c>
      <c r="AG32" s="11">
        <v>17.91433</v>
      </c>
      <c r="AH32" s="11">
        <v>21.610250000000001</v>
      </c>
      <c r="AI32" s="11">
        <v>19.232089999999999</v>
      </c>
      <c r="AJ32" s="11">
        <v>18.714690000000001</v>
      </c>
      <c r="AK32" s="11">
        <v>23.222421250885549</v>
      </c>
      <c r="AL32" s="11">
        <v>19.258292142982953</v>
      </c>
      <c r="AM32" s="5">
        <v>21.830884512818148</v>
      </c>
      <c r="AN32" s="5">
        <v>21.865446528715822</v>
      </c>
      <c r="AO32" s="5">
        <v>4.051006401080266</v>
      </c>
      <c r="AP32" s="5">
        <v>5.277401944902282</v>
      </c>
      <c r="AQ32" s="11">
        <v>1.983877393</v>
      </c>
      <c r="AR32" s="11">
        <v>1.4893087009999999</v>
      </c>
      <c r="AS32" s="5">
        <v>24.187166299007608</v>
      </c>
      <c r="AT32" s="5">
        <v>30.42849968472931</v>
      </c>
      <c r="AU32" s="5">
        <v>46.621088462801161</v>
      </c>
      <c r="AV32" s="5">
        <v>59.143537540129074</v>
      </c>
      <c r="AW32" s="11">
        <v>1</v>
      </c>
      <c r="AX32" s="11">
        <v>1.345358831</v>
      </c>
      <c r="AY32" s="4" t="s">
        <v>426</v>
      </c>
      <c r="AZ32" s="12">
        <v>1049999</v>
      </c>
      <c r="BA32" s="22">
        <v>10100000</v>
      </c>
      <c r="BB32" s="10">
        <v>19096475.27</v>
      </c>
      <c r="BC32" s="11">
        <f t="shared" si="7"/>
        <v>43.53448275862069</v>
      </c>
      <c r="BD32" s="16">
        <v>57.00440379104478</v>
      </c>
      <c r="BE32" s="5">
        <v>35.637045735997745</v>
      </c>
      <c r="BF32" s="5"/>
      <c r="BG32" s="5">
        <v>5.2751418727590895</v>
      </c>
      <c r="BH32" s="5"/>
      <c r="BJ32" s="11">
        <v>1.8560047</v>
      </c>
      <c r="BK32" s="3">
        <v>711</v>
      </c>
      <c r="BL32" s="12">
        <v>0.43528870535173031</v>
      </c>
      <c r="BM32" s="5">
        <v>1.9036144760150635</v>
      </c>
      <c r="BN32" s="5">
        <v>0</v>
      </c>
      <c r="BO32" s="5">
        <v>16.887555555555554</v>
      </c>
      <c r="BP32" s="5">
        <v>1.8240000000000001</v>
      </c>
      <c r="BQ32" s="5">
        <v>1.629</v>
      </c>
      <c r="BR32" s="3">
        <v>5.3</v>
      </c>
      <c r="BS32" s="11">
        <v>0</v>
      </c>
      <c r="BT32" s="11">
        <v>1.8729999428614974E-3</v>
      </c>
      <c r="BU32" s="10">
        <v>3530</v>
      </c>
      <c r="BV32" s="11">
        <v>73.521707317073165</v>
      </c>
      <c r="BW32" s="11">
        <v>81.220731707317086</v>
      </c>
      <c r="BX32" s="17">
        <v>52.981774216045388</v>
      </c>
      <c r="BY32" s="17">
        <v>43.615891610250728</v>
      </c>
      <c r="BZ32" s="17">
        <v>8.9779999999999998</v>
      </c>
      <c r="CA32" s="17">
        <v>11.492000000000001</v>
      </c>
      <c r="CC32" s="17">
        <v>28.8</v>
      </c>
      <c r="CD32" s="17">
        <v>21.1</v>
      </c>
      <c r="CE32" s="17">
        <v>11.491199999999999</v>
      </c>
      <c r="CF32" s="17">
        <v>528</v>
      </c>
      <c r="CG32" s="5">
        <v>77.726667832447632</v>
      </c>
      <c r="CH32" s="5">
        <v>54.093521320454421</v>
      </c>
      <c r="CI32" s="5">
        <v>68.40862006111459</v>
      </c>
      <c r="CJ32" s="8">
        <v>699.928</v>
      </c>
      <c r="CK32" s="11">
        <v>31.620000839233398</v>
      </c>
      <c r="CL32" s="3">
        <v>32.561999999999998</v>
      </c>
      <c r="CM32" s="5">
        <v>39.936090679300001</v>
      </c>
      <c r="CN32" s="5">
        <v>7.2048603937999998</v>
      </c>
      <c r="CO32" s="11">
        <v>0.68000000715255737</v>
      </c>
      <c r="CP32" s="11">
        <v>0.71241998672485352</v>
      </c>
      <c r="CQ32" s="11">
        <v>1.7792425780000001</v>
      </c>
      <c r="CR32" s="11">
        <v>2.0363614079999999</v>
      </c>
      <c r="CS32" s="12">
        <v>1</v>
      </c>
      <c r="CT32" s="11">
        <v>-1.015461068</v>
      </c>
      <c r="CV32" s="45">
        <v>26.700000000000003</v>
      </c>
      <c r="CW32" s="45">
        <v>29.9</v>
      </c>
      <c r="CX32" s="45">
        <v>48.699999999999996</v>
      </c>
      <c r="CY32" s="45">
        <v>30.4</v>
      </c>
      <c r="CZ32" s="46"/>
      <c r="DA32" s="45">
        <v>42.8</v>
      </c>
      <c r="DB32" s="49">
        <v>3.3</v>
      </c>
      <c r="DC32" s="17">
        <v>79.733333333333334</v>
      </c>
      <c r="DG32" s="11">
        <v>61.062580108642578</v>
      </c>
      <c r="DH32" s="50">
        <v>9590309</v>
      </c>
      <c r="DJ32" s="21">
        <f t="shared" si="0"/>
        <v>6</v>
      </c>
      <c r="DL32" s="12">
        <f t="shared" si="3"/>
        <v>0.77390017302676473</v>
      </c>
    </row>
    <row r="33" spans="1:116" ht="15">
      <c r="A33" s="2" t="s">
        <v>50</v>
      </c>
      <c r="B33" s="1" t="s">
        <v>49</v>
      </c>
      <c r="C33" s="1" t="s">
        <v>49</v>
      </c>
      <c r="D33" s="10">
        <v>280259</v>
      </c>
      <c r="E33" s="10">
        <v>501000</v>
      </c>
      <c r="F33" s="11">
        <f t="shared" si="1"/>
        <v>1.7085056631308246</v>
      </c>
      <c r="G33" s="51">
        <v>1367000000</v>
      </c>
      <c r="H33" s="13">
        <v>7531501556</v>
      </c>
      <c r="I33" s="11">
        <f t="shared" si="8"/>
        <v>15089.124626566241</v>
      </c>
      <c r="J33" s="11">
        <v>35480.748576038721</v>
      </c>
      <c r="M33" s="12">
        <f t="shared" si="6"/>
        <v>4324.9945932476439</v>
      </c>
      <c r="N33" s="12">
        <f t="shared" si="5"/>
        <v>8842.1904302970597</v>
      </c>
      <c r="O33" s="14"/>
      <c r="Q33" s="11">
        <v>1052.97</v>
      </c>
      <c r="R33" s="11">
        <v>835.84119999999996</v>
      </c>
      <c r="S33" s="11">
        <v>1357.6690000000001</v>
      </c>
      <c r="T33" s="11">
        <v>1398.075</v>
      </c>
      <c r="U33" s="11">
        <v>1110.5239999999999</v>
      </c>
      <c r="V33" s="11">
        <v>1484.923</v>
      </c>
      <c r="W33" s="11">
        <v>1617.6659999999999</v>
      </c>
      <c r="X33" s="11">
        <v>1909.4010000000001</v>
      </c>
      <c r="Y33" s="11">
        <v>2480.6959999999999</v>
      </c>
      <c r="Z33" s="11">
        <v>2882.9050000000002</v>
      </c>
      <c r="AA33" s="11">
        <v>3132.01</v>
      </c>
      <c r="AB33" s="11">
        <v>3504.1370000000002</v>
      </c>
      <c r="AC33" s="11">
        <v>3630.1640000000002</v>
      </c>
      <c r="AD33" s="11">
        <v>3780.8150000000001</v>
      </c>
      <c r="AE33" s="11">
        <f t="shared" si="2"/>
        <v>2.9260097188695831</v>
      </c>
      <c r="AF33" s="53"/>
      <c r="AG33" s="11">
        <v>42.041580000000003</v>
      </c>
      <c r="AH33" s="11">
        <v>62.36853</v>
      </c>
      <c r="AI33" s="11">
        <v>42.25638</v>
      </c>
      <c r="AJ33" s="11">
        <v>6.6587930000000002</v>
      </c>
      <c r="AL33" s="11">
        <v>12.007402166192938</v>
      </c>
      <c r="AM33" s="5"/>
      <c r="AN33" s="5">
        <v>20.760871080229737</v>
      </c>
      <c r="AO33" s="5"/>
      <c r="AP33" s="5">
        <v>8.1066042492190284</v>
      </c>
      <c r="AR33" s="11">
        <v>7.7314949650000004</v>
      </c>
      <c r="AS33" s="5"/>
      <c r="AT33" s="5">
        <v>65.397425403698222</v>
      </c>
      <c r="AU33" s="5"/>
      <c r="AV33" s="5">
        <v>89.016934458111919</v>
      </c>
      <c r="AW33" s="11">
        <v>0.25714285714285712</v>
      </c>
      <c r="AX33" s="11">
        <v>12.03193417</v>
      </c>
      <c r="AY33" s="4"/>
      <c r="AZ33" s="12">
        <v>-12500</v>
      </c>
      <c r="BA33" s="12">
        <v>90595.05</v>
      </c>
      <c r="BB33" s="10">
        <v>214221.6151</v>
      </c>
      <c r="BC33" s="11">
        <f t="shared" si="7"/>
        <v>32.325473936608638</v>
      </c>
      <c r="BD33" s="16">
        <v>42.75880540918164</v>
      </c>
      <c r="BE33" s="5"/>
      <c r="BF33" s="5">
        <v>20.140576437144311</v>
      </c>
      <c r="BG33" s="5"/>
      <c r="BH33" s="5">
        <v>9.1637123684021127</v>
      </c>
      <c r="BI33" s="17">
        <v>834.2921728</v>
      </c>
      <c r="BJ33" s="11">
        <v>16.7641326</v>
      </c>
      <c r="BK33" s="3"/>
      <c r="BL33" s="12">
        <v>0</v>
      </c>
      <c r="BM33" s="5">
        <v>0</v>
      </c>
      <c r="BN33" s="5">
        <v>0</v>
      </c>
      <c r="BO33" s="5">
        <v>0.62592100740873313</v>
      </c>
      <c r="BP33" s="5">
        <v>6.9260000000000002</v>
      </c>
      <c r="BQ33" s="5">
        <v>2.6629999999999998</v>
      </c>
      <c r="BR33" s="3">
        <v>23.3</v>
      </c>
      <c r="BT33" s="11">
        <v>5.6541008949279785</v>
      </c>
      <c r="BU33" s="10">
        <v>2549.333333</v>
      </c>
      <c r="BV33" s="11">
        <v>58.65165853658538</v>
      </c>
      <c r="BW33" s="11">
        <v>71.314365853658558</v>
      </c>
      <c r="BX33" s="17">
        <v>109.29717514124293</v>
      </c>
      <c r="BY33" s="17">
        <v>67.77765610430292</v>
      </c>
      <c r="CB33" s="17">
        <v>81.461969999999994</v>
      </c>
      <c r="CG33" s="5">
        <v>29.667369453685282</v>
      </c>
      <c r="CH33" s="5">
        <v>14.279893830373849</v>
      </c>
      <c r="CI33" s="5">
        <v>77.530725505630869</v>
      </c>
      <c r="CJ33" s="8">
        <v>96.936000000000007</v>
      </c>
      <c r="CL33" s="3">
        <v>50.4</v>
      </c>
      <c r="CM33" s="5">
        <v>56.137105194599997</v>
      </c>
      <c r="CN33" s="5">
        <v>4.4643977999000004</v>
      </c>
      <c r="CP33" s="11">
        <v>0.41740000247955322</v>
      </c>
      <c r="CQ33" s="11">
        <v>0.47349266200000001</v>
      </c>
      <c r="CR33" s="11">
        <v>0.69925377499999997</v>
      </c>
      <c r="CS33" s="12">
        <v>1</v>
      </c>
      <c r="CT33" s="11">
        <v>-0.81620838100000004</v>
      </c>
      <c r="CV33" s="45"/>
      <c r="CW33" s="46"/>
      <c r="CX33" s="46"/>
      <c r="CY33" s="46"/>
      <c r="CZ33" s="46"/>
      <c r="DA33" s="48"/>
      <c r="DB33" s="49"/>
      <c r="DC33" s="17"/>
      <c r="DG33" s="11">
        <v>16</v>
      </c>
      <c r="DH33" s="50"/>
      <c r="DI33" s="20">
        <v>0.48635241389274597</v>
      </c>
      <c r="DJ33" s="21">
        <f t="shared" si="0"/>
        <v>33</v>
      </c>
      <c r="DL33" s="12">
        <f t="shared" si="3"/>
        <v>2.114465052913439</v>
      </c>
    </row>
    <row r="34" spans="1:116" ht="15">
      <c r="A34" s="2" t="s">
        <v>32</v>
      </c>
      <c r="B34" s="1" t="s">
        <v>31</v>
      </c>
      <c r="C34" s="1" t="s">
        <v>31</v>
      </c>
      <c r="D34" s="10">
        <v>2057734</v>
      </c>
      <c r="E34" s="10">
        <v>4742000</v>
      </c>
      <c r="F34" s="11">
        <f t="shared" si="1"/>
        <v>2.4554517949581092</v>
      </c>
      <c r="G34" s="51">
        <v>3216000000</v>
      </c>
      <c r="H34" s="12">
        <v>3303762144</v>
      </c>
      <c r="I34" s="11">
        <f t="shared" si="8"/>
        <v>3326.0183681846484</v>
      </c>
      <c r="J34" s="11">
        <v>1485.5830467812907</v>
      </c>
      <c r="K34" s="11">
        <v>1.2372860000000001</v>
      </c>
      <c r="L34" s="11">
        <v>1.7068270000000001</v>
      </c>
      <c r="M34" s="12">
        <f t="shared" si="6"/>
        <v>2095.1435186926678</v>
      </c>
      <c r="N34" s="12">
        <f t="shared" si="5"/>
        <v>1480.6762368275572</v>
      </c>
      <c r="O34" s="14"/>
      <c r="Q34" s="11">
        <v>1073.566</v>
      </c>
      <c r="R34" s="11">
        <v>992.82600000000002</v>
      </c>
      <c r="S34" s="11">
        <v>1029.3109999999999</v>
      </c>
      <c r="T34" s="11">
        <v>984.50049999999999</v>
      </c>
      <c r="U34" s="11">
        <v>898.85350000000005</v>
      </c>
      <c r="V34" s="11">
        <v>843.06050000000005</v>
      </c>
      <c r="W34" s="11">
        <v>741.32039999999995</v>
      </c>
      <c r="X34" s="11">
        <v>655.26400000000001</v>
      </c>
      <c r="Y34" s="11">
        <v>634.36300000000006</v>
      </c>
      <c r="Z34" s="11">
        <v>547.26909999999998</v>
      </c>
      <c r="AA34" s="11">
        <v>557.62929999999994</v>
      </c>
      <c r="AB34" s="11">
        <v>614.94500000000005</v>
      </c>
      <c r="AC34" s="11">
        <v>633.43899999999996</v>
      </c>
      <c r="AD34" s="11">
        <v>647.59960000000001</v>
      </c>
      <c r="AE34" s="11">
        <f t="shared" si="2"/>
        <v>-1.2319464759205989</v>
      </c>
      <c r="AF34" s="53">
        <v>-0.86160051430596696</v>
      </c>
      <c r="AG34" s="11">
        <v>6.0534660000000002</v>
      </c>
      <c r="AH34" s="11">
        <v>9.3539290000000008</v>
      </c>
      <c r="AI34" s="11">
        <v>7.8224910000000012</v>
      </c>
      <c r="AJ34" s="11">
        <v>-1.2339020000000001</v>
      </c>
      <c r="AK34" s="11">
        <v>-4.9883150543343548</v>
      </c>
      <c r="AL34" s="11">
        <v>2.6823025050533142</v>
      </c>
      <c r="AM34" s="5">
        <v>17.128411097067808</v>
      </c>
      <c r="AN34" s="5">
        <v>4.4636171332870989</v>
      </c>
      <c r="AO34" s="5"/>
      <c r="AP34" s="5"/>
      <c r="AR34" s="11">
        <v>2.106219292</v>
      </c>
      <c r="AS34" s="5">
        <v>39.919970069165508</v>
      </c>
      <c r="AT34" s="5">
        <v>22.398027353054896</v>
      </c>
      <c r="AU34" s="5">
        <v>61.05031669396179</v>
      </c>
      <c r="AV34" s="5">
        <v>36.857566915037687</v>
      </c>
      <c r="AY34" s="4"/>
      <c r="AZ34" s="12">
        <v>5000</v>
      </c>
      <c r="BA34" s="12">
        <v>966921.9</v>
      </c>
      <c r="BB34" s="10">
        <v>2073996.48</v>
      </c>
      <c r="BC34" s="11">
        <f t="shared" si="7"/>
        <v>46.989644920091713</v>
      </c>
      <c r="BD34" s="16">
        <v>43.736745676929566</v>
      </c>
      <c r="BE34" s="5">
        <v>22.913958879112709</v>
      </c>
      <c r="BF34" s="5">
        <v>14.554612477946671</v>
      </c>
      <c r="BG34" s="5">
        <v>37.748429367324405</v>
      </c>
      <c r="BH34" s="5">
        <v>55.509095854577893</v>
      </c>
      <c r="BJ34" s="11">
        <v>63.249000000000002</v>
      </c>
      <c r="BK34" s="3">
        <v>1861</v>
      </c>
      <c r="BL34" s="12">
        <v>4.8194744943725401E-3</v>
      </c>
      <c r="BM34" s="5">
        <v>0</v>
      </c>
      <c r="BN34" s="5">
        <v>0</v>
      </c>
      <c r="BO34" s="5">
        <v>5.9382680004688305E-2</v>
      </c>
      <c r="BP34" s="5">
        <v>5.95</v>
      </c>
      <c r="BQ34" s="5">
        <v>4.6970000000000001</v>
      </c>
      <c r="BR34" s="3">
        <v>112</v>
      </c>
      <c r="BS34" s="11">
        <v>100</v>
      </c>
      <c r="BT34" s="11">
        <v>18.278440475463867</v>
      </c>
      <c r="BU34" s="10">
        <v>1956</v>
      </c>
      <c r="BV34" s="11">
        <v>45.584902439024397</v>
      </c>
      <c r="BW34" s="11">
        <v>47.302878048780492</v>
      </c>
      <c r="BX34" s="17">
        <v>84.604905255814359</v>
      </c>
      <c r="BY34" s="17">
        <v>80.228448189787755</v>
      </c>
      <c r="BZ34" s="17">
        <v>0.74590000000000001</v>
      </c>
      <c r="CA34" s="17">
        <v>3.5360999999999998</v>
      </c>
      <c r="CB34" s="17">
        <v>13.60313</v>
      </c>
      <c r="CC34" s="17">
        <v>1.9</v>
      </c>
      <c r="CD34" s="17">
        <v>1.2</v>
      </c>
      <c r="CE34" s="17">
        <v>2.3045</v>
      </c>
      <c r="CG34" s="5">
        <v>0.51103507894022182</v>
      </c>
      <c r="CH34" s="5">
        <v>0.27134605961427705</v>
      </c>
      <c r="CI34" s="5">
        <v>3.7988448345998784</v>
      </c>
      <c r="CJ34" s="8">
        <v>2.972</v>
      </c>
      <c r="CL34" s="3">
        <v>43.57</v>
      </c>
      <c r="CM34" s="5">
        <v>49.4</v>
      </c>
      <c r="CN34" s="5">
        <v>5.21</v>
      </c>
      <c r="CP34" s="11">
        <v>0.82950997352600098</v>
      </c>
      <c r="CQ34" s="11">
        <v>-1.318912324</v>
      </c>
      <c r="CR34" s="11">
        <v>-0.82492984400000002</v>
      </c>
      <c r="CS34" s="12">
        <v>5</v>
      </c>
      <c r="CT34" s="11">
        <v>2.0309460050000001</v>
      </c>
      <c r="CV34" s="45"/>
      <c r="CW34" s="46"/>
      <c r="CX34" s="46"/>
      <c r="CY34" s="46"/>
      <c r="CZ34" s="46"/>
      <c r="DA34" s="48"/>
      <c r="DB34" s="49"/>
      <c r="DC34" s="17"/>
      <c r="DD34" s="13">
        <v>1</v>
      </c>
      <c r="DG34" s="11">
        <v>6.5045552253723145</v>
      </c>
      <c r="DH34" s="50">
        <v>631687.80000000005</v>
      </c>
      <c r="DI34" s="20">
        <v>2.4623600766062737E-2</v>
      </c>
      <c r="DJ34" s="21">
        <f t="shared" ref="DJ34:DJ65" si="9">COUNTBLANK(D34:DC34)</f>
        <v>21</v>
      </c>
      <c r="DL34" s="12">
        <f t="shared" si="3"/>
        <v>2.6431539672231663</v>
      </c>
    </row>
    <row r="35" spans="1:116" ht="15">
      <c r="A35" s="2" t="s">
        <v>494</v>
      </c>
      <c r="B35" s="1" t="s">
        <v>493</v>
      </c>
      <c r="C35" s="1" t="s">
        <v>493</v>
      </c>
      <c r="D35" s="10">
        <v>4144061</v>
      </c>
      <c r="E35" s="10">
        <v>10300000</v>
      </c>
      <c r="F35" s="11">
        <f t="shared" si="1"/>
        <v>2.6778460891456688</v>
      </c>
      <c r="G35" s="51">
        <v>3674000000</v>
      </c>
      <c r="H35" s="13">
        <v>19045784045</v>
      </c>
      <c r="I35" s="11">
        <f t="shared" si="8"/>
        <v>2108.2519068375304</v>
      </c>
      <c r="J35" s="11">
        <v>4837.7802711939503</v>
      </c>
      <c r="M35" s="12">
        <f t="shared" si="6"/>
        <v>2211.6078780275852</v>
      </c>
      <c r="N35" s="12">
        <f t="shared" si="5"/>
        <v>3070.8228307444019</v>
      </c>
      <c r="O35" s="14"/>
      <c r="Q35" s="11">
        <v>818.60919999999999</v>
      </c>
      <c r="R35" s="11">
        <v>829.54510000000005</v>
      </c>
      <c r="S35" s="11">
        <v>901.37620000000004</v>
      </c>
      <c r="T35" s="11">
        <v>930.03359999999998</v>
      </c>
      <c r="U35" s="11">
        <v>580.07370000000003</v>
      </c>
      <c r="V35" s="11">
        <v>793.41399999999999</v>
      </c>
      <c r="W35" s="11">
        <v>743.95399999999995</v>
      </c>
      <c r="X35" s="11">
        <v>799.423</v>
      </c>
      <c r="Y35" s="11">
        <v>731.18899999999996</v>
      </c>
      <c r="Z35" s="11">
        <v>1293.905</v>
      </c>
      <c r="AA35" s="11">
        <v>1267.5540000000001</v>
      </c>
      <c r="AB35" s="11">
        <v>1217.1220000000001</v>
      </c>
      <c r="AC35" s="11">
        <v>1188.1120000000001</v>
      </c>
      <c r="AD35" s="11">
        <v>1276.9960000000001</v>
      </c>
      <c r="AE35" s="11">
        <f t="shared" si="2"/>
        <v>0.93248532105672488</v>
      </c>
      <c r="AF35" s="53"/>
      <c r="AG35" s="11">
        <v>8.5143039999999992</v>
      </c>
      <c r="AH35" s="11">
        <v>17.808669999999999</v>
      </c>
      <c r="AI35" s="11">
        <v>11.799379999999999</v>
      </c>
      <c r="AJ35" s="11">
        <v>36.5869</v>
      </c>
      <c r="AK35" s="11">
        <v>9.0801115799580767</v>
      </c>
      <c r="AL35" s="11">
        <v>5.8999999999999995</v>
      </c>
      <c r="AM35" s="5">
        <v>17.794231679902911</v>
      </c>
      <c r="AN35" s="5">
        <v>15.6</v>
      </c>
      <c r="AO35" s="5"/>
      <c r="AP35" s="5"/>
      <c r="AR35" s="11">
        <v>6.7525851379999997</v>
      </c>
      <c r="AS35" s="5">
        <v>25.850611521663836</v>
      </c>
      <c r="AT35" s="5">
        <v>70.099999999999994</v>
      </c>
      <c r="AU35" s="5">
        <v>40.253278671339736</v>
      </c>
      <c r="AV35" s="5">
        <v>112.20000000000002</v>
      </c>
      <c r="AY35" s="4"/>
      <c r="AZ35" s="12">
        <v>-75000</v>
      </c>
      <c r="BA35" s="12">
        <v>1742676</v>
      </c>
      <c r="BB35" s="10">
        <v>4283235.9680000003</v>
      </c>
      <c r="BC35" s="11">
        <f t="shared" si="7"/>
        <v>42.052373263810544</v>
      </c>
      <c r="BD35" s="16">
        <v>41.584815223300978</v>
      </c>
      <c r="BE35" s="5">
        <v>15.493585063743422</v>
      </c>
      <c r="BF35" s="5"/>
      <c r="BG35" s="5">
        <v>38.289741915172527</v>
      </c>
      <c r="BH35" s="5"/>
      <c r="BJ35" s="11">
        <v>65.670085199999988</v>
      </c>
      <c r="BK35" s="3">
        <v>10944</v>
      </c>
      <c r="BL35" s="12">
        <v>0</v>
      </c>
      <c r="BM35" s="5">
        <v>25.166773361980898</v>
      </c>
      <c r="BN35" s="5">
        <v>0</v>
      </c>
      <c r="BO35" s="5">
        <v>3.6216024178658192E-2</v>
      </c>
      <c r="BP35" s="5">
        <v>6.6829999999999998</v>
      </c>
      <c r="BQ35" s="5">
        <v>6.0810000000000004</v>
      </c>
      <c r="BR35" s="3">
        <v>124</v>
      </c>
      <c r="BS35" s="11">
        <v>98.76781702041626</v>
      </c>
      <c r="BT35" s="11">
        <v>24.158910751342773</v>
      </c>
      <c r="BU35" s="10">
        <v>2040</v>
      </c>
      <c r="BV35" s="11">
        <v>46.348609756097567</v>
      </c>
      <c r="BW35" s="11">
        <v>48.93375609756098</v>
      </c>
      <c r="BX35" s="17">
        <v>87.664811625466882</v>
      </c>
      <c r="BY35" s="17">
        <v>94.376951917247808</v>
      </c>
      <c r="CB35" s="17">
        <v>24.08426</v>
      </c>
      <c r="CG35" s="5">
        <v>1.6758651854802613</v>
      </c>
      <c r="CH35" s="5">
        <v>0.11600770719511924</v>
      </c>
      <c r="CI35" s="5">
        <v>23.968977040468488</v>
      </c>
      <c r="CJ35" s="8">
        <v>1.5880000000000001</v>
      </c>
      <c r="CL35" s="3">
        <v>39.78</v>
      </c>
      <c r="CM35" s="5">
        <v>46.56</v>
      </c>
      <c r="CN35" s="5">
        <v>6.26</v>
      </c>
      <c r="CP35" s="11">
        <v>0.86201602220535278</v>
      </c>
      <c r="CQ35" s="11">
        <v>-1.527879483</v>
      </c>
      <c r="CR35" s="11">
        <v>-1.3855816350000001</v>
      </c>
      <c r="CT35" s="11">
        <v>1.7515304270000001</v>
      </c>
      <c r="CU35" s="11">
        <v>-1.7000000476837158</v>
      </c>
      <c r="CV35" s="45"/>
      <c r="CW35" s="46"/>
      <c r="CX35" s="46"/>
      <c r="CY35" s="46"/>
      <c r="CZ35" s="46"/>
      <c r="DA35" s="48"/>
      <c r="DB35" s="49"/>
      <c r="DC35" s="17"/>
      <c r="DD35" s="12">
        <v>1</v>
      </c>
      <c r="DG35" s="11">
        <v>15.314189910888672</v>
      </c>
      <c r="DH35" s="50">
        <v>1268417</v>
      </c>
      <c r="DI35" s="20">
        <v>2.4317499250173569E-2</v>
      </c>
      <c r="DJ35" s="21">
        <f t="shared" si="9"/>
        <v>31</v>
      </c>
      <c r="DL35" s="12">
        <f t="shared" si="3"/>
        <v>-1.0262659339207558</v>
      </c>
    </row>
    <row r="36" spans="1:116" ht="15">
      <c r="A36" s="2" t="s">
        <v>38</v>
      </c>
      <c r="B36" s="1" t="s">
        <v>37</v>
      </c>
      <c r="C36" s="1" t="s">
        <v>37</v>
      </c>
      <c r="D36" s="10">
        <v>10300000</v>
      </c>
      <c r="E36" s="10">
        <v>16600000</v>
      </c>
      <c r="F36" s="11">
        <f t="shared" si="1"/>
        <v>1.4037023533144335</v>
      </c>
      <c r="G36" s="51">
        <v>119200000000</v>
      </c>
      <c r="H36" s="23">
        <v>495128000000</v>
      </c>
      <c r="I36" s="11">
        <f t="shared" si="8"/>
        <v>36112.074672014809</v>
      </c>
      <c r="K36" s="11">
        <v>2.3433250000000001</v>
      </c>
      <c r="L36" s="11">
        <v>2.950183</v>
      </c>
      <c r="O36" s="14"/>
      <c r="P36" s="15">
        <v>3435.1750000000002</v>
      </c>
      <c r="Q36" s="11">
        <v>3780.4079999999999</v>
      </c>
      <c r="R36" s="11">
        <v>3951.0729999999999</v>
      </c>
      <c r="S36" s="11">
        <v>4550.3779999999997</v>
      </c>
      <c r="T36" s="11">
        <v>3774.5839999999998</v>
      </c>
      <c r="U36" s="11">
        <v>5102.5910000000003</v>
      </c>
      <c r="V36" s="11">
        <v>4376.18</v>
      </c>
      <c r="W36" s="11">
        <v>5636.62</v>
      </c>
      <c r="X36" s="11">
        <v>8065.7920000000004</v>
      </c>
      <c r="Y36" s="11">
        <v>9449.4380000000001</v>
      </c>
      <c r="Z36" s="11">
        <v>11220.09</v>
      </c>
      <c r="AA36" s="11">
        <v>11646.16</v>
      </c>
      <c r="AB36" s="11">
        <v>12136.93</v>
      </c>
      <c r="AC36" s="11">
        <v>12584.65</v>
      </c>
      <c r="AD36" s="11">
        <v>11999.25</v>
      </c>
      <c r="AE36" s="11">
        <f t="shared" si="2"/>
        <v>3.4016293231812433</v>
      </c>
      <c r="AF36" s="53"/>
      <c r="AG36" s="11">
        <v>13.492570000000001</v>
      </c>
      <c r="AH36" s="11">
        <v>23.89254</v>
      </c>
      <c r="AI36" s="11">
        <v>20.431059999999999</v>
      </c>
      <c r="AJ36" s="11">
        <v>24.98312</v>
      </c>
      <c r="AK36" s="11">
        <v>14.994364277321884</v>
      </c>
      <c r="AL36" s="11">
        <v>26.814720553503722</v>
      </c>
      <c r="AM36" s="5">
        <v>15.669635137172474</v>
      </c>
      <c r="AN36" s="5">
        <v>13.358929059290048</v>
      </c>
      <c r="AO36" s="5">
        <v>0.60887208000417425</v>
      </c>
      <c r="AP36" s="5">
        <v>-4.3781554799159208</v>
      </c>
      <c r="AQ36" s="11">
        <v>0.69190009100000005</v>
      </c>
      <c r="AR36" s="11">
        <v>7.7606777039999999</v>
      </c>
      <c r="AS36" s="5">
        <v>27.410518184036707</v>
      </c>
      <c r="AT36" s="5">
        <v>30.362560913122984</v>
      </c>
      <c r="AU36" s="5">
        <v>52.848204430125925</v>
      </c>
      <c r="AV36" s="5">
        <v>68.498524989362792</v>
      </c>
      <c r="AW36" s="11">
        <v>0.68571428571428572</v>
      </c>
      <c r="AX36" s="11">
        <v>0.88680380400000003</v>
      </c>
      <c r="AY36" s="4" t="s">
        <v>427</v>
      </c>
      <c r="AZ36" s="12">
        <v>30000</v>
      </c>
      <c r="BA36" s="12">
        <v>3300835</v>
      </c>
      <c r="BB36" s="10"/>
      <c r="BC36" s="11"/>
      <c r="BD36" s="16"/>
      <c r="BE36" s="5">
        <v>38.40752198324121</v>
      </c>
      <c r="BF36" s="5">
        <v>42.063370690970494</v>
      </c>
      <c r="BG36" s="5">
        <v>6.6307667488687274</v>
      </c>
      <c r="BH36" s="5">
        <v>3.3040244879242389</v>
      </c>
      <c r="BI36" s="17">
        <v>2736.9519650000002</v>
      </c>
      <c r="BJ36" s="11">
        <v>13.317770600000001</v>
      </c>
      <c r="BK36" s="3">
        <v>2223</v>
      </c>
      <c r="BL36" s="12">
        <v>9.8685993082531933</v>
      </c>
      <c r="BM36" s="5">
        <v>0.1257775439878131</v>
      </c>
      <c r="BN36" s="5">
        <v>0</v>
      </c>
      <c r="BO36" s="5">
        <v>4.3066406950893334</v>
      </c>
      <c r="BP36" s="5">
        <v>3.1629999999999998</v>
      </c>
      <c r="BQ36" s="5">
        <v>1.9259999999999999</v>
      </c>
      <c r="BR36" s="3">
        <v>7</v>
      </c>
      <c r="BS36" s="11">
        <v>0</v>
      </c>
      <c r="BT36" s="11">
        <v>0</v>
      </c>
      <c r="BU36" s="10">
        <v>2957.333333</v>
      </c>
      <c r="BV36" s="11">
        <v>65.324756097560979</v>
      </c>
      <c r="BW36" s="11">
        <v>78.72682926829269</v>
      </c>
      <c r="BX36" s="17">
        <v>73.351129239775716</v>
      </c>
      <c r="BY36" s="17">
        <v>46.387313690138384</v>
      </c>
      <c r="BZ36" s="17">
        <v>6.0010000000000003</v>
      </c>
      <c r="CA36" s="17">
        <v>9.7416999999999998</v>
      </c>
      <c r="CC36" s="17">
        <v>25.5</v>
      </c>
      <c r="CD36" s="17">
        <v>11.6</v>
      </c>
      <c r="CE36" s="17">
        <v>9.5875000000000004</v>
      </c>
      <c r="CF36" s="17">
        <v>434</v>
      </c>
      <c r="CG36" s="5">
        <v>33.983558889622522</v>
      </c>
      <c r="CH36" s="5">
        <v>21.068409951170473</v>
      </c>
      <c r="CI36" s="5">
        <v>96.935569362057691</v>
      </c>
      <c r="CJ36" s="8">
        <v>141.14699999999999</v>
      </c>
      <c r="CK36" s="11">
        <v>46</v>
      </c>
      <c r="CL36" s="3">
        <v>52.06</v>
      </c>
      <c r="CM36" s="5">
        <v>57.02</v>
      </c>
      <c r="CN36" s="5">
        <v>4.1399999999999997</v>
      </c>
      <c r="CO36" s="11">
        <v>0.5899999737739563</v>
      </c>
      <c r="CP36" s="11">
        <v>0.18614600598812103</v>
      </c>
      <c r="CQ36" s="11">
        <v>1.2505255900000001</v>
      </c>
      <c r="CR36" s="11">
        <v>1.3709632030000001</v>
      </c>
      <c r="CS36" s="12">
        <v>1</v>
      </c>
      <c r="CT36" s="11">
        <v>-0.62827519600000004</v>
      </c>
      <c r="CU36" s="11">
        <v>1.3899999856948853</v>
      </c>
      <c r="CV36" s="45">
        <v>39.900000000000006</v>
      </c>
      <c r="CW36" s="45">
        <v>51.9</v>
      </c>
      <c r="CX36" s="45">
        <v>44.6</v>
      </c>
      <c r="CY36" s="45">
        <v>39.700000000000003</v>
      </c>
      <c r="CZ36" s="45">
        <v>41.699999999999996</v>
      </c>
      <c r="DA36" s="45">
        <v>12.6</v>
      </c>
      <c r="DB36" s="49">
        <v>3.5</v>
      </c>
      <c r="DC36" s="17">
        <v>70.466666666666683</v>
      </c>
      <c r="DG36" s="11">
        <v>-35.815830230712891</v>
      </c>
      <c r="DH36" s="50">
        <v>668868.69999999995</v>
      </c>
      <c r="DI36" s="20">
        <v>0.10168270021677017</v>
      </c>
      <c r="DJ36" s="21">
        <f t="shared" si="9"/>
        <v>9</v>
      </c>
      <c r="DL36" s="12">
        <f t="shared" si="3"/>
        <v>0.91159715240574091</v>
      </c>
    </row>
    <row r="37" spans="1:116" ht="15">
      <c r="A37" s="2" t="s">
        <v>40</v>
      </c>
      <c r="B37" s="1" t="s">
        <v>39</v>
      </c>
      <c r="C37" s="1" t="s">
        <v>39</v>
      </c>
      <c r="D37" s="10">
        <v>918000000</v>
      </c>
      <c r="E37" s="10">
        <v>1320000000</v>
      </c>
      <c r="F37" s="11">
        <f t="shared" si="1"/>
        <v>1.0682047792939002</v>
      </c>
      <c r="G37" s="51">
        <v>1188000000000</v>
      </c>
      <c r="H37" s="23">
        <v>26386100000000</v>
      </c>
      <c r="I37" s="11">
        <f t="shared" si="8"/>
        <v>2605.2631578947367</v>
      </c>
      <c r="J37" s="11">
        <v>33984.474477070442</v>
      </c>
      <c r="K37" s="11">
        <v>1.891689</v>
      </c>
      <c r="L37" s="11">
        <v>2.7637480000000001</v>
      </c>
      <c r="M37" s="12">
        <f t="shared" ref="M37:M43" si="10">T37/(BC37/100)</f>
        <v>1059.9962802631578</v>
      </c>
      <c r="N37" s="12">
        <f t="shared" ref="N37:N49" si="11">AD37/(BD37/100)</f>
        <v>12867.4720743787</v>
      </c>
      <c r="O37" s="14"/>
      <c r="P37" s="15">
        <v>309.6465</v>
      </c>
      <c r="Q37" s="11">
        <v>403.09840000000003</v>
      </c>
      <c r="R37" s="11">
        <v>406.57440000000003</v>
      </c>
      <c r="S37" s="11">
        <v>439.91860000000003</v>
      </c>
      <c r="T37" s="11">
        <v>526.53409999999997</v>
      </c>
      <c r="U37" s="11">
        <v>713.86569999999995</v>
      </c>
      <c r="V37" s="11">
        <v>1102.0060000000001</v>
      </c>
      <c r="W37" s="11">
        <v>1409.422</v>
      </c>
      <c r="X37" s="11">
        <v>2352.3020000000001</v>
      </c>
      <c r="Y37" s="11">
        <v>3196.6840000000002</v>
      </c>
      <c r="Z37" s="11">
        <v>5188.6440000000002</v>
      </c>
      <c r="AA37" s="11">
        <v>5746.36</v>
      </c>
      <c r="AB37" s="11">
        <v>6444.5609999999997</v>
      </c>
      <c r="AC37" s="11">
        <v>7014.1670000000004</v>
      </c>
      <c r="AD37" s="11">
        <v>7634.2809999999999</v>
      </c>
      <c r="AE37" s="11">
        <f t="shared" si="2"/>
        <v>7.8649645436232412</v>
      </c>
      <c r="AF37" s="53">
        <v>4.0810844664018298</v>
      </c>
      <c r="AG37" s="11">
        <v>31.34384</v>
      </c>
      <c r="AH37" s="11">
        <v>42.943060000000003</v>
      </c>
      <c r="AI37" s="11">
        <v>34.102440000000001</v>
      </c>
      <c r="AJ37" s="11">
        <v>49.852899999999998</v>
      </c>
      <c r="AK37" s="11">
        <v>30.191144996617442</v>
      </c>
      <c r="AL37" s="11">
        <v>52.078203972311876</v>
      </c>
      <c r="AM37" s="5">
        <v>7.5154300016814197</v>
      </c>
      <c r="AN37" s="5">
        <v>13.043314821721728</v>
      </c>
      <c r="AO37" s="5"/>
      <c r="AP37" s="5">
        <v>1.4639723754038552</v>
      </c>
      <c r="AR37" s="11">
        <v>1.5684151230000001</v>
      </c>
      <c r="AS37" s="5">
        <v>4.5676879588669488</v>
      </c>
      <c r="AT37" s="5">
        <v>22.328927158619354</v>
      </c>
      <c r="AU37" s="5">
        <v>9.1587064074849511</v>
      </c>
      <c r="AV37" s="5">
        <v>49.072691603990535</v>
      </c>
      <c r="AW37" s="11">
        <v>0</v>
      </c>
      <c r="AY37" s="4" t="s">
        <v>418</v>
      </c>
      <c r="AZ37" s="12">
        <v>-1731080</v>
      </c>
      <c r="BA37" s="22">
        <v>456000000</v>
      </c>
      <c r="BB37" s="10">
        <v>783157007.20000005</v>
      </c>
      <c r="BC37" s="11">
        <f t="shared" ref="BC37:BC43" si="12">BA37*100/D37</f>
        <v>49.673202614379086</v>
      </c>
      <c r="BD37" s="16">
        <v>59.33007630303031</v>
      </c>
      <c r="BE37" s="5">
        <v>45.724482930751101</v>
      </c>
      <c r="BF37" s="5">
        <v>46.295377187546805</v>
      </c>
      <c r="BG37" s="5">
        <v>32.399158022152321</v>
      </c>
      <c r="BH37" s="5">
        <v>10.345161773473086</v>
      </c>
      <c r="BI37" s="17">
        <v>314.96247970000002</v>
      </c>
      <c r="BJ37" s="11">
        <v>60.812343999999996</v>
      </c>
      <c r="BK37" s="3">
        <v>6547</v>
      </c>
      <c r="BL37" s="12">
        <v>0.20127083920291472</v>
      </c>
      <c r="BM37" s="5">
        <v>2.9443951810083115</v>
      </c>
      <c r="BN37" s="5">
        <v>0</v>
      </c>
      <c r="BO37" s="5">
        <v>4.9571990393698995</v>
      </c>
      <c r="BP37" s="5">
        <v>3.7829999999999999</v>
      </c>
      <c r="BQ37" s="5">
        <v>1.7689999999999999</v>
      </c>
      <c r="BR37" s="3">
        <v>16.600000000000001</v>
      </c>
      <c r="BS37" s="11">
        <v>15.762069821357727</v>
      </c>
      <c r="BT37" s="11">
        <v>0.27929198741912842</v>
      </c>
      <c r="BU37" s="10">
        <v>2974</v>
      </c>
      <c r="BV37" s="11">
        <v>64.475951219512197</v>
      </c>
      <c r="BW37" s="11">
        <v>73.311048780487809</v>
      </c>
      <c r="BX37" s="17">
        <v>78.212020580228085</v>
      </c>
      <c r="BY37" s="17">
        <v>39.398032609215548</v>
      </c>
      <c r="BZ37" s="17">
        <v>3.1255999999999999</v>
      </c>
      <c r="CA37" s="17">
        <v>7.5490000000000004</v>
      </c>
      <c r="CB37" s="17">
        <v>78.192660000000004</v>
      </c>
      <c r="CC37" s="17">
        <v>6.2</v>
      </c>
      <c r="CD37" s="17">
        <v>4</v>
      </c>
      <c r="CE37" s="17">
        <v>6.8704999999999998</v>
      </c>
      <c r="CF37" s="17">
        <v>587.5</v>
      </c>
      <c r="CG37" s="5">
        <v>28.840520931909332</v>
      </c>
      <c r="CH37" s="5">
        <v>23.559100536253435</v>
      </c>
      <c r="CI37" s="5">
        <v>56.103825875354872</v>
      </c>
      <c r="CJ37" s="8">
        <v>40.881999999999998</v>
      </c>
      <c r="CK37" s="11">
        <v>32</v>
      </c>
      <c r="CL37" s="3">
        <v>41.53</v>
      </c>
      <c r="CM37" s="5">
        <v>47.81</v>
      </c>
      <c r="CN37" s="5">
        <v>5.73</v>
      </c>
      <c r="CP37" s="11">
        <v>0.15379029512405396</v>
      </c>
      <c r="CQ37" s="11">
        <v>-0.34794090799999999</v>
      </c>
      <c r="CR37" s="11">
        <v>-0.52810739799999995</v>
      </c>
      <c r="CS37" s="12">
        <v>7</v>
      </c>
      <c r="CT37" s="11">
        <v>0.43927756299999998</v>
      </c>
      <c r="CV37" s="45">
        <v>69.099999999999994</v>
      </c>
      <c r="CW37" s="45">
        <v>16.100000000000001</v>
      </c>
      <c r="CX37" s="45">
        <v>27.500000000000004</v>
      </c>
      <c r="CY37" s="45">
        <v>2.4</v>
      </c>
      <c r="CZ37" s="45">
        <v>89.5</v>
      </c>
      <c r="DA37" s="45">
        <v>52.300000000000004</v>
      </c>
      <c r="DB37" s="49">
        <v>4.0999999999999996</v>
      </c>
      <c r="DC37" s="17">
        <v>65.666666666666657</v>
      </c>
      <c r="DE37" s="12">
        <v>1</v>
      </c>
      <c r="DG37" s="11">
        <v>36.591140747070313</v>
      </c>
      <c r="DH37" s="50">
        <v>9344594</v>
      </c>
      <c r="DI37" s="20">
        <v>0.70660382509231567</v>
      </c>
      <c r="DJ37" s="21">
        <f t="shared" si="9"/>
        <v>6</v>
      </c>
      <c r="DL37" s="12">
        <f t="shared" si="3"/>
        <v>2.3851685455127392</v>
      </c>
    </row>
    <row r="38" spans="1:116" ht="15">
      <c r="A38" s="2" t="s">
        <v>46</v>
      </c>
      <c r="B38" s="1" t="s">
        <v>45</v>
      </c>
      <c r="C38" s="1" t="s">
        <v>45</v>
      </c>
      <c r="D38" s="10">
        <v>24100000</v>
      </c>
      <c r="E38" s="10">
        <v>43700000</v>
      </c>
      <c r="F38" s="11">
        <f t="shared" si="1"/>
        <v>1.7504007694262798</v>
      </c>
      <c r="G38" s="51">
        <v>162400000000</v>
      </c>
      <c r="H38" s="23">
        <v>767643000000</v>
      </c>
      <c r="I38" s="11">
        <f t="shared" si="8"/>
        <v>24010.185996147724</v>
      </c>
      <c r="J38" s="11">
        <v>42312.755874747178</v>
      </c>
      <c r="K38" s="11">
        <v>2.0066009999999999</v>
      </c>
      <c r="L38" s="11">
        <v>2.6478630000000001</v>
      </c>
      <c r="M38" s="12">
        <f t="shared" si="10"/>
        <v>12564.306803457705</v>
      </c>
      <c r="N38" s="12">
        <f t="shared" si="11"/>
        <v>17357.198369637939</v>
      </c>
      <c r="O38" s="14">
        <v>2201.3620000000001</v>
      </c>
      <c r="P38" s="15">
        <v>2480.9259999999999</v>
      </c>
      <c r="Q38" s="11">
        <v>2478.3159999999998</v>
      </c>
      <c r="R38" s="11">
        <v>2636.6860000000001</v>
      </c>
      <c r="S38" s="11">
        <v>3064.5039999999999</v>
      </c>
      <c r="T38" s="11">
        <v>3526.241</v>
      </c>
      <c r="U38" s="11">
        <v>4214.866</v>
      </c>
      <c r="V38" s="11">
        <v>4157.3689999999997</v>
      </c>
      <c r="W38" s="11">
        <v>4620.0190000000002</v>
      </c>
      <c r="X38" s="11">
        <v>5271.9769999999999</v>
      </c>
      <c r="Y38" s="11">
        <v>5816.5240000000003</v>
      </c>
      <c r="Z38" s="11">
        <v>6662.0990000000002</v>
      </c>
      <c r="AA38" s="11">
        <v>7068.009</v>
      </c>
      <c r="AB38" s="11">
        <v>7523.62</v>
      </c>
      <c r="AC38" s="11">
        <v>7644.8850000000002</v>
      </c>
      <c r="AD38" s="11">
        <v>7529.01</v>
      </c>
      <c r="AE38" s="11">
        <f t="shared" si="2"/>
        <v>2.2309739059422071</v>
      </c>
      <c r="AF38" s="53">
        <v>-0.14881354362349999</v>
      </c>
      <c r="AG38" s="11">
        <v>17.966709999999999</v>
      </c>
      <c r="AH38" s="11">
        <v>26.425920000000001</v>
      </c>
      <c r="AI38" s="11">
        <v>21.002079999999999</v>
      </c>
      <c r="AJ38" s="11">
        <v>18.949490000000001</v>
      </c>
      <c r="AK38" s="11">
        <v>18.787090518084064</v>
      </c>
      <c r="AL38" s="11">
        <v>20.477985029228357</v>
      </c>
      <c r="AM38" s="5">
        <v>8.8865186449045694</v>
      </c>
      <c r="AN38" s="5">
        <v>15.948302747252027</v>
      </c>
      <c r="AO38" s="5">
        <v>0.23719152877133995</v>
      </c>
      <c r="AP38" s="5">
        <v>2.5571888193217074</v>
      </c>
      <c r="AQ38" s="11">
        <v>0.282997832</v>
      </c>
      <c r="AR38" s="11">
        <v>3.0791509349999999</v>
      </c>
      <c r="AS38" s="5">
        <v>14.070322367368702</v>
      </c>
      <c r="AT38" s="5">
        <v>18.32004863105746</v>
      </c>
      <c r="AU38" s="5">
        <v>29.868578634833181</v>
      </c>
      <c r="AV38" s="5">
        <v>34.575244354193238</v>
      </c>
      <c r="AW38" s="11">
        <v>0.4</v>
      </c>
      <c r="AX38" s="11">
        <v>5.3428163240000002</v>
      </c>
      <c r="AY38" s="4" t="s">
        <v>428</v>
      </c>
      <c r="AZ38" s="12">
        <v>-120000</v>
      </c>
      <c r="BA38" s="12">
        <v>6763796</v>
      </c>
      <c r="BB38" s="10">
        <v>18955693.77</v>
      </c>
      <c r="BC38" s="11">
        <f t="shared" si="12"/>
        <v>28.065543568464729</v>
      </c>
      <c r="BD38" s="16">
        <v>43.37687361556064</v>
      </c>
      <c r="BE38" s="5">
        <v>29.831467895226311</v>
      </c>
      <c r="BF38" s="5">
        <v>34.388043538338032</v>
      </c>
      <c r="BG38" s="5">
        <v>24.387883431330792</v>
      </c>
      <c r="BH38" s="5">
        <v>7.4651335686566149</v>
      </c>
      <c r="BI38" s="17">
        <v>1606.8482349999999</v>
      </c>
      <c r="BJ38" s="11">
        <v>15.056155500000001</v>
      </c>
      <c r="BK38" s="3">
        <v>967</v>
      </c>
      <c r="BL38" s="12">
        <v>0.32783722174298852</v>
      </c>
      <c r="BM38" s="5">
        <v>5.8682004747936363</v>
      </c>
      <c r="BN38" s="5">
        <v>0</v>
      </c>
      <c r="BO38" s="5">
        <v>1.4289448391430508</v>
      </c>
      <c r="BP38" s="5">
        <v>4.6310000000000002</v>
      </c>
      <c r="BQ38" s="5">
        <v>2.4039999999999999</v>
      </c>
      <c r="BR38" s="3">
        <v>16.2</v>
      </c>
      <c r="BS38" s="11">
        <v>52.338951826095581</v>
      </c>
      <c r="BT38" s="11">
        <v>1.1559369564056396</v>
      </c>
      <c r="BU38" s="10">
        <v>2662.333333</v>
      </c>
      <c r="BV38" s="11">
        <v>62.760585365853665</v>
      </c>
      <c r="BW38" s="11">
        <v>73.208756097560979</v>
      </c>
      <c r="BX38" s="17">
        <v>89.303435592299593</v>
      </c>
      <c r="BY38" s="17">
        <v>52.971155239404233</v>
      </c>
      <c r="BZ38" s="17">
        <v>3.8578999999999999</v>
      </c>
      <c r="CA38" s="17">
        <v>7.3390000000000004</v>
      </c>
      <c r="CB38" s="17">
        <v>94.634559999999993</v>
      </c>
      <c r="CC38" s="17">
        <v>9.4</v>
      </c>
      <c r="CD38" s="17">
        <v>8.5</v>
      </c>
      <c r="CE38" s="17">
        <v>7.2853000000000003</v>
      </c>
      <c r="CF38" s="17">
        <v>391.5</v>
      </c>
      <c r="CG38" s="5">
        <v>45.529895952687738</v>
      </c>
      <c r="CH38" s="5">
        <v>16.426727555359584</v>
      </c>
      <c r="CI38" s="5">
        <v>92.334386099569755</v>
      </c>
      <c r="CJ38" s="8">
        <v>41.482999999999997</v>
      </c>
      <c r="CK38" s="11">
        <v>46</v>
      </c>
      <c r="CL38" s="3">
        <v>58.49</v>
      </c>
      <c r="CM38" s="5">
        <v>62.1</v>
      </c>
      <c r="CN38" s="5">
        <v>2.52</v>
      </c>
      <c r="CO38" s="11">
        <v>0.64999997615814209</v>
      </c>
      <c r="CP38" s="11">
        <v>0.60140001773834229</v>
      </c>
      <c r="CQ38" s="11">
        <v>-0.44032301499999998</v>
      </c>
      <c r="CR38" s="11">
        <v>-0.29185200500000003</v>
      </c>
      <c r="CS38" s="12">
        <v>3</v>
      </c>
      <c r="CT38" s="11">
        <v>1.6698280720000001</v>
      </c>
      <c r="CU38" s="11">
        <v>0.6600000262260437</v>
      </c>
      <c r="CV38" s="45">
        <v>48.199999999999996</v>
      </c>
      <c r="CW38" s="45">
        <v>59.199999999999996</v>
      </c>
      <c r="CX38" s="45">
        <v>20.100000000000001</v>
      </c>
      <c r="CY38" s="45">
        <v>47.699999999999996</v>
      </c>
      <c r="CZ38" s="46"/>
      <c r="DA38" s="45">
        <v>14.499999999999998</v>
      </c>
      <c r="DB38" s="49">
        <v>4.3</v>
      </c>
      <c r="DC38" s="17">
        <v>76.8</v>
      </c>
      <c r="DG38" s="11">
        <v>3.8811509609222412</v>
      </c>
      <c r="DH38" s="50">
        <v>1153540</v>
      </c>
      <c r="DI38" s="20">
        <v>0.15345139801502228</v>
      </c>
      <c r="DJ38" s="21">
        <f t="shared" si="9"/>
        <v>1</v>
      </c>
      <c r="DL38" s="12">
        <f t="shared" si="3"/>
        <v>6.1863056834068786</v>
      </c>
    </row>
    <row r="39" spans="1:116" ht="15">
      <c r="A39" s="2" t="s">
        <v>48</v>
      </c>
      <c r="B39" s="1" t="s">
        <v>47</v>
      </c>
      <c r="C39" s="1" t="s">
        <v>47</v>
      </c>
      <c r="D39" s="10">
        <v>272685</v>
      </c>
      <c r="E39" s="10">
        <v>752000</v>
      </c>
      <c r="F39" s="11">
        <f t="shared" si="1"/>
        <v>2.9835854150344265</v>
      </c>
      <c r="G39" s="51">
        <v>1099000000</v>
      </c>
      <c r="H39" s="12">
        <v>1822564212</v>
      </c>
      <c r="I39" s="11">
        <f t="shared" si="8"/>
        <v>9834.8919414738921</v>
      </c>
      <c r="J39" s="11">
        <v>4922.1207515656542</v>
      </c>
      <c r="M39" s="12">
        <f t="shared" si="10"/>
        <v>3277.129769743613</v>
      </c>
      <c r="N39" s="12">
        <f t="shared" si="11"/>
        <v>2121.9890746464221</v>
      </c>
      <c r="O39" s="14"/>
      <c r="Q39" s="11">
        <v>757.2097</v>
      </c>
      <c r="R39" s="11">
        <v>1036.4269999999999</v>
      </c>
      <c r="S39" s="11">
        <v>1234.0350000000001</v>
      </c>
      <c r="T39" s="11">
        <v>1342.952</v>
      </c>
      <c r="U39" s="11">
        <v>1402.366</v>
      </c>
      <c r="V39" s="11">
        <v>1490.546</v>
      </c>
      <c r="W39" s="11">
        <v>1302.2059999999999</v>
      </c>
      <c r="X39" s="11">
        <v>1167.1279999999999</v>
      </c>
      <c r="Y39" s="11">
        <v>978.89729999999997</v>
      </c>
      <c r="Z39" s="11">
        <v>960.62950000000001</v>
      </c>
      <c r="AA39" s="11">
        <v>949.52440000000001</v>
      </c>
      <c r="AB39" s="11">
        <v>927.87729999999999</v>
      </c>
      <c r="AC39" s="11">
        <v>927.38400000000001</v>
      </c>
      <c r="AD39" s="11">
        <v>915.77390000000003</v>
      </c>
      <c r="AE39" s="11">
        <f t="shared" si="2"/>
        <v>-1.1260469260630384</v>
      </c>
      <c r="AF39" s="53"/>
      <c r="AG39" s="11">
        <v>37.841459999999998</v>
      </c>
      <c r="AH39" s="11">
        <v>15.89213</v>
      </c>
      <c r="AI39" s="11">
        <v>25.234000000000002</v>
      </c>
      <c r="AJ39" s="11">
        <v>-17.49607</v>
      </c>
      <c r="AL39" s="11">
        <v>-21.100409317241962</v>
      </c>
      <c r="AM39" s="5"/>
      <c r="AN39" s="5">
        <v>15.252341969786478</v>
      </c>
      <c r="AO39" s="5"/>
      <c r="AP39" s="5"/>
      <c r="AR39" s="11">
        <v>1.697928095</v>
      </c>
      <c r="AS39" s="5"/>
      <c r="AT39" s="5">
        <v>48.16492952991814</v>
      </c>
      <c r="AU39" s="5"/>
      <c r="AV39" s="5">
        <v>62.831251582412015</v>
      </c>
      <c r="AY39" s="4"/>
      <c r="AZ39" s="12">
        <v>-10000</v>
      </c>
      <c r="BA39" s="12">
        <v>111745</v>
      </c>
      <c r="BB39" s="10">
        <v>324536.05959999998</v>
      </c>
      <c r="BC39" s="11">
        <f t="shared" si="12"/>
        <v>40.979518492032931</v>
      </c>
      <c r="BD39" s="16">
        <v>43.156390904255318</v>
      </c>
      <c r="BE39" s="5"/>
      <c r="BF39" s="5">
        <v>12.10950073319373</v>
      </c>
      <c r="BG39" s="5"/>
      <c r="BH39" s="5">
        <v>46.309120278360567</v>
      </c>
      <c r="BI39" s="17">
        <v>195.8968242</v>
      </c>
      <c r="BJ39" s="11">
        <v>69.438202199999992</v>
      </c>
      <c r="BK39" s="3"/>
      <c r="BL39" s="12">
        <v>0</v>
      </c>
      <c r="BM39" s="5">
        <v>0</v>
      </c>
      <c r="BN39" s="5">
        <v>1.0321496917680062</v>
      </c>
      <c r="BO39" s="5">
        <v>0.19240939564629386</v>
      </c>
      <c r="BP39" s="5">
        <v>7.0540000000000003</v>
      </c>
      <c r="BQ39" s="5">
        <v>3.8849999999999998</v>
      </c>
      <c r="BR39" s="3">
        <v>74.8</v>
      </c>
      <c r="BT39" s="11">
        <v>12.472709655761719</v>
      </c>
      <c r="BU39" s="10">
        <v>1857.333333</v>
      </c>
      <c r="BV39" s="11">
        <v>49.986829268292695</v>
      </c>
      <c r="BW39" s="11">
        <v>65.758731707317068</v>
      </c>
      <c r="BX39" s="17">
        <v>0</v>
      </c>
      <c r="BY39" s="17">
        <v>70.136152007046704</v>
      </c>
      <c r="CG39" s="5">
        <v>3.6868549233394785</v>
      </c>
      <c r="CH39" s="5">
        <v>3.8537495906511419</v>
      </c>
      <c r="CI39" s="5">
        <v>15.172242482878511</v>
      </c>
      <c r="CJ39" s="8">
        <v>8.5039999999999996</v>
      </c>
      <c r="CL39" s="3">
        <v>64.34</v>
      </c>
      <c r="CM39" s="5">
        <v>68.131424398099995</v>
      </c>
      <c r="CN39" s="5">
        <v>2.5569185974000002</v>
      </c>
      <c r="CQ39" s="11">
        <v>-1.0862809200000001</v>
      </c>
      <c r="CR39" s="11">
        <v>-0.75255689199999998</v>
      </c>
      <c r="CS39" s="12">
        <v>3</v>
      </c>
      <c r="CT39" s="11">
        <v>1.0119181829999999</v>
      </c>
      <c r="CV39" s="45"/>
      <c r="CW39" s="46"/>
      <c r="CX39" s="46"/>
      <c r="CY39" s="46"/>
      <c r="CZ39" s="46"/>
      <c r="DA39" s="48"/>
      <c r="DB39" s="49"/>
      <c r="DC39" s="17"/>
      <c r="DD39" s="12">
        <v>1</v>
      </c>
      <c r="DG39" s="11">
        <v>-12.166669845581055</v>
      </c>
      <c r="DH39" s="50"/>
      <c r="DI39" s="20">
        <v>0.99078339338302612</v>
      </c>
      <c r="DJ39" s="21">
        <f t="shared" si="9"/>
        <v>38</v>
      </c>
      <c r="DL39" s="12">
        <f t="shared" si="3"/>
        <v>2.2936312931372438</v>
      </c>
    </row>
    <row r="40" spans="1:116" ht="15">
      <c r="A40" s="2" t="s">
        <v>240</v>
      </c>
      <c r="B40" s="1" t="s">
        <v>535</v>
      </c>
      <c r="C40" s="1" t="s">
        <v>249</v>
      </c>
      <c r="D40" s="10">
        <v>25000000</v>
      </c>
      <c r="E40" s="10">
        <v>69000000</v>
      </c>
      <c r="F40" s="11">
        <f t="shared" si="1"/>
        <v>2.9859725874384071</v>
      </c>
      <c r="G40" s="51">
        <v>34100000000</v>
      </c>
      <c r="H40" s="13">
        <v>41005181729</v>
      </c>
      <c r="I40" s="11">
        <f t="shared" si="8"/>
        <v>3527.2284972755006</v>
      </c>
      <c r="J40" s="11">
        <v>1573.9591967900947</v>
      </c>
      <c r="K40" s="11">
        <v>1.312381</v>
      </c>
      <c r="L40" s="11">
        <v>1.711479</v>
      </c>
      <c r="M40" s="12">
        <f t="shared" si="10"/>
        <v>2493.3396409695142</v>
      </c>
      <c r="N40" s="12">
        <f t="shared" si="11"/>
        <v>640.2147101544673</v>
      </c>
      <c r="O40" s="14">
        <v>786.08320000000003</v>
      </c>
      <c r="P40" s="15">
        <v>1089.923</v>
      </c>
      <c r="Q40" s="11">
        <v>1092.2560000000001</v>
      </c>
      <c r="R40" s="11">
        <v>1004.09</v>
      </c>
      <c r="S40" s="11">
        <v>1052.9860000000001</v>
      </c>
      <c r="T40" s="11">
        <v>964.18910000000005</v>
      </c>
      <c r="U40" s="11">
        <v>770.01769999999999</v>
      </c>
      <c r="V40" s="11">
        <v>761.21479999999997</v>
      </c>
      <c r="W40" s="11">
        <v>724.27610000000004</v>
      </c>
      <c r="X40" s="11">
        <v>392.22539999999998</v>
      </c>
      <c r="Y40" s="11">
        <v>117.2166</v>
      </c>
      <c r="Z40" s="11">
        <v>217.8766</v>
      </c>
      <c r="AA40" s="11">
        <v>220.00640000000001</v>
      </c>
      <c r="AB40" s="11">
        <v>227.14340000000001</v>
      </c>
      <c r="AC40" s="11">
        <v>234.4897</v>
      </c>
      <c r="AD40" s="11">
        <v>231.2867</v>
      </c>
      <c r="AE40" s="11">
        <f t="shared" si="2"/>
        <v>-4.1989099138110619</v>
      </c>
      <c r="AF40" s="53">
        <v>-3.7282702380252402</v>
      </c>
      <c r="AG40" s="11">
        <v>10.911149999999999</v>
      </c>
      <c r="AH40" s="11">
        <v>21.573329999999999</v>
      </c>
      <c r="AI40" s="11">
        <v>14.185510000000001</v>
      </c>
      <c r="AJ40" s="11">
        <v>4.9142600000000002E-2</v>
      </c>
      <c r="AK40" s="11">
        <v>12.692855383682872</v>
      </c>
      <c r="AL40" s="11">
        <v>17.737278426170892</v>
      </c>
      <c r="AM40" s="5">
        <v>11.628221878056671</v>
      </c>
      <c r="AN40" s="5">
        <v>7.9041162712835762</v>
      </c>
      <c r="AO40" s="5"/>
      <c r="AP40" s="5"/>
      <c r="AQ40" s="11">
        <v>8.9085613999999994E-2</v>
      </c>
      <c r="AR40" s="11">
        <v>8.9962739010000004</v>
      </c>
      <c r="AS40" s="5">
        <v>15.090930804725872</v>
      </c>
      <c r="AT40" s="5">
        <v>21.72695985719114</v>
      </c>
      <c r="AU40" s="5">
        <v>25.05406556675252</v>
      </c>
      <c r="AV40" s="5">
        <v>31.344230245421773</v>
      </c>
      <c r="AY40" s="4" t="s">
        <v>419</v>
      </c>
      <c r="AZ40" s="12">
        <v>-100000</v>
      </c>
      <c r="BA40" s="12">
        <v>9667647</v>
      </c>
      <c r="BB40" s="10">
        <v>24927234.640000001</v>
      </c>
      <c r="BC40" s="11">
        <f t="shared" si="12"/>
        <v>38.670588000000002</v>
      </c>
      <c r="BD40" s="16">
        <v>36.126427014492755</v>
      </c>
      <c r="BE40" s="5">
        <v>37.223711164320676</v>
      </c>
      <c r="BF40" s="5">
        <v>24.043529938359185</v>
      </c>
      <c r="BG40" s="5">
        <v>17.734480270166301</v>
      </c>
      <c r="BH40" s="5">
        <v>42.908338421363325</v>
      </c>
      <c r="BI40" s="17">
        <v>63</v>
      </c>
      <c r="BJ40" s="11">
        <v>57.2545</v>
      </c>
      <c r="BK40" s="3">
        <v>9330</v>
      </c>
      <c r="BL40" s="12">
        <v>7.8693224533220834</v>
      </c>
      <c r="BM40" s="5">
        <v>2.8578268692740734</v>
      </c>
      <c r="BN40" s="5">
        <v>0</v>
      </c>
      <c r="BO40" s="5">
        <v>3.8912148941793019E-2</v>
      </c>
      <c r="BP40" s="5">
        <v>6.3659999999999997</v>
      </c>
      <c r="BQ40" s="5">
        <v>5.9080000000000004</v>
      </c>
      <c r="BR40" s="3">
        <v>125.8</v>
      </c>
      <c r="BS40" s="11">
        <v>100</v>
      </c>
      <c r="BT40" s="11">
        <v>11.886630058288574</v>
      </c>
      <c r="BU40" s="10">
        <v>1585</v>
      </c>
      <c r="BV40" s="11">
        <v>45.02058536585367</v>
      </c>
      <c r="BW40" s="11">
        <v>47.771512195121957</v>
      </c>
      <c r="BX40" s="17">
        <v>91.262526590910383</v>
      </c>
      <c r="BY40" s="17">
        <v>97.314186769968416</v>
      </c>
      <c r="BZ40" s="17">
        <v>0.93630000000000002</v>
      </c>
      <c r="CA40" s="17">
        <v>3.47</v>
      </c>
      <c r="CB40" s="17">
        <v>36.651400000000002</v>
      </c>
      <c r="CC40" s="17">
        <v>1.2</v>
      </c>
      <c r="CD40" s="17">
        <v>0.7</v>
      </c>
      <c r="CE40" s="17">
        <v>2.0714000000000001</v>
      </c>
      <c r="CG40" s="5">
        <v>0.55285971230240849</v>
      </c>
      <c r="CH40" s="5">
        <v>6.0587365731770787E-2</v>
      </c>
      <c r="CI40" s="5">
        <v>15.394327189799691</v>
      </c>
      <c r="CJ40" s="8"/>
      <c r="CL40" s="3">
        <v>44.43</v>
      </c>
      <c r="CM40" s="5">
        <v>50.6</v>
      </c>
      <c r="CN40" s="5">
        <v>5.47</v>
      </c>
      <c r="CP40" s="11">
        <v>0.87472599744796753</v>
      </c>
      <c r="CQ40" s="11">
        <v>-1.7008418919999999</v>
      </c>
      <c r="CR40" s="11">
        <v>-1.4166825270000001</v>
      </c>
      <c r="CS40" s="12">
        <v>6</v>
      </c>
      <c r="CT40" s="11">
        <v>2.1302397420000001</v>
      </c>
      <c r="CV40" s="45"/>
      <c r="CW40" s="46"/>
      <c r="CX40" s="46"/>
      <c r="CY40" s="46"/>
      <c r="CZ40" s="46"/>
      <c r="DA40" s="48"/>
      <c r="DB40" s="49"/>
      <c r="DC40" s="17"/>
      <c r="DD40" s="13">
        <v>1</v>
      </c>
      <c r="DG40" s="11">
        <v>-2.9202759265899658</v>
      </c>
      <c r="DH40" s="50">
        <v>329168.3</v>
      </c>
      <c r="DI40" s="20">
        <v>6.7516297101974487E-2</v>
      </c>
      <c r="DJ40" s="21">
        <f t="shared" si="9"/>
        <v>17</v>
      </c>
      <c r="DL40" s="12">
        <f t="shared" si="3"/>
        <v>0.38877268747892213</v>
      </c>
    </row>
    <row r="41" spans="1:116" ht="15">
      <c r="A41" s="2" t="s">
        <v>250</v>
      </c>
      <c r="B41" s="1" t="s">
        <v>44</v>
      </c>
      <c r="C41" s="1" t="s">
        <v>44</v>
      </c>
      <c r="D41" s="10">
        <v>1453650</v>
      </c>
      <c r="E41" s="10">
        <v>4013000</v>
      </c>
      <c r="F41" s="11">
        <f t="shared" si="1"/>
        <v>2.9866513424066121</v>
      </c>
      <c r="G41" s="51">
        <v>4538000000</v>
      </c>
      <c r="H41" s="13">
        <v>17934922014</v>
      </c>
      <c r="I41" s="11">
        <f t="shared" si="8"/>
        <v>7786.7307450432509</v>
      </c>
      <c r="J41" s="11">
        <v>10324.924560405474</v>
      </c>
      <c r="K41" s="11">
        <v>1.62205</v>
      </c>
      <c r="L41" s="11">
        <v>2.1068790000000002</v>
      </c>
      <c r="M41" s="12">
        <f t="shared" si="10"/>
        <v>3762.3207128410527</v>
      </c>
      <c r="N41" s="12">
        <f t="shared" si="11"/>
        <v>5588.6832909018158</v>
      </c>
      <c r="O41" s="14"/>
      <c r="Q41" s="11">
        <v>791.09619999999995</v>
      </c>
      <c r="R41" s="11">
        <v>894.37739999999997</v>
      </c>
      <c r="S41" s="11">
        <v>1234.4670000000001</v>
      </c>
      <c r="T41" s="11">
        <v>1508.3610000000001</v>
      </c>
      <c r="U41" s="11">
        <v>1756.826</v>
      </c>
      <c r="V41" s="11">
        <v>2454.3000000000002</v>
      </c>
      <c r="W41" s="11">
        <v>2437.4560000000001</v>
      </c>
      <c r="X41" s="11">
        <v>2182.6390000000001</v>
      </c>
      <c r="Y41" s="11">
        <v>2288.346</v>
      </c>
      <c r="Z41" s="11">
        <v>2188.808</v>
      </c>
      <c r="AA41" s="11">
        <v>2192.0520000000001</v>
      </c>
      <c r="AB41" s="11">
        <v>1913.355</v>
      </c>
      <c r="AC41" s="11">
        <v>1997.6959999999999</v>
      </c>
      <c r="AD41" s="11">
        <v>2220.2759999999998</v>
      </c>
      <c r="AE41" s="11">
        <f t="shared" si="2"/>
        <v>1.1370820047761472</v>
      </c>
      <c r="AF41" s="53">
        <v>0.37446041247316603</v>
      </c>
      <c r="AG41" s="11">
        <v>19.984459999999999</v>
      </c>
      <c r="AH41" s="11">
        <v>21.798549999999999</v>
      </c>
      <c r="AI41" s="11">
        <v>19.171230000000001</v>
      </c>
      <c r="AJ41" s="11">
        <v>51.388089999999998</v>
      </c>
      <c r="AK41" s="11">
        <v>11.253040272506084</v>
      </c>
      <c r="AL41" s="11">
        <v>45.539724616705193</v>
      </c>
      <c r="AM41" s="5">
        <v>18.004872262773723</v>
      </c>
      <c r="AN41" s="5">
        <v>12.249569706056571</v>
      </c>
      <c r="AO41" s="5"/>
      <c r="AP41" s="5"/>
      <c r="AR41" s="11">
        <v>21.748960019999998</v>
      </c>
      <c r="AS41" s="5">
        <v>63.746958637469589</v>
      </c>
      <c r="AT41" s="5">
        <v>50.896538951755169</v>
      </c>
      <c r="AU41" s="5">
        <v>99.635036496350367</v>
      </c>
      <c r="AV41" s="5">
        <v>122.75591512034664</v>
      </c>
      <c r="AY41" s="4" t="s">
        <v>419</v>
      </c>
      <c r="AZ41" s="12">
        <v>-50000</v>
      </c>
      <c r="BA41" s="12">
        <v>582786.30000000005</v>
      </c>
      <c r="BB41" s="10">
        <v>1594287.442</v>
      </c>
      <c r="BC41" s="11">
        <f t="shared" si="12"/>
        <v>40.091239294190494</v>
      </c>
      <c r="BD41" s="16">
        <v>39.72806982307501</v>
      </c>
      <c r="BE41" s="5">
        <v>32.420924574209245</v>
      </c>
      <c r="BF41" s="5">
        <v>71.075363531314878</v>
      </c>
      <c r="BG41" s="5">
        <v>14.476885644768856</v>
      </c>
      <c r="BH41" s="5">
        <v>4.5123850582203788</v>
      </c>
      <c r="BJ41" s="11">
        <v>31.976599999999998</v>
      </c>
      <c r="BK41" s="3">
        <v>8527</v>
      </c>
      <c r="BL41" s="12">
        <v>2.3193865452532682E-2</v>
      </c>
      <c r="BM41" s="5">
        <v>50.580634475545473</v>
      </c>
      <c r="BN41" s="5">
        <v>0</v>
      </c>
      <c r="BO41" s="5">
        <v>0.44676572503488354</v>
      </c>
      <c r="BP41" s="5">
        <v>6.3250000000000002</v>
      </c>
      <c r="BQ41" s="5">
        <v>4.2679999999999998</v>
      </c>
      <c r="BR41" s="3">
        <v>80.5</v>
      </c>
      <c r="BS41" s="11">
        <v>100</v>
      </c>
      <c r="BT41" s="11">
        <v>14.322460174560547</v>
      </c>
      <c r="BU41" s="10">
        <v>2513</v>
      </c>
      <c r="BV41" s="11">
        <v>57.271195121951223</v>
      </c>
      <c r="BW41" s="11">
        <v>53.711000000000006</v>
      </c>
      <c r="BX41" s="17">
        <v>93.353895407692576</v>
      </c>
      <c r="BY41" s="17">
        <v>79.450362220514805</v>
      </c>
      <c r="BZ41" s="17">
        <v>1.5176000000000001</v>
      </c>
      <c r="CA41" s="17">
        <v>5.8841999999999999</v>
      </c>
      <c r="CC41" s="17">
        <v>2.2999999999999998</v>
      </c>
      <c r="CD41" s="17">
        <v>1.2</v>
      </c>
      <c r="CE41" s="17">
        <v>5.2141999999999999</v>
      </c>
      <c r="CG41" s="5">
        <v>6.6572870957775105</v>
      </c>
      <c r="CH41" s="5">
        <v>0.65975561348855416</v>
      </c>
      <c r="CI41" s="5">
        <v>58.943598225664658</v>
      </c>
      <c r="CJ41" s="8">
        <v>4.3780000000000001</v>
      </c>
      <c r="CL41" s="3">
        <v>47.32</v>
      </c>
      <c r="CM41" s="5">
        <v>53.14</v>
      </c>
      <c r="CN41" s="5">
        <v>4.96</v>
      </c>
      <c r="CO41" s="11">
        <v>0.4699999988079071</v>
      </c>
      <c r="CP41" s="11">
        <v>0.87472599744796753</v>
      </c>
      <c r="CQ41" s="11">
        <v>-1.1893226569999999</v>
      </c>
      <c r="CR41" s="11">
        <v>-1.217178366</v>
      </c>
      <c r="CS41" s="12">
        <v>6</v>
      </c>
      <c r="CT41" s="11">
        <v>0.41106232799999998</v>
      </c>
      <c r="CV41" s="45"/>
      <c r="CW41" s="46"/>
      <c r="CX41" s="46"/>
      <c r="CY41" s="46"/>
      <c r="CZ41" s="46"/>
      <c r="DA41" s="48"/>
      <c r="DB41" s="49"/>
      <c r="DC41" s="17"/>
      <c r="DD41" s="12">
        <v>1</v>
      </c>
      <c r="DG41" s="11">
        <v>-0.87841302156448364</v>
      </c>
      <c r="DH41" s="50"/>
      <c r="DI41" s="20">
        <v>2.8931185603141785E-2</v>
      </c>
      <c r="DJ41" s="21">
        <f t="shared" si="9"/>
        <v>20</v>
      </c>
      <c r="DL41" s="12">
        <f t="shared" si="3"/>
        <v>-3.1183890978814577</v>
      </c>
    </row>
    <row r="42" spans="1:116" ht="15">
      <c r="A42" s="2" t="s">
        <v>52</v>
      </c>
      <c r="B42" s="1" t="s">
        <v>51</v>
      </c>
      <c r="C42" s="1" t="s">
        <v>51</v>
      </c>
      <c r="D42" s="10">
        <v>1991580</v>
      </c>
      <c r="E42" s="10">
        <v>4455000</v>
      </c>
      <c r="F42" s="11">
        <f t="shared" si="1"/>
        <v>2.367937551071909</v>
      </c>
      <c r="G42" s="51">
        <v>19580000000</v>
      </c>
      <c r="H42" s="23">
        <v>110062000000</v>
      </c>
      <c r="I42" s="11">
        <f t="shared" si="8"/>
        <v>30039.894145427144</v>
      </c>
      <c r="J42" s="11">
        <v>53139.98756935585</v>
      </c>
      <c r="K42" s="11">
        <v>2.105283</v>
      </c>
      <c r="L42" s="11">
        <v>2.7776990000000001</v>
      </c>
      <c r="M42" s="12">
        <f t="shared" si="10"/>
        <v>22683.922460742935</v>
      </c>
      <c r="N42" s="12">
        <f t="shared" si="11"/>
        <v>23474.490672715401</v>
      </c>
      <c r="O42" s="14">
        <v>3481.0819999999999</v>
      </c>
      <c r="P42" s="15">
        <v>4617.2039999999997</v>
      </c>
      <c r="Q42" s="11">
        <v>5023.8739999999998</v>
      </c>
      <c r="R42" s="11">
        <v>5605.6469999999999</v>
      </c>
      <c r="S42" s="11">
        <v>6485.8810000000003</v>
      </c>
      <c r="T42" s="11">
        <v>7423.9440000000004</v>
      </c>
      <c r="U42" s="11">
        <v>8432.0079999999998</v>
      </c>
      <c r="V42" s="11">
        <v>7178.1360000000004</v>
      </c>
      <c r="W42" s="11">
        <v>7465.1989999999996</v>
      </c>
      <c r="X42" s="11">
        <v>8180.0559999999996</v>
      </c>
      <c r="Y42" s="11">
        <v>8940.2579999999998</v>
      </c>
      <c r="Z42" s="11">
        <v>9950.027</v>
      </c>
      <c r="AA42" s="11">
        <v>10593.95</v>
      </c>
      <c r="AB42" s="11">
        <v>11214.13</v>
      </c>
      <c r="AC42" s="11">
        <v>11410.05</v>
      </c>
      <c r="AD42" s="11">
        <v>11217.14</v>
      </c>
      <c r="AE42" s="11">
        <f t="shared" si="2"/>
        <v>1.2139191567315804</v>
      </c>
      <c r="AF42" s="53">
        <v>-1.0019368908462201</v>
      </c>
      <c r="AG42" s="11">
        <v>14.951650000000001</v>
      </c>
      <c r="AH42" s="11">
        <v>18.28613</v>
      </c>
      <c r="AI42" s="11">
        <v>19.239049999999999</v>
      </c>
      <c r="AJ42" s="11">
        <v>19.42257</v>
      </c>
      <c r="AK42" s="11">
        <v>13.155327354588115</v>
      </c>
      <c r="AL42" s="11">
        <v>20.866655946005597</v>
      </c>
      <c r="AM42" s="5">
        <v>15.221427743668819</v>
      </c>
      <c r="AN42" s="5">
        <v>16.715698923028587</v>
      </c>
      <c r="AO42" s="5"/>
      <c r="AP42" s="5">
        <v>3.6011635982030441</v>
      </c>
      <c r="AR42" s="11">
        <v>4.6050804269999999</v>
      </c>
      <c r="AS42" s="5">
        <v>38.547778423799841</v>
      </c>
      <c r="AT42" s="5">
        <v>42.097623941487292</v>
      </c>
      <c r="AU42" s="5">
        <v>68.60978580784662</v>
      </c>
      <c r="AV42" s="5">
        <v>85.391577249020173</v>
      </c>
      <c r="AW42" s="11">
        <v>0.4</v>
      </c>
      <c r="AX42" s="11">
        <v>4.0151754820000001</v>
      </c>
      <c r="AY42" s="4" t="s">
        <v>429</v>
      </c>
      <c r="AZ42" s="12">
        <v>30000</v>
      </c>
      <c r="BA42" s="12">
        <v>651799.9</v>
      </c>
      <c r="BB42" s="10">
        <v>2128794.162</v>
      </c>
      <c r="BC42" s="11">
        <f t="shared" si="12"/>
        <v>32.727778949376876</v>
      </c>
      <c r="BD42" s="16">
        <v>47.784380740740737</v>
      </c>
      <c r="BE42" s="5"/>
      <c r="BF42" s="5">
        <v>27.241946463513365</v>
      </c>
      <c r="BG42" s="5"/>
      <c r="BH42" s="5">
        <v>7.0842801353196272</v>
      </c>
      <c r="BI42" s="17">
        <v>2271.5476359999998</v>
      </c>
      <c r="BJ42" s="11">
        <v>15.840517200000001</v>
      </c>
      <c r="BK42" s="3">
        <v>3121</v>
      </c>
      <c r="BL42" s="12">
        <v>6.558175892327385E-2</v>
      </c>
      <c r="BM42" s="5">
        <v>0</v>
      </c>
      <c r="BN42" s="5">
        <v>0.13658281716322362</v>
      </c>
      <c r="BO42" s="5">
        <v>1.8193524599318829</v>
      </c>
      <c r="BP42" s="5">
        <v>3.968</v>
      </c>
      <c r="BQ42" s="5">
        <v>1.9430000000000001</v>
      </c>
      <c r="BR42" s="3">
        <v>9.6</v>
      </c>
      <c r="BS42" s="11">
        <v>0</v>
      </c>
      <c r="BT42" s="11">
        <v>3.9498999714851379E-2</v>
      </c>
      <c r="BU42" s="10">
        <v>2813</v>
      </c>
      <c r="BV42" s="11">
        <v>69.546487804878055</v>
      </c>
      <c r="BW42" s="11">
        <v>79.039878048780494</v>
      </c>
      <c r="BX42" s="17">
        <v>85.355281187308563</v>
      </c>
      <c r="BY42" s="17">
        <v>47.434958314269174</v>
      </c>
      <c r="BZ42" s="17">
        <v>4.4935999999999998</v>
      </c>
      <c r="CA42" s="17">
        <v>8.3495000000000008</v>
      </c>
      <c r="CB42" s="17">
        <v>96.119060000000005</v>
      </c>
      <c r="CC42" s="17">
        <v>17.3</v>
      </c>
      <c r="CD42" s="17">
        <v>13.2</v>
      </c>
      <c r="CE42" s="17">
        <v>8.3788999999999998</v>
      </c>
      <c r="CG42" s="5">
        <v>34.483925882490404</v>
      </c>
      <c r="CH42" s="5">
        <v>32.597137550243559</v>
      </c>
      <c r="CI42" s="5">
        <v>42.593173755089872</v>
      </c>
      <c r="CJ42" s="8">
        <v>218.667</v>
      </c>
      <c r="CK42" s="11">
        <v>50</v>
      </c>
      <c r="CL42" s="3">
        <v>50.31</v>
      </c>
      <c r="CM42" s="5">
        <v>55.36</v>
      </c>
      <c r="CN42" s="5">
        <v>4.18</v>
      </c>
      <c r="CO42" s="11">
        <v>0.73000001907348633</v>
      </c>
      <c r="CP42" s="11">
        <v>0.23680000007152557</v>
      </c>
      <c r="CQ42" s="11">
        <v>0.56254976800000001</v>
      </c>
      <c r="CR42" s="11">
        <v>0.69652064199999997</v>
      </c>
      <c r="CS42" s="12">
        <v>1</v>
      </c>
      <c r="CT42" s="11">
        <v>-0.65104064900000003</v>
      </c>
      <c r="CU42" s="11">
        <v>0.77999997138977051</v>
      </c>
      <c r="CV42" s="45"/>
      <c r="CW42" s="46"/>
      <c r="CX42" s="46"/>
      <c r="CY42" s="46"/>
      <c r="CZ42" s="46"/>
      <c r="DA42" s="48"/>
      <c r="DB42" s="49"/>
      <c r="DC42" s="17"/>
      <c r="DG42" s="11">
        <v>10.011500358581543</v>
      </c>
      <c r="DH42" s="50">
        <v>50525.34</v>
      </c>
      <c r="DI42" s="20">
        <v>0.24397949874401093</v>
      </c>
      <c r="DJ42" s="21">
        <f t="shared" si="9"/>
        <v>13</v>
      </c>
      <c r="DL42" s="12">
        <f t="shared" si="3"/>
        <v>2.1283893984045177</v>
      </c>
    </row>
    <row r="43" spans="1:116" ht="15">
      <c r="A43" s="2" t="s">
        <v>251</v>
      </c>
      <c r="B43" s="1" t="s">
        <v>41</v>
      </c>
      <c r="C43" s="1" t="s">
        <v>41</v>
      </c>
      <c r="D43" s="10">
        <v>7030905</v>
      </c>
      <c r="E43" s="10">
        <v>20600000</v>
      </c>
      <c r="F43" s="11">
        <f t="shared" si="1"/>
        <v>3.1616930713568134</v>
      </c>
      <c r="G43" s="51">
        <v>14690000000</v>
      </c>
      <c r="H43" s="12">
        <v>26019286311</v>
      </c>
      <c r="I43" s="11">
        <f t="shared" si="8"/>
        <v>5680.8074558180906</v>
      </c>
      <c r="J43" s="11">
        <v>3180.8260514413951</v>
      </c>
      <c r="K43" s="11">
        <v>1.3224370000000001</v>
      </c>
      <c r="L43" s="11">
        <v>1.7060960000000001</v>
      </c>
      <c r="M43" s="12">
        <f t="shared" si="10"/>
        <v>4194.2384020669797</v>
      </c>
      <c r="N43" s="12">
        <f t="shared" si="11"/>
        <v>3305.7578245607529</v>
      </c>
      <c r="O43" s="14"/>
      <c r="Q43" s="11">
        <v>977.11339999999996</v>
      </c>
      <c r="R43" s="11">
        <v>1166.6610000000001</v>
      </c>
      <c r="S43" s="11">
        <v>1430.606</v>
      </c>
      <c r="T43" s="11">
        <v>1542.6010000000001</v>
      </c>
      <c r="U43" s="11">
        <v>1543.8219999999999</v>
      </c>
      <c r="V43" s="11">
        <v>1615.2840000000001</v>
      </c>
      <c r="W43" s="11">
        <v>1617.4929999999999</v>
      </c>
      <c r="X43" s="11">
        <v>1441.8209999999999</v>
      </c>
      <c r="Y43" s="11">
        <v>1509.895</v>
      </c>
      <c r="Z43" s="11">
        <v>1328.3620000000001</v>
      </c>
      <c r="AA43" s="11">
        <v>1314.5429999999999</v>
      </c>
      <c r="AB43" s="11">
        <v>1299.8989999999999</v>
      </c>
      <c r="AC43" s="11">
        <v>1296.777</v>
      </c>
      <c r="AD43" s="11">
        <v>1342.95</v>
      </c>
      <c r="AE43" s="11">
        <f t="shared" si="2"/>
        <v>-0.40765078237530855</v>
      </c>
      <c r="AF43" s="53">
        <v>-0.63102802578774897</v>
      </c>
      <c r="AG43" s="11">
        <v>16.565100000000001</v>
      </c>
      <c r="AH43" s="11">
        <v>6.81698</v>
      </c>
      <c r="AI43" s="11">
        <v>9.4082950000000007</v>
      </c>
      <c r="AJ43" s="11">
        <v>22.10736</v>
      </c>
      <c r="AK43" s="11">
        <v>22.588371313717662</v>
      </c>
      <c r="AL43" s="11">
        <v>19.195913163615543</v>
      </c>
      <c r="AM43" s="5">
        <v>16.9922112287007</v>
      </c>
      <c r="AN43" s="5">
        <v>8.5696852309281155</v>
      </c>
      <c r="AO43" s="5">
        <v>1.7376250314619344</v>
      </c>
      <c r="AP43" s="5">
        <v>1.4157651080430984</v>
      </c>
      <c r="AQ43" s="11">
        <v>1.7735758939999999</v>
      </c>
      <c r="AR43" s="11">
        <v>1.6343551089999999</v>
      </c>
      <c r="AS43" s="5">
        <v>36.584784228700151</v>
      </c>
      <c r="AT43" s="5">
        <v>33.754381604704449</v>
      </c>
      <c r="AU43" s="5">
        <v>73.313366776458778</v>
      </c>
      <c r="AV43" s="5">
        <v>75.474117509417908</v>
      </c>
      <c r="AW43" s="11">
        <v>0.17142857142857143</v>
      </c>
      <c r="AX43" s="11">
        <v>32.54094405</v>
      </c>
      <c r="AY43" s="4" t="s">
        <v>424</v>
      </c>
      <c r="AZ43" s="12">
        <v>-144888</v>
      </c>
      <c r="BA43" s="12">
        <v>2585900</v>
      </c>
      <c r="BB43" s="10">
        <v>8368662.034</v>
      </c>
      <c r="BC43" s="11">
        <f t="shared" si="12"/>
        <v>36.779049069785465</v>
      </c>
      <c r="BD43" s="16">
        <v>40.624572980582521</v>
      </c>
      <c r="BE43" s="5">
        <v>17.040144001720194</v>
      </c>
      <c r="BF43" s="5">
        <v>25.197419130216737</v>
      </c>
      <c r="BG43" s="5">
        <v>28.244458163331736</v>
      </c>
      <c r="BH43" s="5">
        <v>24.380436413079476</v>
      </c>
      <c r="BI43" s="17">
        <v>346</v>
      </c>
      <c r="BJ43" s="11">
        <v>37.925899999999999</v>
      </c>
      <c r="BK43" s="3"/>
      <c r="BL43" s="12">
        <v>0</v>
      </c>
      <c r="BM43" s="5">
        <v>3.1302830326958588</v>
      </c>
      <c r="BN43" s="5">
        <v>0</v>
      </c>
      <c r="BO43" s="5">
        <v>0.31700485359986758</v>
      </c>
      <c r="BP43" s="5">
        <v>7.9169999999999998</v>
      </c>
      <c r="BQ43" s="5">
        <v>4.5140000000000002</v>
      </c>
      <c r="BR43" s="3">
        <v>83.1</v>
      </c>
      <c r="BS43" s="11">
        <v>100</v>
      </c>
      <c r="BT43" s="11">
        <v>23.327009201049805</v>
      </c>
      <c r="BU43" s="10">
        <v>2514.666667</v>
      </c>
      <c r="BV43" s="11">
        <v>52.491658536585369</v>
      </c>
      <c r="BW43" s="11">
        <v>57.951780487804889</v>
      </c>
      <c r="BX43" s="17">
        <v>90.414012720534217</v>
      </c>
      <c r="BY43" s="17">
        <v>80.182701307779396</v>
      </c>
      <c r="BZ43" s="17">
        <v>0.94589999999999996</v>
      </c>
      <c r="CA43" s="17">
        <v>3.3115999999999999</v>
      </c>
      <c r="CC43" s="17">
        <v>2</v>
      </c>
      <c r="CD43" s="17">
        <v>1.3</v>
      </c>
      <c r="CE43" s="17">
        <v>2.3380999999999998</v>
      </c>
      <c r="CG43" s="5">
        <v>4.5931176307864146</v>
      </c>
      <c r="CH43" s="5">
        <v>1.3384098038387644</v>
      </c>
      <c r="CI43" s="5">
        <v>63.325663902413332</v>
      </c>
      <c r="CJ43" s="8">
        <v>14.66</v>
      </c>
      <c r="CL43" s="3">
        <v>41.5</v>
      </c>
      <c r="CM43" s="5">
        <v>47.6</v>
      </c>
      <c r="CN43" s="5">
        <v>5.6</v>
      </c>
      <c r="CO43" s="11">
        <v>0.68000000715255737</v>
      </c>
      <c r="CP43" s="11">
        <v>0.82042402029037476</v>
      </c>
      <c r="CQ43" s="11">
        <v>-1.3321524179999999</v>
      </c>
      <c r="CR43" s="11">
        <v>-1.1631693860000001</v>
      </c>
      <c r="CS43" s="12">
        <v>6</v>
      </c>
      <c r="CT43" s="11">
        <v>1.52873426</v>
      </c>
      <c r="CU43" s="11">
        <v>-0.98000001907348633</v>
      </c>
      <c r="CV43" s="45"/>
      <c r="CW43" s="46"/>
      <c r="CX43" s="46"/>
      <c r="CY43" s="46"/>
      <c r="CZ43" s="46"/>
      <c r="DA43" s="48"/>
      <c r="DB43" s="49"/>
      <c r="DC43" s="17"/>
      <c r="DD43" s="12">
        <v>1</v>
      </c>
      <c r="DG43" s="11">
        <v>7.6115732192993164</v>
      </c>
      <c r="DH43" s="50">
        <v>313565.59999999998</v>
      </c>
      <c r="DI43" s="20">
        <v>0.11946540325880051</v>
      </c>
      <c r="DJ43" s="21">
        <f t="shared" si="9"/>
        <v>14</v>
      </c>
      <c r="DL43" s="12">
        <f t="shared" si="3"/>
        <v>1.6527783319933542</v>
      </c>
    </row>
    <row r="44" spans="1:116" ht="15">
      <c r="A44" s="2" t="s">
        <v>345</v>
      </c>
      <c r="B44" s="1" t="s">
        <v>344</v>
      </c>
      <c r="C44" s="1" t="s">
        <v>344</v>
      </c>
      <c r="D44" s="10">
        <v>4255000</v>
      </c>
      <c r="E44" s="10">
        <v>4489000</v>
      </c>
      <c r="F44" s="11">
        <f t="shared" si="1"/>
        <v>0.15745646404252236</v>
      </c>
      <c r="G44" s="51"/>
      <c r="H44" s="22">
        <v>191908000000</v>
      </c>
      <c r="J44" s="11">
        <v>95034.769866343093</v>
      </c>
      <c r="K44" s="11">
        <v>2.1691319999999998</v>
      </c>
      <c r="L44" s="11">
        <v>2.6894170000000002</v>
      </c>
      <c r="N44" s="12">
        <f t="shared" si="11"/>
        <v>33972.24410322326</v>
      </c>
      <c r="O44" s="14"/>
      <c r="W44" s="11">
        <v>10800.17</v>
      </c>
      <c r="X44" s="11">
        <v>7920.04</v>
      </c>
      <c r="Y44" s="11">
        <v>9683.66</v>
      </c>
      <c r="Z44" s="11">
        <v>14111.35</v>
      </c>
      <c r="AA44" s="11">
        <v>14820.92</v>
      </c>
      <c r="AB44" s="11">
        <v>15622.93</v>
      </c>
      <c r="AC44" s="11">
        <v>15994.61</v>
      </c>
      <c r="AD44" s="11">
        <v>15088.13</v>
      </c>
      <c r="AF44" s="53"/>
      <c r="AH44" s="11">
        <v>28.86064</v>
      </c>
      <c r="AJ44" s="11">
        <v>22.55395</v>
      </c>
      <c r="AL44" s="11">
        <v>23.34757498861838</v>
      </c>
      <c r="AM44" s="5"/>
      <c r="AN44" s="5">
        <v>19.715045556018918</v>
      </c>
      <c r="AO44" s="5"/>
      <c r="AP44" s="5">
        <v>3.2034925548953548</v>
      </c>
      <c r="AR44" s="11">
        <v>4.68212969</v>
      </c>
      <c r="AS44" s="5"/>
      <c r="AT44" s="5">
        <v>39.412199320259035</v>
      </c>
      <c r="AU44" s="5"/>
      <c r="AV44" s="5">
        <v>75.500661820053068</v>
      </c>
      <c r="AX44" s="11">
        <v>1.508674528</v>
      </c>
      <c r="AY44" s="4" t="s">
        <v>418</v>
      </c>
      <c r="AZ44" s="12">
        <v>10000</v>
      </c>
      <c r="BB44" s="10">
        <v>1993704.4890000001</v>
      </c>
      <c r="BC44" s="11"/>
      <c r="BD44" s="16">
        <v>44.413109578970818</v>
      </c>
      <c r="BE44" s="5"/>
      <c r="BF44" s="5">
        <v>27.14250105402418</v>
      </c>
      <c r="BG44" s="5"/>
      <c r="BH44" s="5">
        <v>6.7260108319161374</v>
      </c>
      <c r="BI44" s="17">
        <v>8583.0591010000007</v>
      </c>
      <c r="BJ44" s="11">
        <v>4.3537414999999999</v>
      </c>
      <c r="BK44" s="3"/>
      <c r="BL44" s="12">
        <v>0</v>
      </c>
      <c r="BM44" s="5">
        <v>0.65291487057315278</v>
      </c>
      <c r="BN44" s="5">
        <v>0.18381132188232263</v>
      </c>
      <c r="BO44" s="5">
        <v>5.5951163210099191</v>
      </c>
      <c r="BP44" s="5">
        <v>1.996</v>
      </c>
      <c r="BQ44" s="5">
        <v>1.4650000000000001</v>
      </c>
      <c r="BR44" s="3">
        <v>4.5</v>
      </c>
      <c r="BS44" s="11">
        <v>0</v>
      </c>
      <c r="BT44" s="11">
        <v>4.290000069886446E-3</v>
      </c>
      <c r="BU44" s="10">
        <v>2986.666667</v>
      </c>
      <c r="BV44" s="11">
        <v>70.001951219512208</v>
      </c>
      <c r="BW44" s="11">
        <v>76.142682926829295</v>
      </c>
      <c r="BX44" s="17">
        <v>48.169985750530017</v>
      </c>
      <c r="BY44" s="17">
        <v>47.802951398185733</v>
      </c>
      <c r="BZ44" s="17">
        <v>6.3482000000000003</v>
      </c>
      <c r="CA44" s="17">
        <v>8.9766999999999992</v>
      </c>
      <c r="CB44" s="17">
        <v>89.892613271599998</v>
      </c>
      <c r="CC44" s="17">
        <v>7.6</v>
      </c>
      <c r="CD44" s="17">
        <v>4.9000000000000004</v>
      </c>
      <c r="CE44" s="17">
        <v>8.5562000000000005</v>
      </c>
      <c r="CF44" s="17">
        <v>473</v>
      </c>
      <c r="CG44" s="5">
        <v>50.399290287520671</v>
      </c>
      <c r="CH44" s="5">
        <v>41.949224317199494</v>
      </c>
      <c r="CI44" s="5">
        <v>136.17032428100472</v>
      </c>
      <c r="CJ44" s="8">
        <v>189.518</v>
      </c>
      <c r="CL44" s="3">
        <v>33.65</v>
      </c>
      <c r="CM44" s="5">
        <v>41.96</v>
      </c>
      <c r="CN44" s="5">
        <v>8.0500000000000007</v>
      </c>
      <c r="CP44" s="11">
        <v>0.36902600526809692</v>
      </c>
      <c r="CQ44" s="11">
        <v>0.216400907</v>
      </c>
      <c r="CR44" s="11">
        <v>3.4885470000000002E-2</v>
      </c>
      <c r="CS44" s="12">
        <v>1</v>
      </c>
      <c r="CT44" s="11">
        <v>-0.59897858400000004</v>
      </c>
      <c r="CV44" s="45">
        <v>28.599999999999998</v>
      </c>
      <c r="CW44" s="45">
        <v>21.3</v>
      </c>
      <c r="CX44" s="45">
        <v>44.2</v>
      </c>
      <c r="CY44" s="45">
        <v>19.100000000000001</v>
      </c>
      <c r="CZ44" s="45">
        <v>57.699999999999996</v>
      </c>
      <c r="DA44" s="45">
        <v>21.9</v>
      </c>
      <c r="DB44" s="49">
        <v>3.3</v>
      </c>
      <c r="DC44" s="17">
        <v>60.699999999999996</v>
      </c>
      <c r="DG44" s="11">
        <v>45.110080718994141</v>
      </c>
      <c r="DH44" s="50">
        <v>53732.65</v>
      </c>
      <c r="DJ44" s="21">
        <f t="shared" si="9"/>
        <v>30</v>
      </c>
      <c r="DL44" s="12">
        <f t="shared" si="3"/>
        <v>0.65113367879443551</v>
      </c>
    </row>
    <row r="45" spans="1:116" ht="15">
      <c r="A45" s="2" t="s">
        <v>54</v>
      </c>
      <c r="B45" s="1" t="s">
        <v>53</v>
      </c>
      <c r="C45" s="1" t="s">
        <v>53</v>
      </c>
      <c r="D45" s="10">
        <v>9290074</v>
      </c>
      <c r="E45" s="10">
        <v>11100000</v>
      </c>
      <c r="F45" s="11">
        <f t="shared" si="1"/>
        <v>0.5235252646173727</v>
      </c>
      <c r="G45" s="51"/>
      <c r="H45" s="12">
        <v>55859397735</v>
      </c>
      <c r="J45" s="11">
        <v>11343.558866124229</v>
      </c>
      <c r="K45" s="11">
        <v>2.3098109999999998</v>
      </c>
      <c r="L45" s="11">
        <v>2.912083</v>
      </c>
      <c r="M45" s="12">
        <f>T45/(BC45/100)</f>
        <v>20227.562342459918</v>
      </c>
      <c r="N45" s="12">
        <f t="shared" si="11"/>
        <v>25722.221714252002</v>
      </c>
      <c r="O45" s="14"/>
      <c r="S45" s="11">
        <v>5536.74</v>
      </c>
      <c r="T45" s="11">
        <v>6625.1750000000002</v>
      </c>
      <c r="U45" s="11">
        <v>7478.7169999999996</v>
      </c>
      <c r="V45" s="11">
        <v>10610.19</v>
      </c>
      <c r="W45" s="11">
        <v>10210.17</v>
      </c>
      <c r="X45" s="11">
        <v>7323.0919999999996</v>
      </c>
      <c r="Y45" s="11">
        <v>8348.1350000000002</v>
      </c>
      <c r="Z45" s="11">
        <v>9132.61</v>
      </c>
      <c r="AA45" s="11">
        <v>10212.98</v>
      </c>
      <c r="AB45" s="11">
        <v>10956.77</v>
      </c>
      <c r="AC45" s="11">
        <v>11136.87</v>
      </c>
      <c r="AD45" s="11">
        <v>11518.33</v>
      </c>
      <c r="AE45" s="11">
        <f t="shared" si="2"/>
        <v>1.626655567246273</v>
      </c>
      <c r="AF45" s="53"/>
      <c r="AG45" s="11">
        <v>5.5104899999999999</v>
      </c>
      <c r="AH45" s="11">
        <v>3.1267079999999998</v>
      </c>
      <c r="AI45" s="11">
        <v>3.7217039999999999</v>
      </c>
      <c r="AJ45" s="11">
        <v>13.82443</v>
      </c>
      <c r="AK45" s="11">
        <v>14.401618805759513</v>
      </c>
      <c r="AM45" s="5">
        <v>31.577562177272362</v>
      </c>
      <c r="AN45" s="5"/>
      <c r="AO45" s="5"/>
      <c r="AP45" s="5"/>
      <c r="AS45" s="5">
        <v>44.190179874131367</v>
      </c>
      <c r="AT45" s="5"/>
      <c r="AU45" s="5">
        <v>76.827043370993621</v>
      </c>
      <c r="AV45" s="5"/>
      <c r="AY45" s="4"/>
      <c r="AZ45" s="12">
        <v>-194212</v>
      </c>
      <c r="BA45" s="12">
        <v>3042797</v>
      </c>
      <c r="BB45" s="10">
        <v>4970545.0959999999</v>
      </c>
      <c r="BC45" s="11">
        <f>BA45*100/D45</f>
        <v>32.753205195136225</v>
      </c>
      <c r="BD45" s="16">
        <v>44.779685549549548</v>
      </c>
      <c r="BE45" s="5">
        <v>18.62451928182313</v>
      </c>
      <c r="BF45" s="5"/>
      <c r="BG45" s="5">
        <v>13.321039634807866</v>
      </c>
      <c r="BH45" s="5"/>
      <c r="BJ45" s="11">
        <v>12.9150303</v>
      </c>
      <c r="BK45" s="3"/>
      <c r="BM45" s="5"/>
      <c r="BN45" s="5"/>
      <c r="BO45" s="5">
        <v>2.4127039660534515</v>
      </c>
      <c r="BP45" s="5">
        <v>2.8439999999999999</v>
      </c>
      <c r="BQ45" s="5">
        <v>1.5049999999999999</v>
      </c>
      <c r="BR45" s="3">
        <v>4.4000000000000004</v>
      </c>
      <c r="BS45" s="11">
        <v>0</v>
      </c>
      <c r="BT45" s="11">
        <v>0.21363799273967743</v>
      </c>
      <c r="BU45" s="10">
        <v>3295</v>
      </c>
      <c r="BV45" s="11">
        <v>72.202609756097573</v>
      </c>
      <c r="BW45" s="11">
        <v>78.893487804878063</v>
      </c>
      <c r="BX45" s="17">
        <v>79.080707602192717</v>
      </c>
      <c r="BY45" s="17">
        <v>42.079945928329671</v>
      </c>
      <c r="BZ45" s="17">
        <v>6.0503999999999998</v>
      </c>
      <c r="CA45" s="17">
        <v>10.2033</v>
      </c>
      <c r="CB45" s="17">
        <v>89.624709999999993</v>
      </c>
      <c r="CC45" s="17">
        <v>8.9</v>
      </c>
      <c r="CD45" s="17">
        <v>6.8</v>
      </c>
      <c r="CE45" s="17">
        <v>10.023899999999999</v>
      </c>
      <c r="CG45" s="5">
        <v>14.325010844167089</v>
      </c>
      <c r="CH45" s="5">
        <v>10.420218168576371</v>
      </c>
      <c r="CI45" s="5">
        <v>3.9538814977981431</v>
      </c>
      <c r="CJ45" s="8">
        <v>33.453000000000003</v>
      </c>
      <c r="CL45" s="3"/>
      <c r="CM45" s="5"/>
      <c r="CN45" s="5"/>
      <c r="CQ45" s="11">
        <v>-0.64764218900000003</v>
      </c>
      <c r="CR45" s="11">
        <v>0.29099533700000002</v>
      </c>
      <c r="CS45" s="12">
        <v>7</v>
      </c>
      <c r="CT45" s="11">
        <v>-2.5755891E-2</v>
      </c>
      <c r="CV45" s="45"/>
      <c r="CW45" s="46"/>
      <c r="CX45" s="46"/>
      <c r="CY45" s="46"/>
      <c r="CZ45" s="46"/>
      <c r="DA45" s="48"/>
      <c r="DB45" s="49"/>
      <c r="DC45" s="17"/>
      <c r="DG45" s="11">
        <v>21.698080062866211</v>
      </c>
      <c r="DH45" s="50">
        <v>100428.7</v>
      </c>
      <c r="DJ45" s="21">
        <f t="shared" si="9"/>
        <v>41</v>
      </c>
      <c r="DL45" s="12" t="e">
        <f t="shared" si="3"/>
        <v>#DIV/0!</v>
      </c>
    </row>
    <row r="46" spans="1:116" ht="15">
      <c r="A46" s="2" t="s">
        <v>56</v>
      </c>
      <c r="B46" s="1" t="s">
        <v>55</v>
      </c>
      <c r="C46" s="1" t="s">
        <v>55</v>
      </c>
      <c r="D46" s="10">
        <v>610500</v>
      </c>
      <c r="E46" s="10">
        <v>1085000</v>
      </c>
      <c r="F46" s="11">
        <f t="shared" si="1"/>
        <v>1.6913440365405898</v>
      </c>
      <c r="G46" s="51">
        <v>15270000000</v>
      </c>
      <c r="H46" s="12">
        <v>52198856041</v>
      </c>
      <c r="I46" s="11">
        <f>G46/BA46</f>
        <v>60409.90912403258</v>
      </c>
      <c r="J46" s="11">
        <v>93949.784736053058</v>
      </c>
      <c r="K46" s="11">
        <v>2.3585989999999999</v>
      </c>
      <c r="L46" s="11">
        <v>2.9070680000000002</v>
      </c>
      <c r="M46" s="12">
        <f>T46/(BC46/100)</f>
        <v>11451.443066924447</v>
      </c>
      <c r="N46" s="12">
        <f t="shared" si="11"/>
        <v>46170.92443102636</v>
      </c>
      <c r="O46" s="14">
        <v>2585.223</v>
      </c>
      <c r="P46" s="15">
        <v>3345.75</v>
      </c>
      <c r="Q46" s="11">
        <v>3335.8139999999999</v>
      </c>
      <c r="R46" s="11">
        <v>4446.8190000000004</v>
      </c>
      <c r="S46" s="11">
        <v>5997.5770000000002</v>
      </c>
      <c r="T46" s="11">
        <v>4741.3869999999997</v>
      </c>
      <c r="U46" s="11">
        <v>9151.7309999999998</v>
      </c>
      <c r="V46" s="11">
        <v>11106.33</v>
      </c>
      <c r="W46" s="11">
        <v>15172.29</v>
      </c>
      <c r="X46" s="11">
        <v>15559.2</v>
      </c>
      <c r="Y46" s="11">
        <v>17225.099999999999</v>
      </c>
      <c r="Z46" s="11">
        <v>18379.11</v>
      </c>
      <c r="AA46" s="11">
        <v>18760.740000000002</v>
      </c>
      <c r="AB46" s="11">
        <v>19465.52</v>
      </c>
      <c r="AC46" s="11">
        <v>19856.689999999999</v>
      </c>
      <c r="AD46" s="11">
        <v>18980.62</v>
      </c>
      <c r="AE46" s="11">
        <f t="shared" si="2"/>
        <v>4.0796727931629855</v>
      </c>
      <c r="AF46" s="53"/>
      <c r="AG46" s="11">
        <v>27.509229999999999</v>
      </c>
      <c r="AH46" s="11">
        <v>19.350159999999999</v>
      </c>
      <c r="AI46" s="11">
        <v>27.147349999999999</v>
      </c>
      <c r="AJ46" s="11">
        <v>10.66752</v>
      </c>
      <c r="AK46" s="11">
        <v>1.3229571984435247</v>
      </c>
      <c r="AM46" s="5">
        <v>17.470817120622577</v>
      </c>
      <c r="AN46" s="5"/>
      <c r="AO46" s="5"/>
      <c r="AP46" s="5">
        <v>-58.40355011127857</v>
      </c>
      <c r="AR46" s="11">
        <v>23.59486472</v>
      </c>
      <c r="AS46" s="5">
        <v>56.692607003891084</v>
      </c>
      <c r="AT46" s="5"/>
      <c r="AU46" s="5">
        <v>92.178988326848298</v>
      </c>
      <c r="AV46" s="5"/>
      <c r="AW46" s="11">
        <v>1</v>
      </c>
      <c r="AX46" s="11">
        <v>0.59211211399999997</v>
      </c>
      <c r="AY46" s="4" t="s">
        <v>430</v>
      </c>
      <c r="AZ46" s="12">
        <v>25000</v>
      </c>
      <c r="BA46" s="12">
        <v>252773.1</v>
      </c>
      <c r="BB46" s="10">
        <v>446037.6948</v>
      </c>
      <c r="BC46" s="11">
        <f>BA46*100/D46</f>
        <v>41.404275184275185</v>
      </c>
      <c r="BD46" s="16">
        <v>41.109464958525344</v>
      </c>
      <c r="BE46" s="5">
        <v>25.175097276264591</v>
      </c>
      <c r="BF46" s="5"/>
      <c r="BG46" s="5">
        <v>15.719844357976653</v>
      </c>
      <c r="BH46" s="5"/>
      <c r="BI46" s="17">
        <v>5177.8191859999997</v>
      </c>
      <c r="BJ46" s="11">
        <v>5.3409091000000002</v>
      </c>
      <c r="BK46" s="3"/>
      <c r="BL46" s="12">
        <v>0</v>
      </c>
      <c r="BM46" s="5">
        <v>0</v>
      </c>
      <c r="BN46" s="5">
        <v>0</v>
      </c>
      <c r="BO46" s="5">
        <v>9.5954200797831835</v>
      </c>
      <c r="BP46" s="5">
        <v>2.3519999999999999</v>
      </c>
      <c r="BQ46" s="5">
        <v>1.516</v>
      </c>
      <c r="BR46" s="3">
        <v>3.4</v>
      </c>
      <c r="BS46" s="11">
        <v>0</v>
      </c>
      <c r="BT46" s="11">
        <v>7.6122000813484192E-2</v>
      </c>
      <c r="BU46" s="10">
        <v>3199</v>
      </c>
      <c r="BV46" s="11">
        <v>72.533243902439025</v>
      </c>
      <c r="BW46" s="11">
        <v>79.768902439024401</v>
      </c>
      <c r="BX46" s="17">
        <v>55.656164089566559</v>
      </c>
      <c r="BY46" s="17">
        <v>44.465360509106219</v>
      </c>
      <c r="BZ46" s="17">
        <v>5.9019000000000004</v>
      </c>
      <c r="CA46" s="17">
        <v>9.7517999999999994</v>
      </c>
      <c r="CC46" s="17">
        <v>23.4</v>
      </c>
      <c r="CD46" s="17">
        <v>18.399999999999999</v>
      </c>
      <c r="CE46" s="17">
        <v>9.0157000000000007</v>
      </c>
      <c r="CG46" s="5">
        <v>49.808159479057124</v>
      </c>
      <c r="CH46" s="5">
        <v>47.58838899884735</v>
      </c>
      <c r="CI46" s="5">
        <v>112.225097470139</v>
      </c>
      <c r="CJ46" s="8">
        <v>336.577</v>
      </c>
      <c r="CL46" s="3"/>
      <c r="CM46" s="5"/>
      <c r="CN46" s="5"/>
      <c r="CQ46" s="11">
        <v>1.1626896309999999</v>
      </c>
      <c r="CR46" s="11">
        <v>0.997664459</v>
      </c>
      <c r="CS46" s="12">
        <v>1</v>
      </c>
      <c r="CT46" s="11">
        <v>-0.37054272300000002</v>
      </c>
      <c r="CU46" s="11">
        <v>1.0800000429153442</v>
      </c>
      <c r="CV46" s="45">
        <v>40</v>
      </c>
      <c r="CW46" s="45">
        <v>49.9</v>
      </c>
      <c r="CX46" s="45">
        <v>44.5</v>
      </c>
      <c r="CY46" s="45">
        <v>42.3</v>
      </c>
      <c r="CZ46" s="46"/>
      <c r="DA46" s="45">
        <v>9.9</v>
      </c>
      <c r="DB46" s="49"/>
      <c r="DC46" s="17"/>
      <c r="DG46" s="11">
        <v>35.031150817871094</v>
      </c>
      <c r="DH46" s="50">
        <v>9181.4279999999999</v>
      </c>
      <c r="DI46" s="20">
        <v>0.62012988328933716</v>
      </c>
      <c r="DJ46" s="21">
        <f t="shared" si="9"/>
        <v>21</v>
      </c>
      <c r="DL46" s="12" t="e">
        <f t="shared" si="3"/>
        <v>#DIV/0!</v>
      </c>
    </row>
    <row r="47" spans="1:116" ht="15">
      <c r="A47" s="2" t="s">
        <v>58</v>
      </c>
      <c r="B47" s="1" t="s">
        <v>57</v>
      </c>
      <c r="C47" s="1" t="s">
        <v>57</v>
      </c>
      <c r="D47" s="10">
        <v>10000000</v>
      </c>
      <c r="E47" s="10">
        <v>10200000</v>
      </c>
      <c r="F47" s="11">
        <f t="shared" si="1"/>
        <v>5.8243021459352146E-2</v>
      </c>
      <c r="G47" s="51"/>
      <c r="H47" s="23">
        <v>605119000000</v>
      </c>
      <c r="J47" s="11">
        <v>119244.05028250156</v>
      </c>
      <c r="K47" s="11">
        <v>2.6282320000000001</v>
      </c>
      <c r="L47" s="11">
        <v>3.073563</v>
      </c>
      <c r="N47" s="12">
        <f t="shared" si="11"/>
        <v>42913.432002155896</v>
      </c>
      <c r="O47" s="14"/>
      <c r="W47" s="11">
        <v>15360.89</v>
      </c>
      <c r="X47" s="11">
        <v>14784.34</v>
      </c>
      <c r="Y47" s="11">
        <v>16302.01</v>
      </c>
      <c r="Z47" s="11">
        <v>19695.47</v>
      </c>
      <c r="AA47" s="11">
        <v>21038.41</v>
      </c>
      <c r="AB47" s="11">
        <v>22400.42</v>
      </c>
      <c r="AC47" s="11">
        <v>22973.88</v>
      </c>
      <c r="AD47" s="11">
        <v>21956.91</v>
      </c>
      <c r="AF47" s="53"/>
      <c r="AH47" s="11">
        <v>21.004840000000002</v>
      </c>
      <c r="AJ47" s="11">
        <v>28.493649999999999</v>
      </c>
      <c r="AL47" s="11">
        <v>27.25348120913501</v>
      </c>
      <c r="AM47" s="5"/>
      <c r="AN47" s="5">
        <v>22.102659139807475</v>
      </c>
      <c r="AO47" s="5"/>
      <c r="AP47" s="5">
        <v>3.8956275616992047</v>
      </c>
      <c r="AR47" s="11">
        <v>1.4009033179999999</v>
      </c>
      <c r="AS47" s="5"/>
      <c r="AT47" s="5">
        <v>63.797575422062494</v>
      </c>
      <c r="AU47" s="5"/>
      <c r="AV47" s="5">
        <v>133.3170213399471</v>
      </c>
      <c r="AW47" s="11">
        <v>0.25714285714285712</v>
      </c>
      <c r="AX47" s="11">
        <v>4.4003299999999999E-4</v>
      </c>
      <c r="AY47" s="4" t="s">
        <v>429</v>
      </c>
      <c r="AZ47" s="12">
        <v>225700</v>
      </c>
      <c r="BB47" s="10">
        <v>5218890.0199999996</v>
      </c>
      <c r="BC47" s="11"/>
      <c r="BD47" s="16">
        <v>51.165588431372541</v>
      </c>
      <c r="BE47" s="5"/>
      <c r="BF47" s="5">
        <v>37.21759083673016</v>
      </c>
      <c r="BG47" s="5"/>
      <c r="BH47" s="5">
        <v>2.2828393666130293</v>
      </c>
      <c r="BI47" s="17">
        <v>2954.9255170000001</v>
      </c>
      <c r="BJ47" s="11">
        <v>6.1953702999999996</v>
      </c>
      <c r="BK47" s="3">
        <v>11746</v>
      </c>
      <c r="BL47" s="12">
        <v>0</v>
      </c>
      <c r="BM47" s="5">
        <v>0.25735253786262752</v>
      </c>
      <c r="BN47" s="5">
        <v>2.3612084663012661E-2</v>
      </c>
      <c r="BO47" s="5">
        <v>12.082432631195955</v>
      </c>
      <c r="BP47" s="5">
        <v>2.4300000000000002</v>
      </c>
      <c r="BQ47" s="5">
        <v>1.4923900000000001</v>
      </c>
      <c r="BR47" s="3">
        <v>2.8</v>
      </c>
      <c r="BS47" s="11">
        <v>0</v>
      </c>
      <c r="BT47" s="11">
        <v>2.8099998598918319E-4</v>
      </c>
      <c r="BU47" s="10">
        <v>3316.666667</v>
      </c>
      <c r="BV47" s="11">
        <v>70.414634146341484</v>
      </c>
      <c r="BW47" s="11">
        <v>77.078048780487805</v>
      </c>
      <c r="BX47" s="17">
        <v>54.285761291764942</v>
      </c>
      <c r="BY47" s="17">
        <v>40.851197357107047</v>
      </c>
      <c r="BZ47" s="17">
        <v>9.9345999999999997</v>
      </c>
      <c r="CA47" s="17">
        <v>12.319900000000001</v>
      </c>
      <c r="CC47" s="17">
        <v>10.5</v>
      </c>
      <c r="CD47" s="17">
        <v>5.6</v>
      </c>
      <c r="CE47" s="17">
        <v>12.1492</v>
      </c>
      <c r="CF47" s="17">
        <v>496.5</v>
      </c>
      <c r="CG47" s="5">
        <v>63.687798916488802</v>
      </c>
      <c r="CH47" s="5">
        <v>19.942240063603613</v>
      </c>
      <c r="CI47" s="5">
        <v>135.92416374880005</v>
      </c>
      <c r="CJ47" s="8">
        <v>240.03299999999999</v>
      </c>
      <c r="CK47" s="11">
        <v>20.709999084472656</v>
      </c>
      <c r="CL47" s="3"/>
      <c r="CM47" s="5"/>
      <c r="CN47" s="5"/>
      <c r="CP47" s="11">
        <v>0.32216399908065796</v>
      </c>
      <c r="CQ47" s="11">
        <v>0.96347103199999995</v>
      </c>
      <c r="CR47" s="11">
        <v>0.45986024199999997</v>
      </c>
      <c r="CS47" s="12">
        <v>1</v>
      </c>
      <c r="CT47" s="11">
        <v>-0.91932674000000003</v>
      </c>
      <c r="CV47" s="45">
        <v>36.299999999999997</v>
      </c>
      <c r="CW47" s="45">
        <v>16</v>
      </c>
      <c r="CX47" s="45">
        <v>31.1</v>
      </c>
      <c r="CY47" s="45">
        <v>7.3999999999999995</v>
      </c>
      <c r="CZ47" s="45">
        <v>62.9</v>
      </c>
      <c r="DA47" s="45">
        <v>25.6</v>
      </c>
      <c r="DB47" s="49">
        <v>3.5</v>
      </c>
      <c r="DC47" s="17">
        <v>64.566666666666663</v>
      </c>
      <c r="DG47" s="11">
        <v>49.779289245605469</v>
      </c>
      <c r="DH47" s="50">
        <v>80164.98</v>
      </c>
      <c r="DJ47" s="21">
        <f t="shared" si="9"/>
        <v>31</v>
      </c>
      <c r="DL47" s="12">
        <f t="shared" si="3"/>
        <v>3.612076833707456</v>
      </c>
    </row>
    <row r="48" spans="1:116" ht="15">
      <c r="A48" s="2" t="s">
        <v>65</v>
      </c>
      <c r="B48" s="1" t="s">
        <v>64</v>
      </c>
      <c r="C48" s="1" t="s">
        <v>64</v>
      </c>
      <c r="D48" s="10">
        <v>5059861</v>
      </c>
      <c r="E48" s="10">
        <v>5501000</v>
      </c>
      <c r="F48" s="11">
        <f t="shared" si="1"/>
        <v>0.24585553331469209</v>
      </c>
      <c r="G48" s="51">
        <v>211200000000</v>
      </c>
      <c r="H48" s="22">
        <v>566272000000</v>
      </c>
      <c r="I48" s="11">
        <f>G48/BA48</f>
        <v>84955.752212389387</v>
      </c>
      <c r="J48" s="11">
        <v>192455.57498105674</v>
      </c>
      <c r="K48" s="11">
        <v>2.6314929999999999</v>
      </c>
      <c r="L48" s="11">
        <v>2.8762840000000001</v>
      </c>
      <c r="M48" s="12">
        <f>T48/(BC48/100)</f>
        <v>38371.657392389381</v>
      </c>
      <c r="N48" s="12">
        <f t="shared" si="11"/>
        <v>63071.672269367002</v>
      </c>
      <c r="O48" s="14">
        <v>9350.9089999999997</v>
      </c>
      <c r="P48" s="15">
        <v>9940.0319999999992</v>
      </c>
      <c r="Q48" s="11">
        <v>12122.61</v>
      </c>
      <c r="R48" s="11">
        <v>15146.41</v>
      </c>
      <c r="S48" s="11">
        <v>17790.11</v>
      </c>
      <c r="T48" s="11">
        <v>18852.68</v>
      </c>
      <c r="U48" s="11">
        <v>21329.64</v>
      </c>
      <c r="V48" s="11">
        <v>24537.26</v>
      </c>
      <c r="W48" s="11">
        <v>26300.85</v>
      </c>
      <c r="X48" s="11">
        <v>29072.03</v>
      </c>
      <c r="Y48" s="11">
        <v>33122.53</v>
      </c>
      <c r="Z48" s="11">
        <v>34703.75</v>
      </c>
      <c r="AA48" s="11">
        <v>35876.94</v>
      </c>
      <c r="AB48" s="11">
        <v>36339.440000000002</v>
      </c>
      <c r="AC48" s="11">
        <v>35875.21</v>
      </c>
      <c r="AD48" s="11">
        <v>33908.879999999997</v>
      </c>
      <c r="AE48" s="11">
        <f t="shared" si="2"/>
        <v>1.7265348474486579</v>
      </c>
      <c r="AF48" s="53">
        <v>0.48551714255272699</v>
      </c>
      <c r="AG48" s="11">
        <v>17.916509999999999</v>
      </c>
      <c r="AH48" s="11">
        <v>21.832660000000001</v>
      </c>
      <c r="AI48" s="11">
        <v>20.514579999999999</v>
      </c>
      <c r="AJ48" s="11">
        <v>22.5974</v>
      </c>
      <c r="AK48" s="11">
        <v>20.195067491242185</v>
      </c>
      <c r="AL48" s="11">
        <v>20.860454116846068</v>
      </c>
      <c r="AM48" s="5">
        <v>24.781219369612899</v>
      </c>
      <c r="AN48" s="5">
        <v>29.903024935154139</v>
      </c>
      <c r="AO48" s="5">
        <v>0.47515699192026184</v>
      </c>
      <c r="AP48" s="5">
        <v>2.8378779029000807</v>
      </c>
      <c r="AQ48" s="11">
        <v>0.67421012999999996</v>
      </c>
      <c r="AR48" s="11">
        <v>0.93838502499999998</v>
      </c>
      <c r="AS48" s="5">
        <v>31.890765721217875</v>
      </c>
      <c r="AT48" s="5">
        <v>43.961848641776704</v>
      </c>
      <c r="AU48" s="5">
        <v>62.090184650412503</v>
      </c>
      <c r="AV48" s="5">
        <v>91.73172340867805</v>
      </c>
      <c r="AW48" s="11">
        <v>1</v>
      </c>
      <c r="AY48" s="4" t="s">
        <v>431</v>
      </c>
      <c r="AZ48" s="12">
        <v>30000</v>
      </c>
      <c r="BA48" s="12">
        <v>2486000</v>
      </c>
      <c r="BB48" s="10">
        <v>2957472.7</v>
      </c>
      <c r="BC48" s="11">
        <f>BA48*100/D48</f>
        <v>49.131784450205252</v>
      </c>
      <c r="BD48" s="16">
        <v>53.762455917105989</v>
      </c>
      <c r="BE48" s="5">
        <v>28.557845315571406</v>
      </c>
      <c r="BF48" s="5">
        <v>22.455067789875564</v>
      </c>
      <c r="BG48" s="5">
        <v>5.2935989082722026</v>
      </c>
      <c r="BH48" s="5">
        <v>0.91521763048333438</v>
      </c>
      <c r="BI48" s="17">
        <v>21233.74482</v>
      </c>
      <c r="BJ48" s="11">
        <v>2.5542783999999998</v>
      </c>
      <c r="BK48" s="3"/>
      <c r="BL48" s="12">
        <v>0</v>
      </c>
      <c r="BM48" s="5">
        <v>1.4544459562481804</v>
      </c>
      <c r="BN48" s="5">
        <v>4.4118558205958865E-3</v>
      </c>
      <c r="BO48" s="5">
        <v>9.1468539970608465</v>
      </c>
      <c r="BP48" s="5">
        <v>1.919</v>
      </c>
      <c r="BQ48" s="5">
        <v>1.8386800000000001</v>
      </c>
      <c r="BR48" s="3">
        <v>3.3</v>
      </c>
      <c r="BS48" s="11">
        <v>0</v>
      </c>
      <c r="BT48" s="11">
        <v>0</v>
      </c>
      <c r="BU48" s="10">
        <v>3397.333333</v>
      </c>
      <c r="BV48" s="11">
        <v>74.075121951219529</v>
      </c>
      <c r="BW48" s="11">
        <v>78.597560975609767</v>
      </c>
      <c r="BX48" s="17">
        <v>56.223078967949014</v>
      </c>
      <c r="BY48" s="17">
        <v>52.691823832660958</v>
      </c>
      <c r="BZ48" s="17">
        <v>8.6419999999999995</v>
      </c>
      <c r="CA48" s="17">
        <v>10.2743</v>
      </c>
      <c r="CC48" s="17">
        <v>19</v>
      </c>
      <c r="CD48" s="17">
        <v>12.6</v>
      </c>
      <c r="CE48" s="17">
        <v>10.0571</v>
      </c>
      <c r="CF48" s="17">
        <v>501</v>
      </c>
      <c r="CG48" s="5">
        <v>85.915500599536642</v>
      </c>
      <c r="CH48" s="5">
        <v>37.292445476527639</v>
      </c>
      <c r="CI48" s="5">
        <v>133.94173191036066</v>
      </c>
      <c r="CJ48" s="8">
        <v>655.96799999999996</v>
      </c>
      <c r="CK48" s="11">
        <v>31</v>
      </c>
      <c r="CL48" s="3"/>
      <c r="CM48" s="5"/>
      <c r="CN48" s="5"/>
      <c r="CO48" s="11">
        <v>0.70999997854232788</v>
      </c>
      <c r="CP48" s="11">
        <v>8.1859998404979706E-2</v>
      </c>
      <c r="CQ48" s="11">
        <v>1.871835991</v>
      </c>
      <c r="CR48" s="11">
        <v>2.421275734</v>
      </c>
      <c r="CS48" s="12">
        <v>1</v>
      </c>
      <c r="CT48" s="11">
        <v>-1.0356220759999999</v>
      </c>
      <c r="CV48" s="45">
        <v>9.6</v>
      </c>
      <c r="CW48" s="45">
        <v>14.399999999999999</v>
      </c>
      <c r="CX48" s="45">
        <v>32</v>
      </c>
      <c r="CY48" s="45">
        <v>8.2000000000000011</v>
      </c>
      <c r="CZ48" s="45">
        <v>58.699999999999996</v>
      </c>
      <c r="DA48" s="45">
        <v>66.5</v>
      </c>
      <c r="DB48" s="49"/>
      <c r="DC48" s="17">
        <v>79.800000000000011</v>
      </c>
      <c r="DF48" s="13">
        <v>1</v>
      </c>
      <c r="DG48" s="11">
        <v>56.114158630371094</v>
      </c>
      <c r="DH48" s="50">
        <v>32407.53</v>
      </c>
      <c r="DJ48" s="21">
        <f t="shared" si="9"/>
        <v>8</v>
      </c>
      <c r="DL48" s="12" t="e">
        <f t="shared" si="3"/>
        <v>#DIV/0!</v>
      </c>
    </row>
    <row r="49" spans="1:116" ht="15">
      <c r="A49" s="2" t="s">
        <v>61</v>
      </c>
      <c r="B49" s="1" t="s">
        <v>60</v>
      </c>
      <c r="C49" s="1" t="s">
        <v>60</v>
      </c>
      <c r="D49" s="10">
        <v>207959</v>
      </c>
      <c r="E49" s="10">
        <v>819501</v>
      </c>
      <c r="F49" s="11">
        <f t="shared" si="1"/>
        <v>4.0333960986837694</v>
      </c>
      <c r="G49" s="51"/>
      <c r="H49" s="12">
        <v>5461444049</v>
      </c>
      <c r="J49" s="11">
        <v>14872.791655697991</v>
      </c>
      <c r="N49" s="12">
        <f t="shared" si="11"/>
        <v>4362.5208619022824</v>
      </c>
      <c r="O49" s="14"/>
      <c r="S49" s="11">
        <v>5273.7290000000003</v>
      </c>
      <c r="T49" s="11">
        <v>4927.0730000000003</v>
      </c>
      <c r="U49" s="11">
        <v>3720.3649999999998</v>
      </c>
      <c r="V49" s="11">
        <v>3903.9369999999999</v>
      </c>
      <c r="W49" s="11">
        <v>3381.9540000000002</v>
      </c>
      <c r="X49" s="11">
        <v>2407.598</v>
      </c>
      <c r="Y49" s="11">
        <v>1945.0920000000001</v>
      </c>
      <c r="Z49" s="11">
        <v>2198.1959999999999</v>
      </c>
      <c r="AA49" s="11">
        <v>2205.1039999999998</v>
      </c>
      <c r="AB49" s="11">
        <v>2166.1669999999999</v>
      </c>
      <c r="AC49" s="11">
        <v>1937.421</v>
      </c>
      <c r="AD49" s="11">
        <v>2061.431</v>
      </c>
      <c r="AE49" s="11">
        <f t="shared" si="2"/>
        <v>-2.5627785233510636</v>
      </c>
      <c r="AF49" s="53"/>
      <c r="AG49" s="11">
        <v>9.6120439999999991</v>
      </c>
      <c r="AH49" s="11">
        <v>37.460389999999997</v>
      </c>
      <c r="AI49" s="11">
        <v>23.664439999999999</v>
      </c>
      <c r="AJ49" s="11">
        <v>-1.2898149999999999</v>
      </c>
      <c r="AM49" s="5"/>
      <c r="AN49" s="5"/>
      <c r="AO49" s="5"/>
      <c r="AP49" s="5">
        <v>9.2330467337842386</v>
      </c>
      <c r="AR49" s="11">
        <v>9.2330467340000002</v>
      </c>
      <c r="AS49" s="5"/>
      <c r="AT49" s="5"/>
      <c r="AU49" s="5"/>
      <c r="AV49" s="5"/>
      <c r="AY49" s="4"/>
      <c r="AZ49" s="12">
        <v>0</v>
      </c>
      <c r="BB49" s="10">
        <v>387240.50140000001</v>
      </c>
      <c r="BC49" s="11"/>
      <c r="BD49" s="16">
        <v>47.253206695293841</v>
      </c>
      <c r="BE49" s="5"/>
      <c r="BF49" s="5"/>
      <c r="BG49" s="5"/>
      <c r="BH49" s="5"/>
      <c r="BK49" s="3">
        <v>5973</v>
      </c>
      <c r="BL49" s="12">
        <v>0</v>
      </c>
      <c r="BM49" s="5">
        <v>0</v>
      </c>
      <c r="BN49" s="5">
        <v>0.30927875723118159</v>
      </c>
      <c r="BO49" s="5">
        <v>0.58410314866155821</v>
      </c>
      <c r="BP49" s="5">
        <v>6.9850000000000003</v>
      </c>
      <c r="BQ49" s="5">
        <v>3.794</v>
      </c>
      <c r="BR49" s="3">
        <v>75</v>
      </c>
      <c r="BS49" s="11">
        <v>100</v>
      </c>
      <c r="BT49" s="11">
        <v>15.133159637451172</v>
      </c>
      <c r="BU49" s="10">
        <v>3114.666667</v>
      </c>
      <c r="BV49" s="11">
        <v>45.46236585365854</v>
      </c>
      <c r="BW49" s="11">
        <v>55.747487804878055</v>
      </c>
      <c r="BX49" s="17">
        <v>92.415049586634822</v>
      </c>
      <c r="BY49" s="17">
        <v>64.786798720144006</v>
      </c>
      <c r="CB49" s="17">
        <v>30.455010000000001</v>
      </c>
      <c r="CG49" s="5">
        <v>2.9969845013087215</v>
      </c>
      <c r="CH49" s="5">
        <v>1.9488499216618338</v>
      </c>
      <c r="CI49" s="5">
        <v>14.901145796931736</v>
      </c>
      <c r="CJ49" s="8">
        <v>23.957000000000001</v>
      </c>
      <c r="CL49" s="3">
        <v>39.85</v>
      </c>
      <c r="CM49" s="5">
        <v>46.516521713700001</v>
      </c>
      <c r="CN49" s="5">
        <v>6.0172592073000004</v>
      </c>
      <c r="CP49" s="11">
        <v>0.79616600275039673</v>
      </c>
      <c r="CQ49" s="11">
        <v>-0.64897527200000005</v>
      </c>
      <c r="CR49" s="11">
        <v>-0.25969947100000002</v>
      </c>
      <c r="CS49" s="12">
        <v>5</v>
      </c>
      <c r="CT49" s="11">
        <v>-0.47512842399999999</v>
      </c>
      <c r="CV49" s="45"/>
      <c r="CW49" s="46"/>
      <c r="CX49" s="46"/>
      <c r="CY49" s="46"/>
      <c r="CZ49" s="46"/>
      <c r="DA49" s="48"/>
      <c r="DB49" s="49"/>
      <c r="DC49" s="17"/>
      <c r="DD49" s="12">
        <v>1</v>
      </c>
      <c r="DG49" s="11">
        <v>11.702329635620117</v>
      </c>
      <c r="DH49" s="50">
        <v>21507.87</v>
      </c>
      <c r="DJ49" s="21">
        <f t="shared" si="9"/>
        <v>48</v>
      </c>
      <c r="DL49" s="12">
        <f t="shared" si="3"/>
        <v>2.121381151329671</v>
      </c>
    </row>
    <row r="50" spans="1:116" ht="15">
      <c r="A50" s="2" t="s">
        <v>63</v>
      </c>
      <c r="B50" s="1" t="s">
        <v>62</v>
      </c>
      <c r="C50" s="1" t="s">
        <v>62</v>
      </c>
      <c r="D50" s="10">
        <v>73923</v>
      </c>
      <c r="E50" s="10">
        <v>72420</v>
      </c>
      <c r="F50" s="11">
        <f t="shared" si="1"/>
        <v>-6.0416195847038008E-2</v>
      </c>
      <c r="G50" s="51"/>
      <c r="H50" s="13">
        <v>1363798079</v>
      </c>
      <c r="O50" s="14"/>
      <c r="S50" s="11">
        <v>1628.5260000000001</v>
      </c>
      <c r="T50" s="11">
        <v>2085.2080000000001</v>
      </c>
      <c r="U50" s="11">
        <v>2427.9140000000002</v>
      </c>
      <c r="V50" s="11">
        <v>3091.933</v>
      </c>
      <c r="W50" s="11">
        <v>4254.8559999999998</v>
      </c>
      <c r="X50" s="11">
        <v>4464.8249999999998</v>
      </c>
      <c r="Y50" s="11">
        <v>5023.0550000000003</v>
      </c>
      <c r="Z50" s="11">
        <v>5028.8490000000002</v>
      </c>
      <c r="AA50" s="11">
        <v>5333.65</v>
      </c>
      <c r="AB50" s="11">
        <v>5584.4780000000001</v>
      </c>
      <c r="AC50" s="11">
        <v>5708.0020000000004</v>
      </c>
      <c r="AD50" s="11">
        <v>6577.9269999999997</v>
      </c>
      <c r="AE50" s="11">
        <f t="shared" si="2"/>
        <v>3.3789736460009943</v>
      </c>
      <c r="AF50" s="53"/>
      <c r="AG50" s="11">
        <v>23.080110000000001</v>
      </c>
      <c r="AH50" s="11">
        <v>24.528880000000001</v>
      </c>
      <c r="AI50" s="11">
        <v>27.943819999999995</v>
      </c>
      <c r="AJ50" s="11">
        <v>16.01848</v>
      </c>
      <c r="AL50" s="11">
        <v>2.3023670843874413</v>
      </c>
      <c r="AM50" s="5"/>
      <c r="AN50" s="5">
        <v>18.077699986272087</v>
      </c>
      <c r="AO50" s="5"/>
      <c r="AP50" s="5">
        <v>14.100824459218304</v>
      </c>
      <c r="AR50" s="11">
        <v>13.32552617</v>
      </c>
      <c r="AS50" s="5"/>
      <c r="AT50" s="5">
        <v>65.539016689219665</v>
      </c>
      <c r="AU50" s="5"/>
      <c r="AV50" s="5">
        <v>103.90166892196662</v>
      </c>
      <c r="AY50" s="4"/>
      <c r="BB50" s="10"/>
      <c r="BC50" s="11"/>
      <c r="BD50" s="16"/>
      <c r="BE50" s="5"/>
      <c r="BF50" s="5">
        <v>23.184031915444795</v>
      </c>
      <c r="BG50" s="5"/>
      <c r="BH50" s="5">
        <v>19.535257240557485</v>
      </c>
      <c r="BI50" s="17">
        <v>2812.9860680000002</v>
      </c>
      <c r="BJ50" s="11">
        <v>20.895522400000001</v>
      </c>
      <c r="BK50" s="3">
        <v>3176</v>
      </c>
      <c r="BL50" s="12">
        <v>0</v>
      </c>
      <c r="BM50" s="5">
        <v>0</v>
      </c>
      <c r="BN50" s="5">
        <v>3.8832059024605889E-2</v>
      </c>
      <c r="BO50" s="5">
        <v>1.6610290161892001</v>
      </c>
      <c r="BP50" s="5"/>
      <c r="BQ50" s="5"/>
      <c r="BR50" s="3">
        <v>8.1</v>
      </c>
      <c r="BU50" s="10">
        <v>3115</v>
      </c>
      <c r="CB50" s="17">
        <v>105.46784</v>
      </c>
      <c r="CG50" s="5">
        <v>38.045750565565164</v>
      </c>
      <c r="CH50" s="5">
        <v>23.778594103478227</v>
      </c>
      <c r="CI50" s="5">
        <v>144.0303414267824</v>
      </c>
      <c r="CJ50" s="8">
        <v>181.892</v>
      </c>
      <c r="CL50" s="3"/>
      <c r="CM50" s="5"/>
      <c r="CN50" s="5"/>
      <c r="CQ50" s="11">
        <v>0.689282383</v>
      </c>
      <c r="CR50" s="11">
        <v>0.77225417900000004</v>
      </c>
      <c r="CS50" s="12">
        <v>1</v>
      </c>
      <c r="CT50" s="11">
        <v>-0.750655132</v>
      </c>
      <c r="CV50" s="45"/>
      <c r="CW50" s="46"/>
      <c r="CX50" s="46"/>
      <c r="CY50" s="46"/>
      <c r="CZ50" s="46"/>
      <c r="DA50" s="48"/>
      <c r="DB50" s="49"/>
      <c r="DC50" s="17"/>
      <c r="DG50" s="11">
        <v>15.416669845581055</v>
      </c>
      <c r="DH50" s="50"/>
      <c r="DJ50" s="21">
        <f t="shared" si="9"/>
        <v>57</v>
      </c>
      <c r="DL50" s="12" t="e">
        <f t="shared" si="3"/>
        <v>#DIV/0!</v>
      </c>
    </row>
    <row r="51" spans="1:116" ht="15">
      <c r="A51" s="2" t="s">
        <v>67</v>
      </c>
      <c r="B51" s="1" t="s">
        <v>66</v>
      </c>
      <c r="C51" s="1" t="s">
        <v>66</v>
      </c>
      <c r="D51" s="10">
        <v>5048499</v>
      </c>
      <c r="E51" s="10">
        <v>9691000</v>
      </c>
      <c r="F51" s="11">
        <f t="shared" si="1"/>
        <v>1.917960730496562</v>
      </c>
      <c r="G51" s="51">
        <v>27050000000</v>
      </c>
      <c r="H51" s="23">
        <v>163697000000</v>
      </c>
      <c r="I51" s="11">
        <f>G51/BA51</f>
        <v>15466.802980375744</v>
      </c>
      <c r="J51" s="11">
        <v>37852.544265846787</v>
      </c>
      <c r="K51" s="11">
        <v>1.8716999999999999</v>
      </c>
      <c r="L51" s="11">
        <v>2.4492820000000002</v>
      </c>
      <c r="M51" s="12">
        <f>T51/(BC51/100)</f>
        <v>10729.918301218417</v>
      </c>
      <c r="N51" s="12">
        <f t="shared" ref="N51:N67" si="13">AD51/(BD51/100)</f>
        <v>21331.256423188926</v>
      </c>
      <c r="O51" s="14"/>
      <c r="P51" s="15">
        <v>1942.567</v>
      </c>
      <c r="Q51" s="11">
        <v>2354.83</v>
      </c>
      <c r="R51" s="11">
        <v>2412.415</v>
      </c>
      <c r="S51" s="11">
        <v>2925.7809999999999</v>
      </c>
      <c r="T51" s="11">
        <v>3717.0709999999999</v>
      </c>
      <c r="U51" s="11">
        <v>4258.0209999999997</v>
      </c>
      <c r="V51" s="11">
        <v>4535.6099999999997</v>
      </c>
      <c r="W51" s="11">
        <v>4713.0280000000002</v>
      </c>
      <c r="X51" s="11">
        <v>5664.0309999999999</v>
      </c>
      <c r="Y51" s="11">
        <v>7308.7839999999997</v>
      </c>
      <c r="Z51" s="11">
        <v>7955.19</v>
      </c>
      <c r="AA51" s="11">
        <v>8725.0059999999994</v>
      </c>
      <c r="AB51" s="11">
        <v>9341.3359999999993</v>
      </c>
      <c r="AC51" s="11">
        <v>9780.0360000000001</v>
      </c>
      <c r="AD51" s="11">
        <v>9911.116</v>
      </c>
      <c r="AE51" s="11">
        <f t="shared" si="2"/>
        <v>2.8844734204841149</v>
      </c>
      <c r="AF51" s="53">
        <v>0.61619082363587896</v>
      </c>
      <c r="AG51" s="11">
        <v>23.536819999999999</v>
      </c>
      <c r="AH51" s="11">
        <v>15.597950000000001</v>
      </c>
      <c r="AI51" s="11">
        <v>18.65982</v>
      </c>
      <c r="AJ51" s="11">
        <v>7.4932439999999998</v>
      </c>
      <c r="AK51" s="11">
        <v>22.209874438877574</v>
      </c>
      <c r="AL51" s="11">
        <v>6.8197909579353277</v>
      </c>
      <c r="AM51" s="5">
        <v>6.1706441273631434</v>
      </c>
      <c r="AN51" s="5">
        <v>7.8329776944042004</v>
      </c>
      <c r="AO51" s="5">
        <v>1.7753451586605355</v>
      </c>
      <c r="AP51" s="5">
        <v>3.4563160985359094</v>
      </c>
      <c r="AQ51" s="11">
        <v>1.775345159</v>
      </c>
      <c r="AR51" s="11">
        <v>4.4169204149999999</v>
      </c>
      <c r="AS51" s="5">
        <v>30.01694693923071</v>
      </c>
      <c r="AT51" s="5">
        <v>30.252133327249485</v>
      </c>
      <c r="AU51" s="5">
        <v>57.733446630619603</v>
      </c>
      <c r="AV51" s="5">
        <v>52.500115263468459</v>
      </c>
      <c r="AW51" s="11">
        <v>0.22857142857142856</v>
      </c>
      <c r="AY51" s="4"/>
      <c r="AZ51" s="12">
        <v>-140000</v>
      </c>
      <c r="BA51" s="12">
        <v>1748907</v>
      </c>
      <c r="BB51" s="10">
        <v>4502717.6670000004</v>
      </c>
      <c r="BC51" s="11">
        <f>BA51*100/D51</f>
        <v>34.642118380136353</v>
      </c>
      <c r="BD51" s="16">
        <v>46.462879651222785</v>
      </c>
      <c r="BE51" s="5">
        <v>31.631148768763289</v>
      </c>
      <c r="BF51" s="5">
        <v>32.453563165600002</v>
      </c>
      <c r="BG51" s="5">
        <v>21.470840979856991</v>
      </c>
      <c r="BH51" s="5">
        <v>6.2143286528999999</v>
      </c>
      <c r="BI51" s="17">
        <v>1617.0076730000001</v>
      </c>
      <c r="BJ51" s="11">
        <v>11.168704200000001</v>
      </c>
      <c r="BK51" s="3">
        <v>13117</v>
      </c>
      <c r="BL51" s="12">
        <v>0.51589999323177382</v>
      </c>
      <c r="BM51" s="5">
        <v>0</v>
      </c>
      <c r="BN51" s="5">
        <v>0</v>
      </c>
      <c r="BO51" s="5">
        <v>2.1135691523042412</v>
      </c>
      <c r="BP51" s="5">
        <v>5.1929999999999996</v>
      </c>
      <c r="BQ51" s="5">
        <v>2.6120000000000001</v>
      </c>
      <c r="BR51" s="3">
        <v>26.7</v>
      </c>
      <c r="BS51" s="11">
        <v>0</v>
      </c>
      <c r="BT51" s="11">
        <v>0.14118200540542603</v>
      </c>
      <c r="BU51" s="10">
        <v>2263</v>
      </c>
      <c r="BV51" s="11">
        <v>60.799463414634154</v>
      </c>
      <c r="BW51" s="11">
        <v>72.711024390243907</v>
      </c>
      <c r="BX51" s="17">
        <v>93.578066049278448</v>
      </c>
      <c r="BY51" s="17">
        <v>59.904315576982867</v>
      </c>
      <c r="BZ51" s="17">
        <v>3.407</v>
      </c>
      <c r="CA51" s="17">
        <v>6.9053000000000004</v>
      </c>
      <c r="CB51" s="17">
        <v>76.77064</v>
      </c>
      <c r="CC51" s="17">
        <v>17.5</v>
      </c>
      <c r="CD51" s="17">
        <v>4.5999999999999996</v>
      </c>
      <c r="CE51" s="17">
        <v>6.9225000000000003</v>
      </c>
      <c r="CG51" s="5">
        <v>26.771442766317371</v>
      </c>
      <c r="CH51" s="5">
        <v>9.5679737597584023</v>
      </c>
      <c r="CI51" s="5">
        <v>85.527114509981075</v>
      </c>
      <c r="CJ51" s="8"/>
      <c r="CK51" s="11">
        <v>45</v>
      </c>
      <c r="CL51" s="3">
        <v>48.44</v>
      </c>
      <c r="CM51" s="5">
        <v>53.6</v>
      </c>
      <c r="CN51" s="5">
        <v>4.42</v>
      </c>
      <c r="CP51" s="11">
        <v>0.4293999969959259</v>
      </c>
      <c r="CQ51" s="11">
        <v>-0.72007647699999999</v>
      </c>
      <c r="CR51" s="11">
        <v>-0.675284514</v>
      </c>
      <c r="CS51" s="12">
        <v>2</v>
      </c>
      <c r="CT51" s="11">
        <v>-0.123626419</v>
      </c>
      <c r="CV51" s="45">
        <v>11.3</v>
      </c>
      <c r="CW51" s="45">
        <v>50.8</v>
      </c>
      <c r="CX51" s="45">
        <v>27.1</v>
      </c>
      <c r="CY51" s="45">
        <v>59.199999999999996</v>
      </c>
      <c r="CZ51" s="46"/>
      <c r="DA51" s="45">
        <v>26.400000000000002</v>
      </c>
      <c r="DB51" s="49">
        <v>3.9</v>
      </c>
      <c r="DC51" s="17">
        <v>68.333333333333329</v>
      </c>
      <c r="DG51" s="11">
        <v>18.95220947265625</v>
      </c>
      <c r="DH51" s="50">
        <v>45356.82</v>
      </c>
      <c r="DI51" s="20">
        <v>0.66783797740936279</v>
      </c>
      <c r="DJ51" s="21">
        <f t="shared" si="9"/>
        <v>8</v>
      </c>
      <c r="DL51" s="12" t="e">
        <f t="shared" si="3"/>
        <v>#DIV/0!</v>
      </c>
    </row>
    <row r="52" spans="1:116" ht="15">
      <c r="A52" s="2" t="s">
        <v>71</v>
      </c>
      <c r="B52" s="1" t="s">
        <v>70</v>
      </c>
      <c r="C52" s="1" t="s">
        <v>70</v>
      </c>
      <c r="D52" s="10">
        <v>6871698</v>
      </c>
      <c r="E52" s="10">
        <v>14600000</v>
      </c>
      <c r="F52" s="11">
        <f t="shared" si="1"/>
        <v>2.2165008571981466</v>
      </c>
      <c r="G52" s="51">
        <v>94600000000</v>
      </c>
      <c r="H52" s="23">
        <v>272889000000</v>
      </c>
      <c r="I52" s="11">
        <f>G52/BA52</f>
        <v>41847.352712579908</v>
      </c>
      <c r="J52" s="11">
        <v>43517.488913584297</v>
      </c>
      <c r="K52" s="11">
        <v>2.0491790000000001</v>
      </c>
      <c r="L52" s="11">
        <v>2.5897220000000001</v>
      </c>
      <c r="M52" s="12">
        <f>T52/(BC52/100)</f>
        <v>14245.000829950674</v>
      </c>
      <c r="N52" s="12">
        <f t="shared" si="13"/>
        <v>15396.44562083137</v>
      </c>
      <c r="O52" s="14"/>
      <c r="P52" s="15">
        <v>2616.069</v>
      </c>
      <c r="Q52" s="11">
        <v>2806.8409999999999</v>
      </c>
      <c r="R52" s="11">
        <v>2910.1509999999998</v>
      </c>
      <c r="S52" s="11">
        <v>3156.9549999999999</v>
      </c>
      <c r="T52" s="11">
        <v>4686.2079999999996</v>
      </c>
      <c r="U52" s="11">
        <v>5645.3310000000001</v>
      </c>
      <c r="V52" s="11">
        <v>5071.0630000000001</v>
      </c>
      <c r="W52" s="11">
        <v>4705.6030000000001</v>
      </c>
      <c r="X52" s="11">
        <v>5108.2359999999999</v>
      </c>
      <c r="Y52" s="11">
        <v>4776.8819999999996</v>
      </c>
      <c r="Z52" s="11">
        <v>5767.0659999999998</v>
      </c>
      <c r="AA52" s="11">
        <v>5890.3670000000002</v>
      </c>
      <c r="AB52" s="11">
        <v>5973.8410000000003</v>
      </c>
      <c r="AC52" s="11">
        <v>6305.5339999999997</v>
      </c>
      <c r="AD52" s="11">
        <v>6171.2860000000001</v>
      </c>
      <c r="AE52" s="11">
        <f t="shared" si="2"/>
        <v>0.80965740422998866</v>
      </c>
      <c r="AF52" s="53">
        <v>-0.26878923781694902</v>
      </c>
      <c r="AG52" s="11">
        <v>43.18732</v>
      </c>
      <c r="AH52" s="11">
        <v>27.257619999999999</v>
      </c>
      <c r="AI52" s="11">
        <v>29.881319999999999</v>
      </c>
      <c r="AJ52" s="11">
        <v>20.987469999999998</v>
      </c>
      <c r="AK52" s="11">
        <v>13.959990211537832</v>
      </c>
      <c r="AL52" s="11">
        <v>21.256706577229707</v>
      </c>
      <c r="AM52" s="5">
        <v>17.358571974822244</v>
      </c>
      <c r="AN52" s="5">
        <v>9.6488951452730696</v>
      </c>
      <c r="AO52" s="5"/>
      <c r="AP52" s="5">
        <v>-4.934648818086802</v>
      </c>
      <c r="AR52" s="11">
        <v>0.55277206700000003</v>
      </c>
      <c r="AS52" s="5">
        <v>32.157455035077895</v>
      </c>
      <c r="AT52" s="5">
        <v>48.091555113162585</v>
      </c>
      <c r="AU52" s="5">
        <v>58.120029365386507</v>
      </c>
      <c r="AV52" s="5">
        <v>85.228625785261286</v>
      </c>
      <c r="AW52" s="11">
        <v>0.77142857142857146</v>
      </c>
      <c r="AY52" s="4" t="s">
        <v>421</v>
      </c>
      <c r="AZ52" s="12">
        <v>-350000</v>
      </c>
      <c r="BA52" s="12">
        <v>2260597</v>
      </c>
      <c r="BB52" s="10">
        <v>5852050.3899999997</v>
      </c>
      <c r="BC52" s="11">
        <f>BA52*100/D52</f>
        <v>32.89721114053615</v>
      </c>
      <c r="BD52" s="16">
        <v>40.082536917808213</v>
      </c>
      <c r="BE52" s="5"/>
      <c r="BF52" s="5">
        <v>23.16907890050577</v>
      </c>
      <c r="BG52" s="5"/>
      <c r="BH52" s="5">
        <v>6.2443417979390059</v>
      </c>
      <c r="BI52" s="17">
        <v>895.05296750000002</v>
      </c>
      <c r="BJ52" s="11">
        <v>19.8185118</v>
      </c>
      <c r="BK52" s="3">
        <v>3249</v>
      </c>
      <c r="BL52" s="12">
        <v>3.0821998102052352E-2</v>
      </c>
      <c r="BM52" s="5">
        <v>9.834209316884639</v>
      </c>
      <c r="BN52" s="5">
        <v>0</v>
      </c>
      <c r="BO52" s="5">
        <v>2.2458853992675811</v>
      </c>
      <c r="BP52" s="5">
        <v>5.7169999999999996</v>
      </c>
      <c r="BQ52" s="5">
        <v>2.5129999999999999</v>
      </c>
      <c r="BR52" s="3">
        <v>20.399999999999999</v>
      </c>
      <c r="BS52" s="11">
        <v>39.194801449775696</v>
      </c>
      <c r="BT52" s="11">
        <v>0.25306299328804016</v>
      </c>
      <c r="BU52" s="10">
        <v>2304</v>
      </c>
      <c r="BV52" s="11">
        <v>60.066804878048792</v>
      </c>
      <c r="BW52" s="11">
        <v>75.278731707317078</v>
      </c>
      <c r="BX52" s="17">
        <v>91.841454045900363</v>
      </c>
      <c r="BY52" s="17">
        <v>60.191627000092417</v>
      </c>
      <c r="BZ52" s="17">
        <v>4.2737999999999996</v>
      </c>
      <c r="CA52" s="17">
        <v>7.585</v>
      </c>
      <c r="CB52" s="17">
        <v>81.131010000000003</v>
      </c>
      <c r="CC52" s="17">
        <v>17.100000000000001</v>
      </c>
      <c r="CD52" s="17">
        <v>10.5</v>
      </c>
      <c r="CE52" s="17">
        <v>7.4273999999999996</v>
      </c>
      <c r="CG52" s="5">
        <v>15.061553082777049</v>
      </c>
      <c r="CH52" s="5">
        <v>14.709855781280815</v>
      </c>
      <c r="CI52" s="5">
        <v>100.07118496060461</v>
      </c>
      <c r="CJ52" s="8">
        <v>38.856999999999999</v>
      </c>
      <c r="CL52" s="3">
        <v>48.98</v>
      </c>
      <c r="CM52" s="5">
        <v>53.91</v>
      </c>
      <c r="CN52" s="5">
        <v>4.1900000000000004</v>
      </c>
      <c r="CO52" s="11">
        <v>0.44999998807907104</v>
      </c>
      <c r="CP52" s="11">
        <v>0.65499997138977051</v>
      </c>
      <c r="CQ52" s="11">
        <v>-1.2829971549999999</v>
      </c>
      <c r="CR52" s="11">
        <v>-0.92417938600000005</v>
      </c>
      <c r="CS52" s="12">
        <v>3</v>
      </c>
      <c r="CT52" s="11">
        <v>0.74877213499999995</v>
      </c>
      <c r="CU52" s="11">
        <v>0.54000002145767212</v>
      </c>
      <c r="CV52" s="45"/>
      <c r="CW52" s="46"/>
      <c r="CX52" s="46"/>
      <c r="CY52" s="46"/>
      <c r="CZ52" s="46"/>
      <c r="DA52" s="48"/>
      <c r="DB52" s="49"/>
      <c r="DC52" s="17"/>
      <c r="DG52" s="11">
        <v>-1.462878942489624</v>
      </c>
      <c r="DH52" s="50">
        <v>248705.8</v>
      </c>
      <c r="DI52" s="20">
        <v>0.15940620005130768</v>
      </c>
      <c r="DJ52" s="21">
        <f t="shared" si="9"/>
        <v>16</v>
      </c>
      <c r="DL52" s="12">
        <f t="shared" si="3"/>
        <v>2.9764747704448702</v>
      </c>
    </row>
    <row r="53" spans="1:116" ht="15">
      <c r="A53" s="2" t="s">
        <v>252</v>
      </c>
      <c r="B53" s="1" t="s">
        <v>72</v>
      </c>
      <c r="C53" s="1" t="s">
        <v>72</v>
      </c>
      <c r="D53" s="10">
        <v>37000000</v>
      </c>
      <c r="E53" s="10">
        <v>78900000</v>
      </c>
      <c r="F53" s="11">
        <f t="shared" si="1"/>
        <v>2.2272450447282477</v>
      </c>
      <c r="G53" s="51">
        <v>91810000000</v>
      </c>
      <c r="H53" s="23">
        <v>613545000000</v>
      </c>
      <c r="I53" s="11">
        <f>G53/BA53</f>
        <v>8346.363636363636</v>
      </c>
      <c r="J53" s="11">
        <v>23540.659767831246</v>
      </c>
      <c r="K53" s="11">
        <v>1.339442</v>
      </c>
      <c r="L53" s="11">
        <v>2.3642219999999998</v>
      </c>
      <c r="M53" s="12">
        <f>T53/(BC53/100)</f>
        <v>4281.6467272727268</v>
      </c>
      <c r="N53" s="12">
        <f t="shared" si="13"/>
        <v>14261.112812427491</v>
      </c>
      <c r="O53" s="14">
        <v>899.71540000000005</v>
      </c>
      <c r="P53" s="15">
        <v>889.3954</v>
      </c>
      <c r="Q53" s="11">
        <v>1036.3119999999999</v>
      </c>
      <c r="R53" s="11">
        <v>1247.7080000000001</v>
      </c>
      <c r="S53" s="11">
        <v>1334.0509999999999</v>
      </c>
      <c r="T53" s="11">
        <v>1272.922</v>
      </c>
      <c r="U53" s="11">
        <v>1773.742</v>
      </c>
      <c r="V53" s="11">
        <v>2390.7109999999998</v>
      </c>
      <c r="W53" s="11">
        <v>2647.3980000000001</v>
      </c>
      <c r="X53" s="11">
        <v>3402.7779999999998</v>
      </c>
      <c r="Y53" s="11">
        <v>3827.902</v>
      </c>
      <c r="Z53" s="11">
        <v>4280.6760000000004</v>
      </c>
      <c r="AA53" s="11">
        <v>4474.5730000000003</v>
      </c>
      <c r="AB53" s="11">
        <v>4685.2449999999999</v>
      </c>
      <c r="AC53" s="11">
        <v>4816.9409999999998</v>
      </c>
      <c r="AD53" s="11">
        <v>4955.6670000000004</v>
      </c>
      <c r="AE53" s="11">
        <f t="shared" si="2"/>
        <v>3.9976962503311348</v>
      </c>
      <c r="AF53" s="53">
        <v>1.4081385553716701</v>
      </c>
      <c r="AG53" s="11">
        <v>38.08699</v>
      </c>
      <c r="AH53" s="11">
        <v>17.88194</v>
      </c>
      <c r="AI53" s="11">
        <v>20.885179999999998</v>
      </c>
      <c r="AJ53" s="11">
        <v>17.587289999999999</v>
      </c>
      <c r="AK53" s="11">
        <v>12.265236023371063</v>
      </c>
      <c r="AL53" s="11">
        <v>12.430334522351156</v>
      </c>
      <c r="AM53" s="5">
        <v>24.875431809899439</v>
      </c>
      <c r="AN53" s="5">
        <v>11.390461456190099</v>
      </c>
      <c r="AO53" s="5"/>
      <c r="AP53" s="5">
        <v>2.9792549742761398</v>
      </c>
      <c r="AR53" s="11">
        <v>3.5621769159999999</v>
      </c>
      <c r="AS53" s="5">
        <v>41.280182538111035</v>
      </c>
      <c r="AT53" s="5">
        <v>31.870183786973143</v>
      </c>
      <c r="AU53" s="5">
        <v>61.460328682813739</v>
      </c>
      <c r="AV53" s="5">
        <v>56.913793463685266</v>
      </c>
      <c r="AW53" s="11">
        <v>0.14285714285714285</v>
      </c>
      <c r="AX53" s="11">
        <v>4.8834738199999999</v>
      </c>
      <c r="AY53" s="4"/>
      <c r="AZ53" s="12">
        <v>-340000</v>
      </c>
      <c r="BA53" s="22">
        <v>11000000</v>
      </c>
      <c r="BB53" s="10">
        <v>27417364.370000001</v>
      </c>
      <c r="BC53" s="11">
        <f>BA53*100/D53</f>
        <v>29.72972972972973</v>
      </c>
      <c r="BD53" s="16">
        <v>34.749511242078583</v>
      </c>
      <c r="BE53" s="5">
        <v>26.898734177215189</v>
      </c>
      <c r="BF53" s="5">
        <v>37.321167047292306</v>
      </c>
      <c r="BG53" s="5">
        <v>29.034810126582279</v>
      </c>
      <c r="BH53" s="5">
        <v>13.680366160047781</v>
      </c>
      <c r="BI53" s="17">
        <v>880</v>
      </c>
      <c r="BJ53" s="11">
        <v>27.928100000000001</v>
      </c>
      <c r="BK53" s="3">
        <v>912</v>
      </c>
      <c r="BL53" s="12">
        <v>0.11226335545511522</v>
      </c>
      <c r="BM53" s="5">
        <v>7.0102883877179414</v>
      </c>
      <c r="BN53" s="5">
        <v>0.14165412754432757</v>
      </c>
      <c r="BO53" s="5">
        <v>2.3046065889638014</v>
      </c>
      <c r="BP53" s="5">
        <v>5.6529999999999996</v>
      </c>
      <c r="BQ53" s="5">
        <v>2.8159999999999998</v>
      </c>
      <c r="BR53" s="3">
        <v>18.2</v>
      </c>
      <c r="BS53" s="11">
        <v>0</v>
      </c>
      <c r="BT53" s="11">
        <v>1.7655179500579834</v>
      </c>
      <c r="BU53" s="10">
        <v>3163</v>
      </c>
      <c r="BV53" s="11">
        <v>53.258487804878058</v>
      </c>
      <c r="BW53" s="11">
        <v>70.337487804878052</v>
      </c>
      <c r="BX53" s="17">
        <v>84.116808620069321</v>
      </c>
      <c r="BY53" s="17">
        <v>58.397001763143372</v>
      </c>
      <c r="BZ53" s="17">
        <v>1.2983</v>
      </c>
      <c r="CA53" s="17">
        <v>6.4028</v>
      </c>
      <c r="CC53" s="17">
        <v>9.4</v>
      </c>
      <c r="CD53" s="17">
        <v>6.1</v>
      </c>
      <c r="CE53" s="17">
        <v>5.2976000000000001</v>
      </c>
      <c r="CG53" s="5">
        <v>20.043222484771668</v>
      </c>
      <c r="CH53" s="5">
        <v>12.424860745668346</v>
      </c>
      <c r="CI53" s="5">
        <v>66.68992386486488</v>
      </c>
      <c r="CJ53" s="8">
        <v>37.820999999999998</v>
      </c>
      <c r="CK53" s="11">
        <v>38</v>
      </c>
      <c r="CL53" s="3">
        <v>32.14</v>
      </c>
      <c r="CM53" s="5">
        <v>41.46</v>
      </c>
      <c r="CN53" s="5">
        <v>8.9600000000000009</v>
      </c>
      <c r="CO53" s="11">
        <v>0.76999998092651367</v>
      </c>
      <c r="CP53" s="11">
        <v>0.18359200656414032</v>
      </c>
      <c r="CQ53" s="11">
        <v>-2.6011402999999999E-2</v>
      </c>
      <c r="CR53" s="11">
        <v>-0.41335396499999999</v>
      </c>
      <c r="CS53" s="12">
        <v>6</v>
      </c>
      <c r="CT53" s="11">
        <v>0.62886947599999998</v>
      </c>
      <c r="CU53" s="11">
        <v>0.73000001907348633</v>
      </c>
      <c r="CV53" s="45">
        <v>27.3</v>
      </c>
      <c r="CW53" s="45">
        <v>67.7</v>
      </c>
      <c r="CX53" s="45">
        <v>22.1</v>
      </c>
      <c r="CY53" s="45">
        <v>89.9</v>
      </c>
      <c r="CZ53" s="46"/>
      <c r="DA53" s="45">
        <v>18.5</v>
      </c>
      <c r="DB53" s="49">
        <v>3.6</v>
      </c>
      <c r="DC53" s="17">
        <v>68.73333333333332</v>
      </c>
      <c r="DD53" s="12">
        <v>1</v>
      </c>
      <c r="DG53" s="11">
        <v>26.409780502319336</v>
      </c>
      <c r="DH53" s="50">
        <v>1000480</v>
      </c>
      <c r="DI53" s="20">
        <v>0.26040491461753845</v>
      </c>
      <c r="DJ53" s="21">
        <f t="shared" si="9"/>
        <v>6</v>
      </c>
      <c r="DL53" s="12">
        <f t="shared" si="3"/>
        <v>1.6208477294124446</v>
      </c>
    </row>
    <row r="54" spans="1:116" ht="15">
      <c r="A54" s="2" t="s">
        <v>475</v>
      </c>
      <c r="B54" s="1" t="s">
        <v>474</v>
      </c>
      <c r="C54" s="1" t="s">
        <v>474</v>
      </c>
      <c r="D54" s="10">
        <v>4071179</v>
      </c>
      <c r="E54" s="10">
        <v>6031000</v>
      </c>
      <c r="F54" s="11">
        <f t="shared" si="1"/>
        <v>1.1558241069823127</v>
      </c>
      <c r="G54" s="51">
        <v>24240000000</v>
      </c>
      <c r="H54" s="13">
        <v>67758637350</v>
      </c>
      <c r="I54" s="11">
        <f>G54/BA54</f>
        <v>17901.863226515437</v>
      </c>
      <c r="J54" s="11">
        <v>27692.856696398521</v>
      </c>
      <c r="K54" s="11">
        <v>1.694375</v>
      </c>
      <c r="L54" s="11">
        <v>2.4225059999999998</v>
      </c>
      <c r="M54" s="12">
        <f>T54/(BC54/100)</f>
        <v>14151.531483312643</v>
      </c>
      <c r="N54" s="12">
        <f t="shared" si="13"/>
        <v>15288.430179860332</v>
      </c>
      <c r="O54" s="14">
        <v>2886.703</v>
      </c>
      <c r="P54" s="15">
        <v>3271.0720000000001</v>
      </c>
      <c r="Q54" s="11">
        <v>3397.1990000000001</v>
      </c>
      <c r="R54" s="11">
        <v>3931.46</v>
      </c>
      <c r="S54" s="11">
        <v>4148.9359999999997</v>
      </c>
      <c r="T54" s="11">
        <v>4706.7120000000004</v>
      </c>
      <c r="U54" s="11">
        <v>4417.8280000000004</v>
      </c>
      <c r="V54" s="11">
        <v>4027.0810000000001</v>
      </c>
      <c r="W54" s="11">
        <v>4020.2359999999999</v>
      </c>
      <c r="X54" s="11">
        <v>5077.1059999999998</v>
      </c>
      <c r="Y54" s="11">
        <v>5428.0680000000002</v>
      </c>
      <c r="Z54" s="11">
        <v>5989.3509999999997</v>
      </c>
      <c r="AA54" s="11">
        <v>6238.5609999999997</v>
      </c>
      <c r="AB54" s="11">
        <v>6499.02</v>
      </c>
      <c r="AC54" s="11">
        <v>6654.6469999999999</v>
      </c>
      <c r="AD54" s="11">
        <v>6338.3590000000004</v>
      </c>
      <c r="AE54" s="11">
        <f t="shared" si="2"/>
        <v>0.87538331488213017</v>
      </c>
      <c r="AF54" s="53">
        <v>-0.90139844823682302</v>
      </c>
      <c r="AG54" s="11">
        <v>14.37955</v>
      </c>
      <c r="AH54" s="11">
        <v>12.08855</v>
      </c>
      <c r="AI54" s="11">
        <v>14.192820000000001</v>
      </c>
      <c r="AJ54" s="11">
        <v>-2.02366</v>
      </c>
      <c r="AK54" s="11">
        <v>16.95221257407087</v>
      </c>
      <c r="AL54" s="11">
        <v>-2.380986232553731</v>
      </c>
      <c r="AM54" s="5">
        <v>11.192492666964137</v>
      </c>
      <c r="AN54" s="5">
        <v>10.459941707542475</v>
      </c>
      <c r="AO54" s="5"/>
      <c r="AP54" s="5">
        <v>6.3660876045591337</v>
      </c>
      <c r="AR54" s="11">
        <v>2.041735101</v>
      </c>
      <c r="AS54" s="5">
        <v>38.216247518289791</v>
      </c>
      <c r="AT54" s="5">
        <v>37.754555579251672</v>
      </c>
      <c r="AU54" s="5">
        <v>71.262975139146974</v>
      </c>
      <c r="AV54" s="5">
        <v>60.010426293215801</v>
      </c>
      <c r="AW54" s="11">
        <v>0.31428571428571428</v>
      </c>
      <c r="AX54" s="11">
        <v>4.9400235620000004</v>
      </c>
      <c r="AY54" s="4"/>
      <c r="AZ54" s="12">
        <v>-279710</v>
      </c>
      <c r="BA54" s="12">
        <v>1354049</v>
      </c>
      <c r="BB54" s="10">
        <v>2500364.176</v>
      </c>
      <c r="BC54" s="11">
        <f>BA54*100/D54</f>
        <v>33.259382601452799</v>
      </c>
      <c r="BD54" s="16">
        <v>41.458533841817271</v>
      </c>
      <c r="BE54" s="5"/>
      <c r="BF54" s="5">
        <v>27.469256560994094</v>
      </c>
      <c r="BG54" s="5"/>
      <c r="BH54" s="5">
        <v>12.478641791266533</v>
      </c>
      <c r="BI54" s="17">
        <v>1081.729274</v>
      </c>
      <c r="BJ54" s="11">
        <v>26.057475000000004</v>
      </c>
      <c r="BK54" s="3"/>
      <c r="BL54" s="12">
        <v>0</v>
      </c>
      <c r="BM54" s="5">
        <v>0</v>
      </c>
      <c r="BN54" s="5">
        <v>0.46174803553629945</v>
      </c>
      <c r="BO54" s="5">
        <v>1.0961830666043753</v>
      </c>
      <c r="BP54" s="5">
        <v>5.718</v>
      </c>
      <c r="BQ54" s="5">
        <v>2.2949999999999999</v>
      </c>
      <c r="BR54" s="3">
        <v>14.6</v>
      </c>
      <c r="BS54" s="11">
        <v>0</v>
      </c>
      <c r="BT54" s="11">
        <v>1.1299569606781006</v>
      </c>
      <c r="BU54" s="10">
        <v>2585</v>
      </c>
      <c r="BV54" s="11">
        <v>57.271365853658544</v>
      </c>
      <c r="BW54" s="11">
        <v>71.46004878048781</v>
      </c>
      <c r="BX54" s="17">
        <v>96.172017211911211</v>
      </c>
      <c r="BY54" s="17">
        <v>65.160297741746348</v>
      </c>
      <c r="BZ54" s="17">
        <v>2.6128</v>
      </c>
      <c r="CA54" s="17">
        <v>7.5430000000000001</v>
      </c>
      <c r="CC54" s="17">
        <v>11.5</v>
      </c>
      <c r="CD54" s="17">
        <v>8.5</v>
      </c>
      <c r="CE54" s="17">
        <v>7.1123000000000003</v>
      </c>
      <c r="CG54" s="5">
        <v>14.424676093817185</v>
      </c>
      <c r="CH54" s="5">
        <v>17.834156789252077</v>
      </c>
      <c r="CI54" s="5">
        <v>122.76786655957683</v>
      </c>
      <c r="CJ54" s="8">
        <v>50.865000000000002</v>
      </c>
      <c r="CK54" s="11">
        <v>48.400001525878906</v>
      </c>
      <c r="CL54" s="3">
        <v>46.93</v>
      </c>
      <c r="CM54" s="5">
        <v>51.86</v>
      </c>
      <c r="CN54" s="5">
        <v>4.34</v>
      </c>
      <c r="CO54" s="11">
        <v>0.57999998331069946</v>
      </c>
      <c r="CP54" s="11">
        <v>0.19779999554157257</v>
      </c>
      <c r="CQ54" s="11">
        <v>-0.78296919200000004</v>
      </c>
      <c r="CR54" s="11">
        <v>-0.17248677700000001</v>
      </c>
      <c r="CS54" s="12">
        <v>-1.00234E-2</v>
      </c>
      <c r="CT54" s="11">
        <v>-3.0036885999999999E-2</v>
      </c>
      <c r="CU54" s="11">
        <v>0.70999997854232788</v>
      </c>
      <c r="CV54" s="45">
        <v>29.799999999999997</v>
      </c>
      <c r="CW54" s="45">
        <v>62.4</v>
      </c>
      <c r="CX54" s="45">
        <v>14.000000000000002</v>
      </c>
      <c r="CY54" s="45">
        <v>67</v>
      </c>
      <c r="CZ54" s="45">
        <v>43.2</v>
      </c>
      <c r="DA54" s="45">
        <v>14.6</v>
      </c>
      <c r="DB54" s="49">
        <v>4.4000000000000004</v>
      </c>
      <c r="DC54" s="17">
        <v>82.266666666666666</v>
      </c>
      <c r="DG54" s="11">
        <v>13.782589912414551</v>
      </c>
      <c r="DH54" s="50">
        <v>20886.14</v>
      </c>
      <c r="DI54" s="20">
        <v>1.2326140403747559</v>
      </c>
      <c r="DJ54" s="21">
        <f t="shared" si="9"/>
        <v>8</v>
      </c>
      <c r="DL54" s="12">
        <f t="shared" si="3"/>
        <v>3.2451416047019066</v>
      </c>
    </row>
    <row r="55" spans="1:116" ht="15">
      <c r="A55" s="2" t="s">
        <v>332</v>
      </c>
      <c r="B55" s="1" t="s">
        <v>331</v>
      </c>
      <c r="C55" s="1" t="s">
        <v>331</v>
      </c>
      <c r="D55" s="10">
        <v>213292</v>
      </c>
      <c r="E55" s="10">
        <v>633000</v>
      </c>
      <c r="F55" s="11">
        <f t="shared" si="1"/>
        <v>3.1994361859721305</v>
      </c>
      <c r="G55" s="51">
        <v>192200000</v>
      </c>
      <c r="H55" s="12">
        <v>22080329853</v>
      </c>
      <c r="I55" s="11">
        <f>G55/BA55</f>
        <v>2506.3787469514637</v>
      </c>
      <c r="J55" s="11">
        <v>90200.047991052881</v>
      </c>
      <c r="M55" s="12">
        <f>T55/(BC55/100)</f>
        <v>3186.0928384595868</v>
      </c>
      <c r="N55" s="12">
        <f t="shared" si="13"/>
        <v>53324.925279910953</v>
      </c>
      <c r="O55" s="14"/>
      <c r="Q55" s="11">
        <v>567.65570000000002</v>
      </c>
      <c r="R55" s="11">
        <v>593.32079999999996</v>
      </c>
      <c r="S55" s="11">
        <v>646.18600000000004</v>
      </c>
      <c r="T55" s="11">
        <v>1145.4880000000001</v>
      </c>
      <c r="U55" s="11">
        <v>745.32370000000003</v>
      </c>
      <c r="V55" s="11">
        <v>717.70010000000002</v>
      </c>
      <c r="W55" s="11">
        <v>627.28809999999999</v>
      </c>
      <c r="X55" s="11">
        <v>751.48</v>
      </c>
      <c r="Y55" s="11">
        <v>5831.6480000000001</v>
      </c>
      <c r="Z55" s="11">
        <v>15421.75</v>
      </c>
      <c r="AA55" s="11">
        <v>15313.26</v>
      </c>
      <c r="AB55" s="11">
        <v>18075.45</v>
      </c>
      <c r="AC55" s="11">
        <v>21606.55</v>
      </c>
      <c r="AD55" s="11">
        <v>22031.48</v>
      </c>
      <c r="AE55" s="11">
        <f t="shared" si="2"/>
        <v>8.6960046840958505</v>
      </c>
      <c r="AF55" s="53"/>
      <c r="AG55" s="11">
        <v>3.5330050000000002</v>
      </c>
      <c r="AH55" s="11">
        <v>30.72439</v>
      </c>
      <c r="AI55" s="11">
        <v>20.656120000000001</v>
      </c>
      <c r="AJ55" s="11">
        <v>86.067599999999999</v>
      </c>
      <c r="AK55" s="11">
        <v>7.1501344512551563</v>
      </c>
      <c r="AL55" s="11">
        <v>72.24186008402296</v>
      </c>
      <c r="AM55" s="5">
        <v>27.257695455380553</v>
      </c>
      <c r="AN55" s="5">
        <v>3.4217694864966113</v>
      </c>
      <c r="AO55" s="5"/>
      <c r="AP55" s="5"/>
      <c r="AR55" s="11">
        <v>15.713479169999999</v>
      </c>
      <c r="AS55" s="5">
        <v>50.81255323768643</v>
      </c>
      <c r="AT55" s="5">
        <v>41.559472246223763</v>
      </c>
      <c r="AU55" s="5">
        <v>93.793529637733201</v>
      </c>
      <c r="AV55" s="5">
        <v>115.62700723521557</v>
      </c>
      <c r="AY55" s="4"/>
      <c r="AZ55" s="12">
        <v>10000</v>
      </c>
      <c r="BA55" s="12">
        <v>76684.34</v>
      </c>
      <c r="BB55" s="10">
        <v>261527.35829999999</v>
      </c>
      <c r="BC55" s="11">
        <f>BA55*100/D55</f>
        <v>35.952750220355192</v>
      </c>
      <c r="BD55" s="16">
        <v>41.315538436018954</v>
      </c>
      <c r="BE55" s="5"/>
      <c r="BF55" s="5">
        <v>91.886102338756601</v>
      </c>
      <c r="BG55" s="5"/>
      <c r="BH55" s="5">
        <v>3.4615813207706827</v>
      </c>
      <c r="BI55" s="17">
        <v>387.3296866</v>
      </c>
      <c r="BJ55" s="11">
        <v>64.790764800000005</v>
      </c>
      <c r="BK55" s="3"/>
      <c r="BL55" s="12">
        <v>0</v>
      </c>
      <c r="BM55" s="5">
        <v>66.034866970547895</v>
      </c>
      <c r="BN55" s="5">
        <v>0</v>
      </c>
      <c r="BO55" s="5">
        <v>7.4625309478208077</v>
      </c>
      <c r="BP55" s="5">
        <v>5.6740000000000004</v>
      </c>
      <c r="BQ55" s="5">
        <v>5.2830000000000004</v>
      </c>
      <c r="BR55" s="3">
        <v>88.1</v>
      </c>
      <c r="BS55" s="11">
        <v>100</v>
      </c>
      <c r="BT55" s="11">
        <v>13.942480087280273</v>
      </c>
      <c r="BV55" s="11">
        <v>41.231804878048784</v>
      </c>
      <c r="BW55" s="11">
        <v>50.614756097560985</v>
      </c>
      <c r="BX55" s="17">
        <v>100.76910751482133</v>
      </c>
      <c r="BY55" s="17">
        <v>78.156719661744788</v>
      </c>
      <c r="CG55" s="5">
        <v>2.1293175980706018</v>
      </c>
      <c r="CH55" s="5">
        <v>1.4786927764379179</v>
      </c>
      <c r="CI55" s="5">
        <v>65.801828551487347</v>
      </c>
      <c r="CJ55" s="8">
        <v>14.221</v>
      </c>
      <c r="CL55" s="3"/>
      <c r="CM55" s="5"/>
      <c r="CN55" s="5"/>
      <c r="CQ55" s="11">
        <v>-1.2713251779999999</v>
      </c>
      <c r="CR55" s="11">
        <v>-1.5843827699999999</v>
      </c>
      <c r="CS55" s="12">
        <v>7</v>
      </c>
      <c r="CT55" s="11">
        <v>2.4322781000000002E-2</v>
      </c>
      <c r="CV55" s="45"/>
      <c r="CW55" s="46"/>
      <c r="CX55" s="46"/>
      <c r="CY55" s="46"/>
      <c r="CZ55" s="46"/>
      <c r="DA55" s="48"/>
      <c r="DB55" s="49"/>
      <c r="DC55" s="17"/>
      <c r="DD55" s="12">
        <v>1</v>
      </c>
      <c r="DG55" s="11">
        <v>1.6366000175476074</v>
      </c>
      <c r="DH55" s="50">
        <v>24629.74</v>
      </c>
      <c r="DJ55" s="21">
        <f t="shared" si="9"/>
        <v>37</v>
      </c>
      <c r="DL55" s="12">
        <f t="shared" si="3"/>
        <v>1.2809276165940853</v>
      </c>
    </row>
    <row r="56" spans="1:116" ht="15">
      <c r="A56" s="2" t="s">
        <v>74</v>
      </c>
      <c r="B56" s="1" t="s">
        <v>73</v>
      </c>
      <c r="C56" s="1" t="s">
        <v>73</v>
      </c>
      <c r="D56" s="10">
        <v>2421037</v>
      </c>
      <c r="E56" s="10">
        <v>5647000</v>
      </c>
      <c r="F56" s="11">
        <f t="shared" si="1"/>
        <v>2.490966087972434</v>
      </c>
      <c r="G56" s="51"/>
      <c r="H56" s="12">
        <v>7055763129</v>
      </c>
      <c r="J56" s="11">
        <v>2943.0843566256599</v>
      </c>
      <c r="N56" s="12">
        <f t="shared" si="13"/>
        <v>1553.3139039690263</v>
      </c>
      <c r="O56" s="14"/>
      <c r="X56" s="11">
        <v>763.16859999999997</v>
      </c>
      <c r="Y56" s="11">
        <v>819.54409999999996</v>
      </c>
      <c r="Z56" s="11">
        <v>715.30870000000004</v>
      </c>
      <c r="AA56" s="11">
        <v>669.68600000000004</v>
      </c>
      <c r="AB56" s="11">
        <v>667.91</v>
      </c>
      <c r="AC56" s="11">
        <v>597.34339999999997</v>
      </c>
      <c r="AD56" s="11">
        <v>592.45270000000005</v>
      </c>
      <c r="AF56" s="53"/>
      <c r="AH56" s="11">
        <v>2.5848640000000001</v>
      </c>
      <c r="AJ56" s="11">
        <v>-14.879670000000001</v>
      </c>
      <c r="AM56" s="5"/>
      <c r="AN56" s="5"/>
      <c r="AO56" s="5"/>
      <c r="AP56" s="5"/>
      <c r="AR56" s="11">
        <v>1.8980819999999999E-3</v>
      </c>
      <c r="AS56" s="5"/>
      <c r="AT56" s="5">
        <v>20.259018784069998</v>
      </c>
      <c r="AU56" s="5"/>
      <c r="AV56" s="5">
        <v>24.748446234505746</v>
      </c>
      <c r="AY56" s="4"/>
      <c r="AZ56" s="12">
        <v>55000</v>
      </c>
      <c r="BB56" s="10">
        <v>2153834.0630000001</v>
      </c>
      <c r="BC56" s="11"/>
      <c r="BD56" s="16">
        <v>38.141208836550383</v>
      </c>
      <c r="BE56" s="5"/>
      <c r="BF56" s="5">
        <v>22.240591301863883</v>
      </c>
      <c r="BG56" s="5"/>
      <c r="BH56" s="5">
        <v>14.396914946797116</v>
      </c>
      <c r="BJ56" s="11">
        <v>73.755742699999999</v>
      </c>
      <c r="BK56" s="3">
        <v>6283</v>
      </c>
      <c r="BL56" s="12">
        <v>0</v>
      </c>
      <c r="BM56" s="5">
        <v>0</v>
      </c>
      <c r="BN56" s="5">
        <v>0.75254154361473669</v>
      </c>
      <c r="BO56" s="5">
        <v>0.12108168525312533</v>
      </c>
      <c r="BP56" s="5">
        <v>6.4969999999999999</v>
      </c>
      <c r="BQ56" s="5">
        <v>4.5279999999999996</v>
      </c>
      <c r="BR56" s="3">
        <v>39.1</v>
      </c>
      <c r="BS56" s="11">
        <v>76.454848051071167</v>
      </c>
      <c r="BT56" s="11">
        <v>5.3869080543518066</v>
      </c>
      <c r="BU56" s="10">
        <v>1587</v>
      </c>
      <c r="BV56" s="11">
        <v>44.540268292682931</v>
      </c>
      <c r="BW56" s="11">
        <v>59.852951219512207</v>
      </c>
      <c r="BX56" s="17">
        <v>91.855523308543425</v>
      </c>
      <c r="BY56" s="17">
        <v>78.528803391192781</v>
      </c>
      <c r="CB56" s="17">
        <v>31.757159999999999</v>
      </c>
      <c r="CG56" s="5">
        <v>4.9277794499376046</v>
      </c>
      <c r="CH56" s="5">
        <v>0.95545701310730202</v>
      </c>
      <c r="CI56" s="5">
        <v>2.7818300550787765</v>
      </c>
      <c r="CJ56" s="8">
        <v>7.952</v>
      </c>
      <c r="CL56" s="3"/>
      <c r="CM56" s="5"/>
      <c r="CN56" s="5"/>
      <c r="CP56" s="11">
        <v>0.65240001678466797</v>
      </c>
      <c r="CQ56" s="11">
        <v>-1.244108708</v>
      </c>
      <c r="CR56" s="11">
        <v>-0.332574588</v>
      </c>
      <c r="CS56" s="12">
        <v>7</v>
      </c>
      <c r="CT56" s="11">
        <v>0.79848934400000005</v>
      </c>
      <c r="CV56" s="45"/>
      <c r="CW56" s="46"/>
      <c r="CX56" s="46"/>
      <c r="CY56" s="46"/>
      <c r="CZ56" s="46"/>
      <c r="DA56" s="48"/>
      <c r="DB56" s="49"/>
      <c r="DC56" s="17"/>
      <c r="DD56" s="12">
        <v>1</v>
      </c>
      <c r="DG56" s="11">
        <v>15.25868034362793</v>
      </c>
      <c r="DH56" s="50">
        <v>128503.3</v>
      </c>
      <c r="DJ56" s="21">
        <f t="shared" si="9"/>
        <v>55</v>
      </c>
      <c r="DL56" s="12">
        <f t="shared" si="3"/>
        <v>7.752592493779864</v>
      </c>
    </row>
    <row r="57" spans="1:116" ht="15">
      <c r="A57" s="2" t="s">
        <v>78</v>
      </c>
      <c r="B57" s="1" t="s">
        <v>77</v>
      </c>
      <c r="C57" s="1" t="s">
        <v>77</v>
      </c>
      <c r="D57" s="10">
        <v>1432246</v>
      </c>
      <c r="E57" s="10">
        <v>1299000</v>
      </c>
      <c r="F57" s="11">
        <f t="shared" si="1"/>
        <v>-0.28720324648726364</v>
      </c>
      <c r="G57" s="51"/>
      <c r="H57" s="13">
        <v>66168290703</v>
      </c>
      <c r="J57" s="11">
        <v>98078.048701050138</v>
      </c>
      <c r="K57" s="11">
        <v>2.671548</v>
      </c>
      <c r="L57" s="11">
        <v>3.2177500000000001</v>
      </c>
      <c r="N57" s="12">
        <f t="shared" si="13"/>
        <v>30349.926649282766</v>
      </c>
      <c r="O57" s="14"/>
      <c r="W57" s="11">
        <v>9723.5110000000004</v>
      </c>
      <c r="X57" s="11">
        <v>7666.01</v>
      </c>
      <c r="Y57" s="11">
        <v>10437.08</v>
      </c>
      <c r="Z57" s="11">
        <v>16143.95</v>
      </c>
      <c r="AA57" s="11">
        <v>18008.009999999998</v>
      </c>
      <c r="AB57" s="11">
        <v>19052.560000000001</v>
      </c>
      <c r="AC57" s="11">
        <v>18271.73</v>
      </c>
      <c r="AD57" s="11">
        <v>16264.25</v>
      </c>
      <c r="AF57" s="53"/>
      <c r="AH57" s="11">
        <v>18.92042</v>
      </c>
      <c r="AJ57" s="11">
        <v>25.745509999999999</v>
      </c>
      <c r="AL57" s="11">
        <v>24.738816804912055</v>
      </c>
      <c r="AM57" s="5"/>
      <c r="AN57" s="5">
        <v>22.169395499118504</v>
      </c>
      <c r="AO57" s="5"/>
      <c r="AP57" s="5">
        <v>-9.9377077482749279</v>
      </c>
      <c r="AR57" s="11">
        <v>9.1762852200000005</v>
      </c>
      <c r="AS57" s="5"/>
      <c r="AT57" s="5">
        <v>65.233679349455798</v>
      </c>
      <c r="AU57" s="5"/>
      <c r="AV57" s="5">
        <v>135.83318274784673</v>
      </c>
      <c r="AY57" s="4" t="s">
        <v>432</v>
      </c>
      <c r="AZ57" s="12">
        <v>0</v>
      </c>
      <c r="BB57" s="10">
        <v>696122.30020000006</v>
      </c>
      <c r="BC57" s="11"/>
      <c r="BD57" s="16">
        <v>53.589091624326414</v>
      </c>
      <c r="BE57" s="5"/>
      <c r="BF57" s="5"/>
      <c r="BG57" s="5"/>
      <c r="BH57" s="5"/>
      <c r="BI57" s="17">
        <v>1655.8525870000001</v>
      </c>
      <c r="BJ57" s="11">
        <v>8.8872293000000013</v>
      </c>
      <c r="BK57" s="3">
        <v>796</v>
      </c>
      <c r="BL57" s="12">
        <v>0</v>
      </c>
      <c r="BM57" s="5">
        <v>0.68231019301389295</v>
      </c>
      <c r="BN57" s="5">
        <v>0</v>
      </c>
      <c r="BO57" s="5">
        <v>15.246730944672022</v>
      </c>
      <c r="BP57" s="5">
        <v>2.08</v>
      </c>
      <c r="BQ57" s="5">
        <v>1.62218</v>
      </c>
      <c r="BR57" s="3">
        <v>4.4000000000000004</v>
      </c>
      <c r="BS57" s="11">
        <v>0</v>
      </c>
      <c r="BT57" s="11">
        <v>0</v>
      </c>
      <c r="BU57" s="10">
        <v>3129</v>
      </c>
      <c r="BV57" s="11">
        <v>69.614146341463425</v>
      </c>
      <c r="BW57" s="11">
        <v>74.824390243902442</v>
      </c>
      <c r="BX57" s="17">
        <v>51.453244562429603</v>
      </c>
      <c r="BY57" s="17">
        <v>47.344420099536819</v>
      </c>
      <c r="BZ57" s="17">
        <v>7.9523000000000001</v>
      </c>
      <c r="CA57" s="17">
        <v>12.0062</v>
      </c>
      <c r="CC57" s="17">
        <v>27.7</v>
      </c>
      <c r="CD57" s="17">
        <v>18</v>
      </c>
      <c r="CE57" s="17">
        <v>12.2254</v>
      </c>
      <c r="CF57" s="17">
        <v>520</v>
      </c>
      <c r="CG57" s="5">
        <v>72.348910168650605</v>
      </c>
      <c r="CH57" s="5">
        <v>36.763594447698168</v>
      </c>
      <c r="CI57" s="5">
        <v>202.97296591549193</v>
      </c>
      <c r="CJ57" s="8">
        <v>482.87599999999998</v>
      </c>
      <c r="CL57" s="3">
        <v>36</v>
      </c>
      <c r="CM57" s="5">
        <v>43.01</v>
      </c>
      <c r="CN57" s="5">
        <v>6.82</v>
      </c>
      <c r="CP57" s="11">
        <v>0.50616997480392456</v>
      </c>
      <c r="CQ57" s="11">
        <v>1.1298886189999999</v>
      </c>
      <c r="CR57" s="11">
        <v>1.00361137</v>
      </c>
      <c r="CS57" s="12">
        <v>1</v>
      </c>
      <c r="CT57" s="11">
        <v>-0.58525155200000001</v>
      </c>
      <c r="CV57" s="45">
        <v>37.4</v>
      </c>
      <c r="CW57" s="45">
        <v>27.800000000000004</v>
      </c>
      <c r="CX57" s="45">
        <v>49.3</v>
      </c>
      <c r="CY57" s="45">
        <v>5.5</v>
      </c>
      <c r="CZ57" s="45">
        <v>45.4</v>
      </c>
      <c r="DA57" s="45">
        <v>22.2</v>
      </c>
      <c r="DB57" s="49">
        <v>3.5</v>
      </c>
      <c r="DC57" s="17">
        <v>55.73333333333332</v>
      </c>
      <c r="DG57" s="11">
        <v>58.632061004638672</v>
      </c>
      <c r="DH57" s="50">
        <v>38744.69</v>
      </c>
      <c r="DJ57" s="21">
        <f t="shared" si="9"/>
        <v>33</v>
      </c>
      <c r="DL57" s="12" t="e">
        <f t="shared" si="3"/>
        <v>#DIV/0!</v>
      </c>
    </row>
    <row r="58" spans="1:116" ht="15">
      <c r="A58" s="2" t="s">
        <v>80</v>
      </c>
      <c r="B58" s="1" t="s">
        <v>79</v>
      </c>
      <c r="C58" s="1" t="s">
        <v>79</v>
      </c>
      <c r="D58" s="10">
        <v>33000000</v>
      </c>
      <c r="E58" s="10">
        <v>85200000</v>
      </c>
      <c r="F58" s="11">
        <f t="shared" si="1"/>
        <v>2.7896878599082053</v>
      </c>
      <c r="G58" s="51">
        <v>32030000000</v>
      </c>
      <c r="H58" s="12">
        <v>97933005197</v>
      </c>
      <c r="I58" s="11">
        <f t="shared" ref="I58:I63" si="14">G58/BA58</f>
        <v>2149.6644295302012</v>
      </c>
      <c r="J58" s="11">
        <v>2382.9112981749122</v>
      </c>
      <c r="M58" s="12">
        <f t="shared" ref="M58:M63" si="15">T58/(BC58/100)</f>
        <v>996.98426174496649</v>
      </c>
      <c r="N58" s="12">
        <f t="shared" si="13"/>
        <v>1457.8192608593679</v>
      </c>
      <c r="O58" s="14">
        <v>279.09219999999999</v>
      </c>
      <c r="P58" s="15">
        <v>354.69450000000001</v>
      </c>
      <c r="Q58" s="11">
        <v>388.04329999999999</v>
      </c>
      <c r="R58" s="11">
        <v>430.61470000000003</v>
      </c>
      <c r="S58" s="11">
        <v>460.65499999999997</v>
      </c>
      <c r="T58" s="11">
        <v>450.15350000000001</v>
      </c>
      <c r="U58" s="11">
        <v>453.53500000000003</v>
      </c>
      <c r="V58" s="11">
        <v>407.17790000000002</v>
      </c>
      <c r="W58" s="11">
        <v>413.53309999999999</v>
      </c>
      <c r="X58" s="11">
        <v>383.3904</v>
      </c>
      <c r="Y58" s="11">
        <v>459.6619</v>
      </c>
      <c r="Z58" s="11">
        <v>509.9479</v>
      </c>
      <c r="AA58" s="11">
        <v>550.63149999999996</v>
      </c>
      <c r="AB58" s="11">
        <v>593.22749999999996</v>
      </c>
      <c r="AC58" s="11">
        <v>642.72550000000001</v>
      </c>
      <c r="AD58" s="11">
        <v>683.60580000000004</v>
      </c>
      <c r="AE58" s="11">
        <f t="shared" ref="AE58:AE91" si="16">(1/34)*(LN(AD58/T58))*100</f>
        <v>1.2288023529087955</v>
      </c>
      <c r="AF58" s="53"/>
      <c r="AG58" s="11">
        <v>17.36835</v>
      </c>
      <c r="AH58" s="11">
        <v>23.121880000000001</v>
      </c>
      <c r="AI58" s="11">
        <v>19.078759999999999</v>
      </c>
      <c r="AJ58" s="11">
        <v>-5.8246370000000001</v>
      </c>
      <c r="AL58" s="11">
        <v>4.1349118157881506</v>
      </c>
      <c r="AM58" s="5"/>
      <c r="AN58" s="5">
        <v>8.2093251465359369</v>
      </c>
      <c r="AO58" s="5"/>
      <c r="AP58" s="5">
        <v>0.77633536100869083</v>
      </c>
      <c r="AR58" s="11">
        <v>0.776335361</v>
      </c>
      <c r="AS58" s="5"/>
      <c r="AT58" s="5">
        <v>28.846804201534109</v>
      </c>
      <c r="AU58" s="5"/>
      <c r="AV58" s="5">
        <v>39.401844764120149</v>
      </c>
      <c r="AW58" s="11">
        <v>0.11428571428571428</v>
      </c>
      <c r="AY58" s="4" t="s">
        <v>421</v>
      </c>
      <c r="AZ58" s="12">
        <v>-300000</v>
      </c>
      <c r="BA58" s="22">
        <v>14900000</v>
      </c>
      <c r="BB58" s="10">
        <v>39952287.450000003</v>
      </c>
      <c r="BC58" s="11">
        <f t="shared" ref="BC58:BC63" si="17">BA58*100/D58</f>
        <v>45.151515151515149</v>
      </c>
      <c r="BD58" s="16">
        <v>46.892356161971833</v>
      </c>
      <c r="BE58" s="5"/>
      <c r="BF58" s="5">
        <v>10.727061375097751</v>
      </c>
      <c r="BG58" s="5"/>
      <c r="BH58" s="5">
        <v>50.676302832076679</v>
      </c>
      <c r="BI58" s="17">
        <v>104.55421029999999</v>
      </c>
      <c r="BJ58" s="11">
        <v>77.344191299999991</v>
      </c>
      <c r="BK58" s="3">
        <v>2208</v>
      </c>
      <c r="BL58" s="12">
        <v>0.13058589581089886</v>
      </c>
      <c r="BM58" s="5">
        <v>0</v>
      </c>
      <c r="BN58" s="5">
        <v>4.3527233576184914</v>
      </c>
      <c r="BO58" s="5">
        <v>8.2694471621031357E-2</v>
      </c>
      <c r="BP58" s="5">
        <v>6.7690000000000001</v>
      </c>
      <c r="BQ58" s="5">
        <v>5.2110000000000003</v>
      </c>
      <c r="BR58" s="3">
        <v>67.099999999999994</v>
      </c>
      <c r="BS58" s="11">
        <v>58.062732219696045</v>
      </c>
      <c r="BT58" s="11">
        <v>2.1790120601654053</v>
      </c>
      <c r="BU58" s="10">
        <v>1952</v>
      </c>
      <c r="BV58" s="11">
        <v>44.192170731707321</v>
      </c>
      <c r="BW58" s="11">
        <v>55.656073170731709</v>
      </c>
      <c r="BX58" s="17">
        <v>89.829931286823523</v>
      </c>
      <c r="BY58" s="17">
        <v>87.5955296378567</v>
      </c>
      <c r="CB58" s="17">
        <v>34.444360000000003</v>
      </c>
      <c r="CG58" s="5">
        <v>0.53776207811937149</v>
      </c>
      <c r="CH58" s="5">
        <v>1.1048125093842742</v>
      </c>
      <c r="CI58" s="5">
        <v>4.8918999218735779</v>
      </c>
      <c r="CJ58" s="8">
        <v>3.2160000000000002</v>
      </c>
      <c r="CL58" s="3">
        <v>29.76</v>
      </c>
      <c r="CM58" s="5">
        <v>39.36</v>
      </c>
      <c r="CN58" s="5">
        <v>9.2799999999999994</v>
      </c>
      <c r="CP58" s="11">
        <v>0.723471999168396</v>
      </c>
      <c r="CQ58" s="11">
        <v>-0.77312817599999994</v>
      </c>
      <c r="CR58" s="11">
        <v>-0.71470552700000001</v>
      </c>
      <c r="CS58" s="12">
        <v>5</v>
      </c>
      <c r="CT58" s="11">
        <v>1.7339721850000001</v>
      </c>
      <c r="CV58" s="45">
        <v>52.5</v>
      </c>
      <c r="CW58" s="45">
        <v>38.9</v>
      </c>
      <c r="CX58" s="45">
        <v>30.5</v>
      </c>
      <c r="CY58" s="45">
        <v>41.3</v>
      </c>
      <c r="CZ58" s="46"/>
      <c r="DA58" s="45">
        <v>24.4</v>
      </c>
      <c r="DB58" s="49"/>
      <c r="DC58" s="17"/>
      <c r="DD58" s="12">
        <v>1</v>
      </c>
      <c r="DG58" s="11">
        <v>8.5620098114013672</v>
      </c>
      <c r="DH58" s="50">
        <v>1135775</v>
      </c>
      <c r="DI58" s="20">
        <v>0.21971839666366577</v>
      </c>
      <c r="DJ58" s="21">
        <f t="shared" si="9"/>
        <v>24</v>
      </c>
      <c r="DL58" s="12" t="e">
        <f t="shared" si="3"/>
        <v>#DIV/0!</v>
      </c>
    </row>
    <row r="59" spans="1:116" ht="15">
      <c r="A59" s="2" t="s">
        <v>84</v>
      </c>
      <c r="B59" s="1" t="s">
        <v>83</v>
      </c>
      <c r="C59" s="1" t="s">
        <v>83</v>
      </c>
      <c r="D59" s="10">
        <v>576000</v>
      </c>
      <c r="E59" s="10">
        <v>868000</v>
      </c>
      <c r="F59" s="11">
        <f t="shared" si="1"/>
        <v>1.2061295704837027</v>
      </c>
      <c r="G59" s="51">
        <v>4229000000</v>
      </c>
      <c r="H59" s="13">
        <v>10607036559</v>
      </c>
      <c r="I59" s="11">
        <f t="shared" si="14"/>
        <v>23356.008193656598</v>
      </c>
      <c r="J59" s="11">
        <v>30320.474229754149</v>
      </c>
      <c r="K59" s="11">
        <v>2.0980310000000002</v>
      </c>
      <c r="L59" s="11">
        <v>3.0432990000000002</v>
      </c>
      <c r="M59" s="12">
        <f t="shared" si="15"/>
        <v>9687.7497543725549</v>
      </c>
      <c r="N59" s="12">
        <f t="shared" si="13"/>
        <v>10865.100427714398</v>
      </c>
      <c r="O59" s="14"/>
      <c r="Q59" s="11">
        <v>1977.481</v>
      </c>
      <c r="R59" s="11">
        <v>1960.501</v>
      </c>
      <c r="S59" s="11">
        <v>2488.268</v>
      </c>
      <c r="T59" s="11">
        <v>3045.366</v>
      </c>
      <c r="U59" s="11">
        <v>3592.8609999999999</v>
      </c>
      <c r="V59" s="11">
        <v>3349.7339999999999</v>
      </c>
      <c r="W59" s="11">
        <v>3711.28</v>
      </c>
      <c r="X59" s="11">
        <v>3950.2820000000002</v>
      </c>
      <c r="Y59" s="11">
        <v>4177.8940000000002</v>
      </c>
      <c r="Z59" s="11">
        <v>4513.7860000000001</v>
      </c>
      <c r="AA59" s="11">
        <v>4556.2330000000002</v>
      </c>
      <c r="AB59" s="11">
        <v>4468.8249999999998</v>
      </c>
      <c r="AC59" s="11">
        <v>4431.7160000000003</v>
      </c>
      <c r="AD59" s="11">
        <v>4284.2179999999998</v>
      </c>
      <c r="AE59" s="11">
        <f t="shared" si="16"/>
        <v>1.0038733744975519</v>
      </c>
      <c r="AF59" s="53">
        <v>-0.64781722839508904</v>
      </c>
      <c r="AG59" s="11">
        <v>27.86383</v>
      </c>
      <c r="AH59" s="11">
        <v>17.745629999999998</v>
      </c>
      <c r="AI59" s="11">
        <v>23.53257</v>
      </c>
      <c r="AJ59" s="11">
        <v>-4.4053079999999998</v>
      </c>
      <c r="AK59" s="11">
        <v>19.985776390150466</v>
      </c>
      <c r="AM59" s="5">
        <v>12.002130981022821</v>
      </c>
      <c r="AN59" s="5"/>
      <c r="AO59" s="5"/>
      <c r="AP59" s="5">
        <v>1.8370295942321819</v>
      </c>
      <c r="AR59" s="11">
        <v>1.9823805489999999</v>
      </c>
      <c r="AS59" s="5">
        <v>43.634413966562967</v>
      </c>
      <c r="AT59" s="5">
        <v>61.732345644729328</v>
      </c>
      <c r="AU59" s="5">
        <v>86.628714280804715</v>
      </c>
      <c r="AV59" s="5">
        <v>108.81532689072257</v>
      </c>
      <c r="AY59" s="4"/>
      <c r="AZ59" s="12">
        <v>-35000</v>
      </c>
      <c r="BA59" s="12">
        <v>181066.9</v>
      </c>
      <c r="BB59" s="10">
        <v>342261.1</v>
      </c>
      <c r="BC59" s="11">
        <f t="shared" si="17"/>
        <v>31.435225694444444</v>
      </c>
      <c r="BD59" s="16">
        <v>39.431002304147462</v>
      </c>
      <c r="BE59" s="5">
        <v>22.312762627036843</v>
      </c>
      <c r="BF59" s="5">
        <v>17.94449283208964</v>
      </c>
      <c r="BG59" s="5">
        <v>25.611171015381416</v>
      </c>
      <c r="BH59" s="5">
        <v>13.23179774487418</v>
      </c>
      <c r="BI59" s="17">
        <v>804.03078530000005</v>
      </c>
      <c r="BJ59" s="11">
        <v>35.948477799999999</v>
      </c>
      <c r="BK59" s="3">
        <v>11445</v>
      </c>
      <c r="BL59" s="12">
        <v>0</v>
      </c>
      <c r="BM59" s="5">
        <v>0</v>
      </c>
      <c r="BN59" s="5">
        <v>0</v>
      </c>
      <c r="BO59" s="5">
        <v>1.7387310584607829</v>
      </c>
      <c r="BP59" s="5">
        <v>4.0540000000000003</v>
      </c>
      <c r="BQ59" s="5">
        <v>2.6930000000000001</v>
      </c>
      <c r="BR59" s="3">
        <v>15.4</v>
      </c>
      <c r="BT59" s="11">
        <v>0</v>
      </c>
      <c r="BU59" s="10">
        <v>3033</v>
      </c>
      <c r="BV59" s="11">
        <v>61.798780487804883</v>
      </c>
      <c r="BW59" s="11">
        <v>69.043463414634161</v>
      </c>
      <c r="BX59" s="17">
        <v>73.964059196617328</v>
      </c>
      <c r="BY59" s="17">
        <v>56.566924778761049</v>
      </c>
      <c r="BZ59" s="17">
        <v>5.1128</v>
      </c>
      <c r="CA59" s="17">
        <v>11.040699999999999</v>
      </c>
      <c r="CC59" s="17">
        <v>12.4</v>
      </c>
      <c r="CD59" s="17">
        <v>8</v>
      </c>
      <c r="CE59" s="17">
        <v>10.8658</v>
      </c>
      <c r="CG59" s="5">
        <v>13.447665970339774</v>
      </c>
      <c r="CH59" s="5">
        <v>16.106818272810987</v>
      </c>
      <c r="CI59" s="5">
        <v>75.363452022919901</v>
      </c>
      <c r="CJ59" s="8">
        <v>52.33</v>
      </c>
      <c r="CK59" s="11">
        <v>42.5</v>
      </c>
      <c r="CL59" s="3"/>
      <c r="CM59" s="5"/>
      <c r="CN59" s="5"/>
      <c r="CP59" s="11">
        <v>0.54794198274612427</v>
      </c>
      <c r="CQ59" s="11">
        <v>-0.75541838299999997</v>
      </c>
      <c r="CR59" s="11">
        <v>-0.73671746699999996</v>
      </c>
      <c r="CS59" s="12">
        <v>6</v>
      </c>
      <c r="CT59" s="11">
        <v>0.220326941</v>
      </c>
      <c r="CV59" s="45"/>
      <c r="CW59" s="46"/>
      <c r="CX59" s="46"/>
      <c r="CY59" s="46"/>
      <c r="CZ59" s="46"/>
      <c r="DA59" s="48"/>
      <c r="DB59" s="49"/>
      <c r="DC59" s="17"/>
      <c r="DG59" s="11">
        <v>-18</v>
      </c>
      <c r="DH59" s="50"/>
      <c r="DI59" s="20">
        <v>0.21565410494804382</v>
      </c>
      <c r="DJ59" s="21">
        <f t="shared" si="9"/>
        <v>25</v>
      </c>
      <c r="DL59" s="12">
        <f t="shared" si="3"/>
        <v>1.1623451833237208</v>
      </c>
    </row>
    <row r="60" spans="1:116" ht="15">
      <c r="A60" s="2" t="s">
        <v>82</v>
      </c>
      <c r="B60" s="1" t="s">
        <v>81</v>
      </c>
      <c r="C60" s="1" t="s">
        <v>81</v>
      </c>
      <c r="D60" s="10">
        <v>4711439</v>
      </c>
      <c r="E60" s="10">
        <v>5250000</v>
      </c>
      <c r="F60" s="11">
        <f t="shared" si="1"/>
        <v>0.31833733843275841</v>
      </c>
      <c r="G60" s="51">
        <v>224100000000</v>
      </c>
      <c r="H60" s="23">
        <v>492168000000</v>
      </c>
      <c r="I60" s="11">
        <f t="shared" si="14"/>
        <v>97361.718988272274</v>
      </c>
      <c r="J60" s="11">
        <v>184729.51518163682</v>
      </c>
      <c r="K60" s="11">
        <v>2.5786280000000001</v>
      </c>
      <c r="L60" s="11">
        <v>2.9504169999999998</v>
      </c>
      <c r="M60" s="12">
        <f t="shared" si="15"/>
        <v>34004.263627017281</v>
      </c>
      <c r="N60" s="12">
        <f t="shared" si="13"/>
        <v>62325.692826648323</v>
      </c>
      <c r="O60" s="14">
        <v>6181.5709999999999</v>
      </c>
      <c r="P60" s="15">
        <v>7852.7690000000002</v>
      </c>
      <c r="Q60" s="11">
        <v>9080.4529999999995</v>
      </c>
      <c r="R60" s="11">
        <v>11248.37</v>
      </c>
      <c r="S60" s="11">
        <v>13909.5</v>
      </c>
      <c r="T60" s="11">
        <v>16612.439999999999</v>
      </c>
      <c r="U60" s="11">
        <v>19027.55</v>
      </c>
      <c r="V60" s="11">
        <v>21252.27</v>
      </c>
      <c r="W60" s="11">
        <v>24425.03</v>
      </c>
      <c r="X60" s="11">
        <v>22575.75</v>
      </c>
      <c r="Y60" s="11">
        <v>28263.29</v>
      </c>
      <c r="Z60" s="11">
        <v>31760.53</v>
      </c>
      <c r="AA60" s="11">
        <v>33089.56</v>
      </c>
      <c r="AB60" s="11">
        <v>34898.18</v>
      </c>
      <c r="AC60" s="11">
        <v>35130.92</v>
      </c>
      <c r="AD60" s="11">
        <v>32161.5</v>
      </c>
      <c r="AE60" s="11">
        <f t="shared" si="16"/>
        <v>1.9429949197630105</v>
      </c>
      <c r="AF60" s="53">
        <v>0.89002532389724498</v>
      </c>
      <c r="AG60" s="11">
        <v>32.514969999999998</v>
      </c>
      <c r="AH60" s="11">
        <v>20.239840000000001</v>
      </c>
      <c r="AI60" s="11">
        <v>23.512</v>
      </c>
      <c r="AJ60" s="11">
        <v>22.791180000000001</v>
      </c>
      <c r="AK60" s="11">
        <v>28.771306423852089</v>
      </c>
      <c r="AL60" s="11">
        <v>20.775763943612642</v>
      </c>
      <c r="AM60" s="5">
        <v>17.517072899894508</v>
      </c>
      <c r="AN60" s="5">
        <v>25.101129498292618</v>
      </c>
      <c r="AO60" s="5">
        <v>0.94523424713469484</v>
      </c>
      <c r="AP60" s="5">
        <v>-1.966846096049732</v>
      </c>
      <c r="AQ60" s="11">
        <v>0.23451620500000001</v>
      </c>
      <c r="AR60" s="11">
        <v>2.5246902000000002E-2</v>
      </c>
      <c r="AS60" s="5">
        <v>28.549219921159292</v>
      </c>
      <c r="AT60" s="5">
        <v>34.911712342760417</v>
      </c>
      <c r="AU60" s="5">
        <v>50.957748042862697</v>
      </c>
      <c r="AV60" s="5">
        <v>72.280886087032655</v>
      </c>
      <c r="AW60" s="11">
        <v>1</v>
      </c>
      <c r="AY60" s="4" t="s">
        <v>433</v>
      </c>
      <c r="AZ60" s="12">
        <v>55001</v>
      </c>
      <c r="BA60" s="12">
        <v>2301726</v>
      </c>
      <c r="BB60" s="10">
        <v>2709121.5090000001</v>
      </c>
      <c r="BC60" s="11">
        <f t="shared" si="17"/>
        <v>48.853991317726923</v>
      </c>
      <c r="BD60" s="16">
        <v>51.60231445714286</v>
      </c>
      <c r="BE60" s="5">
        <v>39.233308877476155</v>
      </c>
      <c r="BF60" s="5">
        <v>28.180132485925053</v>
      </c>
      <c r="BG60" s="5">
        <v>10.833944729762777</v>
      </c>
      <c r="BH60" s="5">
        <v>2.6577805248377517</v>
      </c>
      <c r="BI60" s="17">
        <v>18464.953440000001</v>
      </c>
      <c r="BJ60" s="11">
        <v>3.8720539</v>
      </c>
      <c r="BK60" s="3">
        <v>6335</v>
      </c>
      <c r="BL60" s="12">
        <v>6.305781667152946E-2</v>
      </c>
      <c r="BM60" s="5">
        <v>0</v>
      </c>
      <c r="BN60" s="5">
        <v>0</v>
      </c>
      <c r="BO60" s="5">
        <v>12.124609357273593</v>
      </c>
      <c r="BP60" s="5">
        <v>1.6879999999999999</v>
      </c>
      <c r="BQ60" s="5">
        <v>1.8638600000000001</v>
      </c>
      <c r="BR60" s="3">
        <v>2.5</v>
      </c>
      <c r="BS60" s="11">
        <v>0</v>
      </c>
      <c r="BT60" s="11">
        <v>9.9999999747524271E-7</v>
      </c>
      <c r="BU60" s="10">
        <v>3215</v>
      </c>
      <c r="BV60" s="11">
        <v>71.673658536585378</v>
      </c>
      <c r="BW60" s="11">
        <v>79.719512195121965</v>
      </c>
      <c r="BX60" s="17">
        <v>48.429519612574921</v>
      </c>
      <c r="BY60" s="17">
        <v>50.319970012690419</v>
      </c>
      <c r="BZ60" s="17">
        <v>7.4978999999999996</v>
      </c>
      <c r="CA60" s="17">
        <v>10.286300000000001</v>
      </c>
      <c r="CC60" s="17">
        <v>27.4</v>
      </c>
      <c r="CD60" s="17">
        <v>13.1</v>
      </c>
      <c r="CE60" s="17">
        <v>10.3413</v>
      </c>
      <c r="CF60" s="17">
        <v>547.5</v>
      </c>
      <c r="CG60" s="5">
        <v>83.938131217341535</v>
      </c>
      <c r="CH60" s="5">
        <v>26.787077389365155</v>
      </c>
      <c r="CI60" s="5">
        <v>144.23810901965851</v>
      </c>
      <c r="CJ60" s="8">
        <v>481.05</v>
      </c>
      <c r="CK60" s="11">
        <v>30.450000762939453</v>
      </c>
      <c r="CL60" s="3">
        <v>26.88</v>
      </c>
      <c r="CM60" s="5">
        <v>36.697013165199998</v>
      </c>
      <c r="CN60" s="5">
        <v>9.6200048662000004</v>
      </c>
      <c r="CO60" s="11">
        <v>0.70999997854232788</v>
      </c>
      <c r="CP60" s="11">
        <v>0.13149729371070862</v>
      </c>
      <c r="CQ60" s="11">
        <v>1.936949799</v>
      </c>
      <c r="CR60" s="11">
        <v>2.2211688980000002</v>
      </c>
      <c r="CS60" s="12">
        <v>1</v>
      </c>
      <c r="CT60" s="11">
        <v>-1.357152852</v>
      </c>
      <c r="CV60" s="45">
        <v>26.200000000000003</v>
      </c>
      <c r="CW60" s="45">
        <v>32.800000000000004</v>
      </c>
      <c r="CX60" s="45">
        <v>64.5</v>
      </c>
      <c r="CY60" s="45">
        <v>12</v>
      </c>
      <c r="CZ60" s="45">
        <v>33</v>
      </c>
      <c r="DA60" s="45">
        <v>58.9</v>
      </c>
      <c r="DB60" s="49">
        <v>3.2</v>
      </c>
      <c r="DC60" s="17">
        <v>71.266666666666666</v>
      </c>
      <c r="DF60" s="13">
        <v>1</v>
      </c>
      <c r="DG60" s="11">
        <v>64.429679870605469</v>
      </c>
      <c r="DH60" s="50">
        <v>333517.90000000002</v>
      </c>
      <c r="DJ60" s="21">
        <f t="shared" si="9"/>
        <v>3</v>
      </c>
      <c r="DL60" s="12">
        <f t="shared" si="3"/>
        <v>1.5902968695038044</v>
      </c>
    </row>
    <row r="61" spans="1:116" ht="15">
      <c r="A61" s="2" t="s">
        <v>86</v>
      </c>
      <c r="B61" s="1" t="s">
        <v>85</v>
      </c>
      <c r="C61" s="1" t="s">
        <v>85</v>
      </c>
      <c r="D61" s="10">
        <v>54000000</v>
      </c>
      <c r="E61" s="10">
        <v>64400000</v>
      </c>
      <c r="F61" s="11">
        <f t="shared" si="1"/>
        <v>0.51802819572362824</v>
      </c>
      <c r="G61" s="51">
        <v>2177000000000</v>
      </c>
      <c r="H61" s="23">
        <v>5211740000000</v>
      </c>
      <c r="I61" s="11">
        <f t="shared" si="14"/>
        <v>95482.456140350871</v>
      </c>
      <c r="J61" s="11">
        <v>176781.9583258644</v>
      </c>
      <c r="K61" s="11">
        <v>2.3185229999999999</v>
      </c>
      <c r="L61" s="11">
        <v>2.9891200000000002</v>
      </c>
      <c r="M61" s="12">
        <f t="shared" si="15"/>
        <v>43112.155263157896</v>
      </c>
      <c r="N61" s="12">
        <f t="shared" si="13"/>
        <v>69245.952620076467</v>
      </c>
      <c r="O61" s="14">
        <v>7110.7259999999997</v>
      </c>
      <c r="P61" s="15">
        <v>8305.9130000000005</v>
      </c>
      <c r="Q61" s="11">
        <v>10101.31</v>
      </c>
      <c r="R61" s="11">
        <v>12554.48</v>
      </c>
      <c r="S61" s="11">
        <v>15676.11</v>
      </c>
      <c r="T61" s="11">
        <v>18202.91</v>
      </c>
      <c r="U61" s="11">
        <v>21097.67</v>
      </c>
      <c r="V61" s="11">
        <v>22148.51</v>
      </c>
      <c r="W61" s="11">
        <v>25442.6</v>
      </c>
      <c r="X61" s="11">
        <v>26141.72</v>
      </c>
      <c r="Y61" s="11">
        <v>29272.09</v>
      </c>
      <c r="Z61" s="11">
        <v>30974.47</v>
      </c>
      <c r="AA61" s="11">
        <v>31380.76</v>
      </c>
      <c r="AB61" s="11">
        <v>32019.17</v>
      </c>
      <c r="AC61" s="11">
        <v>31981.65</v>
      </c>
      <c r="AD61" s="11">
        <v>30821.67</v>
      </c>
      <c r="AE61" s="11">
        <f t="shared" si="16"/>
        <v>1.5489310076652212</v>
      </c>
      <c r="AF61" s="53">
        <v>0.29167372826371202</v>
      </c>
      <c r="AG61" s="11">
        <v>20.706119999999999</v>
      </c>
      <c r="AH61" s="11">
        <v>18.969470000000001</v>
      </c>
      <c r="AI61" s="11">
        <v>19.57273</v>
      </c>
      <c r="AJ61" s="11">
        <v>16.070419999999999</v>
      </c>
      <c r="AK61" s="11">
        <v>23.851892261442472</v>
      </c>
      <c r="AL61" s="11">
        <v>17.019427736529121</v>
      </c>
      <c r="AM61" s="5">
        <v>19.764118288202894</v>
      </c>
      <c r="AN61" s="5">
        <v>24.63134514624759</v>
      </c>
      <c r="AO61" s="5">
        <v>0.37422764289065535</v>
      </c>
      <c r="AP61" s="5">
        <v>10.792507476027396</v>
      </c>
      <c r="AQ61" s="11">
        <v>0.438021206</v>
      </c>
      <c r="AR61" s="11">
        <v>2.264239254</v>
      </c>
      <c r="AS61" s="5">
        <v>17.997330967487009</v>
      </c>
      <c r="AT61" s="5">
        <v>24.992226993630169</v>
      </c>
      <c r="AU61" s="5">
        <v>36.619017246563814</v>
      </c>
      <c r="AV61" s="5">
        <v>48.04207411668343</v>
      </c>
      <c r="AW61" s="11">
        <v>1</v>
      </c>
      <c r="AX61" s="11">
        <v>-1.2817973E-2</v>
      </c>
      <c r="AY61" s="4" t="s">
        <v>427</v>
      </c>
      <c r="AZ61" s="12">
        <v>500000</v>
      </c>
      <c r="BA61" s="22">
        <v>22800000</v>
      </c>
      <c r="BB61" s="10">
        <v>28664715.739999998</v>
      </c>
      <c r="BC61" s="11">
        <f t="shared" si="17"/>
        <v>42.222222222222221</v>
      </c>
      <c r="BD61" s="16">
        <v>44.510428167701861</v>
      </c>
      <c r="BE61" s="5">
        <v>33.280143548256497</v>
      </c>
      <c r="BF61" s="5">
        <v>18.836996517194635</v>
      </c>
      <c r="BG61" s="5">
        <v>6.150859230458436</v>
      </c>
      <c r="BH61" s="5">
        <v>1.743020223447544</v>
      </c>
      <c r="BI61" s="17">
        <v>25007.467059999999</v>
      </c>
      <c r="BJ61" s="11">
        <v>2.0243625999999999</v>
      </c>
      <c r="BK61" s="3">
        <v>28586</v>
      </c>
      <c r="BL61" s="12">
        <v>5.2792559846069414E-4</v>
      </c>
      <c r="BM61" s="5">
        <v>1.0718536030450053E-2</v>
      </c>
      <c r="BN61" s="5">
        <v>0</v>
      </c>
      <c r="BO61" s="5">
        <v>5.9971241133780779</v>
      </c>
      <c r="BP61" s="5">
        <v>1.927</v>
      </c>
      <c r="BQ61" s="5">
        <v>2.0002399999999998</v>
      </c>
      <c r="BR61" s="3">
        <v>3.2</v>
      </c>
      <c r="BS61" s="11">
        <v>0</v>
      </c>
      <c r="BT61" s="11">
        <v>5.8200000785291195E-3</v>
      </c>
      <c r="BU61" s="10">
        <v>3553</v>
      </c>
      <c r="BV61" s="11">
        <v>72.849268292682936</v>
      </c>
      <c r="BW61" s="11">
        <v>81.068292682926838</v>
      </c>
      <c r="BX61" s="17">
        <v>59.939006242545055</v>
      </c>
      <c r="BY61" s="17">
        <v>54.188681328408514</v>
      </c>
      <c r="BZ61" s="17">
        <v>5.4794</v>
      </c>
      <c r="CA61" s="17">
        <v>10.4313</v>
      </c>
      <c r="CC61" s="17">
        <v>21.3</v>
      </c>
      <c r="CD61" s="17">
        <v>10.6</v>
      </c>
      <c r="CE61" s="17">
        <v>10.208399999999999</v>
      </c>
      <c r="CF61" s="17">
        <v>497.5</v>
      </c>
      <c r="CG61" s="5">
        <v>71.267708275175067</v>
      </c>
      <c r="CH61" s="5">
        <v>56.694332649253667</v>
      </c>
      <c r="CI61" s="5">
        <v>95.091567575620019</v>
      </c>
      <c r="CJ61" s="8">
        <v>574.96799999999996</v>
      </c>
      <c r="CK61" s="11">
        <v>43</v>
      </c>
      <c r="CL61" s="3"/>
      <c r="CM61" s="5"/>
      <c r="CN61" s="5"/>
      <c r="CO61" s="11">
        <v>0.74000000953674316</v>
      </c>
      <c r="CP61" s="11">
        <v>0.10321679711341858</v>
      </c>
      <c r="CQ61" s="11">
        <v>1.4253713130000001</v>
      </c>
      <c r="CR61" s="11">
        <v>1.409841221</v>
      </c>
      <c r="CS61" s="12">
        <v>1</v>
      </c>
      <c r="CT61" s="11">
        <v>-0.54655068100000004</v>
      </c>
      <c r="CV61" s="45">
        <v>42.9</v>
      </c>
      <c r="CW61" s="45">
        <v>41.199999999999996</v>
      </c>
      <c r="CX61" s="45">
        <v>55.000000000000007</v>
      </c>
      <c r="CY61" s="45">
        <v>8.6999999999999993</v>
      </c>
      <c r="CZ61" s="46"/>
      <c r="DA61" s="45">
        <v>18.8</v>
      </c>
      <c r="DB61" s="49"/>
      <c r="DC61" s="17">
        <v>73.799999999999983</v>
      </c>
      <c r="DF61" s="12">
        <v>1</v>
      </c>
      <c r="DG61" s="11">
        <v>46.530780792236328</v>
      </c>
      <c r="DH61" s="50">
        <v>550787.69999999995</v>
      </c>
      <c r="DJ61" s="21">
        <f t="shared" si="9"/>
        <v>7</v>
      </c>
      <c r="DL61" s="12">
        <f t="shared" si="3"/>
        <v>2.614504085984426</v>
      </c>
    </row>
    <row r="62" spans="1:116" ht="15">
      <c r="A62" s="2" t="s">
        <v>316</v>
      </c>
      <c r="B62" s="1" t="s">
        <v>315</v>
      </c>
      <c r="C62" s="1" t="s">
        <v>315</v>
      </c>
      <c r="D62" s="10">
        <v>647436</v>
      </c>
      <c r="E62" s="10">
        <v>1515000</v>
      </c>
      <c r="F62" s="11">
        <f t="shared" si="1"/>
        <v>2.5004434439817089</v>
      </c>
      <c r="G62" s="51">
        <v>17670000000</v>
      </c>
      <c r="H62" s="13">
        <v>57843385846</v>
      </c>
      <c r="I62" s="11">
        <f t="shared" si="14"/>
        <v>57406.922488633951</v>
      </c>
      <c r="J62" s="11">
        <v>79184.093701111153</v>
      </c>
      <c r="K62" s="11">
        <v>1.502831</v>
      </c>
      <c r="L62" s="11">
        <v>2.5225110000000002</v>
      </c>
      <c r="M62" s="12">
        <f t="shared" si="15"/>
        <v>31886.963296216476</v>
      </c>
      <c r="N62" s="12">
        <f t="shared" si="13"/>
        <v>21912.811002199265</v>
      </c>
      <c r="O62" s="14"/>
      <c r="Q62" s="11">
        <v>4518.43</v>
      </c>
      <c r="R62" s="11">
        <v>6833.4549999999999</v>
      </c>
      <c r="S62" s="11">
        <v>8959.6299999999992</v>
      </c>
      <c r="T62" s="11">
        <v>15159.63</v>
      </c>
      <c r="U62" s="11">
        <v>13086.65</v>
      </c>
      <c r="V62" s="11">
        <v>11851.05</v>
      </c>
      <c r="W62" s="11">
        <v>10906.95</v>
      </c>
      <c r="X62" s="11">
        <v>11280.79</v>
      </c>
      <c r="Y62" s="11">
        <v>11046.38</v>
      </c>
      <c r="Z62" s="11">
        <v>10301.450000000001</v>
      </c>
      <c r="AA62" s="11">
        <v>9875.4760000000006</v>
      </c>
      <c r="AB62" s="11">
        <v>10303.530000000001</v>
      </c>
      <c r="AC62" s="11">
        <v>10506.71</v>
      </c>
      <c r="AD62" s="11">
        <v>10283.92</v>
      </c>
      <c r="AE62" s="11">
        <f t="shared" si="16"/>
        <v>-1.1413366567201078</v>
      </c>
      <c r="AF62" s="53">
        <v>-2.4341140339156002</v>
      </c>
      <c r="AG62" s="11">
        <v>49.134749999999997</v>
      </c>
      <c r="AH62" s="11">
        <v>29.857469999999999</v>
      </c>
      <c r="AI62" s="11">
        <v>31.220089999999999</v>
      </c>
      <c r="AJ62" s="11">
        <v>53.983620000000002</v>
      </c>
      <c r="AK62" s="11">
        <v>64.294982698961931</v>
      </c>
      <c r="AL62" s="11">
        <v>47.291411250714489</v>
      </c>
      <c r="AM62" s="5">
        <v>12.21885813148789</v>
      </c>
      <c r="AN62" s="5">
        <v>11.626912871439893</v>
      </c>
      <c r="AO62" s="5"/>
      <c r="AP62" s="5"/>
      <c r="AR62" s="11">
        <v>0.29674508799999999</v>
      </c>
      <c r="AS62" s="5">
        <v>47.9022491349481</v>
      </c>
      <c r="AT62" s="5">
        <v>33.313166063293295</v>
      </c>
      <c r="AU62" s="5">
        <v>97.42647058823529</v>
      </c>
      <c r="AV62" s="5">
        <v>85.503668691235831</v>
      </c>
      <c r="AY62" s="4" t="s">
        <v>419</v>
      </c>
      <c r="AZ62" s="12">
        <v>5000</v>
      </c>
      <c r="BA62" s="12">
        <v>307802.59999999998</v>
      </c>
      <c r="BB62" s="10">
        <v>711005.94070000004</v>
      </c>
      <c r="BC62" s="11">
        <f t="shared" si="17"/>
        <v>47.541780191401152</v>
      </c>
      <c r="BD62" s="16">
        <v>46.931085194719472</v>
      </c>
      <c r="BE62" s="5">
        <v>62.283737024221452</v>
      </c>
      <c r="BF62" s="5">
        <v>53.785604478120653</v>
      </c>
      <c r="BG62" s="5">
        <v>6.4013862456747406</v>
      </c>
      <c r="BH62" s="5">
        <v>5.0603505461741634</v>
      </c>
      <c r="BI62" s="17">
        <v>878.01796320000005</v>
      </c>
      <c r="BJ62" s="11">
        <v>25.716189199999999</v>
      </c>
      <c r="BK62" s="3">
        <v>514</v>
      </c>
      <c r="BL62" s="12">
        <v>5.0951779266162719E-2</v>
      </c>
      <c r="BM62" s="5">
        <v>29.101222734089749</v>
      </c>
      <c r="BN62" s="5">
        <v>0</v>
      </c>
      <c r="BO62" s="5">
        <v>1.4301608712959304</v>
      </c>
      <c r="BP62" s="5">
        <v>5.0229999999999997</v>
      </c>
      <c r="BQ62" s="5">
        <v>3.24</v>
      </c>
      <c r="BR62" s="3">
        <v>51.5</v>
      </c>
      <c r="BS62" s="11">
        <v>100</v>
      </c>
      <c r="BT62" s="11">
        <v>17.034429550170898</v>
      </c>
      <c r="BU62" s="10">
        <v>2730</v>
      </c>
      <c r="BV62" s="11">
        <v>50.510024390243906</v>
      </c>
      <c r="BW62" s="11">
        <v>60.868000000000009</v>
      </c>
      <c r="BX62" s="17">
        <v>72.481969046742819</v>
      </c>
      <c r="BY62" s="17">
        <v>67.979321948557754</v>
      </c>
      <c r="BZ62" s="17">
        <v>1.3781000000000001</v>
      </c>
      <c r="CA62" s="17">
        <v>7.4996</v>
      </c>
      <c r="CC62" s="17">
        <v>12.2</v>
      </c>
      <c r="CD62" s="17">
        <v>7.8</v>
      </c>
      <c r="CE62" s="17">
        <v>8.3850999999999996</v>
      </c>
      <c r="CG62" s="5">
        <v>6.7001856792347141</v>
      </c>
      <c r="CH62" s="5">
        <v>1.7971145799566792</v>
      </c>
      <c r="CI62" s="5">
        <v>93.110879935113985</v>
      </c>
      <c r="CJ62" s="8">
        <v>32.518000000000001</v>
      </c>
      <c r="CK62" s="11">
        <v>59.270000457763672</v>
      </c>
      <c r="CL62" s="3">
        <v>41.45</v>
      </c>
      <c r="CM62" s="5">
        <v>47.93</v>
      </c>
      <c r="CN62" s="5">
        <v>6.07</v>
      </c>
      <c r="CP62" s="11">
        <v>0.76895999908447266</v>
      </c>
      <c r="CQ62" s="11">
        <v>-0.461912349</v>
      </c>
      <c r="CR62" s="11">
        <v>-0.92369171699999997</v>
      </c>
      <c r="CS62" s="12">
        <v>6</v>
      </c>
      <c r="CT62" s="11">
        <v>-0.115363673</v>
      </c>
      <c r="CU62" s="11">
        <v>-0.82999998331069946</v>
      </c>
      <c r="CV62" s="45"/>
      <c r="CW62" s="46"/>
      <c r="CX62" s="46"/>
      <c r="CY62" s="46"/>
      <c r="CZ62" s="46"/>
      <c r="DA62" s="48"/>
      <c r="DB62" s="49"/>
      <c r="DC62" s="17"/>
      <c r="DD62" s="12">
        <v>1</v>
      </c>
      <c r="DG62" s="11">
        <v>-0.6504790186882019</v>
      </c>
      <c r="DH62" s="50">
        <v>255991.3</v>
      </c>
      <c r="DI62" s="20">
        <v>1.8861334770917892E-2</v>
      </c>
      <c r="DJ62" s="21">
        <f t="shared" si="9"/>
        <v>18</v>
      </c>
      <c r="DL62" s="12">
        <f t="shared" si="3"/>
        <v>2.3027517694386823</v>
      </c>
    </row>
    <row r="63" spans="1:116" ht="15">
      <c r="A63" s="2" t="s">
        <v>328</v>
      </c>
      <c r="B63" s="1" t="s">
        <v>327</v>
      </c>
      <c r="C63" s="1" t="s">
        <v>327</v>
      </c>
      <c r="D63" s="10">
        <v>570020</v>
      </c>
      <c r="E63" s="10">
        <v>1713000</v>
      </c>
      <c r="F63" s="11">
        <f t="shared" si="1"/>
        <v>3.2362648540934869</v>
      </c>
      <c r="G63" s="51">
        <v>561000000</v>
      </c>
      <c r="H63" s="12">
        <v>4224779334</v>
      </c>
      <c r="I63" s="11">
        <f t="shared" si="14"/>
        <v>2130.8121128882226</v>
      </c>
      <c r="J63" s="11">
        <v>5493.3056918538359</v>
      </c>
      <c r="K63" s="11">
        <v>1.1351899999999999</v>
      </c>
      <c r="L63" s="11">
        <v>1.618684</v>
      </c>
      <c r="M63" s="12">
        <f t="shared" si="15"/>
        <v>2017.8512147566141</v>
      </c>
      <c r="N63" s="12">
        <f t="shared" si="13"/>
        <v>3277.3563082433702</v>
      </c>
      <c r="O63" s="14"/>
      <c r="Q63" s="11">
        <v>958.06439999999998</v>
      </c>
      <c r="R63" s="11">
        <v>947.77869999999996</v>
      </c>
      <c r="S63" s="11">
        <v>879.97799999999995</v>
      </c>
      <c r="T63" s="11">
        <v>932.0018</v>
      </c>
      <c r="U63" s="11">
        <v>844.46199999999999</v>
      </c>
      <c r="V63" s="11">
        <v>850.7328</v>
      </c>
      <c r="W63" s="11">
        <v>846.20299999999997</v>
      </c>
      <c r="X63" s="11">
        <v>777.98400000000004</v>
      </c>
      <c r="Y63" s="11">
        <v>802.00869999999998</v>
      </c>
      <c r="Z63" s="11">
        <v>1155.71</v>
      </c>
      <c r="AA63" s="11">
        <v>1163.251</v>
      </c>
      <c r="AB63" s="11">
        <v>1325.085</v>
      </c>
      <c r="AC63" s="11">
        <v>1426.7170000000001</v>
      </c>
      <c r="AD63" s="11">
        <v>1464.73</v>
      </c>
      <c r="AE63" s="11">
        <f t="shared" si="16"/>
        <v>1.3296807591478756</v>
      </c>
      <c r="AF63" s="53">
        <v>-0.19768841523119299</v>
      </c>
      <c r="AG63" s="11">
        <v>3.9048419999999999</v>
      </c>
      <c r="AH63" s="11">
        <v>26.414760000000001</v>
      </c>
      <c r="AI63" s="11">
        <v>15.215389999999998</v>
      </c>
      <c r="AJ63" s="11">
        <v>10.65564</v>
      </c>
      <c r="AK63" s="11">
        <v>9.6390146458583423</v>
      </c>
      <c r="AL63" s="11">
        <v>6.2529607250755292</v>
      </c>
      <c r="AM63" s="5"/>
      <c r="AN63" s="5">
        <v>15.940396333657636</v>
      </c>
      <c r="AO63" s="5"/>
      <c r="AP63" s="5">
        <v>5.3781288454694582</v>
      </c>
      <c r="AR63" s="11">
        <v>5.378128845</v>
      </c>
      <c r="AS63" s="5">
        <v>43.614597839135655</v>
      </c>
      <c r="AT63" s="5">
        <v>50.126193353474321</v>
      </c>
      <c r="AU63" s="5">
        <v>88.323192316926765</v>
      </c>
      <c r="AV63" s="5">
        <v>80.570936555891237</v>
      </c>
      <c r="AW63" s="11">
        <v>0.7142857142857143</v>
      </c>
      <c r="AY63" s="4"/>
      <c r="AZ63" s="12">
        <v>14944</v>
      </c>
      <c r="BA63" s="12">
        <v>263279.90000000002</v>
      </c>
      <c r="BB63" s="10">
        <v>765581.23499999999</v>
      </c>
      <c r="BC63" s="11">
        <f t="shared" si="17"/>
        <v>46.187835514543359</v>
      </c>
      <c r="BD63" s="16">
        <v>44.692424693520138</v>
      </c>
      <c r="BE63" s="5">
        <v>9.6564289432587191</v>
      </c>
      <c r="BF63" s="5">
        <v>15.469715749854975</v>
      </c>
      <c r="BG63" s="5">
        <v>34.747527329515876</v>
      </c>
      <c r="BH63" s="5">
        <v>27.453774463048298</v>
      </c>
      <c r="BI63" s="17">
        <v>126</v>
      </c>
      <c r="BJ63" s="11">
        <v>75.956599999999995</v>
      </c>
      <c r="BK63" s="3">
        <v>1799</v>
      </c>
      <c r="BL63" s="12">
        <v>0</v>
      </c>
      <c r="BM63" s="5">
        <v>0</v>
      </c>
      <c r="BN63" s="5">
        <v>0.95759839174416417</v>
      </c>
      <c r="BO63" s="5">
        <v>0.24494555898756429</v>
      </c>
      <c r="BP63" s="5">
        <v>6.3520000000000003</v>
      </c>
      <c r="BQ63" s="5">
        <v>4.9690000000000003</v>
      </c>
      <c r="BR63" s="3">
        <v>78.400000000000006</v>
      </c>
      <c r="BS63" s="11">
        <v>100</v>
      </c>
      <c r="BT63" s="11">
        <v>20.587310791015625</v>
      </c>
      <c r="BU63" s="10">
        <v>2345.333333</v>
      </c>
      <c r="BV63" s="11">
        <v>43.419341463414639</v>
      </c>
      <c r="BW63" s="11">
        <v>56.242317073170739</v>
      </c>
      <c r="BX63" s="17">
        <v>78.157333856700632</v>
      </c>
      <c r="BY63" s="17">
        <v>82.240240933467561</v>
      </c>
      <c r="BZ63" s="17">
        <v>0.46450000000000002</v>
      </c>
      <c r="CA63" s="17">
        <v>2.7852999999999999</v>
      </c>
      <c r="CC63" s="17">
        <v>1.9</v>
      </c>
      <c r="CD63" s="17">
        <v>1.2</v>
      </c>
      <c r="CE63" s="17">
        <v>1.984</v>
      </c>
      <c r="CG63" s="5">
        <v>7.6295498741505456</v>
      </c>
      <c r="CH63" s="5">
        <v>2.8735429964133492</v>
      </c>
      <c r="CI63" s="5">
        <v>84.036471711435297</v>
      </c>
      <c r="CJ63" s="8">
        <v>15.565</v>
      </c>
      <c r="CL63" s="3">
        <v>47.28</v>
      </c>
      <c r="CM63" s="5">
        <v>52.84</v>
      </c>
      <c r="CN63" s="5">
        <v>4.79</v>
      </c>
      <c r="CP63" s="11">
        <v>0.78640198707580566</v>
      </c>
      <c r="CQ63" s="11">
        <v>-0.42983214199999997</v>
      </c>
      <c r="CR63" s="11">
        <v>-0.55536858099999997</v>
      </c>
      <c r="CS63" s="12">
        <v>5</v>
      </c>
      <c r="CT63" s="11">
        <v>-0.26298522200000002</v>
      </c>
      <c r="CV63" s="45"/>
      <c r="CW63" s="46"/>
      <c r="CX63" s="46"/>
      <c r="CY63" s="46"/>
      <c r="CZ63" s="46"/>
      <c r="DA63" s="48"/>
      <c r="DB63" s="49"/>
      <c r="DC63" s="17"/>
      <c r="DD63" s="12">
        <v>1</v>
      </c>
      <c r="DG63" s="11">
        <v>13.457590103149414</v>
      </c>
      <c r="DH63" s="50">
        <v>10013.549999999999</v>
      </c>
      <c r="DI63" s="20">
        <v>0.35199999809265137</v>
      </c>
      <c r="DJ63" s="21">
        <f t="shared" si="9"/>
        <v>20</v>
      </c>
      <c r="DL63" s="12">
        <f t="shared" si="3"/>
        <v>1.692566179514543</v>
      </c>
    </row>
    <row r="64" spans="1:116" ht="15">
      <c r="A64" s="2" t="s">
        <v>320</v>
      </c>
      <c r="B64" s="1" t="s">
        <v>319</v>
      </c>
      <c r="C64" s="1" t="s">
        <v>319</v>
      </c>
      <c r="D64" s="10">
        <v>4897656</v>
      </c>
      <c r="E64" s="10">
        <v>4616000</v>
      </c>
      <c r="F64" s="11">
        <f t="shared" si="1"/>
        <v>-0.17420057091083002</v>
      </c>
      <c r="G64" s="51"/>
      <c r="H64" s="12">
        <v>39395071647</v>
      </c>
      <c r="J64" s="11">
        <v>16111.5707747463</v>
      </c>
      <c r="N64" s="12">
        <f t="shared" si="13"/>
        <v>10332.064751006508</v>
      </c>
      <c r="O64" s="14"/>
      <c r="X64" s="11">
        <v>1977.942</v>
      </c>
      <c r="Y64" s="11">
        <v>2955.482</v>
      </c>
      <c r="Z64" s="11">
        <v>3820.3359999999998</v>
      </c>
      <c r="AA64" s="11">
        <v>4327.8019999999997</v>
      </c>
      <c r="AB64" s="11">
        <v>4712.0420000000004</v>
      </c>
      <c r="AC64" s="11">
        <v>5210.6390000000001</v>
      </c>
      <c r="AD64" s="11">
        <v>5051.299</v>
      </c>
      <c r="AF64" s="53"/>
      <c r="AH64" s="11">
        <v>7.9459419999999996</v>
      </c>
      <c r="AJ64" s="11">
        <v>-7.3878909999999998</v>
      </c>
      <c r="AL64" s="11">
        <v>-7.3665289142178345</v>
      </c>
      <c r="AM64" s="5"/>
      <c r="AN64" s="5">
        <v>24.366624974536322</v>
      </c>
      <c r="AO64" s="5"/>
      <c r="AP64" s="5">
        <v>6.2500321172718341</v>
      </c>
      <c r="AR64" s="11">
        <v>6.127825906</v>
      </c>
      <c r="AS64" s="5"/>
      <c r="AT64" s="5">
        <v>49.018078029255861</v>
      </c>
      <c r="AU64" s="5"/>
      <c r="AV64" s="5">
        <v>78.544686782609546</v>
      </c>
      <c r="AW64" s="11">
        <v>0.11428571428571428</v>
      </c>
      <c r="AX64" s="11">
        <v>0.730119992</v>
      </c>
      <c r="AY64" s="4"/>
      <c r="AZ64" s="12">
        <v>-249999</v>
      </c>
      <c r="BB64" s="10">
        <v>2256741.1979999999</v>
      </c>
      <c r="BC64" s="11"/>
      <c r="BD64" s="16">
        <v>48.889540684575387</v>
      </c>
      <c r="BE64" s="5"/>
      <c r="BF64" s="5">
        <v>21.373200462788418</v>
      </c>
      <c r="BG64" s="5"/>
      <c r="BH64" s="5">
        <v>9.6048143555934136</v>
      </c>
      <c r="BI64" s="17">
        <v>1173.723295</v>
      </c>
      <c r="BJ64" s="11">
        <v>15.074662199999999</v>
      </c>
      <c r="BK64" s="3">
        <v>4445</v>
      </c>
      <c r="BL64" s="12">
        <v>0</v>
      </c>
      <c r="BM64" s="5">
        <v>0.14760614634954436</v>
      </c>
      <c r="BN64" s="5">
        <v>0</v>
      </c>
      <c r="BO64" s="5">
        <v>1.383083474285641</v>
      </c>
      <c r="BP64" s="5">
        <v>2.5019999999999998</v>
      </c>
      <c r="BQ64" s="5">
        <v>1.5820000000000001</v>
      </c>
      <c r="BR64" s="3">
        <v>26</v>
      </c>
      <c r="BS64" s="11">
        <v>0</v>
      </c>
      <c r="BT64" s="11">
        <v>9.8419999703764915E-3</v>
      </c>
      <c r="BU64" s="10">
        <v>2813</v>
      </c>
      <c r="BV64" s="11">
        <v>68.681609756097572</v>
      </c>
      <c r="BW64" s="11">
        <v>71.68395121951221</v>
      </c>
      <c r="BX64" s="17">
        <v>58.445988372224413</v>
      </c>
      <c r="BY64" s="17">
        <v>45.330066276944095</v>
      </c>
      <c r="CB64" s="17">
        <v>108.45001999999999</v>
      </c>
      <c r="CG64" s="5">
        <v>30.514046671938555</v>
      </c>
      <c r="CH64" s="5">
        <v>14.55285302815531</v>
      </c>
      <c r="CI64" s="5">
        <v>66.591038775607444</v>
      </c>
      <c r="CJ64" s="8">
        <v>42.497</v>
      </c>
      <c r="CL64" s="3">
        <v>41.34</v>
      </c>
      <c r="CM64" s="5">
        <v>47.15</v>
      </c>
      <c r="CN64" s="5">
        <v>5.32</v>
      </c>
      <c r="CP64" s="11">
        <v>0.49227398633956909</v>
      </c>
      <c r="CQ64" s="11">
        <v>-0.17419539000000001</v>
      </c>
      <c r="CR64" s="11">
        <v>-0.22735615100000001</v>
      </c>
      <c r="CS64" s="12">
        <v>4</v>
      </c>
      <c r="CT64" s="11">
        <v>0.99117757799999995</v>
      </c>
      <c r="CV64" s="45">
        <v>29.299999999999997</v>
      </c>
      <c r="CW64" s="45">
        <v>22</v>
      </c>
      <c r="CX64" s="45">
        <v>26.700000000000003</v>
      </c>
      <c r="CY64" s="45">
        <v>67.800000000000011</v>
      </c>
      <c r="CZ64" s="45">
        <v>35.9</v>
      </c>
      <c r="DA64" s="45">
        <v>18.099999999999998</v>
      </c>
      <c r="DB64" s="49">
        <v>3.5</v>
      </c>
      <c r="DC64" s="17">
        <v>57.366666666666667</v>
      </c>
      <c r="DG64" s="11">
        <v>42.181159973144531</v>
      </c>
      <c r="DH64" s="50">
        <v>72279.360000000001</v>
      </c>
      <c r="DJ64" s="21">
        <f t="shared" si="9"/>
        <v>38</v>
      </c>
      <c r="DL64" s="12">
        <f t="shared" si="3"/>
        <v>0.87011306540483169</v>
      </c>
    </row>
    <row r="65" spans="1:116" ht="15">
      <c r="A65" s="2" t="s">
        <v>322</v>
      </c>
      <c r="B65" s="1" t="s">
        <v>321</v>
      </c>
      <c r="C65" s="1" t="s">
        <v>59</v>
      </c>
      <c r="D65" s="10">
        <v>78700000</v>
      </c>
      <c r="E65" s="10">
        <v>81800000</v>
      </c>
      <c r="F65" s="11">
        <f t="shared" si="1"/>
        <v>0.11362967113336445</v>
      </c>
      <c r="G65" s="51"/>
      <c r="H65" s="23">
        <v>7399070000000</v>
      </c>
      <c r="J65" s="11">
        <v>174912.48597152642</v>
      </c>
      <c r="K65" s="11">
        <v>2.3532760000000001</v>
      </c>
      <c r="L65" s="11">
        <v>3.0691959999999998</v>
      </c>
      <c r="M65" s="12">
        <f>T65/(BC65/100)</f>
        <v>41169.475565217392</v>
      </c>
      <c r="N65" s="12">
        <f t="shared" si="13"/>
        <v>62762.132620963763</v>
      </c>
      <c r="O65" s="14"/>
      <c r="S65" s="11">
        <v>16237.19</v>
      </c>
      <c r="T65" s="11">
        <v>18047.61</v>
      </c>
      <c r="U65" s="11">
        <v>21416.37</v>
      </c>
      <c r="V65" s="11">
        <v>22609.49</v>
      </c>
      <c r="W65" s="11">
        <v>26165.11</v>
      </c>
      <c r="X65" s="11">
        <v>28290.53</v>
      </c>
      <c r="Y65" s="11">
        <v>30950.09</v>
      </c>
      <c r="Z65" s="11">
        <v>31611.5</v>
      </c>
      <c r="AA65" s="11">
        <v>32661.360000000001</v>
      </c>
      <c r="AB65" s="11">
        <v>33643.629999999997</v>
      </c>
      <c r="AC65" s="11">
        <v>34077.589999999997</v>
      </c>
      <c r="AD65" s="11">
        <v>32488.16</v>
      </c>
      <c r="AE65" s="11">
        <f t="shared" si="16"/>
        <v>1.729007203610585</v>
      </c>
      <c r="AF65" s="53"/>
      <c r="AG65" s="11">
        <v>21.148620000000001</v>
      </c>
      <c r="AH65" s="11">
        <v>18.15945</v>
      </c>
      <c r="AI65" s="11">
        <v>20.750170000000001</v>
      </c>
      <c r="AJ65" s="11">
        <v>21.300740000000001</v>
      </c>
      <c r="AK65" s="11">
        <v>21.067769699774608</v>
      </c>
      <c r="AL65" s="11">
        <v>21.438404739059695</v>
      </c>
      <c r="AM65" s="5">
        <v>21.108079675675555</v>
      </c>
      <c r="AN65" s="5">
        <v>19.696299695465356</v>
      </c>
      <c r="AO65" s="5">
        <v>-0.66178039212448703</v>
      </c>
      <c r="AP65" s="5">
        <v>-4.459751001148005</v>
      </c>
      <c r="AQ65" s="11">
        <v>0.14543034499999999</v>
      </c>
      <c r="AR65" s="11">
        <v>1.1757435940000001</v>
      </c>
      <c r="AS65" s="5">
        <v>20.295061531502242</v>
      </c>
      <c r="AT65" s="5">
        <v>35.889616620082599</v>
      </c>
      <c r="AU65" s="5">
        <v>38.877526939994361</v>
      </c>
      <c r="AV65" s="5">
        <v>76.721872262316964</v>
      </c>
      <c r="AW65" s="11">
        <v>1</v>
      </c>
      <c r="AY65" s="4" t="s">
        <v>418</v>
      </c>
      <c r="AZ65" s="12">
        <v>550000</v>
      </c>
      <c r="BA65" s="22">
        <v>34500000</v>
      </c>
      <c r="BB65" s="10">
        <v>42342912.469999999</v>
      </c>
      <c r="BC65" s="11">
        <f>BA65*100/D65</f>
        <v>43.837357052096571</v>
      </c>
      <c r="BD65" s="16">
        <v>51.763951674816624</v>
      </c>
      <c r="BE65" s="5">
        <v>42.077575063302369</v>
      </c>
      <c r="BF65" s="5">
        <v>26.46535333386278</v>
      </c>
      <c r="BG65" s="5">
        <v>3.1296020488972234</v>
      </c>
      <c r="BH65" s="5">
        <v>0.8086480022049789</v>
      </c>
      <c r="BI65" s="17">
        <v>16549.61492</v>
      </c>
      <c r="BJ65" s="11">
        <v>1.5732966000000002</v>
      </c>
      <c r="BK65" s="3">
        <v>1336</v>
      </c>
      <c r="BL65" s="12">
        <v>4.5073406593958349E-4</v>
      </c>
      <c r="BM65" s="5">
        <v>0.10730594965766233</v>
      </c>
      <c r="BN65" s="5">
        <v>0</v>
      </c>
      <c r="BO65" s="5">
        <v>9.5700222200147582</v>
      </c>
      <c r="BP65" s="5">
        <v>1.45</v>
      </c>
      <c r="BQ65" s="5">
        <v>1.3569100000000001</v>
      </c>
      <c r="BR65" s="3">
        <v>3.5</v>
      </c>
      <c r="BS65" s="11">
        <v>0</v>
      </c>
      <c r="BT65" s="11">
        <v>1.6999999934341758E-4</v>
      </c>
      <c r="BU65" s="10">
        <v>3530</v>
      </c>
      <c r="BV65" s="11">
        <v>71.387988537810358</v>
      </c>
      <c r="BW65" s="11">
        <v>79.936585365853674</v>
      </c>
      <c r="BX65" s="17">
        <v>57.129236315755115</v>
      </c>
      <c r="BY65" s="17">
        <v>50.964314683159792</v>
      </c>
      <c r="BZ65" s="17">
        <v>5.3052000000000001</v>
      </c>
      <c r="CA65" s="17">
        <v>12.208500000000001</v>
      </c>
      <c r="CC65" s="17">
        <v>19.3</v>
      </c>
      <c r="CD65" s="17">
        <v>12.8</v>
      </c>
      <c r="CE65" s="17">
        <v>11.867800000000001</v>
      </c>
      <c r="CF65" s="17">
        <v>516.5</v>
      </c>
      <c r="CG65" s="5">
        <v>79.535685257162257</v>
      </c>
      <c r="CH65" s="5">
        <v>59.47730126349817</v>
      </c>
      <c r="CI65" s="5">
        <v>128.23648116359976</v>
      </c>
      <c r="CJ65" s="8">
        <v>545.34699999999998</v>
      </c>
      <c r="CL65" s="3">
        <v>28.31</v>
      </c>
      <c r="CM65" s="5">
        <v>36.875279559299997</v>
      </c>
      <c r="CN65" s="5">
        <v>8.5208511632999997</v>
      </c>
      <c r="CP65" s="11">
        <v>0.1682019978761673</v>
      </c>
      <c r="CQ65" s="11">
        <v>1.634070707</v>
      </c>
      <c r="CR65" s="11">
        <v>1.7039013270000001</v>
      </c>
      <c r="CS65" s="12">
        <v>1</v>
      </c>
      <c r="CT65" s="11">
        <v>-0.85499999999999998</v>
      </c>
      <c r="CV65" s="45">
        <v>48.5</v>
      </c>
      <c r="CW65" s="45">
        <v>15.9</v>
      </c>
      <c r="CX65" s="45">
        <v>64.600000000000009</v>
      </c>
      <c r="CY65" s="45">
        <v>9.4</v>
      </c>
      <c r="CZ65" s="45">
        <v>57.499999999999993</v>
      </c>
      <c r="DA65" s="45">
        <v>36.799999999999997</v>
      </c>
      <c r="DB65" s="49">
        <v>3</v>
      </c>
      <c r="DC65" s="17">
        <v>66.2</v>
      </c>
      <c r="DF65" s="12">
        <v>1</v>
      </c>
      <c r="DG65" s="11">
        <v>51</v>
      </c>
      <c r="DH65" s="50">
        <v>349898</v>
      </c>
      <c r="DJ65" s="21">
        <f t="shared" si="9"/>
        <v>12</v>
      </c>
      <c r="DL65" s="12" t="e">
        <f t="shared" si="3"/>
        <v>#DIV/0!</v>
      </c>
    </row>
    <row r="66" spans="1:116" ht="15">
      <c r="A66" s="2" t="s">
        <v>324</v>
      </c>
      <c r="B66" s="1" t="s">
        <v>323</v>
      </c>
      <c r="C66" s="1" t="s">
        <v>323</v>
      </c>
      <c r="D66" s="10">
        <v>10100000</v>
      </c>
      <c r="E66" s="10">
        <v>23900000</v>
      </c>
      <c r="F66" s="11">
        <f t="shared" si="1"/>
        <v>2.5333618679125034</v>
      </c>
      <c r="G66" s="51">
        <v>44420000000</v>
      </c>
      <c r="H66" s="13">
        <v>82361937124</v>
      </c>
      <c r="I66" s="11">
        <f>G66/BA66</f>
        <v>11414.108320967192</v>
      </c>
      <c r="J66" s="11">
        <v>7500.9291129770509</v>
      </c>
      <c r="K66" s="11">
        <v>1.7315769999999999</v>
      </c>
      <c r="L66" s="11">
        <v>2.3526220000000002</v>
      </c>
      <c r="M66" s="12">
        <f>T66/(BC66/100)</f>
        <v>2246.9681846505678</v>
      </c>
      <c r="N66" s="12">
        <f t="shared" si="13"/>
        <v>2704.3138802658955</v>
      </c>
      <c r="O66" s="14"/>
      <c r="P66" s="15">
        <v>544.44060000000002</v>
      </c>
      <c r="Q66" s="11">
        <v>603.0376</v>
      </c>
      <c r="R66" s="11">
        <v>565.40419999999995</v>
      </c>
      <c r="S66" s="11">
        <v>938.89200000000005</v>
      </c>
      <c r="T66" s="11">
        <v>865.78909999999996</v>
      </c>
      <c r="U66" s="11">
        <v>807.03129999999999</v>
      </c>
      <c r="V66" s="11">
        <v>803.22329999999999</v>
      </c>
      <c r="W66" s="11">
        <v>843.89949999999999</v>
      </c>
      <c r="X66" s="11">
        <v>844.00409999999999</v>
      </c>
      <c r="Y66" s="11">
        <v>887.05020000000002</v>
      </c>
      <c r="Z66" s="11">
        <v>1045.1020000000001</v>
      </c>
      <c r="AA66" s="11">
        <v>1088.403</v>
      </c>
      <c r="AB66" s="11">
        <v>1143.9949999999999</v>
      </c>
      <c r="AC66" s="11">
        <v>1211.8699999999999</v>
      </c>
      <c r="AD66" s="11">
        <v>1239.165</v>
      </c>
      <c r="AE66" s="11">
        <f t="shared" si="16"/>
        <v>1.0545638213510038</v>
      </c>
      <c r="AF66" s="53">
        <v>0.355516339191015</v>
      </c>
      <c r="AG66" s="11">
        <v>41.582410000000003</v>
      </c>
      <c r="AH66" s="11">
        <v>31.91733</v>
      </c>
      <c r="AI66" s="11">
        <v>27.61035</v>
      </c>
      <c r="AJ66" s="11">
        <v>-7.6103350000000001</v>
      </c>
      <c r="AK66" s="11">
        <v>13.655120693125719</v>
      </c>
      <c r="AL66" s="11">
        <v>8.7277563248593442</v>
      </c>
      <c r="AM66" s="5">
        <v>13.032367840661482</v>
      </c>
      <c r="AN66" s="5">
        <v>9.5883184875824554</v>
      </c>
      <c r="AO66" s="5">
        <v>2.52196706232295</v>
      </c>
      <c r="AP66" s="5">
        <v>6.2447131865727847</v>
      </c>
      <c r="AQ66" s="11">
        <v>2.5219670619999999</v>
      </c>
      <c r="AR66" s="11">
        <v>6.4378399789999996</v>
      </c>
      <c r="AS66" s="5">
        <v>18.427031371945869</v>
      </c>
      <c r="AT66" s="5">
        <v>41.347342413975319</v>
      </c>
      <c r="AU66" s="5">
        <v>37.783458348367219</v>
      </c>
      <c r="AV66" s="5">
        <v>71.849030457896163</v>
      </c>
      <c r="AW66" s="11">
        <v>0.7142857142857143</v>
      </c>
      <c r="AX66" s="11">
        <v>15.89266553</v>
      </c>
      <c r="AY66" s="4" t="s">
        <v>422</v>
      </c>
      <c r="AZ66" s="12">
        <v>-51258</v>
      </c>
      <c r="BA66" s="12">
        <v>3891675</v>
      </c>
      <c r="BB66" s="10">
        <v>10951407.57</v>
      </c>
      <c r="BC66" s="11">
        <f>BA66*100/D66</f>
        <v>38.531435643564357</v>
      </c>
      <c r="BD66" s="16">
        <v>45.821788995815901</v>
      </c>
      <c r="BE66" s="5">
        <v>23.399904097846544</v>
      </c>
      <c r="BF66" s="5">
        <v>18.856993088998092</v>
      </c>
      <c r="BG66" s="5">
        <v>53.105299204029407</v>
      </c>
      <c r="BH66" s="5">
        <v>31.668595999647138</v>
      </c>
      <c r="BI66" s="17">
        <v>190.48374709999999</v>
      </c>
      <c r="BJ66" s="11">
        <v>53.807586399999998</v>
      </c>
      <c r="BK66" s="3">
        <v>4554</v>
      </c>
      <c r="BL66" s="12">
        <v>4.7798705198419427</v>
      </c>
      <c r="BM66" s="5">
        <v>0</v>
      </c>
      <c r="BN66" s="5">
        <v>2.0822827549526783</v>
      </c>
      <c r="BO66" s="5">
        <v>0.42854333306253878</v>
      </c>
      <c r="BP66" s="5">
        <v>6.8150000000000004</v>
      </c>
      <c r="BQ66" s="5">
        <v>3.9122499999999998</v>
      </c>
      <c r="BR66" s="3">
        <v>46.7</v>
      </c>
      <c r="BS66" s="11">
        <v>100</v>
      </c>
      <c r="BT66" s="11">
        <v>25.954290390014648</v>
      </c>
      <c r="BU66" s="10">
        <v>2849</v>
      </c>
      <c r="BV66" s="11">
        <v>51.192000000000007</v>
      </c>
      <c r="BW66" s="11">
        <v>56.817121951219519</v>
      </c>
      <c r="BX66" s="17">
        <v>95.501389046637584</v>
      </c>
      <c r="BY66" s="17">
        <v>72.540954594076098</v>
      </c>
      <c r="BZ66" s="17">
        <v>2.8441999999999998</v>
      </c>
      <c r="CA66" s="17">
        <v>7.0907</v>
      </c>
      <c r="CB66" s="17">
        <v>57.155470000000001</v>
      </c>
      <c r="CC66" s="17">
        <v>1.7</v>
      </c>
      <c r="CD66" s="17">
        <v>1.1000000000000001</v>
      </c>
      <c r="CE66" s="17">
        <v>4.8089000000000004</v>
      </c>
      <c r="CG66" s="5">
        <v>5.4410613702639745</v>
      </c>
      <c r="CH66" s="5">
        <v>1.1217270306349374</v>
      </c>
      <c r="CI66" s="5">
        <v>63.383607705600063</v>
      </c>
      <c r="CJ66" s="8">
        <v>5.17</v>
      </c>
      <c r="CL66" s="3">
        <v>42.76</v>
      </c>
      <c r="CM66" s="5">
        <v>48.31</v>
      </c>
      <c r="CN66" s="5">
        <v>5.2</v>
      </c>
      <c r="CP66" s="11">
        <v>0.67333197593688965</v>
      </c>
      <c r="CQ66" s="11">
        <v>-0.10587632700000001</v>
      </c>
      <c r="CR66" s="11">
        <v>6.2688688000000006E-2</v>
      </c>
      <c r="CS66" s="12">
        <v>1</v>
      </c>
      <c r="CT66" s="11">
        <v>-0.162287653</v>
      </c>
      <c r="CV66" s="45">
        <v>19.600000000000001</v>
      </c>
      <c r="CW66" s="45">
        <v>81.699999999999989</v>
      </c>
      <c r="CX66" s="45">
        <v>43.3</v>
      </c>
      <c r="CY66" s="45">
        <v>72.599999999999994</v>
      </c>
      <c r="CZ66" s="46"/>
      <c r="DA66" s="45">
        <v>8.5</v>
      </c>
      <c r="DB66" s="49"/>
      <c r="DC66" s="17"/>
      <c r="DD66" s="13">
        <v>1</v>
      </c>
      <c r="DG66" s="11">
        <v>7.9415340423583984</v>
      </c>
      <c r="DH66" s="50">
        <v>235516</v>
      </c>
      <c r="DI66" s="20">
        <v>0.294496089220047</v>
      </c>
      <c r="DJ66" s="21">
        <f t="shared" ref="DJ66:DJ97" si="18">COUNTBLANK(D66:DC66)</f>
        <v>8</v>
      </c>
      <c r="DL66" s="12" t="e">
        <f t="shared" si="3"/>
        <v>#DIV/0!</v>
      </c>
    </row>
    <row r="67" spans="1:116" ht="15">
      <c r="A67" s="2" t="s">
        <v>334</v>
      </c>
      <c r="B67" s="1" t="s">
        <v>333</v>
      </c>
      <c r="C67" s="1" t="s">
        <v>333</v>
      </c>
      <c r="D67" s="10">
        <v>9046542</v>
      </c>
      <c r="E67" s="10">
        <v>10700000</v>
      </c>
      <c r="F67" s="11">
        <f t="shared" ref="F67:F130" si="19">(1/34)*LN(E67/D67)*100</f>
        <v>0.49370928300627709</v>
      </c>
      <c r="G67" s="51">
        <v>376400000000</v>
      </c>
      <c r="H67" s="22">
        <v>805019000000</v>
      </c>
      <c r="I67" s="11">
        <f>G67/BA67</f>
        <v>114994.60619082811</v>
      </c>
      <c r="J67" s="11">
        <v>163324.66212387622</v>
      </c>
      <c r="K67" s="11">
        <v>2.40666</v>
      </c>
      <c r="L67" s="11">
        <v>3.0594600000000001</v>
      </c>
      <c r="M67" s="12">
        <f>T67/(BC67/100)</f>
        <v>42151.031884472584</v>
      </c>
      <c r="N67" s="12">
        <f t="shared" si="13"/>
        <v>56169.100007905596</v>
      </c>
      <c r="O67" s="14"/>
      <c r="P67" s="15">
        <v>4904.5929999999998</v>
      </c>
      <c r="Q67" s="11">
        <v>6181.451</v>
      </c>
      <c r="R67" s="11">
        <v>8949.1309999999994</v>
      </c>
      <c r="S67" s="11">
        <v>12296.65</v>
      </c>
      <c r="T67" s="11">
        <v>15250.98</v>
      </c>
      <c r="U67" s="11">
        <v>17491.45</v>
      </c>
      <c r="V67" s="11">
        <v>17121.509999999998</v>
      </c>
      <c r="W67" s="11">
        <v>17825.59</v>
      </c>
      <c r="X67" s="11">
        <v>18350.689999999999</v>
      </c>
      <c r="Y67" s="11">
        <v>21538.91</v>
      </c>
      <c r="Z67" s="11">
        <v>25724.34</v>
      </c>
      <c r="AA67" s="11">
        <v>26931.53</v>
      </c>
      <c r="AB67" s="11">
        <v>27970.83</v>
      </c>
      <c r="AC67" s="11">
        <v>28244.6</v>
      </c>
      <c r="AD67" s="11">
        <v>27284.76</v>
      </c>
      <c r="AE67" s="11">
        <f t="shared" si="16"/>
        <v>1.7108368860998788</v>
      </c>
      <c r="AF67" s="53">
        <v>2.9873525887046601E-2</v>
      </c>
      <c r="AG67" s="11">
        <v>29.778780000000001</v>
      </c>
      <c r="AH67" s="11">
        <v>19.282029999999999</v>
      </c>
      <c r="AI67" s="11">
        <v>22.236550000000001</v>
      </c>
      <c r="AJ67" s="11">
        <v>6.8013839999999997</v>
      </c>
      <c r="AK67" s="11">
        <v>21.893582285722381</v>
      </c>
      <c r="AL67" s="11">
        <v>5.5620605817502522</v>
      </c>
      <c r="AM67" s="5">
        <v>12.899498392238845</v>
      </c>
      <c r="AN67" s="5">
        <v>19.134269319061939</v>
      </c>
      <c r="AO67" s="5"/>
      <c r="AP67" s="5">
        <v>11.918312240313009</v>
      </c>
      <c r="AQ67" s="11">
        <v>8.7430053999999993E-2</v>
      </c>
      <c r="AR67" s="11">
        <v>0.73328971799999998</v>
      </c>
      <c r="AS67" s="5">
        <v>24.769010758657732</v>
      </c>
      <c r="AT67" s="5">
        <v>29.26485446815224</v>
      </c>
      <c r="AU67" s="5">
        <v>41.547869009778985</v>
      </c>
      <c r="AV67" s="5">
        <v>47.912292831075099</v>
      </c>
      <c r="AW67" s="11">
        <v>1</v>
      </c>
      <c r="AX67" s="11">
        <v>1.1538950000000001E-3</v>
      </c>
      <c r="AY67" s="4" t="s">
        <v>427</v>
      </c>
      <c r="AZ67" s="12">
        <v>150000</v>
      </c>
      <c r="BA67" s="12">
        <v>3273197</v>
      </c>
      <c r="BB67" s="10">
        <v>5197643.0449999999</v>
      </c>
      <c r="BC67" s="11">
        <f>BA67*100/D67</f>
        <v>36.181747677731444</v>
      </c>
      <c r="BD67" s="16">
        <v>48.576103224299068</v>
      </c>
      <c r="BE67" s="5">
        <v>30.584758705608088</v>
      </c>
      <c r="BF67" s="5">
        <v>17.54480990022746</v>
      </c>
      <c r="BG67" s="5">
        <v>13.173348243704147</v>
      </c>
      <c r="BH67" s="5">
        <v>3.1138139288194666</v>
      </c>
      <c r="BI67" s="17">
        <v>4849.8616689999999</v>
      </c>
      <c r="BJ67" s="11">
        <v>9.5412680000000005</v>
      </c>
      <c r="BK67" s="3">
        <v>640</v>
      </c>
      <c r="BL67" s="12">
        <v>3.8252526343491071E-2</v>
      </c>
      <c r="BM67" s="5">
        <v>0.13667197062429448</v>
      </c>
      <c r="BN67" s="5">
        <v>0</v>
      </c>
      <c r="BO67" s="5">
        <v>8.7590211639431654</v>
      </c>
      <c r="BP67" s="5">
        <v>2.3650000000000002</v>
      </c>
      <c r="BQ67" s="5">
        <v>1.522</v>
      </c>
      <c r="BR67" s="3">
        <v>2.8</v>
      </c>
      <c r="BS67" s="11">
        <v>0</v>
      </c>
      <c r="BT67" s="11">
        <v>2.8188999742269516E-2</v>
      </c>
      <c r="BU67" s="10">
        <v>3700</v>
      </c>
      <c r="BV67" s="11">
        <v>73.162439024390252</v>
      </c>
      <c r="BW67" s="11">
        <v>80.18780487804878</v>
      </c>
      <c r="BX67" s="17">
        <v>56.530932206249204</v>
      </c>
      <c r="BY67" s="17">
        <v>48.01901736959541</v>
      </c>
      <c r="BZ67" s="17">
        <v>6.2881</v>
      </c>
      <c r="CA67" s="17">
        <v>10.499000000000001</v>
      </c>
      <c r="CC67" s="17">
        <v>24.2</v>
      </c>
      <c r="CD67" s="17">
        <v>22.4</v>
      </c>
      <c r="CE67" s="17">
        <v>10.2485</v>
      </c>
      <c r="CF67" s="17">
        <v>468</v>
      </c>
      <c r="CG67" s="5">
        <v>44.053797060840303</v>
      </c>
      <c r="CH67" s="5">
        <v>52.556093331973209</v>
      </c>
      <c r="CI67" s="5">
        <v>117.82990125311821</v>
      </c>
      <c r="CJ67" s="8">
        <v>89.135999999999996</v>
      </c>
      <c r="CK67" s="11">
        <v>35.110000610351562</v>
      </c>
      <c r="CL67" s="3">
        <v>34.265999999999998</v>
      </c>
      <c r="CM67" s="5">
        <v>41.486563914599998</v>
      </c>
      <c r="CN67" s="5">
        <v>6.7456032391000003</v>
      </c>
      <c r="CO67" s="11">
        <v>0.79000002145767212</v>
      </c>
      <c r="CP67" s="11">
        <v>0.15763010084629059</v>
      </c>
      <c r="CQ67" s="11">
        <v>0.63821995300000001</v>
      </c>
      <c r="CR67" s="11">
        <v>0.118587391</v>
      </c>
      <c r="CS67" s="12">
        <v>1</v>
      </c>
      <c r="CT67" s="11">
        <v>6.4750278999999994E-2</v>
      </c>
      <c r="CU67" s="11">
        <v>1.4700000286102295</v>
      </c>
      <c r="CV67" s="45">
        <v>29.9</v>
      </c>
      <c r="CW67" s="45">
        <v>10.8</v>
      </c>
      <c r="CX67" s="45">
        <v>54.300000000000004</v>
      </c>
      <c r="CY67" s="45">
        <v>38.800000000000004</v>
      </c>
      <c r="CZ67" s="46"/>
      <c r="DA67" s="45">
        <v>23.7</v>
      </c>
      <c r="DB67" s="49"/>
      <c r="DC67" s="17">
        <v>63.766666666666673</v>
      </c>
      <c r="DG67" s="11">
        <v>39.162578582763672</v>
      </c>
      <c r="DH67" s="50">
        <v>105139.9</v>
      </c>
      <c r="DJ67" s="21">
        <f t="shared" si="18"/>
        <v>5</v>
      </c>
      <c r="DL67" s="12">
        <f t="shared" ref="DL67:DL130" si="20">(((AD66/Q66)^(1/49)) -1)*100</f>
        <v>1.4806784822090524</v>
      </c>
    </row>
    <row r="68" spans="1:116" ht="15">
      <c r="A68" s="2" t="s">
        <v>336</v>
      </c>
      <c r="B68" s="1" t="s">
        <v>335</v>
      </c>
      <c r="C68" s="1" t="s">
        <v>335</v>
      </c>
      <c r="D68" s="10">
        <v>95819</v>
      </c>
      <c r="E68" s="10">
        <v>107000</v>
      </c>
      <c r="F68" s="11">
        <f t="shared" si="19"/>
        <v>0.32461129204704298</v>
      </c>
      <c r="G68" s="51"/>
      <c r="H68" s="13">
        <v>7813135146</v>
      </c>
      <c r="O68" s="14"/>
      <c r="S68" s="11">
        <v>2836.0790000000002</v>
      </c>
      <c r="T68" s="11">
        <v>2999.8670000000002</v>
      </c>
      <c r="U68" s="11">
        <v>4573.3630000000003</v>
      </c>
      <c r="V68" s="11">
        <v>5654.7539999999999</v>
      </c>
      <c r="W68" s="11">
        <v>8991.4670000000006</v>
      </c>
      <c r="X68" s="11">
        <v>8307.4330000000009</v>
      </c>
      <c r="Y68" s="11">
        <v>11417.17</v>
      </c>
      <c r="Z68" s="11">
        <v>12647.04</v>
      </c>
      <c r="AA68" s="11">
        <v>12476.34</v>
      </c>
      <c r="AB68" s="11">
        <v>12910.61</v>
      </c>
      <c r="AC68" s="11">
        <v>12885.03</v>
      </c>
      <c r="AD68" s="11">
        <v>12025.85</v>
      </c>
      <c r="AE68" s="11">
        <f t="shared" si="16"/>
        <v>4.0837957212127742</v>
      </c>
      <c r="AF68" s="53"/>
      <c r="AG68" s="11">
        <v>19.002849999999999</v>
      </c>
      <c r="AH68" s="11">
        <v>49.58952</v>
      </c>
      <c r="AI68" s="11">
        <v>50.583789999999993</v>
      </c>
      <c r="AJ68" s="11">
        <v>3.675411</v>
      </c>
      <c r="AL68" s="11">
        <v>-6.6393965904523204</v>
      </c>
      <c r="AM68" s="5"/>
      <c r="AN68" s="5">
        <v>19.334759889343388</v>
      </c>
      <c r="AO68" s="5"/>
      <c r="AP68" s="5">
        <v>14.13919130969342</v>
      </c>
      <c r="AR68" s="11">
        <v>14.51127825</v>
      </c>
      <c r="AS68" s="5"/>
      <c r="AT68" s="5">
        <v>56.648263305984436</v>
      </c>
      <c r="AU68" s="5"/>
      <c r="AV68" s="5">
        <v>83.492540136665639</v>
      </c>
      <c r="AY68" s="4"/>
      <c r="AZ68" s="12">
        <v>-5000</v>
      </c>
      <c r="BB68" s="10"/>
      <c r="BC68" s="11"/>
      <c r="BD68" s="16"/>
      <c r="BE68" s="5"/>
      <c r="BF68" s="5">
        <v>18.385672193333008</v>
      </c>
      <c r="BG68" s="5"/>
      <c r="BH68" s="5">
        <v>6.4822267169642291</v>
      </c>
      <c r="BK68" s="3">
        <v>2971</v>
      </c>
      <c r="BL68" s="12">
        <v>0</v>
      </c>
      <c r="BM68" s="5">
        <v>0</v>
      </c>
      <c r="BN68" s="5"/>
      <c r="BO68" s="5">
        <v>2.3439599104382132</v>
      </c>
      <c r="BP68" s="5">
        <v>4.4359999999999999</v>
      </c>
      <c r="BQ68" s="5">
        <v>2.2639999999999998</v>
      </c>
      <c r="BR68" s="3">
        <v>12.8</v>
      </c>
      <c r="BV68" s="11">
        <v>64.613780487804888</v>
      </c>
      <c r="BW68" s="11">
        <v>75.492341463414633</v>
      </c>
      <c r="BX68" s="17">
        <v>95.334629856677836</v>
      </c>
      <c r="BY68" s="17">
        <v>53.432240921169196</v>
      </c>
      <c r="CB68" s="17">
        <v>99.146140000000003</v>
      </c>
      <c r="CG68" s="5">
        <v>24.054652169729625</v>
      </c>
      <c r="CH68" s="5">
        <v>27.518522082170694</v>
      </c>
      <c r="CI68" s="5">
        <v>61.579909554507836</v>
      </c>
      <c r="CJ68" s="8">
        <v>151.304</v>
      </c>
      <c r="CL68" s="3"/>
      <c r="CM68" s="5"/>
      <c r="CN68" s="5"/>
      <c r="CQ68" s="11">
        <v>0.126522572</v>
      </c>
      <c r="CR68" s="11">
        <v>0.36492143399999999</v>
      </c>
      <c r="CS68" s="12">
        <v>1</v>
      </c>
      <c r="CT68" s="11">
        <v>-0.46043966200000003</v>
      </c>
      <c r="CV68" s="45"/>
      <c r="CW68" s="46"/>
      <c r="CX68" s="46"/>
      <c r="CY68" s="46"/>
      <c r="CZ68" s="46"/>
      <c r="DA68" s="48"/>
      <c r="DB68" s="49"/>
      <c r="DC68" s="17"/>
      <c r="DG68" s="11">
        <v>12.116669654846191</v>
      </c>
      <c r="DH68" s="50"/>
      <c r="DJ68" s="21">
        <f t="shared" si="18"/>
        <v>54</v>
      </c>
      <c r="DL68" s="12">
        <f t="shared" si="20"/>
        <v>3.0765300090392023</v>
      </c>
    </row>
    <row r="69" spans="1:116" ht="15">
      <c r="A69" s="2" t="s">
        <v>338</v>
      </c>
      <c r="B69" s="1" t="s">
        <v>337</v>
      </c>
      <c r="C69" s="1" t="s">
        <v>337</v>
      </c>
      <c r="D69" s="10">
        <v>5910462</v>
      </c>
      <c r="E69" s="10">
        <v>13300000</v>
      </c>
      <c r="F69" s="11">
        <f t="shared" si="19"/>
        <v>2.3854118655181953</v>
      </c>
      <c r="G69" s="51">
        <v>45030000000</v>
      </c>
      <c r="H69" s="23">
        <v>153598000000</v>
      </c>
      <c r="I69" s="11">
        <f>G69/BA69</f>
        <v>21729.584179820391</v>
      </c>
      <c r="J69" s="11">
        <v>29705.420704447384</v>
      </c>
      <c r="K69" s="11">
        <v>1.4276679999999999</v>
      </c>
      <c r="L69" s="11">
        <v>1.9618340000000001</v>
      </c>
      <c r="M69" s="12">
        <f t="shared" ref="M69:M87" si="21">T69/(BC69/100)</f>
        <v>13800.269497749832</v>
      </c>
      <c r="N69" s="12">
        <f t="shared" ref="N69:N74" si="22">AD69/(BD69/100)</f>
        <v>15327.36497856329</v>
      </c>
      <c r="O69" s="14">
        <v>2822.5540000000001</v>
      </c>
      <c r="P69" s="15">
        <v>2692.252</v>
      </c>
      <c r="Q69" s="11">
        <v>2986.7829999999999</v>
      </c>
      <c r="R69" s="11">
        <v>3279.6660000000002</v>
      </c>
      <c r="S69" s="11">
        <v>4048.1640000000002</v>
      </c>
      <c r="T69" s="11">
        <v>4838.5659999999998</v>
      </c>
      <c r="U69" s="11">
        <v>5742.6329999999998</v>
      </c>
      <c r="V69" s="11">
        <v>4910.9579999999996</v>
      </c>
      <c r="W69" s="11">
        <v>4749.942</v>
      </c>
      <c r="X69" s="11">
        <v>5055.4489999999996</v>
      </c>
      <c r="Y69" s="11">
        <v>5452.01</v>
      </c>
      <c r="Z69" s="11">
        <v>5629.1229999999996</v>
      </c>
      <c r="AA69" s="11">
        <v>5809.2929999999997</v>
      </c>
      <c r="AB69" s="11">
        <v>6043.5630000000001</v>
      </c>
      <c r="AC69" s="11">
        <v>6121.558</v>
      </c>
      <c r="AD69" s="11">
        <v>6284.5940000000001</v>
      </c>
      <c r="AE69" s="11">
        <f t="shared" si="16"/>
        <v>0.76906719373215415</v>
      </c>
      <c r="AF69" s="53">
        <v>-0.62105361394748904</v>
      </c>
      <c r="AG69" s="11">
        <v>16.51024</v>
      </c>
      <c r="AH69" s="11">
        <v>13.8223</v>
      </c>
      <c r="AI69" s="11">
        <v>16.611149999999999</v>
      </c>
      <c r="AJ69" s="11">
        <v>5.1097400000000004</v>
      </c>
      <c r="AK69" s="11">
        <v>14.28453867162971</v>
      </c>
      <c r="AL69" s="11">
        <v>3.3033020216720512</v>
      </c>
      <c r="AM69" s="5">
        <v>6.8652458323903929</v>
      </c>
      <c r="AN69" s="5">
        <v>10.277366406186649</v>
      </c>
      <c r="AO69" s="5"/>
      <c r="AP69" s="5">
        <v>1.2019759513572197</v>
      </c>
      <c r="AR69" s="11">
        <v>1.607100258</v>
      </c>
      <c r="AS69" s="5">
        <v>23.533283756256321</v>
      </c>
      <c r="AT69" s="5">
        <v>33.129341903577853</v>
      </c>
      <c r="AU69" s="5">
        <v>45.256314915877539</v>
      </c>
      <c r="AV69" s="5">
        <v>56.497889228746935</v>
      </c>
      <c r="AW69" s="11">
        <v>0.34285714285714286</v>
      </c>
      <c r="AX69" s="11">
        <v>6.9608210210000001</v>
      </c>
      <c r="AY69" s="4" t="s">
        <v>434</v>
      </c>
      <c r="AZ69" s="12">
        <v>-200000</v>
      </c>
      <c r="BA69" s="12">
        <v>2072290</v>
      </c>
      <c r="BB69" s="10">
        <v>5453324.8420000002</v>
      </c>
      <c r="BC69" s="11">
        <f t="shared" ref="BC69:BC87" si="23">BA69*100/D69</f>
        <v>35.061387756151717</v>
      </c>
      <c r="BD69" s="16">
        <v>41.002442421052635</v>
      </c>
      <c r="BE69" s="5">
        <v>18.493646353291986</v>
      </c>
      <c r="BF69" s="5">
        <v>28.458315965715446</v>
      </c>
      <c r="BG69" s="5">
        <v>28.048627488701595</v>
      </c>
      <c r="BH69" s="5">
        <v>12.37364839067858</v>
      </c>
      <c r="BI69" s="17">
        <v>936.82348839999997</v>
      </c>
      <c r="BJ69" s="11">
        <v>42.108923999999995</v>
      </c>
      <c r="BK69" s="3"/>
      <c r="BL69" s="12">
        <v>0</v>
      </c>
      <c r="BM69" s="5">
        <v>0.44222892538800007</v>
      </c>
      <c r="BN69" s="5">
        <v>0.78640747478812101</v>
      </c>
      <c r="BO69" s="5">
        <v>0.96746199518652753</v>
      </c>
      <c r="BP69" s="5">
        <v>6.2009999999999996</v>
      </c>
      <c r="BQ69" s="5">
        <v>4.0179999999999998</v>
      </c>
      <c r="BR69" s="3">
        <v>32.6</v>
      </c>
      <c r="BS69" s="11">
        <v>15.367759764194489</v>
      </c>
      <c r="BT69" s="11">
        <v>0.73545300960540771</v>
      </c>
      <c r="BU69" s="10">
        <v>2171</v>
      </c>
      <c r="BV69" s="11">
        <v>55.14312195121952</v>
      </c>
      <c r="BW69" s="11">
        <v>70.555414634146345</v>
      </c>
      <c r="BX69" s="17">
        <v>91.189374113341344</v>
      </c>
      <c r="BY69" s="17">
        <v>86.129385310171287</v>
      </c>
      <c r="BZ69" s="17">
        <v>1.6187</v>
      </c>
      <c r="CA69" s="17">
        <v>4.0650000000000004</v>
      </c>
      <c r="CC69" s="17">
        <v>2.9</v>
      </c>
      <c r="CD69" s="17">
        <v>2.2000000000000002</v>
      </c>
      <c r="CE69" s="17">
        <v>3.6036999999999999</v>
      </c>
      <c r="CG69" s="5">
        <v>16.254427994915783</v>
      </c>
      <c r="CH69" s="5">
        <v>10.075136093406497</v>
      </c>
      <c r="CI69" s="5">
        <v>123.38722032670401</v>
      </c>
      <c r="CJ69" s="8">
        <v>18.788</v>
      </c>
      <c r="CK69" s="11">
        <v>49.720001220703125</v>
      </c>
      <c r="CL69" s="3">
        <v>53.69</v>
      </c>
      <c r="CM69" s="5">
        <v>57.83</v>
      </c>
      <c r="CN69" s="5">
        <v>3.44</v>
      </c>
      <c r="CP69" s="11">
        <v>0.5121999979019165</v>
      </c>
      <c r="CQ69" s="11">
        <v>-1.1181694529999999</v>
      </c>
      <c r="CR69" s="11">
        <v>-0.60080347000000001</v>
      </c>
      <c r="CS69" s="12">
        <v>4</v>
      </c>
      <c r="CT69" s="11">
        <v>0.73481332499999996</v>
      </c>
      <c r="CU69" s="11">
        <v>0.34999999403953552</v>
      </c>
      <c r="CV69" s="45">
        <v>38.6</v>
      </c>
      <c r="CW69" s="45">
        <v>46.5</v>
      </c>
      <c r="CX69" s="45">
        <v>23</v>
      </c>
      <c r="CY69" s="45">
        <v>58.699999999999996</v>
      </c>
      <c r="CZ69" s="46"/>
      <c r="DA69" s="45">
        <v>15.7</v>
      </c>
      <c r="DB69" s="49"/>
      <c r="DC69" s="17"/>
      <c r="DG69" s="11">
        <v>15.742329597473145</v>
      </c>
      <c r="DH69" s="50">
        <v>108418.3</v>
      </c>
      <c r="DI69" s="20">
        <v>0.3674112856388092</v>
      </c>
      <c r="DJ69" s="21">
        <f t="shared" si="18"/>
        <v>9</v>
      </c>
      <c r="DL69" s="12" t="e">
        <f t="shared" si="20"/>
        <v>#DIV/0!</v>
      </c>
    </row>
    <row r="70" spans="1:116" ht="15">
      <c r="A70" s="2" t="s">
        <v>326</v>
      </c>
      <c r="B70" s="1" t="s">
        <v>325</v>
      </c>
      <c r="C70" s="1" t="s">
        <v>325</v>
      </c>
      <c r="D70" s="10">
        <v>4018826</v>
      </c>
      <c r="E70" s="10">
        <v>10100000</v>
      </c>
      <c r="F70" s="11">
        <f t="shared" si="19"/>
        <v>2.7104282460859004</v>
      </c>
      <c r="G70" s="51">
        <v>5370000000</v>
      </c>
      <c r="H70" s="13">
        <v>22048715603</v>
      </c>
      <c r="I70" s="11">
        <f>G70/BA70</f>
        <v>2765.2517537720969</v>
      </c>
      <c r="J70" s="11">
        <v>4532.0549790605146</v>
      </c>
      <c r="M70" s="12">
        <f t="shared" si="21"/>
        <v>1781.8010667682138</v>
      </c>
      <c r="N70" s="12">
        <f t="shared" si="22"/>
        <v>1721.2518852887281</v>
      </c>
      <c r="O70" s="14"/>
      <c r="Q70" s="11">
        <v>977.3442</v>
      </c>
      <c r="R70" s="11">
        <v>970.65689999999995</v>
      </c>
      <c r="S70" s="11">
        <v>801.05160000000001</v>
      </c>
      <c r="T70" s="11">
        <v>860.99300000000005</v>
      </c>
      <c r="U70" s="11">
        <v>878.56489999999997</v>
      </c>
      <c r="V70" s="11">
        <v>826.92619999999999</v>
      </c>
      <c r="W70" s="11">
        <v>860.96420000000001</v>
      </c>
      <c r="X70" s="11">
        <v>831.58590000000004</v>
      </c>
      <c r="Y70" s="11">
        <v>756.35829999999999</v>
      </c>
      <c r="Z70" s="11">
        <v>870.05020000000002</v>
      </c>
      <c r="AA70" s="11">
        <v>859.476</v>
      </c>
      <c r="AB70" s="11">
        <v>833.61800000000005</v>
      </c>
      <c r="AC70" s="11">
        <v>815.4982</v>
      </c>
      <c r="AD70" s="11">
        <v>826.54070000000002</v>
      </c>
      <c r="AE70" s="11">
        <f t="shared" si="16"/>
        <v>-0.12010945431054396</v>
      </c>
      <c r="AF70" s="53"/>
      <c r="AG70" s="11">
        <v>10.885999999999999</v>
      </c>
      <c r="AH70" s="11">
        <v>38.685029999999998</v>
      </c>
      <c r="AI70" s="11">
        <v>17.508649999999999</v>
      </c>
      <c r="AJ70" s="11">
        <v>30.909089999999999</v>
      </c>
      <c r="AL70" s="11">
        <v>16.853684910781894</v>
      </c>
      <c r="AM70" s="5"/>
      <c r="AN70" s="5">
        <v>7.9681310727820627</v>
      </c>
      <c r="AO70" s="5"/>
      <c r="AP70" s="5">
        <v>3.4328513643659706</v>
      </c>
      <c r="AR70" s="11">
        <v>1.2142325519999999</v>
      </c>
      <c r="AS70" s="5"/>
      <c r="AT70" s="5">
        <v>45.447430693132581</v>
      </c>
      <c r="AU70" s="5"/>
      <c r="AV70" s="5">
        <v>86.164016143412553</v>
      </c>
      <c r="AW70" s="11">
        <v>0.4</v>
      </c>
      <c r="AY70" s="4"/>
      <c r="AZ70" s="12">
        <v>-300000</v>
      </c>
      <c r="BA70" s="12">
        <v>1941957</v>
      </c>
      <c r="BB70" s="10">
        <v>4849993.8569999998</v>
      </c>
      <c r="BC70" s="11">
        <f t="shared" si="23"/>
        <v>48.321499860904652</v>
      </c>
      <c r="BD70" s="16">
        <v>48.01974115841584</v>
      </c>
      <c r="BE70" s="5"/>
      <c r="BF70" s="5">
        <v>52.989258768915995</v>
      </c>
      <c r="BG70" s="5"/>
      <c r="BH70" s="5">
        <v>17.174146834454522</v>
      </c>
      <c r="BI70" s="17">
        <v>151.07210459999999</v>
      </c>
      <c r="BJ70" s="11">
        <v>79.784967100000003</v>
      </c>
      <c r="BK70" s="3">
        <v>1858</v>
      </c>
      <c r="BL70" s="12">
        <v>3.6558366674407856</v>
      </c>
      <c r="BM70" s="5">
        <v>0</v>
      </c>
      <c r="BN70" s="5">
        <v>2.9159815066941692</v>
      </c>
      <c r="BO70" s="5">
        <v>0.14442490452230575</v>
      </c>
      <c r="BP70" s="5">
        <v>6.883</v>
      </c>
      <c r="BQ70" s="5">
        <v>5.3289999999999997</v>
      </c>
      <c r="BR70" s="3">
        <v>87.8</v>
      </c>
      <c r="BS70" s="11">
        <v>100</v>
      </c>
      <c r="BT70" s="11">
        <v>21.009689331054687</v>
      </c>
      <c r="BU70" s="10">
        <v>2529</v>
      </c>
      <c r="BV70" s="11">
        <v>41.145243902439027</v>
      </c>
      <c r="BW70" s="11">
        <v>58.340024390243904</v>
      </c>
      <c r="BX70" s="17">
        <v>86.067007612510977</v>
      </c>
      <c r="BY70" s="17">
        <v>85.333133067133886</v>
      </c>
      <c r="BZ70" s="17">
        <v>4.9268999999999998</v>
      </c>
      <c r="CB70" s="17">
        <v>37.023449999999997</v>
      </c>
      <c r="CG70" s="5">
        <v>0.94351578213882903</v>
      </c>
      <c r="CH70" s="5">
        <v>0.21849839165320253</v>
      </c>
      <c r="CI70" s="5">
        <v>55.687294636341214</v>
      </c>
      <c r="CJ70" s="8">
        <v>4.782</v>
      </c>
      <c r="CL70" s="3">
        <v>39.35</v>
      </c>
      <c r="CM70" s="5">
        <v>46.21</v>
      </c>
      <c r="CN70" s="5">
        <v>6.35</v>
      </c>
      <c r="CP70" s="11">
        <v>0.73894202709197998</v>
      </c>
      <c r="CQ70" s="11">
        <v>-1.608635056</v>
      </c>
      <c r="CR70" s="11">
        <v>-1.227307318</v>
      </c>
      <c r="CS70" s="12">
        <v>7</v>
      </c>
      <c r="CT70" s="11">
        <v>1.8974040130000001</v>
      </c>
      <c r="CV70" s="45"/>
      <c r="CW70" s="46"/>
      <c r="CX70" s="46"/>
      <c r="CY70" s="46"/>
      <c r="CZ70" s="46"/>
      <c r="DA70" s="48"/>
      <c r="DB70" s="49"/>
      <c r="DC70" s="17"/>
      <c r="DD70" s="12">
        <v>1</v>
      </c>
      <c r="DG70" s="11">
        <v>10.400799751281738</v>
      </c>
      <c r="DH70" s="50">
        <v>253825.2</v>
      </c>
      <c r="DI70" s="20">
        <v>0.12755230069160461</v>
      </c>
      <c r="DJ70" s="21">
        <f t="shared" si="18"/>
        <v>31</v>
      </c>
      <c r="DL70" s="12">
        <f t="shared" si="20"/>
        <v>1.5297549241273467</v>
      </c>
    </row>
    <row r="71" spans="1:116" ht="15">
      <c r="A71" s="2" t="s">
        <v>330</v>
      </c>
      <c r="B71" s="1" t="s">
        <v>329</v>
      </c>
      <c r="C71" s="1" t="s">
        <v>329</v>
      </c>
      <c r="D71" s="10">
        <v>680919</v>
      </c>
      <c r="E71" s="10">
        <v>1534000</v>
      </c>
      <c r="F71" s="11">
        <f t="shared" si="19"/>
        <v>2.3887959575976891</v>
      </c>
      <c r="G71" s="51">
        <v>829000000</v>
      </c>
      <c r="H71" s="12">
        <v>1950798168</v>
      </c>
      <c r="I71" s="11">
        <f>G71/BA71</f>
        <v>2895.5499344397194</v>
      </c>
      <c r="J71" s="11">
        <v>3100.8969356824164</v>
      </c>
      <c r="M71" s="12">
        <f t="shared" si="21"/>
        <v>1143.091878781941</v>
      </c>
      <c r="N71" s="12">
        <f t="shared" si="22"/>
        <v>1900.3397936874753</v>
      </c>
      <c r="O71" s="14"/>
      <c r="Q71" s="11">
        <v>344.05799999999999</v>
      </c>
      <c r="R71" s="11">
        <v>389.99459999999999</v>
      </c>
      <c r="S71" s="11">
        <v>300.0308</v>
      </c>
      <c r="T71" s="11">
        <v>480.62810000000002</v>
      </c>
      <c r="U71" s="11">
        <v>378.71609999999998</v>
      </c>
      <c r="V71" s="11">
        <v>464.91539999999998</v>
      </c>
      <c r="W71" s="11">
        <v>425.82</v>
      </c>
      <c r="X71" s="11">
        <v>586.96469999999999</v>
      </c>
      <c r="Y71" s="11">
        <v>453.41079999999999</v>
      </c>
      <c r="Z71" s="11">
        <v>793.62369999999999</v>
      </c>
      <c r="AA71" s="11">
        <v>794.88679999999999</v>
      </c>
      <c r="AB71" s="11">
        <v>791.55799999999999</v>
      </c>
      <c r="AC71" s="11">
        <v>806.37289999999996</v>
      </c>
      <c r="AD71" s="11">
        <v>818.33780000000002</v>
      </c>
      <c r="AE71" s="11">
        <f t="shared" si="16"/>
        <v>1.5652394694705862</v>
      </c>
      <c r="AF71" s="53"/>
      <c r="AG71" s="11">
        <v>15.024839999999999</v>
      </c>
      <c r="AH71" s="11">
        <v>17.497450000000001</v>
      </c>
      <c r="AI71" s="11">
        <v>20.995290000000001</v>
      </c>
      <c r="AJ71" s="11">
        <v>9.955997</v>
      </c>
      <c r="AK71" s="11">
        <v>-5.3643836830560243</v>
      </c>
      <c r="AM71" s="5">
        <v>22.893354900179453</v>
      </c>
      <c r="AN71" s="5"/>
      <c r="AO71" s="5"/>
      <c r="AP71" s="5"/>
      <c r="AQ71" s="11">
        <v>-0.119281647</v>
      </c>
      <c r="AR71" s="11">
        <v>1.6682639079999999</v>
      </c>
      <c r="AS71" s="5">
        <v>25.946688528949036</v>
      </c>
      <c r="AT71" s="5"/>
      <c r="AU71" s="5">
        <v>31.131594691010591</v>
      </c>
      <c r="AV71" s="5"/>
      <c r="AW71" s="11">
        <v>0.37142857142857144</v>
      </c>
      <c r="AY71" s="4"/>
      <c r="AZ71" s="12">
        <v>-12317</v>
      </c>
      <c r="BA71" s="12">
        <v>286301.40000000002</v>
      </c>
      <c r="BB71" s="10">
        <v>660581.95979999995</v>
      </c>
      <c r="BC71" s="11">
        <f t="shared" si="23"/>
        <v>42.046322690364057</v>
      </c>
      <c r="BD71" s="16">
        <v>43.062709243807035</v>
      </c>
      <c r="BE71" s="5">
        <v>25.361724756819083</v>
      </c>
      <c r="BF71" s="5"/>
      <c r="BG71" s="5">
        <v>47.772041390618462</v>
      </c>
      <c r="BH71" s="5"/>
      <c r="BI71" s="17">
        <v>119.2175896</v>
      </c>
      <c r="BJ71" s="11">
        <v>79.356405600000002</v>
      </c>
      <c r="BK71" s="3">
        <v>10301</v>
      </c>
      <c r="BL71" s="12">
        <v>0</v>
      </c>
      <c r="BM71" s="5">
        <v>0</v>
      </c>
      <c r="BN71" s="5">
        <v>0</v>
      </c>
      <c r="BO71" s="5">
        <v>0.1854539791309765</v>
      </c>
      <c r="BP71" s="5">
        <v>6.94</v>
      </c>
      <c r="BQ71" s="5">
        <v>5.6589999999999998</v>
      </c>
      <c r="BR71" s="3">
        <v>115.2</v>
      </c>
      <c r="BS71" s="11">
        <v>100</v>
      </c>
      <c r="BT71" s="11">
        <v>19.612699508666992</v>
      </c>
      <c r="BU71" s="10">
        <v>2288</v>
      </c>
      <c r="BV71" s="11">
        <v>38.448146341463421</v>
      </c>
      <c r="BW71" s="11">
        <v>48.179097560975613</v>
      </c>
      <c r="BX71" s="17">
        <v>79.551782384329698</v>
      </c>
      <c r="BY71" s="17">
        <v>85.532854013135619</v>
      </c>
      <c r="CG71" s="5">
        <v>2.3032805917258212</v>
      </c>
      <c r="CH71" s="5">
        <v>0.30073022065552235</v>
      </c>
      <c r="CI71" s="5">
        <v>34.787918144760255</v>
      </c>
      <c r="CJ71" s="8"/>
      <c r="CL71" s="3">
        <v>35.520000000000003</v>
      </c>
      <c r="CM71" s="5">
        <v>43</v>
      </c>
      <c r="CN71" s="5">
        <v>7.23</v>
      </c>
      <c r="CP71" s="11">
        <v>0.80821400880813599</v>
      </c>
      <c r="CQ71" s="11">
        <v>-1.37844743</v>
      </c>
      <c r="CR71" s="11">
        <v>-1.124156012</v>
      </c>
      <c r="CS71" s="12">
        <v>4</v>
      </c>
      <c r="CT71" s="11">
        <v>0.488457266</v>
      </c>
      <c r="CV71" s="45"/>
      <c r="CW71" s="46"/>
      <c r="CX71" s="46"/>
      <c r="CY71" s="46"/>
      <c r="CZ71" s="46"/>
      <c r="DA71" s="48"/>
      <c r="DB71" s="49"/>
      <c r="DC71" s="17"/>
      <c r="DD71" s="12">
        <v>1</v>
      </c>
      <c r="DG71" s="11">
        <v>12.075819969177246</v>
      </c>
      <c r="DH71" s="50">
        <v>28226.06</v>
      </c>
      <c r="DI71" s="20">
        <v>0.19357140362262726</v>
      </c>
      <c r="DJ71" s="21">
        <f t="shared" si="18"/>
        <v>34</v>
      </c>
      <c r="DL71" s="12">
        <f t="shared" si="20"/>
        <v>-0.34143564181448038</v>
      </c>
    </row>
    <row r="72" spans="1:116" ht="15">
      <c r="A72" s="2" t="s">
        <v>340</v>
      </c>
      <c r="B72" s="1" t="s">
        <v>339</v>
      </c>
      <c r="C72" s="1" t="s">
        <v>339</v>
      </c>
      <c r="D72" s="10">
        <v>767977</v>
      </c>
      <c r="E72" s="10">
        <v>753000</v>
      </c>
      <c r="F72" s="11">
        <f t="shared" si="19"/>
        <v>-5.7925167596070824E-2</v>
      </c>
      <c r="G72" s="51"/>
      <c r="H72" s="12">
        <v>11118080426</v>
      </c>
      <c r="J72" s="11">
        <v>33053.708734862164</v>
      </c>
      <c r="K72" s="11">
        <v>2.1499839999999999</v>
      </c>
      <c r="L72" s="11">
        <v>2.5821139999999998</v>
      </c>
      <c r="M72" s="12">
        <f t="shared" si="21"/>
        <v>8405.4677314378951</v>
      </c>
      <c r="N72" s="12">
        <f t="shared" si="22"/>
        <v>9591.3718660648337</v>
      </c>
      <c r="O72" s="14"/>
      <c r="S72" s="11">
        <v>2018.8779999999999</v>
      </c>
      <c r="T72" s="11">
        <v>2625.1039999999998</v>
      </c>
      <c r="U72" s="11">
        <v>2316.0540000000001</v>
      </c>
      <c r="V72" s="11">
        <v>1421.9369999999999</v>
      </c>
      <c r="W72" s="11">
        <v>1436.854</v>
      </c>
      <c r="X72" s="11">
        <v>2141.7959999999998</v>
      </c>
      <c r="Y72" s="11">
        <v>3307.1729999999998</v>
      </c>
      <c r="Z72" s="11">
        <v>3760.625</v>
      </c>
      <c r="AA72" s="11">
        <v>3696.6959999999999</v>
      </c>
      <c r="AB72" s="11">
        <v>4026.0459999999998</v>
      </c>
      <c r="AC72" s="11">
        <v>4147.4129999999996</v>
      </c>
      <c r="AD72" s="11">
        <v>4338.4949999999999</v>
      </c>
      <c r="AE72" s="11">
        <f t="shared" si="16"/>
        <v>1.4776676455067599</v>
      </c>
      <c r="AF72" s="53"/>
      <c r="AG72" s="11">
        <v>63.873309999999996</v>
      </c>
      <c r="AH72" s="11">
        <v>26.172059999999998</v>
      </c>
      <c r="AI72" s="11">
        <v>41.71367</v>
      </c>
      <c r="AJ72" s="11">
        <v>1.933079</v>
      </c>
      <c r="AK72" s="11">
        <v>33.035791278193415</v>
      </c>
      <c r="AL72" s="11">
        <v>2.0255973417478588</v>
      </c>
      <c r="AM72" s="5">
        <v>19.612631050438573</v>
      </c>
      <c r="AN72" s="5">
        <v>16.172584129961301</v>
      </c>
      <c r="AO72" s="5"/>
      <c r="AP72" s="5"/>
      <c r="AR72" s="11">
        <v>7.1223146149999996</v>
      </c>
      <c r="AS72" s="5">
        <v>74.905263834131844</v>
      </c>
      <c r="AT72" s="5"/>
      <c r="AU72" s="5">
        <v>149.78526181631295</v>
      </c>
      <c r="AV72" s="5"/>
      <c r="AW72" s="11">
        <v>0.34285714285714286</v>
      </c>
      <c r="AY72" s="4"/>
      <c r="AZ72" s="12">
        <v>-40000</v>
      </c>
      <c r="BA72" s="12">
        <v>239846.2</v>
      </c>
      <c r="BB72" s="10">
        <v>340606.82669999998</v>
      </c>
      <c r="BC72" s="11">
        <f t="shared" si="23"/>
        <v>31.230909259001248</v>
      </c>
      <c r="BD72" s="16">
        <v>45.233310318725096</v>
      </c>
      <c r="BE72" s="5">
        <v>34.341684647896209</v>
      </c>
      <c r="BF72" s="5">
        <v>34.301468659617136</v>
      </c>
      <c r="BG72" s="5">
        <v>31.107060596422837</v>
      </c>
      <c r="BH72" s="5">
        <v>20.568156563909024</v>
      </c>
      <c r="BI72" s="17">
        <v>1546.832825</v>
      </c>
      <c r="BJ72" s="11">
        <v>14.848882999999999</v>
      </c>
      <c r="BK72" s="3">
        <v>793</v>
      </c>
      <c r="BL72" s="12">
        <v>3.369236059536671</v>
      </c>
      <c r="BM72" s="5">
        <v>0</v>
      </c>
      <c r="BN72" s="5">
        <v>0</v>
      </c>
      <c r="BO72" s="5">
        <v>1.9708205732234001</v>
      </c>
      <c r="BP72" s="5">
        <v>4.383</v>
      </c>
      <c r="BQ72" s="5">
        <v>2.3010000000000002</v>
      </c>
      <c r="BR72" s="3">
        <v>28.9</v>
      </c>
      <c r="BS72" s="11">
        <v>67.781698703765869</v>
      </c>
      <c r="BT72" s="11">
        <v>3.1651558876037598</v>
      </c>
      <c r="BU72" s="10">
        <v>2753</v>
      </c>
      <c r="BV72" s="11">
        <v>60.366512195121956</v>
      </c>
      <c r="BW72" s="11">
        <v>67.59004878048782</v>
      </c>
      <c r="BX72" s="17">
        <v>91.710204593425431</v>
      </c>
      <c r="BY72" s="17">
        <v>55.498658117775655</v>
      </c>
      <c r="CA72" s="17">
        <v>7.9587000000000003</v>
      </c>
      <c r="CB72" s="17">
        <v>103.39610999999999</v>
      </c>
      <c r="CC72" s="17">
        <v>5.9</v>
      </c>
      <c r="CD72" s="17">
        <v>3.8</v>
      </c>
      <c r="CE72" s="17">
        <v>7.8261000000000003</v>
      </c>
      <c r="CG72" s="5">
        <v>28.85253469517297</v>
      </c>
      <c r="CH72" s="5">
        <v>17.049225047147665</v>
      </c>
      <c r="CI72" s="5"/>
      <c r="CJ72" s="8">
        <v>38.603999999999999</v>
      </c>
      <c r="CL72" s="3"/>
      <c r="CM72" s="5"/>
      <c r="CN72" s="5"/>
      <c r="CQ72" s="11">
        <v>-0.59381355199999997</v>
      </c>
      <c r="CR72" s="11">
        <v>-0.54227160900000004</v>
      </c>
      <c r="CS72" s="12">
        <v>2</v>
      </c>
      <c r="CT72" s="11">
        <v>0.52596557099999997</v>
      </c>
      <c r="CV72" s="45"/>
      <c r="CW72" s="46"/>
      <c r="CX72" s="46"/>
      <c r="CY72" s="46"/>
      <c r="CZ72" s="46"/>
      <c r="DA72" s="48"/>
      <c r="DB72" s="49"/>
      <c r="DC72" s="17"/>
      <c r="DG72" s="11">
        <v>4.7365479469299316</v>
      </c>
      <c r="DH72" s="50">
        <v>209804.9</v>
      </c>
      <c r="DI72" s="20">
        <v>2.8925800696015358E-2</v>
      </c>
      <c r="DJ72" s="21">
        <f t="shared" si="18"/>
        <v>32</v>
      </c>
      <c r="DL72" s="12">
        <f t="shared" si="20"/>
        <v>1.7840227543737042</v>
      </c>
    </row>
    <row r="73" spans="1:116" ht="15">
      <c r="A73" s="2" t="s">
        <v>347</v>
      </c>
      <c r="B73" s="1" t="s">
        <v>346</v>
      </c>
      <c r="C73" s="1" t="s">
        <v>346</v>
      </c>
      <c r="D73" s="10">
        <v>4826993</v>
      </c>
      <c r="E73" s="10">
        <v>9778000</v>
      </c>
      <c r="F73" s="11">
        <f t="shared" si="19"/>
        <v>2.0762095813389481</v>
      </c>
      <c r="G73" s="51">
        <v>10010000000</v>
      </c>
      <c r="H73" s="13">
        <v>19601917016</v>
      </c>
      <c r="I73" s="11">
        <f>G73/BA73</f>
        <v>4822.3045798404546</v>
      </c>
      <c r="J73" s="11">
        <v>4504.4115350506681</v>
      </c>
      <c r="K73" s="11">
        <v>1.2952539999999999</v>
      </c>
      <c r="L73" s="11">
        <v>1.9373119999999999</v>
      </c>
      <c r="M73" s="12">
        <f t="shared" si="21"/>
        <v>4130.4038569293052</v>
      </c>
      <c r="N73" s="12">
        <f t="shared" si="22"/>
        <v>3163.1950402911257</v>
      </c>
      <c r="O73" s="14"/>
      <c r="Q73" s="11">
        <v>1887.8689999999999</v>
      </c>
      <c r="R73" s="11">
        <v>1774.7370000000001</v>
      </c>
      <c r="S73" s="11">
        <v>1662.9059999999999</v>
      </c>
      <c r="T73" s="11">
        <v>1776.2139999999999</v>
      </c>
      <c r="U73" s="11">
        <v>2386.1570000000002</v>
      </c>
      <c r="V73" s="11">
        <v>2067.9929999999999</v>
      </c>
      <c r="W73" s="11">
        <v>1796.184</v>
      </c>
      <c r="X73" s="11">
        <v>1529.617</v>
      </c>
      <c r="Y73" s="11">
        <v>1516.5640000000001</v>
      </c>
      <c r="Z73" s="11">
        <v>1358.82</v>
      </c>
      <c r="AA73" s="11">
        <v>1358.3420000000001</v>
      </c>
      <c r="AB73" s="11">
        <v>1383.231</v>
      </c>
      <c r="AC73" s="11">
        <v>1403.34</v>
      </c>
      <c r="AD73" s="11">
        <v>1444.444</v>
      </c>
      <c r="AE73" s="11">
        <f t="shared" si="16"/>
        <v>-0.60811664815738931</v>
      </c>
      <c r="AF73" s="53">
        <v>-1.50722776927145</v>
      </c>
      <c r="AG73" s="11">
        <v>9.7995300000000007</v>
      </c>
      <c r="AH73" s="11">
        <v>10.46537</v>
      </c>
      <c r="AI73" s="11">
        <v>10.32268</v>
      </c>
      <c r="AJ73" s="11">
        <v>-10.786239999999999</v>
      </c>
      <c r="AL73" s="11">
        <v>-2.2858406018643409</v>
      </c>
      <c r="AM73" s="5"/>
      <c r="AN73" s="5"/>
      <c r="AO73" s="5"/>
      <c r="AP73" s="5">
        <v>0.58577212640125242</v>
      </c>
      <c r="AR73" s="11">
        <v>0.58577212599999995</v>
      </c>
      <c r="AS73" s="5"/>
      <c r="AT73" s="5">
        <v>43.910169948745612</v>
      </c>
      <c r="AU73" s="5"/>
      <c r="AV73" s="5">
        <v>58.123520067140241</v>
      </c>
      <c r="AY73" s="4"/>
      <c r="AZ73" s="12">
        <v>-140000</v>
      </c>
      <c r="BA73" s="12">
        <v>2075771</v>
      </c>
      <c r="BB73" s="10">
        <v>4465034.0089999996</v>
      </c>
      <c r="BC73" s="11">
        <f t="shared" si="23"/>
        <v>43.003397767512816</v>
      </c>
      <c r="BD73" s="16">
        <v>45.664082726528939</v>
      </c>
      <c r="BE73" s="5"/>
      <c r="BF73" s="5"/>
      <c r="BG73" s="5"/>
      <c r="BH73" s="5"/>
      <c r="BJ73" s="11">
        <v>58.735767600000003</v>
      </c>
      <c r="BK73" s="3">
        <v>3005</v>
      </c>
      <c r="BM73" s="5"/>
      <c r="BN73" s="5"/>
      <c r="BO73" s="5">
        <v>0.24652621386271686</v>
      </c>
      <c r="BP73" s="5">
        <v>5.6420000000000003</v>
      </c>
      <c r="BQ73" s="5">
        <v>3.4239999999999999</v>
      </c>
      <c r="BR73" s="3">
        <v>63.7</v>
      </c>
      <c r="BS73" s="11">
        <v>0</v>
      </c>
      <c r="BT73" s="11">
        <v>0.17800700664520264</v>
      </c>
      <c r="BU73" s="10">
        <v>1848</v>
      </c>
      <c r="BV73" s="11">
        <v>49.004292682926838</v>
      </c>
      <c r="BW73" s="11">
        <v>61.435268292682927</v>
      </c>
      <c r="BX73" s="17">
        <v>82.322515198602659</v>
      </c>
      <c r="BY73" s="17">
        <v>68.597695671397318</v>
      </c>
      <c r="BZ73" s="17">
        <v>1.1647000000000001</v>
      </c>
      <c r="CA73" s="17">
        <v>4.8951000000000002</v>
      </c>
      <c r="CC73" s="17">
        <v>1</v>
      </c>
      <c r="CD73" s="17">
        <v>0.8</v>
      </c>
      <c r="CE73" s="17">
        <v>2.883</v>
      </c>
      <c r="CG73" s="5">
        <v>9.9674870539786262</v>
      </c>
      <c r="CH73" s="5">
        <v>1.0794788479458852</v>
      </c>
      <c r="CI73" s="5">
        <v>36.36139277291403</v>
      </c>
      <c r="CJ73" s="8"/>
      <c r="CL73" s="3">
        <v>59.5</v>
      </c>
      <c r="CM73" s="5">
        <v>62.97</v>
      </c>
      <c r="CN73" s="5">
        <v>2.5299999999999998</v>
      </c>
      <c r="CQ73" s="11">
        <v>-1.3375283179999999</v>
      </c>
      <c r="CR73" s="11">
        <v>-1.1221146989999999</v>
      </c>
      <c r="CS73" s="12">
        <v>4</v>
      </c>
      <c r="CT73" s="11">
        <v>0.87407066099999997</v>
      </c>
      <c r="CV73" s="45"/>
      <c r="CW73" s="46"/>
      <c r="CX73" s="46"/>
      <c r="CY73" s="46"/>
      <c r="CZ73" s="46"/>
      <c r="DA73" s="48"/>
      <c r="DB73" s="49"/>
      <c r="DC73" s="17"/>
      <c r="DG73" s="11">
        <v>18.975830078125</v>
      </c>
      <c r="DH73" s="50">
        <v>25683.41</v>
      </c>
      <c r="DJ73" s="21">
        <f t="shared" si="18"/>
        <v>35</v>
      </c>
      <c r="DL73" s="12" t="e">
        <f t="shared" si="20"/>
        <v>#DIV/0!</v>
      </c>
    </row>
    <row r="74" spans="1:116" ht="15">
      <c r="A74" s="2" t="s">
        <v>343</v>
      </c>
      <c r="B74" s="1" t="s">
        <v>342</v>
      </c>
      <c r="C74" s="1" t="s">
        <v>342</v>
      </c>
      <c r="D74" s="10">
        <v>2857540</v>
      </c>
      <c r="E74" s="10">
        <v>7834000</v>
      </c>
      <c r="F74" s="11">
        <f t="shared" si="19"/>
        <v>2.9662121188369612</v>
      </c>
      <c r="G74" s="51">
        <v>15350000000</v>
      </c>
      <c r="H74" s="13">
        <v>73779572989</v>
      </c>
      <c r="I74" s="11">
        <f>G74/BA74</f>
        <v>15987.030404415627</v>
      </c>
      <c r="J74" s="11">
        <v>25109.185047763131</v>
      </c>
      <c r="K74" s="11">
        <v>1.566538</v>
      </c>
      <c r="L74" s="11">
        <v>2.5268359999999999</v>
      </c>
      <c r="M74" s="12">
        <f t="shared" si="21"/>
        <v>8511.1959729139089</v>
      </c>
      <c r="N74" s="12">
        <f t="shared" si="22"/>
        <v>10085.960759975451</v>
      </c>
      <c r="O74" s="14">
        <v>2364.5419999999999</v>
      </c>
      <c r="P74" s="15">
        <v>1934.77</v>
      </c>
      <c r="Q74" s="11">
        <v>2235.4279999999999</v>
      </c>
      <c r="R74" s="11">
        <v>2301.585</v>
      </c>
      <c r="S74" s="11">
        <v>2356.1120000000001</v>
      </c>
      <c r="T74" s="11">
        <v>2859.8209999999999</v>
      </c>
      <c r="U74" s="11">
        <v>3250.692</v>
      </c>
      <c r="V74" s="11">
        <v>3177.4380000000001</v>
      </c>
      <c r="W74" s="11">
        <v>3112.7420000000002</v>
      </c>
      <c r="X74" s="11">
        <v>2959.4540000000002</v>
      </c>
      <c r="Y74" s="11">
        <v>3005.8420000000001</v>
      </c>
      <c r="Z74" s="11">
        <v>3310.1759999999999</v>
      </c>
      <c r="AA74" s="11">
        <v>3444.4380000000001</v>
      </c>
      <c r="AB74" s="11">
        <v>3627.7779999999998</v>
      </c>
      <c r="AC74" s="11">
        <v>3691.884</v>
      </c>
      <c r="AD74" s="11">
        <v>3605.3009999999999</v>
      </c>
      <c r="AE74" s="11">
        <f t="shared" si="16"/>
        <v>0.68131243216622894</v>
      </c>
      <c r="AF74" s="53">
        <v>-0.88075461847008196</v>
      </c>
      <c r="AG74" s="11">
        <v>17.843630000000001</v>
      </c>
      <c r="AH74" s="11">
        <v>19.556699999999999</v>
      </c>
      <c r="AI74" s="11">
        <v>22.016020000000001</v>
      </c>
      <c r="AJ74" s="11">
        <v>5.7273759999999996</v>
      </c>
      <c r="AK74" s="11">
        <v>9.9644128113879002</v>
      </c>
      <c r="AL74" s="11">
        <v>0.96296271809991218</v>
      </c>
      <c r="AM74" s="5">
        <v>12.366548042704627</v>
      </c>
      <c r="AN74" s="5">
        <v>18.904727650195188</v>
      </c>
      <c r="AO74" s="5">
        <v>0.62277580071174377</v>
      </c>
      <c r="AP74" s="5">
        <v>3.8813845569934573</v>
      </c>
      <c r="AQ74" s="11">
        <v>0.62277580099999996</v>
      </c>
      <c r="AR74" s="11">
        <v>3.4949366909999999</v>
      </c>
      <c r="AS74" s="5">
        <v>39.679715302491104</v>
      </c>
      <c r="AT74" s="5">
        <v>60.772051868861595</v>
      </c>
      <c r="AU74" s="5">
        <v>70.37366548042705</v>
      </c>
      <c r="AV74" s="5">
        <v>102.8715584526968</v>
      </c>
      <c r="AW74" s="11">
        <v>0.25714285714285712</v>
      </c>
      <c r="AX74" s="11">
        <v>3.3685615059999998</v>
      </c>
      <c r="AY74" s="4"/>
      <c r="AZ74" s="12">
        <v>-100000</v>
      </c>
      <c r="BA74" s="12">
        <v>960153.3</v>
      </c>
      <c r="BB74" s="10">
        <v>2800321.031</v>
      </c>
      <c r="BC74" s="11">
        <f t="shared" si="23"/>
        <v>33.600695003394527</v>
      </c>
      <c r="BD74" s="16">
        <v>35.745736928772018</v>
      </c>
      <c r="BE74" s="5">
        <v>24.913664728922278</v>
      </c>
      <c r="BF74" s="5">
        <v>27.14896236937312</v>
      </c>
      <c r="BG74" s="5">
        <v>27.33103021747117</v>
      </c>
      <c r="BH74" s="5">
        <v>12.461887024604794</v>
      </c>
      <c r="BI74" s="17">
        <v>660.76244680000002</v>
      </c>
      <c r="BJ74" s="11">
        <v>26.5231092</v>
      </c>
      <c r="BK74" s="3"/>
      <c r="BL74" s="12">
        <v>0.38893780009868334</v>
      </c>
      <c r="BM74" s="5">
        <v>0</v>
      </c>
      <c r="BN74" s="5">
        <v>0</v>
      </c>
      <c r="BO74" s="5">
        <v>1.2303341632134019</v>
      </c>
      <c r="BP74" s="5">
        <v>6.8440000000000003</v>
      </c>
      <c r="BQ74" s="5">
        <v>3.19</v>
      </c>
      <c r="BR74" s="3">
        <v>25</v>
      </c>
      <c r="BS74" s="11">
        <v>100</v>
      </c>
      <c r="BT74" s="11">
        <v>1.0229330062866211</v>
      </c>
      <c r="BU74" s="10">
        <v>2601</v>
      </c>
      <c r="BV74" s="11">
        <v>55.699658536585375</v>
      </c>
      <c r="BW74" s="11">
        <v>72.405463414634141</v>
      </c>
      <c r="BX74" s="17">
        <v>102.6553561760888</v>
      </c>
      <c r="BY74" s="17">
        <v>71.397956447557618</v>
      </c>
      <c r="BZ74" s="17">
        <v>2.1383999999999999</v>
      </c>
      <c r="CA74" s="17">
        <v>6.5015999999999998</v>
      </c>
      <c r="CC74" s="17">
        <v>6.3</v>
      </c>
      <c r="CD74" s="17">
        <v>4</v>
      </c>
      <c r="CE74" s="17">
        <v>6.2602000000000002</v>
      </c>
      <c r="CG74" s="5">
        <v>9.8000026252350985</v>
      </c>
      <c r="CH74" s="5">
        <v>11.117067001625234</v>
      </c>
      <c r="CI74" s="5">
        <v>103.32175283197236</v>
      </c>
      <c r="CJ74" s="8">
        <v>15.606999999999999</v>
      </c>
      <c r="CL74" s="3">
        <v>57.66</v>
      </c>
      <c r="CM74" s="5">
        <v>60.76</v>
      </c>
      <c r="CN74" s="5">
        <v>2.02</v>
      </c>
      <c r="CP74" s="11">
        <v>0.1867000013589859</v>
      </c>
      <c r="CQ74" s="11">
        <v>-0.87169116099999999</v>
      </c>
      <c r="CR74" s="11">
        <v>-0.89186693500000003</v>
      </c>
      <c r="CS74" s="12">
        <v>4</v>
      </c>
      <c r="CT74" s="11">
        <v>0.27409745899999999</v>
      </c>
      <c r="CU74" s="11">
        <v>0.25999999046325684</v>
      </c>
      <c r="CV74" s="45"/>
      <c r="CW74" s="46"/>
      <c r="CX74" s="46"/>
      <c r="CY74" s="46"/>
      <c r="CZ74" s="46"/>
      <c r="DA74" s="48"/>
      <c r="DB74" s="49"/>
      <c r="DC74" s="17"/>
      <c r="DG74" s="11">
        <v>14.836560249328613</v>
      </c>
      <c r="DH74" s="50">
        <v>113208</v>
      </c>
      <c r="DI74" s="20">
        <v>0.17293770611286163</v>
      </c>
      <c r="DJ74" s="21">
        <f t="shared" si="18"/>
        <v>14</v>
      </c>
      <c r="DL74" s="12">
        <f t="shared" si="20"/>
        <v>-0.54488601469625531</v>
      </c>
    </row>
    <row r="75" spans="1:116" ht="15">
      <c r="A75" s="2" t="s">
        <v>253</v>
      </c>
      <c r="B75" s="1" t="s">
        <v>341</v>
      </c>
      <c r="C75" s="1" t="s">
        <v>341</v>
      </c>
      <c r="D75" s="10">
        <v>4395800</v>
      </c>
      <c r="E75" s="10">
        <v>7055000</v>
      </c>
      <c r="F75" s="11">
        <f t="shared" si="19"/>
        <v>1.3914324873639441</v>
      </c>
      <c r="G75" s="51">
        <v>101600000000</v>
      </c>
      <c r="H75" s="22">
        <v>876236000000</v>
      </c>
      <c r="I75" s="11">
        <f>G75/BA75</f>
        <v>52164.706981701791</v>
      </c>
      <c r="J75" s="11">
        <v>235260.5691630803</v>
      </c>
      <c r="K75" s="11">
        <v>2.2777440000000002</v>
      </c>
      <c r="L75" s="11">
        <v>2.7887439999999999</v>
      </c>
      <c r="M75" s="12">
        <f t="shared" si="21"/>
        <v>31294.010387759365</v>
      </c>
      <c r="O75" s="14"/>
      <c r="P75" s="15">
        <v>3339.5970000000002</v>
      </c>
      <c r="Q75" s="11">
        <v>5907.116</v>
      </c>
      <c r="R75" s="11">
        <v>7032.326</v>
      </c>
      <c r="S75" s="11">
        <v>8803.6650000000009</v>
      </c>
      <c r="T75" s="11">
        <v>13865.65</v>
      </c>
      <c r="U75" s="11">
        <v>16328.65</v>
      </c>
      <c r="V75" s="11">
        <v>22621.040000000001</v>
      </c>
      <c r="W75" s="11">
        <v>27102.68</v>
      </c>
      <c r="X75" s="11">
        <v>28531.39</v>
      </c>
      <c r="Y75" s="11">
        <v>33086.699999999997</v>
      </c>
      <c r="Z75" s="11">
        <v>35376.910000000003</v>
      </c>
      <c r="AA75" s="11">
        <v>37370.559999999998</v>
      </c>
      <c r="AB75" s="11">
        <v>37838.53</v>
      </c>
      <c r="AC75" s="11">
        <v>36289.980000000003</v>
      </c>
      <c r="AF75" s="53"/>
      <c r="AG75" s="11">
        <v>31.857859999999999</v>
      </c>
      <c r="AH75" s="11">
        <v>28.948229999999999</v>
      </c>
      <c r="AI75" s="11">
        <v>33.877290000000002</v>
      </c>
      <c r="AJ75" s="11">
        <v>31.161290000000001</v>
      </c>
      <c r="AK75" s="11">
        <v>28.551253858413865</v>
      </c>
      <c r="AL75" s="11">
        <v>29.729201536007217</v>
      </c>
      <c r="AM75" s="5">
        <v>7.0470272560372829</v>
      </c>
      <c r="AN75" s="5">
        <v>8.7474973717808915</v>
      </c>
      <c r="AO75" s="5"/>
      <c r="AP75" s="5">
        <v>-25.876800912863978</v>
      </c>
      <c r="AR75" s="11">
        <v>24.88272602</v>
      </c>
      <c r="AS75" s="5">
        <v>77.842112695946895</v>
      </c>
      <c r="AT75" s="5">
        <v>186.66941537134468</v>
      </c>
      <c r="AU75" s="5">
        <v>161.27867331087216</v>
      </c>
      <c r="AV75" s="5">
        <v>380.49359057614976</v>
      </c>
      <c r="AW75" s="11">
        <v>1</v>
      </c>
      <c r="AY75" s="4"/>
      <c r="AZ75" s="12">
        <v>113392</v>
      </c>
      <c r="BA75" s="12">
        <v>1947677</v>
      </c>
      <c r="BB75" s="10">
        <v>3697451.327</v>
      </c>
      <c r="BC75" s="11">
        <f t="shared" si="23"/>
        <v>44.307680058237409</v>
      </c>
      <c r="BD75" s="16">
        <v>52.408948646350105</v>
      </c>
      <c r="BE75" s="5"/>
      <c r="BF75" s="5"/>
      <c r="BG75" s="5"/>
      <c r="BH75" s="5"/>
      <c r="BK75" s="3">
        <v>4947</v>
      </c>
      <c r="BL75" s="12">
        <v>0</v>
      </c>
      <c r="BM75" s="5">
        <v>0</v>
      </c>
      <c r="BN75" s="5">
        <v>0</v>
      </c>
      <c r="BO75" s="5">
        <v>5.7653549719170085</v>
      </c>
      <c r="BP75" s="5">
        <v>2.6659999999999999</v>
      </c>
      <c r="BQ75" s="5">
        <v>1.042</v>
      </c>
      <c r="BR75" s="3"/>
      <c r="BS75" s="11">
        <v>0</v>
      </c>
      <c r="BV75" s="11">
        <v>73.368292682926835</v>
      </c>
      <c r="BW75" s="11">
        <v>82.724390243902448</v>
      </c>
      <c r="BX75" s="17">
        <v>55.653022201763378</v>
      </c>
      <c r="BY75" s="17">
        <v>32.767650481016666</v>
      </c>
      <c r="BZ75" s="17">
        <v>5.6772</v>
      </c>
      <c r="CA75" s="17">
        <v>10.020899999999999</v>
      </c>
      <c r="CB75" s="17">
        <v>82.077730000000003</v>
      </c>
      <c r="CC75" s="17">
        <v>16.100000000000001</v>
      </c>
      <c r="CD75" s="17">
        <v>7.2</v>
      </c>
      <c r="CE75" s="17">
        <v>9.7490000000000006</v>
      </c>
      <c r="CF75" s="17">
        <v>552</v>
      </c>
      <c r="CG75" s="5">
        <v>61.39611919414024</v>
      </c>
      <c r="CH75" s="5">
        <v>59.802532946870933</v>
      </c>
      <c r="CI75" s="5">
        <v>174.29230264003311</v>
      </c>
      <c r="CJ75" s="8">
        <v>600.90099999999995</v>
      </c>
      <c r="CK75" s="11">
        <v>40.900001525878906</v>
      </c>
      <c r="CL75" s="3"/>
      <c r="CM75" s="5"/>
      <c r="CN75" s="5"/>
      <c r="CO75" s="11">
        <v>0.56999999284744263</v>
      </c>
      <c r="CP75" s="11">
        <v>6.1951998621225357E-2</v>
      </c>
      <c r="CQ75" s="11">
        <v>1.4913102920000001</v>
      </c>
      <c r="CR75" s="11">
        <v>1.844517913</v>
      </c>
      <c r="CS75" s="12">
        <v>5</v>
      </c>
      <c r="CT75" s="11">
        <v>-0.93393269999999995</v>
      </c>
      <c r="CV75" s="45">
        <v>1.9</v>
      </c>
      <c r="CW75" s="45">
        <v>2.2999999999999998</v>
      </c>
      <c r="CX75" s="45">
        <v>6</v>
      </c>
      <c r="CY75" s="45">
        <v>1.2</v>
      </c>
      <c r="CZ75" s="46"/>
      <c r="DA75" s="45">
        <v>41.099999999999994</v>
      </c>
      <c r="DB75" s="49"/>
      <c r="DC75" s="17"/>
      <c r="DE75" s="13">
        <v>1</v>
      </c>
      <c r="DG75" s="11">
        <v>22.25</v>
      </c>
      <c r="DH75" s="50"/>
      <c r="DI75" s="20">
        <v>30.147058486938477</v>
      </c>
      <c r="DJ75" s="21">
        <f t="shared" si="18"/>
        <v>25</v>
      </c>
      <c r="DL75" s="12">
        <f t="shared" si="20"/>
        <v>0.98022725284487855</v>
      </c>
    </row>
    <row r="76" spans="1:116" ht="15">
      <c r="A76" s="2" t="s">
        <v>349</v>
      </c>
      <c r="B76" s="1" t="s">
        <v>348</v>
      </c>
      <c r="C76" s="1" t="s">
        <v>348</v>
      </c>
      <c r="D76" s="10">
        <v>10500000</v>
      </c>
      <c r="E76" s="10">
        <v>10000000</v>
      </c>
      <c r="F76" s="11">
        <f t="shared" si="19"/>
        <v>-0.14350048285127079</v>
      </c>
      <c r="G76" s="51"/>
      <c r="H76" s="23">
        <v>426503000000</v>
      </c>
      <c r="J76" s="11">
        <v>99949.596736462161</v>
      </c>
      <c r="K76" s="11">
        <v>2.554154</v>
      </c>
      <c r="L76" s="11">
        <v>3.1225339999999999</v>
      </c>
      <c r="M76" s="12">
        <f t="shared" si="21"/>
        <v>18912.544932036497</v>
      </c>
      <c r="N76" s="12">
        <f t="shared" ref="N76:N89" si="24">AD76/(BD76/100)</f>
        <v>38610.516958790766</v>
      </c>
      <c r="O76" s="14"/>
      <c r="S76" s="11">
        <v>7287.5820000000003</v>
      </c>
      <c r="T76" s="11">
        <v>9341.2950000000001</v>
      </c>
      <c r="U76" s="11">
        <v>10611.18</v>
      </c>
      <c r="V76" s="11">
        <v>11377.71</v>
      </c>
      <c r="W76" s="11">
        <v>11900.13</v>
      </c>
      <c r="X76" s="11">
        <v>10861.06</v>
      </c>
      <c r="Y76" s="11">
        <v>13273.03</v>
      </c>
      <c r="Z76" s="11">
        <v>16644.5</v>
      </c>
      <c r="AA76" s="11">
        <v>17294.03</v>
      </c>
      <c r="AB76" s="11">
        <v>17487.57</v>
      </c>
      <c r="AC76" s="11">
        <v>17621.939999999999</v>
      </c>
      <c r="AD76" s="11">
        <v>16512.55</v>
      </c>
      <c r="AE76" s="11">
        <f t="shared" si="16"/>
        <v>1.6755170713522087</v>
      </c>
      <c r="AF76" s="53"/>
      <c r="AG76" s="11">
        <v>20.510750000000002</v>
      </c>
      <c r="AH76" s="11">
        <v>15.87463</v>
      </c>
      <c r="AI76" s="11">
        <v>18.56897</v>
      </c>
      <c r="AJ76" s="11">
        <v>24.873329999999999</v>
      </c>
      <c r="AK76" s="11">
        <v>30.374659641062813</v>
      </c>
      <c r="AM76" s="5">
        <v>10.452420364835703</v>
      </c>
      <c r="AN76" s="5"/>
      <c r="AO76" s="5"/>
      <c r="AP76" s="5">
        <v>-3.6643162205988942</v>
      </c>
      <c r="AR76" s="11">
        <v>2.1582623949999999</v>
      </c>
      <c r="AS76" s="5">
        <v>48.611460152821422</v>
      </c>
      <c r="AT76" s="5"/>
      <c r="AU76" s="5">
        <v>89.81592059433784</v>
      </c>
      <c r="AV76" s="5"/>
      <c r="AW76" s="11">
        <v>0.2857142857142857</v>
      </c>
      <c r="AX76" s="11">
        <v>-5.1897100000000002E-4</v>
      </c>
      <c r="AY76" s="4" t="s">
        <v>435</v>
      </c>
      <c r="AZ76" s="12">
        <v>75000</v>
      </c>
      <c r="BA76" s="12">
        <v>5186166</v>
      </c>
      <c r="BB76" s="10">
        <v>4276697.4649999999</v>
      </c>
      <c r="BC76" s="11">
        <f t="shared" si="23"/>
        <v>49.392057142857141</v>
      </c>
      <c r="BD76" s="16">
        <v>42.766974650000002</v>
      </c>
      <c r="BE76" s="5">
        <v>50.291273797369527</v>
      </c>
      <c r="BF76" s="5"/>
      <c r="BG76" s="5">
        <v>17.240606169799612</v>
      </c>
      <c r="BH76" s="5"/>
      <c r="BI76" s="17">
        <v>4353.8519839999999</v>
      </c>
      <c r="BJ76" s="11">
        <v>8.4127142999999993</v>
      </c>
      <c r="BK76" s="3"/>
      <c r="BL76" s="12">
        <v>7.9117677679467011E-3</v>
      </c>
      <c r="BM76" s="5">
        <v>0.19022846113333425</v>
      </c>
      <c r="BN76" s="5">
        <v>0</v>
      </c>
      <c r="BO76" s="5">
        <v>5.6112603895471072</v>
      </c>
      <c r="BP76" s="5">
        <v>2.35</v>
      </c>
      <c r="BQ76" s="5">
        <v>1.32118</v>
      </c>
      <c r="BR76" s="3">
        <v>5.0999999999999996</v>
      </c>
      <c r="BS76" s="11">
        <v>0</v>
      </c>
      <c r="BT76" s="11">
        <v>1.7225999385118484E-2</v>
      </c>
      <c r="BU76" s="10">
        <v>3438</v>
      </c>
      <c r="BV76" s="11">
        <v>69.29000000000002</v>
      </c>
      <c r="BW76" s="11">
        <v>73.904878048780489</v>
      </c>
      <c r="BX76" s="17">
        <v>49.171335668577903</v>
      </c>
      <c r="BY76" s="17">
        <v>45.011615237845362</v>
      </c>
      <c r="BZ76" s="17">
        <v>8.3158999999999992</v>
      </c>
      <c r="CA76" s="17">
        <v>11.672599999999999</v>
      </c>
      <c r="CC76" s="17">
        <v>13.8</v>
      </c>
      <c r="CD76" s="17">
        <v>12.6</v>
      </c>
      <c r="CE76" s="17">
        <v>11.5375</v>
      </c>
      <c r="CF76" s="17">
        <v>496.5</v>
      </c>
      <c r="CG76" s="5">
        <v>61.626620311381551</v>
      </c>
      <c r="CH76" s="5">
        <v>30.618564477502275</v>
      </c>
      <c r="CI76" s="5">
        <v>117.66233945055737</v>
      </c>
      <c r="CJ76" s="8">
        <v>146.036</v>
      </c>
      <c r="CK76" s="11">
        <v>21.540000915527344</v>
      </c>
      <c r="CL76" s="3">
        <v>31.18</v>
      </c>
      <c r="CM76" s="5">
        <v>39.9</v>
      </c>
      <c r="CN76" s="5">
        <v>8.4</v>
      </c>
      <c r="CP76" s="11">
        <v>0.15219999849796295</v>
      </c>
      <c r="CQ76" s="11">
        <v>0.81739983299999996</v>
      </c>
      <c r="CR76" s="11">
        <v>0.46414660600000002</v>
      </c>
      <c r="CS76" s="12">
        <v>1</v>
      </c>
      <c r="CT76" s="11">
        <v>-0.59944261899999995</v>
      </c>
      <c r="CV76" s="45">
        <v>41.5</v>
      </c>
      <c r="CW76" s="45">
        <v>32.300000000000004</v>
      </c>
      <c r="CX76" s="45">
        <v>42</v>
      </c>
      <c r="CY76" s="45">
        <v>18.5</v>
      </c>
      <c r="CZ76" s="45">
        <v>61.1</v>
      </c>
      <c r="DA76" s="45">
        <v>22.2</v>
      </c>
      <c r="DB76" s="49">
        <v>3.6</v>
      </c>
      <c r="DC76" s="17">
        <v>61.366666666666667</v>
      </c>
      <c r="DG76" s="11">
        <v>47.209270477294922</v>
      </c>
      <c r="DH76" s="50">
        <v>95568.61</v>
      </c>
      <c r="DJ76" s="21">
        <f t="shared" si="18"/>
        <v>19</v>
      </c>
      <c r="DL76" s="12">
        <f t="shared" si="20"/>
        <v>-100</v>
      </c>
    </row>
    <row r="77" spans="1:116" ht="15">
      <c r="A77" s="2" t="s">
        <v>360</v>
      </c>
      <c r="B77" s="1" t="s">
        <v>359</v>
      </c>
      <c r="C77" s="1" t="s">
        <v>359</v>
      </c>
      <c r="D77" s="10">
        <v>218031</v>
      </c>
      <c r="E77" s="10">
        <v>307000</v>
      </c>
      <c r="F77" s="11">
        <f t="shared" si="19"/>
        <v>1.0065014502146126</v>
      </c>
      <c r="G77" s="51">
        <v>12440000000</v>
      </c>
      <c r="H77" s="13">
        <v>39028024011</v>
      </c>
      <c r="I77" s="11">
        <f>G77/BA77</f>
        <v>130379.7908808769</v>
      </c>
      <c r="J77" s="11">
        <v>206495.38356444292</v>
      </c>
      <c r="K77" s="11">
        <v>2.5166010000000001</v>
      </c>
      <c r="L77" s="11">
        <v>2.984111</v>
      </c>
      <c r="M77" s="12">
        <f t="shared" si="21"/>
        <v>43895.856664084225</v>
      </c>
      <c r="N77" s="12">
        <f t="shared" si="24"/>
        <v>58005.117465376621</v>
      </c>
      <c r="O77" s="14">
        <v>7899.7110000000002</v>
      </c>
      <c r="P77" s="15">
        <v>9913.2790000000005</v>
      </c>
      <c r="Q77" s="11">
        <v>10500.92</v>
      </c>
      <c r="R77" s="11">
        <v>13744.17</v>
      </c>
      <c r="S77" s="11">
        <v>14148.79</v>
      </c>
      <c r="T77" s="11">
        <v>19209.47</v>
      </c>
      <c r="U77" s="11">
        <v>23820.560000000001</v>
      </c>
      <c r="V77" s="11">
        <v>25152.39</v>
      </c>
      <c r="W77" s="11">
        <v>27987.54</v>
      </c>
      <c r="X77" s="11">
        <v>26988.23</v>
      </c>
      <c r="Y77" s="11">
        <v>33481.980000000003</v>
      </c>
      <c r="Z77" s="11">
        <v>39901.339999999997</v>
      </c>
      <c r="AA77" s="11">
        <v>41741.21</v>
      </c>
      <c r="AB77" s="11">
        <v>43108.15</v>
      </c>
      <c r="AC77" s="11">
        <v>42507.14</v>
      </c>
      <c r="AD77" s="11">
        <v>37113.410000000003</v>
      </c>
      <c r="AE77" s="11">
        <f t="shared" si="16"/>
        <v>1.9369852153729574</v>
      </c>
      <c r="AF77" s="53">
        <v>3.4825607144265899E-2</v>
      </c>
      <c r="AG77" s="11">
        <v>36.81814</v>
      </c>
      <c r="AH77" s="11">
        <v>15.82076</v>
      </c>
      <c r="AI77" s="11">
        <v>26.60867</v>
      </c>
      <c r="AJ77" s="11">
        <v>22.9207</v>
      </c>
      <c r="AK77" s="11">
        <v>27.137371248999926</v>
      </c>
      <c r="AL77" s="11">
        <v>22.558579349045559</v>
      </c>
      <c r="AM77" s="5">
        <v>17.391714056073951</v>
      </c>
      <c r="AN77" s="5">
        <v>26.460132738723097</v>
      </c>
      <c r="AO77" s="5"/>
      <c r="AP77" s="5">
        <v>-96.55654634872451</v>
      </c>
      <c r="AR77" s="11">
        <v>0.50091471600000004</v>
      </c>
      <c r="AS77" s="5">
        <v>41.629348118387718</v>
      </c>
      <c r="AT77" s="5">
        <v>44.208213616855886</v>
      </c>
      <c r="AU77" s="5">
        <v>74.917251073450217</v>
      </c>
      <c r="AV77" s="5">
        <v>97.189901579112231</v>
      </c>
      <c r="AX77" s="11">
        <v>1.1937743249999999</v>
      </c>
      <c r="AY77" s="4" t="s">
        <v>436</v>
      </c>
      <c r="AZ77" s="12">
        <v>19999</v>
      </c>
      <c r="BA77" s="12">
        <v>95413.56</v>
      </c>
      <c r="BB77" s="10">
        <v>196427.78719999999</v>
      </c>
      <c r="BC77" s="11">
        <f t="shared" si="23"/>
        <v>43.761465112759197</v>
      </c>
      <c r="BD77" s="16">
        <v>63.982992573289899</v>
      </c>
      <c r="BE77" s="5">
        <v>35.502131376764488</v>
      </c>
      <c r="BF77" s="5"/>
      <c r="BG77" s="5">
        <v>11.301173692622781</v>
      </c>
      <c r="BH77" s="5"/>
      <c r="BJ77" s="11">
        <v>6.3829786999999998</v>
      </c>
      <c r="BK77" s="3">
        <v>1928</v>
      </c>
      <c r="BL77" s="12">
        <v>0</v>
      </c>
      <c r="BM77" s="5">
        <v>0</v>
      </c>
      <c r="BN77" s="5">
        <v>0</v>
      </c>
      <c r="BO77" s="5">
        <v>7.5028469088411445</v>
      </c>
      <c r="BP77" s="5">
        <v>2.613</v>
      </c>
      <c r="BQ77" s="5">
        <v>2.2284899999999999</v>
      </c>
      <c r="BR77" s="3">
        <v>1.8</v>
      </c>
      <c r="BS77" s="11">
        <v>0</v>
      </c>
      <c r="BT77" s="11">
        <v>0</v>
      </c>
      <c r="BU77" s="10">
        <v>3330</v>
      </c>
      <c r="BV77" s="11">
        <v>72.045121951219514</v>
      </c>
      <c r="BW77" s="11">
        <v>81.456097560975621</v>
      </c>
      <c r="BX77" s="17">
        <v>64.528105403753457</v>
      </c>
      <c r="BY77" s="17">
        <v>47.654258848292109</v>
      </c>
      <c r="BZ77" s="17">
        <v>6.9329000000000001</v>
      </c>
      <c r="CA77" s="17">
        <v>10.4057</v>
      </c>
      <c r="CC77" s="17">
        <v>27.7</v>
      </c>
      <c r="CD77" s="17">
        <v>18.3</v>
      </c>
      <c r="CE77" s="17">
        <v>10.6823</v>
      </c>
      <c r="CF77" s="17">
        <v>501.5</v>
      </c>
      <c r="CG77" s="5">
        <v>94.519873880311664</v>
      </c>
      <c r="CH77" s="5">
        <v>58.049219273996897</v>
      </c>
      <c r="CI77" s="5">
        <v>109.3781145984166</v>
      </c>
      <c r="CJ77" s="8">
        <v>478.517</v>
      </c>
      <c r="CL77" s="3"/>
      <c r="CM77" s="5"/>
      <c r="CN77" s="5"/>
      <c r="CP77" s="11">
        <v>7.9796001315116882E-2</v>
      </c>
      <c r="CQ77" s="11">
        <v>1.716560141</v>
      </c>
      <c r="CR77" s="11">
        <v>2.0555628530000001</v>
      </c>
      <c r="CS77" s="12">
        <v>1</v>
      </c>
      <c r="CT77" s="11">
        <v>-1.2069553</v>
      </c>
      <c r="CV77" s="45">
        <v>20.5</v>
      </c>
      <c r="CW77" s="45">
        <v>17.399999999999999</v>
      </c>
      <c r="CX77" s="45">
        <v>29.099999999999998</v>
      </c>
      <c r="CY77" s="45">
        <v>10.5</v>
      </c>
      <c r="CZ77" s="46"/>
      <c r="DA77" s="45">
        <v>41.099999999999994</v>
      </c>
      <c r="DB77" s="49"/>
      <c r="DC77" s="17">
        <v>81.2</v>
      </c>
      <c r="DF77" s="12">
        <v>1</v>
      </c>
      <c r="DG77" s="11">
        <v>64.919570922851562</v>
      </c>
      <c r="DH77" s="50">
        <v>100376.3</v>
      </c>
      <c r="DJ77" s="21">
        <f t="shared" si="18"/>
        <v>15</v>
      </c>
      <c r="DL77" s="12" t="e">
        <f t="shared" si="20"/>
        <v>#DIV/0!</v>
      </c>
    </row>
    <row r="78" spans="1:116" ht="15">
      <c r="A78" s="2" t="s">
        <v>353</v>
      </c>
      <c r="B78" s="1" t="s">
        <v>352</v>
      </c>
      <c r="C78" s="1" t="s">
        <v>352</v>
      </c>
      <c r="D78" s="10">
        <v>619000000</v>
      </c>
      <c r="E78" s="10">
        <v>1160000000</v>
      </c>
      <c r="F78" s="11">
        <f t="shared" si="19"/>
        <v>1.8472647394582771</v>
      </c>
      <c r="G78" s="51">
        <v>1079000000000</v>
      </c>
      <c r="H78" s="23">
        <v>8229910000000</v>
      </c>
      <c r="I78" s="11">
        <f>G78/BA78</f>
        <v>4732.4561403508769</v>
      </c>
      <c r="J78" s="11">
        <v>17918.314795775212</v>
      </c>
      <c r="K78" s="11">
        <v>1.4753829999999999</v>
      </c>
      <c r="L78" s="11">
        <v>2.154137</v>
      </c>
      <c r="M78" s="12">
        <f t="shared" si="21"/>
        <v>2509.906539473684</v>
      </c>
      <c r="N78" s="12">
        <f t="shared" si="24"/>
        <v>8212.1379011768095</v>
      </c>
      <c r="O78" s="14">
        <v>591.60829999999999</v>
      </c>
      <c r="P78" s="15">
        <v>648.41269999999997</v>
      </c>
      <c r="Q78" s="11">
        <v>711.38009999999997</v>
      </c>
      <c r="R78" s="11">
        <v>775.07330000000002</v>
      </c>
      <c r="S78" s="11">
        <v>886.23299999999995</v>
      </c>
      <c r="T78" s="11">
        <v>924.48900000000003</v>
      </c>
      <c r="U78" s="11">
        <v>1018.269</v>
      </c>
      <c r="V78" s="11">
        <v>1174.454</v>
      </c>
      <c r="W78" s="11">
        <v>1407.838</v>
      </c>
      <c r="X78" s="11">
        <v>1566.53</v>
      </c>
      <c r="Y78" s="11">
        <v>1859.066</v>
      </c>
      <c r="Z78" s="11">
        <v>2556.6640000000002</v>
      </c>
      <c r="AA78" s="11">
        <v>2760.9630000000002</v>
      </c>
      <c r="AB78" s="11">
        <v>3000.759</v>
      </c>
      <c r="AC78" s="11">
        <v>3079.299</v>
      </c>
      <c r="AD78" s="11">
        <v>3238.5520000000001</v>
      </c>
      <c r="AE78" s="11">
        <f t="shared" si="16"/>
        <v>3.6871777731691582</v>
      </c>
      <c r="AF78" s="53">
        <v>1.43899918882947</v>
      </c>
      <c r="AG78" s="11">
        <v>19.20964</v>
      </c>
      <c r="AH78" s="11">
        <v>31.193259999999999</v>
      </c>
      <c r="AI78" s="11">
        <v>22.543089999999999</v>
      </c>
      <c r="AJ78" s="11">
        <v>31.049679999999999</v>
      </c>
      <c r="AK78" s="11">
        <v>17.77822633309982</v>
      </c>
      <c r="AL78" s="11">
        <v>32.037463739363609</v>
      </c>
      <c r="AM78" s="5">
        <v>9.8229657686325265</v>
      </c>
      <c r="AN78" s="5">
        <v>11.991000067020128</v>
      </c>
      <c r="AO78" s="5">
        <v>-1.0645520359243602E-2</v>
      </c>
      <c r="AP78" s="5">
        <v>2.9522346911532225</v>
      </c>
      <c r="AQ78" s="11">
        <v>-1.064552E-2</v>
      </c>
      <c r="AR78" s="11">
        <v>2.510568739</v>
      </c>
      <c r="AS78" s="5">
        <v>6.7251635577825013</v>
      </c>
      <c r="AT78" s="5">
        <v>24.022188615130123</v>
      </c>
      <c r="AU78" s="5">
        <v>12.438702936322295</v>
      </c>
      <c r="AV78" s="5">
        <v>43.606815737843363</v>
      </c>
      <c r="AX78" s="11">
        <v>12.56992018</v>
      </c>
      <c r="AY78" s="4" t="s">
        <v>430</v>
      </c>
      <c r="AZ78" s="12">
        <v>-1000000</v>
      </c>
      <c r="BA78" s="22">
        <v>228000000</v>
      </c>
      <c r="BB78" s="10">
        <v>457459478.30000001</v>
      </c>
      <c r="BC78" s="11">
        <f t="shared" si="23"/>
        <v>36.833602584814216</v>
      </c>
      <c r="BD78" s="16">
        <v>39.436161922413795</v>
      </c>
      <c r="BE78" s="5">
        <v>22.571395207016906</v>
      </c>
      <c r="BF78" s="5">
        <v>26.965726052993283</v>
      </c>
      <c r="BG78" s="5">
        <v>37.950720763970885</v>
      </c>
      <c r="BH78" s="5">
        <v>17.760576401015452</v>
      </c>
      <c r="BI78" s="17">
        <v>246.1727917</v>
      </c>
      <c r="BJ78" s="11">
        <v>48.365122399999997</v>
      </c>
      <c r="BK78" s="3">
        <v>3472</v>
      </c>
      <c r="BL78" s="12">
        <v>1.059304666963462</v>
      </c>
      <c r="BM78" s="5">
        <v>2.2327695896525541</v>
      </c>
      <c r="BN78" s="5">
        <v>0.87371290250662148</v>
      </c>
      <c r="BO78" s="5">
        <v>1.4323089475232769</v>
      </c>
      <c r="BP78" s="5">
        <v>5.0780000000000003</v>
      </c>
      <c r="BQ78" s="5">
        <v>2.6819999999999999</v>
      </c>
      <c r="BR78" s="3">
        <v>50.3</v>
      </c>
      <c r="BS78" s="11">
        <v>66.520458459854126</v>
      </c>
      <c r="BT78" s="11">
        <v>8.6632996797561646E-2</v>
      </c>
      <c r="BU78" s="10">
        <v>2301</v>
      </c>
      <c r="BV78" s="11">
        <v>52.254170731707319</v>
      </c>
      <c r="BW78" s="11">
        <v>64.052268292682939</v>
      </c>
      <c r="BX78" s="17">
        <v>76.833860705022843</v>
      </c>
      <c r="BY78" s="17">
        <v>56.515615639852015</v>
      </c>
      <c r="BZ78" s="17">
        <v>1.5135000000000001</v>
      </c>
      <c r="CA78" s="17">
        <v>4.4001999999999999</v>
      </c>
      <c r="CC78" s="17">
        <v>5.9</v>
      </c>
      <c r="CD78" s="17">
        <v>3.8</v>
      </c>
      <c r="CE78" s="17">
        <v>3.2161</v>
      </c>
      <c r="CG78" s="5">
        <v>5.3057621671581341</v>
      </c>
      <c r="CH78" s="5">
        <v>3.2076924292802684</v>
      </c>
      <c r="CI78" s="5">
        <v>45.448655325625936</v>
      </c>
      <c r="CJ78" s="8">
        <v>15.531000000000001</v>
      </c>
      <c r="CK78" s="11">
        <v>29.170000076293945</v>
      </c>
      <c r="CL78" s="3">
        <v>36.799999999999997</v>
      </c>
      <c r="CM78" s="5">
        <v>45.34</v>
      </c>
      <c r="CN78" s="5">
        <v>8.08</v>
      </c>
      <c r="CP78" s="11">
        <v>0.41819998621940613</v>
      </c>
      <c r="CQ78" s="11">
        <v>4.9102192000000003E-2</v>
      </c>
      <c r="CR78" s="11">
        <v>-0.32554045100000001</v>
      </c>
      <c r="CS78" s="12">
        <v>2</v>
      </c>
      <c r="CT78" s="11">
        <v>1.1879276320000001</v>
      </c>
      <c r="CU78" s="11">
        <v>-0.2800000011920929</v>
      </c>
      <c r="CV78" s="45">
        <v>55.7</v>
      </c>
      <c r="CW78" s="45">
        <v>56.2</v>
      </c>
      <c r="CX78" s="45">
        <v>41</v>
      </c>
      <c r="CY78" s="45">
        <v>41.5</v>
      </c>
      <c r="CZ78" s="45">
        <v>79.5</v>
      </c>
      <c r="DA78" s="45">
        <v>23.3</v>
      </c>
      <c r="DB78" s="49">
        <v>4</v>
      </c>
      <c r="DC78" s="17">
        <v>66.666666666666657</v>
      </c>
      <c r="DE78" s="13">
        <v>1</v>
      </c>
      <c r="DG78" s="11">
        <v>22.932289123535156</v>
      </c>
      <c r="DH78" s="50">
        <v>3151251</v>
      </c>
      <c r="DI78" s="20">
        <v>1.4877760410308838</v>
      </c>
      <c r="DJ78" s="21">
        <f t="shared" si="18"/>
        <v>4</v>
      </c>
      <c r="DL78" s="12">
        <f t="shared" si="20"/>
        <v>2.6100425120471726</v>
      </c>
    </row>
    <row r="79" spans="1:116" ht="15">
      <c r="A79" s="2" t="s">
        <v>351</v>
      </c>
      <c r="B79" s="1" t="s">
        <v>350</v>
      </c>
      <c r="C79" s="1" t="s">
        <v>350</v>
      </c>
      <c r="D79" s="10">
        <v>135000000</v>
      </c>
      <c r="E79" s="10">
        <v>240000000</v>
      </c>
      <c r="F79" s="11">
        <f t="shared" si="19"/>
        <v>1.6922474850104758</v>
      </c>
      <c r="G79" s="51">
        <v>270600000000</v>
      </c>
      <c r="H79" s="23">
        <v>2461510000000</v>
      </c>
      <c r="I79" s="11">
        <f>G79/BA79</f>
        <v>5433.734939759036</v>
      </c>
      <c r="J79" s="11">
        <v>20395.277315396452</v>
      </c>
      <c r="K79" s="11">
        <v>1.6941360000000001</v>
      </c>
      <c r="L79" s="11">
        <v>2.264716</v>
      </c>
      <c r="M79" s="12">
        <f t="shared" si="21"/>
        <v>3353.5192771084339</v>
      </c>
      <c r="N79" s="12">
        <f t="shared" si="24"/>
        <v>8457.7060793397959</v>
      </c>
      <c r="O79" s="14"/>
      <c r="Q79" s="11">
        <v>692.50869999999998</v>
      </c>
      <c r="R79" s="11">
        <v>675.09569999999997</v>
      </c>
      <c r="S79" s="11">
        <v>859.15940000000001</v>
      </c>
      <c r="T79" s="11">
        <v>1237.076</v>
      </c>
      <c r="U79" s="11">
        <v>1597.5260000000001</v>
      </c>
      <c r="V79" s="11">
        <v>1848.164</v>
      </c>
      <c r="W79" s="11">
        <v>2344.636</v>
      </c>
      <c r="X79" s="11">
        <v>3139.5709999999999</v>
      </c>
      <c r="Y79" s="11">
        <v>2920.0030000000002</v>
      </c>
      <c r="Z79" s="11">
        <v>3446.7539999999999</v>
      </c>
      <c r="AA79" s="11">
        <v>3524.3710000000001</v>
      </c>
      <c r="AB79" s="11">
        <v>3626.18</v>
      </c>
      <c r="AC79" s="11">
        <v>3869.0479999999998</v>
      </c>
      <c r="AD79" s="11">
        <v>4075.335</v>
      </c>
      <c r="AE79" s="11">
        <f t="shared" si="16"/>
        <v>3.5064777100427906</v>
      </c>
      <c r="AF79" s="53">
        <v>0.85487585669198096</v>
      </c>
      <c r="AG79" s="11">
        <v>26.109010000000001</v>
      </c>
      <c r="AH79" s="11">
        <v>22.69022</v>
      </c>
      <c r="AI79" s="11">
        <v>29.504350000000002</v>
      </c>
      <c r="AJ79" s="11">
        <v>29.271789999999999</v>
      </c>
      <c r="AK79" s="11">
        <v>26.649724589064625</v>
      </c>
      <c r="AL79" s="11">
        <v>33.762951099272847</v>
      </c>
      <c r="AM79" s="5">
        <v>9.0369824741925306</v>
      </c>
      <c r="AN79" s="5">
        <v>9.6154650552023977</v>
      </c>
      <c r="AO79" s="5"/>
      <c r="AP79" s="5">
        <v>2.2700498254198176</v>
      </c>
      <c r="AR79" s="11">
        <v>0.90275927099999997</v>
      </c>
      <c r="AS79" s="5">
        <v>21.02342967666301</v>
      </c>
      <c r="AT79" s="5">
        <v>21.327259731865094</v>
      </c>
      <c r="AU79" s="5">
        <v>45.032275695294423</v>
      </c>
      <c r="AV79" s="5">
        <v>45.451869596592296</v>
      </c>
      <c r="AW79" s="11">
        <v>0.8571428571428571</v>
      </c>
      <c r="AX79" s="11">
        <v>2.0977170040000002</v>
      </c>
      <c r="AY79" s="4" t="s">
        <v>430</v>
      </c>
      <c r="AZ79" s="12">
        <v>-730000</v>
      </c>
      <c r="BA79" s="22">
        <v>49800000</v>
      </c>
      <c r="BB79" s="10">
        <v>115643697.09999999</v>
      </c>
      <c r="BC79" s="11">
        <f t="shared" si="23"/>
        <v>36.888888888888886</v>
      </c>
      <c r="BD79" s="16">
        <v>48.184873791666668</v>
      </c>
      <c r="BE79" s="5">
        <v>33.473170707900003</v>
      </c>
      <c r="BF79" s="5">
        <v>49.092058003617716</v>
      </c>
      <c r="BG79" s="5">
        <v>30.177492156</v>
      </c>
      <c r="BH79" s="5">
        <v>15.755249773065042</v>
      </c>
      <c r="BI79" s="17">
        <v>398.14389419999998</v>
      </c>
      <c r="BJ79" s="11">
        <v>37.332324099999994</v>
      </c>
      <c r="BK79" s="3">
        <v>14105</v>
      </c>
      <c r="BL79" s="12">
        <v>1.1766268323736884</v>
      </c>
      <c r="BM79" s="5">
        <v>5.3256001893810039</v>
      </c>
      <c r="BN79" s="5">
        <v>0</v>
      </c>
      <c r="BO79" s="5">
        <v>1.7662315543854521</v>
      </c>
      <c r="BP79" s="5">
        <v>5.0430000000000001</v>
      </c>
      <c r="BQ79" s="5">
        <v>2.1305000000000001</v>
      </c>
      <c r="BR79" s="3">
        <v>29.8</v>
      </c>
      <c r="BS79" s="11">
        <v>60.224169492721558</v>
      </c>
      <c r="BT79" s="11">
        <v>3.5628650188446045</v>
      </c>
      <c r="BU79" s="10">
        <v>2535</v>
      </c>
      <c r="BV79" s="11">
        <v>50.949951219512201</v>
      </c>
      <c r="BW79" s="11">
        <v>71.182134146341468</v>
      </c>
      <c r="BX79" s="17">
        <v>81.988328249308367</v>
      </c>
      <c r="BY79" s="17">
        <v>49.238124384476762</v>
      </c>
      <c r="BZ79" s="17">
        <v>2.5893999999999999</v>
      </c>
      <c r="CA79" s="17">
        <v>5.8209</v>
      </c>
      <c r="CB79" s="17">
        <v>79.455889999999997</v>
      </c>
      <c r="CC79" s="17">
        <v>2.5</v>
      </c>
      <c r="CD79" s="17">
        <v>1.6</v>
      </c>
      <c r="CE79" s="17">
        <v>5.0772000000000004</v>
      </c>
      <c r="CF79" s="17">
        <v>377</v>
      </c>
      <c r="CG79" s="5">
        <v>8.696986102516254</v>
      </c>
      <c r="CH79" s="5">
        <v>14.766565739737395</v>
      </c>
      <c r="CI79" s="5">
        <v>69.248722118131127</v>
      </c>
      <c r="CJ79" s="8">
        <v>13.888999999999999</v>
      </c>
      <c r="CK79" s="11">
        <v>34.599998474121094</v>
      </c>
      <c r="CL79" s="3">
        <v>36.76</v>
      </c>
      <c r="CM79" s="5">
        <v>44.931060000000002</v>
      </c>
      <c r="CN79" s="5">
        <v>7.6445889999999999</v>
      </c>
      <c r="CP79" s="11">
        <v>0.73513400554656982</v>
      </c>
      <c r="CQ79" s="11">
        <v>-0.55975802100000005</v>
      </c>
      <c r="CR79" s="11">
        <v>-0.70741862</v>
      </c>
      <c r="CS79" s="12">
        <v>2</v>
      </c>
      <c r="CT79" s="11">
        <v>0.64207339500000005</v>
      </c>
      <c r="CU79" s="11">
        <v>-0.40000000596046448</v>
      </c>
      <c r="CV79" s="45">
        <v>47.699999999999996</v>
      </c>
      <c r="CW79" s="45">
        <v>53.7</v>
      </c>
      <c r="CX79" s="45">
        <v>41.9</v>
      </c>
      <c r="CY79" s="45">
        <v>91.3</v>
      </c>
      <c r="CZ79" s="46"/>
      <c r="DA79" s="45">
        <v>42.5</v>
      </c>
      <c r="DB79" s="49">
        <v>3.5</v>
      </c>
      <c r="DC79" s="17">
        <v>71.766666666666666</v>
      </c>
      <c r="DE79" s="13">
        <v>1</v>
      </c>
      <c r="DG79" s="11">
        <v>-1.6561839580535889</v>
      </c>
      <c r="DH79" s="50">
        <v>1697375</v>
      </c>
      <c r="DI79" s="20">
        <v>0.53106248378753662</v>
      </c>
      <c r="DJ79" s="21">
        <f t="shared" si="18"/>
        <v>6</v>
      </c>
      <c r="DL79" s="12">
        <f t="shared" si="20"/>
        <v>3.1415506480891642</v>
      </c>
    </row>
    <row r="80" spans="1:116" ht="15">
      <c r="A80" s="2" t="s">
        <v>254</v>
      </c>
      <c r="B80" s="1" t="s">
        <v>356</v>
      </c>
      <c r="C80" s="1" t="s">
        <v>356</v>
      </c>
      <c r="D80" s="10">
        <v>33300000</v>
      </c>
      <c r="E80" s="10">
        <v>76000000</v>
      </c>
      <c r="F80" s="11">
        <f t="shared" si="19"/>
        <v>2.4269880685292144</v>
      </c>
      <c r="G80" s="51">
        <v>589400000000</v>
      </c>
      <c r="H80" s="22">
        <v>2288340000000</v>
      </c>
      <c r="I80" s="11">
        <f>G80/BA80</f>
        <v>62621.026768098425</v>
      </c>
      <c r="J80" s="11">
        <v>75090.995675622908</v>
      </c>
      <c r="K80" s="11">
        <v>1.4974430000000001</v>
      </c>
      <c r="L80" s="11">
        <v>2.572362</v>
      </c>
      <c r="M80" s="12">
        <f t="shared" si="21"/>
        <v>39073.919372931268</v>
      </c>
      <c r="N80" s="12">
        <f t="shared" si="24"/>
        <v>27620.664427144231</v>
      </c>
      <c r="O80" s="14"/>
      <c r="P80" s="15">
        <v>2601.2689999999998</v>
      </c>
      <c r="Q80" s="11">
        <v>4403.9359999999997</v>
      </c>
      <c r="R80" s="11">
        <v>5791.8190000000004</v>
      </c>
      <c r="S80" s="11">
        <v>8955.0259999999998</v>
      </c>
      <c r="T80" s="11">
        <v>11044.16</v>
      </c>
      <c r="U80" s="11">
        <v>5693.0990000000002</v>
      </c>
      <c r="V80" s="11">
        <v>6293.8829999999998</v>
      </c>
      <c r="W80" s="11">
        <v>6055.482</v>
      </c>
      <c r="X80" s="11">
        <v>6829.625</v>
      </c>
      <c r="Y80" s="11">
        <v>7764.5749999999998</v>
      </c>
      <c r="Z80" s="11">
        <v>9139.9680000000008</v>
      </c>
      <c r="AA80" s="11">
        <v>9604.0789999999997</v>
      </c>
      <c r="AB80" s="11">
        <v>10064.049999999999</v>
      </c>
      <c r="AC80" s="11">
        <v>10650.67</v>
      </c>
      <c r="AD80" s="11">
        <v>10624.06</v>
      </c>
      <c r="AE80" s="11">
        <f t="shared" si="16"/>
        <v>-0.11406041517353128</v>
      </c>
      <c r="AF80" s="53">
        <v>-2.2592193181531899</v>
      </c>
      <c r="AG80" s="11">
        <v>33.134619999999998</v>
      </c>
      <c r="AH80" s="11">
        <v>31.972010000000001</v>
      </c>
      <c r="AI80" s="11">
        <v>28.478019999999997</v>
      </c>
      <c r="AJ80" s="11">
        <v>39.204030000000003</v>
      </c>
      <c r="AK80" s="11">
        <v>32.560928071241449</v>
      </c>
      <c r="AM80" s="5">
        <v>25.77112971076232</v>
      </c>
      <c r="AN80" s="5"/>
      <c r="AO80" s="5"/>
      <c r="AP80" s="5"/>
      <c r="AQ80" s="11">
        <v>1.0101749289999999</v>
      </c>
      <c r="AR80" s="11">
        <v>0.91116150200000001</v>
      </c>
      <c r="AS80" s="5">
        <v>33.632387259269478</v>
      </c>
      <c r="AT80" s="5"/>
      <c r="AU80" s="5">
        <v>76.774296483022113</v>
      </c>
      <c r="AV80" s="5"/>
      <c r="AX80" s="11">
        <v>6.0014534460000002</v>
      </c>
      <c r="AY80" s="4"/>
      <c r="AZ80" s="12">
        <v>-500000</v>
      </c>
      <c r="BA80" s="12">
        <v>9412174</v>
      </c>
      <c r="BB80" s="10">
        <v>29232771.07</v>
      </c>
      <c r="BC80" s="11">
        <f t="shared" si="23"/>
        <v>28.264786786786786</v>
      </c>
      <c r="BD80" s="16">
        <v>38.464172460526314</v>
      </c>
      <c r="BE80" s="5">
        <v>54.739410618769448</v>
      </c>
      <c r="BF80" s="5"/>
      <c r="BG80" s="5">
        <v>10.009254800288492</v>
      </c>
      <c r="BH80" s="5"/>
      <c r="BJ80" s="11">
        <v>21.5243</v>
      </c>
      <c r="BK80" s="3"/>
      <c r="BL80" s="12">
        <v>0.20079312985485312</v>
      </c>
      <c r="BM80" s="5">
        <v>17.660536979794948</v>
      </c>
      <c r="BN80" s="5">
        <v>0</v>
      </c>
      <c r="BO80" s="5">
        <v>6.9779554883079618</v>
      </c>
      <c r="BP80" s="5">
        <v>6.4139999999999997</v>
      </c>
      <c r="BQ80" s="5">
        <v>1.7809999999999999</v>
      </c>
      <c r="BR80" s="3">
        <v>25.9</v>
      </c>
      <c r="BS80" s="11">
        <v>24.935239553451538</v>
      </c>
      <c r="BT80" s="11">
        <v>5.6942000985145569E-2</v>
      </c>
      <c r="BU80" s="10">
        <v>3042</v>
      </c>
      <c r="BV80" s="11">
        <v>56.562585365853671</v>
      </c>
      <c r="BW80" s="11">
        <v>71.69012195121951</v>
      </c>
      <c r="BX80" s="17">
        <v>92.358654682934841</v>
      </c>
      <c r="BY80" s="17">
        <v>40.661786496663673</v>
      </c>
      <c r="BZ80" s="17">
        <v>1.4866999999999999</v>
      </c>
      <c r="CA80" s="17">
        <v>7.2519</v>
      </c>
      <c r="CB80" s="17">
        <v>83.074520000000007</v>
      </c>
      <c r="CC80" s="17">
        <v>11.1</v>
      </c>
      <c r="CD80" s="17">
        <v>9.5</v>
      </c>
      <c r="CE80" s="17">
        <v>6.2344999999999997</v>
      </c>
      <c r="CG80" s="5">
        <v>38.289709923916064</v>
      </c>
      <c r="CH80" s="5">
        <v>35.394666747187777</v>
      </c>
      <c r="CI80" s="5">
        <v>72.088029068963991</v>
      </c>
      <c r="CJ80" s="8">
        <v>109.143</v>
      </c>
      <c r="CK80" s="11">
        <v>42.279998779296875</v>
      </c>
      <c r="CL80" s="3">
        <v>38.28</v>
      </c>
      <c r="CM80" s="5">
        <v>44.97</v>
      </c>
      <c r="CN80" s="5">
        <v>6.41</v>
      </c>
      <c r="CP80" s="11">
        <v>0.66839998960494995</v>
      </c>
      <c r="CQ80" s="11">
        <v>-0.90089577099999996</v>
      </c>
      <c r="CR80" s="11">
        <v>-0.829989113</v>
      </c>
      <c r="CS80" s="12">
        <v>6</v>
      </c>
      <c r="CT80" s="11">
        <v>1.518201658</v>
      </c>
      <c r="CV80" s="45">
        <v>39.6</v>
      </c>
      <c r="CW80" s="45">
        <v>32.700000000000003</v>
      </c>
      <c r="CX80" s="45">
        <v>30.599999999999998</v>
      </c>
      <c r="CY80" s="45">
        <v>72.099999999999994</v>
      </c>
      <c r="CZ80" s="46"/>
      <c r="DA80" s="45">
        <v>10.6</v>
      </c>
      <c r="DB80" s="49">
        <v>4</v>
      </c>
      <c r="DC80" s="17">
        <v>60.43333333333333</v>
      </c>
      <c r="DE80" s="24"/>
      <c r="DG80" s="11">
        <v>32.521369934082031</v>
      </c>
      <c r="DH80" s="50">
        <v>1614726</v>
      </c>
      <c r="DI80" s="20">
        <v>0.12408924102783203</v>
      </c>
      <c r="DJ80" s="21">
        <f t="shared" si="18"/>
        <v>17</v>
      </c>
      <c r="DL80" s="12">
        <f t="shared" si="20"/>
        <v>3.683330816978958</v>
      </c>
    </row>
    <row r="81" spans="1:116" ht="15">
      <c r="A81" s="2" t="s">
        <v>358</v>
      </c>
      <c r="B81" s="1" t="s">
        <v>357</v>
      </c>
      <c r="C81" s="1" t="s">
        <v>357</v>
      </c>
      <c r="D81" s="10">
        <v>11100000</v>
      </c>
      <c r="E81" s="10">
        <v>28900000</v>
      </c>
      <c r="F81" s="11">
        <f t="shared" si="19"/>
        <v>2.8144014317649941</v>
      </c>
      <c r="G81" s="51"/>
      <c r="H81" s="23">
        <v>340827000000</v>
      </c>
      <c r="J81" s="11">
        <v>48468.384866420885</v>
      </c>
      <c r="K81" s="11">
        <v>1.3766780000000001</v>
      </c>
      <c r="L81" s="11">
        <v>2.161057</v>
      </c>
      <c r="M81" s="12">
        <f t="shared" si="21"/>
        <v>31189.739516500347</v>
      </c>
      <c r="N81" s="12">
        <f t="shared" si="24"/>
        <v>17780.671053281385</v>
      </c>
      <c r="O81" s="14"/>
      <c r="S81" s="11">
        <v>5459.5910000000003</v>
      </c>
      <c r="T81" s="11">
        <v>7103.5839999999998</v>
      </c>
      <c r="U81" s="11">
        <v>10552.2</v>
      </c>
      <c r="V81" s="11">
        <v>6823.9139999999998</v>
      </c>
      <c r="W81" s="11">
        <v>7249.424</v>
      </c>
      <c r="X81" s="11">
        <v>3294.6970000000001</v>
      </c>
      <c r="Y81" s="11">
        <v>4264.4610000000002</v>
      </c>
      <c r="Z81" s="11">
        <v>3758.143</v>
      </c>
      <c r="AA81" s="11">
        <v>4020.4229999999998</v>
      </c>
      <c r="AB81" s="11">
        <v>3944.482</v>
      </c>
      <c r="AC81" s="11">
        <v>4124.2690000000002</v>
      </c>
      <c r="AD81" s="11">
        <v>4714.7610000000004</v>
      </c>
      <c r="AE81" s="11">
        <f t="shared" si="16"/>
        <v>-1.205591823251521</v>
      </c>
      <c r="AF81" s="53"/>
      <c r="AG81" s="11">
        <v>13.27623</v>
      </c>
      <c r="AH81" s="11">
        <v>24.741700000000002</v>
      </c>
      <c r="AI81" s="11">
        <v>20.11467</v>
      </c>
      <c r="AJ81" s="11">
        <v>25.2349</v>
      </c>
      <c r="AM81" s="5"/>
      <c r="AN81" s="5"/>
      <c r="AO81" s="5"/>
      <c r="AP81" s="5"/>
      <c r="AQ81" s="11">
        <v>-0.27910073899999999</v>
      </c>
      <c r="AR81" s="11">
        <v>1.6255696150000001</v>
      </c>
      <c r="AS81" s="5"/>
      <c r="AT81" s="5"/>
      <c r="AU81" s="5"/>
      <c r="AV81" s="5"/>
      <c r="AY81" s="4"/>
      <c r="AZ81" s="12">
        <v>-576999</v>
      </c>
      <c r="BA81" s="12">
        <v>2528068</v>
      </c>
      <c r="BB81" s="10">
        <v>7663186.1919999998</v>
      </c>
      <c r="BC81" s="11">
        <f t="shared" si="23"/>
        <v>22.775387387387386</v>
      </c>
      <c r="BD81" s="16">
        <v>26.516215197231833</v>
      </c>
      <c r="BE81" s="5"/>
      <c r="BF81" s="5"/>
      <c r="BG81" s="5"/>
      <c r="BH81" s="5"/>
      <c r="BJ81" s="11">
        <v>5.4723997000000004</v>
      </c>
      <c r="BK81" s="3">
        <v>10534</v>
      </c>
      <c r="BL81" s="12">
        <v>9.2494393370794935E-5</v>
      </c>
      <c r="BM81" s="5">
        <v>45.721037370515397</v>
      </c>
      <c r="BN81" s="5">
        <v>0</v>
      </c>
      <c r="BO81" s="5">
        <v>3.3406978605698194</v>
      </c>
      <c r="BP81" s="5">
        <v>6.9930000000000003</v>
      </c>
      <c r="BQ81" s="5">
        <v>3.927</v>
      </c>
      <c r="BR81" s="3">
        <v>35.4</v>
      </c>
      <c r="BS81" s="11">
        <v>28.128340840339661</v>
      </c>
      <c r="BT81" s="11">
        <v>0.1614069938659668</v>
      </c>
      <c r="BV81" s="11">
        <v>59.959268292682928</v>
      </c>
      <c r="BW81" s="11">
        <v>68.154682926829281</v>
      </c>
      <c r="BX81" s="17">
        <v>100.73709338999817</v>
      </c>
      <c r="BY81" s="17">
        <v>79.703469628144163</v>
      </c>
      <c r="BZ81" s="17">
        <v>0.92989999999999995</v>
      </c>
      <c r="CA81" s="17">
        <v>5.5618999999999996</v>
      </c>
      <c r="CC81" s="17">
        <v>9.6999999999999993</v>
      </c>
      <c r="CD81" s="17">
        <v>6.2</v>
      </c>
      <c r="CE81" s="17">
        <v>4.415</v>
      </c>
      <c r="CG81" s="5">
        <v>1.0319331989999303</v>
      </c>
      <c r="CH81" s="5">
        <v>3.5193557847345445</v>
      </c>
      <c r="CI81" s="5">
        <v>62.620881694389617</v>
      </c>
      <c r="CJ81" s="8">
        <v>8.2100000000000009</v>
      </c>
      <c r="CL81" s="3"/>
      <c r="CM81" s="5"/>
      <c r="CN81" s="5"/>
      <c r="CQ81" s="11">
        <v>-1.830561514</v>
      </c>
      <c r="CR81" s="11">
        <v>-1.381558504</v>
      </c>
      <c r="CS81" s="12">
        <v>5</v>
      </c>
      <c r="CT81" s="11">
        <v>2.3304256400000001</v>
      </c>
      <c r="CV81" s="45">
        <v>31.8</v>
      </c>
      <c r="CW81" s="45">
        <v>73.900000000000006</v>
      </c>
      <c r="CX81" s="45">
        <v>21</v>
      </c>
      <c r="CY81" s="45">
        <v>90.600000000000009</v>
      </c>
      <c r="CZ81" s="46"/>
      <c r="DA81" s="45">
        <v>40.799999999999997</v>
      </c>
      <c r="DB81" s="49"/>
      <c r="DC81" s="17">
        <v>55.233333333333334</v>
      </c>
      <c r="DE81" s="24"/>
      <c r="DG81" s="11">
        <v>32.948070526123047</v>
      </c>
      <c r="DH81" s="50">
        <v>441138.6</v>
      </c>
      <c r="DJ81" s="21">
        <f t="shared" si="18"/>
        <v>37</v>
      </c>
      <c r="DL81" s="12">
        <f t="shared" si="20"/>
        <v>1.8134355062986884</v>
      </c>
    </row>
    <row r="82" spans="1:116" ht="15">
      <c r="A82" s="2" t="s">
        <v>355</v>
      </c>
      <c r="B82" s="1" t="s">
        <v>354</v>
      </c>
      <c r="C82" s="1" t="s">
        <v>354</v>
      </c>
      <c r="D82" s="10">
        <v>3177300</v>
      </c>
      <c r="E82" s="10">
        <v>4580000</v>
      </c>
      <c r="F82" s="11">
        <f t="shared" si="19"/>
        <v>1.0754918193838159</v>
      </c>
      <c r="G82" s="51">
        <v>83990000000</v>
      </c>
      <c r="H82" s="23">
        <v>379639000000</v>
      </c>
      <c r="I82" s="11">
        <f t="shared" ref="I82:I87" si="25">G82/BA82</f>
        <v>71002.745766379914</v>
      </c>
      <c r="J82" s="11">
        <v>164279.7329845714</v>
      </c>
      <c r="K82" s="11">
        <v>2.5887600000000002</v>
      </c>
      <c r="L82" s="11">
        <v>3.108161</v>
      </c>
      <c r="M82" s="12">
        <f t="shared" si="21"/>
        <v>31507.301016474601</v>
      </c>
      <c r="N82" s="12">
        <f t="shared" si="24"/>
        <v>68016.113613136535</v>
      </c>
      <c r="O82" s="14">
        <v>5848.47</v>
      </c>
      <c r="P82" s="15">
        <v>6583.1319999999996</v>
      </c>
      <c r="Q82" s="11">
        <v>6970.0020000000004</v>
      </c>
      <c r="R82" s="11">
        <v>8376.0820000000003</v>
      </c>
      <c r="S82" s="11">
        <v>10215.66</v>
      </c>
      <c r="T82" s="11">
        <v>11730.2</v>
      </c>
      <c r="U82" s="11">
        <v>13983</v>
      </c>
      <c r="V82" s="11">
        <v>14241.49</v>
      </c>
      <c r="W82" s="11">
        <v>17400.849999999999</v>
      </c>
      <c r="X82" s="11">
        <v>20777.47</v>
      </c>
      <c r="Y82" s="11">
        <v>30776.17</v>
      </c>
      <c r="Z82" s="11">
        <v>37036.67</v>
      </c>
      <c r="AA82" s="11">
        <v>37893.21</v>
      </c>
      <c r="AB82" s="11">
        <v>39168.89</v>
      </c>
      <c r="AC82" s="11">
        <v>37162.82</v>
      </c>
      <c r="AD82" s="11">
        <v>33348.11</v>
      </c>
      <c r="AE82" s="11">
        <f t="shared" si="16"/>
        <v>3.0730423125681048</v>
      </c>
      <c r="AF82" s="53">
        <v>1.0823720066357201</v>
      </c>
      <c r="AG82" s="11">
        <v>20.341090000000001</v>
      </c>
      <c r="AH82" s="11">
        <v>14.89939</v>
      </c>
      <c r="AI82" s="11">
        <v>22.657360000000001</v>
      </c>
      <c r="AJ82" s="11">
        <v>34.045310000000001</v>
      </c>
      <c r="AK82" s="11">
        <v>15.43498596927286</v>
      </c>
      <c r="AL82" s="11">
        <v>28.646136080897101</v>
      </c>
      <c r="AM82" s="5">
        <v>19.450161313719537</v>
      </c>
      <c r="AN82" s="5">
        <v>19.010860056913955</v>
      </c>
      <c r="AO82" s="5">
        <v>2.9508247421423794</v>
      </c>
      <c r="AP82" s="5">
        <v>13.322877518932936</v>
      </c>
      <c r="AQ82" s="11">
        <v>1.71951075</v>
      </c>
      <c r="AR82" s="11">
        <v>11.1065673</v>
      </c>
      <c r="AS82" s="5">
        <v>46.274796660547288</v>
      </c>
      <c r="AT82" s="5">
        <v>73.607482441372881</v>
      </c>
      <c r="AU82" s="5">
        <v>85.925544188226056</v>
      </c>
      <c r="AV82" s="5">
        <v>162.13588320472769</v>
      </c>
      <c r="AW82" s="11">
        <v>0.97142857142857142</v>
      </c>
      <c r="AX82" s="11">
        <v>2.6569608000000002E-2</v>
      </c>
      <c r="AY82" s="4" t="s">
        <v>437</v>
      </c>
      <c r="AZ82" s="12">
        <v>200000</v>
      </c>
      <c r="BA82" s="12">
        <v>1182912</v>
      </c>
      <c r="BB82" s="10">
        <v>2245561.1719999998</v>
      </c>
      <c r="BC82" s="11">
        <f t="shared" si="23"/>
        <v>37.230101029175714</v>
      </c>
      <c r="BD82" s="16">
        <v>49.029719912663751</v>
      </c>
      <c r="BE82" s="5">
        <v>34.002361453547152</v>
      </c>
      <c r="BF82" s="5">
        <v>31.196198582772912</v>
      </c>
      <c r="BG82" s="5">
        <v>17.024278295021556</v>
      </c>
      <c r="BH82" s="5">
        <v>0.95978007140541644</v>
      </c>
      <c r="BJ82" s="11">
        <v>6.5809544999999998</v>
      </c>
      <c r="BK82" s="3">
        <v>3999</v>
      </c>
      <c r="BL82" s="12">
        <v>3.9864428966204686E-2</v>
      </c>
      <c r="BM82" s="5">
        <v>1.9662857318524903E-2</v>
      </c>
      <c r="BN82" s="5">
        <v>0</v>
      </c>
      <c r="BO82" s="5">
        <v>10.163829539646141</v>
      </c>
      <c r="BP82" s="5">
        <v>3.3959999999999999</v>
      </c>
      <c r="BQ82" s="5">
        <v>2.0677599999999998</v>
      </c>
      <c r="BR82" s="3">
        <v>3.5</v>
      </c>
      <c r="BS82" s="11">
        <v>0</v>
      </c>
      <c r="BT82" s="11">
        <v>0</v>
      </c>
      <c r="BU82" s="10">
        <v>3532</v>
      </c>
      <c r="BV82" s="11">
        <v>71.739512195121961</v>
      </c>
      <c r="BW82" s="11">
        <v>79.5</v>
      </c>
      <c r="BX82" s="17">
        <v>73.080665070920645</v>
      </c>
      <c r="BY82" s="17">
        <v>46.794940356505322</v>
      </c>
      <c r="BZ82" s="17">
        <v>8.8926999999999996</v>
      </c>
      <c r="CA82" s="17">
        <v>11.6121</v>
      </c>
      <c r="CC82" s="17">
        <v>30.6</v>
      </c>
      <c r="CD82" s="17">
        <v>20.3</v>
      </c>
      <c r="CE82" s="17">
        <v>11.6906</v>
      </c>
      <c r="CF82" s="17">
        <v>497.5</v>
      </c>
      <c r="CG82" s="5">
        <v>68.3671254521457</v>
      </c>
      <c r="CH82" s="5">
        <v>46.724934984044296</v>
      </c>
      <c r="CI82" s="5">
        <v>109.45190661789852</v>
      </c>
      <c r="CJ82" s="8">
        <v>494.291</v>
      </c>
      <c r="CK82" s="11">
        <v>38.689998626708984</v>
      </c>
      <c r="CL82" s="3">
        <v>34.276800000000001</v>
      </c>
      <c r="CM82" s="5">
        <v>42.0491884841</v>
      </c>
      <c r="CN82" s="5">
        <v>7.4434290050999996</v>
      </c>
      <c r="CO82" s="11">
        <v>0.73000001907348633</v>
      </c>
      <c r="CP82" s="11">
        <v>0.12063500285148621</v>
      </c>
      <c r="CQ82" s="11">
        <v>1.7128139870000001</v>
      </c>
      <c r="CS82" s="12">
        <v>1</v>
      </c>
      <c r="CT82" s="11">
        <v>-0.97605396099999997</v>
      </c>
      <c r="CV82" s="45">
        <v>22.6</v>
      </c>
      <c r="CW82" s="45">
        <v>47.9</v>
      </c>
      <c r="CX82" s="45">
        <v>28.4</v>
      </c>
      <c r="CY82" s="45">
        <v>39.1</v>
      </c>
      <c r="CZ82" s="46"/>
      <c r="DA82" s="45">
        <v>35.799999999999997</v>
      </c>
      <c r="DB82" s="49"/>
      <c r="DC82" s="17">
        <v>79.400000000000006</v>
      </c>
      <c r="DF82" s="13">
        <v>1</v>
      </c>
      <c r="DG82" s="11">
        <v>53.163368225097656</v>
      </c>
      <c r="DH82" s="50">
        <v>67816.94</v>
      </c>
      <c r="DJ82" s="21">
        <f t="shared" si="18"/>
        <v>6</v>
      </c>
      <c r="DL82" s="12" t="e">
        <f t="shared" si="20"/>
        <v>#DIV/0!</v>
      </c>
    </row>
    <row r="83" spans="1:116" ht="15">
      <c r="A83" s="2" t="s">
        <v>362</v>
      </c>
      <c r="B83" s="1" t="s">
        <v>361</v>
      </c>
      <c r="C83" s="1" t="s">
        <v>361</v>
      </c>
      <c r="D83" s="10">
        <v>3354242</v>
      </c>
      <c r="E83" s="10">
        <v>7234000</v>
      </c>
      <c r="F83" s="11">
        <f t="shared" si="19"/>
        <v>2.2604891767006428</v>
      </c>
      <c r="G83" s="51">
        <v>121200000000</v>
      </c>
      <c r="H83" s="23">
        <v>476174000000</v>
      </c>
      <c r="I83" s="11">
        <f t="shared" si="25"/>
        <v>105088.64903859493</v>
      </c>
      <c r="J83" s="11">
        <v>159530.72677056241</v>
      </c>
      <c r="K83" s="11">
        <v>2.7398030000000002</v>
      </c>
      <c r="L83" s="11">
        <v>3.0833149999999998</v>
      </c>
      <c r="M83" s="12">
        <f t="shared" si="21"/>
        <v>45547.881346660746</v>
      </c>
      <c r="N83" s="12">
        <f t="shared" si="24"/>
        <v>60194.969628843523</v>
      </c>
      <c r="O83" s="14">
        <v>5050.5050000000001</v>
      </c>
      <c r="P83" s="15">
        <v>5774.8630000000003</v>
      </c>
      <c r="Q83" s="11">
        <v>7093.3459999999995</v>
      </c>
      <c r="R83" s="11">
        <v>9455.1180000000004</v>
      </c>
      <c r="S83" s="11">
        <v>12417.19</v>
      </c>
      <c r="T83" s="11">
        <v>15661.04</v>
      </c>
      <c r="U83" s="11">
        <v>15181.19</v>
      </c>
      <c r="V83" s="11">
        <v>15916.7</v>
      </c>
      <c r="W83" s="11">
        <v>18000.439999999999</v>
      </c>
      <c r="X83" s="11">
        <v>21079.64</v>
      </c>
      <c r="Y83" s="11">
        <v>23198.75</v>
      </c>
      <c r="Z83" s="11">
        <v>23816.03</v>
      </c>
      <c r="AA83" s="11">
        <v>24626.53</v>
      </c>
      <c r="AB83" s="11">
        <v>25477.53</v>
      </c>
      <c r="AC83" s="11">
        <v>26079.48</v>
      </c>
      <c r="AD83" s="11">
        <v>25550.34</v>
      </c>
      <c r="AE83" s="11">
        <f t="shared" si="16"/>
        <v>1.4396309535456588</v>
      </c>
      <c r="AF83" s="53">
        <v>0.17921878674342201</v>
      </c>
      <c r="AG83" s="11">
        <v>29.626989999999999</v>
      </c>
      <c r="AH83" s="11">
        <v>20.921849999999999</v>
      </c>
      <c r="AI83" s="11">
        <v>24.652259999999998</v>
      </c>
      <c r="AJ83" s="11">
        <v>19.136690000000002</v>
      </c>
      <c r="AK83" s="11">
        <v>-3.4156762911128449</v>
      </c>
      <c r="AL83" s="11">
        <v>18.82372234131028</v>
      </c>
      <c r="AM83" s="5">
        <v>43.405953766838515</v>
      </c>
      <c r="AN83" s="5">
        <v>24.160689487322653</v>
      </c>
      <c r="AO83" s="5">
        <v>1.8075726621429977</v>
      </c>
      <c r="AP83" s="5">
        <v>-1.2915079216335497</v>
      </c>
      <c r="AQ83" s="11">
        <v>0.36475681500000001</v>
      </c>
      <c r="AR83" s="11">
        <v>1.9929704770000001</v>
      </c>
      <c r="AS83" s="5">
        <v>67.315687804628439</v>
      </c>
      <c r="AT83" s="5">
        <v>32.213384977204072</v>
      </c>
      <c r="AU83" s="5">
        <v>99.95010809911858</v>
      </c>
      <c r="AV83" s="5">
        <v>66.865407066412104</v>
      </c>
      <c r="AW83" s="11">
        <v>0.7142857142857143</v>
      </c>
      <c r="AX83" s="11">
        <v>0.85999881600000005</v>
      </c>
      <c r="AY83" s="4" t="s">
        <v>437</v>
      </c>
      <c r="AZ83" s="12">
        <v>85000</v>
      </c>
      <c r="BA83" s="12">
        <v>1153312</v>
      </c>
      <c r="BB83" s="10">
        <v>3070541.62</v>
      </c>
      <c r="BC83" s="11">
        <f t="shared" si="23"/>
        <v>34.383684898108129</v>
      </c>
      <c r="BD83" s="16">
        <v>42.445972076306333</v>
      </c>
      <c r="BE83" s="5"/>
      <c r="BF83" s="5"/>
      <c r="BG83" s="5"/>
      <c r="BH83" s="5"/>
      <c r="BJ83" s="11">
        <v>1.7158545000000001</v>
      </c>
      <c r="BK83" s="3">
        <v>4678</v>
      </c>
      <c r="BL83" s="12">
        <v>6.499202438770868E-2</v>
      </c>
      <c r="BM83" s="5">
        <v>0.12906851978850262</v>
      </c>
      <c r="BN83" s="5">
        <v>0</v>
      </c>
      <c r="BO83" s="5">
        <v>9.2874472500382996</v>
      </c>
      <c r="BP83" s="5">
        <v>3.5540000000000003</v>
      </c>
      <c r="BQ83" s="5">
        <v>2.96</v>
      </c>
      <c r="BR83" s="3">
        <v>3.4</v>
      </c>
      <c r="BS83" s="11">
        <v>0</v>
      </c>
      <c r="BT83" s="11">
        <v>5.4207999259233475E-2</v>
      </c>
      <c r="BU83" s="10">
        <v>3540</v>
      </c>
      <c r="BV83" s="11">
        <v>72.045121951219514</v>
      </c>
      <c r="BW83" s="11">
        <v>81.553658536585374</v>
      </c>
      <c r="BX83" s="17">
        <v>68.421604298993714</v>
      </c>
      <c r="BY83" s="17">
        <v>60.799620695679849</v>
      </c>
      <c r="BZ83" s="17">
        <v>8.9009</v>
      </c>
      <c r="CA83" s="17">
        <v>11.9138</v>
      </c>
      <c r="CC83" s="17">
        <v>36.700000000000003</v>
      </c>
      <c r="CD83" s="17">
        <v>24.3</v>
      </c>
      <c r="CE83" s="17">
        <v>11.9917</v>
      </c>
      <c r="CF83" s="17">
        <v>451</v>
      </c>
      <c r="CG83" s="5">
        <v>49.719822083663679</v>
      </c>
      <c r="CH83" s="5">
        <v>43.672816695109987</v>
      </c>
      <c r="CI83" s="5">
        <v>121.23573914562533</v>
      </c>
      <c r="CJ83" s="8">
        <v>740.35400000000004</v>
      </c>
      <c r="CL83" s="3">
        <v>39.199800000000003</v>
      </c>
      <c r="CM83" s="5">
        <v>44.929565888600003</v>
      </c>
      <c r="CN83" s="5">
        <v>5.7067063584</v>
      </c>
      <c r="CO83" s="11">
        <v>0.69999998807907104</v>
      </c>
      <c r="CP83" s="11">
        <v>0.34359368681907654</v>
      </c>
      <c r="CQ83" s="11">
        <v>0.83308614999999997</v>
      </c>
      <c r="CR83" s="11">
        <v>0.78497405799999997</v>
      </c>
      <c r="CS83" s="12">
        <v>1</v>
      </c>
      <c r="CT83" s="11">
        <v>1.450510773</v>
      </c>
      <c r="CU83" s="11">
        <v>1.7699999809265137</v>
      </c>
      <c r="CV83" s="45">
        <v>19.8</v>
      </c>
      <c r="CW83" s="45">
        <v>16.3</v>
      </c>
      <c r="CX83" s="45">
        <v>30.7</v>
      </c>
      <c r="CY83" s="45">
        <v>29.099999999999998</v>
      </c>
      <c r="CZ83" s="46"/>
      <c r="DA83" s="45">
        <v>23.5</v>
      </c>
      <c r="DB83" s="49">
        <v>2.6</v>
      </c>
      <c r="DC83" s="17">
        <v>67.266666666666666</v>
      </c>
      <c r="DE83" s="24"/>
      <c r="DG83" s="11">
        <v>31.414970397949219</v>
      </c>
      <c r="DH83" s="50">
        <v>31135.02</v>
      </c>
      <c r="DI83" s="20">
        <v>1.039842963218689</v>
      </c>
      <c r="DJ83" s="21">
        <f t="shared" si="18"/>
        <v>8</v>
      </c>
      <c r="DL83" s="12">
        <f t="shared" si="20"/>
        <v>3.2462416431891628</v>
      </c>
    </row>
    <row r="84" spans="1:116" ht="15">
      <c r="A84" s="2" t="s">
        <v>364</v>
      </c>
      <c r="B84" s="1" t="s">
        <v>363</v>
      </c>
      <c r="C84" s="1" t="s">
        <v>363</v>
      </c>
      <c r="D84" s="10">
        <v>55600000</v>
      </c>
      <c r="E84" s="10">
        <v>60500000</v>
      </c>
      <c r="F84" s="11">
        <f t="shared" si="19"/>
        <v>0.24841224641252643</v>
      </c>
      <c r="G84" s="51">
        <v>2253000000000</v>
      </c>
      <c r="H84" s="23">
        <v>5636110000000</v>
      </c>
      <c r="I84" s="11">
        <f t="shared" si="25"/>
        <v>104790.69767441861</v>
      </c>
      <c r="J84" s="11">
        <v>221069.97409426371</v>
      </c>
      <c r="K84" s="11">
        <v>2.4130509999999998</v>
      </c>
      <c r="L84" s="11">
        <v>2.8393760000000001</v>
      </c>
      <c r="M84" s="12">
        <f t="shared" si="21"/>
        <v>41578.27479069768</v>
      </c>
      <c r="N84" s="12">
        <f t="shared" si="24"/>
        <v>66020.895885612117</v>
      </c>
      <c r="O84" s="14">
        <v>5348.6589999999997</v>
      </c>
      <c r="P84" s="15">
        <v>6939.9260000000004</v>
      </c>
      <c r="Q84" s="11">
        <v>8858.1080000000002</v>
      </c>
      <c r="R84" s="11">
        <v>11029.85</v>
      </c>
      <c r="S84" s="11">
        <v>14372.21</v>
      </c>
      <c r="T84" s="11">
        <v>16077.93</v>
      </c>
      <c r="U84" s="11">
        <v>19735.37</v>
      </c>
      <c r="V84" s="11">
        <v>21321.68</v>
      </c>
      <c r="W84" s="11">
        <v>24951.360000000001</v>
      </c>
      <c r="X84" s="11">
        <v>26528.720000000001</v>
      </c>
      <c r="Y84" s="11">
        <v>28883.26</v>
      </c>
      <c r="Z84" s="11">
        <v>29377.72</v>
      </c>
      <c r="AA84" s="11">
        <v>29917.39</v>
      </c>
      <c r="AB84" s="11">
        <v>30202.87</v>
      </c>
      <c r="AC84" s="11">
        <v>29497.52</v>
      </c>
      <c r="AD84" s="11">
        <v>27692.99</v>
      </c>
      <c r="AE84" s="11">
        <f t="shared" si="16"/>
        <v>1.5992111425089095</v>
      </c>
      <c r="AF84" s="53">
        <v>0.30909948183043501</v>
      </c>
      <c r="AG84" s="11">
        <v>22.035409999999999</v>
      </c>
      <c r="AH84" s="11">
        <v>22.349879999999999</v>
      </c>
      <c r="AI84" s="11">
        <v>22.692830000000001</v>
      </c>
      <c r="AJ84" s="11">
        <v>17.795390000000001</v>
      </c>
      <c r="AK84" s="11">
        <v>23.83447933512787</v>
      </c>
      <c r="AL84" s="11">
        <v>18.511969050519831</v>
      </c>
      <c r="AM84" s="5">
        <v>16.322970014040216</v>
      </c>
      <c r="AN84" s="5">
        <v>21.554373441081012</v>
      </c>
      <c r="AO84" s="5">
        <v>0.17694243516209726</v>
      </c>
      <c r="AP84" s="5">
        <v>0.60093136655303225</v>
      </c>
      <c r="AQ84" s="11">
        <v>0.29415233800000001</v>
      </c>
      <c r="AR84" s="11">
        <v>1.371484546</v>
      </c>
      <c r="AS84" s="5">
        <v>19.433729318082399</v>
      </c>
      <c r="AT84" s="5">
        <v>24.366467828874654</v>
      </c>
      <c r="AU84" s="5">
        <v>38.956947714005743</v>
      </c>
      <c r="AV84" s="5">
        <v>48.335564417072668</v>
      </c>
      <c r="AW84" s="11">
        <v>1</v>
      </c>
      <c r="AY84" s="4" t="s">
        <v>438</v>
      </c>
      <c r="AZ84" s="12">
        <v>1650000</v>
      </c>
      <c r="BA84" s="22">
        <v>21500000</v>
      </c>
      <c r="BB84" s="10">
        <v>25377206.300000001</v>
      </c>
      <c r="BC84" s="11">
        <f t="shared" si="23"/>
        <v>38.669064748201436</v>
      </c>
      <c r="BD84" s="16">
        <v>41.945795537190087</v>
      </c>
      <c r="BE84" s="5">
        <v>38.592221159557525</v>
      </c>
      <c r="BF84" s="5">
        <v>25.058120670665652</v>
      </c>
      <c r="BG84" s="5">
        <v>7.4761716438058086</v>
      </c>
      <c r="BH84" s="5">
        <v>1.8339648791773748</v>
      </c>
      <c r="BI84" s="17">
        <v>13147.97019</v>
      </c>
      <c r="BJ84" s="11">
        <v>3.2513561000000002</v>
      </c>
      <c r="BK84" s="3">
        <v>2627</v>
      </c>
      <c r="BL84" s="12">
        <v>2.3699425109863945E-5</v>
      </c>
      <c r="BM84" s="5">
        <v>8.5209865538984644E-2</v>
      </c>
      <c r="BN84" s="5">
        <v>0</v>
      </c>
      <c r="BO84" s="5">
        <v>7.6808790943316509</v>
      </c>
      <c r="BP84" s="5">
        <v>2.2080000000000002</v>
      </c>
      <c r="BQ84" s="5">
        <v>1.4125809090909101</v>
      </c>
      <c r="BR84" s="3">
        <v>3.4</v>
      </c>
      <c r="BS84" s="11">
        <v>0</v>
      </c>
      <c r="BT84" s="11">
        <v>7.8588999807834625E-2</v>
      </c>
      <c r="BU84" s="10">
        <v>3657</v>
      </c>
      <c r="BV84" s="11">
        <v>72.647317073170754</v>
      </c>
      <c r="BW84" s="11">
        <v>81.436585365853659</v>
      </c>
      <c r="BX84" s="17">
        <v>57.686784933860423</v>
      </c>
      <c r="BY84" s="17">
        <v>52.490275358606098</v>
      </c>
      <c r="BZ84" s="17">
        <v>5.5934999999999997</v>
      </c>
      <c r="CA84" s="17">
        <v>9.2974999999999994</v>
      </c>
      <c r="CC84" s="17">
        <v>10</v>
      </c>
      <c r="CD84" s="17">
        <v>6.6</v>
      </c>
      <c r="CE84" s="17">
        <v>8.8955000000000002</v>
      </c>
      <c r="CF84" s="17">
        <v>486</v>
      </c>
      <c r="CG84" s="5">
        <v>48.547565740582662</v>
      </c>
      <c r="CH84" s="5">
        <v>35.36959759909179</v>
      </c>
      <c r="CI84" s="5">
        <v>150.46691771110346</v>
      </c>
      <c r="CJ84" s="8">
        <v>366.61099999999999</v>
      </c>
      <c r="CK84" s="11">
        <v>39</v>
      </c>
      <c r="CL84" s="3">
        <v>36.033146000000002</v>
      </c>
      <c r="CM84" s="5">
        <v>42.023754090399997</v>
      </c>
      <c r="CN84" s="5">
        <v>6.4955128954000001</v>
      </c>
      <c r="CO84" s="11">
        <v>0.70999997854232788</v>
      </c>
      <c r="CP84" s="11">
        <v>0.11451900005340576</v>
      </c>
      <c r="CQ84" s="11">
        <v>0.388301534</v>
      </c>
      <c r="CR84" s="11">
        <v>5.4778462999999999E-2</v>
      </c>
      <c r="CS84" s="12">
        <v>1</v>
      </c>
      <c r="CT84" s="11">
        <v>-0.529618692</v>
      </c>
      <c r="CV84" s="45">
        <v>39.700000000000003</v>
      </c>
      <c r="CW84" s="45">
        <v>26.3</v>
      </c>
      <c r="CX84" s="45">
        <v>44.5</v>
      </c>
      <c r="CY84" s="45">
        <v>34.599999999999994</v>
      </c>
      <c r="CZ84" s="46"/>
      <c r="DA84" s="45">
        <v>29.2</v>
      </c>
      <c r="DB84" s="49"/>
      <c r="DC84" s="17">
        <v>65.100000000000009</v>
      </c>
      <c r="DF84" s="13">
        <v>1</v>
      </c>
      <c r="DG84" s="11">
        <v>42.879901885986328</v>
      </c>
      <c r="DH84" s="50">
        <v>296127.40000000002</v>
      </c>
      <c r="DJ84" s="21">
        <f t="shared" si="18"/>
        <v>5</v>
      </c>
      <c r="DL84" s="12">
        <f t="shared" si="20"/>
        <v>2.64979165405832</v>
      </c>
    </row>
    <row r="85" spans="1:116" ht="15">
      <c r="A85" s="2" t="s">
        <v>366</v>
      </c>
      <c r="B85" s="1" t="s">
        <v>365</v>
      </c>
      <c r="C85" s="1" t="s">
        <v>365</v>
      </c>
      <c r="D85" s="10">
        <v>2104879</v>
      </c>
      <c r="E85" s="10">
        <v>2826000</v>
      </c>
      <c r="F85" s="11">
        <f t="shared" si="19"/>
        <v>0.8664832381336125</v>
      </c>
      <c r="G85" s="51">
        <v>45820000000</v>
      </c>
      <c r="H85" s="13">
        <v>84312108824</v>
      </c>
      <c r="I85" s="11">
        <f t="shared" si="25"/>
        <v>52756.425357257256</v>
      </c>
      <c r="J85" s="11">
        <v>65345.880498444807</v>
      </c>
      <c r="K85" s="11">
        <v>2.1536680000000001</v>
      </c>
      <c r="L85" s="11">
        <v>2.8584710000000002</v>
      </c>
      <c r="M85" s="12">
        <f t="shared" si="21"/>
        <v>18646.129638441173</v>
      </c>
      <c r="N85" s="12">
        <f t="shared" si="24"/>
        <v>20164.727521938214</v>
      </c>
      <c r="O85" s="14"/>
      <c r="P85" s="15">
        <v>4377.2269999999999</v>
      </c>
      <c r="Q85" s="11">
        <v>5609.1419999999998</v>
      </c>
      <c r="R85" s="11">
        <v>6510.1930000000002</v>
      </c>
      <c r="S85" s="11">
        <v>7502.6270000000004</v>
      </c>
      <c r="T85" s="11">
        <v>7693.8069999999998</v>
      </c>
      <c r="U85" s="11">
        <v>6188.3609999999999</v>
      </c>
      <c r="V85" s="11">
        <v>5900.07</v>
      </c>
      <c r="W85" s="11">
        <v>7403.4610000000002</v>
      </c>
      <c r="X85" s="11">
        <v>8046.0339999999997</v>
      </c>
      <c r="Y85" s="11">
        <v>8695.66</v>
      </c>
      <c r="Z85" s="11">
        <v>9011.8430000000008</v>
      </c>
      <c r="AA85" s="11">
        <v>9183.5499999999993</v>
      </c>
      <c r="AB85" s="11">
        <v>9228.36</v>
      </c>
      <c r="AC85" s="11">
        <v>9101.7980000000007</v>
      </c>
      <c r="AD85" s="11">
        <v>8794.7170000000006</v>
      </c>
      <c r="AE85" s="11">
        <f t="shared" si="16"/>
        <v>0.39333964930659643</v>
      </c>
      <c r="AF85" s="53">
        <v>-0.53465562631658503</v>
      </c>
      <c r="AG85" s="11">
        <v>25.018840000000001</v>
      </c>
      <c r="AH85" s="11">
        <v>20.72024</v>
      </c>
      <c r="AI85" s="11">
        <v>23.70327</v>
      </c>
      <c r="AJ85" s="11">
        <v>2.5787969999999998</v>
      </c>
      <c r="AK85" s="11">
        <v>15.420702804895384</v>
      </c>
      <c r="AL85" s="11">
        <v>2.7140056022408965</v>
      </c>
      <c r="AM85" s="5">
        <v>18.347178260436401</v>
      </c>
      <c r="AN85" s="5">
        <v>15.873734827264238</v>
      </c>
      <c r="AO85" s="5"/>
      <c r="AP85" s="5">
        <v>1.0073879139237043</v>
      </c>
      <c r="AR85" s="11">
        <v>4.481083398</v>
      </c>
      <c r="AS85" s="5">
        <v>45.612214520213605</v>
      </c>
      <c r="AT85" s="5">
        <v>53.323501400560225</v>
      </c>
      <c r="AU85" s="5">
        <v>80.87602182438502</v>
      </c>
      <c r="AV85" s="5">
        <v>88.032950513538736</v>
      </c>
      <c r="AW85" s="11">
        <v>0.5714285714285714</v>
      </c>
      <c r="AX85" s="11">
        <v>7.1034941700000003</v>
      </c>
      <c r="AY85" s="4" t="s">
        <v>422</v>
      </c>
      <c r="AZ85" s="12">
        <v>-100000</v>
      </c>
      <c r="BA85" s="12">
        <v>868519.8</v>
      </c>
      <c r="BB85" s="10">
        <v>1232541.834</v>
      </c>
      <c r="BC85" s="11">
        <f t="shared" si="23"/>
        <v>41.262219823562305</v>
      </c>
      <c r="BD85" s="16">
        <v>43.614360721868366</v>
      </c>
      <c r="BE85" s="5"/>
      <c r="BF85" s="5">
        <v>22.073035700961313</v>
      </c>
      <c r="BG85" s="5"/>
      <c r="BH85" s="5">
        <v>6.1848781628013176</v>
      </c>
      <c r="BJ85" s="11">
        <v>17.509157500000001</v>
      </c>
      <c r="BK85" s="3">
        <v>1513</v>
      </c>
      <c r="BL85" s="12">
        <v>0.70265977294349835</v>
      </c>
      <c r="BM85" s="5">
        <v>0</v>
      </c>
      <c r="BN85" s="5">
        <v>0</v>
      </c>
      <c r="BO85" s="5">
        <v>5.2143329097839901</v>
      </c>
      <c r="BP85" s="5">
        <v>4.4779999999999998</v>
      </c>
      <c r="BQ85" s="5">
        <v>2.3620000000000001</v>
      </c>
      <c r="BR85" s="3">
        <v>25.9</v>
      </c>
      <c r="BS85" s="11">
        <v>0</v>
      </c>
      <c r="BT85" s="11">
        <v>0.17750999331474304</v>
      </c>
      <c r="BU85" s="10">
        <v>2848</v>
      </c>
      <c r="BV85" s="11">
        <v>69.512292682926841</v>
      </c>
      <c r="BW85" s="11">
        <v>72.060756097560997</v>
      </c>
      <c r="BX85" s="17">
        <v>104.21704532887455</v>
      </c>
      <c r="BY85" s="17">
        <v>59.120749847098374</v>
      </c>
      <c r="BZ85" s="17">
        <v>4.7222999999999997</v>
      </c>
      <c r="CA85" s="17">
        <v>9.6336999999999993</v>
      </c>
      <c r="CC85" s="17">
        <v>15</v>
      </c>
      <c r="CD85" s="17">
        <v>9.6999999999999993</v>
      </c>
      <c r="CE85" s="17">
        <v>9.8089999999999993</v>
      </c>
      <c r="CG85" s="5">
        <v>58.567576066540639</v>
      </c>
      <c r="CH85" s="5">
        <v>11.199219959302782</v>
      </c>
      <c r="CI85" s="5">
        <v>110.06207365632352</v>
      </c>
      <c r="CJ85" s="8">
        <v>62.831000000000003</v>
      </c>
      <c r="CK85" s="11">
        <v>44.520000457763672</v>
      </c>
      <c r="CL85" s="3">
        <v>45.51</v>
      </c>
      <c r="CM85" s="5">
        <v>51.15</v>
      </c>
      <c r="CN85" s="5">
        <v>5.16</v>
      </c>
      <c r="CO85" s="11">
        <v>0.60000002384185791</v>
      </c>
      <c r="CP85" s="11">
        <v>0.41289401054382324</v>
      </c>
      <c r="CQ85" s="11">
        <v>-0.48904925399999999</v>
      </c>
      <c r="CR85" s="11">
        <v>-0.439432192</v>
      </c>
      <c r="CS85" s="12">
        <v>2</v>
      </c>
      <c r="CT85" s="11">
        <v>0.33428650300000001</v>
      </c>
      <c r="CV85" s="45"/>
      <c r="CW85" s="46"/>
      <c r="CX85" s="46"/>
      <c r="CY85" s="45">
        <v>6.1</v>
      </c>
      <c r="CZ85" s="46"/>
      <c r="DA85" s="48"/>
      <c r="DB85" s="49"/>
      <c r="DC85" s="17"/>
      <c r="DG85" s="11">
        <v>18.187110900878906</v>
      </c>
      <c r="DH85" s="50">
        <v>9036.6139999999996</v>
      </c>
      <c r="DI85" s="20">
        <v>1.5041550397872925</v>
      </c>
      <c r="DJ85" s="21">
        <f t="shared" si="18"/>
        <v>16</v>
      </c>
      <c r="DL85" s="12">
        <f t="shared" si="20"/>
        <v>2.3534840009468816</v>
      </c>
    </row>
    <row r="86" spans="1:116" ht="15">
      <c r="A86" s="2" t="s">
        <v>370</v>
      </c>
      <c r="B86" s="1" t="s">
        <v>369</v>
      </c>
      <c r="C86" s="1" t="s">
        <v>369</v>
      </c>
      <c r="D86" s="10">
        <v>112000000</v>
      </c>
      <c r="E86" s="10">
        <v>127000000</v>
      </c>
      <c r="F86" s="11">
        <f t="shared" si="19"/>
        <v>0.36967122106910788</v>
      </c>
      <c r="G86" s="51">
        <v>4774000000000</v>
      </c>
      <c r="H86" s="23">
        <v>15373800000000</v>
      </c>
      <c r="I86" s="11">
        <f t="shared" si="25"/>
        <v>89905.838041431256</v>
      </c>
      <c r="J86" s="11">
        <v>234720.92744236483</v>
      </c>
      <c r="K86" s="11">
        <v>2.7434599999999998</v>
      </c>
      <c r="L86" s="11">
        <v>3.2137630000000001</v>
      </c>
      <c r="M86" s="12">
        <f t="shared" si="21"/>
        <v>34966.505461393594</v>
      </c>
      <c r="N86" s="12">
        <f t="shared" si="24"/>
        <v>57929.006661039828</v>
      </c>
      <c r="O86" s="14">
        <v>2995.23</v>
      </c>
      <c r="P86" s="15">
        <v>4161.451</v>
      </c>
      <c r="Q86" s="11">
        <v>5850.4279999999999</v>
      </c>
      <c r="R86" s="11">
        <v>8695.6689999999999</v>
      </c>
      <c r="S86" s="11">
        <v>14284.83</v>
      </c>
      <c r="T86" s="11">
        <v>16577.87</v>
      </c>
      <c r="U86" s="11">
        <v>19553.189999999999</v>
      </c>
      <c r="V86" s="11">
        <v>21991.02</v>
      </c>
      <c r="W86" s="11">
        <v>27244.46</v>
      </c>
      <c r="X86" s="11">
        <v>28730.55</v>
      </c>
      <c r="Y86" s="11">
        <v>29638.78</v>
      </c>
      <c r="Z86" s="11">
        <v>31261.200000000001</v>
      </c>
      <c r="AA86" s="11">
        <v>31919.439999999999</v>
      </c>
      <c r="AB86" s="11">
        <v>32665.56</v>
      </c>
      <c r="AC86" s="11">
        <v>31773.66</v>
      </c>
      <c r="AD86" s="11">
        <v>30007.69</v>
      </c>
      <c r="AE86" s="11">
        <f t="shared" si="16"/>
        <v>1.7452500256678365</v>
      </c>
      <c r="AF86" s="53">
        <v>0.23372864937229601</v>
      </c>
      <c r="AG86" s="11">
        <v>31.849900000000002</v>
      </c>
      <c r="AH86" s="11">
        <v>22.935829999999999</v>
      </c>
      <c r="AI86" s="11">
        <v>29.871759999999998</v>
      </c>
      <c r="AJ86" s="11">
        <v>21.79222</v>
      </c>
      <c r="AK86" s="11">
        <v>32.878458235296151</v>
      </c>
      <c r="AL86" s="11">
        <v>20.670009793245505</v>
      </c>
      <c r="AM86" s="5">
        <v>14.45149154245032</v>
      </c>
      <c r="AN86" s="5">
        <v>19.736478416382656</v>
      </c>
      <c r="AO86" s="5"/>
      <c r="AP86" s="5">
        <v>-5.5098470120858316</v>
      </c>
      <c r="AR86" s="11">
        <v>0.233460733</v>
      </c>
      <c r="AS86" s="5">
        <v>12.615283926668944</v>
      </c>
      <c r="AT86" s="5">
        <v>12.246827736916952</v>
      </c>
      <c r="AU86" s="5">
        <v>25.245463476527423</v>
      </c>
      <c r="AV86" s="5">
        <v>24.796518706785591</v>
      </c>
      <c r="AW86" s="11">
        <v>1</v>
      </c>
      <c r="AY86" s="4" t="s">
        <v>419</v>
      </c>
      <c r="AZ86" s="12">
        <v>150000</v>
      </c>
      <c r="BA86" s="22">
        <v>53100000</v>
      </c>
      <c r="BB86" s="10">
        <v>65787018.450000003</v>
      </c>
      <c r="BC86" s="11">
        <f t="shared" si="23"/>
        <v>47.410714285714285</v>
      </c>
      <c r="BD86" s="16">
        <v>51.800801929133854</v>
      </c>
      <c r="BE86" s="5">
        <v>41.085559630761992</v>
      </c>
      <c r="BF86" s="5"/>
      <c r="BG86" s="5">
        <v>5.4055007443153285</v>
      </c>
      <c r="BH86" s="5"/>
      <c r="BJ86" s="11">
        <v>2.1221308000000003</v>
      </c>
      <c r="BK86" s="3">
        <v>931</v>
      </c>
      <c r="BL86" s="12">
        <v>1.9450168172577235E-3</v>
      </c>
      <c r="BM86" s="5">
        <v>1.1806222619176886E-3</v>
      </c>
      <c r="BN86" s="5">
        <v>0</v>
      </c>
      <c r="BO86" s="5">
        <v>9.810670188599504</v>
      </c>
      <c r="BP86" s="5">
        <v>1.909</v>
      </c>
      <c r="BQ86" s="5">
        <v>1.37</v>
      </c>
      <c r="BR86" s="3">
        <v>2.4</v>
      </c>
      <c r="BS86" s="11">
        <v>0</v>
      </c>
      <c r="BT86" s="11">
        <v>9.5800001872703433E-4</v>
      </c>
      <c r="BU86" s="10">
        <v>2806</v>
      </c>
      <c r="BV86" s="11">
        <v>75.057317073170736</v>
      </c>
      <c r="BW86" s="11">
        <v>82.931463414634152</v>
      </c>
      <c r="BX86" s="17">
        <v>47.463327896299333</v>
      </c>
      <c r="BY86" s="17">
        <v>54.502858734104045</v>
      </c>
      <c r="BZ86" s="17">
        <v>8.3375000000000004</v>
      </c>
      <c r="CA86" s="17">
        <v>11.476699999999999</v>
      </c>
      <c r="CC86" s="17">
        <v>36.1</v>
      </c>
      <c r="CD86" s="17">
        <v>23.9</v>
      </c>
      <c r="CE86" s="17">
        <v>11.196199999999999</v>
      </c>
      <c r="CF86" s="17">
        <v>534</v>
      </c>
      <c r="CG86" s="5">
        <v>77.723198494825965</v>
      </c>
      <c r="CH86" s="5">
        <v>34.778927563499529</v>
      </c>
      <c r="CI86" s="5">
        <v>90.08858576356225</v>
      </c>
      <c r="CJ86" s="8">
        <v>541.62800000000004</v>
      </c>
      <c r="CK86" s="11">
        <v>34.400001525878906</v>
      </c>
      <c r="CL86" s="3"/>
      <c r="CM86" s="5"/>
      <c r="CN86" s="5"/>
      <c r="CO86" s="11">
        <v>0.68000000715255737</v>
      </c>
      <c r="CP86" s="11">
        <v>1.1927999556064606E-2</v>
      </c>
      <c r="CQ86" s="11">
        <v>1.3149847809999999</v>
      </c>
      <c r="CR86" s="11">
        <v>1.349844654</v>
      </c>
      <c r="CS86" s="12">
        <v>1</v>
      </c>
      <c r="CT86" s="11">
        <v>-0.95398267000000003</v>
      </c>
      <c r="CU86" s="11">
        <v>1.6299999952316284</v>
      </c>
      <c r="CV86" s="45">
        <v>52.7</v>
      </c>
      <c r="CW86" s="45">
        <v>5.2</v>
      </c>
      <c r="CX86" s="45">
        <v>67.800000000000011</v>
      </c>
      <c r="CY86" s="45">
        <v>5.6000000000000005</v>
      </c>
      <c r="CZ86" s="45">
        <v>34</v>
      </c>
      <c r="DA86" s="45">
        <v>39.1</v>
      </c>
      <c r="DB86" s="49">
        <v>3</v>
      </c>
      <c r="DC86" s="17">
        <v>73.533333333333331</v>
      </c>
      <c r="DE86" s="12">
        <v>1</v>
      </c>
      <c r="DG86" s="11">
        <v>36.955158233642578</v>
      </c>
      <c r="DH86" s="50">
        <v>358359</v>
      </c>
      <c r="DJ86" s="21">
        <f t="shared" si="18"/>
        <v>10</v>
      </c>
      <c r="DL86" s="12">
        <f t="shared" si="20"/>
        <v>0.92208944085288014</v>
      </c>
    </row>
    <row r="87" spans="1:116" ht="15">
      <c r="A87" s="2" t="s">
        <v>368</v>
      </c>
      <c r="B87" s="1" t="s">
        <v>367</v>
      </c>
      <c r="C87" s="1" t="s">
        <v>367</v>
      </c>
      <c r="D87" s="10">
        <v>1802960</v>
      </c>
      <c r="E87" s="10">
        <v>6269000</v>
      </c>
      <c r="F87" s="11">
        <f t="shared" si="19"/>
        <v>3.6652561575398779</v>
      </c>
      <c r="G87" s="51">
        <v>15730000000</v>
      </c>
      <c r="H87" s="22">
        <v>124663000000</v>
      </c>
      <c r="I87" s="11">
        <f t="shared" si="25"/>
        <v>37588.415216975722</v>
      </c>
      <c r="J87" s="11">
        <v>61552.961963846567</v>
      </c>
      <c r="K87" s="11">
        <v>1.8118590000000001</v>
      </c>
      <c r="L87" s="11">
        <v>2.7071869999999998</v>
      </c>
      <c r="M87" s="12">
        <f t="shared" si="21"/>
        <v>11760.216755304911</v>
      </c>
      <c r="N87" s="12">
        <f t="shared" si="24"/>
        <v>15144.488204194755</v>
      </c>
      <c r="O87" s="14"/>
      <c r="P87" s="15">
        <v>1603.8510000000001</v>
      </c>
      <c r="Q87" s="11">
        <v>2681.5509999999999</v>
      </c>
      <c r="R87" s="11">
        <v>3577.4450000000002</v>
      </c>
      <c r="S87" s="11">
        <v>2746.6480000000001</v>
      </c>
      <c r="T87" s="11">
        <v>2729.6309999999999</v>
      </c>
      <c r="U87" s="11">
        <v>4894.857</v>
      </c>
      <c r="V87" s="11">
        <v>4271.3739999999998</v>
      </c>
      <c r="W87" s="11">
        <v>3803.002</v>
      </c>
      <c r="X87" s="11">
        <v>3975.3820000000001</v>
      </c>
      <c r="Y87" s="11">
        <v>3692.4540000000002</v>
      </c>
      <c r="Z87" s="11">
        <v>4394.6189999999997</v>
      </c>
      <c r="AA87" s="11">
        <v>4378.6090000000004</v>
      </c>
      <c r="AB87" s="11">
        <v>4409.683</v>
      </c>
      <c r="AC87" s="11">
        <v>4626.5860000000002</v>
      </c>
      <c r="AD87" s="11">
        <v>4644.4750000000004</v>
      </c>
      <c r="AE87" s="11">
        <f t="shared" si="16"/>
        <v>1.5632703114532489</v>
      </c>
      <c r="AF87" s="53">
        <v>-0.52703200314014598</v>
      </c>
      <c r="AG87" s="11">
        <v>48.178159999999998</v>
      </c>
      <c r="AH87" s="11">
        <v>40.491810000000001</v>
      </c>
      <c r="AI87" s="11">
        <v>49.413150000000002</v>
      </c>
      <c r="AJ87" s="11">
        <v>-9.3527159999999991</v>
      </c>
      <c r="AL87" s="11">
        <v>-6.6799663930225499</v>
      </c>
      <c r="AM87" s="5"/>
      <c r="AN87" s="5">
        <v>23.515600616677467</v>
      </c>
      <c r="AO87" s="5">
        <v>1.4223460614655556</v>
      </c>
      <c r="AP87" s="5">
        <v>6.694147970311108</v>
      </c>
      <c r="AQ87" s="11">
        <v>1.8811673719999999</v>
      </c>
      <c r="AR87" s="11">
        <v>9.4917023460000003</v>
      </c>
      <c r="AS87" s="5"/>
      <c r="AT87" s="5">
        <v>64.96062709643428</v>
      </c>
      <c r="AU87" s="5"/>
      <c r="AV87" s="5">
        <v>108.45911753407135</v>
      </c>
      <c r="AW87" s="11">
        <v>1</v>
      </c>
      <c r="AX87" s="11">
        <v>6.4208617180000003</v>
      </c>
      <c r="AY87" s="4"/>
      <c r="AZ87" s="12">
        <v>250000</v>
      </c>
      <c r="BA87" s="12">
        <v>418480</v>
      </c>
      <c r="BB87" s="10">
        <v>1922561.7520000001</v>
      </c>
      <c r="BC87" s="11">
        <f t="shared" si="23"/>
        <v>23.210720149088168</v>
      </c>
      <c r="BD87" s="16">
        <v>30.667758047535493</v>
      </c>
      <c r="BE87" s="5">
        <v>23.678702250130819</v>
      </c>
      <c r="BF87" s="5">
        <v>31.648376708497022</v>
      </c>
      <c r="BG87" s="5">
        <v>7.9016221873364723</v>
      </c>
      <c r="BH87" s="5">
        <v>2.8923975701787814</v>
      </c>
      <c r="BI87" s="17">
        <v>754.10703349999994</v>
      </c>
      <c r="BJ87" s="11">
        <v>6.3195302999999994</v>
      </c>
      <c r="BK87" s="3"/>
      <c r="BL87" s="12">
        <v>0.9649475758583923</v>
      </c>
      <c r="BM87" s="5">
        <v>8.3176117270831004E-2</v>
      </c>
      <c r="BN87" s="5">
        <v>1.3937200911251987E-2</v>
      </c>
      <c r="BO87" s="5">
        <v>3.7769867841409694</v>
      </c>
      <c r="BP87" s="5">
        <v>7.6180000000000003</v>
      </c>
      <c r="BQ87" s="5">
        <v>3.383</v>
      </c>
      <c r="BR87" s="3">
        <v>21.5</v>
      </c>
      <c r="BS87" s="11">
        <v>0</v>
      </c>
      <c r="BT87" s="11">
        <v>6.5434001386165619E-2</v>
      </c>
      <c r="BU87" s="10">
        <v>2977</v>
      </c>
      <c r="BV87" s="11">
        <v>59.026634146341472</v>
      </c>
      <c r="BW87" s="11">
        <v>72.943073170731708</v>
      </c>
      <c r="BX87" s="17">
        <v>100.15398829688942</v>
      </c>
      <c r="BY87" s="17">
        <v>61.588230749512796</v>
      </c>
      <c r="BZ87" s="17">
        <v>2.7183000000000002</v>
      </c>
      <c r="CA87" s="17">
        <v>8.6466999999999992</v>
      </c>
      <c r="CC87" s="17">
        <v>18.600000000000001</v>
      </c>
      <c r="CD87" s="17">
        <v>6.5</v>
      </c>
      <c r="CE87" s="17">
        <v>7.7539999999999996</v>
      </c>
      <c r="CF87" s="17">
        <v>401</v>
      </c>
      <c r="CG87" s="5">
        <v>29.270139472357588</v>
      </c>
      <c r="CH87" s="5">
        <v>8.4227524785750294</v>
      </c>
      <c r="CI87" s="5">
        <v>101.06479583263317</v>
      </c>
      <c r="CJ87" s="8">
        <v>56.075000000000003</v>
      </c>
      <c r="CK87" s="11">
        <v>40.799999237060547</v>
      </c>
      <c r="CL87" s="3">
        <v>37.72</v>
      </c>
      <c r="CM87" s="5">
        <v>45.35</v>
      </c>
      <c r="CN87" s="5">
        <v>7.21</v>
      </c>
      <c r="CO87" s="11">
        <v>0.63999998569488525</v>
      </c>
      <c r="CP87" s="11">
        <v>0.59259998798370361</v>
      </c>
      <c r="CQ87" s="11">
        <v>0.37870091700000003</v>
      </c>
      <c r="CR87" s="11">
        <v>0.26502488699999999</v>
      </c>
      <c r="CS87" s="12">
        <v>6</v>
      </c>
      <c r="CT87" s="11">
        <v>0.22655995100000001</v>
      </c>
      <c r="CU87" s="11">
        <v>0.15999999642372131</v>
      </c>
      <c r="CV87" s="45">
        <v>25.3</v>
      </c>
      <c r="CW87" s="45">
        <v>64.900000000000006</v>
      </c>
      <c r="CX87" s="45">
        <v>30.8</v>
      </c>
      <c r="CY87" s="45">
        <v>84</v>
      </c>
      <c r="CZ87" s="46"/>
      <c r="DA87" s="45">
        <v>30.9</v>
      </c>
      <c r="DB87" s="49">
        <v>1.6</v>
      </c>
      <c r="DC87" s="17">
        <v>63.899999999999991</v>
      </c>
      <c r="DE87" s="19"/>
      <c r="DG87" s="11">
        <v>31.158489227294922</v>
      </c>
      <c r="DH87" s="50">
        <v>89520.54</v>
      </c>
      <c r="DI87" s="20">
        <v>0.17441859841346741</v>
      </c>
      <c r="DJ87" s="21">
        <f t="shared" si="18"/>
        <v>9</v>
      </c>
      <c r="DL87" s="12">
        <f t="shared" si="20"/>
        <v>3.3928990546179261</v>
      </c>
    </row>
    <row r="88" spans="1:116" ht="15">
      <c r="A88" s="2" t="s">
        <v>372</v>
      </c>
      <c r="B88" s="1" t="s">
        <v>371</v>
      </c>
      <c r="C88" s="1" t="s">
        <v>371</v>
      </c>
      <c r="D88" s="10">
        <v>14200000</v>
      </c>
      <c r="E88" s="10">
        <v>15400000</v>
      </c>
      <c r="F88" s="11">
        <f t="shared" si="19"/>
        <v>0.23860454356578981</v>
      </c>
      <c r="G88"/>
      <c r="H88" s="23">
        <v>371410000000</v>
      </c>
      <c r="J88" s="11">
        <v>44781.986007732623</v>
      </c>
      <c r="K88" s="11">
        <v>2.3002790000000002</v>
      </c>
      <c r="L88" s="11">
        <v>3.0928620000000002</v>
      </c>
      <c r="N88" s="12">
        <f t="shared" si="24"/>
        <v>21113.324972178034</v>
      </c>
      <c r="O88" s="14"/>
      <c r="X88" s="11">
        <v>4756.9170000000004</v>
      </c>
      <c r="Y88" s="11">
        <v>5111.5519999999997</v>
      </c>
      <c r="Z88" s="11">
        <v>8935.5889999999999</v>
      </c>
      <c r="AA88" s="11">
        <v>10131.11</v>
      </c>
      <c r="AB88" s="11">
        <v>10849.68</v>
      </c>
      <c r="AC88" s="11">
        <v>11397.42</v>
      </c>
      <c r="AD88" s="11">
        <v>11730.99</v>
      </c>
      <c r="AF88" s="53"/>
      <c r="AH88" s="11">
        <v>27.076630000000002</v>
      </c>
      <c r="AJ88" s="11">
        <v>42.524270000000001</v>
      </c>
      <c r="AL88" s="11">
        <v>38.672701734508017</v>
      </c>
      <c r="AM88" s="5"/>
      <c r="AN88" s="5">
        <v>11.662926094362142</v>
      </c>
      <c r="AO88" s="5"/>
      <c r="AP88" s="5">
        <v>11.699100319325826</v>
      </c>
      <c r="AR88" s="11">
        <v>11.81139683</v>
      </c>
      <c r="AS88" s="5"/>
      <c r="AT88" s="5">
        <v>33.785106781672972</v>
      </c>
      <c r="AU88" s="5"/>
      <c r="AV88" s="5">
        <v>75.798364112331356</v>
      </c>
      <c r="AX88" s="11">
        <v>5.5378651679999997</v>
      </c>
      <c r="AY88" s="4" t="s">
        <v>424</v>
      </c>
      <c r="AZ88" s="12">
        <v>-100000</v>
      </c>
      <c r="BB88" s="10">
        <v>8556551.1940000001</v>
      </c>
      <c r="BC88" s="11"/>
      <c r="BD88" s="16">
        <v>55.56202074025974</v>
      </c>
      <c r="BE88" s="5"/>
      <c r="BF88" s="5">
        <v>40.284399654434871</v>
      </c>
      <c r="BG88" s="5"/>
      <c r="BH88" s="5">
        <v>6.4432482418900126</v>
      </c>
      <c r="BI88" s="17">
        <v>1039.72928</v>
      </c>
      <c r="BJ88" s="11">
        <v>15.5462452</v>
      </c>
      <c r="BK88" s="3">
        <v>1368</v>
      </c>
      <c r="BL88" s="12">
        <v>1.1748945741741414</v>
      </c>
      <c r="BM88" s="5">
        <v>20.830185923913351</v>
      </c>
      <c r="BN88" s="5">
        <v>0</v>
      </c>
      <c r="BO88" s="5">
        <v>14.673557820229654</v>
      </c>
      <c r="BP88" s="5">
        <v>3.27</v>
      </c>
      <c r="BQ88" s="5">
        <v>2.6</v>
      </c>
      <c r="BR88" s="3">
        <v>25.6</v>
      </c>
      <c r="BS88" s="11">
        <v>0</v>
      </c>
      <c r="BT88" s="11">
        <v>1.4933999627828598E-2</v>
      </c>
      <c r="BU88" s="10">
        <v>3359</v>
      </c>
      <c r="BW88" s="11">
        <v>68.429268292682934</v>
      </c>
      <c r="BX88" s="17">
        <v>67.504933549057853</v>
      </c>
      <c r="BY88" s="17">
        <v>44.599483151565899</v>
      </c>
      <c r="BZ88" s="17">
        <v>5.2023999999999999</v>
      </c>
      <c r="CA88" s="17">
        <v>10.367800000000001</v>
      </c>
      <c r="CB88" s="17">
        <v>99.463470000000001</v>
      </c>
      <c r="CC88" s="17">
        <v>18.3</v>
      </c>
      <c r="CD88" s="17">
        <v>11.8</v>
      </c>
      <c r="CE88" s="17">
        <v>10.304</v>
      </c>
      <c r="CF88" s="17">
        <v>402.5</v>
      </c>
      <c r="CG88" s="5">
        <v>33.358509566968777</v>
      </c>
      <c r="CH88" s="5">
        <v>23.684113796576032</v>
      </c>
      <c r="CI88" s="5">
        <v>94.381451409869086</v>
      </c>
      <c r="CJ88" s="8"/>
      <c r="CL88" s="3">
        <v>30.88</v>
      </c>
      <c r="CM88" s="5">
        <v>39.86</v>
      </c>
      <c r="CN88" s="5">
        <v>8.66</v>
      </c>
      <c r="CP88" s="11">
        <v>0.61712199449539185</v>
      </c>
      <c r="CQ88" s="11">
        <v>-0.55974654300000004</v>
      </c>
      <c r="CR88" s="11">
        <v>-0.91363015400000003</v>
      </c>
      <c r="CS88" s="12">
        <v>6</v>
      </c>
      <c r="CT88" s="11">
        <v>-0.64236205700000004</v>
      </c>
      <c r="CV88" s="45"/>
      <c r="CW88" s="46"/>
      <c r="CX88" s="46"/>
      <c r="CY88" s="46"/>
      <c r="CZ88" s="46"/>
      <c r="DA88" s="48"/>
      <c r="DB88" s="49"/>
      <c r="DC88" s="17"/>
      <c r="DE88" s="19"/>
      <c r="DG88" s="11">
        <v>48.190048217773438</v>
      </c>
      <c r="DH88" s="50">
        <v>2707851</v>
      </c>
      <c r="DJ88" s="21">
        <f t="shared" si="18"/>
        <v>40</v>
      </c>
      <c r="DL88" s="12">
        <f t="shared" si="20"/>
        <v>1.1272922666332841</v>
      </c>
    </row>
    <row r="89" spans="1:116" ht="15">
      <c r="A89" s="2" t="s">
        <v>374</v>
      </c>
      <c r="B89" s="1" t="s">
        <v>373</v>
      </c>
      <c r="C89" s="1" t="s">
        <v>373</v>
      </c>
      <c r="D89" s="10">
        <v>13400000</v>
      </c>
      <c r="E89" s="10">
        <v>39000000</v>
      </c>
      <c r="F89" s="11">
        <f t="shared" si="19"/>
        <v>3.1420792328611205</v>
      </c>
      <c r="G89" s="51">
        <v>26800000000</v>
      </c>
      <c r="H89" s="12">
        <v>80302418756</v>
      </c>
      <c r="I89" s="11">
        <f>G89/BA89</f>
        <v>4798.6363278256449</v>
      </c>
      <c r="J89" s="11">
        <v>4379.7149638153433</v>
      </c>
      <c r="K89" s="11">
        <v>1.5368470000000001</v>
      </c>
      <c r="L89" s="11">
        <v>2.394822</v>
      </c>
      <c r="M89" s="12">
        <f>T89/(BC89/100)</f>
        <v>2497.5270549981019</v>
      </c>
      <c r="N89" s="12">
        <f t="shared" si="24"/>
        <v>2513.710913546955</v>
      </c>
      <c r="O89" s="14">
        <v>974.53560000000004</v>
      </c>
      <c r="P89" s="15">
        <v>1026.952</v>
      </c>
      <c r="Q89" s="11">
        <v>1020.115</v>
      </c>
      <c r="R89" s="11">
        <v>1063.0350000000001</v>
      </c>
      <c r="S89" s="11">
        <v>1027.1949999999999</v>
      </c>
      <c r="T89" s="11">
        <v>1040.932</v>
      </c>
      <c r="U89" s="11">
        <v>1148.778</v>
      </c>
      <c r="V89" s="11">
        <v>1021.2430000000001</v>
      </c>
      <c r="W89" s="11">
        <v>1187.759</v>
      </c>
      <c r="X89" s="11">
        <v>1128.624</v>
      </c>
      <c r="Y89" s="11">
        <v>1132.454</v>
      </c>
      <c r="Z89" s="11">
        <v>1171.855</v>
      </c>
      <c r="AA89" s="11">
        <v>1186.6990000000001</v>
      </c>
      <c r="AB89" s="11">
        <v>1233.5070000000001</v>
      </c>
      <c r="AC89" s="11">
        <v>1203.5429999999999</v>
      </c>
      <c r="AD89" s="11">
        <v>1206.0740000000001</v>
      </c>
      <c r="AE89" s="11">
        <f t="shared" si="16"/>
        <v>0.43309997234285336</v>
      </c>
      <c r="AF89" s="53">
        <v>-0.76120265062479797</v>
      </c>
      <c r="AG89" s="11">
        <v>13.765219999999999</v>
      </c>
      <c r="AH89" s="11">
        <v>20.806470000000001</v>
      </c>
      <c r="AI89" s="11">
        <v>14.56334</v>
      </c>
      <c r="AJ89" s="11">
        <v>5.8859219999999999</v>
      </c>
      <c r="AK89" s="11">
        <v>13.453664243335838</v>
      </c>
      <c r="AL89" s="11">
        <v>7.813747286893304</v>
      </c>
      <c r="AM89" s="5">
        <v>18.325399013955042</v>
      </c>
      <c r="AN89" s="5">
        <v>16.26175129800302</v>
      </c>
      <c r="AO89" s="5">
        <v>0.40110285132155959</v>
      </c>
      <c r="AP89" s="5">
        <v>0.2508811295745777</v>
      </c>
      <c r="AQ89" s="11">
        <v>0.52644749199999996</v>
      </c>
      <c r="AR89" s="11">
        <v>0.47836236599999998</v>
      </c>
      <c r="AS89" s="5">
        <v>34.511581850087744</v>
      </c>
      <c r="AT89" s="5">
        <v>38.307065402639331</v>
      </c>
      <c r="AU89" s="5">
        <v>64.335267819837881</v>
      </c>
      <c r="AV89" s="5">
        <v>63.54213534416597</v>
      </c>
      <c r="AW89" s="11">
        <v>0.2857142857142857</v>
      </c>
      <c r="AX89" s="11">
        <v>10.12375076</v>
      </c>
      <c r="AY89" s="4" t="s">
        <v>430</v>
      </c>
      <c r="AZ89" s="12">
        <v>-189330</v>
      </c>
      <c r="BA89" s="12">
        <v>5584920</v>
      </c>
      <c r="BB89" s="10">
        <v>18712130.239999998</v>
      </c>
      <c r="BC89" s="11">
        <f>BA89*100/D89</f>
        <v>41.678507462686568</v>
      </c>
      <c r="BD89" s="16">
        <v>47.979821128205124</v>
      </c>
      <c r="BE89" s="5">
        <v>20.246878547105563</v>
      </c>
      <c r="BF89" s="5">
        <v>15.300833383694687</v>
      </c>
      <c r="BG89" s="5">
        <v>34.154370034052214</v>
      </c>
      <c r="BH89" s="5">
        <v>22.624308165063042</v>
      </c>
      <c r="BI89" s="17">
        <v>161.3426474</v>
      </c>
      <c r="BJ89" s="11">
        <v>70.604214099999993</v>
      </c>
      <c r="BK89" s="3"/>
      <c r="BL89" s="12">
        <v>6.2872083358423685E-3</v>
      </c>
      <c r="BM89" s="5">
        <v>0</v>
      </c>
      <c r="BN89" s="5">
        <v>1.1663247162719323</v>
      </c>
      <c r="BO89" s="5">
        <v>0.29735359313268039</v>
      </c>
      <c r="BP89" s="5">
        <v>7.84</v>
      </c>
      <c r="BQ89" s="5">
        <v>4.859</v>
      </c>
      <c r="BR89" s="3">
        <v>54.8</v>
      </c>
      <c r="BS89" s="11">
        <v>84.483522176742554</v>
      </c>
      <c r="BT89" s="11">
        <v>4.6382198333740234</v>
      </c>
      <c r="BU89" s="10">
        <v>2060</v>
      </c>
      <c r="BV89" s="11">
        <v>54.956853658536595</v>
      </c>
      <c r="BW89" s="11">
        <v>54.888829268292689</v>
      </c>
      <c r="BX89" s="17">
        <v>112.28707174998618</v>
      </c>
      <c r="BY89" s="17">
        <v>83.30056886159845</v>
      </c>
      <c r="BZ89" s="17">
        <v>1.9810000000000001</v>
      </c>
      <c r="CA89" s="17">
        <v>6.9530000000000003</v>
      </c>
      <c r="CB89" s="17">
        <v>59.464799999999997</v>
      </c>
      <c r="CC89" s="17">
        <v>3.2</v>
      </c>
      <c r="CD89" s="17">
        <v>2</v>
      </c>
      <c r="CE89" s="17">
        <v>6.2130999999999998</v>
      </c>
      <c r="CG89" s="5">
        <v>10.038416396757803</v>
      </c>
      <c r="CH89" s="5">
        <v>1.6685059789058418</v>
      </c>
      <c r="CI89" s="5">
        <v>48.652210195890838</v>
      </c>
      <c r="CJ89" s="8">
        <v>9.1649999999999991</v>
      </c>
      <c r="CL89" s="3">
        <v>47.68</v>
      </c>
      <c r="CM89" s="5">
        <v>52.96</v>
      </c>
      <c r="CN89" s="5">
        <v>4.7</v>
      </c>
      <c r="CP89" s="11">
        <v>0.85879999399185181</v>
      </c>
      <c r="CQ89" s="11">
        <v>-1.074417148</v>
      </c>
      <c r="CR89" s="11">
        <v>-1.1084088000000001</v>
      </c>
      <c r="CS89" s="12">
        <v>4</v>
      </c>
      <c r="CT89" s="11">
        <v>1.297285349</v>
      </c>
      <c r="CU89" s="11">
        <v>-0.52999997138977051</v>
      </c>
      <c r="CV89" s="45"/>
      <c r="CW89" s="46"/>
      <c r="CX89" s="46"/>
      <c r="CY89" s="46"/>
      <c r="CZ89" s="46"/>
      <c r="DA89" s="48"/>
      <c r="DB89" s="49"/>
      <c r="DC89" s="17"/>
      <c r="DD89" s="13">
        <v>1</v>
      </c>
      <c r="DG89" s="11">
        <v>0.42212298512458801</v>
      </c>
      <c r="DH89" s="50">
        <v>597289.1</v>
      </c>
      <c r="DI89" s="20">
        <v>0.14636799693107605</v>
      </c>
      <c r="DJ89" s="21">
        <f t="shared" si="18"/>
        <v>12</v>
      </c>
      <c r="DL89" s="12" t="e">
        <f t="shared" si="20"/>
        <v>#DIV/0!</v>
      </c>
    </row>
    <row r="90" spans="1:116" ht="15">
      <c r="A90" s="2" t="s">
        <v>379</v>
      </c>
      <c r="B90" s="1" t="s">
        <v>378</v>
      </c>
      <c r="C90" s="1" t="s">
        <v>378</v>
      </c>
      <c r="D90" s="10">
        <v>53226</v>
      </c>
      <c r="E90" s="10">
        <v>98045</v>
      </c>
      <c r="F90" s="11">
        <f t="shared" si="19"/>
        <v>1.7967045828969863</v>
      </c>
      <c r="G90" s="51"/>
      <c r="H90" s="12">
        <v>2439647303</v>
      </c>
      <c r="O90" s="14"/>
      <c r="S90" s="11">
        <v>2800.674</v>
      </c>
      <c r="T90" s="11">
        <v>5091.3689999999997</v>
      </c>
      <c r="U90" s="11">
        <v>1680.1310000000001</v>
      </c>
      <c r="V90" s="11">
        <v>1651.5440000000001</v>
      </c>
      <c r="W90" s="11">
        <v>1604.33</v>
      </c>
      <c r="X90" s="11">
        <v>1541.058</v>
      </c>
      <c r="Y90" s="11">
        <v>3650.9050000000002</v>
      </c>
      <c r="Z90" s="11">
        <v>3717.3389999999999</v>
      </c>
      <c r="AA90" s="11">
        <v>3740.049</v>
      </c>
      <c r="AB90" s="11">
        <v>3625.098</v>
      </c>
      <c r="AC90" s="11">
        <v>4186.9679999999998</v>
      </c>
      <c r="AD90" s="11">
        <v>4094.4569999999999</v>
      </c>
      <c r="AE90" s="11">
        <f t="shared" si="16"/>
        <v>-0.64091954518225835</v>
      </c>
      <c r="AF90" s="53"/>
      <c r="AG90" s="11">
        <v>8.1914899999999999</v>
      </c>
      <c r="AH90" s="11">
        <v>73.245419999999996</v>
      </c>
      <c r="AI90" s="11">
        <v>51.06568</v>
      </c>
      <c r="AJ90" s="11">
        <v>-59.410240000000002</v>
      </c>
      <c r="AK90" s="11">
        <v>44.587304227963017</v>
      </c>
      <c r="AM90" s="5">
        <v>18.000332723340541</v>
      </c>
      <c r="AN90" s="5"/>
      <c r="AO90" s="5"/>
      <c r="AP90" s="5"/>
      <c r="AR90" s="11">
        <v>1.7176558689999999</v>
      </c>
      <c r="AS90" s="5">
        <v>27.813294674049953</v>
      </c>
      <c r="AT90" s="5"/>
      <c r="AU90" s="5">
        <v>95.413171091094895</v>
      </c>
      <c r="AV90" s="5"/>
      <c r="AY90" s="4"/>
      <c r="BB90" s="10"/>
      <c r="BC90" s="11"/>
      <c r="BD90" s="16"/>
      <c r="BE90" s="5"/>
      <c r="BF90" s="5">
        <v>9.5386520346953922</v>
      </c>
      <c r="BG90" s="5"/>
      <c r="BH90" s="5">
        <v>28.618216177573817</v>
      </c>
      <c r="BK90" s="3">
        <v>2020</v>
      </c>
      <c r="BL90" s="12">
        <v>0</v>
      </c>
      <c r="BM90" s="5">
        <v>0</v>
      </c>
      <c r="BN90" s="5"/>
      <c r="BO90" s="5">
        <v>0.34686750536458111</v>
      </c>
      <c r="BP90" s="5"/>
      <c r="BQ90" s="5"/>
      <c r="BR90" s="3">
        <v>37.299999999999997</v>
      </c>
      <c r="CG90" s="5">
        <v>2.0398796471008214</v>
      </c>
      <c r="CH90" s="5">
        <v>4.0797592942016427</v>
      </c>
      <c r="CI90" s="5">
        <v>1.0199398235504107</v>
      </c>
      <c r="CJ90" s="8">
        <v>10.224</v>
      </c>
      <c r="CL90" s="3"/>
      <c r="CM90" s="5"/>
      <c r="CN90" s="5"/>
      <c r="CQ90" s="11">
        <v>0.176200204</v>
      </c>
      <c r="CR90" s="11">
        <v>-0.10928917</v>
      </c>
      <c r="CS90" s="12">
        <v>1</v>
      </c>
      <c r="CT90" s="11">
        <v>-1.449892508</v>
      </c>
      <c r="CV90" s="45"/>
      <c r="CW90" s="46"/>
      <c r="CX90" s="46"/>
      <c r="CY90" s="46"/>
      <c r="CZ90" s="46"/>
      <c r="DA90" s="48"/>
      <c r="DB90" s="49"/>
      <c r="DC90" s="17"/>
      <c r="DH90" s="50"/>
      <c r="DJ90" s="21">
        <f t="shared" si="18"/>
        <v>63</v>
      </c>
      <c r="DL90" s="12">
        <f t="shared" si="20"/>
        <v>0.3423296964243816</v>
      </c>
    </row>
    <row r="91" spans="1:116" ht="15">
      <c r="A91" s="2" t="s">
        <v>255</v>
      </c>
      <c r="B91" s="1" t="s">
        <v>381</v>
      </c>
      <c r="C91" s="1" t="s">
        <v>381</v>
      </c>
      <c r="D91" s="10">
        <v>35300000</v>
      </c>
      <c r="E91" s="10">
        <v>48500000</v>
      </c>
      <c r="F91" s="11">
        <f t="shared" si="19"/>
        <v>0.93435539412996005</v>
      </c>
      <c r="G91" s="51">
        <v>228300000000</v>
      </c>
      <c r="H91" s="22">
        <v>4555870000000</v>
      </c>
      <c r="I91" s="11">
        <f>G91/BA91</f>
        <v>18713.114754098362</v>
      </c>
      <c r="J91" s="11">
        <v>185339.88384363704</v>
      </c>
      <c r="K91" s="11">
        <v>2.4781550000000001</v>
      </c>
      <c r="L91" s="11">
        <v>3.2239399999999998</v>
      </c>
      <c r="M91" s="12">
        <f>T91/(BC91/100)</f>
        <v>11627.785278688523</v>
      </c>
      <c r="N91" s="12">
        <f t="shared" ref="N91:N109" si="26">AD91/(BD91/100)</f>
        <v>49142.449799113601</v>
      </c>
      <c r="O91" s="14"/>
      <c r="P91" s="15">
        <v>1726.0129999999999</v>
      </c>
      <c r="Q91" s="11">
        <v>1782.0530000000001</v>
      </c>
      <c r="R91" s="11">
        <v>2053.0790000000002</v>
      </c>
      <c r="S91" s="11">
        <v>3018.8789999999999</v>
      </c>
      <c r="T91" s="11">
        <v>4018.6680000000001</v>
      </c>
      <c r="U91" s="11">
        <v>5340.0410000000002</v>
      </c>
      <c r="V91" s="11">
        <v>7228.4120000000003</v>
      </c>
      <c r="W91" s="11">
        <v>11440.16</v>
      </c>
      <c r="X91" s="11">
        <v>15802.59</v>
      </c>
      <c r="Y91" s="11">
        <v>18930.23</v>
      </c>
      <c r="Z91" s="11">
        <v>22813.38</v>
      </c>
      <c r="AA91" s="11">
        <v>23874.58</v>
      </c>
      <c r="AB91" s="11">
        <v>25066.400000000001</v>
      </c>
      <c r="AC91" s="11">
        <v>25545.3</v>
      </c>
      <c r="AD91" s="11">
        <v>25033.62</v>
      </c>
      <c r="AE91" s="11">
        <f t="shared" si="16"/>
        <v>5.3802035793926919</v>
      </c>
      <c r="AF91" s="53">
        <v>1.4753241133946999</v>
      </c>
      <c r="AG91" s="11">
        <v>24.571549999999998</v>
      </c>
      <c r="AH91" s="11">
        <v>30.57133</v>
      </c>
      <c r="AI91" s="11">
        <v>37.048549999999999</v>
      </c>
      <c r="AJ91" s="11">
        <v>31.62743</v>
      </c>
      <c r="AK91" s="11">
        <v>20.151933834644382</v>
      </c>
      <c r="AL91" s="11">
        <v>29.837249876323902</v>
      </c>
      <c r="AM91" s="5">
        <v>11.213063613868536</v>
      </c>
      <c r="AN91" s="5">
        <v>16.015628858263852</v>
      </c>
      <c r="AO91" s="5"/>
      <c r="AP91" s="5">
        <v>4.9988249471736799</v>
      </c>
      <c r="AR91" s="11">
        <v>0.18093440499999999</v>
      </c>
      <c r="AS91" s="5">
        <v>35.410789420475439</v>
      </c>
      <c r="AT91" s="5">
        <v>45.982899727776186</v>
      </c>
      <c r="AU91" s="5">
        <v>62.296723505454409</v>
      </c>
      <c r="AV91" s="5">
        <v>95.883286263200233</v>
      </c>
      <c r="AW91" s="11">
        <v>0.91428571428571426</v>
      </c>
      <c r="AX91" s="11">
        <v>3.7352316160000001</v>
      </c>
      <c r="AY91" s="4"/>
      <c r="AZ91" s="12">
        <v>-30000</v>
      </c>
      <c r="BA91" s="22">
        <v>12200000</v>
      </c>
      <c r="BB91" s="10">
        <v>24706350.109999999</v>
      </c>
      <c r="BC91" s="11">
        <f>BA91*100/D91</f>
        <v>34.56090651558074</v>
      </c>
      <c r="BD91" s="16">
        <v>50.940928061855672</v>
      </c>
      <c r="BE91" s="5">
        <v>29.270774808391547</v>
      </c>
      <c r="BF91" s="5">
        <v>36.519195676534913</v>
      </c>
      <c r="BG91" s="5">
        <v>27.132604708850561</v>
      </c>
      <c r="BH91" s="5">
        <v>2.6015428006220627</v>
      </c>
      <c r="BI91" s="17">
        <v>10814</v>
      </c>
      <c r="BJ91" s="11">
        <v>4.5649000000000006</v>
      </c>
      <c r="BK91" s="3"/>
      <c r="BL91" s="12">
        <v>1.7796526899541671E-5</v>
      </c>
      <c r="BM91" s="5">
        <v>1.1778645186414315E-3</v>
      </c>
      <c r="BN91" s="5">
        <v>0</v>
      </c>
      <c r="BO91" s="5">
        <v>10.378686808651148</v>
      </c>
      <c r="BP91" s="5">
        <v>3.47</v>
      </c>
      <c r="BQ91" s="5">
        <v>1.2749999999999999</v>
      </c>
      <c r="BR91" s="3">
        <v>4.5</v>
      </c>
      <c r="BS91" s="11">
        <v>0</v>
      </c>
      <c r="BT91" s="11">
        <v>8.7899999925866723E-4</v>
      </c>
      <c r="BU91" s="10">
        <v>3074</v>
      </c>
      <c r="BV91" s="11">
        <v>63.95585365853659</v>
      </c>
      <c r="BW91" s="11">
        <v>80.2760975609756</v>
      </c>
      <c r="BX91" s="17">
        <v>71.343828548488688</v>
      </c>
      <c r="BY91" s="17">
        <v>37.858814518215567</v>
      </c>
      <c r="BZ91" s="17">
        <v>6.3440000000000003</v>
      </c>
      <c r="CA91" s="17">
        <v>11.6435</v>
      </c>
      <c r="CC91" s="17">
        <v>37.1</v>
      </c>
      <c r="CD91" s="17">
        <v>17.3</v>
      </c>
      <c r="CE91" s="17">
        <v>10.974</v>
      </c>
      <c r="CF91" s="17">
        <v>542</v>
      </c>
      <c r="CG91" s="5">
        <v>80.907543028288913</v>
      </c>
      <c r="CH91" s="5">
        <v>39.570098672738837</v>
      </c>
      <c r="CI91" s="5">
        <v>98.353178657148135</v>
      </c>
      <c r="CJ91" s="8">
        <v>544.92100000000005</v>
      </c>
      <c r="CK91" s="11">
        <v>39.099998474121094</v>
      </c>
      <c r="CL91" s="3"/>
      <c r="CM91" s="5"/>
      <c r="CN91" s="5"/>
      <c r="CO91" s="11">
        <v>0.64999997615814209</v>
      </c>
      <c r="CP91" s="11">
        <v>1.9980000797659159E-3</v>
      </c>
      <c r="CQ91" s="11">
        <v>0.99938250799999995</v>
      </c>
      <c r="CR91" s="11">
        <v>0.52190313700000002</v>
      </c>
      <c r="CS91" s="12">
        <v>1</v>
      </c>
      <c r="CT91" s="11">
        <v>-0.21282693</v>
      </c>
      <c r="CU91" s="11">
        <v>0.85000002384185791</v>
      </c>
      <c r="CV91" s="45">
        <v>73.099999999999994</v>
      </c>
      <c r="CW91" s="45">
        <v>13.600000000000001</v>
      </c>
      <c r="CX91" s="45">
        <v>45.300000000000004</v>
      </c>
      <c r="CY91" s="45">
        <v>21.7</v>
      </c>
      <c r="CZ91" s="45">
        <v>62.2</v>
      </c>
      <c r="DA91" s="45">
        <v>28.199999999999996</v>
      </c>
      <c r="DB91" s="49">
        <v>3.3</v>
      </c>
      <c r="DC91" s="17">
        <v>65.933333333333323</v>
      </c>
      <c r="DE91" s="12">
        <v>1</v>
      </c>
      <c r="DG91" s="11">
        <v>36.448230743408203</v>
      </c>
      <c r="DH91" s="50">
        <v>91305.98</v>
      </c>
      <c r="DI91" s="20">
        <v>2.5463900566101074</v>
      </c>
      <c r="DJ91" s="21">
        <f t="shared" si="18"/>
        <v>9</v>
      </c>
      <c r="DL91" s="12" t="e">
        <f t="shared" si="20"/>
        <v>#DIV/0!</v>
      </c>
    </row>
    <row r="92" spans="1:116" ht="15">
      <c r="A92" s="2" t="s">
        <v>383</v>
      </c>
      <c r="B92" s="1" t="s">
        <v>382</v>
      </c>
      <c r="C92" s="1" t="s">
        <v>382</v>
      </c>
      <c r="D92" s="10">
        <v>1006892</v>
      </c>
      <c r="E92" s="10">
        <v>2489000</v>
      </c>
      <c r="F92" s="11">
        <f t="shared" si="19"/>
        <v>2.6618019548701639</v>
      </c>
      <c r="G92" s="51"/>
      <c r="H92" s="22">
        <v>320505000000</v>
      </c>
      <c r="J92" s="11">
        <v>245306.4864135526</v>
      </c>
      <c r="K92" s="11">
        <v>1.733033</v>
      </c>
      <c r="L92" s="11">
        <v>2.3867180000000001</v>
      </c>
      <c r="N92" s="12">
        <f t="shared" si="26"/>
        <v>79129.893970505873</v>
      </c>
      <c r="O92" s="14"/>
      <c r="W92" s="11">
        <v>23901.59</v>
      </c>
      <c r="X92" s="11">
        <v>47208.54</v>
      </c>
      <c r="Y92" s="11">
        <v>38764.79</v>
      </c>
      <c r="Z92" s="11">
        <v>49221.47</v>
      </c>
      <c r="AA92" s="11">
        <v>51483.32</v>
      </c>
      <c r="AB92" s="11">
        <v>51643.98</v>
      </c>
      <c r="AC92" s="11">
        <v>50635.85</v>
      </c>
      <c r="AD92" s="11">
        <v>46639.37</v>
      </c>
      <c r="AF92" s="53"/>
      <c r="AH92" s="11">
        <v>28.11955</v>
      </c>
      <c r="AJ92" s="11">
        <v>35.135710000000003</v>
      </c>
      <c r="AK92" s="11">
        <v>67.183825322694346</v>
      </c>
      <c r="AM92" s="5">
        <v>11.055348234143308</v>
      </c>
      <c r="AN92" s="5"/>
      <c r="AO92" s="5">
        <v>-1.5199294000109089</v>
      </c>
      <c r="AP92" s="5"/>
      <c r="AQ92" s="11">
        <v>2.0793809999999999E-3</v>
      </c>
      <c r="AS92" s="5">
        <v>26.010897142329391</v>
      </c>
      <c r="AT92" s="5"/>
      <c r="AU92" s="5">
        <v>106.4812176613714</v>
      </c>
      <c r="AV92" s="5"/>
      <c r="AX92" s="11">
        <v>1.0373944509999999</v>
      </c>
      <c r="AY92" s="4" t="s">
        <v>420</v>
      </c>
      <c r="AZ92" s="12">
        <v>120000</v>
      </c>
      <c r="BB92" s="10">
        <v>1467023.2209999999</v>
      </c>
      <c r="BC92" s="11"/>
      <c r="BD92" s="16">
        <v>58.94026601044596</v>
      </c>
      <c r="BE92" s="5">
        <v>78.227703296078872</v>
      </c>
      <c r="BF92" s="5"/>
      <c r="BG92" s="5">
        <v>0.25236592596747365</v>
      </c>
      <c r="BH92" s="5"/>
      <c r="BJ92" s="11">
        <v>1.0160603000000001</v>
      </c>
      <c r="BK92" s="3"/>
      <c r="BM92" s="5"/>
      <c r="BN92" s="5">
        <v>0</v>
      </c>
      <c r="BO92" s="5">
        <v>32.322863625444008</v>
      </c>
      <c r="BP92" s="5">
        <v>6.4349999999999996</v>
      </c>
      <c r="BQ92" s="5">
        <v>2.1520000000000001</v>
      </c>
      <c r="BR92" s="3">
        <v>8.1999999999999993</v>
      </c>
      <c r="BS92" s="11">
        <v>0</v>
      </c>
      <c r="BT92" s="11">
        <v>0.24039599299430847</v>
      </c>
      <c r="BU92" s="10">
        <v>3038</v>
      </c>
      <c r="BV92" s="11">
        <v>68.824926829268293</v>
      </c>
      <c r="BW92" s="11">
        <v>78.100195121951231</v>
      </c>
      <c r="BX92" s="17">
        <v>85.021846663443753</v>
      </c>
      <c r="BY92" s="17">
        <v>34.370604045999492</v>
      </c>
      <c r="BZ92" s="17">
        <v>3.0209000000000001</v>
      </c>
      <c r="CA92" s="17">
        <v>6.1017999999999999</v>
      </c>
      <c r="CB92" s="17">
        <v>89.886009999999999</v>
      </c>
      <c r="CC92" s="17">
        <v>7.3</v>
      </c>
      <c r="CD92" s="17">
        <v>4.5999999999999996</v>
      </c>
      <c r="CE92" s="17">
        <v>6.7226999999999997</v>
      </c>
      <c r="CG92" s="5">
        <v>39.360134822942769</v>
      </c>
      <c r="CH92" s="5">
        <v>19.80530420408984</v>
      </c>
      <c r="CI92" s="5"/>
      <c r="CJ92" s="8">
        <v>236.64500000000001</v>
      </c>
      <c r="CL92" s="3"/>
      <c r="CM92" s="5"/>
      <c r="CN92" s="5"/>
      <c r="CP92" s="11">
        <v>0.66039997339248657</v>
      </c>
      <c r="CQ92" s="11">
        <v>0.590553632</v>
      </c>
      <c r="CR92" s="11">
        <v>0.423836516</v>
      </c>
      <c r="CS92" s="12">
        <v>4</v>
      </c>
      <c r="CT92" s="11">
        <v>-0.41751978499999998</v>
      </c>
      <c r="CV92" s="45"/>
      <c r="CW92" s="46"/>
      <c r="CX92" s="46"/>
      <c r="CY92" s="46"/>
      <c r="CZ92" s="46"/>
      <c r="DA92" s="48"/>
      <c r="DB92" s="49"/>
      <c r="DC92" s="17"/>
      <c r="DE92" s="19"/>
      <c r="DG92" s="11">
        <v>29.162759780883789</v>
      </c>
      <c r="DH92" s="50">
        <v>16132.77</v>
      </c>
      <c r="DJ92" s="21">
        <f t="shared" si="18"/>
        <v>46</v>
      </c>
      <c r="DL92" s="12">
        <f t="shared" si="20"/>
        <v>5.5408214780582332</v>
      </c>
    </row>
    <row r="93" spans="1:116" ht="15">
      <c r="A93" s="2" t="s">
        <v>256</v>
      </c>
      <c r="B93" s="1" t="s">
        <v>375</v>
      </c>
      <c r="C93" s="1" t="s">
        <v>375</v>
      </c>
      <c r="D93" s="10">
        <v>3300684</v>
      </c>
      <c r="E93" s="10">
        <v>5432000</v>
      </c>
      <c r="F93" s="11">
        <f t="shared" si="19"/>
        <v>1.4652284427491518</v>
      </c>
      <c r="G93" s="51"/>
      <c r="H93" s="12">
        <v>16475335463</v>
      </c>
      <c r="J93" s="11">
        <v>6448.3363019982762</v>
      </c>
      <c r="K93" s="11">
        <v>2.408814</v>
      </c>
      <c r="L93" s="11">
        <v>2.8471869999999999</v>
      </c>
      <c r="N93" s="12">
        <f t="shared" si="26"/>
        <v>4987.9746100666798</v>
      </c>
      <c r="O93" s="14"/>
      <c r="X93" s="11">
        <v>1310.5350000000001</v>
      </c>
      <c r="Y93" s="11">
        <v>1649.377</v>
      </c>
      <c r="Z93" s="11">
        <v>1930.066</v>
      </c>
      <c r="AA93" s="11">
        <v>1947.5260000000001</v>
      </c>
      <c r="AB93" s="11">
        <v>2034.41</v>
      </c>
      <c r="AC93" s="11">
        <v>2189.9</v>
      </c>
      <c r="AD93" s="11">
        <v>2298.3359999999998</v>
      </c>
      <c r="AF93" s="53"/>
      <c r="AH93" s="11">
        <v>9.175497</v>
      </c>
      <c r="AJ93" s="11">
        <v>-5.0314730000000001</v>
      </c>
      <c r="AL93" s="11">
        <v>-8.8266183383098848</v>
      </c>
      <c r="AM93" s="5"/>
      <c r="AN93" s="5">
        <v>22.791362115759298</v>
      </c>
      <c r="AO93" s="5"/>
      <c r="AP93" s="5">
        <v>3.6845691825353057</v>
      </c>
      <c r="AR93" s="11">
        <v>4.1365418429999998</v>
      </c>
      <c r="AS93" s="5"/>
      <c r="AT93" s="5">
        <v>80.759530846865104</v>
      </c>
      <c r="AU93" s="5"/>
      <c r="AV93" s="5">
        <v>130.63190159632987</v>
      </c>
      <c r="AW93" s="11">
        <v>0.17142857142857143</v>
      </c>
      <c r="AX93" s="11">
        <v>8.6216159700000006</v>
      </c>
      <c r="AY93" s="4"/>
      <c r="AZ93" s="12">
        <v>-75000</v>
      </c>
      <c r="BB93" s="10">
        <v>2502931.977</v>
      </c>
      <c r="BC93" s="11"/>
      <c r="BD93" s="16">
        <v>46.077540077319583</v>
      </c>
      <c r="BE93" s="5"/>
      <c r="BF93" s="5"/>
      <c r="BG93" s="5"/>
      <c r="BH93" s="5"/>
      <c r="BI93" s="17">
        <v>475</v>
      </c>
      <c r="BJ93" s="11">
        <v>20.828800000000001</v>
      </c>
      <c r="BK93" s="3"/>
      <c r="BL93" s="12">
        <v>0</v>
      </c>
      <c r="BM93" s="5">
        <v>0.49170609183151004</v>
      </c>
      <c r="BN93" s="5">
        <v>0</v>
      </c>
      <c r="BO93" s="5">
        <v>1.1604859784518988</v>
      </c>
      <c r="BP93" s="5">
        <v>4.87</v>
      </c>
      <c r="BQ93" s="5">
        <v>2.8</v>
      </c>
      <c r="BR93" s="3">
        <v>32.1</v>
      </c>
      <c r="BS93" s="11">
        <v>0</v>
      </c>
      <c r="BT93" s="11">
        <v>3.7269999738782644E-3</v>
      </c>
      <c r="BU93" s="10">
        <v>2672</v>
      </c>
      <c r="BW93" s="11">
        <v>67.138048780487807</v>
      </c>
      <c r="BX93" s="17">
        <v>84.512529677760341</v>
      </c>
      <c r="BY93" s="17">
        <v>52.813522905700985</v>
      </c>
      <c r="BZ93" s="17">
        <v>5.7601000000000004</v>
      </c>
      <c r="CA93" s="17">
        <v>9.2715999999999994</v>
      </c>
      <c r="CB93" s="17">
        <v>84.083799999999997</v>
      </c>
      <c r="CC93" s="17">
        <v>13</v>
      </c>
      <c r="CD93" s="17">
        <v>8.4</v>
      </c>
      <c r="CE93" s="17">
        <v>9.2431999999999999</v>
      </c>
      <c r="CF93" s="17">
        <v>330.5</v>
      </c>
      <c r="CG93" s="5">
        <v>41.236998069258703</v>
      </c>
      <c r="CH93" s="5">
        <v>9.3646827417007046</v>
      </c>
      <c r="CI93" s="5">
        <v>84.322942555883458</v>
      </c>
      <c r="CJ93" s="8">
        <v>19.442</v>
      </c>
      <c r="CL93" s="3">
        <v>33.43</v>
      </c>
      <c r="CM93" s="5">
        <v>42.77</v>
      </c>
      <c r="CN93" s="5">
        <v>8.82</v>
      </c>
      <c r="CQ93" s="11">
        <v>-1.2871000770000001</v>
      </c>
      <c r="CR93" s="11">
        <v>-1.2235569420000001</v>
      </c>
      <c r="CS93" s="12">
        <v>6</v>
      </c>
      <c r="CT93" s="11">
        <v>0.54143947999999997</v>
      </c>
      <c r="CV93" s="45">
        <v>43</v>
      </c>
      <c r="CW93" s="45">
        <v>37.4</v>
      </c>
      <c r="CX93" s="45">
        <v>51.1</v>
      </c>
      <c r="CY93" s="45">
        <v>13</v>
      </c>
      <c r="CZ93" s="46"/>
      <c r="DA93" s="45">
        <v>16.7</v>
      </c>
      <c r="DB93" s="49">
        <v>3.9</v>
      </c>
      <c r="DC93" s="17">
        <v>67.966666666666669</v>
      </c>
      <c r="DE93" s="19"/>
      <c r="DG93" s="11">
        <v>41.489398956298828</v>
      </c>
      <c r="DH93" s="50">
        <v>196275.6</v>
      </c>
      <c r="DJ93" s="21">
        <f t="shared" si="18"/>
        <v>36</v>
      </c>
      <c r="DL93" s="12" t="e">
        <f t="shared" si="20"/>
        <v>#DIV/0!</v>
      </c>
    </row>
    <row r="94" spans="1:116" ht="15">
      <c r="A94" s="2" t="s">
        <v>257</v>
      </c>
      <c r="B94" s="1" t="s">
        <v>384</v>
      </c>
      <c r="C94" s="1" t="s">
        <v>384</v>
      </c>
      <c r="D94" s="10">
        <v>3161118</v>
      </c>
      <c r="E94" s="10">
        <v>6257000</v>
      </c>
      <c r="F94" s="11">
        <f t="shared" si="19"/>
        <v>2.0081619838841691</v>
      </c>
      <c r="G94" s="51"/>
      <c r="H94" s="13">
        <v>31233133137</v>
      </c>
      <c r="J94" s="11">
        <v>10204.587427188299</v>
      </c>
      <c r="K94" s="11">
        <v>1.5153380000000001</v>
      </c>
      <c r="L94" s="11">
        <v>2.1106739999999999</v>
      </c>
      <c r="M94" s="12">
        <f>T94/(BC94/100)</f>
        <v>1597.3805241844461</v>
      </c>
      <c r="N94" s="12">
        <f t="shared" si="26"/>
        <v>5330.4103859929883</v>
      </c>
      <c r="O94" s="14"/>
      <c r="S94" s="11">
        <v>632.63980000000004</v>
      </c>
      <c r="T94" s="11">
        <v>743.29390000000001</v>
      </c>
      <c r="U94" s="11">
        <v>784.74260000000004</v>
      </c>
      <c r="V94" s="11">
        <v>1043.5119999999999</v>
      </c>
      <c r="W94" s="11">
        <v>1104.8589999999999</v>
      </c>
      <c r="X94" s="11">
        <v>1312.8979999999999</v>
      </c>
      <c r="Y94" s="11">
        <v>1437.442</v>
      </c>
      <c r="Z94" s="11">
        <v>1843.529</v>
      </c>
      <c r="AA94" s="11">
        <v>2004.442</v>
      </c>
      <c r="AB94" s="11">
        <v>2341.3519999999999</v>
      </c>
      <c r="AC94" s="11">
        <v>2478.0740000000001</v>
      </c>
      <c r="AD94" s="11">
        <v>2633.8739999999998</v>
      </c>
      <c r="AE94" s="11">
        <f>(1/34)*(LN(AD94/T94))*100</f>
        <v>3.7209397650488976</v>
      </c>
      <c r="AF94" s="53"/>
      <c r="AG94" s="11">
        <v>6.4163709999999998</v>
      </c>
      <c r="AH94" s="11">
        <v>27.127680000000002</v>
      </c>
      <c r="AI94" s="11">
        <v>14.606579999999999</v>
      </c>
      <c r="AJ94" s="11">
        <v>15.8066</v>
      </c>
      <c r="AM94" s="5"/>
      <c r="AN94" s="5"/>
      <c r="AO94" s="5"/>
      <c r="AP94" s="5">
        <v>5.3641023248067494</v>
      </c>
      <c r="AR94" s="11">
        <v>5.3641023250000002</v>
      </c>
      <c r="AS94" s="5"/>
      <c r="AT94" s="5"/>
      <c r="AU94" s="5"/>
      <c r="AV94" s="5"/>
      <c r="AX94" s="11">
        <v>9.4823998219999996</v>
      </c>
      <c r="AY94" s="4"/>
      <c r="AZ94" s="12">
        <v>-75000</v>
      </c>
      <c r="BA94" s="12">
        <v>1470933</v>
      </c>
      <c r="BB94" s="10">
        <v>3091722.48</v>
      </c>
      <c r="BC94" s="11">
        <f>BA94*100/D94</f>
        <v>46.532049736833613</v>
      </c>
      <c r="BD94" s="16">
        <v>49.412217995844657</v>
      </c>
      <c r="BE94" s="5"/>
      <c r="BF94" s="5"/>
      <c r="BG94" s="5"/>
      <c r="BH94" s="5"/>
      <c r="BJ94" s="11">
        <v>74.922299999999993</v>
      </c>
      <c r="BK94" s="3">
        <v>5485</v>
      </c>
      <c r="BL94" s="12">
        <v>0</v>
      </c>
      <c r="BM94" s="5">
        <v>0</v>
      </c>
      <c r="BN94" s="5">
        <v>0</v>
      </c>
      <c r="BO94" s="5">
        <v>0.25199151983181484</v>
      </c>
      <c r="BP94" s="5">
        <v>5.9820000000000002</v>
      </c>
      <c r="BQ94" s="5">
        <v>3.415</v>
      </c>
      <c r="BR94" s="3">
        <v>45.8</v>
      </c>
      <c r="BS94" s="11">
        <v>100</v>
      </c>
      <c r="BT94" s="11">
        <v>2.4660201072692871</v>
      </c>
      <c r="BU94" s="10">
        <v>2227</v>
      </c>
      <c r="BV94" s="11">
        <v>47.244975609756104</v>
      </c>
      <c r="BW94" s="11">
        <v>65.409536585365856</v>
      </c>
      <c r="BX94" s="17">
        <v>83.573200454833568</v>
      </c>
      <c r="BY94" s="17">
        <v>69.997686897349354</v>
      </c>
      <c r="BZ94" s="17">
        <v>1.7230000000000001</v>
      </c>
      <c r="CA94" s="17">
        <v>4.5755999999999997</v>
      </c>
      <c r="CC94" s="17">
        <v>4.8</v>
      </c>
      <c r="CD94" s="17">
        <v>3.1</v>
      </c>
      <c r="CE94" s="17">
        <v>3.7608000000000001</v>
      </c>
      <c r="CG94" s="5">
        <v>4.7465132509201515</v>
      </c>
      <c r="CH94" s="5">
        <v>2.0916301725721467</v>
      </c>
      <c r="CI94" s="5">
        <v>51.177570383276191</v>
      </c>
      <c r="CJ94" s="8">
        <v>16.88</v>
      </c>
      <c r="CL94" s="3">
        <v>36.74</v>
      </c>
      <c r="CM94" s="5">
        <v>44.84</v>
      </c>
      <c r="CN94" s="5">
        <v>7.64</v>
      </c>
      <c r="CP94" s="11">
        <v>0.5138620138168335</v>
      </c>
      <c r="CQ94" s="11">
        <v>-0.93945417600000003</v>
      </c>
      <c r="CR94" s="11">
        <v>-1.1434666689999999</v>
      </c>
      <c r="CS94" s="12">
        <v>7</v>
      </c>
      <c r="CT94" s="11">
        <v>4.0740699999999999E-3</v>
      </c>
      <c r="CV94" s="45"/>
      <c r="CW94" s="46"/>
      <c r="CX94" s="46"/>
      <c r="CY94" s="46"/>
      <c r="CZ94" s="46"/>
      <c r="DA94" s="48"/>
      <c r="DB94" s="49"/>
      <c r="DC94" s="17"/>
      <c r="DE94" s="12">
        <v>1</v>
      </c>
      <c r="DG94" s="11">
        <v>18.454959869384766</v>
      </c>
      <c r="DH94" s="50">
        <v>231129.8</v>
      </c>
      <c r="DJ94" s="21">
        <f t="shared" si="18"/>
        <v>37</v>
      </c>
      <c r="DL94" s="12" t="e">
        <f t="shared" si="20"/>
        <v>#DIV/0!</v>
      </c>
    </row>
    <row r="95" spans="1:116" ht="15">
      <c r="A95" s="2" t="s">
        <v>101</v>
      </c>
      <c r="B95" s="1" t="s">
        <v>100</v>
      </c>
      <c r="C95" s="1" t="s">
        <v>100</v>
      </c>
      <c r="D95" s="10">
        <v>2461606</v>
      </c>
      <c r="E95" s="10">
        <v>2232000</v>
      </c>
      <c r="F95" s="11">
        <f t="shared" si="19"/>
        <v>-0.28798805277271777</v>
      </c>
      <c r="G95" s="51"/>
      <c r="H95" s="12">
        <v>74656031859</v>
      </c>
      <c r="J95" s="11">
        <v>63065.311578496854</v>
      </c>
      <c r="K95" s="11">
        <v>2.5100760000000002</v>
      </c>
      <c r="L95" s="11">
        <v>3.1225360000000002</v>
      </c>
      <c r="N95" s="12">
        <f t="shared" si="26"/>
        <v>23800.617106101625</v>
      </c>
      <c r="O95" s="14"/>
      <c r="X95" s="11">
        <v>6182.585</v>
      </c>
      <c r="Y95" s="11">
        <v>8282.3310000000001</v>
      </c>
      <c r="Z95" s="11">
        <v>12452.64</v>
      </c>
      <c r="AA95" s="11">
        <v>14007.21</v>
      </c>
      <c r="AB95" s="11">
        <v>15485.24</v>
      </c>
      <c r="AC95" s="11">
        <v>15158.96</v>
      </c>
      <c r="AD95" s="11">
        <v>12753.97</v>
      </c>
      <c r="AF95" s="53"/>
      <c r="AH95" s="11">
        <v>16.446529999999999</v>
      </c>
      <c r="AJ95" s="11">
        <v>18.283090000000001</v>
      </c>
      <c r="AL95" s="11">
        <v>18.015916160792486</v>
      </c>
      <c r="AM95" s="5"/>
      <c r="AN95" s="5">
        <v>21.094953338769592</v>
      </c>
      <c r="AO95" s="5"/>
      <c r="AP95" s="5">
        <v>1.2315133943402496</v>
      </c>
      <c r="AR95" s="11">
        <v>0.356932741</v>
      </c>
      <c r="AS95" s="5"/>
      <c r="AT95" s="5">
        <v>43.11105070822385</v>
      </c>
      <c r="AU95" s="5"/>
      <c r="AV95" s="5">
        <v>85.285856663948536</v>
      </c>
      <c r="AW95" s="11">
        <v>0.2</v>
      </c>
      <c r="AX95" s="11">
        <v>0.394039319</v>
      </c>
      <c r="AY95" s="4" t="s">
        <v>439</v>
      </c>
      <c r="AZ95" s="12">
        <v>-10000</v>
      </c>
      <c r="BB95" s="10">
        <v>1196055.5859999999</v>
      </c>
      <c r="BC95" s="11"/>
      <c r="BD95" s="16">
        <v>53.586719802867378</v>
      </c>
      <c r="BE95" s="5"/>
      <c r="BF95" s="5">
        <v>20.164309222922896</v>
      </c>
      <c r="BG95" s="5"/>
      <c r="BH95" s="5">
        <v>3.0843571255098023</v>
      </c>
      <c r="BI95" s="17">
        <v>1963.0838060000001</v>
      </c>
      <c r="BJ95" s="11">
        <v>9.2410714000000009</v>
      </c>
      <c r="BK95" s="3"/>
      <c r="BL95" s="12">
        <v>0</v>
      </c>
      <c r="BM95" s="5">
        <v>0</v>
      </c>
      <c r="BN95" s="5">
        <v>0.30992083169199042</v>
      </c>
      <c r="BO95" s="5">
        <v>3.4352515267343264</v>
      </c>
      <c r="BP95" s="5">
        <v>1.96</v>
      </c>
      <c r="BQ95" s="5">
        <v>1.3111999999999999</v>
      </c>
      <c r="BR95" s="3">
        <v>7</v>
      </c>
      <c r="BS95" s="11">
        <v>0</v>
      </c>
      <c r="BT95" s="11">
        <v>0</v>
      </c>
      <c r="BU95" s="10">
        <v>3019</v>
      </c>
      <c r="BV95" s="11">
        <v>68.925365853658548</v>
      </c>
      <c r="BW95" s="11">
        <v>73.080487804878061</v>
      </c>
      <c r="BX95" s="17">
        <v>51.085906771831013</v>
      </c>
      <c r="BY95" s="17">
        <v>45.140015834413589</v>
      </c>
      <c r="BZ95" s="17">
        <v>5.8044000000000002</v>
      </c>
      <c r="CA95" s="17">
        <v>10.419</v>
      </c>
      <c r="CC95" s="17">
        <v>18.399999999999999</v>
      </c>
      <c r="CD95" s="17">
        <v>12</v>
      </c>
      <c r="CE95" s="17">
        <v>10.406599999999999</v>
      </c>
      <c r="CF95" s="17">
        <v>488</v>
      </c>
      <c r="CG95" s="5">
        <v>66.667568315412694</v>
      </c>
      <c r="CH95" s="5">
        <v>28.557137333224542</v>
      </c>
      <c r="CI95" s="5">
        <v>99.462203475811577</v>
      </c>
      <c r="CJ95" s="8">
        <v>216.62100000000001</v>
      </c>
      <c r="CL95" s="3">
        <v>35.729999999999997</v>
      </c>
      <c r="CM95" s="5">
        <v>42.88</v>
      </c>
      <c r="CN95" s="5">
        <v>6.79</v>
      </c>
      <c r="CP95" s="11">
        <v>0.58666801452636719</v>
      </c>
      <c r="CQ95" s="11">
        <v>0.83269148299999995</v>
      </c>
      <c r="CR95" s="11">
        <v>0.30165393499999998</v>
      </c>
      <c r="CS95" s="12">
        <v>2</v>
      </c>
      <c r="CT95" s="11">
        <v>-0.44069103799999998</v>
      </c>
      <c r="CV95" s="45">
        <v>43.1</v>
      </c>
      <c r="CW95" s="45">
        <v>19.900000000000002</v>
      </c>
      <c r="CX95" s="45">
        <v>42.3</v>
      </c>
      <c r="CY95" s="45">
        <v>22.400000000000002</v>
      </c>
      <c r="CZ95" s="45">
        <v>54.500000000000007</v>
      </c>
      <c r="DA95" s="45">
        <v>21.2</v>
      </c>
      <c r="DB95" s="49">
        <v>3.3</v>
      </c>
      <c r="DC95" s="17">
        <v>55.699999999999996</v>
      </c>
      <c r="DG95" s="11">
        <v>56.849559783935547</v>
      </c>
      <c r="DH95" s="50">
        <v>62352.89</v>
      </c>
      <c r="DJ95" s="21">
        <f t="shared" si="18"/>
        <v>31</v>
      </c>
      <c r="DL95" s="12" t="e">
        <f t="shared" si="20"/>
        <v>#DIV/0!</v>
      </c>
    </row>
    <row r="96" spans="1:116" ht="15">
      <c r="A96" s="2" t="s">
        <v>386</v>
      </c>
      <c r="B96" s="1" t="s">
        <v>385</v>
      </c>
      <c r="C96" s="1" t="s">
        <v>385</v>
      </c>
      <c r="D96" s="10">
        <v>3098996</v>
      </c>
      <c r="E96" s="10">
        <v>4099000</v>
      </c>
      <c r="F96" s="11">
        <f t="shared" si="19"/>
        <v>0.82254368663638322</v>
      </c>
      <c r="G96" s="51"/>
      <c r="H96" s="22">
        <v>255552000000</v>
      </c>
      <c r="J96" s="11">
        <v>181008.75186801804</v>
      </c>
      <c r="M96" s="12">
        <f>T96/(BC96/100)</f>
        <v>76213.80205658199</v>
      </c>
      <c r="N96" s="12">
        <f t="shared" si="26"/>
        <v>36474.230784310588</v>
      </c>
      <c r="O96" s="14"/>
      <c r="S96" s="11">
        <v>17689.62</v>
      </c>
      <c r="T96" s="11">
        <v>19022.66</v>
      </c>
      <c r="U96" s="11">
        <v>14185.28</v>
      </c>
      <c r="V96" s="11">
        <v>22085.69</v>
      </c>
      <c r="W96" s="11">
        <v>8622.8709999999992</v>
      </c>
      <c r="X96" s="11">
        <v>10159.41</v>
      </c>
      <c r="Y96" s="11">
        <v>8888.31</v>
      </c>
      <c r="Z96" s="11">
        <v>10012.540000000001</v>
      </c>
      <c r="AA96" s="11">
        <v>10209.120000000001</v>
      </c>
      <c r="AB96" s="11">
        <v>11110.58</v>
      </c>
      <c r="AC96" s="11">
        <v>12157.63</v>
      </c>
      <c r="AD96" s="11">
        <v>12944.58</v>
      </c>
      <c r="AE96" s="11">
        <f>(1/34)*(LN(AD96/T96))*100</f>
        <v>-1.1322168600223157</v>
      </c>
      <c r="AF96" s="53"/>
      <c r="AG96" s="11">
        <v>22.214729999999999</v>
      </c>
      <c r="AH96" s="11">
        <v>50.505809999999997</v>
      </c>
      <c r="AI96" s="11">
        <v>37.2117</v>
      </c>
      <c r="AJ96" s="11">
        <v>3.277898</v>
      </c>
      <c r="AL96" s="11">
        <v>5.4349119769394267</v>
      </c>
      <c r="AM96" s="5"/>
      <c r="AN96" s="5">
        <v>15.537390267185399</v>
      </c>
      <c r="AO96" s="5"/>
      <c r="AP96" s="5">
        <v>16.081799048879262</v>
      </c>
      <c r="AR96" s="11">
        <v>13.912136309999999</v>
      </c>
      <c r="AS96" s="5"/>
      <c r="AT96" s="5">
        <v>47.016593647294101</v>
      </c>
      <c r="AU96" s="5"/>
      <c r="AV96" s="5">
        <v>69.283845130197307</v>
      </c>
      <c r="AX96" s="11">
        <v>6.4683517070000001</v>
      </c>
      <c r="AY96" s="4"/>
      <c r="AZ96" s="12">
        <v>-12500</v>
      </c>
      <c r="BA96" s="12">
        <v>773497</v>
      </c>
      <c r="BB96" s="10">
        <v>1454721.108</v>
      </c>
      <c r="BC96" s="11">
        <f>BA96*100/D96</f>
        <v>24.959599818780017</v>
      </c>
      <c r="BD96" s="16">
        <v>35.489658648450842</v>
      </c>
      <c r="BE96" s="5"/>
      <c r="BF96" s="5">
        <v>16.547067689995558</v>
      </c>
      <c r="BG96" s="5"/>
      <c r="BH96" s="5">
        <v>5.2702805762809062</v>
      </c>
      <c r="BI96" s="17">
        <v>14003.093800000001</v>
      </c>
      <c r="BJ96" s="11">
        <v>1.8096357000000001</v>
      </c>
      <c r="BK96" s="3">
        <v>515</v>
      </c>
      <c r="BL96" s="12">
        <v>0</v>
      </c>
      <c r="BM96" s="5">
        <v>0</v>
      </c>
      <c r="BN96" s="5">
        <v>0</v>
      </c>
      <c r="BO96" s="5">
        <v>3.2058734639455126</v>
      </c>
      <c r="BP96" s="5">
        <v>4.5359999999999996</v>
      </c>
      <c r="BQ96" s="5">
        <v>1.841</v>
      </c>
      <c r="BR96" s="3">
        <v>11.1</v>
      </c>
      <c r="BS96" s="11">
        <v>0</v>
      </c>
      <c r="BT96" s="11">
        <v>1.1177999898791313E-2</v>
      </c>
      <c r="BU96" s="10">
        <v>3107</v>
      </c>
      <c r="BV96" s="11">
        <v>65.845292682926825</v>
      </c>
      <c r="BW96" s="11">
        <v>72.229780487804888</v>
      </c>
      <c r="BX96" s="17">
        <v>81.690602645059442</v>
      </c>
      <c r="BY96" s="17">
        <v>48.366269072489068</v>
      </c>
      <c r="CB96" s="17">
        <v>82.139219999999995</v>
      </c>
      <c r="CG96" s="5">
        <v>23.676747989192982</v>
      </c>
      <c r="CH96" s="5">
        <v>17.757560991894739</v>
      </c>
      <c r="CI96" s="5">
        <v>36.130717431508494</v>
      </c>
      <c r="CJ96" s="8">
        <v>114.459</v>
      </c>
      <c r="CL96" s="3"/>
      <c r="CM96" s="5"/>
      <c r="CN96" s="5"/>
      <c r="CP96" s="11">
        <v>0.13140000402927399</v>
      </c>
      <c r="CQ96" s="11">
        <v>-0.63628175799999998</v>
      </c>
      <c r="CR96" s="11">
        <v>-0.79740582599999998</v>
      </c>
      <c r="CS96" s="12">
        <v>5</v>
      </c>
      <c r="CT96" s="11">
        <v>1.506493906</v>
      </c>
      <c r="CV96" s="45"/>
      <c r="CW96" s="46"/>
      <c r="CX96" s="46"/>
      <c r="CY96" s="46"/>
      <c r="CZ96" s="46"/>
      <c r="DA96" s="48"/>
      <c r="DB96" s="49"/>
      <c r="DC96" s="17"/>
      <c r="DG96" s="11">
        <v>33.790370941162109</v>
      </c>
      <c r="DH96" s="50">
        <v>10254.41</v>
      </c>
      <c r="DJ96" s="21">
        <f t="shared" si="18"/>
        <v>39</v>
      </c>
      <c r="DL96" s="12" t="e">
        <f t="shared" si="20"/>
        <v>#DIV/0!</v>
      </c>
    </row>
    <row r="97" spans="1:116" ht="15">
      <c r="A97" s="2" t="s">
        <v>95</v>
      </c>
      <c r="B97" s="1" t="s">
        <v>94</v>
      </c>
      <c r="C97" s="1" t="s">
        <v>94</v>
      </c>
      <c r="D97" s="10">
        <v>1195487</v>
      </c>
      <c r="E97" s="10">
        <v>1910000</v>
      </c>
      <c r="F97" s="11">
        <f t="shared" si="19"/>
        <v>1.3780870832725594</v>
      </c>
      <c r="G97" s="51">
        <v>1027000000</v>
      </c>
      <c r="H97" s="12">
        <v>9771494343</v>
      </c>
      <c r="I97" s="11">
        <f>G97/BA97</f>
        <v>2046.1354736933124</v>
      </c>
      <c r="J97" s="11">
        <v>11303.950119179495</v>
      </c>
      <c r="K97" s="11">
        <v>1.642412</v>
      </c>
      <c r="L97" s="11">
        <v>2.1936599999999999</v>
      </c>
      <c r="M97" s="12">
        <f>T97/(BC97/100)</f>
        <v>1507.033720174338</v>
      </c>
      <c r="N97" s="12">
        <f t="shared" si="26"/>
        <v>2677.624609242393</v>
      </c>
      <c r="O97" s="14"/>
      <c r="Q97" s="11">
        <v>400.74119999999999</v>
      </c>
      <c r="R97" s="11">
        <v>514.12929999999994</v>
      </c>
      <c r="S97" s="11">
        <v>545.97270000000003</v>
      </c>
      <c r="T97" s="11">
        <v>632.72379999999998</v>
      </c>
      <c r="U97" s="11">
        <v>785.14409999999998</v>
      </c>
      <c r="V97" s="11">
        <v>758.90449999999998</v>
      </c>
      <c r="W97" s="11">
        <v>906.63480000000004</v>
      </c>
      <c r="X97" s="11">
        <v>988.58349999999996</v>
      </c>
      <c r="Y97" s="11">
        <v>1103.498</v>
      </c>
      <c r="Z97" s="11">
        <v>1166.921</v>
      </c>
      <c r="AA97" s="11">
        <v>1248.348</v>
      </c>
      <c r="AB97" s="11">
        <v>1301.143</v>
      </c>
      <c r="AC97" s="11">
        <v>1341.6869999999999</v>
      </c>
      <c r="AD97" s="11">
        <v>1311.4059999999999</v>
      </c>
      <c r="AE97" s="11">
        <f>(1/34)*(LN(AD97/T97))*100</f>
        <v>2.1435915619789543</v>
      </c>
      <c r="AF97" s="53">
        <v>-0.55259806969200698</v>
      </c>
      <c r="AG97" s="11">
        <v>20.41262</v>
      </c>
      <c r="AH97" s="11">
        <v>29.696680000000001</v>
      </c>
      <c r="AI97" s="11">
        <v>32.85727</v>
      </c>
      <c r="AJ97" s="11">
        <v>-44.598010000000002</v>
      </c>
      <c r="AK97" s="11">
        <v>-71.428571428571431</v>
      </c>
      <c r="AL97" s="11">
        <v>-29.131462887447725</v>
      </c>
      <c r="AM97" s="5">
        <v>14.466546112115733</v>
      </c>
      <c r="AN97" s="5">
        <v>50.362156997957143</v>
      </c>
      <c r="AO97" s="5">
        <v>0</v>
      </c>
      <c r="AP97" s="5">
        <v>3.9859218636846867</v>
      </c>
      <c r="AR97" s="11">
        <v>3.9859218639999998</v>
      </c>
      <c r="AS97" s="5">
        <v>103.97830018083182</v>
      </c>
      <c r="AT97" s="5">
        <v>111.73845837143284</v>
      </c>
      <c r="AU97" s="5">
        <v>118.44484629294756</v>
      </c>
      <c r="AV97" s="5">
        <v>162.95731748184187</v>
      </c>
      <c r="AY97" s="4"/>
      <c r="AZ97" s="12">
        <v>-36000</v>
      </c>
      <c r="BA97" s="12">
        <v>501921.8</v>
      </c>
      <c r="BB97" s="10">
        <v>935450.56740000006</v>
      </c>
      <c r="BC97" s="11">
        <f>BA97*100/D97</f>
        <v>41.984714179242431</v>
      </c>
      <c r="BD97" s="16">
        <v>48.976469497382205</v>
      </c>
      <c r="BE97" s="5">
        <v>15.036147843942505</v>
      </c>
      <c r="BF97" s="5">
        <v>34.084490228681062</v>
      </c>
      <c r="BG97" s="5">
        <v>41.456710472279262</v>
      </c>
      <c r="BH97" s="5">
        <v>8.3864577499517559</v>
      </c>
      <c r="BI97" s="17">
        <v>85.740982720000005</v>
      </c>
      <c r="BJ97" s="11">
        <v>39.299424199999997</v>
      </c>
      <c r="BK97" s="3"/>
      <c r="BL97" s="12">
        <v>0</v>
      </c>
      <c r="BM97" s="5">
        <v>0</v>
      </c>
      <c r="BN97" s="5">
        <v>1.4388624264256733</v>
      </c>
      <c r="BO97" s="5"/>
      <c r="BP97" s="5">
        <v>5.7610000000000001</v>
      </c>
      <c r="BQ97" s="5">
        <v>3.2639999999999998</v>
      </c>
      <c r="BR97" s="3">
        <v>61</v>
      </c>
      <c r="BS97" s="11">
        <v>0</v>
      </c>
      <c r="BT97" s="11">
        <v>0</v>
      </c>
      <c r="BU97" s="10">
        <v>2468</v>
      </c>
      <c r="BV97" s="11">
        <v>50.733609756097565</v>
      </c>
      <c r="BW97" s="11">
        <v>45.353756097560982</v>
      </c>
      <c r="BX97" s="17">
        <v>94.858498961732437</v>
      </c>
      <c r="BY97" s="17">
        <v>77.267082449965358</v>
      </c>
      <c r="BZ97" s="17">
        <v>3.3681000000000001</v>
      </c>
      <c r="CA97" s="17">
        <v>5.7808999999999999</v>
      </c>
      <c r="CB97" s="17">
        <v>45.04401</v>
      </c>
      <c r="CC97" s="17">
        <v>1.2</v>
      </c>
      <c r="CD97" s="17">
        <v>0.8</v>
      </c>
      <c r="CE97" s="17">
        <v>6.6989999999999998</v>
      </c>
      <c r="CG97" s="5">
        <v>3.7156753602826234</v>
      </c>
      <c r="CH97" s="5">
        <v>1.9352475834805329</v>
      </c>
      <c r="CI97" s="5">
        <v>31.979966317015812</v>
      </c>
      <c r="CJ97" s="8"/>
      <c r="CL97" s="3">
        <v>52.5</v>
      </c>
      <c r="CM97" s="5">
        <v>56.35</v>
      </c>
      <c r="CN97" s="5">
        <v>2.97</v>
      </c>
      <c r="CP97" s="11">
        <v>0.25499999523162842</v>
      </c>
      <c r="CQ97" s="11">
        <v>-0.261881117</v>
      </c>
      <c r="CR97" s="11">
        <v>0.14327677599999999</v>
      </c>
      <c r="CS97" s="12">
        <v>3</v>
      </c>
      <c r="CT97" s="11">
        <v>-0.35554576999999998</v>
      </c>
      <c r="CV97" s="45"/>
      <c r="CW97" s="46"/>
      <c r="CX97" s="46"/>
      <c r="CY97" s="46"/>
      <c r="CZ97" s="46"/>
      <c r="DA97" s="48"/>
      <c r="DB97" s="49"/>
      <c r="DC97" s="17"/>
      <c r="DD97" s="13">
        <v>1</v>
      </c>
      <c r="DG97" s="11">
        <v>-29.691169738769531</v>
      </c>
      <c r="DH97" s="50">
        <v>30447.95</v>
      </c>
      <c r="DI97" s="20">
        <v>0.28665569424629211</v>
      </c>
      <c r="DJ97" s="21">
        <f t="shared" si="18"/>
        <v>21</v>
      </c>
      <c r="DL97" s="12" t="e">
        <f t="shared" si="20"/>
        <v>#DIV/0!</v>
      </c>
    </row>
    <row r="98" spans="1:116" ht="15">
      <c r="A98" s="2" t="s">
        <v>388</v>
      </c>
      <c r="B98" s="1" t="s">
        <v>387</v>
      </c>
      <c r="C98" s="1" t="s">
        <v>387</v>
      </c>
      <c r="D98" s="10">
        <v>1616234</v>
      </c>
      <c r="E98" s="10">
        <v>3583000</v>
      </c>
      <c r="F98" s="11">
        <f t="shared" si="19"/>
        <v>2.3414755491956174</v>
      </c>
      <c r="G98" s="51"/>
      <c r="H98" s="13">
        <v>3287696047</v>
      </c>
      <c r="J98" s="11">
        <v>2253.3038245171306</v>
      </c>
      <c r="K98" s="11">
        <v>1.325197</v>
      </c>
      <c r="L98" s="11">
        <v>2.0207929999999998</v>
      </c>
      <c r="M98" s="12">
        <f>T98/(BC98/100)</f>
        <v>4410.7294672703265</v>
      </c>
      <c r="N98" s="12">
        <f t="shared" si="26"/>
        <v>882.64115734046834</v>
      </c>
      <c r="O98" s="14"/>
      <c r="S98" s="11">
        <v>1879.788</v>
      </c>
      <c r="T98" s="11">
        <v>1761.78</v>
      </c>
      <c r="U98" s="11">
        <v>1767.319</v>
      </c>
      <c r="V98" s="11">
        <v>1453.604</v>
      </c>
      <c r="W98" s="11">
        <v>519.09580000000005</v>
      </c>
      <c r="X98" s="11">
        <v>156.0333</v>
      </c>
      <c r="Y98" s="11">
        <v>525.09910000000002</v>
      </c>
      <c r="Z98" s="11">
        <v>342.64339999999999</v>
      </c>
      <c r="AA98" s="11">
        <v>357.84230000000002</v>
      </c>
      <c r="AB98" s="11">
        <v>402.61090000000002</v>
      </c>
      <c r="AC98" s="11">
        <v>396.0394</v>
      </c>
      <c r="AD98" s="11">
        <v>396.74059999999997</v>
      </c>
      <c r="AE98" s="11">
        <f>(1/34)*(LN(AD98/T98))*100</f>
        <v>-4.3846978645901542</v>
      </c>
      <c r="AF98" s="53"/>
      <c r="AG98" s="11">
        <v>24.372039999999998</v>
      </c>
      <c r="AH98" s="11">
        <v>15.937250000000001</v>
      </c>
      <c r="AI98" s="11">
        <v>12.26304</v>
      </c>
      <c r="AJ98" s="11">
        <v>-99.554900000000004</v>
      </c>
      <c r="AK98" s="11">
        <v>27.865638217486005</v>
      </c>
      <c r="AM98" s="5">
        <v>11.809969917231601</v>
      </c>
      <c r="AN98" s="5"/>
      <c r="AO98" s="5"/>
      <c r="AP98" s="5">
        <v>24.854890884491819</v>
      </c>
      <c r="AQ98" s="11">
        <v>29.107058370000001</v>
      </c>
      <c r="AR98" s="11">
        <v>24.854890879999999</v>
      </c>
      <c r="AS98" s="5">
        <v>60.001730580072675</v>
      </c>
      <c r="AT98" s="5"/>
      <c r="AU98" s="5">
        <v>125.13403735037865</v>
      </c>
      <c r="AV98" s="5"/>
      <c r="AY98" s="4"/>
      <c r="AZ98" s="12">
        <v>247889</v>
      </c>
      <c r="BA98" s="12">
        <v>645573.19999999995</v>
      </c>
      <c r="BB98" s="10">
        <v>1610531.7069999999</v>
      </c>
      <c r="BC98" s="11">
        <f>BA98*100/D98</f>
        <v>39.943052800522693</v>
      </c>
      <c r="BD98" s="16">
        <v>44.949252218811047</v>
      </c>
      <c r="BE98" s="5">
        <v>45.150798829105007</v>
      </c>
      <c r="BF98" s="5"/>
      <c r="BG98" s="5">
        <v>26.596688595830237</v>
      </c>
      <c r="BH98" s="5"/>
      <c r="BJ98" s="11">
        <v>62.067284300000004</v>
      </c>
      <c r="BK98" s="3"/>
      <c r="BL98" s="12">
        <v>0.65726356595791657</v>
      </c>
      <c r="BM98" s="5">
        <v>0</v>
      </c>
      <c r="BN98" s="5">
        <v>10.375904721948272</v>
      </c>
      <c r="BO98" s="5">
        <v>0.18586242878626852</v>
      </c>
      <c r="BP98" s="5">
        <v>6.5460000000000003</v>
      </c>
      <c r="BQ98" s="5">
        <v>5.8114999999999997</v>
      </c>
      <c r="BR98" s="3">
        <v>79.900000000000006</v>
      </c>
      <c r="BS98" s="11">
        <v>100</v>
      </c>
      <c r="BT98" s="11">
        <v>19.73052978515625</v>
      </c>
      <c r="BU98" s="10">
        <v>2163</v>
      </c>
      <c r="BV98" s="11">
        <v>46.555292682926833</v>
      </c>
      <c r="BW98" s="11">
        <v>58.666195121951226</v>
      </c>
      <c r="BX98" s="17">
        <v>92.023412117638486</v>
      </c>
      <c r="BY98" s="17">
        <v>84.609370368693419</v>
      </c>
      <c r="BZ98" s="17">
        <v>1.1741999999999999</v>
      </c>
      <c r="CA98" s="17">
        <v>3.9340999999999999</v>
      </c>
      <c r="CC98" s="17">
        <v>8.9</v>
      </c>
      <c r="CD98" s="17">
        <v>5.3</v>
      </c>
      <c r="CE98" s="17">
        <v>2.343</v>
      </c>
      <c r="CG98" s="5">
        <v>0.50569168635282258</v>
      </c>
      <c r="CH98" s="5">
        <v>5.0569168635282262E-2</v>
      </c>
      <c r="CI98" s="5">
        <v>21.289619995453833</v>
      </c>
      <c r="CJ98" s="8"/>
      <c r="CL98" s="3">
        <v>38.159999999999997</v>
      </c>
      <c r="CM98" s="5">
        <v>44.95</v>
      </c>
      <c r="CN98" s="5">
        <v>6.44</v>
      </c>
      <c r="CQ98" s="11">
        <v>-1.0923709450000001</v>
      </c>
      <c r="CR98" s="11">
        <v>-0.55674471299999995</v>
      </c>
      <c r="CS98" s="12">
        <v>3</v>
      </c>
      <c r="CT98" s="11">
        <v>0.99325990600000003</v>
      </c>
      <c r="CV98" s="45"/>
      <c r="CW98" s="46"/>
      <c r="CX98" s="46"/>
      <c r="CY98" s="46"/>
      <c r="CZ98" s="46"/>
      <c r="DA98" s="48"/>
      <c r="DB98" s="49"/>
      <c r="DC98" s="17"/>
      <c r="DD98" s="13">
        <v>1</v>
      </c>
      <c r="DG98" s="11">
        <v>6.4253501892089844</v>
      </c>
      <c r="DH98" s="50">
        <v>91042.59</v>
      </c>
      <c r="DJ98" s="21">
        <f t="shared" ref="DJ98:DJ129" si="27">COUNTBLANK(D98:DC98)</f>
        <v>34</v>
      </c>
      <c r="DL98" s="12">
        <f t="shared" si="20"/>
        <v>2.4489745528001094</v>
      </c>
    </row>
    <row r="99" spans="1:116" ht="15">
      <c r="A99" s="2" t="s">
        <v>89</v>
      </c>
      <c r="B99" s="1" t="s">
        <v>389</v>
      </c>
      <c r="C99" s="1" t="s">
        <v>389</v>
      </c>
      <c r="D99" s="10">
        <v>2569606</v>
      </c>
      <c r="E99" s="10">
        <v>6324000</v>
      </c>
      <c r="F99" s="11">
        <f t="shared" si="19"/>
        <v>2.6488215870172729</v>
      </c>
      <c r="G99" s="51"/>
      <c r="H99" s="22">
        <v>155568000000</v>
      </c>
      <c r="J99" s="11">
        <v>66681.181442034882</v>
      </c>
      <c r="K99" s="11">
        <v>1.4618500000000001</v>
      </c>
      <c r="L99" s="11">
        <v>2.5230269999999999</v>
      </c>
      <c r="N99" s="12">
        <f t="shared" si="26"/>
        <v>51360.788868932534</v>
      </c>
      <c r="O99" s="14"/>
      <c r="W99" s="11">
        <v>15239.58</v>
      </c>
      <c r="X99" s="11">
        <v>14617.15</v>
      </c>
      <c r="Y99" s="11">
        <v>17259.63</v>
      </c>
      <c r="Z99" s="11">
        <v>18014.669999999998</v>
      </c>
      <c r="AA99" s="11">
        <v>19308.18</v>
      </c>
      <c r="AB99" s="11">
        <v>19824.02</v>
      </c>
      <c r="AC99" s="11">
        <v>19685.95</v>
      </c>
      <c r="AD99" s="11">
        <v>19235.12</v>
      </c>
      <c r="AF99" s="53"/>
      <c r="AH99" s="11">
        <v>9.8571740000000005</v>
      </c>
      <c r="AJ99" s="11">
        <v>55.368690000000001</v>
      </c>
      <c r="AM99" s="5"/>
      <c r="AN99" s="5"/>
      <c r="AO99" s="5"/>
      <c r="AP99" s="5">
        <v>-4.4996470588235296</v>
      </c>
      <c r="AR99" s="11">
        <v>2.7437263430000001</v>
      </c>
      <c r="AS99" s="5"/>
      <c r="AT99" s="5"/>
      <c r="AU99" s="5"/>
      <c r="AV99" s="5"/>
      <c r="AY99" s="4"/>
      <c r="AZ99" s="12">
        <v>20000</v>
      </c>
      <c r="BB99" s="10">
        <v>2368400.1269999999</v>
      </c>
      <c r="BC99" s="11"/>
      <c r="BD99" s="16">
        <v>37.450982400379509</v>
      </c>
      <c r="BE99" s="5"/>
      <c r="BF99" s="5"/>
      <c r="BG99" s="5"/>
      <c r="BH99" s="5"/>
      <c r="BJ99" s="11">
        <v>62.067300000000003</v>
      </c>
      <c r="BK99" s="3"/>
      <c r="BL99" s="12">
        <v>0</v>
      </c>
      <c r="BM99" s="5">
        <v>30.421947235747222</v>
      </c>
      <c r="BN99" s="5">
        <v>3.2433402433735048E-2</v>
      </c>
      <c r="BO99" s="5">
        <v>9.2862162195896669</v>
      </c>
      <c r="BP99" s="5">
        <v>7.5110000000000001</v>
      </c>
      <c r="BQ99" s="5">
        <v>2.6419999999999999</v>
      </c>
      <c r="BR99" s="3">
        <v>16.8</v>
      </c>
      <c r="BS99" s="11">
        <v>0</v>
      </c>
      <c r="BT99" s="11">
        <v>2.3979000747203827E-2</v>
      </c>
      <c r="BU99" s="10">
        <v>3144</v>
      </c>
      <c r="BV99" s="11">
        <v>55.093000000000011</v>
      </c>
      <c r="BW99" s="11">
        <v>74.54556097560976</v>
      </c>
      <c r="BX99" s="17">
        <v>94.925302347640482</v>
      </c>
      <c r="BY99" s="17">
        <v>52.377785436313417</v>
      </c>
      <c r="BZ99" s="17">
        <v>1.3293999999999999</v>
      </c>
      <c r="CA99" s="17">
        <v>7.2625000000000002</v>
      </c>
      <c r="CC99" s="17">
        <v>16.5</v>
      </c>
      <c r="CD99" s="17">
        <v>10.5</v>
      </c>
      <c r="CE99" s="17">
        <v>7.3019999999999996</v>
      </c>
      <c r="CG99" s="5">
        <v>5.5125254578519218</v>
      </c>
      <c r="CH99" s="5">
        <v>17.145060105842358</v>
      </c>
      <c r="CI99" s="5">
        <v>77.944835804156583</v>
      </c>
      <c r="CJ99" s="8">
        <v>23.553999999999998</v>
      </c>
      <c r="CL99" s="3"/>
      <c r="CM99" s="5"/>
      <c r="CN99" s="5"/>
      <c r="CQ99" s="11">
        <v>-0.75235728000000002</v>
      </c>
      <c r="CR99" s="11">
        <v>-1.095462473</v>
      </c>
      <c r="CS99" s="12">
        <v>7</v>
      </c>
      <c r="CT99" s="11">
        <v>-0.620278938</v>
      </c>
      <c r="CV99" s="45"/>
      <c r="CW99" s="46"/>
      <c r="CX99" s="46"/>
      <c r="CY99" s="46"/>
      <c r="CZ99" s="46"/>
      <c r="DA99" s="48"/>
      <c r="DB99" s="49"/>
      <c r="DC99" s="17"/>
      <c r="DD99" s="12">
        <v>1</v>
      </c>
      <c r="DG99" s="11">
        <v>26.987619400024414</v>
      </c>
      <c r="DH99" s="50">
        <v>1618321</v>
      </c>
      <c r="DJ99" s="21">
        <f t="shared" si="27"/>
        <v>53</v>
      </c>
      <c r="DL99" s="12" t="e">
        <f t="shared" si="20"/>
        <v>#DIV/0!</v>
      </c>
    </row>
    <row r="100" spans="1:116" ht="15">
      <c r="A100" s="2" t="s">
        <v>97</v>
      </c>
      <c r="B100" s="1" t="s">
        <v>96</v>
      </c>
      <c r="C100" s="1" t="s">
        <v>96</v>
      </c>
      <c r="D100" s="10">
        <v>3305195</v>
      </c>
      <c r="E100" s="10">
        <v>3555000</v>
      </c>
      <c r="F100" s="11">
        <f t="shared" si="19"/>
        <v>0.21429291229181213</v>
      </c>
      <c r="G100" s="51"/>
      <c r="H100" s="12">
        <v>97615807494</v>
      </c>
      <c r="J100" s="11">
        <v>57937.622646094882</v>
      </c>
      <c r="K100" s="11">
        <v>2.5610659999999998</v>
      </c>
      <c r="L100" s="11">
        <v>3.1945250000000001</v>
      </c>
      <c r="N100" s="12">
        <f t="shared" si="26"/>
        <v>31822.672506685853</v>
      </c>
      <c r="O100" s="14"/>
      <c r="X100" s="11">
        <v>7167.5720000000001</v>
      </c>
      <c r="Y100" s="11">
        <v>8933.2549999999992</v>
      </c>
      <c r="Z100" s="11">
        <v>13239.82</v>
      </c>
      <c r="AA100" s="11">
        <v>14331.17</v>
      </c>
      <c r="AB100" s="11">
        <v>15652.01</v>
      </c>
      <c r="AC100" s="11">
        <v>16219.17</v>
      </c>
      <c r="AD100" s="11">
        <v>14167.88</v>
      </c>
      <c r="AF100" s="53"/>
      <c r="AH100" s="11">
        <v>10.3332</v>
      </c>
      <c r="AJ100" s="11">
        <v>13.821809999999999</v>
      </c>
      <c r="AM100" s="5"/>
      <c r="AN100" s="5"/>
      <c r="AO100" s="5"/>
      <c r="AP100" s="5">
        <v>3.0949921010422483</v>
      </c>
      <c r="AR100" s="11">
        <v>0.61855532099999999</v>
      </c>
      <c r="AS100" s="5"/>
      <c r="AT100" s="5"/>
      <c r="AU100" s="5"/>
      <c r="AV100" s="5"/>
      <c r="AW100" s="11">
        <v>0.2</v>
      </c>
      <c r="AY100" s="4" t="s">
        <v>429</v>
      </c>
      <c r="AZ100" s="12">
        <v>-100000</v>
      </c>
      <c r="BB100" s="10">
        <v>1582733.612</v>
      </c>
      <c r="BC100" s="11"/>
      <c r="BD100" s="16">
        <v>44.52133929676512</v>
      </c>
      <c r="BE100" s="5"/>
      <c r="BF100" s="5"/>
      <c r="BG100" s="5"/>
      <c r="BH100" s="5"/>
      <c r="BI100" s="17">
        <v>2186.377246</v>
      </c>
      <c r="BJ100" s="11">
        <v>9.7695852999999993</v>
      </c>
      <c r="BK100" s="3"/>
      <c r="BL100" s="12">
        <v>0</v>
      </c>
      <c r="BM100" s="5">
        <v>8.8716975593458175E-2</v>
      </c>
      <c r="BN100" s="5">
        <v>6.4070967021863504E-2</v>
      </c>
      <c r="BO100" s="5">
        <v>4.522990456858567</v>
      </c>
      <c r="BP100" s="5">
        <v>2.19</v>
      </c>
      <c r="BQ100" s="5">
        <v>1.5464500000000001</v>
      </c>
      <c r="BR100" s="3">
        <v>5</v>
      </c>
      <c r="BS100" s="11">
        <v>0</v>
      </c>
      <c r="BT100" s="11">
        <v>0</v>
      </c>
      <c r="BU100" s="10">
        <v>3419</v>
      </c>
      <c r="BV100" s="11">
        <v>70.867317073170739</v>
      </c>
      <c r="BW100" s="11">
        <v>72.91463414634147</v>
      </c>
      <c r="BX100" s="17">
        <v>57.689835148564995</v>
      </c>
      <c r="BY100" s="17">
        <v>45.141310453740878</v>
      </c>
      <c r="BZ100" s="17">
        <v>6.1227999999999998</v>
      </c>
      <c r="CA100" s="17">
        <v>10.904999999999999</v>
      </c>
      <c r="CC100" s="17">
        <v>25.4</v>
      </c>
      <c r="CD100" s="17">
        <v>16.5</v>
      </c>
      <c r="CE100" s="17">
        <v>10.8688</v>
      </c>
      <c r="CF100" s="17">
        <v>484</v>
      </c>
      <c r="CG100" s="5">
        <v>58.808731715350874</v>
      </c>
      <c r="CH100" s="5">
        <v>22.380620143432498</v>
      </c>
      <c r="CI100" s="5">
        <v>148.56789088350226</v>
      </c>
      <c r="CJ100" s="8">
        <v>155.14099999999999</v>
      </c>
      <c r="CL100" s="3">
        <v>37.57</v>
      </c>
      <c r="CM100" s="5">
        <v>44.4</v>
      </c>
      <c r="CN100" s="5">
        <v>6.62</v>
      </c>
      <c r="CP100" s="11">
        <v>0.32227000594139099</v>
      </c>
      <c r="CQ100" s="11">
        <v>0.72404759699999999</v>
      </c>
      <c r="CR100" s="11">
        <v>0.24969987599999999</v>
      </c>
      <c r="CS100" s="12">
        <v>1</v>
      </c>
      <c r="CT100" s="11">
        <v>-0.66064765199999997</v>
      </c>
      <c r="CV100" s="45">
        <v>40.799999999999997</v>
      </c>
      <c r="CW100" s="45">
        <v>21.3</v>
      </c>
      <c r="CX100" s="45">
        <v>35.699999999999996</v>
      </c>
      <c r="CY100" s="45">
        <v>17.399999999999999</v>
      </c>
      <c r="CZ100" s="45">
        <v>62.9</v>
      </c>
      <c r="DA100" s="45">
        <v>23.400000000000002</v>
      </c>
      <c r="DB100" s="49">
        <v>3.4</v>
      </c>
      <c r="DC100" s="17">
        <v>55.466666666666661</v>
      </c>
      <c r="DG100" s="11">
        <v>55.345661163330078</v>
      </c>
      <c r="DH100" s="50">
        <v>64801.55</v>
      </c>
      <c r="DJ100" s="21">
        <f t="shared" si="27"/>
        <v>38</v>
      </c>
      <c r="DL100" s="12" t="e">
        <f t="shared" si="20"/>
        <v>#DIV/0!</v>
      </c>
    </row>
    <row r="101" spans="1:116" ht="15">
      <c r="A101" s="2" t="s">
        <v>99</v>
      </c>
      <c r="B101" s="1" t="s">
        <v>98</v>
      </c>
      <c r="C101" s="1" t="s">
        <v>98</v>
      </c>
      <c r="D101" s="10">
        <v>358950</v>
      </c>
      <c r="E101" s="10">
        <v>491000</v>
      </c>
      <c r="F101" s="11">
        <f t="shared" si="19"/>
        <v>0.92135595521184843</v>
      </c>
      <c r="G101" s="51">
        <v>26200000000</v>
      </c>
      <c r="H101" s="13">
        <v>93759461793</v>
      </c>
      <c r="I101" s="11">
        <f>G101/BA101</f>
        <v>166749.93555942376</v>
      </c>
      <c r="J101" s="11">
        <v>418539.04196996108</v>
      </c>
      <c r="K101" s="11">
        <v>2.5870479999999998</v>
      </c>
      <c r="L101" s="11">
        <v>2.853237</v>
      </c>
      <c r="M101" s="12">
        <f>T101/(BC101/100)</f>
        <v>56750.796530073858</v>
      </c>
      <c r="N101" s="12">
        <f t="shared" si="26"/>
        <v>182711.1840182438</v>
      </c>
      <c r="O101" s="14">
        <v>14807.06</v>
      </c>
      <c r="P101" s="15">
        <v>15320.02</v>
      </c>
      <c r="Q101" s="11">
        <v>17353.400000000001</v>
      </c>
      <c r="R101" s="11">
        <v>19556.32</v>
      </c>
      <c r="S101" s="11">
        <v>22789.86</v>
      </c>
      <c r="T101" s="11">
        <v>24841.26</v>
      </c>
      <c r="U101" s="11">
        <v>27396.57</v>
      </c>
      <c r="V101" s="11">
        <v>31246.94</v>
      </c>
      <c r="W101" s="11">
        <v>43315.33</v>
      </c>
      <c r="X101" s="11">
        <v>49748.08</v>
      </c>
      <c r="Y101" s="11">
        <v>62637.48</v>
      </c>
      <c r="Z101" s="11">
        <v>71175.45</v>
      </c>
      <c r="AA101" s="11">
        <v>78672.14</v>
      </c>
      <c r="AB101" s="11">
        <v>86083.45</v>
      </c>
      <c r="AC101" s="11">
        <v>89832.95</v>
      </c>
      <c r="AD101" s="11">
        <v>84524.63</v>
      </c>
      <c r="AE101" s="11">
        <f>(1/34)*(LN(AD101/T101))*100</f>
        <v>3.6015793846021333</v>
      </c>
      <c r="AF101" s="53"/>
      <c r="AG101" s="11">
        <v>21.92334</v>
      </c>
      <c r="AH101" s="11">
        <v>18.774190000000001</v>
      </c>
      <c r="AI101" s="11">
        <v>22.573309999999999</v>
      </c>
      <c r="AJ101" s="11">
        <v>49.257060000000003</v>
      </c>
      <c r="AK101" s="11">
        <v>31.035447729250365</v>
      </c>
      <c r="AL101" s="11">
        <v>49.779786001933843</v>
      </c>
      <c r="AM101" s="5">
        <v>15.28249021368277</v>
      </c>
      <c r="AN101" s="5">
        <v>16.865629615462264</v>
      </c>
      <c r="AO101" s="5"/>
      <c r="AP101" s="5">
        <v>-188.36047110600668</v>
      </c>
      <c r="AQ101" s="11">
        <v>30.824713379999999</v>
      </c>
      <c r="AR101" s="11">
        <v>372.57671479999999</v>
      </c>
      <c r="AS101" s="5">
        <v>82.791116472043555</v>
      </c>
      <c r="AT101" s="5">
        <v>136.16689511544632</v>
      </c>
      <c r="AU101" s="5">
        <v>177.91282565352671</v>
      </c>
      <c r="AV101" s="5">
        <v>305.57468149989904</v>
      </c>
      <c r="AW101" s="11">
        <v>1</v>
      </c>
      <c r="AY101" s="4" t="s">
        <v>440</v>
      </c>
      <c r="AZ101" s="12">
        <v>20000</v>
      </c>
      <c r="BA101" s="12">
        <v>157121.5</v>
      </c>
      <c r="BB101" s="10">
        <v>227143.147</v>
      </c>
      <c r="BC101" s="11">
        <f>BA101*100/D101</f>
        <v>43.772530993174534</v>
      </c>
      <c r="BD101" s="16">
        <v>46.261333401221997</v>
      </c>
      <c r="BE101" s="5">
        <v>32.149680185616305</v>
      </c>
      <c r="BF101" s="5">
        <v>13.25663316420515</v>
      </c>
      <c r="BG101" s="5">
        <v>2.5518923006519416</v>
      </c>
      <c r="BH101" s="5">
        <v>0.30349058239049514</v>
      </c>
      <c r="BI101" s="17">
        <v>11582.300139999999</v>
      </c>
      <c r="BJ101" s="11">
        <v>1.2195121999999998</v>
      </c>
      <c r="BK101" s="3"/>
      <c r="BL101" s="12">
        <v>0</v>
      </c>
      <c r="BM101" s="5">
        <v>0</v>
      </c>
      <c r="BN101" s="5">
        <v>0</v>
      </c>
      <c r="BO101" s="5">
        <v>22.572095843064378</v>
      </c>
      <c r="BP101" s="5">
        <v>1.55</v>
      </c>
      <c r="BQ101" s="5">
        <v>1.5872999999999999</v>
      </c>
      <c r="BR101" s="3">
        <v>1.5</v>
      </c>
      <c r="BS101" s="11">
        <v>0</v>
      </c>
      <c r="BT101" s="11">
        <v>7.9999999798019417E-6</v>
      </c>
      <c r="BU101" s="10">
        <v>3685</v>
      </c>
      <c r="BV101" s="11">
        <v>71.36097560975611</v>
      </c>
      <c r="BW101" s="11">
        <v>80.087804878048786</v>
      </c>
      <c r="BX101" s="17">
        <v>49.274536630805891</v>
      </c>
      <c r="BY101" s="17">
        <v>46.675093825044961</v>
      </c>
      <c r="BZ101" s="17">
        <v>7.9322999999999997</v>
      </c>
      <c r="CA101" s="17">
        <v>10.093400000000001</v>
      </c>
      <c r="CC101" s="17">
        <v>16.5</v>
      </c>
      <c r="CD101" s="17">
        <v>11</v>
      </c>
      <c r="CE101" s="17">
        <v>9.7788000000000004</v>
      </c>
      <c r="CF101" s="17">
        <v>486.5</v>
      </c>
      <c r="CG101" s="5">
        <v>85.265158058386589</v>
      </c>
      <c r="CH101" s="5">
        <v>54.955870596600612</v>
      </c>
      <c r="CI101" s="5">
        <v>144.41984999618361</v>
      </c>
      <c r="CJ101" s="8">
        <v>634.97699999999998</v>
      </c>
      <c r="CL101" s="3">
        <v>30.760249999999999</v>
      </c>
      <c r="CM101" s="5">
        <v>38.852780000000003</v>
      </c>
      <c r="CN101" s="5">
        <v>8.4320529999999998</v>
      </c>
      <c r="CP101" s="11">
        <v>0.53023797273635864</v>
      </c>
      <c r="CQ101" s="11">
        <v>1.83117957</v>
      </c>
      <c r="CR101" s="11">
        <v>1.9684201720000001</v>
      </c>
      <c r="CS101" s="12">
        <v>1</v>
      </c>
      <c r="CT101" s="11">
        <v>-1.4435977959999999</v>
      </c>
      <c r="CV101" s="45">
        <v>48.5</v>
      </c>
      <c r="CW101" s="45">
        <v>26.1</v>
      </c>
      <c r="CX101" s="45">
        <v>39.1</v>
      </c>
      <c r="CY101" s="45">
        <v>24.7</v>
      </c>
      <c r="CZ101" s="46"/>
      <c r="DA101" s="45">
        <v>26</v>
      </c>
      <c r="DB101" s="49"/>
      <c r="DC101" s="17">
        <v>76.433333333333337</v>
      </c>
      <c r="DF101" s="12">
        <v>1</v>
      </c>
      <c r="DG101" s="11">
        <v>49.778648376464844</v>
      </c>
      <c r="DH101" s="50">
        <v>2696.4340000000002</v>
      </c>
      <c r="DJ101" s="21">
        <f t="shared" si="27"/>
        <v>10</v>
      </c>
      <c r="DL101" s="12" t="e">
        <f t="shared" si="20"/>
        <v>#DIV/0!</v>
      </c>
    </row>
    <row r="102" spans="1:116" ht="15">
      <c r="A102" s="2" t="s">
        <v>258</v>
      </c>
      <c r="B102" s="1" t="s">
        <v>102</v>
      </c>
      <c r="C102" s="1" t="s">
        <v>102</v>
      </c>
      <c r="D102" s="10">
        <v>254331</v>
      </c>
      <c r="E102" s="10">
        <v>560000</v>
      </c>
      <c r="F102" s="11">
        <f t="shared" si="19"/>
        <v>2.3214712219613487</v>
      </c>
      <c r="G102" s="51"/>
      <c r="H102" s="13">
        <v>53028196129</v>
      </c>
      <c r="J102" s="11">
        <v>156681.14256381418</v>
      </c>
      <c r="K102" s="11">
        <v>2.1803629999999998</v>
      </c>
      <c r="L102" s="11">
        <v>2.8289029999999999</v>
      </c>
      <c r="M102" s="12">
        <f>T102/(BC102/100)</f>
        <v>28458.858036265261</v>
      </c>
      <c r="N102" s="12">
        <f t="shared" si="26"/>
        <v>87938.316702275508</v>
      </c>
      <c r="O102" s="14"/>
      <c r="S102" s="11">
        <v>7426.6769999999997</v>
      </c>
      <c r="T102" s="11">
        <v>10199.780000000001</v>
      </c>
      <c r="U102" s="11">
        <v>13525.41</v>
      </c>
      <c r="V102" s="11">
        <v>14873.48</v>
      </c>
      <c r="W102" s="11">
        <v>20740.72</v>
      </c>
      <c r="X102" s="11">
        <v>25058.69</v>
      </c>
      <c r="Y102" s="11">
        <v>22135.62</v>
      </c>
      <c r="Z102" s="11">
        <v>37230.910000000003</v>
      </c>
      <c r="AA102" s="11">
        <v>41970.75</v>
      </c>
      <c r="AB102" s="11">
        <v>50224.63</v>
      </c>
      <c r="AC102" s="11">
        <v>53124.62</v>
      </c>
      <c r="AD102" s="11">
        <v>51056.6</v>
      </c>
      <c r="AE102" s="11">
        <f>(1/34)*(LN(AD102/T102))*100</f>
        <v>4.7369666759959133</v>
      </c>
      <c r="AF102" s="53"/>
      <c r="AG102" s="11">
        <v>25.659030000000001</v>
      </c>
      <c r="AH102" s="11">
        <v>17.683599999999998</v>
      </c>
      <c r="AI102" s="11">
        <v>26.158449999999998</v>
      </c>
      <c r="AJ102" s="11">
        <v>70.274039999999999</v>
      </c>
      <c r="AL102" s="11">
        <v>65.6883950051879</v>
      </c>
      <c r="AM102" s="5"/>
      <c r="AN102" s="5">
        <v>7.9164285776417103</v>
      </c>
      <c r="AO102" s="5"/>
      <c r="AP102" s="5">
        <v>3.0753595567321428</v>
      </c>
      <c r="AR102" s="11">
        <v>7.4810637389999997</v>
      </c>
      <c r="AS102" s="5"/>
      <c r="AT102" s="5">
        <v>42.105801433617614</v>
      </c>
      <c r="AU102" s="5"/>
      <c r="AV102" s="5">
        <v>131.70352891192414</v>
      </c>
      <c r="AY102" s="4"/>
      <c r="AZ102" s="12">
        <v>50002</v>
      </c>
      <c r="BA102" s="12">
        <v>91153.35</v>
      </c>
      <c r="BB102" s="10">
        <v>325133.53759999998</v>
      </c>
      <c r="BC102" s="11">
        <f>BA102*100/D102</f>
        <v>35.840440213737217</v>
      </c>
      <c r="BD102" s="16">
        <v>58.059560285714284</v>
      </c>
      <c r="BE102" s="5"/>
      <c r="BF102" s="5"/>
      <c r="BG102" s="5"/>
      <c r="BH102" s="5"/>
      <c r="BK102" s="3"/>
      <c r="BL102" s="12">
        <v>0</v>
      </c>
      <c r="BM102" s="5">
        <v>0</v>
      </c>
      <c r="BN102" s="5"/>
      <c r="BO102" s="5">
        <v>3.0278867068426512</v>
      </c>
      <c r="BP102" s="5">
        <v>2.573</v>
      </c>
      <c r="BQ102" s="5">
        <v>0.96599999999999997</v>
      </c>
      <c r="BR102" s="3"/>
      <c r="BV102" s="11">
        <v>67.725024390243902</v>
      </c>
      <c r="BW102" s="11">
        <v>80.876780487804893</v>
      </c>
      <c r="BX102" s="17">
        <v>54.15181373355513</v>
      </c>
      <c r="BY102" s="17">
        <v>25.176372588256097</v>
      </c>
      <c r="BZ102" s="17">
        <v>4.1961000000000004</v>
      </c>
      <c r="CA102" s="17">
        <v>7.4176000000000002</v>
      </c>
      <c r="CB102" s="17">
        <v>91.862089999999995</v>
      </c>
      <c r="CC102" s="17">
        <v>12.8</v>
      </c>
      <c r="CD102" s="17">
        <v>8.4</v>
      </c>
      <c r="CE102" s="17">
        <v>7.2439</v>
      </c>
      <c r="CF102" s="17">
        <v>518</v>
      </c>
      <c r="CG102" s="5">
        <v>52.214613399953905</v>
      </c>
      <c r="CH102" s="5">
        <v>31.690496903184552</v>
      </c>
      <c r="CI102" s="5">
        <v>192.83159718349654</v>
      </c>
      <c r="CJ102" s="8">
        <v>295.26799999999997</v>
      </c>
      <c r="CL102" s="3"/>
      <c r="CM102" s="5"/>
      <c r="CN102" s="5"/>
      <c r="CQ102" s="11">
        <v>0.67986777099999995</v>
      </c>
      <c r="CR102" s="11">
        <v>0.39833357000000003</v>
      </c>
      <c r="CT102" s="11">
        <v>-0.56843748599999999</v>
      </c>
      <c r="CV102" s="45"/>
      <c r="CW102" s="46"/>
      <c r="CX102" s="46"/>
      <c r="CY102" s="46"/>
      <c r="CZ102" s="46"/>
      <c r="DA102" s="48"/>
      <c r="DB102" s="49"/>
      <c r="DC102" s="17"/>
      <c r="DG102" s="11">
        <v>22.166669845581055</v>
      </c>
      <c r="DH102" s="50"/>
      <c r="DJ102" s="21">
        <f t="shared" si="27"/>
        <v>44</v>
      </c>
      <c r="DL102" s="12">
        <f t="shared" si="20"/>
        <v>3.2838995293240414</v>
      </c>
    </row>
    <row r="103" spans="1:116" ht="15">
      <c r="A103" s="2" t="s">
        <v>259</v>
      </c>
      <c r="B103" s="1" t="s">
        <v>115</v>
      </c>
      <c r="C103" s="1" t="s">
        <v>115</v>
      </c>
      <c r="D103" s="10">
        <v>1684000</v>
      </c>
      <c r="E103" s="10">
        <v>2067000</v>
      </c>
      <c r="F103" s="11">
        <f t="shared" si="19"/>
        <v>0.60272460258675364</v>
      </c>
      <c r="G103" s="51"/>
      <c r="H103" s="13">
        <v>38182772163</v>
      </c>
      <c r="J103" s="11">
        <v>41715.953587483134</v>
      </c>
      <c r="N103" s="12">
        <f t="shared" si="26"/>
        <v>17546.484935724264</v>
      </c>
      <c r="O103" s="14"/>
      <c r="W103" s="11">
        <v>6947.7330000000002</v>
      </c>
      <c r="X103" s="11">
        <v>5817.9470000000001</v>
      </c>
      <c r="Y103" s="11">
        <v>6336.049</v>
      </c>
      <c r="Z103" s="11">
        <v>6613.5510000000004</v>
      </c>
      <c r="AA103" s="11">
        <v>6865.2179999999998</v>
      </c>
      <c r="AB103" s="11">
        <v>7331.7209999999995</v>
      </c>
      <c r="AC103" s="11">
        <v>7705.0140000000001</v>
      </c>
      <c r="AD103" s="11">
        <v>7677.7349999999997</v>
      </c>
      <c r="AF103" s="53"/>
      <c r="AH103" s="11">
        <v>19.660430000000002</v>
      </c>
      <c r="AJ103" s="11">
        <v>-0.33835549999999998</v>
      </c>
      <c r="AL103" s="11">
        <v>3.5284939528905372</v>
      </c>
      <c r="AM103" s="5"/>
      <c r="AN103" s="5">
        <v>17.902495115462248</v>
      </c>
      <c r="AO103" s="5"/>
      <c r="AP103" s="5">
        <v>4.1471543774759816</v>
      </c>
      <c r="AR103" s="11">
        <v>2.6879858329999999</v>
      </c>
      <c r="AS103" s="5"/>
      <c r="AT103" s="5">
        <v>67.265607727123722</v>
      </c>
      <c r="AU103" s="5"/>
      <c r="AV103" s="5">
        <v>111.56538096661764</v>
      </c>
      <c r="AW103" s="11">
        <v>0.17142857142857143</v>
      </c>
      <c r="AY103" s="4"/>
      <c r="AZ103" s="12">
        <v>-10000</v>
      </c>
      <c r="BB103" s="10">
        <v>904447.71719999996</v>
      </c>
      <c r="BC103" s="11"/>
      <c r="BD103" s="16">
        <v>43.756541712626998</v>
      </c>
      <c r="BE103" s="5"/>
      <c r="BF103" s="5">
        <v>36.344228341535256</v>
      </c>
      <c r="BG103" s="5"/>
      <c r="BH103" s="5">
        <v>11.316914713890586</v>
      </c>
      <c r="BI103" s="17">
        <v>2563</v>
      </c>
      <c r="BJ103" s="11">
        <v>7.4399999999999995</v>
      </c>
      <c r="BK103" s="3">
        <v>1681</v>
      </c>
      <c r="BL103" s="12">
        <v>0</v>
      </c>
      <c r="BM103" s="5">
        <v>0</v>
      </c>
      <c r="BN103" s="5">
        <v>0.11477282113440239</v>
      </c>
      <c r="BO103" s="5">
        <v>5.5233797978074737</v>
      </c>
      <c r="BP103" s="5">
        <v>2.653</v>
      </c>
      <c r="BQ103" s="5">
        <v>1.4359999999999999</v>
      </c>
      <c r="BR103" s="3">
        <v>9.8000000000000007</v>
      </c>
      <c r="BS103" s="11">
        <v>0</v>
      </c>
      <c r="BT103" s="11">
        <v>3.2689999788999557E-3</v>
      </c>
      <c r="BU103" s="10">
        <v>2983</v>
      </c>
      <c r="BV103" s="11">
        <v>68.704609756097568</v>
      </c>
      <c r="BW103" s="11">
        <v>74.35204878048782</v>
      </c>
      <c r="BX103" s="17">
        <v>58.494040862656064</v>
      </c>
      <c r="BY103" s="17">
        <v>42.335532436363188</v>
      </c>
      <c r="CG103" s="5">
        <v>51.768385945740583</v>
      </c>
      <c r="CH103" s="5">
        <v>21.65103863726717</v>
      </c>
      <c r="CI103" s="5">
        <v>95.139839528730704</v>
      </c>
      <c r="CJ103" s="8">
        <v>221.67</v>
      </c>
      <c r="CL103" s="3">
        <v>44.2</v>
      </c>
      <c r="CM103" s="5">
        <v>50.28</v>
      </c>
      <c r="CN103" s="5">
        <v>5.41</v>
      </c>
      <c r="CP103" s="11">
        <v>0.50225800275802612</v>
      </c>
      <c r="CQ103" s="11">
        <v>-0.22348994599999999</v>
      </c>
      <c r="CR103" s="11">
        <v>-2.8263687999999999E-2</v>
      </c>
      <c r="CS103" s="12">
        <v>3</v>
      </c>
      <c r="CT103" s="11">
        <v>0.21642341500000001</v>
      </c>
      <c r="CV103" s="45">
        <v>41.9</v>
      </c>
      <c r="CW103" s="45">
        <v>14.7</v>
      </c>
      <c r="CX103" s="45">
        <v>44.800000000000004</v>
      </c>
      <c r="CY103" s="45">
        <v>56.399999999999991</v>
      </c>
      <c r="CZ103" s="45">
        <v>74</v>
      </c>
      <c r="DA103" s="45">
        <v>11</v>
      </c>
      <c r="DB103" s="49">
        <v>4.2</v>
      </c>
      <c r="DC103" s="17">
        <v>60.600000000000009</v>
      </c>
      <c r="DG103" s="11">
        <v>41.573810577392578</v>
      </c>
      <c r="DH103" s="50">
        <v>25823</v>
      </c>
      <c r="DJ103" s="21">
        <f t="shared" si="27"/>
        <v>39</v>
      </c>
      <c r="DL103" s="12" t="e">
        <f t="shared" si="20"/>
        <v>#DIV/0!</v>
      </c>
    </row>
    <row r="104" spans="1:116" ht="15">
      <c r="A104" s="2" t="s">
        <v>108</v>
      </c>
      <c r="B104" s="1" t="s">
        <v>107</v>
      </c>
      <c r="C104" s="1" t="s">
        <v>107</v>
      </c>
      <c r="D104" s="10">
        <v>7603790</v>
      </c>
      <c r="E104" s="10">
        <v>20700000</v>
      </c>
      <c r="F104" s="11">
        <f t="shared" si="19"/>
        <v>2.945549685500469</v>
      </c>
      <c r="G104" s="51">
        <v>15410000000</v>
      </c>
      <c r="H104" s="13">
        <v>32752863626</v>
      </c>
      <c r="I104" s="11">
        <f>G104/BA104</f>
        <v>4354.9797398768624</v>
      </c>
      <c r="J104" s="11">
        <v>3207.3800141429156</v>
      </c>
      <c r="M104" s="12">
        <f t="shared" ref="M104:M109" si="28">T104/(BC104/100)</f>
        <v>2051.3528410641525</v>
      </c>
      <c r="N104" s="12">
        <f t="shared" si="26"/>
        <v>1610.4097625793393</v>
      </c>
      <c r="O104" s="14"/>
      <c r="Q104" s="11">
        <v>841.97439999999995</v>
      </c>
      <c r="R104" s="11">
        <v>815.19060000000002</v>
      </c>
      <c r="S104" s="11">
        <v>950.32600000000002</v>
      </c>
      <c r="T104" s="11">
        <v>954.61170000000004</v>
      </c>
      <c r="U104" s="11">
        <v>810.01319999999998</v>
      </c>
      <c r="V104" s="11">
        <v>761.43830000000003</v>
      </c>
      <c r="W104" s="11">
        <v>916.87620000000004</v>
      </c>
      <c r="X104" s="11">
        <v>800.14499999999998</v>
      </c>
      <c r="Y104" s="11">
        <v>810.8741</v>
      </c>
      <c r="Z104" s="11">
        <v>741.61099999999999</v>
      </c>
      <c r="AA104" s="11">
        <v>763.18920000000003</v>
      </c>
      <c r="AB104" s="11">
        <v>776.95540000000005</v>
      </c>
      <c r="AC104" s="11">
        <v>810.74590000000001</v>
      </c>
      <c r="AD104" s="11">
        <v>753.19060000000002</v>
      </c>
      <c r="AE104" s="11">
        <f t="shared" ref="AE104:AE150" si="29">(1/34)*(LN(AD104/T104))*100</f>
        <v>-0.69701865976184108</v>
      </c>
      <c r="AF104" s="53"/>
      <c r="AG104" s="11">
        <v>17.149509999999999</v>
      </c>
      <c r="AH104" s="11">
        <v>25.756170000000001</v>
      </c>
      <c r="AI104" s="11">
        <v>14.914489999999999</v>
      </c>
      <c r="AJ104" s="11">
        <v>7.734807</v>
      </c>
      <c r="AK104" s="11">
        <v>3.1065415288774769</v>
      </c>
      <c r="AL104" s="11">
        <v>8.8521232963887986</v>
      </c>
      <c r="AM104" s="5">
        <v>10.835074007611277</v>
      </c>
      <c r="AN104" s="5">
        <v>11.471121949829714</v>
      </c>
      <c r="AO104" s="5">
        <v>0.20029668836112152</v>
      </c>
      <c r="AP104" s="5"/>
      <c r="AQ104" s="11">
        <v>0.200296688</v>
      </c>
      <c r="AR104" s="11">
        <v>6.3273223380000001</v>
      </c>
      <c r="AS104" s="5">
        <v>20.890135179878762</v>
      </c>
      <c r="AT104" s="5">
        <v>52.198730127843199</v>
      </c>
      <c r="AU104" s="5">
        <v>36.749653568348208</v>
      </c>
      <c r="AV104" s="5">
        <v>80.683592956134376</v>
      </c>
      <c r="AW104" s="11">
        <v>0.11428571428571428</v>
      </c>
      <c r="AY104" s="4"/>
      <c r="AZ104" s="12">
        <v>-5000</v>
      </c>
      <c r="BA104" s="12">
        <v>3538478</v>
      </c>
      <c r="BB104" s="10">
        <v>9681415.1170000006</v>
      </c>
      <c r="BC104" s="11">
        <f t="shared" ref="BC104:BC109" si="30">BA104*100/D104</f>
        <v>46.53571442662146</v>
      </c>
      <c r="BD104" s="16">
        <v>46.770121338164259</v>
      </c>
      <c r="BE104" s="5">
        <v>15.845592448782186</v>
      </c>
      <c r="BF104" s="5">
        <v>16.002573285618858</v>
      </c>
      <c r="BG104" s="5">
        <v>34.043055510986207</v>
      </c>
      <c r="BH104" s="5">
        <v>29.110484112178064</v>
      </c>
      <c r="BI104" s="17">
        <v>90.046221840000001</v>
      </c>
      <c r="BJ104" s="11">
        <v>70.147920200000002</v>
      </c>
      <c r="BK104" s="3">
        <v>785</v>
      </c>
      <c r="BL104" s="12">
        <v>4.2179634342523982E-2</v>
      </c>
      <c r="BM104" s="5">
        <v>0</v>
      </c>
      <c r="BN104" s="5">
        <v>0.17514460304173982</v>
      </c>
      <c r="BO104" s="5">
        <v>0.12092301994720056</v>
      </c>
      <c r="BP104" s="5">
        <v>7.2160000000000002</v>
      </c>
      <c r="BQ104" s="5">
        <v>4.62</v>
      </c>
      <c r="BR104" s="3">
        <v>40.5</v>
      </c>
      <c r="BS104" s="11">
        <v>100</v>
      </c>
      <c r="BT104" s="11">
        <v>5.0585131645202637</v>
      </c>
      <c r="BU104" s="10">
        <v>2133</v>
      </c>
      <c r="BV104" s="11">
        <v>45.896975609756097</v>
      </c>
      <c r="BW104" s="11">
        <v>60.793024390243914</v>
      </c>
      <c r="BX104" s="17">
        <v>97.6665469861872</v>
      </c>
      <c r="BY104" s="17">
        <v>85.018710667083596</v>
      </c>
      <c r="CB104" s="17">
        <v>31.541979999999999</v>
      </c>
      <c r="CG104" s="5">
        <v>1.630570755815405</v>
      </c>
      <c r="CH104" s="5">
        <v>0.92310686913599627</v>
      </c>
      <c r="CI104" s="5">
        <v>30.560136723357871</v>
      </c>
      <c r="CJ104" s="8">
        <v>5.024</v>
      </c>
      <c r="CL104" s="3">
        <v>47.24</v>
      </c>
      <c r="CM104" s="5">
        <v>53.49</v>
      </c>
      <c r="CN104" s="5">
        <v>6.15</v>
      </c>
      <c r="CP104" s="11">
        <v>0.87910002470016479</v>
      </c>
      <c r="CQ104" s="11">
        <v>-0.73539409300000003</v>
      </c>
      <c r="CR104" s="11">
        <v>-0.24656756299999999</v>
      </c>
      <c r="CS104" s="12">
        <v>6</v>
      </c>
      <c r="CT104" s="11">
        <v>0.669980778</v>
      </c>
      <c r="CU104" s="11">
        <v>-1.309999942779541</v>
      </c>
      <c r="CV104" s="45"/>
      <c r="CW104" s="46"/>
      <c r="CX104" s="46"/>
      <c r="CY104" s="46"/>
      <c r="CZ104" s="46"/>
      <c r="DA104" s="48"/>
      <c r="DB104" s="49"/>
      <c r="DC104" s="17"/>
      <c r="DD104" s="12">
        <v>1</v>
      </c>
      <c r="DG104" s="11">
        <v>-19.433290481567383</v>
      </c>
      <c r="DH104" s="50">
        <v>579021.4</v>
      </c>
      <c r="DJ104" s="21">
        <f t="shared" si="27"/>
        <v>24</v>
      </c>
      <c r="DL104" s="12" t="e">
        <f t="shared" si="20"/>
        <v>#DIV/0!</v>
      </c>
    </row>
    <row r="105" spans="1:116" ht="15">
      <c r="A105" s="2" t="s">
        <v>129</v>
      </c>
      <c r="B105" s="1" t="s">
        <v>128</v>
      </c>
      <c r="C105" s="1" t="s">
        <v>128</v>
      </c>
      <c r="D105" s="10">
        <v>5317309</v>
      </c>
      <c r="E105" s="10">
        <v>15000000</v>
      </c>
      <c r="F105" s="11">
        <f t="shared" si="19"/>
        <v>3.0502436846764533</v>
      </c>
      <c r="G105" s="51">
        <v>21020000000</v>
      </c>
      <c r="H105" s="12">
        <v>36873104352</v>
      </c>
      <c r="I105" s="11">
        <f>G105/BA105</f>
        <v>8357.9725196861673</v>
      </c>
      <c r="J105" s="11">
        <v>5947.4842461043891</v>
      </c>
      <c r="K105" s="11">
        <v>1.427632</v>
      </c>
      <c r="L105" s="11">
        <v>1.8548389999999999</v>
      </c>
      <c r="M105" s="12">
        <f t="shared" si="28"/>
        <v>1787.3930206195794</v>
      </c>
      <c r="N105" s="12">
        <f t="shared" si="26"/>
        <v>1452.9520412003444</v>
      </c>
      <c r="O105" s="14"/>
      <c r="P105" s="15">
        <v>297.42099999999999</v>
      </c>
      <c r="Q105" s="11">
        <v>329.06830000000002</v>
      </c>
      <c r="R105" s="11">
        <v>417.42309999999998</v>
      </c>
      <c r="S105" s="11">
        <v>694.05150000000003</v>
      </c>
      <c r="T105" s="11">
        <v>845.39549999999997</v>
      </c>
      <c r="U105" s="11">
        <v>882.62279999999998</v>
      </c>
      <c r="V105" s="11">
        <v>677.03530000000001</v>
      </c>
      <c r="W105" s="11">
        <v>567.17600000000004</v>
      </c>
      <c r="X105" s="11">
        <v>532.32600000000002</v>
      </c>
      <c r="Y105" s="11">
        <v>544.101</v>
      </c>
      <c r="Z105" s="11">
        <v>516.99509999999998</v>
      </c>
      <c r="AA105" s="11">
        <v>535.37570000000005</v>
      </c>
      <c r="AB105" s="11">
        <v>543.50149999999996</v>
      </c>
      <c r="AC105" s="11">
        <v>582.38779999999997</v>
      </c>
      <c r="AD105" s="11">
        <v>611.07839999999999</v>
      </c>
      <c r="AE105" s="11">
        <f t="shared" si="29"/>
        <v>-0.95464500004553843</v>
      </c>
      <c r="AF105" s="53">
        <v>-0.78901596701440102</v>
      </c>
      <c r="AG105" s="11">
        <v>81.041229999999999</v>
      </c>
      <c r="AH105" s="11">
        <v>32.403709999999997</v>
      </c>
      <c r="AI105" s="11">
        <v>44.645449999999997</v>
      </c>
      <c r="AJ105" s="11">
        <v>-7.6799419999999996</v>
      </c>
      <c r="AK105" s="11">
        <v>16.95299225976968</v>
      </c>
      <c r="AL105" s="11">
        <v>17.22354369806002</v>
      </c>
      <c r="AM105" s="5">
        <v>14.102322069095715</v>
      </c>
      <c r="AN105" s="5">
        <v>20.882865388361022</v>
      </c>
      <c r="AO105" s="5"/>
      <c r="AP105" s="5"/>
      <c r="AQ105" s="11">
        <v>3.605678808</v>
      </c>
      <c r="AR105" s="11">
        <v>1.2786317549999999</v>
      </c>
      <c r="AS105" s="5">
        <v>45.893902208797435</v>
      </c>
      <c r="AT105" s="5">
        <v>37.712015927292938</v>
      </c>
      <c r="AU105" s="5">
        <v>75.023598263167841</v>
      </c>
      <c r="AV105" s="5">
        <v>67.75953206242977</v>
      </c>
      <c r="AY105" s="4" t="s">
        <v>441</v>
      </c>
      <c r="AZ105" s="12">
        <v>-20000</v>
      </c>
      <c r="BA105" s="12">
        <v>2514964</v>
      </c>
      <c r="BB105" s="10">
        <v>6308656.9550000001</v>
      </c>
      <c r="BC105" s="11">
        <f t="shared" si="30"/>
        <v>47.297683847224228</v>
      </c>
      <c r="BD105" s="16">
        <v>42.057713033333336</v>
      </c>
      <c r="BE105" s="5">
        <v>20.335556903173639</v>
      </c>
      <c r="BF105" s="5">
        <v>16.113611312798547</v>
      </c>
      <c r="BG105" s="5">
        <v>37.234687689508796</v>
      </c>
      <c r="BH105" s="5">
        <v>30.526679183714052</v>
      </c>
      <c r="BI105" s="17">
        <v>64.457054279999994</v>
      </c>
      <c r="BJ105" s="11">
        <v>72.967117000000002</v>
      </c>
      <c r="BK105" s="3">
        <v>9103</v>
      </c>
      <c r="BL105" s="12">
        <v>0</v>
      </c>
      <c r="BM105" s="5">
        <v>0</v>
      </c>
      <c r="BN105" s="5">
        <v>0.85590196700101717</v>
      </c>
      <c r="BO105" s="5">
        <v>7.307955900953883E-2</v>
      </c>
      <c r="BP105" s="5">
        <v>7.5250000000000004</v>
      </c>
      <c r="BQ105" s="5">
        <v>5.4550000000000001</v>
      </c>
      <c r="BR105" s="3">
        <v>68.8</v>
      </c>
      <c r="BS105" s="11">
        <v>100</v>
      </c>
      <c r="BT105" s="11">
        <v>6.7207999229431152</v>
      </c>
      <c r="BU105" s="10">
        <v>2127</v>
      </c>
      <c r="BV105" s="11">
        <v>42.744609756097567</v>
      </c>
      <c r="BW105" s="11">
        <v>53.808341463414642</v>
      </c>
      <c r="BX105" s="17">
        <v>98.830643626500873</v>
      </c>
      <c r="BY105" s="17">
        <v>97.173034365667959</v>
      </c>
      <c r="BZ105" s="17">
        <v>1.4421999999999999</v>
      </c>
      <c r="CA105" s="17">
        <v>4.2424999999999997</v>
      </c>
      <c r="CB105" s="17">
        <v>29.546610000000001</v>
      </c>
      <c r="CC105" s="17">
        <v>0.3</v>
      </c>
      <c r="CD105" s="17">
        <v>0.2</v>
      </c>
      <c r="CE105" s="17">
        <v>3.347</v>
      </c>
      <c r="CG105" s="5">
        <v>4.6935754949235813</v>
      </c>
      <c r="CH105" s="5">
        <v>1.1465322607644146</v>
      </c>
      <c r="CI105" s="5">
        <v>15.723871004769116</v>
      </c>
      <c r="CJ105" s="8">
        <v>1.948</v>
      </c>
      <c r="CL105" s="3">
        <v>39.020000000000003</v>
      </c>
      <c r="CM105" s="5">
        <v>46.42</v>
      </c>
      <c r="CN105" s="5">
        <v>6.98</v>
      </c>
      <c r="CP105" s="11">
        <v>0.6743999719619751</v>
      </c>
      <c r="CQ105" s="11">
        <v>-0.19176891700000001</v>
      </c>
      <c r="CR105" s="11">
        <v>-0.47267573899999998</v>
      </c>
      <c r="CS105" s="12">
        <v>3</v>
      </c>
      <c r="CT105" s="11">
        <v>5.8973645999999998E-2</v>
      </c>
      <c r="CU105" s="11">
        <v>-1.5700000524520874</v>
      </c>
      <c r="CV105" s="45"/>
      <c r="CW105" s="46"/>
      <c r="CX105" s="46"/>
      <c r="CY105" s="46"/>
      <c r="CZ105" s="46"/>
      <c r="DA105" s="48"/>
      <c r="DB105" s="49"/>
      <c r="DC105" s="17"/>
      <c r="DD105" s="13">
        <v>1</v>
      </c>
      <c r="DG105" s="11">
        <v>-13.529120445251465</v>
      </c>
      <c r="DH105" s="50">
        <v>110956.3</v>
      </c>
      <c r="DI105" s="20">
        <v>9.1292098164558411E-2</v>
      </c>
      <c r="DJ105" s="21">
        <f t="shared" si="27"/>
        <v>16</v>
      </c>
      <c r="DL105" s="12">
        <f t="shared" si="20"/>
        <v>-0.22715242030871829</v>
      </c>
    </row>
    <row r="106" spans="1:116" ht="15">
      <c r="A106" s="2" t="s">
        <v>131</v>
      </c>
      <c r="B106" s="1" t="s">
        <v>130</v>
      </c>
      <c r="C106" s="1" t="s">
        <v>130</v>
      </c>
      <c r="D106" s="10">
        <v>12300000</v>
      </c>
      <c r="E106" s="10">
        <v>27800000</v>
      </c>
      <c r="F106" s="11">
        <f t="shared" si="19"/>
        <v>2.3983434068182929</v>
      </c>
      <c r="G106" s="51">
        <v>70750000000</v>
      </c>
      <c r="H106" s="22">
        <v>887639000000</v>
      </c>
      <c r="I106" s="11">
        <f>G106/BA106</f>
        <v>16835.441471676957</v>
      </c>
      <c r="J106" s="11">
        <v>73044.695407867359</v>
      </c>
      <c r="K106" s="11">
        <v>1.9601120000000001</v>
      </c>
      <c r="L106" s="11">
        <v>2.8083819999999999</v>
      </c>
      <c r="M106" s="12">
        <f t="shared" si="28"/>
        <v>8985.2953424245516</v>
      </c>
      <c r="N106" s="12">
        <f t="shared" si="26"/>
        <v>26154.19467551538</v>
      </c>
      <c r="O106" s="14"/>
      <c r="P106" s="15">
        <v>1339.954</v>
      </c>
      <c r="Q106" s="11">
        <v>1470.16</v>
      </c>
      <c r="R106" s="11">
        <v>1770.318</v>
      </c>
      <c r="S106" s="11">
        <v>2095.9810000000002</v>
      </c>
      <c r="T106" s="11">
        <v>3069.9349999999999</v>
      </c>
      <c r="U106" s="11">
        <v>4228.2290000000003</v>
      </c>
      <c r="V106" s="11">
        <v>4801.9449999999997</v>
      </c>
      <c r="W106" s="11">
        <v>6063.0860000000002</v>
      </c>
      <c r="X106" s="11">
        <v>8687.4009999999998</v>
      </c>
      <c r="Y106" s="11">
        <v>9707.6839999999993</v>
      </c>
      <c r="Z106" s="11">
        <v>10719.79</v>
      </c>
      <c r="AA106" s="11">
        <v>11169.06</v>
      </c>
      <c r="AB106" s="11">
        <v>11644.21</v>
      </c>
      <c r="AC106" s="11">
        <v>11898.16</v>
      </c>
      <c r="AD106" s="11">
        <v>11295.98</v>
      </c>
      <c r="AE106" s="11">
        <f t="shared" si="29"/>
        <v>3.8317368278663215</v>
      </c>
      <c r="AF106" s="53">
        <v>0.99849170407166399</v>
      </c>
      <c r="AG106" s="11">
        <v>25.73405</v>
      </c>
      <c r="AH106" s="11">
        <v>20.649850000000001</v>
      </c>
      <c r="AI106" s="11">
        <v>31.97</v>
      </c>
      <c r="AJ106" s="11">
        <v>35.74568</v>
      </c>
      <c r="AK106" s="11">
        <v>23.261356212468176</v>
      </c>
      <c r="AL106" s="11">
        <v>36.027612709967968</v>
      </c>
      <c r="AM106" s="5">
        <v>17.133208673812558</v>
      </c>
      <c r="AN106" s="5">
        <v>14.112083944521522</v>
      </c>
      <c r="AO106" s="5">
        <v>6.2554441920577357</v>
      </c>
      <c r="AP106" s="5">
        <v>-3.5824876872791607</v>
      </c>
      <c r="AQ106" s="11">
        <v>3.5437661559999998</v>
      </c>
      <c r="AR106" s="11">
        <v>0.71851098599999996</v>
      </c>
      <c r="AS106" s="5">
        <v>42.541173725690939</v>
      </c>
      <c r="AT106" s="5">
        <v>74.87667117364316</v>
      </c>
      <c r="AU106" s="5">
        <v>85.563935167737242</v>
      </c>
      <c r="AV106" s="5">
        <v>171.2939926760406</v>
      </c>
      <c r="AW106" s="11">
        <v>1</v>
      </c>
      <c r="AX106" s="11">
        <v>2.0590215789999999</v>
      </c>
      <c r="AY106" s="4" t="s">
        <v>442</v>
      </c>
      <c r="AZ106" s="12">
        <v>130000</v>
      </c>
      <c r="BA106" s="12">
        <v>4202444</v>
      </c>
      <c r="BB106" s="10">
        <v>12006802.27</v>
      </c>
      <c r="BC106" s="11">
        <f t="shared" si="30"/>
        <v>34.166211382113822</v>
      </c>
      <c r="BD106" s="16">
        <v>43.189936223021583</v>
      </c>
      <c r="BE106" s="5">
        <v>33.970113875756589</v>
      </c>
      <c r="BF106" s="5">
        <v>44.270083141210584</v>
      </c>
      <c r="BG106" s="5">
        <v>28.87971287441075</v>
      </c>
      <c r="BH106" s="5">
        <v>9.521441487037416</v>
      </c>
      <c r="BJ106" s="11">
        <v>12.004728800000001</v>
      </c>
      <c r="BK106" s="3"/>
      <c r="BL106" s="12">
        <v>2.0502097415447406E-2</v>
      </c>
      <c r="BM106" s="5">
        <v>7.8585377158085699</v>
      </c>
      <c r="BN106" s="5">
        <v>0</v>
      </c>
      <c r="BO106" s="5">
        <v>7.3173334763286197</v>
      </c>
      <c r="BP106" s="5">
        <v>4.59</v>
      </c>
      <c r="BQ106" s="5">
        <v>2.508</v>
      </c>
      <c r="BR106" s="3">
        <v>5.7</v>
      </c>
      <c r="BS106" s="11">
        <v>33.910378813743591</v>
      </c>
      <c r="BT106" s="11">
        <v>2.2737228870391846</v>
      </c>
      <c r="BU106" s="10">
        <v>2908</v>
      </c>
      <c r="BV106" s="11">
        <v>64.208707317073177</v>
      </c>
      <c r="BW106" s="11">
        <v>74.584048780487805</v>
      </c>
      <c r="BX106" s="17">
        <v>84.583152632212972</v>
      </c>
      <c r="BY106" s="17">
        <v>52.018552706890773</v>
      </c>
      <c r="BZ106" s="17">
        <v>3.6846999999999999</v>
      </c>
      <c r="CA106" s="17">
        <v>9.5327000000000002</v>
      </c>
      <c r="CC106" s="17">
        <v>13.9</v>
      </c>
      <c r="CD106" s="17">
        <v>5</v>
      </c>
      <c r="CE106" s="17">
        <v>9.1582000000000008</v>
      </c>
      <c r="CG106" s="5">
        <v>57.608103615876274</v>
      </c>
      <c r="CH106" s="5">
        <v>15.698360231277039</v>
      </c>
      <c r="CI106" s="5">
        <v>110.5984428260587</v>
      </c>
      <c r="CJ106" s="8">
        <v>196.83099999999999</v>
      </c>
      <c r="CK106" s="11">
        <v>53</v>
      </c>
      <c r="CL106" s="3">
        <v>46.21</v>
      </c>
      <c r="CM106" s="5">
        <v>51.45</v>
      </c>
      <c r="CN106" s="5">
        <v>4.54</v>
      </c>
      <c r="CO106" s="11">
        <v>0.6600000262260437</v>
      </c>
      <c r="CP106" s="11">
        <v>0.58796197175979614</v>
      </c>
      <c r="CQ106" s="11">
        <v>0.54723556799999995</v>
      </c>
      <c r="CR106" s="11">
        <v>2.1034822000000002E-2</v>
      </c>
      <c r="CS106" s="12">
        <v>4</v>
      </c>
      <c r="CT106" s="11">
        <v>-6.5159487000000002E-2</v>
      </c>
      <c r="CV106" s="45">
        <v>50.7</v>
      </c>
      <c r="CW106" s="45">
        <v>25.900000000000002</v>
      </c>
      <c r="CX106" s="45">
        <v>33.300000000000004</v>
      </c>
      <c r="CY106" s="45">
        <v>59.599999999999994</v>
      </c>
      <c r="CZ106" s="46"/>
      <c r="DA106" s="45">
        <v>8.7999999999999989</v>
      </c>
      <c r="DB106" s="49"/>
      <c r="DC106" s="17"/>
      <c r="DE106" s="13">
        <v>1</v>
      </c>
      <c r="DG106" s="11">
        <v>2.1648330688476562</v>
      </c>
      <c r="DH106" s="50">
        <v>323151.40000000002</v>
      </c>
      <c r="DI106" s="20">
        <v>0.37510630488395691</v>
      </c>
      <c r="DJ106" s="21">
        <f t="shared" si="27"/>
        <v>9</v>
      </c>
      <c r="DL106" s="12">
        <f t="shared" si="20"/>
        <v>1.2711954079028365</v>
      </c>
    </row>
    <row r="107" spans="1:116" ht="15">
      <c r="A107" s="2" t="s">
        <v>110</v>
      </c>
      <c r="B107" s="1" t="s">
        <v>109</v>
      </c>
      <c r="C107" s="1" t="s">
        <v>109</v>
      </c>
      <c r="D107" s="10">
        <v>132608</v>
      </c>
      <c r="E107" s="10">
        <v>396000</v>
      </c>
      <c r="F107" s="11">
        <f t="shared" si="19"/>
        <v>3.2176964808752122</v>
      </c>
      <c r="G107" s="51"/>
      <c r="H107" s="13">
        <v>6816859765</v>
      </c>
      <c r="J107" s="11">
        <v>35618.92517862629</v>
      </c>
      <c r="K107" s="11">
        <v>1.9250879999999999</v>
      </c>
      <c r="L107" s="11">
        <v>2.2309329999999998</v>
      </c>
      <c r="M107" s="12">
        <f t="shared" si="28"/>
        <v>2307.9150758486435</v>
      </c>
      <c r="N107" s="12">
        <f t="shared" si="26"/>
        <v>11810.20438437624</v>
      </c>
      <c r="O107" s="14"/>
      <c r="S107" s="11">
        <v>731.15179999999998</v>
      </c>
      <c r="T107" s="11">
        <v>672.65470000000005</v>
      </c>
      <c r="U107" s="11">
        <v>982.69650000000001</v>
      </c>
      <c r="V107" s="11">
        <v>1531.155</v>
      </c>
      <c r="W107" s="11">
        <v>2057.6260000000002</v>
      </c>
      <c r="X107" s="11">
        <v>2362.971</v>
      </c>
      <c r="Y107" s="11">
        <v>3133.5859999999998</v>
      </c>
      <c r="Z107" s="11">
        <v>4682.0600000000004</v>
      </c>
      <c r="AA107" s="11">
        <v>4386.183</v>
      </c>
      <c r="AB107" s="11">
        <v>4692.2160000000003</v>
      </c>
      <c r="AC107" s="11">
        <v>4737.9170000000004</v>
      </c>
      <c r="AD107" s="11">
        <v>4459.9809999999998</v>
      </c>
      <c r="AE107" s="11">
        <f t="shared" si="29"/>
        <v>5.5637284197621417</v>
      </c>
      <c r="AF107" s="53"/>
      <c r="AG107" s="11">
        <v>38.799520000000001</v>
      </c>
      <c r="AH107" s="11">
        <v>39.846649999999997</v>
      </c>
      <c r="AI107" s="11">
        <v>40.946260000000002</v>
      </c>
      <c r="AJ107" s="11">
        <v>20.392219999999998</v>
      </c>
      <c r="AM107" s="5"/>
      <c r="AN107" s="5"/>
      <c r="AO107" s="5"/>
      <c r="AP107" s="5">
        <v>7.6256638431778505</v>
      </c>
      <c r="AR107" s="11">
        <v>7.6256638429999999</v>
      </c>
      <c r="AS107" s="5"/>
      <c r="AT107" s="5">
        <v>94.241148381820196</v>
      </c>
      <c r="AU107" s="5"/>
      <c r="AV107" s="5">
        <v>161.28390868834612</v>
      </c>
      <c r="AX107" s="11">
        <v>30.098197469999999</v>
      </c>
      <c r="AY107" s="4"/>
      <c r="AZ107" s="12">
        <v>0</v>
      </c>
      <c r="BA107" s="12">
        <v>38649.339999999997</v>
      </c>
      <c r="BB107" s="10">
        <v>149544.61569999999</v>
      </c>
      <c r="BC107" s="11">
        <f t="shared" si="30"/>
        <v>29.145556829150575</v>
      </c>
      <c r="BD107" s="16">
        <v>37.76379184343434</v>
      </c>
      <c r="BE107" s="5"/>
      <c r="BF107" s="5">
        <v>17.419404775726615</v>
      </c>
      <c r="BG107" s="5"/>
      <c r="BH107" s="5">
        <v>5.0456674019892409</v>
      </c>
      <c r="BK107" s="3">
        <v>2157</v>
      </c>
      <c r="BL107" s="12">
        <v>0</v>
      </c>
      <c r="BM107" s="5">
        <v>0</v>
      </c>
      <c r="BN107" s="5">
        <v>0</v>
      </c>
      <c r="BO107" s="5">
        <v>2.9851222740241692</v>
      </c>
      <c r="BP107" s="5">
        <v>7.0149999999999997</v>
      </c>
      <c r="BQ107" s="5">
        <v>2</v>
      </c>
      <c r="BR107" s="3">
        <v>10.9</v>
      </c>
      <c r="BV107" s="11">
        <v>53.065292682926831</v>
      </c>
      <c r="BW107" s="11">
        <v>71.994853658536584</v>
      </c>
      <c r="BX107" s="17">
        <v>85.905976656646914</v>
      </c>
      <c r="BY107" s="17">
        <v>47.826772405885734</v>
      </c>
      <c r="BZ107" s="17">
        <v>4.2304000000000004</v>
      </c>
      <c r="CA107" s="17">
        <v>4.7365000000000004</v>
      </c>
      <c r="CC107" s="17">
        <v>1.3</v>
      </c>
      <c r="CD107" s="17">
        <v>0.4</v>
      </c>
      <c r="CE107" s="17">
        <v>4.4196</v>
      </c>
      <c r="CG107" s="5">
        <v>28.394790421096854</v>
      </c>
      <c r="CH107" s="5">
        <v>15.843647997931681</v>
      </c>
      <c r="CI107" s="5">
        <v>147.93976020424654</v>
      </c>
      <c r="CJ107" s="8">
        <v>112.081</v>
      </c>
      <c r="CL107" s="3">
        <v>37.369999999999997</v>
      </c>
      <c r="CM107" s="5">
        <v>44.24</v>
      </c>
      <c r="CN107" s="5">
        <v>6.51</v>
      </c>
      <c r="CQ107" s="11">
        <v>-8.5671988000000004E-2</v>
      </c>
      <c r="CR107" s="11">
        <v>-0.68762220600000001</v>
      </c>
      <c r="CS107" s="12">
        <v>3</v>
      </c>
      <c r="CT107" s="11">
        <v>0.14644384699999999</v>
      </c>
      <c r="CV107" s="45"/>
      <c r="CW107" s="46"/>
      <c r="CX107" s="46"/>
      <c r="CY107" s="46"/>
      <c r="CZ107" s="46"/>
      <c r="DA107" s="48"/>
      <c r="DB107" s="49"/>
      <c r="DC107" s="17"/>
      <c r="DE107" s="13">
        <v>1</v>
      </c>
      <c r="DH107" s="50"/>
      <c r="DI107" s="20">
        <v>0.24775530397891998</v>
      </c>
      <c r="DJ107" s="21">
        <f t="shared" si="27"/>
        <v>38</v>
      </c>
      <c r="DL107" s="12">
        <f t="shared" si="20"/>
        <v>4.2491779429636445</v>
      </c>
    </row>
    <row r="108" spans="1:116" ht="15">
      <c r="A108" s="2" t="s">
        <v>117</v>
      </c>
      <c r="B108" s="1" t="s">
        <v>116</v>
      </c>
      <c r="C108" s="1" t="s">
        <v>116</v>
      </c>
      <c r="D108" s="10">
        <v>6217503</v>
      </c>
      <c r="E108" s="10">
        <v>13400000</v>
      </c>
      <c r="F108" s="11">
        <f t="shared" si="19"/>
        <v>2.2584891992720952</v>
      </c>
      <c r="G108" s="51">
        <v>6521000000</v>
      </c>
      <c r="H108" s="13">
        <v>26192464306</v>
      </c>
      <c r="I108" s="11">
        <f>G108/BA108</f>
        <v>3432.5442675036861</v>
      </c>
      <c r="J108" s="11">
        <v>6745.5277087284603</v>
      </c>
      <c r="K108" s="11">
        <v>1.0980209999999999</v>
      </c>
      <c r="L108" s="11">
        <v>1.4149</v>
      </c>
      <c r="M108" s="12">
        <f t="shared" si="28"/>
        <v>1578.8596449498013</v>
      </c>
      <c r="N108" s="12">
        <f t="shared" si="26"/>
        <v>3552.5789461811355</v>
      </c>
      <c r="O108" s="14"/>
      <c r="Q108" s="11">
        <v>541.37469999999996</v>
      </c>
      <c r="R108" s="11">
        <v>438.66379999999998</v>
      </c>
      <c r="S108" s="11">
        <v>473.6345</v>
      </c>
      <c r="T108" s="11">
        <v>482.4203</v>
      </c>
      <c r="U108" s="11">
        <v>563.59860000000003</v>
      </c>
      <c r="V108" s="11">
        <v>586.54169999999999</v>
      </c>
      <c r="W108" s="11">
        <v>688.73080000000004</v>
      </c>
      <c r="X108" s="11">
        <v>706.01750000000004</v>
      </c>
      <c r="Y108" s="11">
        <v>748.17039999999997</v>
      </c>
      <c r="Z108" s="11">
        <v>890.59429999999998</v>
      </c>
      <c r="AA108" s="11">
        <v>918.60739999999998</v>
      </c>
      <c r="AB108" s="11">
        <v>937.31089999999995</v>
      </c>
      <c r="AC108" s="11">
        <v>980.54459999999995</v>
      </c>
      <c r="AD108" s="11">
        <v>999.49090000000001</v>
      </c>
      <c r="AE108" s="11">
        <f t="shared" si="29"/>
        <v>2.1424421281140664</v>
      </c>
      <c r="AF108" s="53">
        <v>1.22572170231857</v>
      </c>
      <c r="AG108" s="11">
        <v>23.09693</v>
      </c>
      <c r="AH108" s="11">
        <v>24.021809999999999</v>
      </c>
      <c r="AI108" s="11">
        <v>20.675260000000002</v>
      </c>
      <c r="AJ108" s="11">
        <v>20.686789999999998</v>
      </c>
      <c r="AK108" s="11">
        <v>-4.0813456042773328</v>
      </c>
      <c r="AM108" s="5">
        <v>11.771311085345204</v>
      </c>
      <c r="AN108" s="5"/>
      <c r="AO108" s="5">
        <v>0.24152859259483692</v>
      </c>
      <c r="AP108" s="5"/>
      <c r="AQ108" s="11">
        <v>0.31454886500000001</v>
      </c>
      <c r="AR108" s="11">
        <v>1.2127112250000001</v>
      </c>
      <c r="AS108" s="5">
        <v>29.264402743513816</v>
      </c>
      <c r="AT108" s="5"/>
      <c r="AU108" s="5">
        <v>38.92558776927855</v>
      </c>
      <c r="AV108" s="5"/>
      <c r="AW108" s="11">
        <v>0.34285714285714286</v>
      </c>
      <c r="AX108" s="11">
        <v>9.9021915640000007</v>
      </c>
      <c r="AY108" s="4"/>
      <c r="AZ108" s="12">
        <v>-201626</v>
      </c>
      <c r="BA108" s="12">
        <v>1899757</v>
      </c>
      <c r="BB108" s="10">
        <v>3769987.4550000001</v>
      </c>
      <c r="BC108" s="11">
        <f t="shared" si="30"/>
        <v>30.55498324648979</v>
      </c>
      <c r="BD108" s="16">
        <v>28.134234738805969</v>
      </c>
      <c r="BE108" s="5">
        <v>11.146518550486343</v>
      </c>
      <c r="BF108" s="5"/>
      <c r="BG108" s="5">
        <v>63.277568683687413</v>
      </c>
      <c r="BH108" s="5"/>
      <c r="BJ108" s="11">
        <v>74.915559600000009</v>
      </c>
      <c r="BK108" s="3"/>
      <c r="BL108" s="12">
        <v>0</v>
      </c>
      <c r="BM108" s="5">
        <v>0</v>
      </c>
      <c r="BN108" s="5">
        <v>0</v>
      </c>
      <c r="BO108" s="5">
        <v>4.6653252556406635E-2</v>
      </c>
      <c r="BP108" s="5">
        <v>6.7131249999999998</v>
      </c>
      <c r="BQ108" s="5">
        <v>6.52</v>
      </c>
      <c r="BR108" s="3">
        <v>100.5</v>
      </c>
      <c r="BS108" s="11">
        <v>98.992377519607544</v>
      </c>
      <c r="BT108" s="11">
        <v>28.527580261230469</v>
      </c>
      <c r="BU108" s="10">
        <v>2579</v>
      </c>
      <c r="BV108" s="11">
        <v>38.642268292682935</v>
      </c>
      <c r="BW108" s="11">
        <v>48.80753658536586</v>
      </c>
      <c r="BX108" s="17">
        <v>84.239810732757192</v>
      </c>
      <c r="BY108" s="17">
        <v>86.816441937707722</v>
      </c>
      <c r="BZ108" s="17">
        <v>0.22989999999999999</v>
      </c>
      <c r="CA108" s="17">
        <v>1.3802000000000001</v>
      </c>
      <c r="CB108" s="17">
        <v>38.318910000000002</v>
      </c>
      <c r="CC108" s="17">
        <v>1.6</v>
      </c>
      <c r="CD108" s="17">
        <v>1</v>
      </c>
      <c r="CE108" s="17">
        <v>0.99670000000000003</v>
      </c>
      <c r="CG108" s="5">
        <v>1.921567901022958</v>
      </c>
      <c r="CH108" s="5">
        <v>0.62258799993143854</v>
      </c>
      <c r="CI108" s="5">
        <v>28.762028342511638</v>
      </c>
      <c r="CJ108" s="8">
        <v>3.3290000000000002</v>
      </c>
      <c r="CL108" s="3">
        <v>38.99</v>
      </c>
      <c r="CM108" s="5">
        <v>46.01</v>
      </c>
      <c r="CN108" s="5">
        <v>6.52</v>
      </c>
      <c r="CP108" s="11">
        <v>0.69059997797012329</v>
      </c>
      <c r="CQ108" s="11">
        <v>-0.41491957099999999</v>
      </c>
      <c r="CR108" s="11">
        <v>-0.68956469499999995</v>
      </c>
      <c r="CS108" s="12">
        <v>2</v>
      </c>
      <c r="CT108" s="11">
        <v>0.26580278000000002</v>
      </c>
      <c r="CV108" s="45">
        <v>45.7</v>
      </c>
      <c r="CW108" s="45">
        <v>54.2</v>
      </c>
      <c r="CX108" s="45">
        <v>25.3</v>
      </c>
      <c r="CY108" s="45">
        <v>61.8</v>
      </c>
      <c r="CZ108" s="46"/>
      <c r="DA108" s="45">
        <v>17.5</v>
      </c>
      <c r="DB108" s="49"/>
      <c r="DC108" s="17"/>
      <c r="DD108" s="13">
        <v>1</v>
      </c>
      <c r="DG108" s="11">
        <v>17.329950332641602</v>
      </c>
      <c r="DH108" s="50">
        <v>1249355</v>
      </c>
      <c r="DJ108" s="21">
        <f t="shared" si="27"/>
        <v>19</v>
      </c>
      <c r="DL108" s="12" t="e">
        <f t="shared" si="20"/>
        <v>#DIV/0!</v>
      </c>
    </row>
    <row r="109" spans="1:116" ht="15">
      <c r="A109" s="2" t="s">
        <v>119</v>
      </c>
      <c r="B109" s="1" t="s">
        <v>118</v>
      </c>
      <c r="C109" s="1" t="s">
        <v>118</v>
      </c>
      <c r="D109" s="10">
        <v>327842</v>
      </c>
      <c r="E109" s="10">
        <v>404524</v>
      </c>
      <c r="F109" s="11">
        <f t="shared" si="19"/>
        <v>0.61817435952613131</v>
      </c>
      <c r="G109" s="51"/>
      <c r="H109" s="12">
        <v>22260589301</v>
      </c>
      <c r="J109" s="11">
        <v>131952.85341452513</v>
      </c>
      <c r="K109" s="11">
        <v>2.221517</v>
      </c>
      <c r="L109" s="11">
        <v>2.7853620000000001</v>
      </c>
      <c r="M109" s="12">
        <f t="shared" si="28"/>
        <v>15478.995908635852</v>
      </c>
      <c r="N109" s="12">
        <f t="shared" si="26"/>
        <v>50566.125692254456</v>
      </c>
      <c r="O109" s="14"/>
      <c r="S109" s="11">
        <v>4415.6239999999998</v>
      </c>
      <c r="T109" s="11">
        <v>5541.4930000000004</v>
      </c>
      <c r="U109" s="11">
        <v>9261.9050000000007</v>
      </c>
      <c r="V109" s="11">
        <v>10315.5</v>
      </c>
      <c r="W109" s="11">
        <v>13415.77</v>
      </c>
      <c r="X109" s="11">
        <v>16627.509999999998</v>
      </c>
      <c r="Y109" s="11">
        <v>20089.63</v>
      </c>
      <c r="Z109" s="11">
        <v>20635.3</v>
      </c>
      <c r="AA109" s="11">
        <v>21301.68</v>
      </c>
      <c r="AB109" s="11">
        <v>21890.560000000001</v>
      </c>
      <c r="AC109" s="11">
        <v>22352.38</v>
      </c>
      <c r="AD109" s="11">
        <v>21632.5</v>
      </c>
      <c r="AE109" s="11">
        <f t="shared" si="29"/>
        <v>4.0056848660643229</v>
      </c>
      <c r="AF109" s="53"/>
      <c r="AG109" s="11">
        <v>25.427800000000001</v>
      </c>
      <c r="AH109" s="11">
        <v>13.086980000000001</v>
      </c>
      <c r="AI109" s="11">
        <v>24.980229999999999</v>
      </c>
      <c r="AJ109" s="11">
        <v>13.01192</v>
      </c>
      <c r="AK109" s="11">
        <v>8.9217204094960447</v>
      </c>
      <c r="AL109" s="11">
        <v>15.07730838130685</v>
      </c>
      <c r="AM109" s="5">
        <v>17.00260780441193</v>
      </c>
      <c r="AN109" s="5">
        <v>21.68287041063012</v>
      </c>
      <c r="AO109" s="5">
        <v>1.4236807858752689</v>
      </c>
      <c r="AP109" s="5">
        <v>-25.076266112818178</v>
      </c>
      <c r="AQ109" s="11">
        <v>3.3401741509999998</v>
      </c>
      <c r="AR109" s="11">
        <v>11.211740539999999</v>
      </c>
      <c r="AS109" s="5">
        <v>86.33231679127114</v>
      </c>
      <c r="AT109" s="5">
        <v>73.650799172130718</v>
      </c>
      <c r="AU109" s="5">
        <v>160.02431811006045</v>
      </c>
      <c r="AV109" s="5">
        <v>147.83032158199558</v>
      </c>
      <c r="AX109" s="11">
        <v>-3.7298552999999998E-2</v>
      </c>
      <c r="AY109" s="4" t="s">
        <v>421</v>
      </c>
      <c r="AZ109" s="12">
        <v>5000</v>
      </c>
      <c r="BA109" s="12">
        <v>117367.7</v>
      </c>
      <c r="BB109" s="10">
        <v>173057.85860000001</v>
      </c>
      <c r="BC109" s="11">
        <f t="shared" si="30"/>
        <v>35.800080526595131</v>
      </c>
      <c r="BD109" s="16">
        <v>42.78061588434803</v>
      </c>
      <c r="BE109" s="5">
        <v>64.405444690326021</v>
      </c>
      <c r="BF109" s="5">
        <v>32.978702009130586</v>
      </c>
      <c r="BG109" s="5">
        <v>6.0639394372229543</v>
      </c>
      <c r="BH109" s="5">
        <v>1.8301389698932085</v>
      </c>
      <c r="BJ109" s="11">
        <v>0.97560979999999997</v>
      </c>
      <c r="BK109" s="3"/>
      <c r="BL109" s="12">
        <v>0</v>
      </c>
      <c r="BM109" s="5">
        <v>0</v>
      </c>
      <c r="BN109" s="5"/>
      <c r="BO109" s="5">
        <v>6.655303752597483</v>
      </c>
      <c r="BP109" s="5">
        <v>2.274</v>
      </c>
      <c r="BQ109" s="5">
        <v>1.43594</v>
      </c>
      <c r="BR109" s="3">
        <v>6.1</v>
      </c>
      <c r="BU109" s="10">
        <v>2592</v>
      </c>
      <c r="BV109" s="11">
        <v>71.497560975609758</v>
      </c>
      <c r="BW109" s="11">
        <v>79.895121951219537</v>
      </c>
      <c r="BX109" s="17">
        <v>52.177197080730132</v>
      </c>
      <c r="BY109" s="17">
        <v>42.773803202638113</v>
      </c>
      <c r="BZ109" s="17">
        <v>5.9604999999999997</v>
      </c>
      <c r="CA109" s="17">
        <v>9.9309999999999992</v>
      </c>
      <c r="CC109" s="17">
        <v>10.5</v>
      </c>
      <c r="CD109" s="17">
        <v>6.9</v>
      </c>
      <c r="CE109" s="17">
        <v>9.4349000000000007</v>
      </c>
      <c r="CG109" s="5">
        <v>57.970797959375474</v>
      </c>
      <c r="CH109" s="5">
        <v>60.895821635728765</v>
      </c>
      <c r="CI109" s="5">
        <v>101.71385470309973</v>
      </c>
      <c r="CJ109" s="8">
        <v>165.083</v>
      </c>
      <c r="CL109" s="3"/>
      <c r="CM109" s="5"/>
      <c r="CN109" s="5"/>
      <c r="CP109" s="11">
        <v>4.1432201862335205E-2</v>
      </c>
      <c r="CQ109" s="11">
        <v>1.5113474659999999</v>
      </c>
      <c r="CR109" s="11">
        <v>0.90320748900000003</v>
      </c>
      <c r="CS109" s="12">
        <v>1</v>
      </c>
      <c r="CT109" s="11">
        <v>-1.06253106</v>
      </c>
      <c r="CV109" s="45">
        <v>53.5</v>
      </c>
      <c r="CW109" s="45">
        <v>41.099999999999994</v>
      </c>
      <c r="CX109" s="45">
        <v>17</v>
      </c>
      <c r="CY109" s="45">
        <v>46.5</v>
      </c>
      <c r="CZ109" s="46"/>
      <c r="DA109" s="45">
        <v>20.7</v>
      </c>
      <c r="DB109" s="49"/>
      <c r="DC109" s="17">
        <v>71.966666666666669</v>
      </c>
      <c r="DG109" s="11">
        <v>35.833328247070313</v>
      </c>
      <c r="DH109" s="50"/>
      <c r="DI109" s="20">
        <v>3.5860698670148849E-2</v>
      </c>
      <c r="DJ109" s="21">
        <f t="shared" si="27"/>
        <v>23</v>
      </c>
      <c r="DL109" s="12">
        <f t="shared" si="20"/>
        <v>1.2591561498482395</v>
      </c>
    </row>
    <row r="110" spans="1:116" ht="15">
      <c r="A110" s="2" t="s">
        <v>114</v>
      </c>
      <c r="B110" s="1" t="s">
        <v>113</v>
      </c>
      <c r="C110" s="1" t="s">
        <v>113</v>
      </c>
      <c r="D110" s="10">
        <v>26423</v>
      </c>
      <c r="E110" s="10">
        <v>65000</v>
      </c>
      <c r="F110" s="11">
        <f t="shared" si="19"/>
        <v>2.6475071379622315</v>
      </c>
      <c r="G110" s="51"/>
      <c r="H110" s="12">
        <v>3423483244</v>
      </c>
      <c r="O110" s="14"/>
      <c r="S110" s="11">
        <v>5338.2250000000004</v>
      </c>
      <c r="T110" s="11">
        <v>6986.8339999999998</v>
      </c>
      <c r="U110" s="11">
        <v>6509.9830000000002</v>
      </c>
      <c r="V110" s="11">
        <v>6756.3469999999998</v>
      </c>
      <c r="W110" s="11">
        <v>9783.1440000000002</v>
      </c>
      <c r="X110" s="11">
        <v>9042.0300000000007</v>
      </c>
      <c r="Y110" s="11">
        <v>6940.4970000000003</v>
      </c>
      <c r="Z110" s="11">
        <v>7525.1570000000002</v>
      </c>
      <c r="AA110" s="11">
        <v>7422.1710000000003</v>
      </c>
      <c r="AB110" s="11">
        <v>7353.8419999999996</v>
      </c>
      <c r="AC110" s="11">
        <v>7433.317</v>
      </c>
      <c r="AD110" s="11">
        <v>7094.9459999999999</v>
      </c>
      <c r="AE110" s="11">
        <f t="shared" si="29"/>
        <v>4.5162290322880931E-2</v>
      </c>
      <c r="AF110" s="53"/>
      <c r="AG110" s="11">
        <v>5.2970639999999998</v>
      </c>
      <c r="AH110" s="11">
        <v>58.08334</v>
      </c>
      <c r="AI110" s="11">
        <v>52.856999999999999</v>
      </c>
      <c r="AJ110" s="11">
        <v>-45.228999999999999</v>
      </c>
      <c r="AM110" s="5"/>
      <c r="AN110" s="5"/>
      <c r="AO110" s="5"/>
      <c r="AP110" s="5"/>
      <c r="AS110" s="5"/>
      <c r="AT110" s="5"/>
      <c r="AU110" s="5"/>
      <c r="AV110" s="5"/>
      <c r="AY110" s="4"/>
      <c r="BB110" s="10"/>
      <c r="BC110" s="11"/>
      <c r="BD110" s="16"/>
      <c r="BE110" s="5"/>
      <c r="BF110" s="5"/>
      <c r="BG110" s="5"/>
      <c r="BH110" s="5"/>
      <c r="BK110" s="3">
        <v>2982</v>
      </c>
      <c r="BL110" s="12">
        <v>0</v>
      </c>
      <c r="BM110" s="5">
        <v>0</v>
      </c>
      <c r="BN110" s="5"/>
      <c r="BO110" s="5">
        <v>1.6964223789362223</v>
      </c>
      <c r="BP110" s="5"/>
      <c r="BQ110" s="5"/>
      <c r="BR110" s="3">
        <v>29.3</v>
      </c>
      <c r="CB110" s="17">
        <v>78.161429999999996</v>
      </c>
      <c r="CG110" s="5">
        <v>3.6050459531413344</v>
      </c>
      <c r="CH110" s="5">
        <v>7.2100919062826687</v>
      </c>
      <c r="CI110" s="5">
        <v>1.6386572514278792</v>
      </c>
      <c r="CJ110" s="8">
        <v>81.674999999999997</v>
      </c>
      <c r="CL110" s="3"/>
      <c r="CM110" s="5"/>
      <c r="CN110" s="5"/>
      <c r="CQ110" s="11">
        <v>-0.32284746399999997</v>
      </c>
      <c r="CR110" s="11">
        <v>-0.36619673400000002</v>
      </c>
      <c r="CS110" s="12">
        <v>1</v>
      </c>
      <c r="CT110" s="11">
        <v>-1.460449879</v>
      </c>
      <c r="CV110" s="45"/>
      <c r="CW110" s="46"/>
      <c r="CX110" s="46"/>
      <c r="CY110" s="46"/>
      <c r="CZ110" s="46"/>
      <c r="DA110" s="48"/>
      <c r="DB110" s="49"/>
      <c r="DC110" s="17"/>
      <c r="DH110" s="50"/>
      <c r="DJ110" s="21">
        <f t="shared" si="27"/>
        <v>69</v>
      </c>
      <c r="DL110" s="12" t="e">
        <f t="shared" si="20"/>
        <v>#DIV/0!</v>
      </c>
    </row>
    <row r="111" spans="1:116" ht="15">
      <c r="A111" s="2" t="s">
        <v>125</v>
      </c>
      <c r="B111" s="1" t="s">
        <v>124</v>
      </c>
      <c r="C111" s="1" t="s">
        <v>124</v>
      </c>
      <c r="D111" s="10">
        <v>1404403</v>
      </c>
      <c r="E111" s="10">
        <v>3129000</v>
      </c>
      <c r="F111" s="11">
        <f t="shared" si="19"/>
        <v>2.3561798918627579</v>
      </c>
      <c r="G111" s="51">
        <v>5389000000</v>
      </c>
      <c r="H111" s="13">
        <v>14973062716</v>
      </c>
      <c r="I111" s="11">
        <f>G111/BA111</f>
        <v>10205.548341328533</v>
      </c>
      <c r="J111" s="11">
        <v>11298.393868069406</v>
      </c>
      <c r="K111" s="11">
        <v>1.4053629999999999</v>
      </c>
      <c r="L111" s="11">
        <v>1.934023</v>
      </c>
      <c r="M111" s="12">
        <f>T111/(BC111/100)</f>
        <v>3797.4241828847898</v>
      </c>
      <c r="N111" s="12">
        <f>AD111/(BD111/100)</f>
        <v>3533.0978828884595</v>
      </c>
      <c r="O111" s="14"/>
      <c r="Q111" s="11">
        <v>586.95489999999995</v>
      </c>
      <c r="R111" s="11">
        <v>1014.636</v>
      </c>
      <c r="S111" s="11">
        <v>1287.5450000000001</v>
      </c>
      <c r="T111" s="11">
        <v>1427.806</v>
      </c>
      <c r="U111" s="11">
        <v>1389.6479999999999</v>
      </c>
      <c r="V111" s="11">
        <v>1250.943</v>
      </c>
      <c r="W111" s="11">
        <v>1269.597</v>
      </c>
      <c r="X111" s="11">
        <v>1286.3710000000001</v>
      </c>
      <c r="Y111" s="11">
        <v>1229.914</v>
      </c>
      <c r="Z111" s="11">
        <v>1374.3530000000001</v>
      </c>
      <c r="AA111" s="11">
        <v>1717.902</v>
      </c>
      <c r="AB111" s="11">
        <v>1616.1669999999999</v>
      </c>
      <c r="AC111" s="11">
        <v>1616.6890000000001</v>
      </c>
      <c r="AD111" s="11">
        <v>1573.684</v>
      </c>
      <c r="AE111" s="11">
        <f t="shared" si="29"/>
        <v>0.28611872677737665</v>
      </c>
      <c r="AF111" s="53">
        <v>-0.93802560542824798</v>
      </c>
      <c r="AG111" s="11">
        <v>45.923110000000001</v>
      </c>
      <c r="AH111" s="11">
        <v>27.186240000000002</v>
      </c>
      <c r="AI111" s="11">
        <v>28.533819999999999</v>
      </c>
      <c r="AJ111" s="11">
        <v>-2.6666669999999999</v>
      </c>
      <c r="AK111" s="11">
        <v>3.0715905453765657</v>
      </c>
      <c r="AL111" s="11">
        <v>7.3502019140399808</v>
      </c>
      <c r="AM111" s="5">
        <v>35.175149716440764</v>
      </c>
      <c r="AN111" s="5">
        <v>20.551911316146629</v>
      </c>
      <c r="AO111" s="5">
        <v>-25.782360556258848</v>
      </c>
      <c r="AP111" s="5"/>
      <c r="AQ111" s="11">
        <v>-25.782360560000001</v>
      </c>
      <c r="AR111" s="11">
        <v>-1.26636192</v>
      </c>
      <c r="AS111" s="5">
        <v>60.397772617899761</v>
      </c>
      <c r="AT111" s="5">
        <v>67.55077370795965</v>
      </c>
      <c r="AU111" s="5">
        <v>98.838141417618473</v>
      </c>
      <c r="AV111" s="5">
        <v>117.29179006690727</v>
      </c>
      <c r="AW111" s="11">
        <v>0.14285714285714285</v>
      </c>
      <c r="AY111" s="4"/>
      <c r="AZ111" s="12">
        <v>9900</v>
      </c>
      <c r="BA111" s="12">
        <v>528046.1</v>
      </c>
      <c r="BB111" s="10">
        <v>1393693.976</v>
      </c>
      <c r="BC111" s="11">
        <f>BA111*100/D111</f>
        <v>37.599328682721413</v>
      </c>
      <c r="BD111" s="16">
        <v>44.541194503036117</v>
      </c>
      <c r="BE111" s="5">
        <v>34.082172212478461</v>
      </c>
      <c r="BF111" s="5">
        <v>34.650758019043387</v>
      </c>
      <c r="BG111" s="5">
        <v>29.594540810330798</v>
      </c>
      <c r="BH111" s="5">
        <v>20.552184583434556</v>
      </c>
      <c r="BJ111" s="11">
        <v>50.207961999999995</v>
      </c>
      <c r="BK111" s="3">
        <v>642</v>
      </c>
      <c r="BL111" s="12">
        <v>18.299501510497748</v>
      </c>
      <c r="BM111" s="5">
        <v>0</v>
      </c>
      <c r="BN111" s="5">
        <v>0.48377313659590154</v>
      </c>
      <c r="BO111" s="5">
        <v>0.62099281218201663</v>
      </c>
      <c r="BP111" s="5">
        <v>6.6820000000000004</v>
      </c>
      <c r="BQ111" s="5">
        <v>4.3879999999999999</v>
      </c>
      <c r="BR111" s="3">
        <v>74.3</v>
      </c>
      <c r="BS111" s="11">
        <v>85.120612382888794</v>
      </c>
      <c r="BT111" s="11">
        <v>4.5532689094543457</v>
      </c>
      <c r="BU111" s="10">
        <v>2823</v>
      </c>
      <c r="BV111" s="11">
        <v>49.845365853658542</v>
      </c>
      <c r="BW111" s="11">
        <v>56.969292682926834</v>
      </c>
      <c r="BX111" s="17">
        <v>91.805991738229594</v>
      </c>
      <c r="BY111" s="17">
        <v>72.855038677434507</v>
      </c>
      <c r="BZ111" s="17">
        <v>1.6933</v>
      </c>
      <c r="CA111" s="17">
        <v>3.7351000000000001</v>
      </c>
      <c r="CC111" s="17">
        <v>2.2999999999999998</v>
      </c>
      <c r="CD111" s="17">
        <v>1.5</v>
      </c>
      <c r="CE111" s="17">
        <v>2.6120000000000001</v>
      </c>
      <c r="CG111" s="5">
        <v>2.2791988160321885</v>
      </c>
      <c r="CH111" s="5">
        <v>2.2629101418269451</v>
      </c>
      <c r="CI111" s="5">
        <v>66.317057827832357</v>
      </c>
      <c r="CJ111" s="8">
        <v>14.092000000000001</v>
      </c>
      <c r="CL111" s="3">
        <v>39.04</v>
      </c>
      <c r="CM111" s="5">
        <v>45.66</v>
      </c>
      <c r="CN111" s="5">
        <v>6.18</v>
      </c>
      <c r="CP111" s="11">
        <v>0.61500000953674316</v>
      </c>
      <c r="CQ111" s="11">
        <v>-0.84055409699999994</v>
      </c>
      <c r="CR111" s="11">
        <v>-0.65672074899999999</v>
      </c>
      <c r="CS111" s="12">
        <v>6</v>
      </c>
      <c r="CT111" s="11">
        <v>1.168596033</v>
      </c>
      <c r="CV111" s="45"/>
      <c r="CW111" s="46"/>
      <c r="CX111" s="46"/>
      <c r="CY111" s="46"/>
      <c r="CZ111" s="46"/>
      <c r="DA111" s="48"/>
      <c r="DB111" s="49"/>
      <c r="DC111" s="17"/>
      <c r="DD111" s="13">
        <v>1</v>
      </c>
      <c r="DG111" s="11">
        <v>20.272439956665039</v>
      </c>
      <c r="DH111" s="50">
        <v>1022853</v>
      </c>
      <c r="DJ111" s="21">
        <f t="shared" si="27"/>
        <v>19</v>
      </c>
      <c r="DL111" s="12" t="e">
        <f t="shared" si="20"/>
        <v>#DIV/0!</v>
      </c>
    </row>
    <row r="112" spans="1:116" ht="15">
      <c r="A112" s="2" t="s">
        <v>127</v>
      </c>
      <c r="B112" s="1" t="s">
        <v>126</v>
      </c>
      <c r="C112" s="1" t="s">
        <v>126</v>
      </c>
      <c r="D112" s="10">
        <v>885461</v>
      </c>
      <c r="E112" s="10">
        <v>1284000</v>
      </c>
      <c r="F112" s="11">
        <f t="shared" si="19"/>
        <v>1.093020796795718</v>
      </c>
      <c r="G112" s="51">
        <v>7617000000</v>
      </c>
      <c r="H112" s="13">
        <v>36097344732</v>
      </c>
      <c r="I112" s="11">
        <f>G112/BA112</f>
        <v>25119.479947287677</v>
      </c>
      <c r="J112" s="11">
        <v>63200.350361527635</v>
      </c>
      <c r="K112" s="11">
        <v>1.9766440000000001</v>
      </c>
      <c r="L112" s="11">
        <v>2.4509409999999998</v>
      </c>
      <c r="M112" s="12">
        <f>T112/(BC112/100)</f>
        <v>7912.9775791278462</v>
      </c>
      <c r="N112" s="12">
        <f>AD112/(BD112/100)</f>
        <v>21464.86829644765</v>
      </c>
      <c r="O112" s="14">
        <v>2821.835</v>
      </c>
      <c r="P112" s="15">
        <v>2471.5430000000001</v>
      </c>
      <c r="Q112" s="11">
        <v>2208.2429999999999</v>
      </c>
      <c r="R112" s="11">
        <v>2358.518</v>
      </c>
      <c r="S112" s="11">
        <v>1979.2729999999999</v>
      </c>
      <c r="T112" s="11">
        <v>2709.8409999999999</v>
      </c>
      <c r="U112" s="11">
        <v>2975.8690000000001</v>
      </c>
      <c r="V112" s="11">
        <v>3581.1120000000001</v>
      </c>
      <c r="W112" s="11">
        <v>5012.6710000000003</v>
      </c>
      <c r="X112" s="11">
        <v>5946.759</v>
      </c>
      <c r="Y112" s="11">
        <v>7521.3410000000003</v>
      </c>
      <c r="Z112" s="11">
        <v>8320.8639999999996</v>
      </c>
      <c r="AA112" s="11">
        <v>8551.1460000000006</v>
      </c>
      <c r="AB112" s="11">
        <v>9001.8449999999993</v>
      </c>
      <c r="AC112" s="11">
        <v>9336.3070000000007</v>
      </c>
      <c r="AD112" s="11">
        <v>9483.6200000000008</v>
      </c>
      <c r="AE112" s="11">
        <f t="shared" si="29"/>
        <v>3.6843415833373889</v>
      </c>
      <c r="AF112" s="53">
        <v>1.6087557954954801</v>
      </c>
      <c r="AG112" s="11">
        <v>44.22719</v>
      </c>
      <c r="AH112" s="11">
        <v>23.72634</v>
      </c>
      <c r="AI112" s="11">
        <v>31.964150000000004</v>
      </c>
      <c r="AJ112" s="11">
        <v>15.62609</v>
      </c>
      <c r="AL112" s="11">
        <v>10.777207879089584</v>
      </c>
      <c r="AM112" s="5"/>
      <c r="AN112" s="5">
        <v>14.620390409209955</v>
      </c>
      <c r="AO112" s="5"/>
      <c r="AP112" s="5">
        <v>1.5703042397447229</v>
      </c>
      <c r="AR112" s="11">
        <v>2.9885759589999998</v>
      </c>
      <c r="AS112" s="5"/>
      <c r="AT112" s="5">
        <v>59.074127465523809</v>
      </c>
      <c r="AU112" s="5"/>
      <c r="AV112" s="5">
        <v>107.51931278315226</v>
      </c>
      <c r="AW112" s="11">
        <v>0.91428571428571426</v>
      </c>
      <c r="AX112" s="11">
        <v>2.2340814999999998</v>
      </c>
      <c r="AY112" s="4" t="s">
        <v>429</v>
      </c>
      <c r="AZ112" s="12">
        <v>0</v>
      </c>
      <c r="BA112" s="12">
        <v>303230.8</v>
      </c>
      <c r="BB112" s="10">
        <v>567297.59120000002</v>
      </c>
      <c r="BC112" s="11">
        <f>BA112*100/D112</f>
        <v>34.245528600356195</v>
      </c>
      <c r="BD112" s="16">
        <v>44.182055389408106</v>
      </c>
      <c r="BE112" s="5"/>
      <c r="BF112" s="5">
        <v>29.074112670078193</v>
      </c>
      <c r="BG112" s="5"/>
      <c r="BH112" s="5">
        <v>4.2807697916289635</v>
      </c>
      <c r="BI112" s="17">
        <v>2619.9189839999999</v>
      </c>
      <c r="BJ112" s="11">
        <v>8.0185042000000006</v>
      </c>
      <c r="BK112" s="3">
        <v>8493</v>
      </c>
      <c r="BL112" s="12">
        <v>0</v>
      </c>
      <c r="BM112" s="5">
        <v>0</v>
      </c>
      <c r="BN112" s="5">
        <v>1.2805054553383769E-2</v>
      </c>
      <c r="BO112" s="5">
        <v>3.0807207470183045</v>
      </c>
      <c r="BP112" s="5">
        <v>3.1360000000000001</v>
      </c>
      <c r="BQ112" s="5">
        <v>1.5</v>
      </c>
      <c r="BR112" s="3">
        <v>15.4</v>
      </c>
      <c r="BS112" s="11">
        <v>0</v>
      </c>
      <c r="BT112" s="11">
        <v>9.7158288955688477</v>
      </c>
      <c r="BU112" s="10">
        <v>2936</v>
      </c>
      <c r="BV112" s="11">
        <v>64.139512195121952</v>
      </c>
      <c r="BW112" s="11">
        <v>72.64</v>
      </c>
      <c r="BX112" s="17">
        <v>73.676074326744839</v>
      </c>
      <c r="BY112" s="17">
        <v>42.658963506333293</v>
      </c>
      <c r="BZ112" s="17">
        <v>4.1045999999999996</v>
      </c>
      <c r="CA112" s="17">
        <v>7.1810999999999998</v>
      </c>
      <c r="CB112" s="17">
        <v>87.184479999999994</v>
      </c>
      <c r="CC112" s="17">
        <v>3.3</v>
      </c>
      <c r="CD112" s="17">
        <v>1.5</v>
      </c>
      <c r="CE112" s="17">
        <v>6.7320000000000002</v>
      </c>
      <c r="CG112" s="5">
        <v>22.739337407072561</v>
      </c>
      <c r="CH112" s="5">
        <v>29.724861858525252</v>
      </c>
      <c r="CI112" s="5">
        <v>85.213549822280328</v>
      </c>
      <c r="CJ112" s="8">
        <v>162.155</v>
      </c>
      <c r="CK112" s="11">
        <v>45.700000762939453</v>
      </c>
      <c r="CL112" s="3"/>
      <c r="CM112" s="5"/>
      <c r="CN112" s="5"/>
      <c r="CO112" s="11">
        <v>0.56999999284744263</v>
      </c>
      <c r="CP112" s="11">
        <v>0.46340000629425049</v>
      </c>
      <c r="CQ112" s="11">
        <v>0.94148272799999999</v>
      </c>
      <c r="CR112" s="11">
        <v>0.74456939700000002</v>
      </c>
      <c r="CS112" s="12">
        <v>1</v>
      </c>
      <c r="CT112" s="11">
        <v>-0.61020449600000004</v>
      </c>
      <c r="CV112" s="45"/>
      <c r="CW112" s="46"/>
      <c r="CX112" s="46"/>
      <c r="CY112" s="46"/>
      <c r="CZ112" s="46"/>
      <c r="DA112" s="48"/>
      <c r="DB112" s="49"/>
      <c r="DC112" s="17"/>
      <c r="DD112" s="13">
        <v>1</v>
      </c>
      <c r="DG112" s="11">
        <v>-20.283330917358398</v>
      </c>
      <c r="DH112" s="50"/>
      <c r="DI112" s="20">
        <v>9.6175996586680412E-3</v>
      </c>
      <c r="DJ112" s="21">
        <f t="shared" si="27"/>
        <v>21</v>
      </c>
      <c r="DL112" s="12">
        <f t="shared" si="20"/>
        <v>2.0330990055968723</v>
      </c>
    </row>
    <row r="113" spans="1:116" ht="15">
      <c r="A113" s="2" t="s">
        <v>112</v>
      </c>
      <c r="B113" s="1" t="s">
        <v>111</v>
      </c>
      <c r="C113" s="1" t="s">
        <v>111</v>
      </c>
      <c r="D113" s="10">
        <v>60700000</v>
      </c>
      <c r="E113" s="10">
        <v>111000000</v>
      </c>
      <c r="F113" s="11">
        <f t="shared" si="19"/>
        <v>1.7752544213143575</v>
      </c>
      <c r="G113" s="51">
        <v>839800000000</v>
      </c>
      <c r="H113" s="22">
        <v>3220540000000</v>
      </c>
      <c r="I113" s="11">
        <f>G113/BA113</f>
        <v>45890.710382513658</v>
      </c>
      <c r="J113" s="11">
        <v>66081.603784338353</v>
      </c>
      <c r="K113" s="11">
        <v>1.8655759999999999</v>
      </c>
      <c r="L113" s="11">
        <v>2.7569659999999998</v>
      </c>
      <c r="M113" s="12">
        <f>T113/(BC113/100)</f>
        <v>25415.524519125684</v>
      </c>
      <c r="N113" s="12">
        <f>AD113/(BD113/100)</f>
        <v>27365.590402455862</v>
      </c>
      <c r="O113" s="14">
        <v>3398.886</v>
      </c>
      <c r="P113" s="15">
        <v>3978.558</v>
      </c>
      <c r="Q113" s="11">
        <v>4588.558</v>
      </c>
      <c r="R113" s="11">
        <v>5486.3389999999999</v>
      </c>
      <c r="S113" s="11">
        <v>6345.2359999999999</v>
      </c>
      <c r="T113" s="11">
        <v>7662.3410000000003</v>
      </c>
      <c r="U113" s="11">
        <v>9398.3629999999994</v>
      </c>
      <c r="V113" s="11">
        <v>8999.607</v>
      </c>
      <c r="W113" s="11">
        <v>8788.3029999999999</v>
      </c>
      <c r="X113" s="11">
        <v>8617.7559999999994</v>
      </c>
      <c r="Y113" s="11">
        <v>10569.75</v>
      </c>
      <c r="Z113" s="11">
        <v>11964.24</v>
      </c>
      <c r="AA113" s="11">
        <v>12417.94</v>
      </c>
      <c r="AB113" s="11">
        <v>12696.33</v>
      </c>
      <c r="AC113" s="11">
        <v>12751.01</v>
      </c>
      <c r="AD113" s="11">
        <v>11628.87</v>
      </c>
      <c r="AE113" s="11">
        <f t="shared" si="29"/>
        <v>1.2269801431177521</v>
      </c>
      <c r="AF113" s="53">
        <v>-0.90585387578954701</v>
      </c>
      <c r="AG113" s="11">
        <v>22.842610000000001</v>
      </c>
      <c r="AH113" s="11">
        <v>20.769159999999999</v>
      </c>
      <c r="AI113" s="11">
        <v>20.327649999999998</v>
      </c>
      <c r="AJ113" s="11">
        <v>20.788910000000001</v>
      </c>
      <c r="AK113" s="11">
        <v>20.965705370793213</v>
      </c>
      <c r="AL113" s="11">
        <v>20.919526662416409</v>
      </c>
      <c r="AM113" s="5">
        <v>10.317087462767596</v>
      </c>
      <c r="AN113" s="5">
        <v>11.637720171868065</v>
      </c>
      <c r="AO113" s="5"/>
      <c r="AP113" s="5">
        <v>1.9895693877011649</v>
      </c>
      <c r="AQ113" s="11">
        <v>0.52089801599999996</v>
      </c>
      <c r="AR113" s="11">
        <v>1.6532160010000001</v>
      </c>
      <c r="AS113" s="5">
        <v>9.6196554010554802</v>
      </c>
      <c r="AT113" s="5">
        <v>29.283070773665482</v>
      </c>
      <c r="AU113" s="5">
        <v>16.513797829880065</v>
      </c>
      <c r="AV113" s="5">
        <v>57.127350182704397</v>
      </c>
      <c r="AW113" s="11">
        <v>0.68571428571428572</v>
      </c>
      <c r="AY113" s="4" t="s">
        <v>443</v>
      </c>
      <c r="AZ113" s="12">
        <v>-2430065</v>
      </c>
      <c r="BA113" s="22">
        <v>18300000</v>
      </c>
      <c r="BB113" s="10">
        <v>47168891.700000003</v>
      </c>
      <c r="BC113" s="11">
        <f>BA113*100/D113</f>
        <v>30.148270181219111</v>
      </c>
      <c r="BD113" s="16">
        <v>42.49449702702703</v>
      </c>
      <c r="BE113" s="5">
        <v>32.383203017882906</v>
      </c>
      <c r="BF113" s="5">
        <v>34.810767009727364</v>
      </c>
      <c r="BG113" s="5">
        <v>11.814040822875251</v>
      </c>
      <c r="BH113" s="5">
        <v>4.2683961159373096</v>
      </c>
      <c r="BI113" s="17">
        <v>1312.047622</v>
      </c>
      <c r="BJ113" s="11">
        <v>17.921279800000001</v>
      </c>
      <c r="BK113" s="3"/>
      <c r="BL113" s="12">
        <v>0.28000539157152293</v>
      </c>
      <c r="BM113" s="5">
        <v>5.1008870287507522</v>
      </c>
      <c r="BN113" s="5">
        <v>0</v>
      </c>
      <c r="BO113" s="5">
        <v>4.4744571218248703</v>
      </c>
      <c r="BP113" s="5">
        <v>5.9320000000000004</v>
      </c>
      <c r="BQ113" s="5">
        <v>2.0684481052999999</v>
      </c>
      <c r="BR113" s="3">
        <v>14.7</v>
      </c>
      <c r="BS113" s="11">
        <v>41.130390763282776</v>
      </c>
      <c r="BT113" s="11">
        <v>0.46889200806617737</v>
      </c>
      <c r="BU113" s="10">
        <v>3245</v>
      </c>
      <c r="BV113" s="11">
        <v>63.924024390243908</v>
      </c>
      <c r="BW113" s="11">
        <v>75.295361124878056</v>
      </c>
      <c r="BX113" s="17">
        <v>99.629591554051814</v>
      </c>
      <c r="BY113" s="17">
        <v>53.565642867096088</v>
      </c>
      <c r="BZ113" s="17">
        <v>3.4925999999999999</v>
      </c>
      <c r="CA113" s="17">
        <v>8.5157000000000007</v>
      </c>
      <c r="CC113" s="17">
        <v>16.8</v>
      </c>
      <c r="CD113" s="17">
        <v>13.9</v>
      </c>
      <c r="CE113" s="17">
        <v>8.1852999999999998</v>
      </c>
      <c r="CF113" s="17">
        <v>417.5</v>
      </c>
      <c r="CG113" s="5">
        <v>26.472052225158265</v>
      </c>
      <c r="CH113" s="5">
        <v>18.081208691319098</v>
      </c>
      <c r="CI113" s="5">
        <v>77.750087988970691</v>
      </c>
      <c r="CJ113" s="8">
        <v>135.80500000000001</v>
      </c>
      <c r="CK113" s="11">
        <v>57.900001525878906</v>
      </c>
      <c r="CL113" s="3">
        <v>51.74</v>
      </c>
      <c r="CM113" s="5">
        <v>56.23</v>
      </c>
      <c r="CN113" s="5">
        <v>3.89</v>
      </c>
      <c r="CO113" s="11">
        <v>0.55000001192092896</v>
      </c>
      <c r="CP113" s="11">
        <v>0.54180002212524414</v>
      </c>
      <c r="CQ113" s="11">
        <v>-0.56790981600000001</v>
      </c>
      <c r="CR113" s="11">
        <v>-0.26814937999999999</v>
      </c>
      <c r="CS113" s="12">
        <v>2</v>
      </c>
      <c r="CT113" s="11">
        <v>0.68342025699999998</v>
      </c>
      <c r="CU113" s="11">
        <v>0.75</v>
      </c>
      <c r="CV113" s="45">
        <v>39.700000000000003</v>
      </c>
      <c r="CW113" s="45">
        <v>58.699999999999996</v>
      </c>
      <c r="CX113" s="45">
        <v>36.6</v>
      </c>
      <c r="CY113" s="45">
        <v>39.1</v>
      </c>
      <c r="CZ113" s="45">
        <v>51.6</v>
      </c>
      <c r="DA113" s="45">
        <v>15.6</v>
      </c>
      <c r="DB113" s="49">
        <v>3.6</v>
      </c>
      <c r="DC113" s="17">
        <v>71.333333333333343</v>
      </c>
      <c r="DG113" s="11">
        <v>23.920780181884766</v>
      </c>
      <c r="DH113" s="50">
        <v>1923122</v>
      </c>
      <c r="DJ113" s="21">
        <f t="shared" si="27"/>
        <v>4</v>
      </c>
      <c r="DL113" s="12">
        <f t="shared" si="20"/>
        <v>3.0188940628847361</v>
      </c>
    </row>
    <row r="114" spans="1:116" ht="15">
      <c r="A114" s="2" t="s">
        <v>88</v>
      </c>
      <c r="B114" s="1" t="s">
        <v>87</v>
      </c>
      <c r="C114" s="1" t="s">
        <v>87</v>
      </c>
      <c r="D114" s="10">
        <v>66222</v>
      </c>
      <c r="E114" s="10">
        <v>108000</v>
      </c>
      <c r="F114" s="11">
        <f t="shared" si="19"/>
        <v>1.4385838032512284</v>
      </c>
      <c r="G114" s="51"/>
      <c r="H114" s="12">
        <v>1805036120</v>
      </c>
      <c r="O114" s="14"/>
      <c r="S114" s="11">
        <v>2278.9479999999999</v>
      </c>
      <c r="T114" s="11">
        <v>3120.8049999999998</v>
      </c>
      <c r="U114" s="11">
        <v>2762.8009999999999</v>
      </c>
      <c r="V114" s="11">
        <v>2883.3409999999999</v>
      </c>
      <c r="W114" s="11">
        <v>2951.8939999999998</v>
      </c>
      <c r="X114" s="11">
        <v>3682.7530000000002</v>
      </c>
      <c r="Y114" s="11">
        <v>3385.1759999999999</v>
      </c>
      <c r="Z114" s="11">
        <v>3477.5639999999999</v>
      </c>
      <c r="AA114" s="11">
        <v>3464.8589999999999</v>
      </c>
      <c r="AB114" s="11">
        <v>3460.5819999999999</v>
      </c>
      <c r="AC114" s="11">
        <v>3364.1889999999999</v>
      </c>
      <c r="AD114" s="11">
        <v>3330.4</v>
      </c>
      <c r="AE114" s="11">
        <f t="shared" si="29"/>
        <v>0.19118069275384847</v>
      </c>
      <c r="AF114" s="53"/>
      <c r="AG114" s="11">
        <v>36.147950000000002</v>
      </c>
      <c r="AH114" s="11">
        <v>32.348790000000001</v>
      </c>
      <c r="AI114" s="11">
        <v>35.527500000000003</v>
      </c>
      <c r="AJ114" s="11">
        <v>-26.80209</v>
      </c>
      <c r="AM114" s="5"/>
      <c r="AN114" s="5"/>
      <c r="AO114" s="5"/>
      <c r="AP114" s="5"/>
      <c r="AS114" s="5"/>
      <c r="AT114" s="5"/>
      <c r="AU114" s="5"/>
      <c r="AV114" s="5"/>
      <c r="AY114" s="4"/>
      <c r="AZ114" s="12">
        <v>-9000</v>
      </c>
      <c r="BB114" s="10"/>
      <c r="BC114" s="11"/>
      <c r="BD114" s="16"/>
      <c r="BE114" s="5"/>
      <c r="BF114" s="5"/>
      <c r="BG114" s="5"/>
      <c r="BH114" s="5"/>
      <c r="BK114" s="3">
        <v>3260</v>
      </c>
      <c r="BL114" s="12">
        <v>0</v>
      </c>
      <c r="BM114" s="5">
        <v>0</v>
      </c>
      <c r="BN114" s="5"/>
      <c r="BO114" s="5">
        <v>0.56562207713193435</v>
      </c>
      <c r="BP114" s="5">
        <v>6.6820000000000004</v>
      </c>
      <c r="BQ114" s="5">
        <v>3.4889999999999999</v>
      </c>
      <c r="BR114" s="3">
        <v>31.6</v>
      </c>
      <c r="BV114" s="11">
        <v>63.854585365853673</v>
      </c>
      <c r="BW114" s="11">
        <v>68.775731707317078</v>
      </c>
      <c r="BX114" s="17">
        <v>106.90107153389914</v>
      </c>
      <c r="BY114" s="17">
        <v>68.423454255076436</v>
      </c>
      <c r="CG114" s="5">
        <v>15.35293692652265</v>
      </c>
      <c r="CH114" s="5">
        <v>7.8570912506321795</v>
      </c>
      <c r="CI114" s="5">
        <v>34.318329600462391</v>
      </c>
      <c r="CJ114" s="8"/>
      <c r="CL114" s="3">
        <v>61.1</v>
      </c>
      <c r="CM114" s="5">
        <v>63.98</v>
      </c>
      <c r="CN114" s="5">
        <v>1.59</v>
      </c>
      <c r="CQ114" s="11">
        <v>8.7706195000000001E-2</v>
      </c>
      <c r="CR114" s="11">
        <v>-0.107342111</v>
      </c>
      <c r="CS114" s="12">
        <v>1</v>
      </c>
      <c r="CT114" s="11">
        <v>-1.302126321</v>
      </c>
      <c r="CV114" s="45"/>
      <c r="CW114" s="46"/>
      <c r="CX114" s="46"/>
      <c r="CY114" s="46"/>
      <c r="CZ114" s="46"/>
      <c r="DA114" s="48"/>
      <c r="DB114" s="49"/>
      <c r="DC114" s="17"/>
      <c r="DH114" s="50"/>
      <c r="DI114" s="20">
        <v>0.19770780205726624</v>
      </c>
      <c r="DJ114" s="21">
        <f t="shared" si="27"/>
        <v>61</v>
      </c>
      <c r="DL114" s="12">
        <f t="shared" si="20"/>
        <v>1.9159288970056698</v>
      </c>
    </row>
    <row r="115" spans="1:116" ht="15">
      <c r="A115" s="2" t="s">
        <v>106</v>
      </c>
      <c r="B115" s="1" t="s">
        <v>105</v>
      </c>
      <c r="C115" s="1" t="s">
        <v>105</v>
      </c>
      <c r="D115" s="10">
        <v>3846519</v>
      </c>
      <c r="E115" s="10">
        <v>4321000</v>
      </c>
      <c r="F115" s="11">
        <f t="shared" si="19"/>
        <v>0.34211256908736287</v>
      </c>
      <c r="G115" s="51"/>
      <c r="H115" s="13">
        <v>25372271453</v>
      </c>
      <c r="J115" s="11">
        <v>14238.061863771523</v>
      </c>
      <c r="K115" s="11">
        <v>2.3712070000000001</v>
      </c>
      <c r="L115" s="11">
        <v>2.9445809999999999</v>
      </c>
      <c r="N115" s="12">
        <f>AD115/(BD115/100)</f>
        <v>7248.8819005739242</v>
      </c>
      <c r="O115" s="14"/>
      <c r="X115" s="11">
        <v>1591.066</v>
      </c>
      <c r="Y115" s="11">
        <v>1580.0440000000001</v>
      </c>
      <c r="Z115" s="11">
        <v>2236.6750000000002</v>
      </c>
      <c r="AA115" s="11">
        <v>2344.9290000000001</v>
      </c>
      <c r="AB115" s="11">
        <v>2376.8159999999998</v>
      </c>
      <c r="AC115" s="11">
        <v>2562.4169999999999</v>
      </c>
      <c r="AD115" s="11">
        <v>2493.08</v>
      </c>
      <c r="AF115" s="53"/>
      <c r="AH115" s="11">
        <v>15.743169999999999</v>
      </c>
      <c r="AJ115" s="11">
        <v>-11.36514</v>
      </c>
      <c r="AL115" s="11">
        <v>-9.4264027446996312</v>
      </c>
      <c r="AM115" s="5"/>
      <c r="AN115" s="5">
        <v>22.265709574804724</v>
      </c>
      <c r="AO115" s="5"/>
      <c r="AP115" s="5">
        <v>2.1326257781922959</v>
      </c>
      <c r="AR115" s="11">
        <v>2.3653902439999999</v>
      </c>
      <c r="AS115" s="5"/>
      <c r="AT115" s="5">
        <v>73.398307879353126</v>
      </c>
      <c r="AU115" s="5"/>
      <c r="AV115" s="5">
        <v>110.23008677114734</v>
      </c>
      <c r="AW115" s="11">
        <v>0.17142857142857143</v>
      </c>
      <c r="AX115" s="11">
        <v>4.314443282</v>
      </c>
      <c r="AY115" s="4"/>
      <c r="AZ115" s="12">
        <v>-171748</v>
      </c>
      <c r="BB115" s="10">
        <v>1486104.868</v>
      </c>
      <c r="BC115" s="11"/>
      <c r="BD115" s="16">
        <v>34.392614394816015</v>
      </c>
      <c r="BE115" s="5"/>
      <c r="BF115" s="5">
        <v>12.927499058455075</v>
      </c>
      <c r="BG115" s="5"/>
      <c r="BH115" s="5">
        <v>10.034898610477908</v>
      </c>
      <c r="BJ115" s="11">
        <v>14.877000000000001</v>
      </c>
      <c r="BK115" s="3"/>
      <c r="BL115" s="12">
        <v>0</v>
      </c>
      <c r="BM115" s="5">
        <v>6.3249885038097239E-2</v>
      </c>
      <c r="BN115" s="5">
        <v>9.4730739769451164E-2</v>
      </c>
      <c r="BO115" s="5">
        <v>1.2817864309146172</v>
      </c>
      <c r="BP115" s="5">
        <v>2.4830000000000001</v>
      </c>
      <c r="BQ115" s="5">
        <v>1.502</v>
      </c>
      <c r="BR115" s="3">
        <v>14.6</v>
      </c>
      <c r="BS115" s="11">
        <v>0</v>
      </c>
      <c r="BT115" s="11">
        <v>5.7979999110102654E-3</v>
      </c>
      <c r="BU115" s="10">
        <v>2907</v>
      </c>
      <c r="BV115" s="11">
        <v>65.00768292682929</v>
      </c>
      <c r="BW115" s="11">
        <v>68.624414634146348</v>
      </c>
      <c r="BX115" s="17">
        <v>55.45781114154039</v>
      </c>
      <c r="BY115" s="17">
        <v>38.819602283671436</v>
      </c>
      <c r="BZ115" s="17">
        <v>5.4276999999999997</v>
      </c>
      <c r="CA115" s="17">
        <v>9.6811000000000007</v>
      </c>
      <c r="CB115" s="17">
        <v>88.108360000000005</v>
      </c>
      <c r="CC115" s="17">
        <v>11.5</v>
      </c>
      <c r="CD115" s="17">
        <v>7.5</v>
      </c>
      <c r="CE115" s="17">
        <v>9.5286000000000008</v>
      </c>
      <c r="CG115" s="5">
        <v>35.937223359694698</v>
      </c>
      <c r="CH115" s="5">
        <v>31.600585651862378</v>
      </c>
      <c r="CI115" s="5">
        <v>77.281181160791746</v>
      </c>
      <c r="CJ115" s="8">
        <v>26.600999999999999</v>
      </c>
      <c r="CL115" s="3">
        <v>38.03</v>
      </c>
      <c r="CM115" s="5">
        <v>45.27</v>
      </c>
      <c r="CN115" s="5">
        <v>6.77</v>
      </c>
      <c r="CP115" s="11">
        <v>0.55347800254821777</v>
      </c>
      <c r="CQ115" s="11">
        <v>-0.45438938499999998</v>
      </c>
      <c r="CR115" s="11">
        <v>-0.73631213699999998</v>
      </c>
      <c r="CS115" s="12">
        <v>3</v>
      </c>
      <c r="CT115" s="11">
        <v>0.50491867199999996</v>
      </c>
      <c r="CV115" s="45">
        <v>53.2</v>
      </c>
      <c r="CW115" s="45">
        <v>16.8</v>
      </c>
      <c r="CX115" s="45">
        <v>25.2</v>
      </c>
      <c r="CY115" s="45">
        <v>41.6</v>
      </c>
      <c r="CZ115" s="45">
        <v>29.599999999999998</v>
      </c>
      <c r="DA115" s="45">
        <v>17.899999999999999</v>
      </c>
      <c r="DB115" s="49">
        <v>3.5</v>
      </c>
      <c r="DC115" s="17">
        <v>48.733333333333327</v>
      </c>
      <c r="DG115" s="11">
        <v>47.204380035400391</v>
      </c>
      <c r="DH115" s="50">
        <v>32540.86</v>
      </c>
      <c r="DJ115" s="21">
        <f t="shared" si="27"/>
        <v>33</v>
      </c>
      <c r="DL115" s="12" t="e">
        <f t="shared" si="20"/>
        <v>#DIV/0!</v>
      </c>
    </row>
    <row r="116" spans="1:116" ht="15">
      <c r="A116" s="2" t="s">
        <v>121</v>
      </c>
      <c r="B116" s="1" t="s">
        <v>120</v>
      </c>
      <c r="C116" s="1" t="s">
        <v>120</v>
      </c>
      <c r="D116" s="10">
        <v>1445600</v>
      </c>
      <c r="E116" s="10">
        <v>3041000</v>
      </c>
      <c r="F116" s="11">
        <f t="shared" si="19"/>
        <v>2.1872410247039586</v>
      </c>
      <c r="G116" s="51"/>
      <c r="H116" s="13">
        <v>32315283300</v>
      </c>
      <c r="J116" s="11">
        <v>19704.996954673901</v>
      </c>
      <c r="K116" s="11">
        <v>2.4148999999999998</v>
      </c>
      <c r="L116" s="11">
        <v>2.9143729999999999</v>
      </c>
      <c r="M116" s="12">
        <f>T116/(BC116/100)</f>
        <v>3984.9178120576034</v>
      </c>
      <c r="N116" s="12">
        <f>AD116/(BD116/100)</f>
        <v>6689.1421067147376</v>
      </c>
      <c r="O116" s="14"/>
      <c r="S116" s="11">
        <v>1452.2929999999999</v>
      </c>
      <c r="T116" s="11">
        <v>1656.675</v>
      </c>
      <c r="U116" s="11">
        <v>2008.374</v>
      </c>
      <c r="V116" s="11">
        <v>2492.0529999999999</v>
      </c>
      <c r="W116" s="11">
        <v>3145.7069999999999</v>
      </c>
      <c r="X116" s="11">
        <v>1862.172</v>
      </c>
      <c r="Y116" s="11">
        <v>2148.02</v>
      </c>
      <c r="Z116" s="11">
        <v>2604.5810000000001</v>
      </c>
      <c r="AA116" s="11">
        <v>2785.2040000000002</v>
      </c>
      <c r="AB116" s="11">
        <v>3043.5749999999998</v>
      </c>
      <c r="AC116" s="11">
        <v>3309.1610000000001</v>
      </c>
      <c r="AD116" s="11">
        <v>3168.3820000000001</v>
      </c>
      <c r="AE116" s="11">
        <f t="shared" si="29"/>
        <v>1.9070837231826947</v>
      </c>
      <c r="AF116" s="53"/>
      <c r="AG116" s="11">
        <v>53.08616</v>
      </c>
      <c r="AH116" s="11">
        <v>39.88015</v>
      </c>
      <c r="AI116" s="11">
        <v>37.94932</v>
      </c>
      <c r="AJ116" s="11">
        <v>29.98038</v>
      </c>
      <c r="AL116" s="11">
        <v>43.413915238786295</v>
      </c>
      <c r="AM116" s="5"/>
      <c r="AN116" s="5">
        <v>1.4011588891519933</v>
      </c>
      <c r="AO116" s="5"/>
      <c r="AP116" s="5">
        <v>11.604648552696453</v>
      </c>
      <c r="AR116" s="11">
        <v>14.83902591</v>
      </c>
      <c r="AS116" s="5"/>
      <c r="AT116" s="5">
        <v>62.626177814542018</v>
      </c>
      <c r="AU116" s="5"/>
      <c r="AV116" s="5">
        <v>118.46228185306427</v>
      </c>
      <c r="AX116" s="11">
        <v>6.100196629</v>
      </c>
      <c r="AY116" s="4"/>
      <c r="AZ116" s="12">
        <v>-10000</v>
      </c>
      <c r="BA116" s="12">
        <v>600988.4</v>
      </c>
      <c r="BB116" s="10">
        <v>1440401.4010000001</v>
      </c>
      <c r="BC116" s="11">
        <f>BA116*100/D116</f>
        <v>41.573630326508024</v>
      </c>
      <c r="BD116" s="16">
        <v>47.366044097336406</v>
      </c>
      <c r="BE116" s="5"/>
      <c r="BF116" s="5">
        <v>32.684706806363948</v>
      </c>
      <c r="BG116" s="5"/>
      <c r="BH116" s="5">
        <v>23.513268996122715</v>
      </c>
      <c r="BI116" s="17">
        <v>816.52946280000003</v>
      </c>
      <c r="BJ116" s="11">
        <v>17.882265799999999</v>
      </c>
      <c r="BK116" s="3"/>
      <c r="BL116" s="12">
        <v>7.2677650579077016</v>
      </c>
      <c r="BM116" s="5">
        <v>3.8198998873879639</v>
      </c>
      <c r="BN116" s="5">
        <v>0</v>
      </c>
      <c r="BO116" s="5">
        <v>4.0492032596412804</v>
      </c>
      <c r="BP116" s="5">
        <v>7.0650000000000004</v>
      </c>
      <c r="BQ116" s="5">
        <v>1.988</v>
      </c>
      <c r="BR116" s="3">
        <v>24.3</v>
      </c>
      <c r="BS116" s="11">
        <v>0</v>
      </c>
      <c r="BT116" s="11">
        <v>4.550000187009573E-3</v>
      </c>
      <c r="BU116" s="10">
        <v>2254</v>
      </c>
      <c r="BV116" s="11">
        <v>54.628975609756097</v>
      </c>
      <c r="BW116" s="11">
        <v>66.921000000000006</v>
      </c>
      <c r="BX116" s="17">
        <v>87.546306794254647</v>
      </c>
      <c r="BY116" s="17">
        <v>42.917446096288273</v>
      </c>
      <c r="BZ116" s="17">
        <v>4.8178000000000001</v>
      </c>
      <c r="CA116" s="17">
        <v>8.3103999999999996</v>
      </c>
      <c r="CB116" s="17">
        <v>92.248260000000002</v>
      </c>
      <c r="CC116" s="17">
        <v>12.5</v>
      </c>
      <c r="CD116" s="17">
        <v>8</v>
      </c>
      <c r="CE116" s="17">
        <v>8.4497</v>
      </c>
      <c r="CG116" s="5">
        <v>13.10387328030383</v>
      </c>
      <c r="CH116" s="5">
        <v>7.0714116166211021</v>
      </c>
      <c r="CI116" s="5">
        <v>84.202606847110744</v>
      </c>
      <c r="CJ116" s="8">
        <v>133.125</v>
      </c>
      <c r="CL116" s="3"/>
      <c r="CM116" s="5"/>
      <c r="CN116" s="5"/>
      <c r="CP116" s="11">
        <v>0.36822399497032166</v>
      </c>
      <c r="CQ116" s="11">
        <v>-0.39342502600000001</v>
      </c>
      <c r="CR116" s="11">
        <v>-0.77140355000000005</v>
      </c>
      <c r="CS116" s="12">
        <v>2</v>
      </c>
      <c r="CT116" s="11">
        <v>-0.32541331699999998</v>
      </c>
      <c r="CV116" s="45"/>
      <c r="CW116" s="46"/>
      <c r="CX116" s="46"/>
      <c r="CY116" s="46"/>
      <c r="CZ116" s="46"/>
      <c r="DA116" s="48"/>
      <c r="DB116" s="49"/>
      <c r="DC116" s="17"/>
      <c r="DE116" s="12">
        <v>1</v>
      </c>
      <c r="DG116" s="11">
        <v>46.853290557861328</v>
      </c>
      <c r="DH116" s="50">
        <v>1558417</v>
      </c>
      <c r="DJ116" s="21">
        <f t="shared" si="27"/>
        <v>33</v>
      </c>
      <c r="DL116" s="12" t="e">
        <f t="shared" si="20"/>
        <v>#DIV/0!</v>
      </c>
    </row>
    <row r="117" spans="1:116" ht="15">
      <c r="A117" s="2" t="s">
        <v>260</v>
      </c>
      <c r="B117" s="1" t="s">
        <v>261</v>
      </c>
      <c r="C117" s="1" t="s">
        <v>261</v>
      </c>
      <c r="D117" s="10">
        <v>549000</v>
      </c>
      <c r="E117" s="10">
        <v>672000</v>
      </c>
      <c r="F117" s="11">
        <f t="shared" si="19"/>
        <v>0.59458793827534984</v>
      </c>
      <c r="G117" s="51"/>
      <c r="H117" s="13">
        <v>14436363321</v>
      </c>
      <c r="O117" s="14"/>
      <c r="W117" s="11">
        <v>9127.9249999999993</v>
      </c>
      <c r="X117" s="11">
        <v>3987.77</v>
      </c>
      <c r="Y117" s="11">
        <v>4910.0230000000001</v>
      </c>
      <c r="Z117" s="11">
        <v>5886.6530000000002</v>
      </c>
      <c r="AA117" s="11">
        <v>6353.4430000000002</v>
      </c>
      <c r="AB117" s="11">
        <v>7015.3310000000001</v>
      </c>
      <c r="AC117" s="11">
        <v>7462.5879999999997</v>
      </c>
      <c r="AD117" s="11">
        <v>7303.2079999999996</v>
      </c>
      <c r="AF117" s="53"/>
      <c r="AH117" s="11">
        <v>19.737290000000002</v>
      </c>
      <c r="AJ117" s="11">
        <v>-10.372159999999999</v>
      </c>
      <c r="AM117" s="5"/>
      <c r="AN117" s="5"/>
      <c r="AO117" s="5"/>
      <c r="AP117" s="5"/>
      <c r="AR117" s="11">
        <v>31.989922570000001</v>
      </c>
      <c r="AS117" s="5"/>
      <c r="AT117" s="5"/>
      <c r="AU117" s="5"/>
      <c r="AV117" s="5"/>
      <c r="AY117" s="4"/>
      <c r="AZ117" s="12">
        <v>-5000</v>
      </c>
      <c r="BB117" s="10"/>
      <c r="BC117" s="11"/>
      <c r="BD117" s="16"/>
      <c r="BE117" s="5"/>
      <c r="BF117" s="5"/>
      <c r="BG117" s="5"/>
      <c r="BH117" s="5"/>
      <c r="BK117" s="3">
        <v>1604</v>
      </c>
      <c r="BM117" s="5"/>
      <c r="BN117" s="5"/>
      <c r="BO117" s="5"/>
      <c r="BP117" s="5"/>
      <c r="BQ117" s="5"/>
      <c r="BR117" s="3"/>
      <c r="CF117" s="17">
        <v>402</v>
      </c>
      <c r="CG117" s="5"/>
      <c r="CH117" s="5"/>
      <c r="CI117" s="5"/>
      <c r="CJ117" s="8"/>
      <c r="CL117" s="3">
        <v>36.520000000000003</v>
      </c>
      <c r="CM117" s="5">
        <v>44.04</v>
      </c>
      <c r="CN117" s="5">
        <v>7.1</v>
      </c>
      <c r="CV117" s="45"/>
      <c r="CW117" s="46"/>
      <c r="CX117" s="46"/>
      <c r="CY117" s="46"/>
      <c r="CZ117" s="46"/>
      <c r="DA117" s="48"/>
      <c r="DB117" s="49"/>
      <c r="DC117" s="17"/>
      <c r="DH117" s="50">
        <v>13995.82</v>
      </c>
      <c r="DJ117" s="21">
        <f t="shared" si="27"/>
        <v>83</v>
      </c>
      <c r="DL117" s="12" t="e">
        <f t="shared" si="20"/>
        <v>#DIV/0!</v>
      </c>
    </row>
    <row r="118" spans="1:116" ht="15">
      <c r="A118" s="2" t="s">
        <v>104</v>
      </c>
      <c r="B118" s="1" t="s">
        <v>103</v>
      </c>
      <c r="C118" s="1" t="s">
        <v>103</v>
      </c>
      <c r="D118" s="10">
        <v>17700000</v>
      </c>
      <c r="E118" s="10">
        <v>31300000</v>
      </c>
      <c r="F118" s="11">
        <f t="shared" si="19"/>
        <v>1.6766278175480123</v>
      </c>
      <c r="G118" s="51">
        <v>67040000000</v>
      </c>
      <c r="H118" s="23">
        <v>390860000000</v>
      </c>
      <c r="I118" s="11">
        <f t="shared" ref="I118:I127" si="31">G118/BA118</f>
        <v>13206.924573370436</v>
      </c>
      <c r="J118" s="11">
        <v>33342.135429865339</v>
      </c>
      <c r="K118" s="11">
        <v>1.285409</v>
      </c>
      <c r="L118" s="11">
        <v>2.0202969999999998</v>
      </c>
      <c r="M118" s="12">
        <f t="shared" ref="M118:M129" si="32">T118/(BC118/100)</f>
        <v>6432.0202122682167</v>
      </c>
      <c r="N118" s="12">
        <f t="shared" ref="N118:N129" si="33">AD118/(BD118/100)</f>
        <v>8606.4387893544263</v>
      </c>
      <c r="O118" s="14">
        <v>851.34500000000003</v>
      </c>
      <c r="P118" s="15">
        <v>759.34540000000004</v>
      </c>
      <c r="Q118" s="11">
        <v>736.75559999999996</v>
      </c>
      <c r="R118" s="11">
        <v>1210.0550000000001</v>
      </c>
      <c r="S118" s="11">
        <v>1476.973</v>
      </c>
      <c r="T118" s="11">
        <v>1844.6179999999999</v>
      </c>
      <c r="U118" s="11">
        <v>2099.9699999999998</v>
      </c>
      <c r="V118" s="11">
        <v>2137.02</v>
      </c>
      <c r="W118" s="11">
        <v>2348.4279999999999</v>
      </c>
      <c r="X118" s="11">
        <v>2273.8330000000001</v>
      </c>
      <c r="Y118" s="11">
        <v>2560.1080000000002</v>
      </c>
      <c r="Z118" s="11">
        <v>3045.377</v>
      </c>
      <c r="AA118" s="11">
        <v>3250.529</v>
      </c>
      <c r="AB118" s="11">
        <v>3328.6019999999999</v>
      </c>
      <c r="AC118" s="11">
        <v>3509.9290000000001</v>
      </c>
      <c r="AD118" s="11">
        <v>3294.6709999999998</v>
      </c>
      <c r="AE118" s="11">
        <f t="shared" si="29"/>
        <v>1.7059826609686377</v>
      </c>
      <c r="AF118" s="53">
        <v>-0.93799015494669102</v>
      </c>
      <c r="AG118" s="11">
        <v>42.35192</v>
      </c>
      <c r="AH118" s="11">
        <v>43.808779999999999</v>
      </c>
      <c r="AI118" s="11">
        <v>33.533949999999997</v>
      </c>
      <c r="AJ118" s="11">
        <v>21.13402</v>
      </c>
      <c r="AK118" s="11">
        <v>14.514844415149266</v>
      </c>
      <c r="AL118" s="11">
        <v>25.065946216140588</v>
      </c>
      <c r="AM118" s="5">
        <v>16.091291093350911</v>
      </c>
      <c r="AN118" s="5">
        <v>17.967389562160591</v>
      </c>
      <c r="AO118" s="5">
        <v>0</v>
      </c>
      <c r="AP118" s="5">
        <v>1.6139091191250787</v>
      </c>
      <c r="AQ118" s="11">
        <v>5.5871988999999997E-2</v>
      </c>
      <c r="AR118" s="11">
        <v>2.1563122039999998</v>
      </c>
      <c r="AS118" s="5">
        <v>33.345966878141219</v>
      </c>
      <c r="AT118" s="5">
        <v>39.494244817347315</v>
      </c>
      <c r="AU118" s="5">
        <v>55.818845953146024</v>
      </c>
      <c r="AV118" s="5">
        <v>68.081216398671032</v>
      </c>
      <c r="AW118" s="11">
        <v>0.45714285714285713</v>
      </c>
      <c r="AX118" s="11">
        <v>5.9943330069999998</v>
      </c>
      <c r="AY118" s="4"/>
      <c r="AZ118" s="12">
        <v>-425000</v>
      </c>
      <c r="BA118" s="12">
        <v>5076125</v>
      </c>
      <c r="BB118" s="10">
        <v>11982099.08</v>
      </c>
      <c r="BC118" s="11">
        <f t="shared" ref="BC118:BC129" si="34">BA118*100/D118</f>
        <v>28.67867231638418</v>
      </c>
      <c r="BD118" s="16">
        <v>38.281466709265175</v>
      </c>
      <c r="BE118" s="5"/>
      <c r="BF118" s="5">
        <v>28.533535024791242</v>
      </c>
      <c r="BG118" s="5"/>
      <c r="BH118" s="5">
        <v>16.377193585600452</v>
      </c>
      <c r="BI118" s="17">
        <v>1172.6633589999999</v>
      </c>
      <c r="BJ118" s="11">
        <v>25.839226700000001</v>
      </c>
      <c r="BK118" s="3">
        <v>1059</v>
      </c>
      <c r="BL118" s="12">
        <v>1.3825007966304592</v>
      </c>
      <c r="BM118" s="5">
        <v>9.5394425449431379E-3</v>
      </c>
      <c r="BN118" s="5">
        <v>0</v>
      </c>
      <c r="BO118" s="5">
        <v>1.4850024993485806</v>
      </c>
      <c r="BP118" s="5">
        <v>6.42</v>
      </c>
      <c r="BQ118" s="5">
        <v>2.3294999999999999</v>
      </c>
      <c r="BR118" s="3">
        <v>33.200000000000003</v>
      </c>
      <c r="BS118" s="11">
        <v>0</v>
      </c>
      <c r="BT118" s="11">
        <v>7.6172001659870148E-2</v>
      </c>
      <c r="BU118" s="10">
        <v>3230</v>
      </c>
      <c r="BV118" s="11">
        <v>54.230682926829274</v>
      </c>
      <c r="BW118" s="11">
        <v>71.587121951219515</v>
      </c>
      <c r="BX118" s="17">
        <v>103.39913492166104</v>
      </c>
      <c r="BY118" s="17">
        <v>50.929060787826415</v>
      </c>
      <c r="BZ118" s="17">
        <v>0.85570000000000002</v>
      </c>
      <c r="CA118" s="17">
        <v>4.3688000000000002</v>
      </c>
      <c r="CC118" s="17">
        <v>9.3000000000000007</v>
      </c>
      <c r="CD118" s="17">
        <v>6</v>
      </c>
      <c r="CE118" s="17">
        <v>3.1671999999999998</v>
      </c>
      <c r="CG118" s="5">
        <v>32.194953131649982</v>
      </c>
      <c r="CH118" s="5">
        <v>10.990922523564205</v>
      </c>
      <c r="CI118" s="5">
        <v>79.114439992858337</v>
      </c>
      <c r="CJ118" s="8">
        <v>24.529</v>
      </c>
      <c r="CL118" s="3">
        <v>40.880000000000003</v>
      </c>
      <c r="CM118" s="5">
        <v>47.88</v>
      </c>
      <c r="CN118" s="5">
        <v>6.52</v>
      </c>
      <c r="CO118" s="11">
        <v>0.57999998331069946</v>
      </c>
      <c r="CP118" s="11">
        <v>0.48405718803405762</v>
      </c>
      <c r="CQ118" s="11">
        <v>-0.15778576799999999</v>
      </c>
      <c r="CR118" s="11">
        <v>-0.231493431</v>
      </c>
      <c r="CS118" s="12">
        <v>5</v>
      </c>
      <c r="CT118" s="11">
        <v>0.42732639900000002</v>
      </c>
      <c r="CU118" s="11">
        <v>-0.56999999284744263</v>
      </c>
      <c r="CV118" s="45">
        <v>45</v>
      </c>
      <c r="CW118" s="45">
        <v>50.9</v>
      </c>
      <c r="CX118" s="45">
        <v>27.3</v>
      </c>
      <c r="CY118" s="45">
        <v>68.2</v>
      </c>
      <c r="CZ118" s="46"/>
      <c r="DA118" s="45">
        <v>13</v>
      </c>
      <c r="DB118" s="49">
        <v>4</v>
      </c>
      <c r="DC118" s="17">
        <v>68.233333333333334</v>
      </c>
      <c r="DD118" s="12">
        <v>1</v>
      </c>
      <c r="DG118" s="11">
        <v>31.825479507446289</v>
      </c>
      <c r="DH118" s="50">
        <v>411474.1</v>
      </c>
      <c r="DJ118" s="21">
        <f t="shared" si="27"/>
        <v>7</v>
      </c>
      <c r="DL118" s="12" t="e">
        <f t="shared" si="20"/>
        <v>#DIV/0!</v>
      </c>
    </row>
    <row r="119" spans="1:116" ht="15">
      <c r="A119" s="2" t="s">
        <v>123</v>
      </c>
      <c r="B119" s="1" t="s">
        <v>122</v>
      </c>
      <c r="C119" s="1" t="s">
        <v>122</v>
      </c>
      <c r="D119" s="10">
        <v>10400000</v>
      </c>
      <c r="E119" s="10">
        <v>21900000</v>
      </c>
      <c r="F119" s="11">
        <f t="shared" si="19"/>
        <v>2.1902377372797885</v>
      </c>
      <c r="G119" s="51">
        <v>5840000000</v>
      </c>
      <c r="H119" s="13">
        <v>20386821891</v>
      </c>
      <c r="I119" s="11">
        <f t="shared" si="31"/>
        <v>1127.1348252043558</v>
      </c>
      <c r="J119" s="11">
        <v>1936.8180843085404</v>
      </c>
      <c r="K119" s="11">
        <v>1.2569699999999999</v>
      </c>
      <c r="L119" s="11">
        <v>1.403556</v>
      </c>
      <c r="M119" s="12">
        <f t="shared" si="32"/>
        <v>944.6938796385989</v>
      </c>
      <c r="N119" s="12">
        <f t="shared" si="33"/>
        <v>1511.3193019928326</v>
      </c>
      <c r="O119" s="14"/>
      <c r="Q119" s="11">
        <v>357.69740000000002</v>
      </c>
      <c r="R119" s="11">
        <v>383.42099999999999</v>
      </c>
      <c r="S119" s="11">
        <v>412.51139999999998</v>
      </c>
      <c r="T119" s="11">
        <v>470.64640000000003</v>
      </c>
      <c r="U119" s="11">
        <v>469.47129999999999</v>
      </c>
      <c r="V119" s="11">
        <v>357.41149999999999</v>
      </c>
      <c r="W119" s="11">
        <v>405.59930000000003</v>
      </c>
      <c r="X119" s="11">
        <v>359.37569999999999</v>
      </c>
      <c r="Y119" s="11">
        <v>437.68950000000001</v>
      </c>
      <c r="Z119" s="11">
        <v>634.06399999999996</v>
      </c>
      <c r="AA119" s="11">
        <v>676.75900000000001</v>
      </c>
      <c r="AB119" s="11">
        <v>715.60170000000005</v>
      </c>
      <c r="AC119" s="11">
        <v>743.42049999999995</v>
      </c>
      <c r="AD119" s="11">
        <v>759.37440000000004</v>
      </c>
      <c r="AE119" s="11">
        <f t="shared" si="29"/>
        <v>1.4070231395212887</v>
      </c>
      <c r="AF119" s="53">
        <v>0.63495534303726797</v>
      </c>
      <c r="AG119" s="11">
        <v>11.06317</v>
      </c>
      <c r="AH119" s="11">
        <v>12.59625</v>
      </c>
      <c r="AI119" s="11">
        <v>13.319690000000001</v>
      </c>
      <c r="AJ119" s="11">
        <v>7.0089329999999999</v>
      </c>
      <c r="AL119" s="11">
        <v>2.2262164335437364</v>
      </c>
      <c r="AM119" s="5"/>
      <c r="AN119" s="5">
        <v>13.422219183217269</v>
      </c>
      <c r="AO119" s="5"/>
      <c r="AP119" s="5">
        <v>9.0164216290774153</v>
      </c>
      <c r="AR119" s="11">
        <v>9.0010943779999995</v>
      </c>
      <c r="AS119" s="5"/>
      <c r="AT119" s="5">
        <v>43.792061823333519</v>
      </c>
      <c r="AU119" s="5"/>
      <c r="AV119" s="5">
        <v>68.858957579142896</v>
      </c>
      <c r="AW119" s="11">
        <v>0.14285714285714285</v>
      </c>
      <c r="AY119" s="4" t="s">
        <v>444</v>
      </c>
      <c r="AZ119" s="12">
        <v>-20000</v>
      </c>
      <c r="BA119" s="12">
        <v>5181279</v>
      </c>
      <c r="BB119" s="10">
        <v>11003829.130000001</v>
      </c>
      <c r="BC119" s="11">
        <f t="shared" si="34"/>
        <v>49.819990384615387</v>
      </c>
      <c r="BD119" s="16">
        <v>50.245795114155257</v>
      </c>
      <c r="BE119" s="5"/>
      <c r="BF119" s="5">
        <v>23.619031718454387</v>
      </c>
      <c r="BG119" s="5"/>
      <c r="BH119" s="5">
        <v>31.455703956700919</v>
      </c>
      <c r="BI119" s="17">
        <v>101.7612305</v>
      </c>
      <c r="BJ119" s="11">
        <v>75.997607500000001</v>
      </c>
      <c r="BK119" s="3">
        <v>2352</v>
      </c>
      <c r="BL119" s="12">
        <v>6.8341742689830172E-4</v>
      </c>
      <c r="BM119" s="5">
        <v>3.2391771288591915</v>
      </c>
      <c r="BN119" s="5">
        <v>0.52853518197502924</v>
      </c>
      <c r="BO119" s="5">
        <v>0.11878608987312937</v>
      </c>
      <c r="BP119" s="5">
        <v>6.5540000000000003</v>
      </c>
      <c r="BQ119" s="5">
        <v>4.9669999999999996</v>
      </c>
      <c r="BR119" s="3">
        <v>95.9</v>
      </c>
      <c r="BS119" s="11">
        <v>100</v>
      </c>
      <c r="BT119" s="11">
        <v>12.621430397033691</v>
      </c>
      <c r="BU119" s="10">
        <v>2071</v>
      </c>
      <c r="BV119" s="11">
        <v>41.551707317073173</v>
      </c>
      <c r="BW119" s="11">
        <v>48.081439024390242</v>
      </c>
      <c r="BX119" s="17">
        <v>87.964178956465105</v>
      </c>
      <c r="BY119" s="17">
        <v>89.570014237028857</v>
      </c>
      <c r="BZ119" s="17">
        <v>0.82369999999999999</v>
      </c>
      <c r="CA119" s="17">
        <v>1.2051000000000001</v>
      </c>
      <c r="CB119" s="17">
        <v>23.36608</v>
      </c>
      <c r="CC119" s="17">
        <v>0.5</v>
      </c>
      <c r="CD119" s="17">
        <v>0.3</v>
      </c>
      <c r="CE119" s="17">
        <v>0.74629999999999996</v>
      </c>
      <c r="CG119" s="5">
        <v>2.6753391041453387</v>
      </c>
      <c r="CH119" s="5">
        <v>0.36012029897056447</v>
      </c>
      <c r="CI119" s="5">
        <v>26.079777782184504</v>
      </c>
      <c r="CJ119" s="8">
        <v>5.766</v>
      </c>
      <c r="CL119" s="3">
        <v>45.61</v>
      </c>
      <c r="CM119" s="5">
        <v>51.46</v>
      </c>
      <c r="CN119" s="5">
        <v>5.23</v>
      </c>
      <c r="CP119" s="11">
        <v>0.69321602582931519</v>
      </c>
      <c r="CQ119" s="11">
        <v>-0.577190918</v>
      </c>
      <c r="CR119" s="11">
        <v>-0.410176922</v>
      </c>
      <c r="CS119" s="12">
        <v>4</v>
      </c>
      <c r="CT119" s="11">
        <v>-0.47899839700000002</v>
      </c>
      <c r="CV119" s="45"/>
      <c r="CW119" s="46"/>
      <c r="CX119" s="46"/>
      <c r="CY119" s="46"/>
      <c r="CZ119" s="46"/>
      <c r="DA119" s="48"/>
      <c r="DB119" s="49"/>
      <c r="DC119" s="17"/>
      <c r="DD119" s="13">
        <v>1</v>
      </c>
      <c r="DG119" s="11">
        <v>-17.291500091552734</v>
      </c>
      <c r="DH119" s="50">
        <v>781072.6</v>
      </c>
      <c r="DI119" s="20">
        <v>0.26047408580780029</v>
      </c>
      <c r="DJ119" s="21">
        <f t="shared" si="27"/>
        <v>23</v>
      </c>
      <c r="DL119" s="12">
        <f t="shared" si="20"/>
        <v>3.1039438070791237</v>
      </c>
    </row>
    <row r="120" spans="1:116" ht="15">
      <c r="A120" s="2" t="s">
        <v>133</v>
      </c>
      <c r="B120" s="1" t="s">
        <v>132</v>
      </c>
      <c r="C120" s="1" t="s">
        <v>132</v>
      </c>
      <c r="D120" s="10">
        <v>915325</v>
      </c>
      <c r="E120" s="10">
        <v>2109000</v>
      </c>
      <c r="F120" s="11">
        <f t="shared" si="19"/>
        <v>2.4549705500350116</v>
      </c>
      <c r="G120" s="51">
        <v>11300000000</v>
      </c>
      <c r="H120" s="13">
        <v>30953290881</v>
      </c>
      <c r="I120" s="11">
        <f t="shared" si="31"/>
        <v>40784.81534404157</v>
      </c>
      <c r="J120" s="11">
        <v>40703.597435951109</v>
      </c>
      <c r="K120" s="11">
        <v>1.8362909999999999</v>
      </c>
      <c r="L120" s="11">
        <v>2.3935089999999999</v>
      </c>
      <c r="M120" s="12">
        <f t="shared" si="32"/>
        <v>12802.017234381668</v>
      </c>
      <c r="N120" s="12">
        <f t="shared" si="33"/>
        <v>12870.106419893416</v>
      </c>
      <c r="O120" s="14"/>
      <c r="Q120" s="11">
        <v>2481.4850000000001</v>
      </c>
      <c r="R120" s="11">
        <v>3188.5239999999999</v>
      </c>
      <c r="S120" s="11">
        <v>3793.5279999999998</v>
      </c>
      <c r="T120" s="11">
        <v>3875.1010000000001</v>
      </c>
      <c r="U120" s="11">
        <v>3880.2350000000001</v>
      </c>
      <c r="V120" s="11">
        <v>2931.9079999999999</v>
      </c>
      <c r="W120" s="11">
        <v>3309.0309999999999</v>
      </c>
      <c r="X120" s="11">
        <v>3196.9290000000001</v>
      </c>
      <c r="Y120" s="11">
        <v>3367.1379999999999</v>
      </c>
      <c r="Z120" s="11">
        <v>4301.0020000000004</v>
      </c>
      <c r="AA120" s="11">
        <v>4811.7470000000003</v>
      </c>
      <c r="AB120" s="11">
        <v>4779.9110000000001</v>
      </c>
      <c r="AC120" s="11">
        <v>4954.5889999999999</v>
      </c>
      <c r="AD120" s="11">
        <v>4777.3850000000002</v>
      </c>
      <c r="AE120" s="11">
        <f t="shared" si="29"/>
        <v>0.61565176086435802</v>
      </c>
      <c r="AF120" s="53">
        <v>-0.50207692093961098</v>
      </c>
      <c r="AG120" s="11">
        <v>40.610379999999999</v>
      </c>
      <c r="AH120" s="11">
        <v>31.05846</v>
      </c>
      <c r="AI120" s="11">
        <v>29.251539999999999</v>
      </c>
      <c r="AJ120" s="11">
        <v>3.4417529999999998</v>
      </c>
      <c r="AL120" s="11">
        <v>13.877624122094437</v>
      </c>
      <c r="AM120" s="5"/>
      <c r="AN120" s="5">
        <v>24.243625989842521</v>
      </c>
      <c r="AO120" s="5"/>
      <c r="AP120" s="5">
        <v>-0.67569852061505287</v>
      </c>
      <c r="AR120" s="11">
        <v>5.2911110609999996</v>
      </c>
      <c r="AS120" s="5"/>
      <c r="AT120" s="5">
        <v>59.886911691335442</v>
      </c>
      <c r="AU120" s="5"/>
      <c r="AV120" s="5">
        <v>106.5089741457611</v>
      </c>
      <c r="AY120" s="4" t="s">
        <v>445</v>
      </c>
      <c r="AZ120" s="12">
        <v>-1000</v>
      </c>
      <c r="BA120" s="12">
        <v>277063.90000000002</v>
      </c>
      <c r="BB120" s="10">
        <v>782861.0453</v>
      </c>
      <c r="BC120" s="11">
        <f t="shared" si="34"/>
        <v>30.269456204080523</v>
      </c>
      <c r="BD120" s="16">
        <v>37.120011631104788</v>
      </c>
      <c r="BE120" s="5"/>
      <c r="BF120" s="5">
        <v>32.678608768383633</v>
      </c>
      <c r="BG120" s="5"/>
      <c r="BH120" s="5">
        <v>9.3524778699379674</v>
      </c>
      <c r="BI120" s="17">
        <v>752.42205439999998</v>
      </c>
      <c r="BJ120" s="11">
        <v>40.913200700000004</v>
      </c>
      <c r="BK120" s="3">
        <v>1229</v>
      </c>
      <c r="BL120" s="12">
        <v>0.30899819796092065</v>
      </c>
      <c r="BM120" s="5">
        <v>0</v>
      </c>
      <c r="BN120" s="5">
        <v>0</v>
      </c>
      <c r="BO120" s="5">
        <v>1.4524987420230375</v>
      </c>
      <c r="BP120" s="5">
        <v>6.6539999999999999</v>
      </c>
      <c r="BQ120" s="5">
        <v>3.29</v>
      </c>
      <c r="BR120" s="3">
        <v>33.6</v>
      </c>
      <c r="BS120" s="11">
        <v>61.949807405471802</v>
      </c>
      <c r="BT120" s="11">
        <v>3.8763470649719238</v>
      </c>
      <c r="BU120" s="10">
        <v>2349</v>
      </c>
      <c r="BV120" s="11">
        <v>55.146951219512204</v>
      </c>
      <c r="BW120" s="11">
        <v>61.579536585365858</v>
      </c>
      <c r="BX120" s="17">
        <v>91.417309521293461</v>
      </c>
      <c r="BY120" s="17">
        <v>68.023953671407838</v>
      </c>
      <c r="BZ120" s="17">
        <v>3.7692999999999999</v>
      </c>
      <c r="CA120" s="17">
        <v>7.3654000000000002</v>
      </c>
      <c r="CC120" s="17">
        <v>3.8</v>
      </c>
      <c r="CD120" s="17">
        <v>2.4</v>
      </c>
      <c r="CE120" s="17">
        <v>7.6923000000000004</v>
      </c>
      <c r="CG120" s="5">
        <v>5.8724990638545611</v>
      </c>
      <c r="CH120" s="5">
        <v>6.5449577801861416</v>
      </c>
      <c r="CI120" s="5">
        <v>56.053579299694121</v>
      </c>
      <c r="CJ120" s="8">
        <v>109.494</v>
      </c>
      <c r="CL120" s="3"/>
      <c r="CM120" s="5"/>
      <c r="CN120" s="5"/>
      <c r="CP120" s="11">
        <v>0.63290399312973022</v>
      </c>
      <c r="CQ120" s="11">
        <v>0.26484812800000002</v>
      </c>
      <c r="CR120" s="11">
        <v>0.23424542700000001</v>
      </c>
      <c r="CS120" s="12">
        <v>2</v>
      </c>
      <c r="CT120" s="11">
        <v>-0.80447411700000004</v>
      </c>
      <c r="CV120" s="45"/>
      <c r="CW120" s="46"/>
      <c r="CX120" s="46"/>
      <c r="CY120" s="46"/>
      <c r="CZ120" s="46"/>
      <c r="DA120" s="48"/>
      <c r="DB120" s="49"/>
      <c r="DC120" s="17"/>
      <c r="DD120" s="13">
        <v>1</v>
      </c>
      <c r="DG120" s="11">
        <v>-22.10413932800293</v>
      </c>
      <c r="DH120" s="50">
        <v>802492.1</v>
      </c>
      <c r="DJ120" s="21">
        <f t="shared" si="27"/>
        <v>28</v>
      </c>
      <c r="DL120" s="12">
        <f t="shared" si="20"/>
        <v>1.5482043610071328</v>
      </c>
    </row>
    <row r="121" spans="1:116" ht="15">
      <c r="A121" s="2" t="s">
        <v>145</v>
      </c>
      <c r="B121" s="1" t="s">
        <v>144</v>
      </c>
      <c r="C121" s="1" t="s">
        <v>144</v>
      </c>
      <c r="D121" s="10">
        <v>13200000</v>
      </c>
      <c r="E121" s="10">
        <v>28600000</v>
      </c>
      <c r="F121" s="11">
        <f t="shared" si="19"/>
        <v>2.2740879065690636</v>
      </c>
      <c r="G121" s="51">
        <v>11210000000</v>
      </c>
      <c r="H121" s="12">
        <v>93426316374</v>
      </c>
      <c r="I121" s="11">
        <f t="shared" si="31"/>
        <v>2172.3517946416355</v>
      </c>
      <c r="J121" s="11">
        <v>7200.0652549656015</v>
      </c>
      <c r="K121" s="11">
        <v>1.1645129999999999</v>
      </c>
      <c r="L121" s="11">
        <v>1.933103</v>
      </c>
      <c r="M121" s="12">
        <f t="shared" si="32"/>
        <v>1785.4934184135589</v>
      </c>
      <c r="N121" s="12">
        <f t="shared" si="33"/>
        <v>2604.1385564677798</v>
      </c>
      <c r="O121" s="14"/>
      <c r="Q121" s="11">
        <v>632.23609999999996</v>
      </c>
      <c r="R121" s="11">
        <v>655.47389999999996</v>
      </c>
      <c r="S121" s="11">
        <v>685.99260000000004</v>
      </c>
      <c r="T121" s="11">
        <v>698.00699999999995</v>
      </c>
      <c r="U121" s="11">
        <v>699.06050000000005</v>
      </c>
      <c r="V121" s="11">
        <v>795.83920000000001</v>
      </c>
      <c r="W121" s="11">
        <v>867.33810000000005</v>
      </c>
      <c r="X121" s="11">
        <v>963.26409999999998</v>
      </c>
      <c r="Y121" s="11">
        <v>1075.144</v>
      </c>
      <c r="Z121" s="11">
        <v>1045.854</v>
      </c>
      <c r="AA121" s="11">
        <v>1068.413</v>
      </c>
      <c r="AB121" s="11">
        <v>1092.472</v>
      </c>
      <c r="AC121" s="11">
        <v>1142.624</v>
      </c>
      <c r="AD121" s="11">
        <v>1211.67</v>
      </c>
      <c r="AE121" s="11">
        <f t="shared" si="29"/>
        <v>1.6221344734175938</v>
      </c>
      <c r="AF121" s="53">
        <v>-1.05853466843625</v>
      </c>
      <c r="AG121" s="11">
        <v>13.996600000000001</v>
      </c>
      <c r="AH121" s="11">
        <v>35.955410000000001</v>
      </c>
      <c r="AI121" s="11">
        <v>21.719709999999999</v>
      </c>
      <c r="AJ121" s="11">
        <v>14.43474</v>
      </c>
      <c r="AK121" s="11">
        <v>10.029569074025542</v>
      </c>
      <c r="AL121" s="11">
        <v>7.9957417154595101</v>
      </c>
      <c r="AM121" s="5">
        <v>7.5855407070438616</v>
      </c>
      <c r="AN121" s="5">
        <v>11.147684766112055</v>
      </c>
      <c r="AO121" s="5"/>
      <c r="AP121" s="5">
        <v>0.30465038784552628</v>
      </c>
      <c r="AR121" s="11">
        <v>0.30465038799999999</v>
      </c>
      <c r="AS121" s="5">
        <v>13.366725542599198</v>
      </c>
      <c r="AT121" s="5">
        <v>37.415196284209244</v>
      </c>
      <c r="AU121" s="5">
        <v>22.267818301576312</v>
      </c>
      <c r="AV121" s="5">
        <v>53.119599671253766</v>
      </c>
      <c r="AW121" s="11">
        <v>0.25714285714285712</v>
      </c>
      <c r="AX121" s="11">
        <v>16.147515760000001</v>
      </c>
      <c r="AY121" s="4"/>
      <c r="AZ121" s="12">
        <v>-100000</v>
      </c>
      <c r="BA121" s="12">
        <v>5160306</v>
      </c>
      <c r="BB121" s="10">
        <v>13307188.25</v>
      </c>
      <c r="BC121" s="11">
        <f t="shared" si="34"/>
        <v>39.093227272727276</v>
      </c>
      <c r="BD121" s="16">
        <v>46.528630244755242</v>
      </c>
      <c r="BE121" s="5">
        <v>8.1764563234111201</v>
      </c>
      <c r="BF121" s="5">
        <v>15.913173279695206</v>
      </c>
      <c r="BG121" s="5">
        <v>71.75577275207759</v>
      </c>
      <c r="BH121" s="5">
        <v>33.849555016456122</v>
      </c>
      <c r="BI121" s="17">
        <v>102.0794799</v>
      </c>
      <c r="BJ121" s="11">
        <v>92.942082900000003</v>
      </c>
      <c r="BK121" s="3">
        <v>6739</v>
      </c>
      <c r="BL121" s="12">
        <v>0</v>
      </c>
      <c r="BM121" s="5">
        <v>0</v>
      </c>
      <c r="BN121" s="5">
        <v>4.1966638801380336</v>
      </c>
      <c r="BO121" s="5">
        <v>0.12098168441397676</v>
      </c>
      <c r="BP121" s="5">
        <v>6.0759999999999996</v>
      </c>
      <c r="BQ121" s="5">
        <v>2.823</v>
      </c>
      <c r="BR121" s="3">
        <v>38.6</v>
      </c>
      <c r="BS121" s="11">
        <v>65.144312381744385</v>
      </c>
      <c r="BT121" s="11">
        <v>2.7946000918745995E-2</v>
      </c>
      <c r="BU121" s="10">
        <v>2349</v>
      </c>
      <c r="BV121" s="11">
        <v>45.31960975609757</v>
      </c>
      <c r="BW121" s="11">
        <v>67.066439024390249</v>
      </c>
      <c r="BX121" s="17">
        <v>82.465620813132887</v>
      </c>
      <c r="BY121" s="17">
        <v>68.332136912205016</v>
      </c>
      <c r="BZ121" s="17">
        <v>0.44090000000000001</v>
      </c>
      <c r="CA121" s="17">
        <v>3.2355999999999998</v>
      </c>
      <c r="CC121" s="17">
        <v>3.1</v>
      </c>
      <c r="CD121" s="17">
        <v>2</v>
      </c>
      <c r="CE121" s="17">
        <v>2.3717000000000001</v>
      </c>
      <c r="CG121" s="5">
        <v>2.1336148150193801</v>
      </c>
      <c r="CH121" s="5">
        <v>2.7975447405354936</v>
      </c>
      <c r="CI121" s="5">
        <v>25.972171294016245</v>
      </c>
      <c r="CJ121" s="8">
        <v>4.37</v>
      </c>
      <c r="CL121" s="3">
        <v>47.3</v>
      </c>
      <c r="CM121" s="5">
        <v>54.24</v>
      </c>
      <c r="CN121" s="5">
        <v>6.1</v>
      </c>
      <c r="CP121" s="11">
        <v>0.66322201490402222</v>
      </c>
      <c r="CQ121" s="11">
        <v>-0.96168891199999995</v>
      </c>
      <c r="CR121" s="11">
        <v>-0.75095980299999998</v>
      </c>
      <c r="CS121" s="12">
        <v>4</v>
      </c>
      <c r="CT121" s="11">
        <v>1.8082192340000001</v>
      </c>
      <c r="CV121" s="45"/>
      <c r="CW121" s="46"/>
      <c r="CX121" s="46"/>
      <c r="CY121" s="46"/>
      <c r="CZ121" s="46"/>
      <c r="DA121" s="48"/>
      <c r="DB121" s="49"/>
      <c r="DC121" s="17"/>
      <c r="DE121" s="12">
        <v>1</v>
      </c>
      <c r="DG121" s="11">
        <v>28.298980712890625</v>
      </c>
      <c r="DH121" s="50">
        <v>147402.70000000001</v>
      </c>
      <c r="DJ121" s="21">
        <f t="shared" si="27"/>
        <v>18</v>
      </c>
      <c r="DL121" s="12">
        <f t="shared" si="20"/>
        <v>1.3457837121667593</v>
      </c>
    </row>
    <row r="122" spans="1:116" ht="15">
      <c r="A122" s="2" t="s">
        <v>141</v>
      </c>
      <c r="B122" s="1" t="s">
        <v>140</v>
      </c>
      <c r="C122" s="1" t="s">
        <v>140</v>
      </c>
      <c r="D122" s="10">
        <v>13700000</v>
      </c>
      <c r="E122" s="10">
        <v>16700000</v>
      </c>
      <c r="F122" s="11">
        <f t="shared" si="19"/>
        <v>0.58239084290773568</v>
      </c>
      <c r="G122" s="51">
        <v>634000000000</v>
      </c>
      <c r="H122" s="23">
        <v>1488000000000</v>
      </c>
      <c r="I122" s="11">
        <f t="shared" si="31"/>
        <v>126840.56361224319</v>
      </c>
      <c r="J122" s="11">
        <v>163958.25439158961</v>
      </c>
      <c r="K122" s="11">
        <v>2.772418</v>
      </c>
      <c r="L122" s="11">
        <v>3.0845850000000001</v>
      </c>
      <c r="M122" s="12">
        <f t="shared" si="32"/>
        <v>56570.924181553266</v>
      </c>
      <c r="N122" s="12">
        <f t="shared" si="33"/>
        <v>68873.668588831162</v>
      </c>
      <c r="O122" s="14">
        <v>9835.1419999999998</v>
      </c>
      <c r="P122" s="15">
        <v>11662.97</v>
      </c>
      <c r="Q122" s="11">
        <v>13017.26</v>
      </c>
      <c r="R122" s="11">
        <v>15359.38</v>
      </c>
      <c r="S122" s="11">
        <v>18596.18</v>
      </c>
      <c r="T122" s="11">
        <v>20639.72</v>
      </c>
      <c r="U122" s="11">
        <v>22917.75</v>
      </c>
      <c r="V122" s="11">
        <v>23496.33</v>
      </c>
      <c r="W122" s="11">
        <v>26883.040000000001</v>
      </c>
      <c r="X122" s="11">
        <v>29074.5</v>
      </c>
      <c r="Y122" s="11">
        <v>34503.61</v>
      </c>
      <c r="Z122" s="11">
        <v>35888.480000000003</v>
      </c>
      <c r="AA122" s="11">
        <v>36810.99</v>
      </c>
      <c r="AB122" s="11">
        <v>37728.92</v>
      </c>
      <c r="AC122" s="11">
        <v>38653.69</v>
      </c>
      <c r="AD122" s="11">
        <v>37050.730000000003</v>
      </c>
      <c r="AE122" s="11">
        <f t="shared" si="29"/>
        <v>1.720796117711866</v>
      </c>
      <c r="AF122" s="53">
        <v>0.11790283265887901</v>
      </c>
      <c r="AG122" s="11">
        <v>19.354700000000001</v>
      </c>
      <c r="AH122" s="11">
        <v>17.37819</v>
      </c>
      <c r="AI122" s="11">
        <v>18.760470000000002</v>
      </c>
      <c r="AJ122" s="11">
        <v>26.585260000000002</v>
      </c>
      <c r="AK122" s="11">
        <v>25.781396044416194</v>
      </c>
      <c r="AL122" s="11">
        <v>25.734468825411078</v>
      </c>
      <c r="AM122" s="5">
        <v>22.859573036228362</v>
      </c>
      <c r="AN122" s="5">
        <v>28.525380212133118</v>
      </c>
      <c r="AO122" s="5">
        <v>-1.3421595111871687</v>
      </c>
      <c r="AP122" s="5">
        <v>-3.6905465351071003</v>
      </c>
      <c r="AQ122" s="11">
        <v>1.32190176</v>
      </c>
      <c r="AR122" s="11">
        <v>4.2022665180000001</v>
      </c>
      <c r="AS122" s="5">
        <v>45.399484054286461</v>
      </c>
      <c r="AT122" s="5">
        <v>62.185202592738086</v>
      </c>
      <c r="AU122" s="5">
        <v>94.475081317530936</v>
      </c>
      <c r="AV122" s="5">
        <v>131.62460014591167</v>
      </c>
      <c r="AW122" s="11">
        <v>1</v>
      </c>
      <c r="AY122" s="4" t="s">
        <v>446</v>
      </c>
      <c r="AZ122" s="12">
        <v>100000</v>
      </c>
      <c r="BA122" s="12">
        <v>4998401</v>
      </c>
      <c r="BB122" s="10">
        <v>8983798.9419999998</v>
      </c>
      <c r="BC122" s="11">
        <f t="shared" si="34"/>
        <v>36.484678832116785</v>
      </c>
      <c r="BD122" s="16">
        <v>53.795203245508979</v>
      </c>
      <c r="BE122" s="5">
        <v>34.897575357088392</v>
      </c>
      <c r="BF122" s="5">
        <v>23.971542666309603</v>
      </c>
      <c r="BG122" s="5">
        <v>4.7323743201341939</v>
      </c>
      <c r="BH122" s="5">
        <v>1.7324081221152785</v>
      </c>
      <c r="BI122" s="17">
        <v>22603.034210000002</v>
      </c>
      <c r="BJ122" s="11">
        <v>2.4560139000000003</v>
      </c>
      <c r="BK122" s="3">
        <v>43226</v>
      </c>
      <c r="BL122" s="12">
        <v>0</v>
      </c>
      <c r="BM122" s="5">
        <v>0.82155345679721503</v>
      </c>
      <c r="BN122" s="5">
        <v>0</v>
      </c>
      <c r="BO122" s="5">
        <v>10.566794549233485</v>
      </c>
      <c r="BP122" s="5">
        <v>1.6639999999999999</v>
      </c>
      <c r="BQ122" s="5">
        <v>1.7893300000000001</v>
      </c>
      <c r="BR122" s="3">
        <v>3.7</v>
      </c>
      <c r="BS122" s="11">
        <v>0</v>
      </c>
      <c r="BT122" s="11">
        <v>1.9999999949504854E-6</v>
      </c>
      <c r="BU122" s="10">
        <v>3243</v>
      </c>
      <c r="BV122" s="11">
        <v>74.498780487804893</v>
      </c>
      <c r="BW122" s="11">
        <v>80.548780487804891</v>
      </c>
      <c r="BX122" s="17">
        <v>56.574252738608436</v>
      </c>
      <c r="BY122" s="17">
        <v>48.787011381523023</v>
      </c>
      <c r="BZ122" s="17">
        <v>8.6809999999999992</v>
      </c>
      <c r="CA122" s="17">
        <v>11.164999999999999</v>
      </c>
      <c r="CC122" s="17">
        <v>24.8</v>
      </c>
      <c r="CD122" s="17">
        <v>16.5</v>
      </c>
      <c r="CE122" s="17">
        <v>10.905900000000001</v>
      </c>
      <c r="CF122" s="17">
        <v>524</v>
      </c>
      <c r="CG122" s="5">
        <v>89.964161305219065</v>
      </c>
      <c r="CH122" s="5">
        <v>44.279655301030878</v>
      </c>
      <c r="CI122" s="5">
        <v>128.13274024404865</v>
      </c>
      <c r="CJ122" s="8">
        <v>682.36</v>
      </c>
      <c r="CK122" s="11">
        <v>28.600000381469727</v>
      </c>
      <c r="CL122" s="3"/>
      <c r="CM122" s="5"/>
      <c r="CN122" s="5"/>
      <c r="CO122" s="11">
        <v>0.67000001668930054</v>
      </c>
      <c r="CP122" s="11">
        <v>0.10537230223417282</v>
      </c>
      <c r="CQ122" s="11">
        <v>1.781047319</v>
      </c>
      <c r="CR122" s="11">
        <v>2.1013990210000002</v>
      </c>
      <c r="CS122" s="12">
        <v>1</v>
      </c>
      <c r="CT122" s="11">
        <v>-0.94677761599999999</v>
      </c>
      <c r="CV122" s="45">
        <v>41.4</v>
      </c>
      <c r="CW122" s="45">
        <v>40.200000000000003</v>
      </c>
      <c r="CX122" s="45">
        <v>38.1</v>
      </c>
      <c r="CY122" s="45">
        <v>9.8000000000000007</v>
      </c>
      <c r="CZ122" s="46"/>
      <c r="DA122" s="45">
        <v>45</v>
      </c>
      <c r="DB122" s="49"/>
      <c r="DC122" s="17">
        <v>80.2</v>
      </c>
      <c r="DF122" s="12">
        <v>1</v>
      </c>
      <c r="DG122" s="11">
        <v>52.209381103515625</v>
      </c>
      <c r="DH122" s="50">
        <v>32983.360000000001</v>
      </c>
      <c r="DI122" s="20">
        <v>0.68742692470550537</v>
      </c>
      <c r="DJ122" s="21">
        <f t="shared" si="27"/>
        <v>8</v>
      </c>
      <c r="DL122" s="12">
        <f t="shared" si="20"/>
        <v>1.3363854591448288</v>
      </c>
    </row>
    <row r="123" spans="1:116" ht="15">
      <c r="A123" s="2" t="s">
        <v>147</v>
      </c>
      <c r="B123" s="1" t="s">
        <v>146</v>
      </c>
      <c r="C123" s="1" t="s">
        <v>146</v>
      </c>
      <c r="D123" s="10">
        <v>3117800</v>
      </c>
      <c r="E123" s="10">
        <v>4213000</v>
      </c>
      <c r="F123" s="11">
        <f t="shared" si="19"/>
        <v>0.88543340617775279</v>
      </c>
      <c r="G123" s="51">
        <v>114100000000</v>
      </c>
      <c r="H123" s="22">
        <v>279288000000</v>
      </c>
      <c r="I123" s="11">
        <f t="shared" si="31"/>
        <v>91997.432779789917</v>
      </c>
      <c r="J123" s="11">
        <v>121457.90384391743</v>
      </c>
      <c r="K123" s="11">
        <v>3.0378349999999998</v>
      </c>
      <c r="L123" s="11">
        <v>3.248939</v>
      </c>
      <c r="M123" s="12">
        <f t="shared" si="32"/>
        <v>45621.164784253524</v>
      </c>
      <c r="N123" s="12">
        <f t="shared" si="33"/>
        <v>49837.06364607998</v>
      </c>
      <c r="O123" s="14">
        <v>11383.35</v>
      </c>
      <c r="P123" s="15">
        <v>11850.69</v>
      </c>
      <c r="Q123" s="11">
        <v>13802.2</v>
      </c>
      <c r="R123" s="11">
        <v>15920.96</v>
      </c>
      <c r="S123" s="11">
        <v>16328.53</v>
      </c>
      <c r="T123" s="11">
        <v>18147.97</v>
      </c>
      <c r="U123" s="11">
        <v>17385.79</v>
      </c>
      <c r="V123" s="11">
        <v>19044.78</v>
      </c>
      <c r="W123" s="11">
        <v>19584.169999999998</v>
      </c>
      <c r="X123" s="11">
        <v>21371.69</v>
      </c>
      <c r="Y123" s="11">
        <v>23645.360000000001</v>
      </c>
      <c r="Z123" s="11">
        <v>27448.55</v>
      </c>
      <c r="AA123" s="11">
        <v>27835.919999999998</v>
      </c>
      <c r="AB123" s="11">
        <v>28300.89</v>
      </c>
      <c r="AC123" s="11">
        <v>27776.99</v>
      </c>
      <c r="AD123" s="11">
        <v>27864.89</v>
      </c>
      <c r="AE123" s="11">
        <f t="shared" si="29"/>
        <v>1.261202249069276</v>
      </c>
      <c r="AF123" s="53">
        <v>-0.1441296245782</v>
      </c>
      <c r="AG123" s="11">
        <v>17.15934</v>
      </c>
      <c r="AH123" s="11">
        <v>18.245719999999999</v>
      </c>
      <c r="AI123" s="11">
        <v>18.60191</v>
      </c>
      <c r="AJ123" s="11">
        <v>21.610099999999999</v>
      </c>
      <c r="AK123" s="11">
        <v>19.755715078790146</v>
      </c>
      <c r="AL123" s="11">
        <v>19.80277100350369</v>
      </c>
      <c r="AM123" s="5">
        <v>18.169403772767215</v>
      </c>
      <c r="AN123" s="5">
        <v>20.483274938499058</v>
      </c>
      <c r="AO123" s="5">
        <v>0.91769824206074047</v>
      </c>
      <c r="AP123" s="5">
        <v>1.622206302548469</v>
      </c>
      <c r="AQ123" s="11">
        <v>1.087992761</v>
      </c>
      <c r="AR123" s="11">
        <v>-0.994149697</v>
      </c>
      <c r="AS123" s="5">
        <v>30.380168031215277</v>
      </c>
      <c r="AT123" s="5">
        <v>26.526341572507217</v>
      </c>
      <c r="AU123" s="5">
        <v>53.654436104309646</v>
      </c>
      <c r="AV123" s="5">
        <v>54.730514052033527</v>
      </c>
      <c r="AW123" s="11">
        <v>0.4</v>
      </c>
      <c r="AY123" s="4" t="s">
        <v>441</v>
      </c>
      <c r="AZ123" s="12">
        <v>50000</v>
      </c>
      <c r="BA123" s="12">
        <v>1240252</v>
      </c>
      <c r="BB123" s="10">
        <v>2355571.7969999998</v>
      </c>
      <c r="BC123" s="11">
        <f t="shared" si="34"/>
        <v>39.779716466739366</v>
      </c>
      <c r="BD123" s="16">
        <v>55.911981889389985</v>
      </c>
      <c r="BE123" s="5">
        <v>31.023736163251524</v>
      </c>
      <c r="BF123" s="5"/>
      <c r="BG123" s="5">
        <v>10.233148746066705</v>
      </c>
      <c r="BH123" s="5"/>
      <c r="BJ123" s="11">
        <v>7.6923077000000006</v>
      </c>
      <c r="BK123" s="3">
        <v>2092</v>
      </c>
      <c r="BL123" s="12">
        <v>0.2701083741343171</v>
      </c>
      <c r="BM123" s="5">
        <v>0.5852540299358947</v>
      </c>
      <c r="BN123" s="5">
        <v>0</v>
      </c>
      <c r="BO123" s="5">
        <v>7.7182905659484895</v>
      </c>
      <c r="BP123" s="5">
        <v>2.331</v>
      </c>
      <c r="BQ123" s="5">
        <v>2.14</v>
      </c>
      <c r="BR123" s="3">
        <v>4.8</v>
      </c>
      <c r="BS123" s="11">
        <v>0</v>
      </c>
      <c r="BT123" s="11">
        <v>0</v>
      </c>
      <c r="BU123" s="10">
        <v>3150</v>
      </c>
      <c r="BV123" s="11">
        <v>72.219512195121965</v>
      </c>
      <c r="BW123" s="11">
        <v>80.301219512195132</v>
      </c>
      <c r="BX123" s="17">
        <v>63.109456737036332</v>
      </c>
      <c r="BY123" s="17">
        <v>49.643139613800223</v>
      </c>
      <c r="BZ123" s="17">
        <v>11.7607</v>
      </c>
      <c r="CA123" s="17">
        <v>12.5093</v>
      </c>
      <c r="CC123" s="17">
        <v>49.1</v>
      </c>
      <c r="CD123" s="17">
        <v>24.4</v>
      </c>
      <c r="CE123" s="17">
        <v>12.4253</v>
      </c>
      <c r="CF123" s="17">
        <v>525.5</v>
      </c>
      <c r="CG123" s="5">
        <v>83.414430696510493</v>
      </c>
      <c r="CH123" s="5">
        <v>43.329162611798502</v>
      </c>
      <c r="CI123" s="5">
        <v>108.90217340933314</v>
      </c>
      <c r="CJ123" s="8">
        <v>473.72800000000001</v>
      </c>
      <c r="CK123" s="11">
        <v>30.040000915527344</v>
      </c>
      <c r="CL123" s="3"/>
      <c r="CM123" s="5"/>
      <c r="CN123" s="5"/>
      <c r="CO123" s="11">
        <v>0.67000001668930054</v>
      </c>
      <c r="CP123" s="11">
        <v>0.39684998989105225</v>
      </c>
      <c r="CQ123" s="11">
        <v>1.9099086199999999</v>
      </c>
      <c r="CR123" s="11">
        <v>2.376694949</v>
      </c>
      <c r="CS123" s="12">
        <v>1</v>
      </c>
      <c r="CT123" s="11">
        <v>-0.99190616300000001</v>
      </c>
      <c r="CV123" s="45">
        <v>34.599999999999994</v>
      </c>
      <c r="CW123" s="45">
        <v>25.4</v>
      </c>
      <c r="CX123" s="45">
        <v>50.7</v>
      </c>
      <c r="CY123" s="45">
        <v>15.1</v>
      </c>
      <c r="CZ123" s="45">
        <v>47.8</v>
      </c>
      <c r="DA123" s="45">
        <v>51.2</v>
      </c>
      <c r="DB123" s="49">
        <v>3</v>
      </c>
      <c r="DC123" s="17">
        <v>75.900000000000006</v>
      </c>
      <c r="DG123" s="11">
        <v>-41.814071655273438</v>
      </c>
      <c r="DH123" s="50">
        <v>249003.8</v>
      </c>
      <c r="DJ123" s="21">
        <f t="shared" si="27"/>
        <v>9</v>
      </c>
      <c r="DL123" s="12">
        <f t="shared" si="20"/>
        <v>2.1576662427805093</v>
      </c>
    </row>
    <row r="124" spans="1:116" ht="15">
      <c r="A124" s="2" t="s">
        <v>139</v>
      </c>
      <c r="B124" s="1" t="s">
        <v>138</v>
      </c>
      <c r="C124" s="1" t="s">
        <v>138</v>
      </c>
      <c r="D124" s="10">
        <v>2394899</v>
      </c>
      <c r="E124" s="10">
        <v>5541000</v>
      </c>
      <c r="F124" s="11">
        <f t="shared" si="19"/>
        <v>2.4671586208868908</v>
      </c>
      <c r="G124" s="51">
        <v>22530000000</v>
      </c>
      <c r="H124" s="13">
        <v>42427581809</v>
      </c>
      <c r="I124" s="11">
        <f t="shared" si="31"/>
        <v>31148.474533529818</v>
      </c>
      <c r="J124" s="11">
        <v>18913.049113253812</v>
      </c>
      <c r="K124" s="11">
        <v>1.6815329999999999</v>
      </c>
      <c r="L124" s="11">
        <v>2.3223669999999998</v>
      </c>
      <c r="M124" s="12">
        <f t="shared" si="32"/>
        <v>13300.225461108716</v>
      </c>
      <c r="N124" s="12">
        <f t="shared" si="33"/>
        <v>5223.390986650269</v>
      </c>
      <c r="O124" s="14">
        <v>1947.559</v>
      </c>
      <c r="P124" s="15">
        <v>2730.547</v>
      </c>
      <c r="Q124" s="11">
        <v>2546.2829999999999</v>
      </c>
      <c r="R124" s="11">
        <v>3574.8939999999998</v>
      </c>
      <c r="S124" s="11">
        <v>3669.1790000000001</v>
      </c>
      <c r="T124" s="11">
        <v>4016.9479999999999</v>
      </c>
      <c r="U124" s="11">
        <v>3067.5790000000002</v>
      </c>
      <c r="V124" s="11">
        <v>3281.9209999999998</v>
      </c>
      <c r="W124" s="11">
        <v>2179.511</v>
      </c>
      <c r="X124" s="11">
        <v>1857.558</v>
      </c>
      <c r="Y124" s="11">
        <v>2072.8090000000002</v>
      </c>
      <c r="Z124" s="11">
        <v>2056.1680000000001</v>
      </c>
      <c r="AA124" s="11">
        <v>2082.7060000000001</v>
      </c>
      <c r="AB124" s="11">
        <v>2113.2840000000001</v>
      </c>
      <c r="AC124" s="11">
        <v>2158.944</v>
      </c>
      <c r="AD124" s="11">
        <v>2191.7280000000001</v>
      </c>
      <c r="AE124" s="11">
        <f t="shared" si="29"/>
        <v>-1.7818592250426857</v>
      </c>
      <c r="AF124" s="53">
        <v>-2.8928936075296501</v>
      </c>
      <c r="AG124" s="11">
        <v>22.597280000000001</v>
      </c>
      <c r="AH124" s="11">
        <v>31.97017</v>
      </c>
      <c r="AI124" s="11">
        <v>24.683810000000001</v>
      </c>
      <c r="AJ124" s="11">
        <v>-1.9513149999999999</v>
      </c>
      <c r="AK124" s="11">
        <v>12.522227934207777</v>
      </c>
      <c r="AL124" s="11">
        <v>-2.6071679100055412</v>
      </c>
      <c r="AM124" s="5">
        <v>9.0478761354088224</v>
      </c>
      <c r="AN124" s="5">
        <v>11.916113864002536</v>
      </c>
      <c r="AO124" s="5"/>
      <c r="AP124" s="5">
        <v>7.0721595659151122</v>
      </c>
      <c r="AQ124" s="11">
        <v>0.68917553600000003</v>
      </c>
      <c r="AR124" s="11">
        <v>7.0721595659999998</v>
      </c>
      <c r="AS124" s="5">
        <v>36.939729438913247</v>
      </c>
      <c r="AT124" s="5">
        <v>61.217036038142581</v>
      </c>
      <c r="AU124" s="5">
        <v>64.982486952348523</v>
      </c>
      <c r="AV124" s="5">
        <v>96.344695817064235</v>
      </c>
      <c r="AW124" s="11">
        <v>0.25714285714285712</v>
      </c>
      <c r="AX124" s="11">
        <v>3.6014243110000002</v>
      </c>
      <c r="AY124" s="4"/>
      <c r="AZ124" s="12">
        <v>-200000</v>
      </c>
      <c r="BA124" s="12">
        <v>723309.9</v>
      </c>
      <c r="BB124" s="10">
        <v>2324996.3250000002</v>
      </c>
      <c r="BC124" s="11">
        <f t="shared" si="34"/>
        <v>30.202104556392566</v>
      </c>
      <c r="BD124" s="16">
        <v>41.95986870600975</v>
      </c>
      <c r="BE124" s="5"/>
      <c r="BF124" s="5">
        <v>29.563535871607122</v>
      </c>
      <c r="BG124" s="5"/>
      <c r="BH124" s="5">
        <v>19.005834723845997</v>
      </c>
      <c r="BJ124" s="11">
        <v>15.4242528</v>
      </c>
      <c r="BK124" s="3">
        <v>1975</v>
      </c>
      <c r="BL124" s="12">
        <v>0.70212324380311752</v>
      </c>
      <c r="BM124" s="5">
        <v>0</v>
      </c>
      <c r="BN124" s="5">
        <v>7.1225184911454228E-2</v>
      </c>
      <c r="BO124" s="5">
        <v>0.81989014579310449</v>
      </c>
      <c r="BP124" s="5">
        <v>6.5970000000000004</v>
      </c>
      <c r="BQ124" s="5">
        <v>2.6829999999999998</v>
      </c>
      <c r="BR124" s="3">
        <v>21.8</v>
      </c>
      <c r="BS124" s="11">
        <v>100</v>
      </c>
      <c r="BT124" s="11">
        <v>0.86715102195739746</v>
      </c>
      <c r="BU124" s="10">
        <v>2400</v>
      </c>
      <c r="BV124" s="11">
        <v>56.511365853658539</v>
      </c>
      <c r="BW124" s="11">
        <v>73.498829268292681</v>
      </c>
      <c r="BX124" s="17">
        <v>99.042365815973739</v>
      </c>
      <c r="BY124" s="17">
        <v>65.659558989184603</v>
      </c>
      <c r="BZ124" s="17">
        <v>2.9392999999999998</v>
      </c>
      <c r="CA124" s="17">
        <v>5.7672999999999996</v>
      </c>
      <c r="CC124" s="17">
        <v>15.9</v>
      </c>
      <c r="CD124" s="17">
        <v>10.1</v>
      </c>
      <c r="CE124" s="17">
        <v>4.8335999999999997</v>
      </c>
      <c r="CG124" s="5">
        <v>3.4826217176290308</v>
      </c>
      <c r="CH124" s="5">
        <v>4.4403426899770153</v>
      </c>
      <c r="CI124" s="5">
        <v>55.797990527268922</v>
      </c>
      <c r="CJ124" s="8">
        <v>42.723999999999997</v>
      </c>
      <c r="CL124" s="3">
        <v>52.33</v>
      </c>
      <c r="CM124" s="5">
        <v>56.88</v>
      </c>
      <c r="CN124" s="5">
        <v>3.79</v>
      </c>
      <c r="CP124" s="11">
        <v>0.48440000414848328</v>
      </c>
      <c r="CQ124" s="11">
        <v>-0.83211499</v>
      </c>
      <c r="CR124" s="11">
        <v>-0.75729532499999996</v>
      </c>
      <c r="CS124" s="12">
        <v>4</v>
      </c>
      <c r="CT124" s="11">
        <v>0.50993055300000001</v>
      </c>
      <c r="CV124" s="45"/>
      <c r="CW124" s="46"/>
      <c r="CX124" s="46"/>
      <c r="CY124" s="46"/>
      <c r="CZ124" s="46"/>
      <c r="DA124" s="48"/>
      <c r="DB124" s="49"/>
      <c r="DC124" s="17"/>
      <c r="DG124" s="11">
        <v>12.861550331115723</v>
      </c>
      <c r="DH124" s="50">
        <v>121810.7</v>
      </c>
      <c r="DJ124" s="21">
        <f t="shared" si="27"/>
        <v>18</v>
      </c>
      <c r="DL124" s="12">
        <f t="shared" si="20"/>
        <v>1.4440815791437744</v>
      </c>
    </row>
    <row r="125" spans="1:116" ht="15">
      <c r="A125" s="2" t="s">
        <v>135</v>
      </c>
      <c r="B125" s="1" t="s">
        <v>134</v>
      </c>
      <c r="C125" s="1" t="s">
        <v>134</v>
      </c>
      <c r="D125" s="10">
        <v>5419038</v>
      </c>
      <c r="E125" s="10">
        <v>15300000</v>
      </c>
      <c r="F125" s="11">
        <f t="shared" si="19"/>
        <v>3.0527485866914539</v>
      </c>
      <c r="G125" s="51">
        <v>7548000000</v>
      </c>
      <c r="H125" s="13">
        <v>16642719743</v>
      </c>
      <c r="I125" s="11">
        <f t="shared" si="31"/>
        <v>4640.1858041544047</v>
      </c>
      <c r="J125" s="11">
        <v>3465.4410425873466</v>
      </c>
      <c r="K125" s="11">
        <v>1.111569</v>
      </c>
      <c r="L125" s="11">
        <v>1.3662069999999999</v>
      </c>
      <c r="M125" s="12">
        <f t="shared" si="32"/>
        <v>2076.5312912878485</v>
      </c>
      <c r="N125" s="12">
        <f t="shared" si="33"/>
        <v>1703.5081315336511</v>
      </c>
      <c r="O125" s="14"/>
      <c r="Q125" s="11">
        <v>746.19410000000005</v>
      </c>
      <c r="R125" s="11">
        <v>884.23749999999995</v>
      </c>
      <c r="S125" s="11">
        <v>788.94399999999996</v>
      </c>
      <c r="T125" s="11">
        <v>623.32249999999999</v>
      </c>
      <c r="U125" s="11">
        <v>687.87739999999997</v>
      </c>
      <c r="V125" s="11">
        <v>526.69039999999995</v>
      </c>
      <c r="W125" s="11">
        <v>505.87670000000003</v>
      </c>
      <c r="X125" s="11">
        <v>476.61259999999999</v>
      </c>
      <c r="Y125" s="11">
        <v>475.73430000000002</v>
      </c>
      <c r="Z125" s="11">
        <v>524.58950000000004</v>
      </c>
      <c r="AA125" s="11">
        <v>534.65269999999998</v>
      </c>
      <c r="AB125" s="11">
        <v>532.45140000000004</v>
      </c>
      <c r="AC125" s="11">
        <v>631.03800000000001</v>
      </c>
      <c r="AD125" s="11">
        <v>534.36440000000005</v>
      </c>
      <c r="AE125" s="11">
        <f t="shared" si="29"/>
        <v>-0.45290011209816511</v>
      </c>
      <c r="AF125" s="53">
        <v>-0.700631742795775</v>
      </c>
      <c r="AG125" s="11">
        <v>17.90523</v>
      </c>
      <c r="AH125" s="11">
        <v>24.0426</v>
      </c>
      <c r="AI125" s="11">
        <v>18.008469999999999</v>
      </c>
      <c r="AJ125" s="11">
        <v>10.413690000000001</v>
      </c>
      <c r="AK125" s="11">
        <v>2.5670439625095747</v>
      </c>
      <c r="AM125" s="5">
        <v>10.81282204688614</v>
      </c>
      <c r="AN125" s="5"/>
      <c r="AO125" s="5">
        <v>1.551064049758295</v>
      </c>
      <c r="AP125" s="5"/>
      <c r="AQ125" s="11">
        <v>2.150844411</v>
      </c>
      <c r="AR125" s="11">
        <v>13.725413059999999</v>
      </c>
      <c r="AS125" s="5">
        <v>30.993654177804181</v>
      </c>
      <c r="AT125" s="5"/>
      <c r="AU125" s="5">
        <v>50.240183563672439</v>
      </c>
      <c r="AV125" s="5"/>
      <c r="AW125" s="11">
        <v>0.17142857142857143</v>
      </c>
      <c r="AY125" s="4"/>
      <c r="AZ125" s="12">
        <v>-28497</v>
      </c>
      <c r="BA125" s="12">
        <v>1626659</v>
      </c>
      <c r="BB125" s="10">
        <v>4799375.5760000004</v>
      </c>
      <c r="BC125" s="11">
        <f t="shared" si="34"/>
        <v>30.017486498526122</v>
      </c>
      <c r="BD125" s="16">
        <v>31.368467816993466</v>
      </c>
      <c r="BE125" s="5">
        <v>11.013402085754658</v>
      </c>
      <c r="BF125" s="5"/>
      <c r="BG125" s="5">
        <v>50.311462800625392</v>
      </c>
      <c r="BH125" s="5"/>
      <c r="BJ125" s="11">
        <v>82.933736100000004</v>
      </c>
      <c r="BK125" s="3">
        <v>4040</v>
      </c>
      <c r="BL125" s="12">
        <v>0</v>
      </c>
      <c r="BM125" s="5">
        <v>0</v>
      </c>
      <c r="BN125" s="5">
        <v>1.1972333348861015</v>
      </c>
      <c r="BO125" s="5">
        <v>6.4263953847907784E-2</v>
      </c>
      <c r="BP125" s="5">
        <v>7.8849999999999998</v>
      </c>
      <c r="BQ125" s="5">
        <v>7.069</v>
      </c>
      <c r="BR125" s="3">
        <v>75.7</v>
      </c>
      <c r="BS125" s="11">
        <v>98.422878980636597</v>
      </c>
      <c r="BT125" s="11">
        <v>23.721229553222656</v>
      </c>
      <c r="BU125" s="10">
        <v>2306</v>
      </c>
      <c r="BV125" s="11">
        <v>38.676195121951224</v>
      </c>
      <c r="BW125" s="11">
        <v>51.953414634146348</v>
      </c>
      <c r="BX125" s="17">
        <v>99.923914913541097</v>
      </c>
      <c r="BY125" s="17">
        <v>107.98164060656241</v>
      </c>
      <c r="BZ125" s="17">
        <v>0.43049999999999999</v>
      </c>
      <c r="CA125" s="17">
        <v>1.4377</v>
      </c>
      <c r="CB125" s="17">
        <v>11.652670000000001</v>
      </c>
      <c r="CC125" s="17">
        <v>1.1000000000000001</v>
      </c>
      <c r="CD125" s="17">
        <v>0.7</v>
      </c>
      <c r="CE125" s="17">
        <v>0.81100000000000005</v>
      </c>
      <c r="CG125" s="5">
        <v>0.75800671571713518</v>
      </c>
      <c r="CH125" s="5">
        <v>0.42511161796042962</v>
      </c>
      <c r="CI125" s="5">
        <v>16.997924539679328</v>
      </c>
      <c r="CJ125" s="8">
        <v>0.71599999999999997</v>
      </c>
      <c r="CL125" s="3">
        <v>34.04</v>
      </c>
      <c r="CM125" s="5">
        <v>42.75</v>
      </c>
      <c r="CN125" s="5">
        <v>8.3000000000000007</v>
      </c>
      <c r="CP125" s="11">
        <v>0.65176200866699219</v>
      </c>
      <c r="CQ125" s="11">
        <v>-0.64143353599999997</v>
      </c>
      <c r="CR125" s="11">
        <v>-0.65530877399999998</v>
      </c>
      <c r="CS125" s="12">
        <v>5</v>
      </c>
      <c r="CT125" s="11">
        <v>1.1667431180000001</v>
      </c>
      <c r="CV125" s="45"/>
      <c r="CW125" s="46"/>
      <c r="CX125" s="46"/>
      <c r="CY125" s="46"/>
      <c r="CZ125" s="46"/>
      <c r="DA125" s="48"/>
      <c r="DB125" s="49"/>
      <c r="DC125" s="17"/>
      <c r="DD125" s="12">
        <v>1</v>
      </c>
      <c r="DG125" s="11">
        <v>17.421630859375</v>
      </c>
      <c r="DH125" s="50">
        <v>1182223</v>
      </c>
      <c r="DI125" s="20">
        <v>0.12572629749774933</v>
      </c>
      <c r="DJ125" s="21">
        <f t="shared" si="27"/>
        <v>24</v>
      </c>
      <c r="DL125" s="12">
        <f t="shared" si="20"/>
        <v>-0.305541198297965</v>
      </c>
    </row>
    <row r="126" spans="1:116" ht="15">
      <c r="A126" s="2" t="s">
        <v>137</v>
      </c>
      <c r="B126" s="1" t="s">
        <v>136</v>
      </c>
      <c r="C126" s="1" t="s">
        <v>136</v>
      </c>
      <c r="D126" s="10">
        <v>64400000</v>
      </c>
      <c r="E126" s="10">
        <v>149000000</v>
      </c>
      <c r="F126" s="11">
        <f t="shared" si="19"/>
        <v>2.4671549201033858</v>
      </c>
      <c r="G126" s="51">
        <v>73390000000</v>
      </c>
      <c r="H126" s="22">
        <v>169041000000</v>
      </c>
      <c r="I126" s="11">
        <f t="shared" si="31"/>
        <v>3580</v>
      </c>
      <c r="J126" s="11">
        <v>3512.7447782739609</v>
      </c>
      <c r="M126" s="12">
        <f t="shared" si="32"/>
        <v>5548.4055609756097</v>
      </c>
      <c r="N126" s="12">
        <f t="shared" si="33"/>
        <v>6064.3759296538201</v>
      </c>
      <c r="O126" s="14">
        <v>1109.9280000000001</v>
      </c>
      <c r="P126" s="15">
        <v>1254.3320000000001</v>
      </c>
      <c r="Q126" s="11">
        <v>1527.864</v>
      </c>
      <c r="R126" s="11">
        <v>1410.36</v>
      </c>
      <c r="S126" s="11">
        <v>1388.271</v>
      </c>
      <c r="T126" s="11">
        <v>1766.1849999999999</v>
      </c>
      <c r="U126" s="11">
        <v>1452.3109999999999</v>
      </c>
      <c r="V126" s="11">
        <v>1323.405</v>
      </c>
      <c r="W126" s="11">
        <v>1179.952</v>
      </c>
      <c r="X126" s="11">
        <v>1085.383</v>
      </c>
      <c r="Y126" s="11">
        <v>1135.605</v>
      </c>
      <c r="Z126" s="11">
        <v>1543.5909999999999</v>
      </c>
      <c r="AA126" s="11">
        <v>1611.7950000000001</v>
      </c>
      <c r="AB126" s="11">
        <v>1940.1610000000001</v>
      </c>
      <c r="AC126" s="11">
        <v>1963.34</v>
      </c>
      <c r="AD126" s="11">
        <v>2033.904</v>
      </c>
      <c r="AE126" s="11">
        <f t="shared" si="29"/>
        <v>0.41510366372155072</v>
      </c>
      <c r="AF126" s="53"/>
      <c r="AG126" s="11">
        <v>8.2115679999999998</v>
      </c>
      <c r="AH126" s="11">
        <v>9.2348389999999991</v>
      </c>
      <c r="AI126" s="11">
        <v>6.4245530000000013</v>
      </c>
      <c r="AJ126" s="11">
        <v>18.600190000000001</v>
      </c>
      <c r="AM126" s="5"/>
      <c r="AN126" s="5"/>
      <c r="AO126" s="5"/>
      <c r="AP126" s="5">
        <v>3.1556467527554442</v>
      </c>
      <c r="AQ126" s="11">
        <v>1.6923615190000001</v>
      </c>
      <c r="AR126" s="11">
        <v>3.3448331800000002</v>
      </c>
      <c r="AS126" s="5">
        <v>22.831591517254001</v>
      </c>
      <c r="AT126" s="5">
        <v>27.166371846459182</v>
      </c>
      <c r="AU126" s="5">
        <v>41.170343511117693</v>
      </c>
      <c r="AV126" s="5">
        <v>63.034775625024267</v>
      </c>
      <c r="AY126" s="4" t="s">
        <v>422</v>
      </c>
      <c r="AZ126" s="12">
        <v>-300000</v>
      </c>
      <c r="BA126" s="22">
        <v>20500000</v>
      </c>
      <c r="BB126" s="10">
        <v>49972445.560000002</v>
      </c>
      <c r="BC126" s="11">
        <f t="shared" si="34"/>
        <v>31.832298136645964</v>
      </c>
      <c r="BD126" s="16">
        <v>33.538554067114099</v>
      </c>
      <c r="BE126" s="5"/>
      <c r="BF126" s="5"/>
      <c r="BG126" s="5"/>
      <c r="BH126" s="5"/>
      <c r="BJ126" s="11">
        <v>24.886420400000002</v>
      </c>
      <c r="BK126" s="3">
        <v>54828</v>
      </c>
      <c r="BL126" s="12">
        <v>1.6598787346046244E-3</v>
      </c>
      <c r="BM126" s="5">
        <v>14.672399860903912</v>
      </c>
      <c r="BN126" s="5">
        <v>0.33388001546977331</v>
      </c>
      <c r="BO126" s="5">
        <v>0.6444164388065482</v>
      </c>
      <c r="BP126" s="5">
        <v>6.8150000000000004</v>
      </c>
      <c r="BQ126" s="5">
        <v>5.6047500000000001</v>
      </c>
      <c r="BR126" s="3">
        <v>85.8</v>
      </c>
      <c r="BS126" s="11">
        <v>100</v>
      </c>
      <c r="BT126" s="11">
        <v>23.131059646606445</v>
      </c>
      <c r="BU126" s="10">
        <v>2708</v>
      </c>
      <c r="BV126" s="11">
        <v>42.781585365853658</v>
      </c>
      <c r="BW126" s="11">
        <v>48.143951219512196</v>
      </c>
      <c r="BX126" s="17">
        <v>88.581613122476739</v>
      </c>
      <c r="BY126" s="17">
        <v>84.011052158758915</v>
      </c>
      <c r="CG126" s="5">
        <v>28.425331191539843</v>
      </c>
      <c r="CH126" s="5">
        <v>0.91705820526395287</v>
      </c>
      <c r="CI126" s="5">
        <v>47.243479259193563</v>
      </c>
      <c r="CJ126" s="8">
        <v>6.7359999999999998</v>
      </c>
      <c r="CL126" s="3">
        <v>42.93</v>
      </c>
      <c r="CM126" s="5">
        <v>48.61</v>
      </c>
      <c r="CN126" s="5">
        <v>5.13</v>
      </c>
      <c r="CP126" s="11">
        <v>0.8504599928855896</v>
      </c>
      <c r="CQ126" s="11">
        <v>-1.220276549</v>
      </c>
      <c r="CR126" s="11">
        <v>-1.0651623880000001</v>
      </c>
      <c r="CS126" s="12">
        <v>5</v>
      </c>
      <c r="CT126" s="11">
        <v>1.952938761</v>
      </c>
      <c r="CU126" s="11">
        <v>-0.9100000262260437</v>
      </c>
      <c r="CV126" s="45">
        <v>10</v>
      </c>
      <c r="CW126" s="45">
        <v>71.899999999999991</v>
      </c>
      <c r="CX126" s="45">
        <v>30.9</v>
      </c>
      <c r="CY126" s="45">
        <v>39.900000000000006</v>
      </c>
      <c r="CZ126" s="45">
        <v>66.400000000000006</v>
      </c>
      <c r="DA126" s="45">
        <v>21.8</v>
      </c>
      <c r="DB126" s="49">
        <v>4.2</v>
      </c>
      <c r="DC126" s="17">
        <v>81.033333333333317</v>
      </c>
      <c r="DD126" s="12">
        <v>1</v>
      </c>
      <c r="DG126" s="11">
        <v>9.5845479965209961</v>
      </c>
      <c r="DH126" s="50">
        <v>908399.1</v>
      </c>
      <c r="DI126" s="20">
        <v>2.3904599249362946E-2</v>
      </c>
      <c r="DJ126" s="21">
        <f t="shared" si="27"/>
        <v>24</v>
      </c>
      <c r="DL126" s="12">
        <f t="shared" si="20"/>
        <v>-0.67912782211718703</v>
      </c>
    </row>
    <row r="127" spans="1:116" ht="15">
      <c r="A127" s="2" t="s">
        <v>143</v>
      </c>
      <c r="B127" s="1" t="s">
        <v>142</v>
      </c>
      <c r="C127" s="1" t="s">
        <v>142</v>
      </c>
      <c r="D127" s="10">
        <v>4007313</v>
      </c>
      <c r="E127" s="10">
        <v>4661000</v>
      </c>
      <c r="F127" s="11">
        <f t="shared" si="19"/>
        <v>0.44443845731046933</v>
      </c>
      <c r="G127" s="51">
        <v>271000000000</v>
      </c>
      <c r="H127" s="23">
        <v>673281000000</v>
      </c>
      <c r="I127" s="11">
        <f t="shared" si="31"/>
        <v>152922.62792175327</v>
      </c>
      <c r="J127" s="11">
        <v>266461.43115773663</v>
      </c>
      <c r="K127" s="11">
        <v>2.6507160000000001</v>
      </c>
      <c r="L127" s="11">
        <v>3.1994189999999998</v>
      </c>
      <c r="M127" s="12">
        <f t="shared" si="32"/>
        <v>49035.402677720354</v>
      </c>
      <c r="N127" s="12">
        <f t="shared" si="33"/>
        <v>88963.444520104094</v>
      </c>
      <c r="O127" s="14">
        <v>9466.8670000000002</v>
      </c>
      <c r="P127" s="15">
        <v>11045.22</v>
      </c>
      <c r="Q127" s="11">
        <v>12283.61</v>
      </c>
      <c r="R127" s="11">
        <v>15019.11</v>
      </c>
      <c r="S127" s="11">
        <v>17603.14</v>
      </c>
      <c r="T127" s="11">
        <v>21684.73</v>
      </c>
      <c r="U127" s="11">
        <v>25945.18</v>
      </c>
      <c r="V127" s="11">
        <v>29929.18</v>
      </c>
      <c r="W127" s="11">
        <v>32324.17</v>
      </c>
      <c r="X127" s="11">
        <v>38093.51</v>
      </c>
      <c r="Y127" s="11">
        <v>44833.86</v>
      </c>
      <c r="Z127" s="11">
        <v>48707.91</v>
      </c>
      <c r="AA127" s="11">
        <v>49755.23</v>
      </c>
      <c r="AB127" s="11">
        <v>50967.79</v>
      </c>
      <c r="AC127" s="11">
        <v>51101.45</v>
      </c>
      <c r="AD127" s="11">
        <v>49945.47</v>
      </c>
      <c r="AE127" s="11">
        <f t="shared" si="29"/>
        <v>2.4538926002482495</v>
      </c>
      <c r="AF127" s="53">
        <v>0.83869875797900995</v>
      </c>
      <c r="AG127" s="11">
        <v>35.10089</v>
      </c>
      <c r="AH127" s="11">
        <v>22.520099999999999</v>
      </c>
      <c r="AI127" s="11">
        <v>24.840599999999998</v>
      </c>
      <c r="AJ127" s="11">
        <v>32.662080000000003</v>
      </c>
      <c r="AK127" s="11">
        <v>30.664614408497286</v>
      </c>
      <c r="AL127" s="11">
        <v>34.677123738686497</v>
      </c>
      <c r="AM127" s="5">
        <v>18.653029332800685</v>
      </c>
      <c r="AN127" s="5">
        <v>22.206532170992123</v>
      </c>
      <c r="AO127" s="5">
        <v>2.0266129380539013</v>
      </c>
      <c r="AP127" s="5">
        <v>-3.7630443599778061</v>
      </c>
      <c r="AQ127" s="11">
        <v>0.67456120100000005</v>
      </c>
      <c r="AR127" s="11">
        <v>2.952454935</v>
      </c>
      <c r="AS127" s="5">
        <v>42.286113771083137</v>
      </c>
      <c r="AT127" s="5">
        <v>27.337887058290345</v>
      </c>
      <c r="AU127" s="5">
        <v>78.733866372144121</v>
      </c>
      <c r="AV127" s="5">
        <v>69.35787146265713</v>
      </c>
      <c r="AW127" s="11">
        <v>1</v>
      </c>
      <c r="AX127" s="11">
        <v>0.215017975</v>
      </c>
      <c r="AY127" s="4" t="s">
        <v>427</v>
      </c>
      <c r="AZ127" s="12">
        <v>135000</v>
      </c>
      <c r="BA127" s="12">
        <v>1772138</v>
      </c>
      <c r="BB127" s="10">
        <v>2616758.3429999999</v>
      </c>
      <c r="BC127" s="11">
        <f t="shared" si="34"/>
        <v>44.222600031492426</v>
      </c>
      <c r="BD127" s="16">
        <v>56.141564964599866</v>
      </c>
      <c r="BE127" s="5">
        <v>33.675876123342128</v>
      </c>
      <c r="BF127" s="5">
        <v>40.073573630971971</v>
      </c>
      <c r="BG127" s="5">
        <v>4.7258878161226736</v>
      </c>
      <c r="BH127" s="5">
        <v>1.2127854579494672</v>
      </c>
      <c r="BI127" s="17">
        <v>21880.238570000001</v>
      </c>
      <c r="BJ127" s="11">
        <v>3.7487127</v>
      </c>
      <c r="BK127" s="3"/>
      <c r="BL127" s="12">
        <v>6.7786066664799211E-3</v>
      </c>
      <c r="BM127" s="5">
        <v>10.593590604787233</v>
      </c>
      <c r="BN127" s="5">
        <v>0</v>
      </c>
      <c r="BO127" s="5">
        <v>9.0721707279419466</v>
      </c>
      <c r="BP127" s="5">
        <v>1.9910000000000001</v>
      </c>
      <c r="BQ127" s="5">
        <v>1.9795799999999999</v>
      </c>
      <c r="BR127" s="3">
        <v>2.8</v>
      </c>
      <c r="BS127" s="11">
        <v>0</v>
      </c>
      <c r="BT127" s="11">
        <v>0</v>
      </c>
      <c r="BU127" s="10">
        <v>3455</v>
      </c>
      <c r="BV127" s="11">
        <v>74.817560975609751</v>
      </c>
      <c r="BW127" s="11">
        <v>80.795121951219514</v>
      </c>
      <c r="BX127" s="17">
        <v>59.9511442581531</v>
      </c>
      <c r="BY127" s="17">
        <v>50.964146795886734</v>
      </c>
      <c r="BZ127" s="17">
        <v>8.6631</v>
      </c>
      <c r="CA127" s="17">
        <v>12.6313</v>
      </c>
      <c r="CC127" s="17">
        <v>28.1</v>
      </c>
      <c r="CD127" s="17">
        <v>14.6</v>
      </c>
      <c r="CE127" s="17">
        <v>12.677899999999999</v>
      </c>
      <c r="CF127" s="17">
        <v>499</v>
      </c>
      <c r="CG127" s="5">
        <v>91.797205656968103</v>
      </c>
      <c r="CH127" s="5">
        <v>39.361612649413573</v>
      </c>
      <c r="CI127" s="5">
        <v>110.54398163014254</v>
      </c>
      <c r="CJ127" s="8" t="s">
        <v>454</v>
      </c>
      <c r="CK127" s="11">
        <v>37.299999237060547</v>
      </c>
      <c r="CL127" s="3">
        <v>25.79</v>
      </c>
      <c r="CM127" s="5">
        <v>37.228160519799999</v>
      </c>
      <c r="CN127" s="5">
        <v>9.5912551941000004</v>
      </c>
      <c r="CO127" s="11">
        <v>0.61000001430511475</v>
      </c>
      <c r="CP127" s="11">
        <v>5.8600001037120819E-2</v>
      </c>
      <c r="CQ127" s="11">
        <v>1.8775829079999999</v>
      </c>
      <c r="CR127" s="11">
        <v>1.9364140030000001</v>
      </c>
      <c r="CS127" s="12">
        <v>1</v>
      </c>
      <c r="CT127" s="11">
        <v>-1.188009179</v>
      </c>
      <c r="CV127" s="45">
        <v>14.099999999999998</v>
      </c>
      <c r="CW127" s="45">
        <v>29.099999999999998</v>
      </c>
      <c r="CX127" s="45">
        <v>42.8</v>
      </c>
      <c r="CY127" s="45">
        <v>8.6999999999999993</v>
      </c>
      <c r="CZ127" s="45">
        <v>43.3</v>
      </c>
      <c r="DA127" s="45">
        <v>74.2</v>
      </c>
      <c r="DB127" s="49">
        <v>3.2</v>
      </c>
      <c r="DC127" s="17">
        <v>74.599999999999994</v>
      </c>
      <c r="DF127" s="12">
        <v>1</v>
      </c>
      <c r="DG127" s="11">
        <v>67.469993591308594</v>
      </c>
      <c r="DH127" s="50">
        <v>349504.6</v>
      </c>
      <c r="DI127" s="20">
        <v>0.46449705958366394</v>
      </c>
      <c r="DJ127" s="21">
        <f t="shared" si="27"/>
        <v>3</v>
      </c>
      <c r="DL127" s="12">
        <f t="shared" si="20"/>
        <v>0.58555755630156359</v>
      </c>
    </row>
    <row r="128" spans="1:116" ht="15">
      <c r="A128" s="2" t="s">
        <v>149</v>
      </c>
      <c r="B128" s="1" t="s">
        <v>148</v>
      </c>
      <c r="C128" s="1" t="s">
        <v>148</v>
      </c>
      <c r="D128" s="10">
        <v>913285</v>
      </c>
      <c r="E128" s="10">
        <v>2910000</v>
      </c>
      <c r="F128" s="11">
        <f t="shared" si="19"/>
        <v>3.408412854587819</v>
      </c>
      <c r="G128" s="51"/>
      <c r="H128" s="23">
        <v>197242000000</v>
      </c>
      <c r="J128" s="11">
        <v>177522.64397621682</v>
      </c>
      <c r="M128" s="12">
        <f t="shared" si="32"/>
        <v>33995.024938026283</v>
      </c>
      <c r="N128" s="12">
        <f t="shared" si="33"/>
        <v>54940.066205808609</v>
      </c>
      <c r="O128" s="14"/>
      <c r="S128" s="11">
        <v>6872.75</v>
      </c>
      <c r="T128" s="11">
        <v>9240.5750000000007</v>
      </c>
      <c r="U128" s="11">
        <v>9198.7659999999996</v>
      </c>
      <c r="V128" s="11">
        <v>13699.47</v>
      </c>
      <c r="W128" s="11">
        <v>13672.08</v>
      </c>
      <c r="X128" s="11">
        <v>15309.03</v>
      </c>
      <c r="Y128" s="11">
        <v>17402.04</v>
      </c>
      <c r="Z128" s="11">
        <v>18399.12</v>
      </c>
      <c r="AA128" s="11">
        <v>19292.330000000002</v>
      </c>
      <c r="AB128" s="11">
        <v>20773.54</v>
      </c>
      <c r="AC128" s="11">
        <v>22957.63</v>
      </c>
      <c r="AD128" s="11">
        <v>20511.36</v>
      </c>
      <c r="AE128" s="11">
        <f t="shared" si="29"/>
        <v>2.3452198995552629</v>
      </c>
      <c r="AF128" s="53"/>
      <c r="AG128" s="11">
        <v>27.457409999999999</v>
      </c>
      <c r="AH128" s="11">
        <v>43.108969999999999</v>
      </c>
      <c r="AI128" s="11">
        <v>28.599580000000003</v>
      </c>
      <c r="AJ128" s="11">
        <v>28.15709</v>
      </c>
      <c r="AK128" s="11">
        <v>52.485466332697726</v>
      </c>
      <c r="AM128" s="5">
        <v>31.621104732810558</v>
      </c>
      <c r="AN128" s="5"/>
      <c r="AO128" s="5">
        <v>5.067661859382639</v>
      </c>
      <c r="AP128" s="5">
        <v>5.5462184426870769</v>
      </c>
      <c r="AQ128" s="11">
        <v>5.0676618590000002</v>
      </c>
      <c r="AR128" s="11">
        <v>4.7932998319999998</v>
      </c>
      <c r="AS128" s="5">
        <v>50.690452483261417</v>
      </c>
      <c r="AT128" s="5"/>
      <c r="AU128" s="5">
        <v>118.24085160843552</v>
      </c>
      <c r="AV128" s="5"/>
      <c r="AW128" s="11">
        <v>0</v>
      </c>
      <c r="AY128" s="4" t="s">
        <v>420</v>
      </c>
      <c r="AZ128" s="12">
        <v>20000</v>
      </c>
      <c r="BA128" s="12">
        <v>248250.4</v>
      </c>
      <c r="BB128" s="10">
        <v>1086421.29</v>
      </c>
      <c r="BC128" s="11">
        <f t="shared" si="34"/>
        <v>27.182139200797124</v>
      </c>
      <c r="BD128" s="16">
        <v>37.334064948453609</v>
      </c>
      <c r="BE128" s="5">
        <v>77.533875068124843</v>
      </c>
      <c r="BF128" s="5"/>
      <c r="BG128" s="5">
        <v>2.7892852209728094</v>
      </c>
      <c r="BH128" s="5"/>
      <c r="BJ128" s="11">
        <v>28.537005199999999</v>
      </c>
      <c r="BK128" s="3">
        <v>1368</v>
      </c>
      <c r="BM128" s="5"/>
      <c r="BN128" s="5">
        <v>0</v>
      </c>
      <c r="BO128" s="5">
        <v>13.677333500592928</v>
      </c>
      <c r="BP128" s="5">
        <v>7.2009999999999996</v>
      </c>
      <c r="BQ128" s="5">
        <v>2.9780000000000002</v>
      </c>
      <c r="BR128" s="3">
        <v>9.1</v>
      </c>
      <c r="BS128" s="11">
        <v>86.820691823959351</v>
      </c>
      <c r="BT128" s="11">
        <v>1.0770999826490879E-2</v>
      </c>
      <c r="BV128" s="11">
        <v>54.72009756097561</v>
      </c>
      <c r="BW128" s="11">
        <v>76.141585365853658</v>
      </c>
      <c r="BX128" s="17">
        <v>99.053566815795008</v>
      </c>
      <c r="BY128" s="17">
        <v>52.544551838606026</v>
      </c>
      <c r="CB128" s="17">
        <v>91.316069999999996</v>
      </c>
      <c r="CG128" s="5">
        <v>43.461428297805412</v>
      </c>
      <c r="CH128" s="5">
        <v>10.548162570310481</v>
      </c>
      <c r="CI128" s="5">
        <v>139.54249204421851</v>
      </c>
      <c r="CJ128" s="8">
        <v>46.57</v>
      </c>
      <c r="CL128" s="3"/>
      <c r="CM128" s="5"/>
      <c r="CN128" s="5"/>
      <c r="CQ128" s="11">
        <v>0.683490292</v>
      </c>
      <c r="CR128" s="11">
        <v>0.47863357299999998</v>
      </c>
      <c r="CS128" s="12">
        <v>6</v>
      </c>
      <c r="CT128" s="11">
        <v>-0.812206129</v>
      </c>
      <c r="CV128" s="45"/>
      <c r="CW128" s="46"/>
      <c r="CX128" s="46"/>
      <c r="CY128" s="46"/>
      <c r="CZ128" s="46"/>
      <c r="DA128" s="48"/>
      <c r="DB128" s="49"/>
      <c r="DC128" s="17"/>
      <c r="DE128" s="19"/>
      <c r="DG128" s="11">
        <v>20.431690216064453</v>
      </c>
      <c r="DH128" s="50">
        <v>309426.8</v>
      </c>
      <c r="DJ128" s="21">
        <f t="shared" si="27"/>
        <v>41</v>
      </c>
      <c r="DL128" s="12">
        <f t="shared" si="20"/>
        <v>2.9039492750710716</v>
      </c>
    </row>
    <row r="129" spans="1:116" ht="15">
      <c r="A129" s="2" t="s">
        <v>151</v>
      </c>
      <c r="B129" s="1" t="s">
        <v>150</v>
      </c>
      <c r="C129" s="1" t="s">
        <v>150</v>
      </c>
      <c r="D129" s="10">
        <v>74700000</v>
      </c>
      <c r="E129" s="10">
        <v>181000000</v>
      </c>
      <c r="F129" s="11">
        <f t="shared" si="19"/>
        <v>2.6029909974325123</v>
      </c>
      <c r="G129" s="51">
        <v>199700000000</v>
      </c>
      <c r="H129" s="23">
        <v>834513000000</v>
      </c>
      <c r="I129" s="11">
        <f>G129/BA129</f>
        <v>9160.5504587155956</v>
      </c>
      <c r="J129" s="11">
        <v>13463.66837613652</v>
      </c>
      <c r="K129" s="11">
        <v>1.4067400000000001</v>
      </c>
      <c r="L129" s="11">
        <v>2.1310009999999999</v>
      </c>
      <c r="M129" s="12">
        <f t="shared" si="32"/>
        <v>4242.6276192660553</v>
      </c>
      <c r="N129" s="12">
        <f t="shared" si="33"/>
        <v>7329.1393744404477</v>
      </c>
      <c r="O129" s="14">
        <v>720.28510000000006</v>
      </c>
      <c r="P129" s="15">
        <v>720.36599999999999</v>
      </c>
      <c r="Q129" s="11">
        <v>727.61689999999999</v>
      </c>
      <c r="R129" s="11">
        <v>971.89549999999997</v>
      </c>
      <c r="S129" s="11">
        <v>1148.145</v>
      </c>
      <c r="T129" s="11">
        <v>1238.143</v>
      </c>
      <c r="U129" s="11">
        <v>1450.694</v>
      </c>
      <c r="V129" s="11">
        <v>1693.7170000000001</v>
      </c>
      <c r="W129" s="11">
        <v>1931.3630000000001</v>
      </c>
      <c r="X129" s="11">
        <v>2052.1390000000001</v>
      </c>
      <c r="Y129" s="11">
        <v>1858.135</v>
      </c>
      <c r="Z129" s="11">
        <v>2112.2719999999999</v>
      </c>
      <c r="AA129" s="11">
        <v>2208.04</v>
      </c>
      <c r="AB129" s="11">
        <v>2291.893</v>
      </c>
      <c r="AC129" s="11">
        <v>2319.5740000000001</v>
      </c>
      <c r="AD129" s="11">
        <v>2353.2530000000002</v>
      </c>
      <c r="AE129" s="11">
        <f t="shared" si="29"/>
        <v>1.8887822052940955</v>
      </c>
      <c r="AF129" s="53">
        <v>0.41598395832675999</v>
      </c>
      <c r="AG129" s="11">
        <v>25.143470000000001</v>
      </c>
      <c r="AH129" s="11">
        <v>17.694019999999998</v>
      </c>
      <c r="AI129" s="11">
        <v>21.002880000000001</v>
      </c>
      <c r="AJ129" s="11">
        <v>18.36524</v>
      </c>
      <c r="AK129" s="11">
        <v>4.6887306771151289</v>
      </c>
      <c r="AL129" s="11">
        <v>11.425673991171911</v>
      </c>
      <c r="AM129" s="5">
        <v>10.644362379642196</v>
      </c>
      <c r="AN129" s="5">
        <v>8.0785686161350956</v>
      </c>
      <c r="AO129" s="5"/>
      <c r="AP129" s="5">
        <v>1.1074759331254098</v>
      </c>
      <c r="AQ129" s="11">
        <v>0.22045854100000001</v>
      </c>
      <c r="AR129" s="11">
        <v>1.473547967</v>
      </c>
      <c r="AS129" s="5">
        <v>22.392416610030132</v>
      </c>
      <c r="AT129" s="5">
        <v>20.3730398507</v>
      </c>
      <c r="AU129" s="5">
        <v>33.246032864319098</v>
      </c>
      <c r="AV129" s="5">
        <v>33.216691984599997</v>
      </c>
      <c r="AW129" s="11">
        <v>0</v>
      </c>
      <c r="AX129" s="11">
        <v>8.0411351199999999</v>
      </c>
      <c r="AY129" s="4" t="s">
        <v>417</v>
      </c>
      <c r="AZ129" s="12">
        <v>-1415580</v>
      </c>
      <c r="BA129" s="22">
        <v>21800000</v>
      </c>
      <c r="BB129" s="10">
        <v>58115799.310000002</v>
      </c>
      <c r="BC129" s="11">
        <f t="shared" si="34"/>
        <v>29.183400267737618</v>
      </c>
      <c r="BD129" s="16">
        <v>32.108176414364642</v>
      </c>
      <c r="BE129" s="5">
        <v>23.444189418698397</v>
      </c>
      <c r="BF129" s="5">
        <v>24.263811257051422</v>
      </c>
      <c r="BG129" s="5">
        <v>32.046061130918709</v>
      </c>
      <c r="BH129" s="5">
        <v>21.551361385523997</v>
      </c>
      <c r="BI129" s="17">
        <v>298.30500549999999</v>
      </c>
      <c r="BJ129" s="11">
        <v>42.639091100000002</v>
      </c>
      <c r="BK129" s="3"/>
      <c r="BL129" s="12">
        <v>4.8412966521659253E-5</v>
      </c>
      <c r="BM129" s="5">
        <v>2.1803189336392954</v>
      </c>
      <c r="BN129" s="5">
        <v>0.96195072337764609</v>
      </c>
      <c r="BO129" s="5">
        <v>0.96109888802677257</v>
      </c>
      <c r="BP129" s="5">
        <v>6.9269999999999996</v>
      </c>
      <c r="BQ129" s="5">
        <v>3.8719999999999999</v>
      </c>
      <c r="BR129" s="3">
        <v>70.5</v>
      </c>
      <c r="BS129" s="11">
        <v>98.922097682952881</v>
      </c>
      <c r="BT129" s="11">
        <v>5.2762001752853394E-2</v>
      </c>
      <c r="BU129" s="10">
        <v>2251</v>
      </c>
      <c r="BV129" s="11">
        <v>56.215317073170738</v>
      </c>
      <c r="BW129" s="11">
        <v>66.851048780487801</v>
      </c>
      <c r="BX129" s="17">
        <v>91.377408842383673</v>
      </c>
      <c r="BY129" s="17">
        <v>69.402169607299143</v>
      </c>
      <c r="BZ129" s="17">
        <v>1.5432999999999999</v>
      </c>
      <c r="CA129" s="17">
        <v>4.8718000000000004</v>
      </c>
      <c r="CB129" s="17">
        <v>33.058810000000001</v>
      </c>
      <c r="CC129" s="17">
        <v>6.4</v>
      </c>
      <c r="CD129" s="17">
        <v>5.2</v>
      </c>
      <c r="CE129" s="17">
        <v>3.3511000000000002</v>
      </c>
      <c r="CG129" s="5">
        <v>11.991163477774263</v>
      </c>
      <c r="CH129" s="5">
        <v>2.3912795884768312</v>
      </c>
      <c r="CI129" s="5">
        <v>60.680590414800676</v>
      </c>
      <c r="CJ129" s="8">
        <v>4.242</v>
      </c>
      <c r="CK129" s="11">
        <v>31.450000762939453</v>
      </c>
      <c r="CL129" s="3">
        <v>32.74</v>
      </c>
      <c r="CM129" s="5">
        <v>42.12</v>
      </c>
      <c r="CN129" s="5">
        <v>9.01</v>
      </c>
      <c r="CP129" s="11">
        <v>0.70980000495910645</v>
      </c>
      <c r="CQ129" s="11">
        <v>-0.92505831199999999</v>
      </c>
      <c r="CR129" s="11">
        <v>-1.096858084</v>
      </c>
      <c r="CS129" s="12">
        <v>4</v>
      </c>
      <c r="CT129" s="11">
        <v>2.7563</v>
      </c>
      <c r="CU129" s="11">
        <v>-7.9999998211860657E-2</v>
      </c>
      <c r="CV129" s="45">
        <v>56.699999999999996</v>
      </c>
      <c r="CW129" s="45">
        <v>41.099999999999994</v>
      </c>
      <c r="CX129" s="45">
        <v>30.5</v>
      </c>
      <c r="CY129" s="45">
        <v>84.7</v>
      </c>
      <c r="CZ129" s="45">
        <v>68.300000000000011</v>
      </c>
      <c r="DA129" s="45">
        <v>27.900000000000002</v>
      </c>
      <c r="DB129" s="49"/>
      <c r="DC129" s="17">
        <v>65.433333333333337</v>
      </c>
      <c r="DE129" s="12">
        <v>1</v>
      </c>
      <c r="DG129" s="11">
        <v>29.920770645141602</v>
      </c>
      <c r="DH129" s="50">
        <v>871273.6</v>
      </c>
      <c r="DJ129" s="21">
        <f t="shared" si="27"/>
        <v>5</v>
      </c>
      <c r="DL129" s="12" t="e">
        <f t="shared" si="20"/>
        <v>#DIV/0!</v>
      </c>
    </row>
    <row r="130" spans="1:116" ht="15">
      <c r="A130" s="2" t="s">
        <v>159</v>
      </c>
      <c r="B130" s="1" t="s">
        <v>158</v>
      </c>
      <c r="C130" s="1" t="s">
        <v>158</v>
      </c>
      <c r="D130" s="10">
        <v>12838</v>
      </c>
      <c r="E130" s="10">
        <v>21000</v>
      </c>
      <c r="F130" s="11">
        <f t="shared" si="19"/>
        <v>1.4473909259818725</v>
      </c>
      <c r="G130" s="51"/>
      <c r="H130" s="12">
        <v>1119203946</v>
      </c>
      <c r="O130" s="14"/>
      <c r="U130" s="11">
        <v>18040.09</v>
      </c>
      <c r="V130" s="11">
        <v>14896.08</v>
      </c>
      <c r="W130" s="11">
        <v>17862.09</v>
      </c>
      <c r="X130" s="11">
        <v>14750.15</v>
      </c>
      <c r="Y130" s="11">
        <v>13388.58</v>
      </c>
      <c r="Z130" s="11">
        <v>14190.26</v>
      </c>
      <c r="AA130" s="11">
        <v>14857.11</v>
      </c>
      <c r="AB130" s="11">
        <v>15050.53</v>
      </c>
      <c r="AC130" s="11">
        <v>14570.56</v>
      </c>
      <c r="AD130" s="11">
        <v>14985.49</v>
      </c>
      <c r="AF130" s="53"/>
      <c r="AH130" s="11">
        <v>26.013369999999998</v>
      </c>
      <c r="AJ130" s="11">
        <v>15.616569999999999</v>
      </c>
      <c r="AM130" s="5"/>
      <c r="AN130" s="5"/>
      <c r="AO130" s="5"/>
      <c r="AP130" s="5"/>
      <c r="AS130" s="5"/>
      <c r="AT130" s="5"/>
      <c r="AU130" s="5"/>
      <c r="AV130" s="5"/>
      <c r="AY130" s="4"/>
      <c r="BB130" s="10"/>
      <c r="BC130" s="11"/>
      <c r="BD130" s="16"/>
      <c r="BE130" s="5"/>
      <c r="BF130" s="5"/>
      <c r="BG130" s="5"/>
      <c r="BH130" s="5"/>
      <c r="BK130" s="3">
        <v>5051</v>
      </c>
      <c r="BL130" s="12">
        <v>0</v>
      </c>
      <c r="BM130" s="5">
        <v>0</v>
      </c>
      <c r="BN130" s="5"/>
      <c r="BO130" s="5">
        <v>10.540208827504104</v>
      </c>
      <c r="BP130" s="5"/>
      <c r="BQ130" s="5"/>
      <c r="BR130" s="3">
        <v>13.2</v>
      </c>
      <c r="CG130" s="5"/>
      <c r="CH130" s="5">
        <v>34.606906195773092</v>
      </c>
      <c r="CI130" s="5">
        <v>64.497585764497913</v>
      </c>
      <c r="CJ130" s="8"/>
      <c r="CL130" s="3"/>
      <c r="CM130" s="5"/>
      <c r="CN130" s="5"/>
      <c r="CQ130" s="11">
        <v>0.71799999999999997</v>
      </c>
      <c r="CR130" s="11">
        <v>-0.39</v>
      </c>
      <c r="CS130" s="12">
        <v>1</v>
      </c>
      <c r="CT130" s="11">
        <v>-1.46</v>
      </c>
      <c r="CV130" s="45"/>
      <c r="CW130" s="46"/>
      <c r="CX130" s="46"/>
      <c r="CY130" s="46"/>
      <c r="CZ130" s="46"/>
      <c r="DA130" s="48"/>
      <c r="DB130" s="49"/>
      <c r="DC130" s="17"/>
      <c r="DD130" s="13"/>
      <c r="DH130" s="50"/>
      <c r="DI130" s="20">
        <v>0.64150142669677734</v>
      </c>
      <c r="DJ130" s="21">
        <f t="shared" ref="DJ130:DJ161" si="35">COUNTBLANK(D130:DC130)</f>
        <v>77</v>
      </c>
      <c r="DL130" s="12">
        <f t="shared" si="20"/>
        <v>2.4243896262432507</v>
      </c>
    </row>
    <row r="131" spans="1:116" ht="15">
      <c r="A131" s="2" t="s">
        <v>153</v>
      </c>
      <c r="B131" s="1" t="s">
        <v>152</v>
      </c>
      <c r="C131" s="1" t="s">
        <v>152</v>
      </c>
      <c r="D131" s="10">
        <v>1749172</v>
      </c>
      <c r="E131" s="10">
        <v>3360000</v>
      </c>
      <c r="F131" s="11">
        <f t="shared" ref="F131:F190" si="36">(1/34)*LN(E131/D131)*100</f>
        <v>1.9199954143065701</v>
      </c>
      <c r="G131" s="51">
        <v>16110000000</v>
      </c>
      <c r="H131" s="13">
        <v>64744724032</v>
      </c>
      <c r="I131" s="11">
        <f>G131/BA131</f>
        <v>28458.206447594413</v>
      </c>
      <c r="J131" s="11">
        <v>42171.042903683461</v>
      </c>
      <c r="K131" s="11">
        <v>2.206172</v>
      </c>
      <c r="L131" s="11">
        <v>2.8620209999999999</v>
      </c>
      <c r="M131" s="12">
        <f t="shared" ref="M131:M138" si="37">T131/(BC131/100)</f>
        <v>12052.058225200684</v>
      </c>
      <c r="N131" s="12">
        <f t="shared" ref="N131:N146" si="38">AD131/(BD131/100)</f>
        <v>21710.772346994137</v>
      </c>
      <c r="O131" s="14">
        <v>1845.877</v>
      </c>
      <c r="P131" s="15">
        <v>2018.2370000000001</v>
      </c>
      <c r="Q131" s="11">
        <v>2170.9369999999999</v>
      </c>
      <c r="R131" s="11">
        <v>2771.3380000000002</v>
      </c>
      <c r="S131" s="11">
        <v>3442.6460000000002</v>
      </c>
      <c r="T131" s="11">
        <v>3900.4679999999998</v>
      </c>
      <c r="U131" s="11">
        <v>5275.1949999999997</v>
      </c>
      <c r="V131" s="11">
        <v>5759.8649999999998</v>
      </c>
      <c r="W131" s="11">
        <v>5619.9309999999996</v>
      </c>
      <c r="X131" s="11">
        <v>6362.1840000000002</v>
      </c>
      <c r="Y131" s="11">
        <v>6969.6289999999999</v>
      </c>
      <c r="Z131" s="11">
        <v>7820.058</v>
      </c>
      <c r="AA131" s="11">
        <v>8357.4449999999997</v>
      </c>
      <c r="AB131" s="11">
        <v>9297.7489999999998</v>
      </c>
      <c r="AC131" s="11">
        <v>10121.790000000001</v>
      </c>
      <c r="AD131" s="11">
        <v>10197.56</v>
      </c>
      <c r="AE131" s="11">
        <f t="shared" si="29"/>
        <v>2.8266233236798182</v>
      </c>
      <c r="AF131" s="53">
        <v>0.83518022377035805</v>
      </c>
      <c r="AG131" s="11">
        <v>29.279949999999999</v>
      </c>
      <c r="AH131" s="11">
        <v>23.77046</v>
      </c>
      <c r="AI131" s="11">
        <v>19.00723</v>
      </c>
      <c r="AJ131" s="11">
        <v>39.023989999999998</v>
      </c>
      <c r="AL131" s="11">
        <v>40.723969082594799</v>
      </c>
      <c r="AM131" s="5"/>
      <c r="AN131" s="5">
        <v>10.489255797013476</v>
      </c>
      <c r="AO131" s="5"/>
      <c r="AP131" s="5">
        <v>8.8223867913075154</v>
      </c>
      <c r="AR131" s="11">
        <v>7.1741329770000002</v>
      </c>
      <c r="AS131" s="5"/>
      <c r="AT131" s="5">
        <v>61.114483428432685</v>
      </c>
      <c r="AU131" s="5"/>
      <c r="AV131" s="5">
        <v>138.15426328355792</v>
      </c>
      <c r="AW131" s="11">
        <v>0.11428571428571428</v>
      </c>
      <c r="AY131" s="4" t="s">
        <v>442</v>
      </c>
      <c r="AZ131" s="12">
        <v>11000</v>
      </c>
      <c r="BA131" s="12">
        <v>566093.30000000005</v>
      </c>
      <c r="BB131" s="10">
        <v>1578193.5830000001</v>
      </c>
      <c r="BC131" s="11">
        <f t="shared" ref="BC131:BC138" si="39">BA131*100/D131</f>
        <v>32.363501130820758</v>
      </c>
      <c r="BD131" s="16">
        <v>46.970047113095241</v>
      </c>
      <c r="BE131" s="5"/>
      <c r="BF131" s="5">
        <v>17.113975456872961</v>
      </c>
      <c r="BG131" s="5"/>
      <c r="BH131" s="5">
        <v>5.8201642094111419</v>
      </c>
      <c r="BI131" s="17">
        <v>1711.5998500000001</v>
      </c>
      <c r="BJ131" s="11">
        <v>17.8449259</v>
      </c>
      <c r="BK131" s="3"/>
      <c r="BL131" s="12">
        <v>0</v>
      </c>
      <c r="BM131" s="5">
        <v>0</v>
      </c>
      <c r="BN131" s="5">
        <v>0</v>
      </c>
      <c r="BO131" s="5">
        <v>2.1666135760605933</v>
      </c>
      <c r="BP131" s="5">
        <v>4.484</v>
      </c>
      <c r="BQ131" s="5">
        <v>2.516</v>
      </c>
      <c r="BR131" s="3">
        <v>15.9</v>
      </c>
      <c r="BS131" s="11">
        <v>30.995568633079529</v>
      </c>
      <c r="BT131" s="11">
        <v>0.19968800246715546</v>
      </c>
      <c r="BU131" s="10">
        <v>2451</v>
      </c>
      <c r="BV131" s="11">
        <v>67.758170731707324</v>
      </c>
      <c r="BW131" s="11">
        <v>75.81795121951221</v>
      </c>
      <c r="BX131" s="17">
        <v>89.270384852669636</v>
      </c>
      <c r="BY131" s="17">
        <v>55.749303638755265</v>
      </c>
      <c r="BZ131" s="17">
        <v>5.2248000000000001</v>
      </c>
      <c r="CA131" s="17">
        <v>9.3885000000000005</v>
      </c>
      <c r="CB131" s="17">
        <v>72.675989999999999</v>
      </c>
      <c r="CC131" s="17">
        <v>22.7</v>
      </c>
      <c r="CD131" s="17">
        <v>16.399999999999999</v>
      </c>
      <c r="CE131" s="17">
        <v>9.5373000000000001</v>
      </c>
      <c r="CF131" s="17">
        <v>368</v>
      </c>
      <c r="CG131" s="5">
        <v>27.792279910987528</v>
      </c>
      <c r="CH131" s="5">
        <v>15.550517125867644</v>
      </c>
      <c r="CI131" s="5">
        <v>164.36811393967048</v>
      </c>
      <c r="CJ131" s="8">
        <v>45.6</v>
      </c>
      <c r="CK131" s="11">
        <v>48.099998474121094</v>
      </c>
      <c r="CL131" s="3">
        <v>52.34</v>
      </c>
      <c r="CM131" s="5">
        <v>56.79</v>
      </c>
      <c r="CN131" s="5">
        <v>3.55</v>
      </c>
      <c r="CO131" s="11">
        <v>0.73000001907348633</v>
      </c>
      <c r="CP131" s="11">
        <v>0.55279999971389771</v>
      </c>
      <c r="CQ131" s="11">
        <v>-8.9524190000000003E-2</v>
      </c>
      <c r="CR131" s="11">
        <v>-0.26236326999999998</v>
      </c>
      <c r="CS131" s="12">
        <v>1</v>
      </c>
      <c r="CT131" s="11">
        <v>-1.46044</v>
      </c>
      <c r="CU131" s="11">
        <v>0.8399999737739563</v>
      </c>
      <c r="CV131" s="45"/>
      <c r="CW131" s="46"/>
      <c r="CX131" s="46"/>
      <c r="CY131" s="46"/>
      <c r="CZ131" s="46"/>
      <c r="DA131" s="48"/>
      <c r="DB131" s="49"/>
      <c r="DC131" s="17"/>
      <c r="DG131" s="11">
        <v>8.5716562271118164</v>
      </c>
      <c r="DH131" s="50">
        <v>73322.34</v>
      </c>
      <c r="DJ131" s="21">
        <f t="shared" si="35"/>
        <v>18</v>
      </c>
      <c r="DL131" s="12" t="e">
        <f t="shared" ref="DL131:DL190" si="40">(((AD130/Q130)^(1/49)) -1)*100</f>
        <v>#DIV/0!</v>
      </c>
    </row>
    <row r="132" spans="1:116" ht="15">
      <c r="A132" s="2" t="s">
        <v>161</v>
      </c>
      <c r="B132" s="1" t="s">
        <v>160</v>
      </c>
      <c r="C132" s="1" t="s">
        <v>160</v>
      </c>
      <c r="D132" s="10">
        <v>2609796</v>
      </c>
      <c r="E132" s="10">
        <v>5941000</v>
      </c>
      <c r="F132" s="11">
        <f t="shared" si="36"/>
        <v>2.4194276823919596</v>
      </c>
      <c r="G132" s="51">
        <v>5913000000</v>
      </c>
      <c r="H132" s="12">
        <v>25138451237</v>
      </c>
      <c r="I132" s="11">
        <f>G132/BA132</f>
        <v>5573.4803005324638</v>
      </c>
      <c r="J132" s="11">
        <v>9638.2443462650299</v>
      </c>
      <c r="K132" s="11">
        <v>1.342832</v>
      </c>
      <c r="L132" s="11">
        <v>1.985006</v>
      </c>
      <c r="M132" s="12">
        <f t="shared" si="37"/>
        <v>3403.4574482226221</v>
      </c>
      <c r="N132" s="12">
        <f t="shared" si="38"/>
        <v>5520.0844493222212</v>
      </c>
      <c r="O132" s="14"/>
      <c r="Q132" s="11">
        <v>886.95730000000003</v>
      </c>
      <c r="R132" s="11">
        <v>1173.8989999999999</v>
      </c>
      <c r="S132" s="11">
        <v>1338.0609999999999</v>
      </c>
      <c r="T132" s="11">
        <v>1383.5509999999999</v>
      </c>
      <c r="U132" s="11">
        <v>2058.98</v>
      </c>
      <c r="V132" s="11">
        <v>1999.5609999999999</v>
      </c>
      <c r="W132" s="11">
        <v>1815.92</v>
      </c>
      <c r="X132" s="11">
        <v>2283.152</v>
      </c>
      <c r="Y132" s="11">
        <v>2139.1509999999998</v>
      </c>
      <c r="Z132" s="11">
        <v>2197.5619999999999</v>
      </c>
      <c r="AA132" s="11">
        <v>2219.7759999999998</v>
      </c>
      <c r="AB132" s="11">
        <v>2414.1309999999999</v>
      </c>
      <c r="AC132" s="11">
        <v>2739.5479999999998</v>
      </c>
      <c r="AD132" s="11">
        <v>2746.1329999999998</v>
      </c>
      <c r="AE132" s="11">
        <f t="shared" si="29"/>
        <v>2.0162951696025306</v>
      </c>
      <c r="AF132" s="53">
        <v>0.11902207865318699</v>
      </c>
      <c r="AG132" s="11">
        <v>10.323740000000001</v>
      </c>
      <c r="AH132" s="11">
        <v>14.91333</v>
      </c>
      <c r="AI132" s="11">
        <v>15.549179999999998</v>
      </c>
      <c r="AJ132" s="11">
        <v>7.2374729999999996</v>
      </c>
      <c r="AK132" s="11">
        <v>13.857009318320662</v>
      </c>
      <c r="AL132" s="11">
        <v>18.06517907212503</v>
      </c>
      <c r="AM132" s="5">
        <v>33.552059178166651</v>
      </c>
      <c r="AN132" s="5">
        <v>10.693188573399762</v>
      </c>
      <c r="AO132" s="5"/>
      <c r="AP132" s="5">
        <v>7.2124711650430955</v>
      </c>
      <c r="AQ132" s="11">
        <v>-0.16438260599999999</v>
      </c>
      <c r="AR132" s="11">
        <v>5.3624474790000001</v>
      </c>
      <c r="AS132" s="5">
        <v>46.164236729464854</v>
      </c>
      <c r="AT132" s="5">
        <v>57.124840384221308</v>
      </c>
      <c r="AU132" s="5">
        <v>86.14302464867626</v>
      </c>
      <c r="AV132" s="5">
        <v>115.05561727370592</v>
      </c>
      <c r="AY132" s="4" t="s">
        <v>447</v>
      </c>
      <c r="AZ132" s="12">
        <v>0</v>
      </c>
      <c r="BA132" s="12">
        <v>1060917</v>
      </c>
      <c r="BB132" s="10">
        <v>2955530.1740000001</v>
      </c>
      <c r="BC132" s="11">
        <f t="shared" si="39"/>
        <v>40.651338265519605</v>
      </c>
      <c r="BD132" s="16">
        <v>49.748025147281602</v>
      </c>
      <c r="BE132" s="5">
        <v>30.14397743916896</v>
      </c>
      <c r="BF132" s="5">
        <v>44.516173069653057</v>
      </c>
      <c r="BG132" s="5">
        <v>31.43062042546762</v>
      </c>
      <c r="BH132" s="5">
        <v>35.89017473992461</v>
      </c>
      <c r="BI132" s="17">
        <v>282.25142829999999</v>
      </c>
      <c r="BJ132" s="11">
        <v>72.749709600000003</v>
      </c>
      <c r="BK132" s="3">
        <v>5372</v>
      </c>
      <c r="BL132" s="12">
        <v>19.933745881830447</v>
      </c>
      <c r="BM132" s="5">
        <v>0</v>
      </c>
      <c r="BN132" s="5">
        <v>0</v>
      </c>
      <c r="BO132" s="5">
        <v>0.52370778444903876</v>
      </c>
      <c r="BP132" s="5">
        <v>6</v>
      </c>
      <c r="BQ132" s="5">
        <v>4.01</v>
      </c>
      <c r="BR132" s="3">
        <v>52</v>
      </c>
      <c r="BS132" s="11">
        <v>58.927589654922485</v>
      </c>
      <c r="BT132" s="11">
        <v>10.697609901428223</v>
      </c>
      <c r="BV132" s="11">
        <v>46.951024390243909</v>
      </c>
      <c r="BW132" s="11">
        <v>61.399097560975619</v>
      </c>
      <c r="BX132" s="17">
        <v>84.43461457033591</v>
      </c>
      <c r="BY132" s="17">
        <v>73.145996066498668</v>
      </c>
      <c r="BZ132" s="17">
        <v>0.95750000000000002</v>
      </c>
      <c r="CA132" s="17">
        <v>4.3357000000000001</v>
      </c>
      <c r="CC132" s="17">
        <v>1.1000000000000001</v>
      </c>
      <c r="CD132" s="17">
        <v>0.6</v>
      </c>
      <c r="CE132" s="17">
        <v>3.0186999999999999</v>
      </c>
      <c r="CG132" s="5">
        <v>1.8567594734467798</v>
      </c>
      <c r="CH132" s="5">
        <v>0.89124454725445434</v>
      </c>
      <c r="CI132" s="5">
        <v>13.368668208816814</v>
      </c>
      <c r="CJ132" s="8">
        <v>63.582999999999998</v>
      </c>
      <c r="CL132" s="3"/>
      <c r="CM132" s="5"/>
      <c r="CN132" s="5"/>
      <c r="CP132" s="11">
        <v>0.27180001139640808</v>
      </c>
      <c r="CQ132" s="11">
        <v>-0.97462783600000003</v>
      </c>
      <c r="CR132" s="11">
        <v>-1.3857081579999999</v>
      </c>
      <c r="CS132" s="12">
        <v>4</v>
      </c>
      <c r="CT132" s="11">
        <v>0.61151892100000005</v>
      </c>
      <c r="CV132" s="45"/>
      <c r="CW132" s="46"/>
      <c r="CX132" s="46"/>
      <c r="CY132" s="46"/>
      <c r="CZ132" s="46"/>
      <c r="DA132" s="48"/>
      <c r="DB132" s="49"/>
      <c r="DC132" s="17"/>
      <c r="DG132" s="11">
        <v>-6.6228489875793457</v>
      </c>
      <c r="DH132" s="50">
        <v>422882.3</v>
      </c>
      <c r="DI132" s="20">
        <v>0.15296469628810883</v>
      </c>
      <c r="DJ132" s="21">
        <f t="shared" si="35"/>
        <v>22</v>
      </c>
      <c r="DL132" s="12">
        <f t="shared" si="40"/>
        <v>3.2074873652310654</v>
      </c>
    </row>
    <row r="133" spans="1:116" ht="15">
      <c r="A133" s="2" t="s">
        <v>169</v>
      </c>
      <c r="B133" s="1" t="s">
        <v>168</v>
      </c>
      <c r="C133" s="1" t="s">
        <v>168</v>
      </c>
      <c r="D133" s="10">
        <v>2852212</v>
      </c>
      <c r="E133" s="10">
        <v>6291000</v>
      </c>
      <c r="F133" s="11">
        <f t="shared" si="36"/>
        <v>2.326544726463593</v>
      </c>
      <c r="G133" s="51">
        <v>10750000000</v>
      </c>
      <c r="H133" s="12">
        <v>56452718068</v>
      </c>
      <c r="I133" s="11">
        <f>G133/BA133</f>
        <v>10380.125005672859</v>
      </c>
      <c r="J133" s="11">
        <v>18905.003037777522</v>
      </c>
      <c r="K133" s="11">
        <v>1.980032</v>
      </c>
      <c r="L133" s="11">
        <v>2.636771</v>
      </c>
      <c r="M133" s="12">
        <f t="shared" si="37"/>
        <v>6962.364741818772</v>
      </c>
      <c r="N133" s="12">
        <f t="shared" si="38"/>
        <v>7733.1453528268721</v>
      </c>
      <c r="O133" s="14"/>
      <c r="P133" s="15">
        <v>1794.3589999999999</v>
      </c>
      <c r="Q133" s="11">
        <v>1847.3240000000001</v>
      </c>
      <c r="R133" s="11">
        <v>1943.6369999999999</v>
      </c>
      <c r="S133" s="11">
        <v>2078.2800000000002</v>
      </c>
      <c r="T133" s="11">
        <v>2528.0219999999999</v>
      </c>
      <c r="U133" s="11">
        <v>3737.6930000000002</v>
      </c>
      <c r="V133" s="11">
        <v>3613.4850000000001</v>
      </c>
      <c r="W133" s="11">
        <v>3793.4479999999999</v>
      </c>
      <c r="X133" s="11">
        <v>3575.326</v>
      </c>
      <c r="Y133" s="11">
        <v>3396.0680000000002</v>
      </c>
      <c r="Z133" s="11">
        <v>3554.0740000000001</v>
      </c>
      <c r="AA133" s="11">
        <v>3619.511</v>
      </c>
      <c r="AB133" s="11">
        <v>3785.1480000000001</v>
      </c>
      <c r="AC133" s="11">
        <v>3895.0929999999998</v>
      </c>
      <c r="AD133" s="11">
        <v>3704.4569999999999</v>
      </c>
      <c r="AE133" s="11">
        <f t="shared" si="29"/>
        <v>1.1238220897777373</v>
      </c>
      <c r="AF133" s="53">
        <v>-0.84061596035709796</v>
      </c>
      <c r="AG133" s="11">
        <v>20.571719999999999</v>
      </c>
      <c r="AH133" s="11">
        <v>19.22317</v>
      </c>
      <c r="AI133" s="11">
        <v>22.92933</v>
      </c>
      <c r="AJ133" s="11">
        <v>15.706810000000001</v>
      </c>
      <c r="AK133" s="11">
        <v>18.639565073230258</v>
      </c>
      <c r="AL133" s="11">
        <v>10.455997522441686</v>
      </c>
      <c r="AM133" s="5">
        <v>6.2865273755505449</v>
      </c>
      <c r="AN133" s="5">
        <v>11.820837463101963</v>
      </c>
      <c r="AO133" s="5">
        <v>1.6143752235777358</v>
      </c>
      <c r="AP133" s="5">
        <v>1.3816878103481018</v>
      </c>
      <c r="AQ133" s="11">
        <v>1.614375224</v>
      </c>
      <c r="AR133" s="11">
        <v>1.437882536</v>
      </c>
      <c r="AS133" s="5">
        <v>18.667919332894794</v>
      </c>
      <c r="AT133" s="5">
        <v>51.597401015783241</v>
      </c>
      <c r="AU133" s="5">
        <v>31.876873686816872</v>
      </c>
      <c r="AV133" s="5">
        <v>98.128090924937382</v>
      </c>
      <c r="AW133" s="11">
        <v>0.31428571428571428</v>
      </c>
      <c r="AX133" s="11">
        <v>7.0430014280000002</v>
      </c>
      <c r="AY133" s="4" t="s">
        <v>424</v>
      </c>
      <c r="AZ133" s="12">
        <v>-40000</v>
      </c>
      <c r="BA133" s="12">
        <v>1035633</v>
      </c>
      <c r="BB133" s="10">
        <v>3013617.0890000002</v>
      </c>
      <c r="BC133" s="11">
        <f t="shared" si="39"/>
        <v>36.309818484740966</v>
      </c>
      <c r="BD133" s="16">
        <v>47.903625639802897</v>
      </c>
      <c r="BE133" s="5">
        <v>21.017754674721171</v>
      </c>
      <c r="BF133" s="5">
        <v>21.217749363446377</v>
      </c>
      <c r="BG133" s="5">
        <v>36.90630701286036</v>
      </c>
      <c r="BH133" s="5">
        <v>19.316303077523937</v>
      </c>
      <c r="BI133" s="17">
        <v>878.77748310000004</v>
      </c>
      <c r="BJ133" s="11">
        <v>29.9071207</v>
      </c>
      <c r="BK133" s="3">
        <v>3575</v>
      </c>
      <c r="BL133" s="12">
        <v>0</v>
      </c>
      <c r="BM133" s="5">
        <v>0</v>
      </c>
      <c r="BN133" s="5">
        <v>0</v>
      </c>
      <c r="BO133" s="5">
        <v>0.67399520422521775</v>
      </c>
      <c r="BP133" s="5">
        <v>5.2169999999999996</v>
      </c>
      <c r="BQ133" s="5">
        <v>2.9769999999999999</v>
      </c>
      <c r="BR133" s="3">
        <v>19.399999999999999</v>
      </c>
      <c r="BS133" s="11">
        <v>0.1715000020340085</v>
      </c>
      <c r="BT133" s="11">
        <v>2.3234660625457764</v>
      </c>
      <c r="BU133" s="10">
        <v>2622</v>
      </c>
      <c r="BV133" s="11">
        <v>66.206902439024404</v>
      </c>
      <c r="BW133" s="11">
        <v>72.080780487804887</v>
      </c>
      <c r="BX133" s="17">
        <v>91.352262820923812</v>
      </c>
      <c r="BY133" s="17">
        <v>64.097241714779912</v>
      </c>
      <c r="BZ133" s="17">
        <v>4.0934999999999997</v>
      </c>
      <c r="CA133" s="17">
        <v>7.7028999999999996</v>
      </c>
      <c r="CC133" s="17">
        <v>4</v>
      </c>
      <c r="CD133" s="17">
        <v>3.1</v>
      </c>
      <c r="CE133" s="17">
        <v>7.5404999999999998</v>
      </c>
      <c r="CG133" s="5">
        <v>15.750717799586923</v>
      </c>
      <c r="CH133" s="5">
        <v>6.1005365167004078</v>
      </c>
      <c r="CI133" s="5">
        <v>88.497597306753264</v>
      </c>
      <c r="CJ133" s="8">
        <v>77.983999999999995</v>
      </c>
      <c r="CL133" s="3">
        <v>51.95</v>
      </c>
      <c r="CM133" s="5">
        <v>56.46</v>
      </c>
      <c r="CN133" s="5">
        <v>3.76</v>
      </c>
      <c r="CO133" s="11">
        <v>0.49000000953674316</v>
      </c>
      <c r="CP133" s="11">
        <v>0.16889999806880951</v>
      </c>
      <c r="CQ133" s="11">
        <v>-0.98239705899999996</v>
      </c>
      <c r="CR133" s="11">
        <v>-0.88016048300000005</v>
      </c>
      <c r="CS133" s="12">
        <v>3</v>
      </c>
      <c r="CT133" s="11">
        <v>0.98757672600000002</v>
      </c>
      <c r="CU133" s="11">
        <v>0.97000002861022949</v>
      </c>
      <c r="CV133" s="45"/>
      <c r="CW133" s="46"/>
      <c r="CX133" s="46"/>
      <c r="CY133" s="46"/>
      <c r="CZ133" s="46"/>
      <c r="DA133" s="48"/>
      <c r="DB133" s="49"/>
      <c r="DC133" s="17"/>
      <c r="DF133" s="13"/>
      <c r="DG133" s="11">
        <v>-23.202669143676758</v>
      </c>
      <c r="DH133" s="50">
        <v>402937.7</v>
      </c>
      <c r="DI133" s="20">
        <v>4.250510036945343E-2</v>
      </c>
      <c r="DJ133" s="21">
        <f t="shared" si="35"/>
        <v>12</v>
      </c>
      <c r="DL133" s="12">
        <f t="shared" si="40"/>
        <v>2.333236856578802</v>
      </c>
    </row>
    <row r="134" spans="1:116" ht="15">
      <c r="A134" s="2" t="s">
        <v>155</v>
      </c>
      <c r="B134" s="1" t="s">
        <v>154</v>
      </c>
      <c r="C134" s="1" t="s">
        <v>154</v>
      </c>
      <c r="D134" s="10">
        <v>15200000</v>
      </c>
      <c r="E134" s="10">
        <v>28600000</v>
      </c>
      <c r="F134" s="11">
        <f t="shared" si="36"/>
        <v>1.859150852863459</v>
      </c>
      <c r="G134" s="51">
        <v>233400000000</v>
      </c>
      <c r="H134" s="23">
        <v>517163000000</v>
      </c>
      <c r="I134" s="11">
        <f>G134/BA134</f>
        <v>45028.298954722253</v>
      </c>
      <c r="J134" s="11">
        <v>38676.883251854473</v>
      </c>
      <c r="K134" s="11">
        <v>2.1507679999999998</v>
      </c>
      <c r="L134" s="11">
        <v>2.820789</v>
      </c>
      <c r="M134" s="12">
        <f t="shared" si="37"/>
        <v>17152.303263085458</v>
      </c>
      <c r="N134" s="12">
        <f t="shared" si="38"/>
        <v>15269.912086557526</v>
      </c>
      <c r="O134" s="14">
        <v>2897.0970000000002</v>
      </c>
      <c r="P134" s="15">
        <v>3544.4070000000002</v>
      </c>
      <c r="Q134" s="11">
        <v>3758.6039999999998</v>
      </c>
      <c r="R134" s="11">
        <v>4614.1130000000003</v>
      </c>
      <c r="S134" s="11">
        <v>5138.08</v>
      </c>
      <c r="T134" s="11">
        <v>5849.1689999999999</v>
      </c>
      <c r="U134" s="11">
        <v>5590.8680000000004</v>
      </c>
      <c r="V134" s="11">
        <v>4765.6570000000002</v>
      </c>
      <c r="W134" s="11">
        <v>4002.7379999999998</v>
      </c>
      <c r="X134" s="11">
        <v>4802.76</v>
      </c>
      <c r="Y134" s="11">
        <v>5024.3090000000002</v>
      </c>
      <c r="Z134" s="11">
        <v>5837.6450000000004</v>
      </c>
      <c r="AA134" s="11">
        <v>6231.2809999999999</v>
      </c>
      <c r="AB134" s="11">
        <v>6753.2139999999999</v>
      </c>
      <c r="AC134" s="11">
        <v>7376.1629999999996</v>
      </c>
      <c r="AD134" s="11">
        <v>7280.1559999999999</v>
      </c>
      <c r="AE134" s="11">
        <f t="shared" si="29"/>
        <v>0.64368438434988162</v>
      </c>
      <c r="AF134" s="53">
        <v>-0.72458679772349799</v>
      </c>
      <c r="AG134" s="11">
        <v>24.880649999999999</v>
      </c>
      <c r="AH134" s="11">
        <v>26.114629999999998</v>
      </c>
      <c r="AI134" s="11">
        <v>22.42473</v>
      </c>
      <c r="AJ134" s="11">
        <v>23.976600000000001</v>
      </c>
      <c r="AK134" s="11">
        <v>13.570791330769991</v>
      </c>
      <c r="AL134" s="11">
        <v>26.294216850672704</v>
      </c>
      <c r="AM134" s="5">
        <v>12.353470684138584</v>
      </c>
      <c r="AN134" s="5">
        <v>10.049831930194717</v>
      </c>
      <c r="AO134" s="5"/>
      <c r="AP134" s="5">
        <v>1.5500932458213588</v>
      </c>
      <c r="AQ134" s="11">
        <v>0.49413836900000002</v>
      </c>
      <c r="AR134" s="11">
        <v>3.6521753029999999</v>
      </c>
      <c r="AS134" s="5">
        <v>21.941688404439809</v>
      </c>
      <c r="AT134" s="5">
        <v>19.724736490161813</v>
      </c>
      <c r="AU134" s="5">
        <v>32.792303718411283</v>
      </c>
      <c r="AV134" s="5">
        <v>43.278006256117386</v>
      </c>
      <c r="AW134" s="11">
        <v>0.34285714285714286</v>
      </c>
      <c r="AX134" s="11">
        <v>2.1973421179999999</v>
      </c>
      <c r="AY134" s="4" t="s">
        <v>430</v>
      </c>
      <c r="AZ134" s="12">
        <v>-625000</v>
      </c>
      <c r="BA134" s="12">
        <v>5183407</v>
      </c>
      <c r="BB134" s="10">
        <v>13635472.189999999</v>
      </c>
      <c r="BC134" s="11">
        <f t="shared" si="39"/>
        <v>34.101361842105263</v>
      </c>
      <c r="BD134" s="16">
        <v>47.676476188811186</v>
      </c>
      <c r="BE134" s="5">
        <v>31.740304959294303</v>
      </c>
      <c r="BF134" s="5">
        <v>34.123183552958068</v>
      </c>
      <c r="BG134" s="5">
        <v>16.366095210437358</v>
      </c>
      <c r="BH134" s="5">
        <v>7.3213084380164108</v>
      </c>
      <c r="BI134" s="17">
        <v>819.98542369999996</v>
      </c>
      <c r="BJ134" s="11">
        <v>23.9591809</v>
      </c>
      <c r="BK134" s="3">
        <v>1549</v>
      </c>
      <c r="BL134" s="12">
        <v>5.1941969563721546</v>
      </c>
      <c r="BM134" s="5">
        <v>0.66351973179573198</v>
      </c>
      <c r="BN134" s="5">
        <v>0</v>
      </c>
      <c r="BO134" s="5">
        <v>1.5066769779842006</v>
      </c>
      <c r="BP134" s="5">
        <v>5.702</v>
      </c>
      <c r="BQ134" s="5">
        <v>2.5299999999999998</v>
      </c>
      <c r="BR134" s="3">
        <v>19.399999999999999</v>
      </c>
      <c r="BS134" s="11">
        <v>11.894810199737549</v>
      </c>
      <c r="BT134" s="11">
        <v>0.59898197650909424</v>
      </c>
      <c r="BU134" s="10">
        <v>2426</v>
      </c>
      <c r="BV134" s="11">
        <v>57.096341463414646</v>
      </c>
      <c r="BW134" s="11">
        <v>73.481024390243903</v>
      </c>
      <c r="BX134" s="17">
        <v>87.94402283248543</v>
      </c>
      <c r="BY134" s="17">
        <v>56.677513353232413</v>
      </c>
      <c r="BZ134" s="17">
        <v>4.7195</v>
      </c>
      <c r="CA134" s="17">
        <v>8.6582000000000008</v>
      </c>
      <c r="CC134" s="17">
        <v>20.6</v>
      </c>
      <c r="CD134" s="17">
        <v>16.600000000000001</v>
      </c>
      <c r="CE134" s="17">
        <v>8.0193999999999992</v>
      </c>
      <c r="CF134" s="17">
        <v>367</v>
      </c>
      <c r="CG134" s="5">
        <v>27.721208413556809</v>
      </c>
      <c r="CH134" s="5">
        <v>10.167354348721371</v>
      </c>
      <c r="CI134" s="5">
        <v>84.69212785801335</v>
      </c>
      <c r="CJ134" s="8">
        <v>100.114</v>
      </c>
      <c r="CK134" s="11">
        <v>55</v>
      </c>
      <c r="CL134" s="3">
        <v>47.96</v>
      </c>
      <c r="CM134" s="5">
        <v>52.55</v>
      </c>
      <c r="CN134" s="5">
        <v>3.9</v>
      </c>
      <c r="CO134" s="11">
        <v>0.56000000238418579</v>
      </c>
      <c r="CP134" s="11">
        <v>0.65657699108123779</v>
      </c>
      <c r="CQ134" s="11">
        <v>-0.65564368100000003</v>
      </c>
      <c r="CR134" s="11">
        <v>-0.359302232</v>
      </c>
      <c r="CS134" s="12">
        <v>2</v>
      </c>
      <c r="CT134" s="11">
        <v>0.92911983399999998</v>
      </c>
      <c r="CU134" s="11">
        <v>0.68000000715255737</v>
      </c>
      <c r="CV134" s="45">
        <v>11.3</v>
      </c>
      <c r="CW134" s="45">
        <v>54.2</v>
      </c>
      <c r="CX134" s="45">
        <v>17.599999999999998</v>
      </c>
      <c r="CY134" s="45">
        <v>45.300000000000004</v>
      </c>
      <c r="CZ134" s="45">
        <v>63.3</v>
      </c>
      <c r="DA134" s="45">
        <v>6.3</v>
      </c>
      <c r="DB134" s="49">
        <v>4.0999999999999996</v>
      </c>
      <c r="DC134" s="17">
        <v>64.466666666666654</v>
      </c>
      <c r="DG134" s="11">
        <v>-9.1840114593505859</v>
      </c>
      <c r="DH134" s="50">
        <v>1302897</v>
      </c>
      <c r="DI134" s="20">
        <v>4.4651400297880173E-2</v>
      </c>
      <c r="DJ134" s="21">
        <f t="shared" si="35"/>
        <v>2</v>
      </c>
      <c r="DL134" s="12">
        <f t="shared" si="40"/>
        <v>1.4301269599685362</v>
      </c>
    </row>
    <row r="135" spans="1:116" ht="15">
      <c r="A135" s="2" t="s">
        <v>157</v>
      </c>
      <c r="B135" s="1" t="s">
        <v>156</v>
      </c>
      <c r="C135" s="1" t="s">
        <v>156</v>
      </c>
      <c r="D135" s="10">
        <v>44300000</v>
      </c>
      <c r="E135" s="10">
        <v>98000000</v>
      </c>
      <c r="F135" s="11">
        <f t="shared" si="36"/>
        <v>2.3352435341749471</v>
      </c>
      <c r="G135" s="51">
        <v>149700000000</v>
      </c>
      <c r="H135" s="22">
        <v>539733000000</v>
      </c>
      <c r="I135" s="11">
        <f>G135/BA135</f>
        <v>9240.7407407407409</v>
      </c>
      <c r="J135" s="11">
        <v>13054.151279636908</v>
      </c>
      <c r="K135" s="11">
        <v>2.3495710000000001</v>
      </c>
      <c r="L135" s="11">
        <v>2.9693130000000001</v>
      </c>
      <c r="M135" s="12">
        <f t="shared" si="37"/>
        <v>5119.6826358024691</v>
      </c>
      <c r="N135" s="12">
        <f t="shared" si="38"/>
        <v>7167.5871838690127</v>
      </c>
      <c r="O135" s="14">
        <v>890.11599999999999</v>
      </c>
      <c r="P135" s="15">
        <v>1106.116</v>
      </c>
      <c r="Q135" s="11">
        <v>1314.364</v>
      </c>
      <c r="R135" s="11">
        <v>1484.296</v>
      </c>
      <c r="S135" s="11">
        <v>1574.8910000000001</v>
      </c>
      <c r="T135" s="11">
        <v>1872.2090000000001</v>
      </c>
      <c r="U135" s="11">
        <v>2160.4090000000001</v>
      </c>
      <c r="V135" s="11">
        <v>1841.788</v>
      </c>
      <c r="W135" s="11">
        <v>2067.4879999999998</v>
      </c>
      <c r="X135" s="11">
        <v>2073.6480000000001</v>
      </c>
      <c r="Y135" s="11">
        <v>2411.0230000000001</v>
      </c>
      <c r="Z135" s="11">
        <v>2461.6779999999999</v>
      </c>
      <c r="AA135" s="11">
        <v>2706.5450000000001</v>
      </c>
      <c r="AB135" s="11">
        <v>2964.002</v>
      </c>
      <c r="AC135" s="11">
        <v>2960.6729999999998</v>
      </c>
      <c r="AD135" s="11">
        <v>2838.306</v>
      </c>
      <c r="AE135" s="11">
        <f t="shared" si="29"/>
        <v>1.2237893476850221</v>
      </c>
      <c r="AF135" s="53">
        <v>0.19191180652828099</v>
      </c>
      <c r="AG135" s="11">
        <v>24.866040000000002</v>
      </c>
      <c r="AH135" s="11">
        <v>15.44415</v>
      </c>
      <c r="AI135" s="11">
        <v>20.980170000000001</v>
      </c>
      <c r="AJ135" s="11">
        <v>13.35521</v>
      </c>
      <c r="AK135" s="11">
        <v>24.761463640574341</v>
      </c>
      <c r="AL135" s="11">
        <v>15.513340647797047</v>
      </c>
      <c r="AM135" s="5">
        <v>10.737378415933302</v>
      </c>
      <c r="AN135" s="5">
        <v>10.544295297692786</v>
      </c>
      <c r="AO135" s="5"/>
      <c r="AP135" s="5">
        <v>1.8846642693422178</v>
      </c>
      <c r="AQ135" s="11">
        <v>0.76541046899999998</v>
      </c>
      <c r="AR135" s="11">
        <v>1.2084680699999999</v>
      </c>
      <c r="AS135" s="5">
        <v>27.109773043075496</v>
      </c>
      <c r="AT135" s="5">
        <v>30.79549676689286</v>
      </c>
      <c r="AU135" s="5">
        <v>48.127836961556277</v>
      </c>
      <c r="AV135" s="5">
        <v>62.458465613670398</v>
      </c>
      <c r="AW135" s="11">
        <v>0.34285714285714286</v>
      </c>
      <c r="AX135" s="11">
        <v>19.615414749999999</v>
      </c>
      <c r="AY135" s="4" t="s">
        <v>444</v>
      </c>
      <c r="AZ135" s="12">
        <v>-900000</v>
      </c>
      <c r="BA135" s="22">
        <v>16200000</v>
      </c>
      <c r="BB135" s="10">
        <v>38807199.810000002</v>
      </c>
      <c r="BC135" s="11">
        <f t="shared" si="39"/>
        <v>36.568848758465009</v>
      </c>
      <c r="BD135" s="16">
        <v>39.599183479591836</v>
      </c>
      <c r="BE135" s="5">
        <v>34.999536822603055</v>
      </c>
      <c r="BF135" s="5">
        <v>30.198031114638589</v>
      </c>
      <c r="BG135" s="5">
        <v>30.33997220935618</v>
      </c>
      <c r="BH135" s="5">
        <v>14.824144613747444</v>
      </c>
      <c r="BI135" s="17">
        <v>519.43272219999994</v>
      </c>
      <c r="BJ135" s="11">
        <v>33.562280399999999</v>
      </c>
      <c r="BK135" s="3"/>
      <c r="BL135" s="12">
        <v>0.66268788173503823</v>
      </c>
      <c r="BM135" s="5">
        <v>0.27543961655869692</v>
      </c>
      <c r="BN135" s="5">
        <v>0.10961286742195901</v>
      </c>
      <c r="BO135" s="5">
        <v>0.79868739424730117</v>
      </c>
      <c r="BP135" s="5">
        <v>5.7539999999999996</v>
      </c>
      <c r="BQ135" s="5">
        <v>3.0259999999999998</v>
      </c>
      <c r="BR135" s="3">
        <v>26.2</v>
      </c>
      <c r="BS135" s="11">
        <v>100</v>
      </c>
      <c r="BT135" s="11">
        <v>1.9596240520477295</v>
      </c>
      <c r="BU135" s="10">
        <v>2518</v>
      </c>
      <c r="BV135" s="11">
        <v>59.06046341463415</v>
      </c>
      <c r="BW135" s="11">
        <v>72.081219512195133</v>
      </c>
      <c r="BX135" s="17">
        <v>89.68773835922579</v>
      </c>
      <c r="BY135" s="17">
        <v>61.495668127364901</v>
      </c>
      <c r="BZ135" s="17">
        <v>5.4619999999999997</v>
      </c>
      <c r="CA135" s="17">
        <v>8.6621000000000006</v>
      </c>
      <c r="CC135" s="17">
        <v>29.6</v>
      </c>
      <c r="CD135" s="17">
        <v>22.4</v>
      </c>
      <c r="CE135" s="17">
        <v>8.8020999999999994</v>
      </c>
      <c r="CG135" s="5">
        <v>6.4741239102808255</v>
      </c>
      <c r="CH135" s="5">
        <v>4.457340436290135</v>
      </c>
      <c r="CI135" s="5">
        <v>80.981178477759968</v>
      </c>
      <c r="CJ135" s="8">
        <v>45.137999999999998</v>
      </c>
      <c r="CK135" s="11">
        <v>49.389999389648438</v>
      </c>
      <c r="CL135" s="3">
        <v>44.04</v>
      </c>
      <c r="CM135" s="5">
        <v>50.41</v>
      </c>
      <c r="CN135" s="5">
        <v>5.6</v>
      </c>
      <c r="CO135" s="11">
        <v>0.5899999737739563</v>
      </c>
      <c r="CP135" s="11">
        <v>0.23854069411754608</v>
      </c>
      <c r="CQ135" s="11">
        <v>-0.53120082899999999</v>
      </c>
      <c r="CR135" s="11">
        <v>-0.71160705800000001</v>
      </c>
      <c r="CS135" s="12">
        <v>4</v>
      </c>
      <c r="CT135" s="11">
        <v>1.4172264400000001</v>
      </c>
      <c r="CU135" s="11">
        <v>0.56000000238418579</v>
      </c>
      <c r="CV135" s="45">
        <v>37.700000000000003</v>
      </c>
      <c r="CW135" s="45">
        <v>44.3</v>
      </c>
      <c r="CX135" s="45">
        <v>32.800000000000004</v>
      </c>
      <c r="CY135" s="45">
        <v>61</v>
      </c>
      <c r="CZ135" s="45">
        <v>50</v>
      </c>
      <c r="DA135" s="45">
        <v>7.0000000000000009</v>
      </c>
      <c r="DB135" s="49">
        <v>4.3</v>
      </c>
      <c r="DC135" s="17">
        <v>76.266666666666666</v>
      </c>
      <c r="DE135" s="13">
        <v>1</v>
      </c>
      <c r="DG135" s="11">
        <v>11.073849678039551</v>
      </c>
      <c r="DH135" s="50">
        <v>232172.79999999999</v>
      </c>
      <c r="DI135" s="20">
        <v>7.7585898339748383E-2</v>
      </c>
      <c r="DJ135" s="21">
        <f t="shared" si="35"/>
        <v>4</v>
      </c>
      <c r="DL135" s="12">
        <f t="shared" si="40"/>
        <v>1.3583359047693477</v>
      </c>
    </row>
    <row r="136" spans="1:116" ht="15">
      <c r="A136" s="2" t="s">
        <v>163</v>
      </c>
      <c r="B136" s="1" t="s">
        <v>162</v>
      </c>
      <c r="C136" s="1" t="s">
        <v>162</v>
      </c>
      <c r="D136" s="10">
        <v>34000000</v>
      </c>
      <c r="E136" s="10">
        <v>38500000</v>
      </c>
      <c r="F136" s="11">
        <f t="shared" si="36"/>
        <v>0.36558151963993268</v>
      </c>
      <c r="G136" s="51"/>
      <c r="H136" s="23">
        <v>1300410000000</v>
      </c>
      <c r="J136" s="11">
        <v>73960.663677367804</v>
      </c>
      <c r="K136" s="11">
        <v>2.5205299999999999</v>
      </c>
      <c r="L136" s="11">
        <v>2.8674909999999998</v>
      </c>
      <c r="M136" s="12">
        <f t="shared" si="37"/>
        <v>15882.096484848485</v>
      </c>
      <c r="N136" s="12">
        <f t="shared" si="38"/>
        <v>36180.413591287288</v>
      </c>
      <c r="O136" s="14"/>
      <c r="S136" s="11">
        <v>6060.567</v>
      </c>
      <c r="T136" s="11">
        <v>7707.4880000000003</v>
      </c>
      <c r="U136" s="11">
        <v>8744.0259999999998</v>
      </c>
      <c r="V136" s="11">
        <v>8088.3620000000001</v>
      </c>
      <c r="W136" s="11">
        <v>7668.1369999999997</v>
      </c>
      <c r="X136" s="11">
        <v>8852.2890000000007</v>
      </c>
      <c r="Y136" s="11">
        <v>11485.89</v>
      </c>
      <c r="Z136" s="11">
        <v>13481.02</v>
      </c>
      <c r="AA136" s="11">
        <v>14314.97</v>
      </c>
      <c r="AB136" s="11">
        <v>15254.97</v>
      </c>
      <c r="AC136" s="11">
        <v>16041.62</v>
      </c>
      <c r="AD136" s="11">
        <v>16372.87</v>
      </c>
      <c r="AE136" s="11">
        <f t="shared" si="29"/>
        <v>2.2159805084496882</v>
      </c>
      <c r="AF136" s="53"/>
      <c r="AG136" s="11">
        <v>18.826260000000001</v>
      </c>
      <c r="AH136" s="11">
        <v>19.853819999999999</v>
      </c>
      <c r="AI136" s="11">
        <v>18.392759999999999</v>
      </c>
      <c r="AJ136" s="11">
        <v>19.94971</v>
      </c>
      <c r="AL136" s="11">
        <v>20.295304918290803</v>
      </c>
      <c r="AM136" s="5"/>
      <c r="AN136" s="5">
        <v>19.102106535841333</v>
      </c>
      <c r="AO136" s="5"/>
      <c r="AP136" s="5">
        <v>5.754096392168365</v>
      </c>
      <c r="AR136" s="11">
        <v>3.2078035250000001</v>
      </c>
      <c r="AS136" s="5"/>
      <c r="AT136" s="5">
        <v>38.778600901063648</v>
      </c>
      <c r="AU136" s="5"/>
      <c r="AV136" s="5">
        <v>77.656845526070569</v>
      </c>
      <c r="AW136" s="11">
        <v>0.2857142857142857</v>
      </c>
      <c r="AX136" s="11">
        <v>0.38497600300000001</v>
      </c>
      <c r="AY136" s="4" t="s">
        <v>444</v>
      </c>
      <c r="AZ136" s="12">
        <v>-120000</v>
      </c>
      <c r="BA136" s="22">
        <v>16500000</v>
      </c>
      <c r="BB136" s="10">
        <v>17422561.890000001</v>
      </c>
      <c r="BC136" s="11">
        <f t="shared" si="39"/>
        <v>48.529411764705884</v>
      </c>
      <c r="BD136" s="16">
        <v>45.25340750649351</v>
      </c>
      <c r="BE136" s="5"/>
      <c r="BF136" s="5">
        <v>30.486304618112303</v>
      </c>
      <c r="BG136" s="5"/>
      <c r="BH136" s="5">
        <v>3.6363440880807749</v>
      </c>
      <c r="BI136" s="17">
        <v>1524.077904</v>
      </c>
      <c r="BJ136" s="11">
        <v>14.777327900000001</v>
      </c>
      <c r="BK136" s="3">
        <v>3629</v>
      </c>
      <c r="BL136" s="12">
        <v>0.24510908399667949</v>
      </c>
      <c r="BM136" s="5">
        <v>0.68575601577236345</v>
      </c>
      <c r="BN136" s="5">
        <v>5.2015531308886087E-2</v>
      </c>
      <c r="BO136" s="5">
        <v>8.3188494607634311</v>
      </c>
      <c r="BP136" s="5">
        <v>2.27</v>
      </c>
      <c r="BQ136" s="5">
        <v>1.39757</v>
      </c>
      <c r="BR136" s="3">
        <v>5.6</v>
      </c>
      <c r="BS136" s="11">
        <v>0</v>
      </c>
      <c r="BT136" s="11">
        <v>2.5499999173916876E-4</v>
      </c>
      <c r="BU136" s="10">
        <v>3397</v>
      </c>
      <c r="BV136" s="11">
        <v>70.560975609756113</v>
      </c>
      <c r="BW136" s="11">
        <v>75.695121951219519</v>
      </c>
      <c r="BX136" s="17">
        <v>50.528201674186754</v>
      </c>
      <c r="BY136" s="17">
        <v>39.527081588271109</v>
      </c>
      <c r="BZ136" s="17">
        <v>7.3602999999999996</v>
      </c>
      <c r="CA136" s="17">
        <v>9.9504999999999999</v>
      </c>
      <c r="CC136" s="17">
        <v>13.8</v>
      </c>
      <c r="CD136" s="17">
        <v>9.1</v>
      </c>
      <c r="CE136" s="17">
        <v>10.0047</v>
      </c>
      <c r="CF136" s="17">
        <v>501.5</v>
      </c>
      <c r="CG136" s="5">
        <v>58.848427489403242</v>
      </c>
      <c r="CH136" s="5">
        <v>25.049146935851919</v>
      </c>
      <c r="CI136" s="5">
        <v>116.78445382510449</v>
      </c>
      <c r="CJ136" s="8">
        <v>192.81200000000001</v>
      </c>
      <c r="CK136" s="11">
        <v>25.809999465942383</v>
      </c>
      <c r="CL136" s="3">
        <v>34.21</v>
      </c>
      <c r="CM136" s="5">
        <v>42.17</v>
      </c>
      <c r="CN136" s="5">
        <v>7.59</v>
      </c>
      <c r="CP136" s="11">
        <v>0.11833950132131577</v>
      </c>
      <c r="CQ136" s="11">
        <v>0.68283055599999998</v>
      </c>
      <c r="CR136" s="11">
        <v>0.48266157500000001</v>
      </c>
      <c r="CS136" s="12">
        <v>1</v>
      </c>
      <c r="CT136" s="11">
        <v>-0.90664529400000005</v>
      </c>
      <c r="CV136" s="45">
        <v>53.5</v>
      </c>
      <c r="CW136" s="45">
        <v>48.8</v>
      </c>
      <c r="CX136" s="45">
        <v>25.2</v>
      </c>
      <c r="CY136" s="45">
        <v>46.7</v>
      </c>
      <c r="CZ136" s="46"/>
      <c r="DA136" s="45">
        <v>19</v>
      </c>
      <c r="DB136" s="49"/>
      <c r="DC136" s="17">
        <v>65.833333333333314</v>
      </c>
      <c r="DF136" s="12">
        <v>1</v>
      </c>
      <c r="DG136" s="11">
        <v>52.135578155517578</v>
      </c>
      <c r="DH136" s="50">
        <v>305676.3</v>
      </c>
      <c r="DI136" s="20">
        <v>0.92405962944030762</v>
      </c>
      <c r="DJ136" s="21">
        <f t="shared" si="35"/>
        <v>20</v>
      </c>
      <c r="DL136" s="12">
        <f t="shared" si="40"/>
        <v>1.5835387917176202</v>
      </c>
    </row>
    <row r="137" spans="1:116" ht="15">
      <c r="A137" s="2" t="s">
        <v>167</v>
      </c>
      <c r="B137" s="1" t="s">
        <v>166</v>
      </c>
      <c r="C137" s="1" t="s">
        <v>166</v>
      </c>
      <c r="D137" s="10">
        <v>9411090</v>
      </c>
      <c r="E137" s="10">
        <v>10700000</v>
      </c>
      <c r="F137" s="11">
        <f t="shared" si="36"/>
        <v>0.3775145892938862</v>
      </c>
      <c r="G137" s="51">
        <v>188000000000</v>
      </c>
      <c r="H137" s="22">
        <v>747329000000</v>
      </c>
      <c r="I137" s="11">
        <f>G137/BA137</f>
        <v>45073.372497618664</v>
      </c>
      <c r="J137" s="11">
        <v>131901.60939587362</v>
      </c>
      <c r="K137" s="11">
        <v>1.9832019999999999</v>
      </c>
      <c r="L137" s="11">
        <v>2.5612520000000001</v>
      </c>
      <c r="M137" s="12">
        <f t="shared" si="37"/>
        <v>19604.457760668542</v>
      </c>
      <c r="N137" s="12">
        <f t="shared" si="38"/>
        <v>37802.585233461738</v>
      </c>
      <c r="O137" s="14">
        <v>2590.1770000000001</v>
      </c>
      <c r="P137" s="15">
        <v>3265.2660000000001</v>
      </c>
      <c r="Q137" s="11">
        <v>4002.8090000000002</v>
      </c>
      <c r="R137" s="11">
        <v>5373.2629999999999</v>
      </c>
      <c r="S137" s="11">
        <v>7493.7380000000003</v>
      </c>
      <c r="T137" s="11">
        <v>8688.6579999999994</v>
      </c>
      <c r="U137" s="11">
        <v>10894.43</v>
      </c>
      <c r="V137" s="11">
        <v>10794.5</v>
      </c>
      <c r="W137" s="11">
        <v>14893.95</v>
      </c>
      <c r="X137" s="11">
        <v>15959.63</v>
      </c>
      <c r="Y137" s="11">
        <v>19249.64</v>
      </c>
      <c r="Z137" s="11">
        <v>20098.11</v>
      </c>
      <c r="AA137" s="11">
        <v>20353.810000000001</v>
      </c>
      <c r="AB137" s="11">
        <v>20701.09</v>
      </c>
      <c r="AC137" s="11">
        <v>20648.93</v>
      </c>
      <c r="AD137" s="11">
        <v>19889.939999999999</v>
      </c>
      <c r="AE137" s="11">
        <f t="shared" si="29"/>
        <v>2.4358693508768354</v>
      </c>
      <c r="AF137" s="53">
        <v>0.37699016160139398</v>
      </c>
      <c r="AG137" s="11">
        <v>15.530239999999999</v>
      </c>
      <c r="AH137" s="11">
        <v>24.57507</v>
      </c>
      <c r="AI137" s="11">
        <v>25.68317</v>
      </c>
      <c r="AJ137" s="11">
        <v>11.12154</v>
      </c>
      <c r="AK137" s="11">
        <v>9.3912127298654511</v>
      </c>
      <c r="AL137" s="11">
        <v>12.111613201497324</v>
      </c>
      <c r="AM137" s="5">
        <v>12.983642434820414</v>
      </c>
      <c r="AN137" s="5">
        <v>21.120009544688532</v>
      </c>
      <c r="AO137" s="5">
        <v>0.53258343793774976</v>
      </c>
      <c r="AP137" s="5">
        <v>8.4468177574222221</v>
      </c>
      <c r="AQ137" s="11">
        <v>0.60492581000000001</v>
      </c>
      <c r="AR137" s="11">
        <v>1.2056081869999999</v>
      </c>
      <c r="AS137" s="5">
        <v>26.160718157790541</v>
      </c>
      <c r="AT137" s="5">
        <v>35.637838724590999</v>
      </c>
      <c r="AU137" s="5">
        <v>42.399408027854349</v>
      </c>
      <c r="AV137" s="5">
        <v>63.599838933381058</v>
      </c>
      <c r="AW137" s="11">
        <v>1</v>
      </c>
      <c r="AX137" s="11">
        <v>1.7011210000000001E-3</v>
      </c>
      <c r="AY137" s="4" t="s">
        <v>447</v>
      </c>
      <c r="AZ137" s="12">
        <v>200000</v>
      </c>
      <c r="BA137" s="12">
        <v>4170977</v>
      </c>
      <c r="BB137" s="10">
        <v>5629836.0729999999</v>
      </c>
      <c r="BC137" s="11">
        <f t="shared" si="39"/>
        <v>44.319807801221749</v>
      </c>
      <c r="BD137" s="16">
        <v>52.615290401869153</v>
      </c>
      <c r="BE137" s="5">
        <v>31.597431269756264</v>
      </c>
      <c r="BF137" s="5">
        <v>22.845583796245649</v>
      </c>
      <c r="BG137" s="5">
        <v>25.652701640095199</v>
      </c>
      <c r="BH137" s="5">
        <v>2.3131434683781253</v>
      </c>
      <c r="BI137" s="17">
        <v>3222.031493</v>
      </c>
      <c r="BJ137" s="11">
        <v>10.259038400000001</v>
      </c>
      <c r="BK137" s="3"/>
      <c r="BL137" s="12">
        <v>6.6402765296987423E-2</v>
      </c>
      <c r="BM137" s="5">
        <v>0</v>
      </c>
      <c r="BN137" s="5">
        <v>0</v>
      </c>
      <c r="BO137" s="5">
        <v>5.4733761707185904</v>
      </c>
      <c r="BP137" s="5">
        <v>2.5169999999999999</v>
      </c>
      <c r="BQ137" s="5">
        <v>1.3184800000000001</v>
      </c>
      <c r="BR137" s="3">
        <v>3</v>
      </c>
      <c r="BS137" s="11">
        <v>0</v>
      </c>
      <c r="BT137" s="11">
        <v>5.466800183057785E-2</v>
      </c>
      <c r="BU137" s="10">
        <v>3583</v>
      </c>
      <c r="BV137" s="11">
        <v>69.306829268292688</v>
      </c>
      <c r="BW137" s="11">
        <v>78.72682926829269</v>
      </c>
      <c r="BX137" s="17">
        <v>60.597356541887734</v>
      </c>
      <c r="BY137" s="17">
        <v>49.122372580760413</v>
      </c>
      <c r="BZ137" s="17">
        <v>4.0778999999999996</v>
      </c>
      <c r="CA137" s="17">
        <v>7.7298999999999998</v>
      </c>
      <c r="CC137" s="17">
        <v>11.2</v>
      </c>
      <c r="CD137" s="17">
        <v>3.8</v>
      </c>
      <c r="CE137" s="17">
        <v>7.5038</v>
      </c>
      <c r="CF137" s="17">
        <v>490</v>
      </c>
      <c r="CG137" s="5">
        <v>48.61557990265112</v>
      </c>
      <c r="CH137" s="5">
        <v>38.086660272802966</v>
      </c>
      <c r="CI137" s="5">
        <v>142.75678609685471</v>
      </c>
      <c r="CJ137" s="8">
        <v>133.499</v>
      </c>
      <c r="CK137" s="11">
        <v>40.580001831054687</v>
      </c>
      <c r="CL137" s="3"/>
      <c r="CM137" s="5"/>
      <c r="CN137" s="5"/>
      <c r="CO137" s="11">
        <v>0.72000002861022949</v>
      </c>
      <c r="CP137" s="11">
        <v>4.6757400035858154E-2</v>
      </c>
      <c r="CQ137" s="11">
        <v>1.0371249600000001</v>
      </c>
      <c r="CR137" s="11">
        <v>1.0802799219999999</v>
      </c>
      <c r="CS137" s="12">
        <v>1</v>
      </c>
      <c r="CT137" s="11">
        <v>-0.79080088500000001</v>
      </c>
      <c r="CV137" s="45">
        <v>35.699999999999996</v>
      </c>
      <c r="CW137" s="45">
        <v>38.800000000000004</v>
      </c>
      <c r="CX137" s="45">
        <v>24.4</v>
      </c>
      <c r="CY137" s="45">
        <v>24.5</v>
      </c>
      <c r="CZ137" s="46"/>
      <c r="DA137" s="45">
        <v>10</v>
      </c>
      <c r="DB137" s="49"/>
      <c r="DC137" s="17">
        <v>66.76666666666668</v>
      </c>
      <c r="DF137" s="12">
        <v>1</v>
      </c>
      <c r="DG137" s="11">
        <v>39.688739776611328</v>
      </c>
      <c r="DH137" s="50">
        <v>93102.51</v>
      </c>
      <c r="DJ137" s="21">
        <f t="shared" si="35"/>
        <v>8</v>
      </c>
      <c r="DL137" s="12" t="e">
        <f t="shared" si="40"/>
        <v>#DIV/0!</v>
      </c>
    </row>
    <row r="138" spans="1:116" ht="15">
      <c r="A138" s="2" t="s">
        <v>165</v>
      </c>
      <c r="B138" s="1" t="s">
        <v>164</v>
      </c>
      <c r="C138" s="1" t="s">
        <v>164</v>
      </c>
      <c r="D138" s="10">
        <v>2935124</v>
      </c>
      <c r="E138" s="10">
        <v>3960000</v>
      </c>
      <c r="F138" s="11">
        <f t="shared" si="36"/>
        <v>0.88086565928371996</v>
      </c>
      <c r="G138" s="51">
        <v>82500000000</v>
      </c>
      <c r="H138" s="22">
        <v>201662000000</v>
      </c>
      <c r="I138" s="11">
        <f>G138/BA138</f>
        <v>99622.846018219745</v>
      </c>
      <c r="J138" s="11">
        <v>138661.59531946122</v>
      </c>
      <c r="M138" s="12">
        <f t="shared" si="37"/>
        <v>37929.163480027673</v>
      </c>
      <c r="N138" s="12">
        <f t="shared" si="38"/>
        <v>64306.039942293493</v>
      </c>
      <c r="O138" s="14">
        <v>3269.018</v>
      </c>
      <c r="P138" s="15">
        <v>4288.0810000000001</v>
      </c>
      <c r="Q138" s="11">
        <v>5716.3729999999996</v>
      </c>
      <c r="R138" s="11">
        <v>7813.1779999999999</v>
      </c>
      <c r="S138" s="11">
        <v>10412.07</v>
      </c>
      <c r="T138" s="11">
        <v>10701.43</v>
      </c>
      <c r="U138" s="11">
        <v>12732.18</v>
      </c>
      <c r="V138" s="11">
        <v>13996.95</v>
      </c>
      <c r="W138" s="11">
        <v>18185.62</v>
      </c>
      <c r="X138" s="11">
        <v>19653.12</v>
      </c>
      <c r="Y138" s="11">
        <v>25576.77</v>
      </c>
      <c r="Z138" s="11">
        <v>26152.34</v>
      </c>
      <c r="AA138" s="11">
        <v>25071.1</v>
      </c>
      <c r="AB138" s="11">
        <v>24702.47</v>
      </c>
      <c r="AC138" s="11">
        <v>23957.85</v>
      </c>
      <c r="AD138" s="11">
        <v>23660.45</v>
      </c>
      <c r="AE138" s="11">
        <f t="shared" si="29"/>
        <v>2.3336102953337501</v>
      </c>
      <c r="AF138" s="53"/>
      <c r="AG138" s="11">
        <v>21.585170000000002</v>
      </c>
      <c r="AH138" s="11">
        <v>15.147930000000001</v>
      </c>
      <c r="AI138" s="11">
        <v>15.149770000000002</v>
      </c>
      <c r="AJ138" s="11">
        <v>27.114470000000001</v>
      </c>
      <c r="AK138" s="11">
        <v>1.3612396717071533</v>
      </c>
      <c r="AM138" s="5">
        <v>19.685548782348633</v>
      </c>
      <c r="AN138" s="5"/>
      <c r="AO138" s="5"/>
      <c r="AP138" s="5"/>
      <c r="AS138" s="5">
        <v>73.788787841796875</v>
      </c>
      <c r="AT138" s="5"/>
      <c r="AU138" s="5">
        <v>121.88597869873047</v>
      </c>
      <c r="AV138" s="5"/>
      <c r="AY138" s="4"/>
      <c r="AZ138" s="12">
        <v>-21417</v>
      </c>
      <c r="BA138" s="12">
        <v>828123.3</v>
      </c>
      <c r="BB138" s="10">
        <v>1457023.0430000001</v>
      </c>
      <c r="BC138" s="11">
        <f t="shared" si="39"/>
        <v>28.214252617606615</v>
      </c>
      <c r="BD138" s="16">
        <v>36.793511186868685</v>
      </c>
      <c r="BE138" s="5">
        <v>34.543327331542969</v>
      </c>
      <c r="BF138" s="5"/>
      <c r="BG138" s="5">
        <v>3.3030834197998047</v>
      </c>
      <c r="BH138" s="5"/>
      <c r="BK138" s="3"/>
      <c r="BM138" s="5"/>
      <c r="BN138" s="5"/>
      <c r="BO138" s="5"/>
      <c r="BP138" s="5">
        <v>2.8460000000000001</v>
      </c>
      <c r="BQ138" s="5">
        <v>1.6528</v>
      </c>
      <c r="BR138" s="3"/>
      <c r="BS138" s="11">
        <v>0</v>
      </c>
      <c r="BT138" s="11">
        <v>0.15026399493217468</v>
      </c>
      <c r="BV138" s="11">
        <v>73.115121951219535</v>
      </c>
      <c r="BW138" s="11">
        <v>78.623804878048801</v>
      </c>
      <c r="BX138" s="17">
        <v>66.381701862650729</v>
      </c>
      <c r="BY138" s="17">
        <v>51.478341524360417</v>
      </c>
      <c r="CB138" s="17">
        <v>84.368898587343494</v>
      </c>
      <c r="CG138" s="5">
        <v>25.206135778395723</v>
      </c>
      <c r="CH138" s="5">
        <v>21.932287245090347</v>
      </c>
      <c r="CI138" s="5">
        <v>68.458680085741193</v>
      </c>
      <c r="CJ138" s="8"/>
      <c r="CK138" s="11">
        <v>50.150001525878906</v>
      </c>
      <c r="CL138" s="3"/>
      <c r="CM138" s="5"/>
      <c r="CN138" s="5"/>
      <c r="CQ138" s="11">
        <v>0.80283776600000001</v>
      </c>
      <c r="CR138" s="11">
        <v>0.53048757400000002</v>
      </c>
      <c r="CT138" s="11">
        <v>-0.39276235999999998</v>
      </c>
      <c r="CV138" s="45">
        <v>23.1</v>
      </c>
      <c r="CW138" s="45">
        <v>53.800000000000004</v>
      </c>
      <c r="CX138" s="45">
        <v>22.7</v>
      </c>
      <c r="CY138" s="45">
        <v>71</v>
      </c>
      <c r="CZ138" s="45">
        <v>45.5</v>
      </c>
      <c r="DA138" s="45">
        <v>12.4</v>
      </c>
      <c r="DB138" s="49">
        <v>3.4</v>
      </c>
      <c r="DC138" s="17">
        <v>79.466666666666669</v>
      </c>
      <c r="DG138" s="11">
        <v>18.276340484619141</v>
      </c>
      <c r="DH138" s="50">
        <v>7955.576</v>
      </c>
      <c r="DJ138" s="21">
        <f t="shared" si="35"/>
        <v>39</v>
      </c>
      <c r="DL138" s="12">
        <f t="shared" si="40"/>
        <v>3.3259872129628665</v>
      </c>
    </row>
    <row r="139" spans="1:116" ht="15">
      <c r="A139" s="2" t="s">
        <v>171</v>
      </c>
      <c r="B139" s="1" t="s">
        <v>170</v>
      </c>
      <c r="C139" s="1" t="s">
        <v>170</v>
      </c>
      <c r="D139" s="10">
        <v>169163</v>
      </c>
      <c r="E139" s="10">
        <v>833000</v>
      </c>
      <c r="F139" s="11">
        <f t="shared" si="36"/>
        <v>4.6887379265610614</v>
      </c>
      <c r="G139" s="51"/>
      <c r="H139" s="23">
        <v>247447000000</v>
      </c>
      <c r="J139" s="11">
        <v>419626.89878624282</v>
      </c>
      <c r="K139" s="11">
        <v>1.834074</v>
      </c>
      <c r="L139" s="11">
        <v>2.420261</v>
      </c>
      <c r="N139" s="12">
        <f t="shared" si="38"/>
        <v>133139.31500366738</v>
      </c>
      <c r="O139" s="14"/>
      <c r="W139" s="11">
        <v>52437.46</v>
      </c>
      <c r="X139" s="11">
        <v>49599.48</v>
      </c>
      <c r="Y139" s="11">
        <v>74209.59</v>
      </c>
      <c r="Z139" s="11">
        <v>87454.68</v>
      </c>
      <c r="AA139" s="11">
        <v>107242.3</v>
      </c>
      <c r="AB139" s="11">
        <v>123472</v>
      </c>
      <c r="AC139" s="11">
        <v>150042.5</v>
      </c>
      <c r="AD139" s="11">
        <v>159469.1</v>
      </c>
      <c r="AF139" s="53"/>
      <c r="AH139" s="11">
        <v>41.222200000000001</v>
      </c>
      <c r="AJ139" s="11">
        <v>63.41451</v>
      </c>
      <c r="AL139" s="11">
        <v>54.457050243111823</v>
      </c>
      <c r="AM139" s="5"/>
      <c r="AN139" s="5">
        <v>24.657407924886826</v>
      </c>
      <c r="AO139" s="5"/>
      <c r="AP139" s="5"/>
      <c r="AS139" s="5"/>
      <c r="AT139" s="5">
        <v>31.218912423852903</v>
      </c>
      <c r="AU139" s="5"/>
      <c r="AV139" s="5">
        <v>77.965684904711338</v>
      </c>
      <c r="AX139" s="11">
        <v>1.8417116950000001</v>
      </c>
      <c r="AY139" s="4" t="s">
        <v>420</v>
      </c>
      <c r="AZ139" s="12">
        <v>562055</v>
      </c>
      <c r="BB139" s="10">
        <v>997735.04390000005</v>
      </c>
      <c r="BC139" s="11"/>
      <c r="BD139" s="16">
        <v>119.77611571428572</v>
      </c>
      <c r="BE139" s="5"/>
      <c r="BF139" s="5"/>
      <c r="BG139" s="5"/>
      <c r="BH139" s="5"/>
      <c r="BJ139" s="11">
        <v>0.72944300000000006</v>
      </c>
      <c r="BK139" s="3">
        <v>4508</v>
      </c>
      <c r="BM139" s="5"/>
      <c r="BN139" s="5"/>
      <c r="BO139" s="5">
        <v>55.384215065144218</v>
      </c>
      <c r="BP139" s="5">
        <v>6.4729999999999999</v>
      </c>
      <c r="BQ139" s="5">
        <v>2.36</v>
      </c>
      <c r="BR139" s="3">
        <v>9.6999999999999993</v>
      </c>
      <c r="BS139" s="11">
        <v>0</v>
      </c>
      <c r="BT139" s="11">
        <v>5.9890002012252808E-3</v>
      </c>
      <c r="BU139" s="10">
        <v>2744</v>
      </c>
      <c r="BV139" s="11">
        <v>64.12468292682928</v>
      </c>
      <c r="BW139" s="11">
        <v>76.120463414634145</v>
      </c>
      <c r="BX139" s="17">
        <v>54.825608741271402</v>
      </c>
      <c r="BY139" s="17">
        <v>20.591328066778519</v>
      </c>
      <c r="BZ139" s="17">
        <v>3.7128000000000001</v>
      </c>
      <c r="CA139" s="17">
        <v>7.2823000000000002</v>
      </c>
      <c r="CB139" s="17">
        <v>85.223159999999993</v>
      </c>
      <c r="CC139" s="17">
        <v>18.3</v>
      </c>
      <c r="CD139" s="17">
        <v>11.7</v>
      </c>
      <c r="CE139" s="17">
        <v>8.0436999999999994</v>
      </c>
      <c r="CF139" s="17">
        <v>373.5</v>
      </c>
      <c r="CG139" s="5">
        <v>28.309457132457748</v>
      </c>
      <c r="CH139" s="5">
        <v>20.24019758440156</v>
      </c>
      <c r="CI139" s="5">
        <v>175.40014601719994</v>
      </c>
      <c r="CJ139" s="8">
        <v>171.185</v>
      </c>
      <c r="CL139" s="3">
        <v>41.1</v>
      </c>
      <c r="CM139" s="5">
        <v>52</v>
      </c>
      <c r="CN139" s="5">
        <v>3.9</v>
      </c>
      <c r="CQ139" s="11">
        <v>0.95888925999999997</v>
      </c>
      <c r="CR139" s="11">
        <v>1.6391479410000001</v>
      </c>
      <c r="CS139" s="12">
        <v>6</v>
      </c>
      <c r="CT139" s="11">
        <v>-1.117574683</v>
      </c>
      <c r="CV139" s="43"/>
      <c r="CW139" s="44"/>
      <c r="CX139" s="44"/>
      <c r="CY139" s="44"/>
      <c r="CZ139" s="44"/>
      <c r="DA139" s="47"/>
      <c r="DB139" s="44"/>
      <c r="DC139" s="17"/>
      <c r="DE139" s="19"/>
      <c r="DG139" s="11">
        <v>25.225259780883789</v>
      </c>
      <c r="DH139" s="50">
        <v>10104.549999999999</v>
      </c>
      <c r="DJ139" s="21">
        <f t="shared" si="35"/>
        <v>46</v>
      </c>
      <c r="DL139" s="12">
        <f t="shared" si="40"/>
        <v>2.9413467599310961</v>
      </c>
    </row>
    <row r="140" spans="1:116" ht="15">
      <c r="A140" s="2" t="s">
        <v>173</v>
      </c>
      <c r="B140" s="1" t="s">
        <v>172</v>
      </c>
      <c r="C140" s="1" t="s">
        <v>262</v>
      </c>
      <c r="D140" s="10">
        <v>21200000</v>
      </c>
      <c r="E140" s="10">
        <v>22000000</v>
      </c>
      <c r="F140" s="11">
        <f t="shared" si="36"/>
        <v>0.10894491670690905</v>
      </c>
      <c r="G140" s="51">
        <v>241200000000</v>
      </c>
      <c r="H140" s="23">
        <v>660110000000</v>
      </c>
      <c r="I140" s="11">
        <f>G140/BA140</f>
        <v>21535.714285714286</v>
      </c>
      <c r="J140" s="11">
        <v>67555.108283904483</v>
      </c>
      <c r="K140" s="11">
        <v>2.3461110000000001</v>
      </c>
      <c r="L140" s="11">
        <v>2.901945</v>
      </c>
      <c r="M140" s="12">
        <f>T140/(BC140/100)</f>
        <v>9861.586964285716</v>
      </c>
      <c r="N140" s="12">
        <f t="shared" si="38"/>
        <v>22449.7804470144</v>
      </c>
      <c r="O140" s="14"/>
      <c r="Q140" s="11">
        <v>1511.201</v>
      </c>
      <c r="R140" s="11">
        <v>2290.9409999999998</v>
      </c>
      <c r="S140" s="11">
        <v>3188.63</v>
      </c>
      <c r="T140" s="11">
        <v>5209.8950000000004</v>
      </c>
      <c r="U140" s="11">
        <v>7494.0910000000003</v>
      </c>
      <c r="V140" s="11">
        <v>7449.2960000000003</v>
      </c>
      <c r="W140" s="11">
        <v>6906.8379999999997</v>
      </c>
      <c r="X140" s="11">
        <v>6124.3620000000001</v>
      </c>
      <c r="Y140" s="11">
        <v>6113.5780000000004</v>
      </c>
      <c r="Z140" s="11">
        <v>8345.3009999999995</v>
      </c>
      <c r="AA140" s="11">
        <v>9041.1929999999993</v>
      </c>
      <c r="AB140" s="11">
        <v>9527.8590000000004</v>
      </c>
      <c r="AC140" s="11">
        <v>10236.59</v>
      </c>
      <c r="AD140" s="11">
        <v>9736.6049999999996</v>
      </c>
      <c r="AE140" s="11">
        <f t="shared" si="29"/>
        <v>1.8392140948609046</v>
      </c>
      <c r="AF140" s="53">
        <v>0.88179011154641496</v>
      </c>
      <c r="AG140" s="11">
        <v>37.146270000000001</v>
      </c>
      <c r="AH140" s="11">
        <v>23.542729999999999</v>
      </c>
      <c r="AI140" s="11">
        <v>28.811720000000001</v>
      </c>
      <c r="AJ140" s="11">
        <v>10.641780000000001</v>
      </c>
      <c r="AL140" s="11">
        <v>23.620925811735706</v>
      </c>
      <c r="AM140" s="5"/>
      <c r="AN140" s="5">
        <v>15.172549170276101</v>
      </c>
      <c r="AO140" s="5"/>
      <c r="AP140" s="5">
        <v>4.2622967807965297</v>
      </c>
      <c r="AR140" s="11">
        <v>3.9165709460000002</v>
      </c>
      <c r="AS140" s="5"/>
      <c r="AT140" s="5">
        <v>40.244567205345831</v>
      </c>
      <c r="AU140" s="5"/>
      <c r="AV140" s="5">
        <v>73.567963864915797</v>
      </c>
      <c r="AW140" s="11">
        <v>0.22857142857142856</v>
      </c>
      <c r="AY140" s="4" t="s">
        <v>448</v>
      </c>
      <c r="AZ140" s="12">
        <v>-200000</v>
      </c>
      <c r="BA140" s="22">
        <v>11200000</v>
      </c>
      <c r="BB140" s="10">
        <v>9541532.5109999999</v>
      </c>
      <c r="BC140" s="11">
        <f>BA140*100/D140</f>
        <v>52.830188679245282</v>
      </c>
      <c r="BD140" s="16">
        <v>43.370602322727272</v>
      </c>
      <c r="BE140" s="5"/>
      <c r="BF140" s="5">
        <v>25.962228906157691</v>
      </c>
      <c r="BG140" s="5"/>
      <c r="BH140" s="5">
        <v>7.157517646096621</v>
      </c>
      <c r="BI140" s="17">
        <v>4352.9042950000003</v>
      </c>
      <c r="BJ140" s="11">
        <v>8.3860311000000003</v>
      </c>
      <c r="BK140" s="3">
        <v>17217</v>
      </c>
      <c r="BL140" s="12">
        <v>-4.1080586665558404E-3</v>
      </c>
      <c r="BM140" s="5">
        <v>1.3502302588828472</v>
      </c>
      <c r="BN140" s="5">
        <v>0</v>
      </c>
      <c r="BO140" s="5">
        <v>4.3675096613787074</v>
      </c>
      <c r="BP140" s="5">
        <v>2.6</v>
      </c>
      <c r="BQ140" s="5">
        <v>1.3762700000000001</v>
      </c>
      <c r="BR140" s="3">
        <v>10</v>
      </c>
      <c r="BS140" s="11">
        <v>0</v>
      </c>
      <c r="BT140" s="11">
        <v>4.370999988168478E-3</v>
      </c>
      <c r="BU140" s="10">
        <v>3510</v>
      </c>
      <c r="BV140" s="11">
        <v>69.6139024390244</v>
      </c>
      <c r="BW140" s="11">
        <v>73.309756097560978</v>
      </c>
      <c r="BX140" s="17">
        <v>53.452686105498046</v>
      </c>
      <c r="BY140" s="17">
        <v>43.016572451562155</v>
      </c>
      <c r="BZ140" s="17">
        <v>6.9139999999999997</v>
      </c>
      <c r="CA140" s="17">
        <v>10.436</v>
      </c>
      <c r="CC140" s="17">
        <v>10</v>
      </c>
      <c r="CD140" s="17">
        <v>6.5</v>
      </c>
      <c r="CE140" s="17">
        <v>10.1472</v>
      </c>
      <c r="CF140" s="17">
        <v>427.5</v>
      </c>
      <c r="CG140" s="5">
        <v>36.247038563437641</v>
      </c>
      <c r="CH140" s="5">
        <v>24.731879289995366</v>
      </c>
      <c r="CI140" s="5">
        <v>118.12928679507104</v>
      </c>
      <c r="CJ140" s="8">
        <v>112.982</v>
      </c>
      <c r="CL140" s="3">
        <v>31.15</v>
      </c>
      <c r="CM140" s="5">
        <v>39.29</v>
      </c>
      <c r="CN140" s="5">
        <v>8.09</v>
      </c>
      <c r="CP140" s="11">
        <v>0.30687031149864197</v>
      </c>
      <c r="CQ140" s="11">
        <v>0.10065671700000001</v>
      </c>
      <c r="CR140" s="11">
        <v>-0.129223959</v>
      </c>
      <c r="CS140" s="12">
        <v>2</v>
      </c>
      <c r="CT140" s="11">
        <v>-0.40080158599999999</v>
      </c>
      <c r="CV140" s="45">
        <v>54</v>
      </c>
      <c r="CW140" s="45">
        <v>17.8</v>
      </c>
      <c r="CX140" s="45">
        <v>30.9</v>
      </c>
      <c r="CY140" s="45">
        <v>64</v>
      </c>
      <c r="CZ140" s="45">
        <v>69.899999999999991</v>
      </c>
      <c r="DA140" s="45">
        <v>20.3</v>
      </c>
      <c r="DB140" s="49">
        <v>3.1</v>
      </c>
      <c r="DC140" s="17">
        <v>49.066666666666656</v>
      </c>
      <c r="DE140" s="13"/>
      <c r="DG140" s="11">
        <v>45.912731170654297</v>
      </c>
      <c r="DH140" s="50">
        <v>231660.4</v>
      </c>
      <c r="DJ140" s="21">
        <f t="shared" si="35"/>
        <v>15</v>
      </c>
      <c r="DL140" s="12" t="e">
        <f t="shared" si="40"/>
        <v>#DIV/0!</v>
      </c>
    </row>
    <row r="141" spans="1:116" ht="15">
      <c r="A141" s="2" t="s">
        <v>263</v>
      </c>
      <c r="B141" s="1" t="s">
        <v>174</v>
      </c>
      <c r="C141" s="1" t="s">
        <v>174</v>
      </c>
      <c r="D141" s="10">
        <v>134000000</v>
      </c>
      <c r="E141" s="10">
        <v>140000000</v>
      </c>
      <c r="F141" s="11">
        <f t="shared" si="36"/>
        <v>0.1288312431129201</v>
      </c>
      <c r="G141" s="51"/>
      <c r="H141" s="22">
        <v>4638840000000</v>
      </c>
      <c r="J141" s="11">
        <v>61938.679590371212</v>
      </c>
      <c r="K141" s="11">
        <v>2.6724809999999999</v>
      </c>
      <c r="L141" s="11">
        <v>3.0121419999999999</v>
      </c>
      <c r="N141" s="12">
        <f t="shared" si="38"/>
        <v>26993.575562050977</v>
      </c>
      <c r="O141" s="14"/>
      <c r="W141" s="11">
        <v>13076.32</v>
      </c>
      <c r="X141" s="11">
        <v>8245.8960000000006</v>
      </c>
      <c r="Y141" s="11">
        <v>8716.1049999999996</v>
      </c>
      <c r="Z141" s="11">
        <v>12356.99</v>
      </c>
      <c r="AA141" s="11">
        <v>13331.23</v>
      </c>
      <c r="AB141" s="11">
        <v>14497.18</v>
      </c>
      <c r="AC141" s="11">
        <v>15317.27</v>
      </c>
      <c r="AD141" s="11">
        <v>14631.24</v>
      </c>
      <c r="AF141" s="53"/>
      <c r="AH141" s="11">
        <v>13.699479999999999</v>
      </c>
      <c r="AJ141" s="11">
        <v>27.943549999999998</v>
      </c>
      <c r="AL141" s="11">
        <v>26.093170474030813</v>
      </c>
      <c r="AM141" s="5"/>
      <c r="AN141" s="5">
        <v>20.130865931452643</v>
      </c>
      <c r="AO141" s="5"/>
      <c r="AP141" s="5">
        <v>-0.80546128121384741</v>
      </c>
      <c r="AR141" s="11">
        <v>2.983264417</v>
      </c>
      <c r="AS141" s="5"/>
      <c r="AT141" s="5">
        <v>20.367946372020992</v>
      </c>
      <c r="AU141" s="5"/>
      <c r="AV141" s="5">
        <v>48.101498664612109</v>
      </c>
      <c r="AX141" s="11">
        <v>18.366568210000001</v>
      </c>
      <c r="AY141" s="4" t="s">
        <v>449</v>
      </c>
      <c r="AZ141" s="12">
        <v>250000</v>
      </c>
      <c r="BB141" s="10">
        <v>75883744.829999998</v>
      </c>
      <c r="BC141" s="11"/>
      <c r="BD141" s="16">
        <v>54.202674878571422</v>
      </c>
      <c r="BE141" s="5"/>
      <c r="BF141" s="5">
        <v>32.814036721793634</v>
      </c>
      <c r="BG141" s="5"/>
      <c r="BH141" s="5">
        <v>4.6979261425907071</v>
      </c>
      <c r="BI141" s="17">
        <v>1870.9488040000001</v>
      </c>
      <c r="BJ141" s="11">
        <v>8.0446258999999998</v>
      </c>
      <c r="BK141" s="3">
        <v>2066</v>
      </c>
      <c r="BL141" s="12">
        <v>0.72883666794778545</v>
      </c>
      <c r="BM141" s="5">
        <v>13.792593520651867</v>
      </c>
      <c r="BN141" s="5">
        <v>0</v>
      </c>
      <c r="BO141" s="5">
        <v>10.80998609429979</v>
      </c>
      <c r="BP141" s="5">
        <v>1.98</v>
      </c>
      <c r="BQ141" s="5">
        <v>1.55</v>
      </c>
      <c r="BR141" s="3">
        <v>11.1</v>
      </c>
      <c r="BS141" s="11">
        <v>0</v>
      </c>
      <c r="BT141" s="11">
        <v>8.5260001942515373E-3</v>
      </c>
      <c r="BU141" s="10">
        <v>3272</v>
      </c>
      <c r="BV141" s="11">
        <v>67.7239024390244</v>
      </c>
      <c r="BW141" s="11">
        <v>68.858414634146342</v>
      </c>
      <c r="BX141" s="17">
        <v>47.396549417246597</v>
      </c>
      <c r="BY141" s="17">
        <v>38.634060278127954</v>
      </c>
      <c r="BZ141" s="17">
        <v>6.6071999999999997</v>
      </c>
      <c r="CA141" s="17">
        <v>9.8309999999999995</v>
      </c>
      <c r="CC141" s="17">
        <v>12.3</v>
      </c>
      <c r="CD141" s="17">
        <v>8</v>
      </c>
      <c r="CE141" s="17">
        <v>9.6845999999999997</v>
      </c>
      <c r="CF141" s="17">
        <v>473</v>
      </c>
      <c r="CG141" s="5">
        <v>42.086711314769119</v>
      </c>
      <c r="CH141" s="5">
        <v>31.584349665139232</v>
      </c>
      <c r="CI141" s="5">
        <v>162.49559393725767</v>
      </c>
      <c r="CJ141" s="8">
        <v>121.58199999999999</v>
      </c>
      <c r="CK141" s="11">
        <v>24.559999465942383</v>
      </c>
      <c r="CL141" s="3">
        <v>42.27</v>
      </c>
      <c r="CM141" s="5">
        <v>48.93</v>
      </c>
      <c r="CN141" s="5">
        <v>6.04</v>
      </c>
      <c r="CP141" s="11">
        <v>0.245169997215271</v>
      </c>
      <c r="CQ141" s="11">
        <v>-0.77274388299999996</v>
      </c>
      <c r="CR141" s="11">
        <v>-1.1218929209999999</v>
      </c>
      <c r="CS141" s="12">
        <v>6</v>
      </c>
      <c r="CT141" s="11">
        <v>0.72489022199999997</v>
      </c>
      <c r="CV141" s="45">
        <v>52.7</v>
      </c>
      <c r="CW141" s="45">
        <v>38</v>
      </c>
      <c r="CX141" s="45">
        <v>52.2</v>
      </c>
      <c r="CY141" s="45">
        <v>11</v>
      </c>
      <c r="CZ141" s="45">
        <v>27.500000000000004</v>
      </c>
      <c r="DA141" s="45">
        <v>26.200000000000003</v>
      </c>
      <c r="DB141" s="49">
        <v>3.4</v>
      </c>
      <c r="DC141" s="17">
        <v>49.166666666666664</v>
      </c>
      <c r="DG141" s="11">
        <v>61.699451446533203</v>
      </c>
      <c r="DH141" s="50">
        <v>16600000</v>
      </c>
      <c r="DJ141" s="21">
        <f t="shared" si="35"/>
        <v>29</v>
      </c>
      <c r="DL141" s="12">
        <f t="shared" si="40"/>
        <v>3.8752172964347187</v>
      </c>
    </row>
    <row r="142" spans="1:116" ht="15">
      <c r="A142" s="2" t="s">
        <v>176</v>
      </c>
      <c r="B142" s="1" t="s">
        <v>175</v>
      </c>
      <c r="C142" s="1" t="s">
        <v>175</v>
      </c>
      <c r="D142" s="10">
        <v>4356863</v>
      </c>
      <c r="E142" s="10">
        <v>10700000</v>
      </c>
      <c r="F142" s="11">
        <f t="shared" si="36"/>
        <v>2.6426218778847286</v>
      </c>
      <c r="G142" s="51">
        <v>3590000000</v>
      </c>
      <c r="H142" s="12">
        <v>12887736144</v>
      </c>
      <c r="I142" s="11">
        <f>G142/BA142</f>
        <v>1738.423864540463</v>
      </c>
      <c r="J142" s="11">
        <v>2426.1420155210703</v>
      </c>
      <c r="K142" s="11">
        <v>1.2681279999999999</v>
      </c>
      <c r="L142" s="11">
        <v>1.737803</v>
      </c>
      <c r="M142" s="12">
        <f>T142/(BC142/100)</f>
        <v>1499.9859817334266</v>
      </c>
      <c r="N142" s="12">
        <f t="shared" si="38"/>
        <v>2223.1460601824542</v>
      </c>
      <c r="O142" s="14"/>
      <c r="Q142" s="11">
        <v>860.19190000000003</v>
      </c>
      <c r="R142" s="11">
        <v>732.15700000000004</v>
      </c>
      <c r="S142" s="11">
        <v>788.13620000000003</v>
      </c>
      <c r="T142" s="11">
        <v>710.97130000000004</v>
      </c>
      <c r="U142" s="11">
        <v>787.0634</v>
      </c>
      <c r="V142" s="11">
        <v>755.74789999999996</v>
      </c>
      <c r="W142" s="11">
        <v>773.40840000000003</v>
      </c>
      <c r="X142" s="11">
        <v>650.45510000000002</v>
      </c>
      <c r="Y142" s="11">
        <v>661.58529999999996</v>
      </c>
      <c r="Z142" s="11">
        <v>839.08839999999998</v>
      </c>
      <c r="AA142" s="11">
        <v>890.63490000000002</v>
      </c>
      <c r="AB142" s="11">
        <v>924.40049999999997</v>
      </c>
      <c r="AC142" s="11">
        <v>994.79629999999997</v>
      </c>
      <c r="AD142" s="11">
        <v>1031.2339999999999</v>
      </c>
      <c r="AE142" s="11">
        <f t="shared" si="29"/>
        <v>1.0937628207959627</v>
      </c>
      <c r="AF142" s="53">
        <v>0.21266618052996</v>
      </c>
      <c r="AG142" s="11">
        <v>8.7257239999999996</v>
      </c>
      <c r="AH142" s="11">
        <v>17.893650000000001</v>
      </c>
      <c r="AI142" s="11">
        <v>11.470829999999999</v>
      </c>
      <c r="AJ142" s="11">
        <v>-0.90497740000000004</v>
      </c>
      <c r="AK142" s="11">
        <v>5.2113041525615209</v>
      </c>
      <c r="AL142" s="11">
        <v>4.2251787135590995</v>
      </c>
      <c r="AM142" s="5">
        <v>16.638243568166263</v>
      </c>
      <c r="AN142" s="5">
        <v>14.646960388631827</v>
      </c>
      <c r="AO142" s="5"/>
      <c r="AP142" s="5">
        <v>2.2752127244392391</v>
      </c>
      <c r="AQ142" s="11">
        <v>0.52779985699999998</v>
      </c>
      <c r="AR142" s="11">
        <v>2.2752127240000002</v>
      </c>
      <c r="AS142" s="5">
        <v>17.699446748934918</v>
      </c>
      <c r="AT142" s="5">
        <v>29.226863800534638</v>
      </c>
      <c r="AU142" s="5">
        <v>26.871328435158038</v>
      </c>
      <c r="AV142" s="5">
        <v>40.924969186629987</v>
      </c>
      <c r="AY142" s="4"/>
      <c r="AZ142" s="12">
        <v>15109</v>
      </c>
      <c r="BA142" s="12">
        <v>2065089</v>
      </c>
      <c r="BB142" s="10">
        <v>4963328.32</v>
      </c>
      <c r="BC142" s="11">
        <f>BA142*100/D142</f>
        <v>47.398529630149035</v>
      </c>
      <c r="BD142" s="16">
        <v>46.386245981308413</v>
      </c>
      <c r="BE142" s="5">
        <v>18.969111643048624</v>
      </c>
      <c r="BF142" s="5">
        <v>14.520193773077651</v>
      </c>
      <c r="BG142" s="5">
        <v>49.213567237154514</v>
      </c>
      <c r="BH142" s="5">
        <v>34.151804318100645</v>
      </c>
      <c r="BI142" s="17">
        <v>115.6291824</v>
      </c>
      <c r="BJ142" s="11">
        <v>89.452174799999995</v>
      </c>
      <c r="BK142" s="3"/>
      <c r="BL142" s="12">
        <v>5.4703657221808148E-3</v>
      </c>
      <c r="BM142" s="5">
        <v>0</v>
      </c>
      <c r="BN142" s="5">
        <v>2.4034680116067793</v>
      </c>
      <c r="BO142" s="5">
        <v>7.5570091556072472E-2</v>
      </c>
      <c r="BP142" s="5">
        <v>8.2279999999999998</v>
      </c>
      <c r="BQ142" s="5">
        <v>5.33</v>
      </c>
      <c r="BR142" s="3">
        <v>70.400000000000006</v>
      </c>
      <c r="BS142" s="11">
        <v>100</v>
      </c>
      <c r="BT142" s="11">
        <v>0.54609900712966919</v>
      </c>
      <c r="BU142" s="10">
        <v>2054</v>
      </c>
      <c r="BV142" s="11">
        <v>44.73748780487805</v>
      </c>
      <c r="BW142" s="11">
        <v>50.593463414634151</v>
      </c>
      <c r="BX142" s="17">
        <v>103.16085083564708</v>
      </c>
      <c r="BY142" s="17">
        <v>81.049187773438192</v>
      </c>
      <c r="BZ142" s="17">
        <v>0.96009999999999995</v>
      </c>
      <c r="CA142" s="17">
        <v>3.3454000000000002</v>
      </c>
      <c r="CB142" s="17">
        <v>26.733969999999999</v>
      </c>
      <c r="CC142" s="17">
        <v>1.4</v>
      </c>
      <c r="CD142" s="17">
        <v>0.7</v>
      </c>
      <c r="CE142" s="17">
        <v>3.0811999999999999</v>
      </c>
      <c r="CG142" s="5">
        <v>4.5010739562459605</v>
      </c>
      <c r="CH142" s="5">
        <v>0.33458983313418578</v>
      </c>
      <c r="CI142" s="5">
        <v>24.298317578574245</v>
      </c>
      <c r="CJ142" s="8"/>
      <c r="CL142" s="3">
        <v>53.08</v>
      </c>
      <c r="CM142" s="5">
        <v>58.19</v>
      </c>
      <c r="CN142" s="5">
        <v>4.24</v>
      </c>
      <c r="CP142" s="11">
        <v>0.32379999756813049</v>
      </c>
      <c r="CQ142" s="11">
        <v>-0.50566221</v>
      </c>
      <c r="CR142" s="11">
        <v>0.12571146799999999</v>
      </c>
      <c r="CS142" s="12">
        <v>6</v>
      </c>
      <c r="CT142" s="11">
        <v>0.32578836799999999</v>
      </c>
      <c r="CV142" s="45">
        <v>24.099999999999998</v>
      </c>
      <c r="CW142" s="45">
        <v>78.8</v>
      </c>
      <c r="CX142" s="45">
        <v>58.599999999999994</v>
      </c>
      <c r="CY142" s="45">
        <v>37.6</v>
      </c>
      <c r="CZ142" s="44"/>
      <c r="DA142" s="45">
        <v>4.9000000000000004</v>
      </c>
      <c r="DB142" s="44"/>
      <c r="DC142" s="17"/>
      <c r="DD142" s="12">
        <v>1</v>
      </c>
      <c r="DF142" s="13"/>
      <c r="DG142" s="11">
        <v>-2.0758340358734131</v>
      </c>
      <c r="DH142" s="50">
        <v>27283.81</v>
      </c>
      <c r="DJ142" s="21">
        <f t="shared" si="35"/>
        <v>15</v>
      </c>
      <c r="DL142" s="12" t="e">
        <f t="shared" si="40"/>
        <v>#DIV/0!</v>
      </c>
    </row>
    <row r="143" spans="1:116" ht="15">
      <c r="A143" s="2" t="s">
        <v>531</v>
      </c>
      <c r="B143" s="1" t="s">
        <v>530</v>
      </c>
      <c r="C143" s="1" t="s">
        <v>530</v>
      </c>
      <c r="D143" s="10">
        <v>150839</v>
      </c>
      <c r="E143" s="10">
        <v>191000</v>
      </c>
      <c r="F143" s="11">
        <f t="shared" si="36"/>
        <v>0.69429525064613173</v>
      </c>
      <c r="G143" s="51"/>
      <c r="H143" s="12">
        <v>2243800024</v>
      </c>
      <c r="J143" s="11">
        <v>33721.000856740895</v>
      </c>
      <c r="N143" s="12">
        <f t="shared" si="38"/>
        <v>20063.68074461387</v>
      </c>
      <c r="O143" s="14"/>
      <c r="S143" s="11">
        <v>4081.6329999999998</v>
      </c>
      <c r="T143" s="11">
        <v>4094.2629999999999</v>
      </c>
      <c r="U143" s="11">
        <v>4871.527</v>
      </c>
      <c r="V143" s="11">
        <v>4368.076</v>
      </c>
      <c r="W143" s="11">
        <v>4725.3509999999997</v>
      </c>
      <c r="X143" s="11">
        <v>4751.3119999999999</v>
      </c>
      <c r="Y143" s="11">
        <v>5554.4840000000004</v>
      </c>
      <c r="Z143" s="11">
        <v>6663.5519999999997</v>
      </c>
      <c r="AA143" s="11">
        <v>6653.2969999999996</v>
      </c>
      <c r="AB143" s="11">
        <v>6999.8410000000003</v>
      </c>
      <c r="AC143" s="11">
        <v>6708.0510000000004</v>
      </c>
      <c r="AD143" s="11">
        <v>6544.9570000000003</v>
      </c>
      <c r="AE143" s="11">
        <f t="shared" si="29"/>
        <v>1.3797297173884848</v>
      </c>
      <c r="AF143" s="53"/>
      <c r="AG143" s="11">
        <v>25.54495</v>
      </c>
      <c r="AH143" s="11">
        <v>8.8207629999999995</v>
      </c>
      <c r="AI143" s="11">
        <v>19.33644</v>
      </c>
      <c r="AJ143" s="11">
        <v>-13.651450000000001</v>
      </c>
      <c r="AM143" s="5"/>
      <c r="AN143" s="5"/>
      <c r="AO143" s="5"/>
      <c r="AP143" s="5">
        <v>0.34612093388308124</v>
      </c>
      <c r="AR143" s="11">
        <v>0.610266474</v>
      </c>
      <c r="AS143" s="5"/>
      <c r="AT143" s="5">
        <v>58.514864047269363</v>
      </c>
      <c r="AU143" s="5"/>
      <c r="AV143" s="5">
        <v>91.986601605202509</v>
      </c>
      <c r="AY143" s="4"/>
      <c r="AZ143" s="12">
        <v>-16500</v>
      </c>
      <c r="BB143" s="10">
        <v>62305.954870000001</v>
      </c>
      <c r="BC143" s="11"/>
      <c r="BD143" s="16">
        <v>32.620918780104716</v>
      </c>
      <c r="BE143" s="5"/>
      <c r="BF143" s="5">
        <v>26.734763918127619</v>
      </c>
      <c r="BG143" s="5"/>
      <c r="BH143" s="5">
        <v>11.867249279105559</v>
      </c>
      <c r="BI143" s="17">
        <v>660.46975789999999</v>
      </c>
      <c r="BJ143" s="11">
        <v>27.374301699999997</v>
      </c>
      <c r="BK143" s="3"/>
      <c r="BL143" s="12">
        <v>0</v>
      </c>
      <c r="BM143" s="5">
        <v>0</v>
      </c>
      <c r="BN143" s="5">
        <v>0.3007832871900939</v>
      </c>
      <c r="BO143" s="5">
        <v>0.90090976149495949</v>
      </c>
      <c r="BP143" s="5">
        <v>5.2370000000000001</v>
      </c>
      <c r="BQ143" s="5">
        <v>3.8519999999999999</v>
      </c>
      <c r="BR143" s="3">
        <v>21.3</v>
      </c>
      <c r="BV143" s="11">
        <v>57.469512195121958</v>
      </c>
      <c r="BW143" s="11">
        <v>72.007024390243899</v>
      </c>
      <c r="BX143" s="17">
        <v>89.018917729872413</v>
      </c>
      <c r="BY143" s="17">
        <v>79.396158282762457</v>
      </c>
      <c r="CB143" s="17">
        <v>76.111940000000004</v>
      </c>
      <c r="CG143" s="5">
        <v>5.0322623933439941</v>
      </c>
      <c r="CH143" s="5">
        <v>17.836574483074823</v>
      </c>
      <c r="CI143" s="5">
        <v>84.430180154993678</v>
      </c>
      <c r="CJ143" s="8">
        <v>6.6360000000000001</v>
      </c>
      <c r="CL143" s="3"/>
      <c r="CM143" s="5"/>
      <c r="CN143" s="5"/>
      <c r="CQ143" s="11">
        <v>0.64700000000000002</v>
      </c>
      <c r="CR143" s="11">
        <v>0.104</v>
      </c>
      <c r="CS143" s="12">
        <v>2</v>
      </c>
      <c r="CT143" s="11">
        <v>-0.95799999999999996</v>
      </c>
      <c r="CV143" s="43"/>
      <c r="CW143" s="46"/>
      <c r="CX143" s="44"/>
      <c r="CY143" s="44"/>
      <c r="CZ143" s="44"/>
      <c r="DA143" s="47"/>
      <c r="DB143" s="44"/>
      <c r="DC143" s="17"/>
      <c r="DH143" s="50"/>
      <c r="DI143" s="20">
        <v>1.098997950553894</v>
      </c>
      <c r="DJ143" s="21">
        <f t="shared" si="35"/>
        <v>50</v>
      </c>
      <c r="DL143" s="12">
        <f t="shared" si="40"/>
        <v>0.3707998874474594</v>
      </c>
    </row>
    <row r="144" spans="1:116" ht="15">
      <c r="A144" s="2" t="s">
        <v>479</v>
      </c>
      <c r="B144" s="1" t="s">
        <v>478</v>
      </c>
      <c r="C144" s="1" t="s">
        <v>478</v>
      </c>
      <c r="D144" s="10">
        <v>81607</v>
      </c>
      <c r="E144" s="10">
        <v>172000</v>
      </c>
      <c r="F144" s="11">
        <f t="shared" si="36"/>
        <v>2.1928806888497938</v>
      </c>
      <c r="G144" s="51"/>
      <c r="H144" s="12">
        <v>1090650718</v>
      </c>
      <c r="J144" s="11">
        <v>17867.120908855566</v>
      </c>
      <c r="N144" s="12">
        <f t="shared" si="38"/>
        <v>5004.181570082952</v>
      </c>
      <c r="O144" s="14"/>
      <c r="S144" s="11">
        <v>1116.28</v>
      </c>
      <c r="T144" s="11">
        <v>1230.011</v>
      </c>
      <c r="U144" s="11">
        <v>1524.5139999999999</v>
      </c>
      <c r="V144" s="11">
        <v>1241.232</v>
      </c>
      <c r="W144" s="11">
        <v>1031.7280000000001</v>
      </c>
      <c r="X144" s="11">
        <v>1014.644</v>
      </c>
      <c r="Y144" s="11">
        <v>1013.6660000000001</v>
      </c>
      <c r="Z144" s="11">
        <v>1415.124</v>
      </c>
      <c r="AA144" s="11">
        <v>1458.616</v>
      </c>
      <c r="AB144" s="11">
        <v>1522.489</v>
      </c>
      <c r="AC144" s="11">
        <v>1596.395</v>
      </c>
      <c r="AD144" s="11">
        <v>1680.5119999999999</v>
      </c>
      <c r="AE144" s="11">
        <f t="shared" si="29"/>
        <v>0.91786881310495727</v>
      </c>
      <c r="AF144" s="53"/>
      <c r="AG144" s="11">
        <v>11.30608</v>
      </c>
      <c r="AH144" s="11">
        <v>60.17257</v>
      </c>
      <c r="AI144" s="11">
        <v>30.114540000000002</v>
      </c>
      <c r="AJ144" s="11">
        <v>52.909390000000002</v>
      </c>
      <c r="AM144" s="5"/>
      <c r="AN144" s="5"/>
      <c r="AO144" s="5"/>
      <c r="AP144" s="5">
        <v>2.9914647525309093</v>
      </c>
      <c r="AR144" s="11">
        <v>3.9365411240000001</v>
      </c>
      <c r="AS144" s="5"/>
      <c r="AT144" s="5"/>
      <c r="AU144" s="5"/>
      <c r="AV144" s="5"/>
      <c r="AY144" s="4"/>
      <c r="AZ144" s="12">
        <v>-7000</v>
      </c>
      <c r="BB144" s="10">
        <v>57761.306210000002</v>
      </c>
      <c r="BC144" s="11"/>
      <c r="BD144" s="16">
        <v>33.582154773255816</v>
      </c>
      <c r="BE144" s="5"/>
      <c r="BF144" s="5"/>
      <c r="BG144" s="5"/>
      <c r="BH144" s="5"/>
      <c r="BJ144" s="11">
        <v>57.575757600000003</v>
      </c>
      <c r="BK144" s="3"/>
      <c r="BL144" s="12">
        <v>0</v>
      </c>
      <c r="BM144" s="5">
        <v>0</v>
      </c>
      <c r="BN144" s="5">
        <v>1.0111096186724604</v>
      </c>
      <c r="BO144" s="5">
        <v>0.81351459365504297</v>
      </c>
      <c r="BP144" s="5">
        <v>6.5350000000000001</v>
      </c>
      <c r="BQ144" s="5">
        <v>3.718</v>
      </c>
      <c r="BR144" s="3">
        <v>52</v>
      </c>
      <c r="BU144" s="10">
        <v>2662</v>
      </c>
      <c r="BV144" s="11">
        <v>57.50734146341464</v>
      </c>
      <c r="BW144" s="11">
        <v>65.754536585365869</v>
      </c>
      <c r="BX144" s="17">
        <v>103.62500309935285</v>
      </c>
      <c r="BY144" s="17">
        <v>80.620352902008619</v>
      </c>
      <c r="CB144" s="17">
        <v>50.064729999999997</v>
      </c>
      <c r="CG144" s="5">
        <v>16.405025959263924</v>
      </c>
      <c r="CH144" s="5">
        <v>4.7924794937175514</v>
      </c>
      <c r="CI144" s="5">
        <v>39.322908666400416</v>
      </c>
      <c r="CJ144" s="8"/>
      <c r="CL144" s="3">
        <v>50.6</v>
      </c>
      <c r="CM144" s="5">
        <v>56.461989125300001</v>
      </c>
      <c r="CN144" s="5">
        <v>5.1665157655999998</v>
      </c>
      <c r="CQ144" s="11">
        <v>-0.72883639700000002</v>
      </c>
      <c r="CR144" s="11">
        <v>-0.39674981100000001</v>
      </c>
      <c r="CS144" s="12">
        <v>2</v>
      </c>
      <c r="CT144" s="11">
        <v>-0.21597458899999999</v>
      </c>
      <c r="CV144" s="43"/>
      <c r="CW144" s="44"/>
      <c r="CX144" s="44"/>
      <c r="CY144" s="44"/>
      <c r="CZ144" s="44"/>
      <c r="DA144" s="47"/>
      <c r="DB144" s="44"/>
      <c r="DC144" s="17"/>
      <c r="DD144" s="12">
        <v>1</v>
      </c>
      <c r="DG144" s="11">
        <v>1</v>
      </c>
      <c r="DH144" s="50"/>
      <c r="DJ144" s="21">
        <f t="shared" si="35"/>
        <v>52</v>
      </c>
      <c r="DL144" s="12" t="e">
        <f t="shared" si="40"/>
        <v>#DIV/0!</v>
      </c>
    </row>
    <row r="145" spans="1:116" ht="15">
      <c r="A145" s="2" t="s">
        <v>178</v>
      </c>
      <c r="B145" s="1" t="s">
        <v>177</v>
      </c>
      <c r="C145" s="1" t="s">
        <v>177</v>
      </c>
      <c r="D145" s="10">
        <v>7204820</v>
      </c>
      <c r="E145" s="10">
        <v>25300000</v>
      </c>
      <c r="F145" s="11">
        <f t="shared" si="36"/>
        <v>3.6942769095441106</v>
      </c>
      <c r="G145" s="51"/>
      <c r="H145" s="22">
        <v>1751020000000</v>
      </c>
      <c r="J145" s="11">
        <v>205188.89016606734</v>
      </c>
      <c r="K145" s="11">
        <v>1.7763249999999999</v>
      </c>
      <c r="L145" s="11">
        <v>2.6154199999999999</v>
      </c>
      <c r="N145" s="12">
        <f t="shared" si="38"/>
        <v>63776.166318382559</v>
      </c>
      <c r="O145" s="14"/>
      <c r="W145" s="11">
        <v>17252.009999999998</v>
      </c>
      <c r="X145" s="11">
        <v>16158.03</v>
      </c>
      <c r="Y145" s="11">
        <v>17243.900000000001</v>
      </c>
      <c r="Z145" s="11">
        <v>19665.46</v>
      </c>
      <c r="AA145" s="11">
        <v>20039.59</v>
      </c>
      <c r="AB145" s="11">
        <v>20459.13</v>
      </c>
      <c r="AC145" s="11">
        <v>22008.82</v>
      </c>
      <c r="AD145" s="11">
        <v>21589.18</v>
      </c>
      <c r="AF145" s="53"/>
      <c r="AH145" s="11">
        <v>51.955979999999997</v>
      </c>
      <c r="AJ145" s="11">
        <v>41.886490000000002</v>
      </c>
      <c r="AK145" s="11">
        <v>68.83595168346676</v>
      </c>
      <c r="AL145" s="11">
        <v>37.132360246507758</v>
      </c>
      <c r="AM145" s="5">
        <v>14.607720721020131</v>
      </c>
      <c r="AN145" s="5">
        <v>24.72947732066163</v>
      </c>
      <c r="AO145" s="5">
        <v>-17.319545317859458</v>
      </c>
      <c r="AP145" s="5">
        <v>-3.1237226106432074</v>
      </c>
      <c r="AQ145" s="11">
        <v>4.0080508439999996</v>
      </c>
      <c r="AR145" s="11">
        <v>2.794129544</v>
      </c>
      <c r="AS145" s="5">
        <v>21.846898341719367</v>
      </c>
      <c r="AT145" s="5">
        <v>42.749679943000046</v>
      </c>
      <c r="AU145" s="5">
        <v>95.565909187372824</v>
      </c>
      <c r="AV145" s="5">
        <v>96.496759688998267</v>
      </c>
      <c r="AY145" s="4" t="s">
        <v>420</v>
      </c>
      <c r="AZ145" s="12">
        <v>150000</v>
      </c>
      <c r="BB145" s="10">
        <v>8564425.9529999997</v>
      </c>
      <c r="BC145" s="11"/>
      <c r="BD145" s="16">
        <v>33.85148598023715</v>
      </c>
      <c r="BE145" s="5">
        <v>72.225210878807857</v>
      </c>
      <c r="BF145" s="5">
        <v>50.611372739375668</v>
      </c>
      <c r="BG145" s="5">
        <v>0.93358587620515043</v>
      </c>
      <c r="BH145" s="5">
        <v>2.9393438760534916</v>
      </c>
      <c r="BI145" s="17">
        <v>7406.6723709999997</v>
      </c>
      <c r="BJ145" s="11">
        <v>5.0864894000000005</v>
      </c>
      <c r="BK145" s="3">
        <v>1272</v>
      </c>
      <c r="BL145" s="12">
        <v>0</v>
      </c>
      <c r="BM145" s="5">
        <v>28.856574051720269</v>
      </c>
      <c r="BN145" s="5">
        <v>0</v>
      </c>
      <c r="BO145" s="5">
        <v>16.591613389489371</v>
      </c>
      <c r="BP145" s="5">
        <v>7.3129999999999997</v>
      </c>
      <c r="BQ145" s="5">
        <v>3.04</v>
      </c>
      <c r="BR145" s="3">
        <v>18.2</v>
      </c>
      <c r="BS145" s="11">
        <v>9.3178302049636841</v>
      </c>
      <c r="BT145" s="11">
        <v>1.4410000294446945E-3</v>
      </c>
      <c r="BU145" s="10">
        <v>3133</v>
      </c>
      <c r="BV145" s="11">
        <v>56.280902439024395</v>
      </c>
      <c r="BW145" s="11">
        <v>73.426829268292693</v>
      </c>
      <c r="BX145" s="17">
        <v>89.727917320774438</v>
      </c>
      <c r="BY145" s="17">
        <v>54.603276406363847</v>
      </c>
      <c r="BZ145" s="17">
        <v>3.5348000000000002</v>
      </c>
      <c r="CA145" s="17">
        <v>7.7774999999999999</v>
      </c>
      <c r="CB145" s="17">
        <v>96.807050000000004</v>
      </c>
      <c r="CC145" s="17">
        <v>13.7</v>
      </c>
      <c r="CD145" s="17">
        <v>8.8000000000000007</v>
      </c>
      <c r="CE145" s="17">
        <v>7.1581000000000001</v>
      </c>
      <c r="CG145" s="5">
        <v>38.596201031069945</v>
      </c>
      <c r="CH145" s="5">
        <v>16.427015765366605</v>
      </c>
      <c r="CI145" s="5">
        <v>176.69323503117232</v>
      </c>
      <c r="CJ145" s="8">
        <v>376.221</v>
      </c>
      <c r="CL145" s="3"/>
      <c r="CM145" s="5"/>
      <c r="CN145" s="5"/>
      <c r="CP145" s="11">
        <v>0.18000000715255737</v>
      </c>
      <c r="CQ145" s="11">
        <v>0.123459471</v>
      </c>
      <c r="CR145" s="11">
        <v>0.14646431600000001</v>
      </c>
      <c r="CS145" s="12">
        <v>7</v>
      </c>
      <c r="CT145" s="11">
        <v>0.367349021</v>
      </c>
      <c r="CV145" s="45">
        <v>31.5</v>
      </c>
      <c r="CW145" s="45">
        <v>66.600000000000009</v>
      </c>
      <c r="CX145" s="45">
        <v>40.200000000000003</v>
      </c>
      <c r="CY145" s="45">
        <v>70.599999999999994</v>
      </c>
      <c r="CZ145" s="44"/>
      <c r="DA145" s="45">
        <v>53</v>
      </c>
      <c r="DB145" s="49">
        <v>4.4000000000000004</v>
      </c>
      <c r="DC145" s="17">
        <v>78.36666666666666</v>
      </c>
      <c r="DE145" s="19"/>
      <c r="DG145" s="11">
        <v>23.933450698852539</v>
      </c>
      <c r="DH145" s="50">
        <v>1912761</v>
      </c>
      <c r="DJ145" s="21">
        <f t="shared" si="35"/>
        <v>27</v>
      </c>
      <c r="DL145" s="12" t="e">
        <f t="shared" si="40"/>
        <v>#DIV/0!</v>
      </c>
    </row>
    <row r="146" spans="1:116" ht="15">
      <c r="A146" s="2" t="s">
        <v>467</v>
      </c>
      <c r="B146" s="1" t="s">
        <v>466</v>
      </c>
      <c r="C146" s="1" t="s">
        <v>466</v>
      </c>
      <c r="D146" s="10">
        <v>4989168</v>
      </c>
      <c r="E146" s="10">
        <v>12000000</v>
      </c>
      <c r="F146" s="11">
        <f t="shared" si="36"/>
        <v>2.5812867276266958</v>
      </c>
      <c r="G146" s="51">
        <v>9585000000</v>
      </c>
      <c r="H146" s="13">
        <v>42820122002</v>
      </c>
      <c r="I146" s="11">
        <f>G146/BA146</f>
        <v>4620.6310089896224</v>
      </c>
      <c r="J146" s="11">
        <v>8275.6494424388002</v>
      </c>
      <c r="K146" s="11">
        <v>1.5421290000000001</v>
      </c>
      <c r="L146" s="11">
        <v>2.054268</v>
      </c>
      <c r="M146" s="12">
        <f>T146/(BC146/100)</f>
        <v>2971.212043733296</v>
      </c>
      <c r="N146" s="12">
        <f t="shared" si="38"/>
        <v>3312.8730397697141</v>
      </c>
      <c r="O146" s="14"/>
      <c r="Q146" s="11">
        <v>1421.403</v>
      </c>
      <c r="R146" s="11">
        <v>1349.444</v>
      </c>
      <c r="S146" s="11">
        <v>1276.4110000000001</v>
      </c>
      <c r="T146" s="11">
        <v>1235.3679999999999</v>
      </c>
      <c r="U146" s="11">
        <v>1133.066</v>
      </c>
      <c r="V146" s="11">
        <v>1127.633</v>
      </c>
      <c r="W146" s="11">
        <v>1125.047</v>
      </c>
      <c r="X146" s="11">
        <v>1166.6959999999999</v>
      </c>
      <c r="Y146" s="11">
        <v>1323.2049999999999</v>
      </c>
      <c r="Z146" s="11">
        <v>1464.7329999999999</v>
      </c>
      <c r="AA146" s="11">
        <v>1455.973</v>
      </c>
      <c r="AB146" s="11">
        <v>1495.26</v>
      </c>
      <c r="AC146" s="11">
        <v>1502.962</v>
      </c>
      <c r="AD146" s="11">
        <v>1492.058</v>
      </c>
      <c r="AE146" s="11">
        <f t="shared" si="29"/>
        <v>0.5552572753474555</v>
      </c>
      <c r="AF146" s="53">
        <v>-0.813490115357699</v>
      </c>
      <c r="AG146" s="11">
        <v>12.365080000000001</v>
      </c>
      <c r="AH146" s="11">
        <v>28.169789999999999</v>
      </c>
      <c r="AI146" s="11">
        <v>17.17332</v>
      </c>
      <c r="AJ146" s="11">
        <v>5.9592460000000003</v>
      </c>
      <c r="AK146" s="11">
        <v>13.027769106411958</v>
      </c>
      <c r="AL146" s="11">
        <v>7.9727957096164728</v>
      </c>
      <c r="AM146" s="5">
        <v>16.841035040350793</v>
      </c>
      <c r="AN146" s="5"/>
      <c r="AO146" s="5">
        <v>1.4442065533500297</v>
      </c>
      <c r="AP146" s="5"/>
      <c r="AQ146" s="11">
        <v>1.0080227820000001</v>
      </c>
      <c r="AR146" s="11">
        <v>1.618666468</v>
      </c>
      <c r="AS146" s="5">
        <v>35.036137101514939</v>
      </c>
      <c r="AT146" s="5">
        <v>43.967130679950813</v>
      </c>
      <c r="AU146" s="5">
        <v>66.471687204499446</v>
      </c>
      <c r="AV146" s="5">
        <v>68.007057069518083</v>
      </c>
      <c r="AY146" s="4" t="s">
        <v>420</v>
      </c>
      <c r="AZ146" s="12">
        <v>-100000</v>
      </c>
      <c r="BA146" s="12">
        <v>2074392</v>
      </c>
      <c r="BB146" s="10">
        <v>5404582.6040000003</v>
      </c>
      <c r="BC146" s="11">
        <f>BA146*100/D146</f>
        <v>41.577914393742603</v>
      </c>
      <c r="BD146" s="16">
        <v>45.038188366666674</v>
      </c>
      <c r="BE146" s="5"/>
      <c r="BF146" s="5">
        <v>21.703094228243518</v>
      </c>
      <c r="BG146" s="5"/>
      <c r="BH146" s="5"/>
      <c r="BI146" s="17">
        <v>101.44997499999999</v>
      </c>
      <c r="BJ146" s="11">
        <v>70.251146900000009</v>
      </c>
      <c r="BK146" s="3"/>
      <c r="BL146" s="12">
        <v>0.25405673042708171</v>
      </c>
      <c r="BM146" s="5">
        <v>8.3145050147655827E-3</v>
      </c>
      <c r="BN146" s="5">
        <v>0</v>
      </c>
      <c r="BO146" s="5">
        <v>0.4602591283269159</v>
      </c>
      <c r="BP146" s="5">
        <v>7.56</v>
      </c>
      <c r="BQ146" s="5">
        <v>4.74</v>
      </c>
      <c r="BR146" s="3">
        <v>50.7</v>
      </c>
      <c r="BS146" s="11">
        <v>100</v>
      </c>
      <c r="BT146" s="11">
        <v>18.415599822998047</v>
      </c>
      <c r="BU146" s="10">
        <v>2318</v>
      </c>
      <c r="BV146" s="11">
        <v>44.698463414634148</v>
      </c>
      <c r="BW146" s="11">
        <v>55.888707317073184</v>
      </c>
      <c r="BX146" s="17">
        <v>90.82002370204745</v>
      </c>
      <c r="BY146" s="17">
        <v>85.049418693489827</v>
      </c>
      <c r="BZ146" s="17">
        <v>2.1200999999999999</v>
      </c>
      <c r="CA146" s="17">
        <v>4.4509999999999996</v>
      </c>
      <c r="CC146" s="17">
        <v>3.6</v>
      </c>
      <c r="CD146" s="17">
        <v>2.2999999999999998</v>
      </c>
      <c r="CE146" s="17">
        <v>3.3580999999999999</v>
      </c>
      <c r="CG146" s="5">
        <v>7.3640833723465056</v>
      </c>
      <c r="CH146" s="5">
        <v>2.2242135694356286</v>
      </c>
      <c r="CI146" s="5">
        <v>55.061165314688708</v>
      </c>
      <c r="CJ146" s="8">
        <v>21.443999999999999</v>
      </c>
      <c r="CL146" s="3">
        <v>39.19</v>
      </c>
      <c r="CM146" s="5">
        <v>45.88</v>
      </c>
      <c r="CN146" s="5">
        <v>6.22</v>
      </c>
      <c r="CP146" s="11">
        <v>0.69388401508331299</v>
      </c>
      <c r="CQ146" s="11">
        <v>-0.30836264499999999</v>
      </c>
      <c r="CR146" s="11">
        <v>-0.52876284799999995</v>
      </c>
      <c r="CS146" s="12">
        <v>3</v>
      </c>
      <c r="CT146" s="11">
        <v>0.146667361</v>
      </c>
      <c r="CU146" s="11">
        <v>-0.51999998092651367</v>
      </c>
      <c r="CV146" s="45"/>
      <c r="CW146" s="46"/>
      <c r="CX146" s="46"/>
      <c r="CY146" s="46"/>
      <c r="CZ146" s="44"/>
      <c r="DA146" s="48"/>
      <c r="DB146" s="49"/>
      <c r="DC146" s="17"/>
      <c r="DD146" s="12">
        <v>1</v>
      </c>
      <c r="DG146" s="11">
        <v>14.454079627990723</v>
      </c>
      <c r="DH146" s="50">
        <v>211298.5</v>
      </c>
      <c r="DJ146" s="21">
        <f t="shared" si="35"/>
        <v>22</v>
      </c>
      <c r="DL146" s="12" t="e">
        <f t="shared" si="40"/>
        <v>#DIV/0!</v>
      </c>
    </row>
    <row r="147" spans="1:116" ht="15">
      <c r="A147" s="2" t="s">
        <v>264</v>
      </c>
      <c r="B147" s="1" t="s">
        <v>265</v>
      </c>
      <c r="C147" s="1" t="s">
        <v>266</v>
      </c>
      <c r="D147" s="10">
        <v>7431015</v>
      </c>
      <c r="E147" s="10">
        <v>7379000</v>
      </c>
      <c r="F147" s="11">
        <f t="shared" si="36"/>
        <v>-2.0659793140932883E-2</v>
      </c>
      <c r="G147" s="51"/>
      <c r="H147" s="23">
        <v>141468000000</v>
      </c>
      <c r="K147" s="11">
        <v>2.1514329999999999</v>
      </c>
      <c r="L147" s="11">
        <v>2.7843599999999999</v>
      </c>
      <c r="O147" s="14"/>
      <c r="Z147" s="11">
        <v>7292.61</v>
      </c>
      <c r="AA147" s="11">
        <v>7714.6049999999996</v>
      </c>
      <c r="AB147" s="11">
        <v>8240.43</v>
      </c>
      <c r="AC147" s="11">
        <v>8733.473</v>
      </c>
      <c r="AD147" s="11">
        <v>8527.5810000000001</v>
      </c>
      <c r="AF147" s="53"/>
      <c r="AH147" s="11">
        <v>21.319089999999999</v>
      </c>
      <c r="AJ147" s="11">
        <v>6.1919500000000003</v>
      </c>
      <c r="AM147" s="5"/>
      <c r="AN147" s="5"/>
      <c r="AO147" s="5"/>
      <c r="AP147" s="5"/>
      <c r="AR147" s="11">
        <v>4.4699163750000004</v>
      </c>
      <c r="AS147" s="5"/>
      <c r="AT147" s="5"/>
      <c r="AU147" s="5"/>
      <c r="AV147" s="5"/>
      <c r="AW147" s="11">
        <v>0</v>
      </c>
      <c r="AX147" s="11">
        <v>4.5256579209999996</v>
      </c>
      <c r="AY147" s="4" t="s">
        <v>429</v>
      </c>
      <c r="AZ147" s="12">
        <v>0</v>
      </c>
      <c r="BB147" s="10"/>
      <c r="BC147" s="11"/>
      <c r="BD147" s="16"/>
      <c r="BE147" s="5"/>
      <c r="BF147" s="5"/>
      <c r="BG147" s="5"/>
      <c r="BH147" s="5"/>
      <c r="BK147" s="3">
        <v>84</v>
      </c>
      <c r="BM147" s="5"/>
      <c r="BN147" s="5"/>
      <c r="BO147" s="5"/>
      <c r="BP147" s="5"/>
      <c r="BQ147" s="5"/>
      <c r="BR147" s="3"/>
      <c r="BT147" s="11">
        <v>4.4010002166032791E-3</v>
      </c>
      <c r="BU147" s="10">
        <v>2703</v>
      </c>
      <c r="BZ147" s="17">
        <v>5.9114000000000004</v>
      </c>
      <c r="CA147" s="17">
        <v>9.5538000000000007</v>
      </c>
      <c r="CC147" s="17">
        <v>11.8</v>
      </c>
      <c r="CD147" s="17">
        <v>7.7</v>
      </c>
      <c r="CE147" s="17">
        <v>9.2307000000000006</v>
      </c>
      <c r="CF147" s="17">
        <v>442.5</v>
      </c>
      <c r="CG147" s="5"/>
      <c r="CH147" s="5"/>
      <c r="CI147" s="5"/>
      <c r="CJ147" s="8">
        <v>48.115000000000002</v>
      </c>
      <c r="CK147" s="11">
        <v>32</v>
      </c>
      <c r="CL147" s="3"/>
      <c r="CM147" s="5"/>
      <c r="CN147" s="5"/>
      <c r="CQ147" s="11">
        <v>-0.41127882399999999</v>
      </c>
      <c r="CR147" s="11">
        <v>-0.18816150500000001</v>
      </c>
      <c r="CS147" s="12">
        <v>2</v>
      </c>
      <c r="CT147" s="11">
        <v>0.50047687900000004</v>
      </c>
      <c r="CV147" s="45">
        <v>35.199999999999996</v>
      </c>
      <c r="CW147" s="45">
        <v>44.3</v>
      </c>
      <c r="CX147" s="45">
        <v>49.6</v>
      </c>
      <c r="CY147" s="45">
        <v>25.2</v>
      </c>
      <c r="CZ147" s="45">
        <v>54.1</v>
      </c>
      <c r="DA147" s="45">
        <v>15.299999999999999</v>
      </c>
      <c r="DB147" s="49">
        <v>3.6</v>
      </c>
      <c r="DC147" s="17">
        <v>60.06666666666667</v>
      </c>
      <c r="DH147" s="50">
        <v>88010.47</v>
      </c>
      <c r="DI147" s="20">
        <v>0.16598959267139435</v>
      </c>
      <c r="DJ147" s="21">
        <f t="shared" si="35"/>
        <v>63</v>
      </c>
      <c r="DL147" s="12">
        <f t="shared" si="40"/>
        <v>9.9053031300955219E-2</v>
      </c>
    </row>
    <row r="148" spans="1:116" ht="15">
      <c r="A148" s="2" t="s">
        <v>491</v>
      </c>
      <c r="B148" s="1" t="s">
        <v>490</v>
      </c>
      <c r="C148" s="1" t="s">
        <v>490</v>
      </c>
      <c r="D148" s="10">
        <v>59626</v>
      </c>
      <c r="E148" s="10">
        <v>87000</v>
      </c>
      <c r="F148" s="11">
        <f t="shared" si="36"/>
        <v>1.1112247002889668</v>
      </c>
      <c r="G148" s="51">
        <v>474700000</v>
      </c>
      <c r="H148" s="13">
        <v>5832919274</v>
      </c>
      <c r="I148" s="11">
        <f>G148/BA148</f>
        <v>16759.484625547146</v>
      </c>
      <c r="O148" s="14"/>
      <c r="Q148" s="11">
        <v>3677.19</v>
      </c>
      <c r="R148" s="11">
        <v>3504.8139999999999</v>
      </c>
      <c r="S148" s="11">
        <v>5129.1450000000004</v>
      </c>
      <c r="T148" s="11">
        <v>6621.5749999999998</v>
      </c>
      <c r="U148" s="11">
        <v>9811.1839999999993</v>
      </c>
      <c r="V148" s="11">
        <v>10013.200000000001</v>
      </c>
      <c r="W148" s="11">
        <v>13037</v>
      </c>
      <c r="X148" s="11">
        <v>14500.72</v>
      </c>
      <c r="Y148" s="11">
        <v>17502.66</v>
      </c>
      <c r="Z148" s="11">
        <v>22595.29</v>
      </c>
      <c r="AA148" s="11">
        <v>24156.94</v>
      </c>
      <c r="AB148" s="11">
        <v>26676.85</v>
      </c>
      <c r="AC148" s="11">
        <v>25745.48</v>
      </c>
      <c r="AD148" s="11">
        <v>23805.29</v>
      </c>
      <c r="AE148" s="11">
        <f t="shared" si="29"/>
        <v>3.7634546112574379</v>
      </c>
      <c r="AF148" s="53"/>
      <c r="AG148" s="11">
        <v>15.642530000000001</v>
      </c>
      <c r="AH148" s="11">
        <v>34.605330000000002</v>
      </c>
      <c r="AI148" s="11">
        <v>21.834689999999998</v>
      </c>
      <c r="AJ148" s="11">
        <v>16.696639999999999</v>
      </c>
      <c r="AL148" s="11">
        <v>15.922742876336283</v>
      </c>
      <c r="AM148" s="5"/>
      <c r="AN148" s="5">
        <v>12.206377598548357</v>
      </c>
      <c r="AO148" s="5"/>
      <c r="AP148" s="5">
        <v>31.899062446236304</v>
      </c>
      <c r="AQ148" s="11">
        <v>9.5809593890000002</v>
      </c>
      <c r="AR148" s="11">
        <v>32.52322436</v>
      </c>
      <c r="AS148" s="5"/>
      <c r="AT148" s="5">
        <v>127.59104084896751</v>
      </c>
      <c r="AU148" s="5"/>
      <c r="AV148" s="5">
        <v>246.89418127193235</v>
      </c>
      <c r="AX148" s="11">
        <v>10.80405614</v>
      </c>
      <c r="AY148" s="4"/>
      <c r="BA148" s="12">
        <v>28324.26</v>
      </c>
      <c r="BB148" s="10"/>
      <c r="BC148" s="11"/>
      <c r="BD148" s="16"/>
      <c r="BE148" s="5"/>
      <c r="BF148" s="5">
        <v>19.707225718100172</v>
      </c>
      <c r="BG148" s="5"/>
      <c r="BH148" s="5">
        <v>2.0106869578545088</v>
      </c>
      <c r="BI148" s="17">
        <v>333.6870515</v>
      </c>
      <c r="BJ148" s="11">
        <v>74.117647099999999</v>
      </c>
      <c r="BK148" s="3"/>
      <c r="BL148" s="12">
        <v>0</v>
      </c>
      <c r="BM148" s="5">
        <v>0</v>
      </c>
      <c r="BN148" s="5">
        <v>0</v>
      </c>
      <c r="BO148" s="5">
        <v>7.3252422617367579</v>
      </c>
      <c r="BP148" s="5"/>
      <c r="BQ148" s="5">
        <v>2.2999999999999998</v>
      </c>
      <c r="BR148" s="3">
        <v>11.1</v>
      </c>
      <c r="BU148" s="10">
        <v>2426</v>
      </c>
      <c r="BW148" s="11">
        <v>73.693902439024399</v>
      </c>
      <c r="CB148" s="17">
        <v>105.03648</v>
      </c>
      <c r="CG148" s="5">
        <v>38.648632931444062</v>
      </c>
      <c r="CH148" s="5">
        <v>25.087509670499131</v>
      </c>
      <c r="CI148" s="5">
        <v>104.92421806188273</v>
      </c>
      <c r="CJ148" s="8">
        <v>189.36199999999999</v>
      </c>
      <c r="CK148" s="11">
        <v>46</v>
      </c>
      <c r="CL148" s="3">
        <v>65.77</v>
      </c>
      <c r="CM148" s="5">
        <v>29.35</v>
      </c>
      <c r="CN148" s="5">
        <v>10.83</v>
      </c>
      <c r="CQ148" s="11">
        <v>7.5406945000000003E-2</v>
      </c>
      <c r="CR148" s="11">
        <v>0.32577072899999998</v>
      </c>
      <c r="CS148" s="12">
        <v>3</v>
      </c>
      <c r="CT148" s="11">
        <v>-0.711425419</v>
      </c>
      <c r="CV148" s="45"/>
      <c r="CW148" s="46"/>
      <c r="CX148" s="46"/>
      <c r="CY148" s="46"/>
      <c r="CZ148" s="46"/>
      <c r="DA148" s="48"/>
      <c r="DB148" s="49"/>
      <c r="DC148" s="17"/>
      <c r="DD148" s="12">
        <v>1</v>
      </c>
      <c r="DG148" s="11">
        <v>-4.5833330154418945</v>
      </c>
      <c r="DH148" s="50"/>
      <c r="DJ148" s="21">
        <f t="shared" si="35"/>
        <v>45</v>
      </c>
      <c r="DL148" s="12" t="e">
        <f t="shared" si="40"/>
        <v>#DIV/0!</v>
      </c>
    </row>
    <row r="149" spans="1:116" ht="15">
      <c r="A149" s="2" t="s">
        <v>473</v>
      </c>
      <c r="B149" s="1" t="s">
        <v>472</v>
      </c>
      <c r="C149" s="1" t="s">
        <v>472</v>
      </c>
      <c r="D149" s="10">
        <v>3030320</v>
      </c>
      <c r="E149" s="10">
        <v>5132000</v>
      </c>
      <c r="F149" s="11">
        <f t="shared" si="36"/>
        <v>1.5494918301395848</v>
      </c>
      <c r="G149" s="51"/>
      <c r="H149" s="13">
        <v>8900679752</v>
      </c>
      <c r="J149" s="11">
        <v>4614.1776823440205</v>
      </c>
      <c r="K149" s="11">
        <v>1.193978</v>
      </c>
      <c r="L149" s="11">
        <v>1.551887</v>
      </c>
      <c r="M149" s="12">
        <f>T149/(BC149/100)</f>
        <v>2401.5201211467515</v>
      </c>
      <c r="N149" s="12">
        <f t="shared" ref="N149:N157" si="41">AD149/(BD149/100)</f>
        <v>2092.27760245122</v>
      </c>
      <c r="O149" s="14"/>
      <c r="R149" s="11">
        <v>854.15369999999996</v>
      </c>
      <c r="S149" s="11">
        <v>982.20550000000003</v>
      </c>
      <c r="T149" s="11">
        <v>975.74950000000001</v>
      </c>
      <c r="U149" s="11">
        <v>1028.71</v>
      </c>
      <c r="V149" s="11">
        <v>1010.611</v>
      </c>
      <c r="W149" s="11">
        <v>1045.9549999999999</v>
      </c>
      <c r="X149" s="11">
        <v>874.77639999999997</v>
      </c>
      <c r="Y149" s="11">
        <v>529.55600000000004</v>
      </c>
      <c r="Z149" s="11">
        <v>744.1558</v>
      </c>
      <c r="AA149" s="11">
        <v>797.17200000000003</v>
      </c>
      <c r="AB149" s="11">
        <v>830.60599999999999</v>
      </c>
      <c r="AC149" s="11">
        <v>854.96759999999995</v>
      </c>
      <c r="AD149" s="11">
        <v>872.93269999999995</v>
      </c>
      <c r="AE149" s="11">
        <f t="shared" si="29"/>
        <v>-0.32749244487891582</v>
      </c>
      <c r="AF149" s="53"/>
      <c r="AG149" s="11">
        <v>10.29693</v>
      </c>
      <c r="AH149" s="11">
        <v>41.372839999999997</v>
      </c>
      <c r="AI149" s="11">
        <v>11.24957</v>
      </c>
      <c r="AJ149" s="11">
        <v>14.799630000000001</v>
      </c>
      <c r="AK149" s="11">
        <v>12.055111722944813</v>
      </c>
      <c r="AL149" s="11">
        <v>2.2797009283376903</v>
      </c>
      <c r="AM149" s="5">
        <v>10.339752648755795</v>
      </c>
      <c r="AN149" s="5">
        <v>13.764197764749325</v>
      </c>
      <c r="AO149" s="5"/>
      <c r="AP149" s="5">
        <v>4.1161825310912583</v>
      </c>
      <c r="AQ149" s="11">
        <v>1.4867460640000001</v>
      </c>
      <c r="AR149" s="11">
        <v>3.825919217</v>
      </c>
      <c r="AS149" s="5">
        <v>34.471269854198447</v>
      </c>
      <c r="AT149" s="5">
        <v>28.531070669726017</v>
      </c>
      <c r="AU149" s="5">
        <v>59.57977156188575</v>
      </c>
      <c r="AV149" s="5">
        <v>44.212768169498077</v>
      </c>
      <c r="AW149" s="11">
        <v>0</v>
      </c>
      <c r="AX149" s="11">
        <v>14.35299292</v>
      </c>
      <c r="AY149" s="4"/>
      <c r="AZ149" s="12">
        <v>60000</v>
      </c>
      <c r="BA149" s="12">
        <v>1231234</v>
      </c>
      <c r="BB149" s="10">
        <v>2141154.9840000002</v>
      </c>
      <c r="BC149" s="11">
        <f>BA149*100/D149</f>
        <v>40.630494469230975</v>
      </c>
      <c r="BD149" s="16">
        <v>41.721648168355415</v>
      </c>
      <c r="BE149" s="5">
        <v>20.817424505380078</v>
      </c>
      <c r="BF149" s="5">
        <v>22.093317020232735</v>
      </c>
      <c r="BG149" s="5">
        <v>38.016313779937519</v>
      </c>
      <c r="BH149" s="5">
        <v>51.355561582521837</v>
      </c>
      <c r="BJ149" s="11">
        <v>60.058259100000001</v>
      </c>
      <c r="BK149" s="3">
        <v>0</v>
      </c>
      <c r="BL149" s="12">
        <v>0.41108140792959119</v>
      </c>
      <c r="BM149" s="5">
        <v>0</v>
      </c>
      <c r="BN149" s="5">
        <v>1.690141547869592</v>
      </c>
      <c r="BO149" s="5">
        <v>0.24199542469190466</v>
      </c>
      <c r="BP149" s="5">
        <v>5.8579999999999997</v>
      </c>
      <c r="BQ149" s="5">
        <v>5.165</v>
      </c>
      <c r="BR149" s="3">
        <v>122.8</v>
      </c>
      <c r="BS149" s="11">
        <v>100</v>
      </c>
      <c r="BT149" s="11">
        <v>21.838289260864258</v>
      </c>
      <c r="BU149" s="10">
        <v>2128</v>
      </c>
      <c r="BV149" s="11">
        <v>38.874243902439026</v>
      </c>
      <c r="BW149" s="11">
        <v>47.916609756097564</v>
      </c>
      <c r="BX149" s="17">
        <v>76.432486897774638</v>
      </c>
      <c r="BY149" s="17">
        <v>82.597634056002491</v>
      </c>
      <c r="BZ149" s="17">
        <v>0.753</v>
      </c>
      <c r="CA149" s="17">
        <v>2.8794</v>
      </c>
      <c r="CC149" s="17">
        <v>1.3</v>
      </c>
      <c r="CD149" s="17">
        <v>0.9</v>
      </c>
      <c r="CE149" s="17">
        <v>2.0304000000000002</v>
      </c>
      <c r="CG149" s="5">
        <v>0.26156544990749536</v>
      </c>
      <c r="CH149" s="5">
        <v>0.57579508436012405</v>
      </c>
      <c r="CI149" s="5">
        <v>20.363484690784876</v>
      </c>
      <c r="CJ149" s="8"/>
      <c r="CL149" s="3">
        <v>42.52</v>
      </c>
      <c r="CM149" s="5">
        <v>49.29</v>
      </c>
      <c r="CN149" s="5">
        <v>6.09</v>
      </c>
      <c r="CP149" s="11">
        <v>0.81909000873565674</v>
      </c>
      <c r="CQ149" s="11">
        <v>-0.97413203999999998</v>
      </c>
      <c r="CR149" s="11">
        <v>-0.97821279500000002</v>
      </c>
      <c r="CS149" s="12">
        <v>3</v>
      </c>
      <c r="CT149" s="11">
        <v>0.39949118300000003</v>
      </c>
      <c r="CV149" s="45"/>
      <c r="CW149" s="46"/>
      <c r="CX149" s="46"/>
      <c r="CY149" s="46"/>
      <c r="CZ149" s="46"/>
      <c r="DA149" s="48"/>
      <c r="DB149" s="49"/>
      <c r="DC149" s="17"/>
      <c r="DD149" s="12">
        <v>1</v>
      </c>
      <c r="DG149" s="11">
        <v>8.5422449111938477</v>
      </c>
      <c r="DH149" s="50">
        <v>69097.91</v>
      </c>
      <c r="DJ149" s="21">
        <f t="shared" si="35"/>
        <v>23</v>
      </c>
      <c r="DL149" s="12">
        <f t="shared" si="40"/>
        <v>3.8853321739196867</v>
      </c>
    </row>
    <row r="150" spans="1:116" ht="15">
      <c r="A150" s="2" t="s">
        <v>469</v>
      </c>
      <c r="B150" s="1" t="s">
        <v>468</v>
      </c>
      <c r="C150" s="1" t="s">
        <v>468</v>
      </c>
      <c r="D150" s="10">
        <v>2262600</v>
      </c>
      <c r="E150" s="10">
        <v>4658000</v>
      </c>
      <c r="F150" s="11">
        <f t="shared" si="36"/>
        <v>2.1237399322115293</v>
      </c>
      <c r="G150" s="51">
        <v>76720000000</v>
      </c>
      <c r="H150" s="22">
        <v>718027000000</v>
      </c>
      <c r="I150" s="11">
        <f>G150/BA150</f>
        <v>83489.895023862962</v>
      </c>
      <c r="J150" s="11">
        <v>284655.85569594754</v>
      </c>
      <c r="K150" s="11">
        <v>1.9826999999999999</v>
      </c>
      <c r="L150" s="11">
        <v>2.717813</v>
      </c>
      <c r="M150" s="12">
        <f>T150/(BC150/100)</f>
        <v>25130.714561194873</v>
      </c>
      <c r="N150" s="12">
        <f t="shared" si="41"/>
        <v>81699.780085102801</v>
      </c>
      <c r="O150" s="14"/>
      <c r="Q150" s="11">
        <v>4299.915</v>
      </c>
      <c r="R150" s="11">
        <v>4695.6940000000004</v>
      </c>
      <c r="S150" s="11">
        <v>6808.4949999999999</v>
      </c>
      <c r="T150" s="11">
        <v>10206.379999999999</v>
      </c>
      <c r="U150" s="11">
        <v>14354.48</v>
      </c>
      <c r="V150" s="11">
        <v>17386.36</v>
      </c>
      <c r="W150" s="11">
        <v>22987.87</v>
      </c>
      <c r="X150" s="11">
        <v>31371.69</v>
      </c>
      <c r="Y150" s="11">
        <v>38291.480000000003</v>
      </c>
      <c r="Z150" s="11">
        <v>41875.769999999997</v>
      </c>
      <c r="AA150" s="11">
        <v>44852.02</v>
      </c>
      <c r="AB150" s="11">
        <v>48234.15</v>
      </c>
      <c r="AC150" s="11">
        <v>50005.98</v>
      </c>
      <c r="AD150" s="11">
        <v>47373.36</v>
      </c>
      <c r="AE150" s="11">
        <f t="shared" si="29"/>
        <v>4.5148442071773562</v>
      </c>
      <c r="AF150" s="53">
        <v>1.6466571882763299</v>
      </c>
      <c r="AG150" s="11">
        <v>47.806919999999998</v>
      </c>
      <c r="AH150" s="11">
        <v>34.483029999999999</v>
      </c>
      <c r="AI150" s="11">
        <v>41.553130000000003</v>
      </c>
      <c r="AJ150" s="11">
        <v>49.087220000000002</v>
      </c>
      <c r="AK150" s="11">
        <v>29.43109987357775</v>
      </c>
      <c r="AM150" s="5">
        <v>10.582286011749833</v>
      </c>
      <c r="AN150" s="5"/>
      <c r="AO150" s="5">
        <v>4.4396519351300929</v>
      </c>
      <c r="AP150" s="5">
        <v>-10.607761129130482</v>
      </c>
      <c r="AQ150" s="11">
        <v>5.1461292109999999</v>
      </c>
      <c r="AR150" s="11">
        <v>9.2238415729999996</v>
      </c>
      <c r="AS150" s="5"/>
      <c r="AT150" s="5"/>
      <c r="AU150" s="5"/>
      <c r="AV150" s="5"/>
      <c r="AW150" s="11">
        <v>1</v>
      </c>
      <c r="AY150" s="4" t="s">
        <v>417</v>
      </c>
      <c r="AZ150" s="12">
        <v>500000</v>
      </c>
      <c r="BA150" s="12">
        <v>918913.6</v>
      </c>
      <c r="BB150" s="10">
        <v>2700926.62</v>
      </c>
      <c r="BC150" s="11">
        <f>BA150*100/D150</f>
        <v>40.613170688588347</v>
      </c>
      <c r="BD150" s="16">
        <v>57.984684843280377</v>
      </c>
      <c r="BE150" s="5">
        <v>33.690871209198242</v>
      </c>
      <c r="BF150" s="5">
        <v>26.264763754060759</v>
      </c>
      <c r="BG150" s="5"/>
      <c r="BH150" s="5"/>
      <c r="BI150" s="17">
        <v>33244.935409999998</v>
      </c>
      <c r="BJ150" s="11">
        <v>6.2021899999999998E-2</v>
      </c>
      <c r="BK150" s="3"/>
      <c r="BL150" s="12">
        <v>0</v>
      </c>
      <c r="BM150" s="5">
        <v>0</v>
      </c>
      <c r="BN150" s="5">
        <v>0</v>
      </c>
      <c r="BO150" s="5">
        <v>11.80024233971146</v>
      </c>
      <c r="BP150" s="5">
        <v>2.0790000000000002</v>
      </c>
      <c r="BQ150" s="5">
        <v>1.22</v>
      </c>
      <c r="BR150" s="3">
        <v>2.2999999999999998</v>
      </c>
      <c r="BS150" s="11">
        <v>0</v>
      </c>
      <c r="BV150" s="11">
        <v>69.892682926829281</v>
      </c>
      <c r="BW150" s="11">
        <v>81.292682926829272</v>
      </c>
      <c r="BX150" s="17">
        <v>58.601079489695763</v>
      </c>
      <c r="BY150" s="17">
        <v>35.272081568498443</v>
      </c>
      <c r="BZ150" s="17">
        <v>3.8614999999999999</v>
      </c>
      <c r="CA150" s="17">
        <v>8.8267000000000007</v>
      </c>
      <c r="CC150" s="17">
        <v>18.8</v>
      </c>
      <c r="CD150" s="17">
        <v>12.3</v>
      </c>
      <c r="CE150" s="17">
        <v>8.3408999999999995</v>
      </c>
      <c r="CF150" s="17">
        <v>552</v>
      </c>
      <c r="CG150" s="5">
        <v>73.349907771272754</v>
      </c>
      <c r="CH150" s="5">
        <v>37.140107466516966</v>
      </c>
      <c r="CI150" s="5">
        <v>133.37075948351912</v>
      </c>
      <c r="CJ150" s="8">
        <v>620.91</v>
      </c>
      <c r="CK150" s="11">
        <v>41</v>
      </c>
      <c r="CL150" s="3"/>
      <c r="CM150" s="5"/>
      <c r="CN150" s="5"/>
      <c r="CO150" s="11">
        <v>0.52999997138977051</v>
      </c>
      <c r="CP150" s="11">
        <v>0.38567399978637695</v>
      </c>
      <c r="CQ150" s="11">
        <v>1.611491679</v>
      </c>
      <c r="CR150" s="11">
        <v>2.261122587</v>
      </c>
      <c r="CS150" s="12">
        <v>5</v>
      </c>
      <c r="CT150" s="11">
        <v>-1.1493828669999999</v>
      </c>
      <c r="CV150" s="45">
        <v>43.8</v>
      </c>
      <c r="CW150" s="45">
        <v>46.9</v>
      </c>
      <c r="CX150" s="45">
        <v>39.900000000000006</v>
      </c>
      <c r="CY150" s="45">
        <v>30.099999999999998</v>
      </c>
      <c r="CZ150" s="46"/>
      <c r="DA150" s="45">
        <v>16.900000000000002</v>
      </c>
      <c r="DB150" s="49">
        <v>3.2</v>
      </c>
      <c r="DC150" s="17">
        <v>74.466666666666669</v>
      </c>
      <c r="DD150" s="13"/>
      <c r="DE150" s="12">
        <v>1</v>
      </c>
      <c r="DG150" s="11">
        <v>1.3666670322418213</v>
      </c>
      <c r="DH150" s="50"/>
      <c r="DJ150" s="21">
        <f t="shared" si="35"/>
        <v>20</v>
      </c>
      <c r="DL150" s="12" t="e">
        <f t="shared" si="40"/>
        <v>#DIV/0!</v>
      </c>
    </row>
    <row r="151" spans="1:116" ht="15">
      <c r="A151" s="2" t="s">
        <v>483</v>
      </c>
      <c r="B151" s="1" t="s">
        <v>482</v>
      </c>
      <c r="C151" s="1" t="s">
        <v>482</v>
      </c>
      <c r="D151" s="10">
        <v>4729718</v>
      </c>
      <c r="E151" s="10">
        <v>5389468</v>
      </c>
      <c r="F151" s="11">
        <f t="shared" si="36"/>
        <v>0.38406205139616567</v>
      </c>
      <c r="G151" s="51"/>
      <c r="H151" s="22">
        <v>249229000000</v>
      </c>
      <c r="J151" s="11">
        <v>91837.028955264002</v>
      </c>
      <c r="K151" s="11">
        <v>2.6007769999999999</v>
      </c>
      <c r="L151" s="11">
        <v>2.908283</v>
      </c>
      <c r="N151" s="12">
        <f t="shared" si="41"/>
        <v>37780.132981511146</v>
      </c>
      <c r="O151" s="14"/>
      <c r="W151" s="11">
        <v>11983.44</v>
      </c>
      <c r="X151" s="11">
        <v>10555.62</v>
      </c>
      <c r="Y151" s="11">
        <v>12445.34</v>
      </c>
      <c r="Z151" s="11">
        <v>15643.92</v>
      </c>
      <c r="AA151" s="11">
        <v>16939.919999999998</v>
      </c>
      <c r="AB151" s="11">
        <v>18681.11</v>
      </c>
      <c r="AC151" s="11">
        <v>19992.849999999999</v>
      </c>
      <c r="AD151" s="11">
        <v>19125.11</v>
      </c>
      <c r="AF151" s="53"/>
      <c r="AH151" s="11">
        <v>16.931560000000001</v>
      </c>
      <c r="AJ151" s="11">
        <v>23.568650000000002</v>
      </c>
      <c r="AL151" s="11">
        <v>33.387234773426208</v>
      </c>
      <c r="AM151" s="5"/>
      <c r="AN151" s="5">
        <v>19.628939981682684</v>
      </c>
      <c r="AO151" s="5"/>
      <c r="AP151" s="5">
        <v>-1.8418289100536804</v>
      </c>
      <c r="AR151" s="11">
        <v>-3.5842959000000001E-2</v>
      </c>
      <c r="AS151" s="5"/>
      <c r="AT151" s="5">
        <v>103.74209317371175</v>
      </c>
      <c r="AU151" s="5"/>
      <c r="AV151" s="5">
        <v>203.20329039457368</v>
      </c>
      <c r="AW151" s="11">
        <v>0.25714285714285712</v>
      </c>
      <c r="AX151" s="11">
        <v>1.50727E-4</v>
      </c>
      <c r="AY151" s="4" t="s">
        <v>450</v>
      </c>
      <c r="AZ151" s="12">
        <v>20000</v>
      </c>
      <c r="BB151" s="10">
        <v>2728263.7779999999</v>
      </c>
      <c r="BC151" s="11"/>
      <c r="BD151" s="16">
        <v>50.622135208892601</v>
      </c>
      <c r="BE151" s="5"/>
      <c r="BF151" s="5">
        <v>34.527682121149567</v>
      </c>
      <c r="BG151" s="5"/>
      <c r="BH151" s="5">
        <v>2.6096639972827047</v>
      </c>
      <c r="BI151" s="17">
        <v>36180</v>
      </c>
      <c r="BJ151" s="11">
        <v>7.0769000000000002</v>
      </c>
      <c r="BK151" s="3"/>
      <c r="BL151" s="12">
        <v>0</v>
      </c>
      <c r="BM151" s="5">
        <v>2.3312858059728842E-2</v>
      </c>
      <c r="BN151" s="5">
        <v>0.3054550291195805</v>
      </c>
      <c r="BO151" s="5">
        <v>6.8469384238616291</v>
      </c>
      <c r="BP151" s="5">
        <v>2.56</v>
      </c>
      <c r="BQ151" s="5">
        <v>1.4113500000000001</v>
      </c>
      <c r="BR151" s="3">
        <v>5.8</v>
      </c>
      <c r="BS151" s="11">
        <v>0</v>
      </c>
      <c r="BT151" s="11">
        <v>9.5199997304007411E-4</v>
      </c>
      <c r="BU151" s="10">
        <v>2885</v>
      </c>
      <c r="BV151" s="11">
        <v>70.214634146341467</v>
      </c>
      <c r="BW151" s="11">
        <v>74.909756097560987</v>
      </c>
      <c r="BX151" s="17">
        <v>55.624404351112432</v>
      </c>
      <c r="BY151" s="17">
        <v>37.885899774719626</v>
      </c>
      <c r="BZ151" s="17">
        <v>9.8663000000000007</v>
      </c>
      <c r="CA151" s="17">
        <v>11.562900000000001</v>
      </c>
      <c r="CC151" s="17">
        <v>12.4</v>
      </c>
      <c r="CD151" s="17">
        <v>6.5</v>
      </c>
      <c r="CE151" s="17">
        <v>11.5809</v>
      </c>
      <c r="CF151" s="17">
        <v>493.5</v>
      </c>
      <c r="CG151" s="5">
        <v>74.999593957796705</v>
      </c>
      <c r="CH151" s="5">
        <v>18.856692203029958</v>
      </c>
      <c r="CI151" s="5">
        <v>101.46845162819231</v>
      </c>
      <c r="CJ151" s="8">
        <v>358.084</v>
      </c>
      <c r="CL151" s="3"/>
      <c r="CM151" s="5"/>
      <c r="CN151" s="5"/>
      <c r="CP151" s="11">
        <v>0.25389599800109863</v>
      </c>
      <c r="CQ151" s="11">
        <v>0.65422056900000003</v>
      </c>
      <c r="CR151" s="11">
        <v>0.32454651800000001</v>
      </c>
      <c r="CS151" s="12">
        <v>1</v>
      </c>
      <c r="CT151" s="11">
        <v>-0.88636347800000004</v>
      </c>
      <c r="CV151" s="45">
        <v>41.3</v>
      </c>
      <c r="CW151" s="45">
        <v>26.6</v>
      </c>
      <c r="CX151" s="45">
        <v>27.500000000000004</v>
      </c>
      <c r="CY151" s="45">
        <v>30.9</v>
      </c>
      <c r="CZ151" s="45">
        <v>62.7</v>
      </c>
      <c r="DA151" s="45">
        <v>20.8</v>
      </c>
      <c r="DB151" s="49">
        <v>3.8</v>
      </c>
      <c r="DC151" s="17">
        <v>58.033333333333339</v>
      </c>
      <c r="DG151" s="11">
        <v>48.785381317138672</v>
      </c>
      <c r="DH151" s="50">
        <v>47843.81</v>
      </c>
      <c r="DI151" s="20">
        <v>28.666666030883789</v>
      </c>
      <c r="DJ151" s="21">
        <f t="shared" si="35"/>
        <v>33</v>
      </c>
      <c r="DL151" s="12">
        <f t="shared" si="40"/>
        <v>5.0187447001575514</v>
      </c>
    </row>
    <row r="152" spans="1:116" ht="15">
      <c r="A152" s="2" t="s">
        <v>485</v>
      </c>
      <c r="B152" s="1" t="s">
        <v>484</v>
      </c>
      <c r="C152" s="1" t="s">
        <v>484</v>
      </c>
      <c r="D152" s="10">
        <v>1722000</v>
      </c>
      <c r="E152" s="10">
        <v>2006000</v>
      </c>
      <c r="F152" s="11">
        <f t="shared" si="36"/>
        <v>0.44898906921824916</v>
      </c>
      <c r="G152" s="51"/>
      <c r="H152" s="22">
        <v>163048000000</v>
      </c>
      <c r="J152" s="11">
        <v>160156.23285135673</v>
      </c>
      <c r="K152" s="11">
        <v>2.1824150000000002</v>
      </c>
      <c r="L152" s="11">
        <v>2.7418520000000002</v>
      </c>
      <c r="N152" s="12">
        <f t="shared" si="41"/>
        <v>48217.894013400699</v>
      </c>
      <c r="O152" s="14"/>
      <c r="W152" s="11">
        <v>15469.47</v>
      </c>
      <c r="X152" s="11">
        <v>15428.05</v>
      </c>
      <c r="Y152" s="11">
        <v>19102.98</v>
      </c>
      <c r="Z152" s="11">
        <v>23276.73</v>
      </c>
      <c r="AA152" s="11">
        <v>24723.09</v>
      </c>
      <c r="AB152" s="11">
        <v>26606.31</v>
      </c>
      <c r="AC152" s="11">
        <v>27616.48</v>
      </c>
      <c r="AD152" s="11">
        <v>24925.14</v>
      </c>
      <c r="AF152" s="53"/>
      <c r="AH152" s="11">
        <v>27.323440000000002</v>
      </c>
      <c r="AJ152" s="11">
        <v>23.357399999999998</v>
      </c>
      <c r="AL152" s="11">
        <v>24.978004751546816</v>
      </c>
      <c r="AM152" s="5"/>
      <c r="AN152" s="5">
        <v>20.217287262243548</v>
      </c>
      <c r="AO152" s="5"/>
      <c r="AP152" s="5">
        <v>11.736354856236849</v>
      </c>
      <c r="AR152" s="11">
        <v>-1.1939483769999999</v>
      </c>
      <c r="AS152" s="5"/>
      <c r="AT152" s="5">
        <v>57.394272351327892</v>
      </c>
      <c r="AU152" s="5"/>
      <c r="AV152" s="5">
        <v>116.31001407122739</v>
      </c>
      <c r="AW152" s="11">
        <v>0.25714285714285712</v>
      </c>
      <c r="AX152" s="11">
        <v>0.155957601</v>
      </c>
      <c r="AY152" s="4" t="s">
        <v>451</v>
      </c>
      <c r="AZ152" s="12">
        <v>22000</v>
      </c>
      <c r="BB152" s="10">
        <v>1036955.924</v>
      </c>
      <c r="BC152" s="11"/>
      <c r="BD152" s="16">
        <v>51.692718045862421</v>
      </c>
      <c r="BE152" s="5"/>
      <c r="BF152" s="5"/>
      <c r="BG152" s="5"/>
      <c r="BH152" s="5"/>
      <c r="BI152" s="17">
        <v>36180.221740000001</v>
      </c>
      <c r="BJ152" s="11">
        <v>0.64197530000000003</v>
      </c>
      <c r="BK152" s="3"/>
      <c r="BL152" s="12">
        <v>0</v>
      </c>
      <c r="BM152" s="5">
        <v>6.2237901767712482E-2</v>
      </c>
      <c r="BN152" s="5">
        <v>0.14937892932838298</v>
      </c>
      <c r="BO152" s="5">
        <v>7.4800631478176252</v>
      </c>
      <c r="BP152" s="5">
        <v>2.1960000000000002</v>
      </c>
      <c r="BQ152" s="5">
        <v>1.53305</v>
      </c>
      <c r="BR152" s="3">
        <v>2.2999999999999998</v>
      </c>
      <c r="BS152" s="11">
        <v>0</v>
      </c>
      <c r="BT152" s="11">
        <v>1.690999954007566E-3</v>
      </c>
      <c r="BU152" s="10">
        <v>3220</v>
      </c>
      <c r="BV152" s="11">
        <v>70.039024390243895</v>
      </c>
      <c r="BW152" s="11">
        <v>78.970731707317071</v>
      </c>
      <c r="BX152" s="17">
        <v>53.116287246198482</v>
      </c>
      <c r="BY152" s="17">
        <v>42.913546813363453</v>
      </c>
      <c r="BZ152" s="17">
        <v>6.2221000000000002</v>
      </c>
      <c r="CA152" s="17">
        <v>9.0264000000000006</v>
      </c>
      <c r="CC152" s="17">
        <v>12.7</v>
      </c>
      <c r="CD152" s="17">
        <v>8.3000000000000007</v>
      </c>
      <c r="CE152" s="17">
        <v>8.3404000000000007</v>
      </c>
      <c r="CF152" s="17">
        <v>506.5</v>
      </c>
      <c r="CG152" s="5">
        <v>63.551485116048475</v>
      </c>
      <c r="CH152" s="5">
        <v>50.614146838282906</v>
      </c>
      <c r="CI152" s="5">
        <v>102.7991803218514</v>
      </c>
      <c r="CJ152" s="8">
        <v>403.899</v>
      </c>
      <c r="CL152" s="3">
        <v>31.15</v>
      </c>
      <c r="CM152" s="5">
        <v>39.43</v>
      </c>
      <c r="CN152" s="5">
        <v>8.2200000000000006</v>
      </c>
      <c r="CP152" s="11">
        <v>0.22164799273014069</v>
      </c>
      <c r="CQ152" s="11">
        <v>1.1125057</v>
      </c>
      <c r="CR152" s="11">
        <v>1.056499981</v>
      </c>
      <c r="CS152" s="12">
        <v>1</v>
      </c>
      <c r="CT152" s="11">
        <v>-0.86899948199999999</v>
      </c>
      <c r="CV152" s="45">
        <v>40.9</v>
      </c>
      <c r="CW152" s="45">
        <v>31.7</v>
      </c>
      <c r="CX152" s="45">
        <v>63.9</v>
      </c>
      <c r="CY152" s="45">
        <v>16.5</v>
      </c>
      <c r="CZ152" s="45">
        <v>60.3</v>
      </c>
      <c r="DA152" s="45">
        <v>18.099999999999998</v>
      </c>
      <c r="DB152" s="49">
        <v>3.5</v>
      </c>
      <c r="DC152" s="17">
        <v>62.766666666666673</v>
      </c>
      <c r="DD152" s="13"/>
      <c r="DG152" s="11">
        <v>46.127899169921875</v>
      </c>
      <c r="DH152" s="50">
        <v>20440.810000000001</v>
      </c>
      <c r="DJ152" s="21">
        <f t="shared" si="35"/>
        <v>32</v>
      </c>
      <c r="DL152" s="12" t="e">
        <f t="shared" si="40"/>
        <v>#DIV/0!</v>
      </c>
    </row>
    <row r="153" spans="1:116" ht="15">
      <c r="A153" s="2" t="s">
        <v>471</v>
      </c>
      <c r="B153" s="1" t="s">
        <v>470</v>
      </c>
      <c r="C153" s="1" t="s">
        <v>470</v>
      </c>
      <c r="D153" s="10">
        <v>193000</v>
      </c>
      <c r="E153" s="10">
        <v>485924</v>
      </c>
      <c r="F153" s="11">
        <f t="shared" si="36"/>
        <v>2.7157707181364028</v>
      </c>
      <c r="G153" s="51"/>
      <c r="H153" s="12">
        <v>1695071014</v>
      </c>
      <c r="J153" s="11">
        <v>15263.062017446766</v>
      </c>
      <c r="M153" s="12">
        <f>T153/(BC153/100)</f>
        <v>6649.909499978824</v>
      </c>
      <c r="N153" s="12">
        <f t="shared" si="41"/>
        <v>8148.2022180288277</v>
      </c>
      <c r="O153" s="14"/>
      <c r="S153" s="11">
        <v>1359.943</v>
      </c>
      <c r="T153" s="11">
        <v>1358.6120000000001</v>
      </c>
      <c r="U153" s="11">
        <v>1735.31</v>
      </c>
      <c r="V153" s="11">
        <v>1777.855</v>
      </c>
      <c r="W153" s="11">
        <v>1599.646</v>
      </c>
      <c r="X153" s="11">
        <v>1787.92</v>
      </c>
      <c r="Y153" s="11">
        <v>1331.5440000000001</v>
      </c>
      <c r="Z153" s="11">
        <v>1427.424</v>
      </c>
      <c r="AA153" s="11">
        <v>1544.576</v>
      </c>
      <c r="AB153" s="11">
        <v>1597.8810000000001</v>
      </c>
      <c r="AC153" s="11">
        <v>2092.2359999999999</v>
      </c>
      <c r="AD153" s="11">
        <v>2004.999</v>
      </c>
      <c r="AE153" s="11">
        <f t="shared" ref="AE153:AE176" si="42">(1/34)*(LN(AD153/T153))*100</f>
        <v>1.1446469754335802</v>
      </c>
      <c r="AF153" s="53"/>
      <c r="AG153" s="11">
        <v>25.648050000000001</v>
      </c>
      <c r="AH153" s="11">
        <v>12.212590000000001</v>
      </c>
      <c r="AI153" s="11">
        <v>19.412199999999999</v>
      </c>
      <c r="AJ153" s="11">
        <v>-4.1906679999999996</v>
      </c>
      <c r="AM153" s="5"/>
      <c r="AN153" s="5"/>
      <c r="AO153" s="5">
        <v>10.526775132979948</v>
      </c>
      <c r="AP153" s="5">
        <v>17.456476712984927</v>
      </c>
      <c r="AQ153" s="11">
        <v>10.526775130000001</v>
      </c>
      <c r="AR153" s="11">
        <v>17.910582290000001</v>
      </c>
      <c r="AS153" s="5"/>
      <c r="AT153" s="5">
        <v>46.935499325845171</v>
      </c>
      <c r="AU153" s="5"/>
      <c r="AV153" s="5">
        <v>80.481106499641868</v>
      </c>
      <c r="AY153" s="4"/>
      <c r="AZ153" s="12">
        <v>0</v>
      </c>
      <c r="BA153" s="12">
        <v>39430.93</v>
      </c>
      <c r="BB153" s="10">
        <v>119569.5821</v>
      </c>
      <c r="BC153" s="11">
        <f>BA153*100/D153</f>
        <v>20.430533678756476</v>
      </c>
      <c r="BD153" s="16">
        <v>24.606642623126252</v>
      </c>
      <c r="BE153" s="5"/>
      <c r="BF153" s="5">
        <v>6.0580691934129574</v>
      </c>
      <c r="BG153" s="5"/>
      <c r="BH153" s="5">
        <v>38.941062530776485</v>
      </c>
      <c r="BJ153" s="11">
        <v>67.723880600000001</v>
      </c>
      <c r="BK153" s="3"/>
      <c r="BL153" s="12">
        <v>0</v>
      </c>
      <c r="BM153" s="5">
        <v>0</v>
      </c>
      <c r="BN153" s="5">
        <v>10.886250567294189</v>
      </c>
      <c r="BO153" s="5">
        <v>0.39710982658959537</v>
      </c>
      <c r="BP153" s="5">
        <v>7.2359999999999998</v>
      </c>
      <c r="BQ153" s="5">
        <v>3.7829999999999999</v>
      </c>
      <c r="BR153" s="3">
        <v>29.6</v>
      </c>
      <c r="BT153" s="11">
        <v>9.7121009826660156</v>
      </c>
      <c r="BU153" s="10">
        <v>2434</v>
      </c>
      <c r="BV153" s="11">
        <v>57.030024390243909</v>
      </c>
      <c r="BW153" s="11">
        <v>66.674414634146345</v>
      </c>
      <c r="BX153" s="17">
        <v>105.07425215948258</v>
      </c>
      <c r="BY153" s="17">
        <v>72.889231104780833</v>
      </c>
      <c r="CG153" s="5">
        <v>1.9114245847430089</v>
      </c>
      <c r="CH153" s="5">
        <v>1.5673681594892674</v>
      </c>
      <c r="CI153" s="5">
        <v>5.7342737542290267</v>
      </c>
      <c r="CJ153" s="8">
        <v>46.05</v>
      </c>
      <c r="CL153" s="3"/>
      <c r="CM153" s="5"/>
      <c r="CN153" s="5"/>
      <c r="CQ153" s="11">
        <v>-0.671715124</v>
      </c>
      <c r="CR153" s="11">
        <v>-0.368429962</v>
      </c>
      <c r="CS153" s="12">
        <v>4</v>
      </c>
      <c r="CT153" s="11">
        <v>-0.34872457699999998</v>
      </c>
      <c r="CV153" s="45"/>
      <c r="CW153" s="46"/>
      <c r="CX153" s="46"/>
      <c r="CY153" s="46"/>
      <c r="CZ153" s="46"/>
      <c r="DA153" s="48"/>
      <c r="DB153" s="49"/>
      <c r="DC153" s="17"/>
      <c r="DH153" s="50"/>
      <c r="DJ153" s="21">
        <f t="shared" si="35"/>
        <v>45</v>
      </c>
      <c r="DL153" s="12" t="e">
        <f t="shared" si="40"/>
        <v>#DIV/0!</v>
      </c>
    </row>
    <row r="154" spans="1:116" ht="15">
      <c r="A154" s="2" t="s">
        <v>477</v>
      </c>
      <c r="B154" s="1" t="s">
        <v>476</v>
      </c>
      <c r="C154" s="1" t="s">
        <v>476</v>
      </c>
      <c r="D154" s="10">
        <v>4127771</v>
      </c>
      <c r="E154" s="10">
        <v>9613000</v>
      </c>
      <c r="F154" s="11">
        <f t="shared" si="36"/>
        <v>2.4864082272041266</v>
      </c>
      <c r="G154" s="51"/>
      <c r="H154" s="12">
        <v>11519842438</v>
      </c>
      <c r="J154" s="11">
        <v>3093.0816822076777</v>
      </c>
      <c r="M154" s="12">
        <f>T154/(BC154/100)</f>
        <v>2588.2953113535541</v>
      </c>
      <c r="N154" s="12">
        <f t="shared" si="41"/>
        <v>1252.1387165171218</v>
      </c>
      <c r="O154" s="14"/>
      <c r="S154" s="11">
        <v>914.37540000000001</v>
      </c>
      <c r="T154" s="11">
        <v>993.22</v>
      </c>
      <c r="U154" s="11">
        <v>755.97320000000002</v>
      </c>
      <c r="V154" s="11">
        <v>637.69320000000005</v>
      </c>
      <c r="W154" s="11">
        <v>691.72720000000004</v>
      </c>
      <c r="X154" s="11">
        <v>490.05459999999999</v>
      </c>
      <c r="Y154" s="11">
        <v>462.39240000000001</v>
      </c>
      <c r="Z154" s="11">
        <v>454.30579999999998</v>
      </c>
      <c r="AA154" s="11">
        <v>456.78870000000001</v>
      </c>
      <c r="AB154" s="11">
        <v>455.28820000000002</v>
      </c>
      <c r="AC154" s="11">
        <v>456.14429999999999</v>
      </c>
      <c r="AD154" s="11">
        <v>460.90249999999997</v>
      </c>
      <c r="AE154" s="11">
        <f t="shared" si="42"/>
        <v>-2.2581343131780711</v>
      </c>
      <c r="AF154" s="53"/>
      <c r="AG154" s="11">
        <v>12.85966</v>
      </c>
      <c r="AH154" s="11">
        <v>18.592659999999999</v>
      </c>
      <c r="AI154" s="11">
        <v>18.068339999999999</v>
      </c>
      <c r="AJ154" s="11">
        <v>19.436</v>
      </c>
      <c r="AK154" s="11">
        <v>8.1076183319091797</v>
      </c>
      <c r="AM154" s="5">
        <v>20.313743591308594</v>
      </c>
      <c r="AN154" s="5"/>
      <c r="AO154" s="5"/>
      <c r="AP154" s="5"/>
      <c r="AQ154" s="11">
        <v>1.658577199</v>
      </c>
      <c r="AS154" s="5">
        <v>26.881633758544922</v>
      </c>
      <c r="AT154" s="5"/>
      <c r="AU154" s="5">
        <v>39.344749450683594</v>
      </c>
      <c r="AV154" s="5"/>
      <c r="AY154" s="4"/>
      <c r="AZ154" s="12">
        <v>-250000</v>
      </c>
      <c r="BA154" s="12">
        <v>1583971</v>
      </c>
      <c r="BB154" s="10">
        <v>3538470.358</v>
      </c>
      <c r="BC154" s="11">
        <f>BA154*100/D154</f>
        <v>38.373519267420598</v>
      </c>
      <c r="BD154" s="16">
        <v>36.809220409861645</v>
      </c>
      <c r="BE154" s="5">
        <v>12.507453918457031</v>
      </c>
      <c r="BF154" s="5"/>
      <c r="BG154" s="5">
        <v>54.172454833984375</v>
      </c>
      <c r="BH154" s="5"/>
      <c r="BJ154" s="11">
        <v>65.594614799999988</v>
      </c>
      <c r="BK154" s="3">
        <v>3400</v>
      </c>
      <c r="BM154" s="5"/>
      <c r="BN154" s="5"/>
      <c r="BO154" s="5">
        <v>6.8810907763797807E-2</v>
      </c>
      <c r="BP154" s="5">
        <v>7.0609999999999999</v>
      </c>
      <c r="BQ154" s="5">
        <v>6.351</v>
      </c>
      <c r="BR154" s="3">
        <v>108.5</v>
      </c>
      <c r="BS154" s="11">
        <v>100</v>
      </c>
      <c r="BT154" s="11">
        <v>9.8196163177490234</v>
      </c>
      <c r="BU154" s="10">
        <v>1762</v>
      </c>
      <c r="BV154" s="11">
        <v>41.487951219512198</v>
      </c>
      <c r="BW154" s="11">
        <v>50.067585365853667</v>
      </c>
      <c r="BX154" s="17">
        <v>95.257064549440315</v>
      </c>
      <c r="BY154" s="17">
        <v>90.876546788571318</v>
      </c>
      <c r="CG154" s="5">
        <v>1.1606105424606081</v>
      </c>
      <c r="CH154" s="5">
        <v>1.0949156060949135</v>
      </c>
      <c r="CI154" s="5">
        <v>7.0184090350683945</v>
      </c>
      <c r="CJ154" s="8">
        <v>6.2779999999999996</v>
      </c>
      <c r="CL154" s="3"/>
      <c r="CM154" s="5"/>
      <c r="CN154" s="5"/>
      <c r="CQ154" s="11">
        <v>-2.532006934</v>
      </c>
      <c r="CR154" s="11">
        <v>-1.733629455</v>
      </c>
      <c r="CS154" s="12">
        <v>7</v>
      </c>
      <c r="CT154" s="11">
        <v>3.311712709</v>
      </c>
      <c r="CV154" s="45"/>
      <c r="CW154" s="46"/>
      <c r="CX154" s="46"/>
      <c r="CY154" s="46"/>
      <c r="CZ154" s="46"/>
      <c r="DA154" s="48"/>
      <c r="DB154" s="49"/>
      <c r="DC154" s="17"/>
      <c r="DD154" s="12">
        <v>1</v>
      </c>
      <c r="DG154" s="11">
        <v>6.043220043182373</v>
      </c>
      <c r="DH154" s="50">
        <v>639620.6</v>
      </c>
      <c r="DJ154" s="21">
        <f t="shared" si="35"/>
        <v>47</v>
      </c>
      <c r="DL154" s="12" t="e">
        <f t="shared" si="40"/>
        <v>#DIV/0!</v>
      </c>
    </row>
    <row r="155" spans="1:116" ht="15">
      <c r="A155" s="2" t="s">
        <v>534</v>
      </c>
      <c r="B155" s="1" t="s">
        <v>533</v>
      </c>
      <c r="C155" s="1" t="s">
        <v>533</v>
      </c>
      <c r="D155" s="10">
        <v>25800000</v>
      </c>
      <c r="E155" s="10">
        <v>49100000</v>
      </c>
      <c r="F155" s="11">
        <f t="shared" si="36"/>
        <v>1.8926015966850089</v>
      </c>
      <c r="G155" s="51">
        <v>376800000000</v>
      </c>
      <c r="H155" s="22">
        <v>939390000000</v>
      </c>
      <c r="I155" s="11">
        <f>G155/BA155</f>
        <v>53901.361367000325</v>
      </c>
      <c r="J155" s="11">
        <v>50061.46287952923</v>
      </c>
      <c r="K155" s="11">
        <v>1.917109</v>
      </c>
      <c r="L155" s="11">
        <v>2.5766450000000001</v>
      </c>
      <c r="M155" s="12">
        <f>T155/(BC155/100)</f>
        <v>20666.378897102044</v>
      </c>
      <c r="N155" s="12">
        <f t="shared" si="41"/>
        <v>19767.752196156052</v>
      </c>
      <c r="O155" s="14">
        <v>3186.5140000000001</v>
      </c>
      <c r="P155" s="15">
        <v>3524.26</v>
      </c>
      <c r="Q155" s="11">
        <v>3849.7089999999998</v>
      </c>
      <c r="R155" s="11">
        <v>4626.1400000000003</v>
      </c>
      <c r="S155" s="11">
        <v>5281.0039999999999</v>
      </c>
      <c r="T155" s="11">
        <v>5599.585</v>
      </c>
      <c r="U155" s="11">
        <v>6126.3819999999996</v>
      </c>
      <c r="V155" s="11">
        <v>5561.1589999999997</v>
      </c>
      <c r="W155" s="11">
        <v>5389.4669999999996</v>
      </c>
      <c r="X155" s="11">
        <v>5382.7460000000001</v>
      </c>
      <c r="Y155" s="11">
        <v>5893.558</v>
      </c>
      <c r="Z155" s="11">
        <v>6960.8130000000001</v>
      </c>
      <c r="AA155" s="11">
        <v>7295.5540000000001</v>
      </c>
      <c r="AB155" s="11">
        <v>7673.2269999999999</v>
      </c>
      <c r="AC155" s="11">
        <v>7866.7070000000003</v>
      </c>
      <c r="AD155" s="11">
        <v>7588.59</v>
      </c>
      <c r="AE155" s="11">
        <f t="shared" si="42"/>
        <v>0.89398033984367853</v>
      </c>
      <c r="AF155" s="53">
        <v>-0.63804330981705804</v>
      </c>
      <c r="AG155" s="11">
        <v>32.060760000000002</v>
      </c>
      <c r="AH155" s="11">
        <v>24.61656</v>
      </c>
      <c r="AI155" s="11">
        <v>22.641850000000002</v>
      </c>
      <c r="AJ155" s="11">
        <v>15.73288</v>
      </c>
      <c r="AK155" s="11">
        <v>28.276543647253803</v>
      </c>
      <c r="AL155" s="11">
        <v>18.575945647465268</v>
      </c>
      <c r="AM155" s="5">
        <v>14.775097218721193</v>
      </c>
      <c r="AN155" s="5">
        <v>20.976131053470777</v>
      </c>
      <c r="AO155" s="5">
        <v>0</v>
      </c>
      <c r="AP155" s="5">
        <v>5.4892164087390451</v>
      </c>
      <c r="AQ155" s="11">
        <v>0.50872875299999998</v>
      </c>
      <c r="AR155" s="11">
        <v>1.8760787830000001</v>
      </c>
      <c r="AS155" s="5">
        <v>30.157741642892759</v>
      </c>
      <c r="AT155" s="5">
        <v>28.148984358029626</v>
      </c>
      <c r="AU155" s="5">
        <v>57.848697605309937</v>
      </c>
      <c r="AV155" s="5">
        <v>55.441255079040516</v>
      </c>
      <c r="AW155" s="11">
        <v>0.25714285714285712</v>
      </c>
      <c r="AX155" s="11">
        <v>2.7474539189999998</v>
      </c>
      <c r="AY155" s="4" t="s">
        <v>427</v>
      </c>
      <c r="AZ155" s="12">
        <v>700001</v>
      </c>
      <c r="BA155" s="12">
        <v>6990547</v>
      </c>
      <c r="BB155" s="10">
        <v>18848868.870000001</v>
      </c>
      <c r="BC155" s="11">
        <f>BA155*100/D155</f>
        <v>27.095143410852714</v>
      </c>
      <c r="BD155" s="16">
        <v>38.388734969450105</v>
      </c>
      <c r="BE155" s="5">
        <v>41.176469120598725</v>
      </c>
      <c r="BF155" s="5">
        <v>31.127460640295794</v>
      </c>
      <c r="BG155" s="5">
        <v>7.6617256336187562</v>
      </c>
      <c r="BH155" s="5">
        <v>3.026918673873332</v>
      </c>
      <c r="BI155" s="17">
        <v>881.84303480000005</v>
      </c>
      <c r="BJ155" s="11">
        <v>9.7659035000000003</v>
      </c>
      <c r="BK155" s="3">
        <v>4374</v>
      </c>
      <c r="BL155" s="12">
        <v>2.196474918328315</v>
      </c>
      <c r="BM155" s="5">
        <v>2.8139220128881353</v>
      </c>
      <c r="BN155" s="5">
        <v>0.34068270162143194</v>
      </c>
      <c r="BO155" s="5">
        <v>8.976318558513098</v>
      </c>
      <c r="BP155" s="5">
        <v>5.2510000000000003</v>
      </c>
      <c r="BQ155" s="5">
        <v>2.5049999999999999</v>
      </c>
      <c r="BR155" s="3">
        <v>43.1</v>
      </c>
      <c r="BS155" s="11">
        <v>2.2699000313878059</v>
      </c>
      <c r="BT155" s="11">
        <v>0.91399502754211426</v>
      </c>
      <c r="BU155" s="10">
        <v>2703</v>
      </c>
      <c r="BV155" s="11">
        <v>54.590804878048779</v>
      </c>
      <c r="BW155" s="11">
        <v>51.624634146341471</v>
      </c>
      <c r="BX155" s="17">
        <v>82.187776869604718</v>
      </c>
      <c r="BY155" s="17">
        <v>53.847315563634425</v>
      </c>
      <c r="BZ155" s="17">
        <v>4.665</v>
      </c>
      <c r="CA155" s="17">
        <v>8.2056000000000004</v>
      </c>
      <c r="CB155" s="17">
        <v>93.872879999999995</v>
      </c>
      <c r="CC155" s="17">
        <v>8.1</v>
      </c>
      <c r="CD155" s="17">
        <v>0.6</v>
      </c>
      <c r="CE155" s="17">
        <v>8.0671999999999997</v>
      </c>
      <c r="CG155" s="5">
        <v>8.962462604026955</v>
      </c>
      <c r="CH155" s="5">
        <v>8.7586919342297218</v>
      </c>
      <c r="CI155" s="5">
        <v>94.152187290590149</v>
      </c>
      <c r="CJ155" s="8">
        <v>84.584000000000003</v>
      </c>
      <c r="CL155" s="3">
        <v>57.77</v>
      </c>
      <c r="CM155" s="5">
        <v>62.65</v>
      </c>
      <c r="CN155" s="5">
        <v>3.06</v>
      </c>
      <c r="CO155" s="11">
        <v>0.62000000476837158</v>
      </c>
      <c r="CP155" s="11">
        <v>0.7517428994178772</v>
      </c>
      <c r="CQ155" s="11">
        <v>5.6244326999999997E-2</v>
      </c>
      <c r="CR155" s="11">
        <v>0.10268848699999999</v>
      </c>
      <c r="CS155" s="12">
        <v>2</v>
      </c>
      <c r="CT155" s="11">
        <v>-1.9270835E-2</v>
      </c>
      <c r="CU155" s="11">
        <v>0.62000000476837158</v>
      </c>
      <c r="CV155" s="45">
        <v>36.9</v>
      </c>
      <c r="CW155" s="45">
        <v>46.800000000000004</v>
      </c>
      <c r="CX155" s="45">
        <v>32.9</v>
      </c>
      <c r="CY155" s="45">
        <v>56.2</v>
      </c>
      <c r="CZ155" s="45">
        <v>51.6</v>
      </c>
      <c r="DA155" s="45">
        <v>18.8</v>
      </c>
      <c r="DB155" s="49">
        <v>4.0999999999999996</v>
      </c>
      <c r="DC155" s="17">
        <v>69.100000000000009</v>
      </c>
      <c r="DD155" s="12">
        <v>1</v>
      </c>
      <c r="DG155" s="11">
        <v>-29.05109977722168</v>
      </c>
      <c r="DH155" s="50">
        <v>1226429</v>
      </c>
      <c r="DJ155" s="21">
        <f t="shared" si="35"/>
        <v>2</v>
      </c>
      <c r="DL155" s="12" t="e">
        <f t="shared" si="40"/>
        <v>#DIV/0!</v>
      </c>
    </row>
    <row r="156" spans="1:116" ht="15">
      <c r="A156" s="2" t="s">
        <v>76</v>
      </c>
      <c r="B156" s="1" t="s">
        <v>75</v>
      </c>
      <c r="C156" s="1" t="s">
        <v>75</v>
      </c>
      <c r="D156" s="10">
        <v>35600000</v>
      </c>
      <c r="E156" s="10">
        <v>46300000</v>
      </c>
      <c r="F156" s="11">
        <f t="shared" si="36"/>
        <v>0.77293036245353997</v>
      </c>
      <c r="G156" s="51">
        <v>1152000000000</v>
      </c>
      <c r="H156" s="23">
        <v>3938450000000</v>
      </c>
      <c r="I156" s="11">
        <f>G156/BA156</f>
        <v>84087.591240875918</v>
      </c>
      <c r="J156" s="11">
        <v>170419.21043729922</v>
      </c>
      <c r="K156" s="11">
        <v>2.0416669999999999</v>
      </c>
      <c r="L156" s="11">
        <v>2.968375</v>
      </c>
      <c r="M156" s="12">
        <f>T156/(BC156/100)</f>
        <v>38780.87299270073</v>
      </c>
      <c r="N156" s="12">
        <f t="shared" si="41"/>
        <v>55775.133917695923</v>
      </c>
      <c r="O156" s="14">
        <v>3786.4029999999998</v>
      </c>
      <c r="P156" s="15">
        <v>5164.5529999999999</v>
      </c>
      <c r="Q156" s="11">
        <v>6294.5460000000003</v>
      </c>
      <c r="R156" s="11">
        <v>9335.49</v>
      </c>
      <c r="S156" s="11">
        <v>11980.47</v>
      </c>
      <c r="T156" s="11">
        <v>14924.1</v>
      </c>
      <c r="U156" s="11">
        <v>15518.27</v>
      </c>
      <c r="V156" s="11">
        <v>16048.76</v>
      </c>
      <c r="W156" s="11">
        <v>19966.59</v>
      </c>
      <c r="X156" s="11">
        <v>21226.89</v>
      </c>
      <c r="Y156" s="11">
        <v>25626.46</v>
      </c>
      <c r="Z156" s="11">
        <v>27986.46</v>
      </c>
      <c r="AA156" s="11">
        <v>28621.47</v>
      </c>
      <c r="AB156" s="11">
        <v>29136.95</v>
      </c>
      <c r="AC156" s="11">
        <v>28961.16</v>
      </c>
      <c r="AD156" s="11">
        <v>27633.98</v>
      </c>
      <c r="AE156" s="11">
        <f t="shared" si="42"/>
        <v>1.8119671145152556</v>
      </c>
      <c r="AF156" s="53">
        <v>-0.35754457236951098</v>
      </c>
      <c r="AG156" s="11">
        <v>25.883009999999999</v>
      </c>
      <c r="AH156" s="11">
        <v>24.660080000000001</v>
      </c>
      <c r="AI156" s="11">
        <v>23.86176</v>
      </c>
      <c r="AJ156" s="11">
        <v>22.63158</v>
      </c>
      <c r="AK156" s="11">
        <v>25.671190726143596</v>
      </c>
      <c r="AL156" s="11">
        <v>22.32866638570481</v>
      </c>
      <c r="AM156" s="5">
        <v>11.188797210037732</v>
      </c>
      <c r="AN156" s="5">
        <v>21.194100562145685</v>
      </c>
      <c r="AO156" s="5">
        <v>0.38175069371416931</v>
      </c>
      <c r="AP156" s="5">
        <v>4.9184445683113687</v>
      </c>
      <c r="AQ156" s="11">
        <v>0.61254736600000004</v>
      </c>
      <c r="AR156" s="11">
        <v>0.441799952</v>
      </c>
      <c r="AS156" s="5">
        <v>16.297742679921981</v>
      </c>
      <c r="AT156" s="5">
        <v>25.593468493108979</v>
      </c>
      <c r="AU156" s="5">
        <v>28.98951523645783</v>
      </c>
      <c r="AV156" s="5">
        <v>49.031014573548418</v>
      </c>
      <c r="AW156" s="11">
        <v>1</v>
      </c>
      <c r="AY156" s="4" t="s">
        <v>438</v>
      </c>
      <c r="AZ156" s="12">
        <v>1750000</v>
      </c>
      <c r="BA156" s="22">
        <v>13700000</v>
      </c>
      <c r="BB156" s="10">
        <v>22939492.640000001</v>
      </c>
      <c r="BC156" s="11">
        <f>BA156*100/D156</f>
        <v>38.483146067415731</v>
      </c>
      <c r="BD156" s="16">
        <v>49.545340475161986</v>
      </c>
      <c r="BE156" s="5">
        <v>39.922539235500857</v>
      </c>
      <c r="BF156" s="5">
        <v>26.168244388578167</v>
      </c>
      <c r="BG156" s="5">
        <v>9.7056858628908262</v>
      </c>
      <c r="BH156" s="5">
        <v>2.6567758788702633</v>
      </c>
      <c r="BI156" s="17">
        <v>10159.87206</v>
      </c>
      <c r="BJ156" s="11">
        <v>4.4243882000000001</v>
      </c>
      <c r="BK156" s="3">
        <v>817</v>
      </c>
      <c r="BL156" s="12">
        <v>3.5290577610112947E-3</v>
      </c>
      <c r="BM156" s="5">
        <v>1.5189674351292556E-2</v>
      </c>
      <c r="BN156" s="5">
        <v>0</v>
      </c>
      <c r="BO156" s="5">
        <v>7.9985334771127095</v>
      </c>
      <c r="BP156" s="5">
        <v>2.7879999999999998</v>
      </c>
      <c r="BQ156" s="5">
        <v>1.3972800000000001</v>
      </c>
      <c r="BR156" s="3">
        <v>3.5</v>
      </c>
      <c r="BS156" s="11">
        <v>0</v>
      </c>
      <c r="BT156" s="11">
        <v>0.1251789927482605</v>
      </c>
      <c r="BU156" s="10">
        <v>3721</v>
      </c>
      <c r="BV156" s="11">
        <v>73.318780487804872</v>
      </c>
      <c r="BW156" s="11">
        <v>81.526829268292687</v>
      </c>
      <c r="BX156" s="17">
        <v>61.020319637443329</v>
      </c>
      <c r="BY156" s="17">
        <v>46.777353923243268</v>
      </c>
      <c r="BZ156" s="17">
        <v>4.3</v>
      </c>
      <c r="CA156" s="17">
        <v>10.350300000000001</v>
      </c>
      <c r="CC156" s="17">
        <v>25</v>
      </c>
      <c r="CD156" s="17">
        <v>16.5</v>
      </c>
      <c r="CE156" s="17">
        <v>10.227499999999999</v>
      </c>
      <c r="CF156" s="17">
        <v>485.5</v>
      </c>
      <c r="CG156" s="5">
        <v>61.181603393261597</v>
      </c>
      <c r="CH156" s="5">
        <v>43.643042746878969</v>
      </c>
      <c r="CI156" s="5">
        <v>110.95221948910334</v>
      </c>
      <c r="CJ156" s="8">
        <v>276.50900000000001</v>
      </c>
      <c r="CK156" s="11">
        <v>37.110000610351562</v>
      </c>
      <c r="CL156" s="3">
        <v>34.661200000000001</v>
      </c>
      <c r="CM156" s="5">
        <v>42.002802867500002</v>
      </c>
      <c r="CN156" s="5">
        <v>6.9697456950000003</v>
      </c>
      <c r="CO156" s="11">
        <v>0.67000001668930054</v>
      </c>
      <c r="CP156" s="11">
        <v>0.41646298766136169</v>
      </c>
      <c r="CQ156" s="11">
        <v>1.1333244570000001</v>
      </c>
      <c r="CR156" s="11">
        <v>1.0107214799999999</v>
      </c>
      <c r="CS156" s="12">
        <v>1</v>
      </c>
      <c r="CT156" s="11">
        <v>0.17980094599999999</v>
      </c>
      <c r="CV156" s="45">
        <v>19.100000000000001</v>
      </c>
      <c r="CW156" s="45">
        <v>37.200000000000003</v>
      </c>
      <c r="CX156" s="45">
        <v>29.799999999999997</v>
      </c>
      <c r="CY156" s="45">
        <v>11.3</v>
      </c>
      <c r="CZ156" s="45">
        <v>44.7</v>
      </c>
      <c r="DA156" s="45">
        <v>20</v>
      </c>
      <c r="DB156" s="49">
        <v>3</v>
      </c>
      <c r="DC156" s="17">
        <v>68.533333333333317</v>
      </c>
      <c r="DF156" s="12">
        <v>1</v>
      </c>
      <c r="DG156" s="11">
        <v>40.401641845703125</v>
      </c>
      <c r="DH156" s="50">
        <v>485472.7</v>
      </c>
      <c r="DI156" s="20">
        <v>0.14246870577335358</v>
      </c>
      <c r="DJ156" s="21">
        <f t="shared" si="35"/>
        <v>3</v>
      </c>
      <c r="DL156" s="12">
        <f t="shared" si="40"/>
        <v>1.3946319207466029</v>
      </c>
    </row>
    <row r="157" spans="1:116" ht="15">
      <c r="A157" s="2" t="s">
        <v>93</v>
      </c>
      <c r="B157" s="1" t="s">
        <v>92</v>
      </c>
      <c r="C157" s="1" t="s">
        <v>92</v>
      </c>
      <c r="D157" s="10">
        <v>13800000</v>
      </c>
      <c r="E157" s="10">
        <v>20900000</v>
      </c>
      <c r="F157" s="11">
        <f t="shared" si="36"/>
        <v>1.2208251964929597</v>
      </c>
      <c r="G157" s="51">
        <v>50200000000</v>
      </c>
      <c r="H157" s="23">
        <v>206735000000</v>
      </c>
      <c r="I157" s="11">
        <f>G157/BA157</f>
        <v>9332.1681136174739</v>
      </c>
      <c r="J157" s="11">
        <v>24095.017905550078</v>
      </c>
      <c r="K157" s="11">
        <v>2.1696360000000001</v>
      </c>
      <c r="L157" s="11">
        <v>2.4965480000000002</v>
      </c>
      <c r="M157" s="12">
        <f>T157/(BC157/100)</f>
        <v>3060.8217922112826</v>
      </c>
      <c r="N157" s="12">
        <f t="shared" si="41"/>
        <v>10116.765831443599</v>
      </c>
      <c r="O157" s="14">
        <v>789.49329999999998</v>
      </c>
      <c r="P157" s="15">
        <v>834.41989999999998</v>
      </c>
      <c r="Q157" s="11">
        <v>765.1182</v>
      </c>
      <c r="R157" s="11">
        <v>869.35720000000003</v>
      </c>
      <c r="S157" s="11">
        <v>1123.578</v>
      </c>
      <c r="T157" s="11">
        <v>1193.1089999999999</v>
      </c>
      <c r="U157" s="11">
        <v>1451.5119999999999</v>
      </c>
      <c r="V157" s="11">
        <v>1731.306</v>
      </c>
      <c r="W157" s="11">
        <v>1896.482</v>
      </c>
      <c r="X157" s="11">
        <v>2309.6379999999999</v>
      </c>
      <c r="Y157" s="11">
        <v>2849.2979999999998</v>
      </c>
      <c r="Z157" s="11">
        <v>3322.8890000000001</v>
      </c>
      <c r="AA157" s="11">
        <v>3538.8879999999999</v>
      </c>
      <c r="AB157" s="11">
        <v>3739.4389999999999</v>
      </c>
      <c r="AC157" s="11">
        <v>3938.7629999999999</v>
      </c>
      <c r="AD157" s="11">
        <v>4034.654</v>
      </c>
      <c r="AE157" s="11">
        <f t="shared" si="42"/>
        <v>3.583406009145345</v>
      </c>
      <c r="AF157" s="53">
        <v>2.3110734486291702</v>
      </c>
      <c r="AG157" s="11">
        <v>31.872689999999999</v>
      </c>
      <c r="AH157" s="11">
        <v>26.92848</v>
      </c>
      <c r="AI157" s="11">
        <v>27.893059999999998</v>
      </c>
      <c r="AJ157" s="11">
        <v>22.45363</v>
      </c>
      <c r="AK157" s="11">
        <v>8.1085148812883325</v>
      </c>
      <c r="AL157" s="11">
        <v>18.025174686041801</v>
      </c>
      <c r="AM157" s="5">
        <v>9.331376754336457</v>
      </c>
      <c r="AN157" s="5">
        <v>17.648373033842926</v>
      </c>
      <c r="AO157" s="5">
        <v>0.28231300036073292</v>
      </c>
      <c r="AP157" s="5">
        <v>5.3519409088130052</v>
      </c>
      <c r="AQ157" s="11">
        <v>3.764173E-3</v>
      </c>
      <c r="AR157" s="11">
        <v>0.96238221700000004</v>
      </c>
      <c r="AS157" s="5">
        <v>34.958798961508073</v>
      </c>
      <c r="AT157" s="5">
        <v>27.870700723406944</v>
      </c>
      <c r="AU157" s="5">
        <v>62.448733867629905</v>
      </c>
      <c r="AV157" s="5">
        <v>49.235319170543107</v>
      </c>
      <c r="AW157" s="11">
        <v>0.45714285714285713</v>
      </c>
      <c r="AY157" s="4" t="s">
        <v>421</v>
      </c>
      <c r="AZ157" s="12">
        <v>-300000</v>
      </c>
      <c r="BA157" s="12">
        <v>5379243</v>
      </c>
      <c r="BB157" s="10">
        <v>8335101.3559999997</v>
      </c>
      <c r="BC157" s="11">
        <f>BA157*100/D157</f>
        <v>38.980021739130436</v>
      </c>
      <c r="BD157" s="16">
        <v>39.880867732057411</v>
      </c>
      <c r="BE157" s="5">
        <v>26.429488568396152</v>
      </c>
      <c r="BF157" s="5">
        <v>29.722419397792994</v>
      </c>
      <c r="BG157" s="5">
        <v>30.353041436544686</v>
      </c>
      <c r="BH157" s="5">
        <v>12.596420581191833</v>
      </c>
      <c r="BI157" s="17">
        <v>411.59236809999999</v>
      </c>
      <c r="BJ157" s="11">
        <v>43.272905399999999</v>
      </c>
      <c r="BK157" s="3">
        <v>0</v>
      </c>
      <c r="BL157" s="12">
        <v>0</v>
      </c>
      <c r="BM157" s="5">
        <v>0</v>
      </c>
      <c r="BN157" s="5">
        <v>0.50033834271133182</v>
      </c>
      <c r="BO157" s="5">
        <v>0.61487816091954028</v>
      </c>
      <c r="BP157" s="5">
        <v>3.782</v>
      </c>
      <c r="BQ157" s="5">
        <v>2.3079999999999998</v>
      </c>
      <c r="BR157" s="3">
        <v>12.7</v>
      </c>
      <c r="BS157" s="11">
        <v>70.124739408493042</v>
      </c>
      <c r="BT157" s="11">
        <v>5.0863999873399734E-2</v>
      </c>
      <c r="BU157" s="10">
        <v>2392</v>
      </c>
      <c r="BV157" s="11">
        <v>65.37475609756099</v>
      </c>
      <c r="BW157" s="11">
        <v>74.258634146341478</v>
      </c>
      <c r="BX157" s="17">
        <v>70.274046907043427</v>
      </c>
      <c r="BY157" s="17">
        <v>46.47323614400716</v>
      </c>
      <c r="BZ157" s="17">
        <v>6.0903</v>
      </c>
      <c r="CA157" s="17">
        <v>8.2134999999999998</v>
      </c>
      <c r="CC157" s="17">
        <v>2.1</v>
      </c>
      <c r="CD157" s="17">
        <v>1.3</v>
      </c>
      <c r="CE157" s="17">
        <v>8.0686</v>
      </c>
      <c r="CG157" s="5">
        <v>8.7480386061309208</v>
      </c>
      <c r="CH157" s="5">
        <v>16.923002953031371</v>
      </c>
      <c r="CI157" s="5">
        <v>69.423311339078921</v>
      </c>
      <c r="CJ157" s="8">
        <v>27.215</v>
      </c>
      <c r="CK157" s="11">
        <v>35.299999237060547</v>
      </c>
      <c r="CL157" s="3">
        <v>40.26</v>
      </c>
      <c r="CM157" s="5">
        <v>47.79</v>
      </c>
      <c r="CN157" s="5">
        <v>6.94</v>
      </c>
      <c r="CO157" s="11">
        <v>0.77999997138977051</v>
      </c>
      <c r="CP157" s="11">
        <v>0.41499999165534973</v>
      </c>
      <c r="CQ157" s="11">
        <v>-7.4976101000000003E-2</v>
      </c>
      <c r="CR157" s="11">
        <v>-0.36077756300000002</v>
      </c>
      <c r="CS157" s="12">
        <v>4</v>
      </c>
      <c r="CT157" s="11">
        <v>1.328276942</v>
      </c>
      <c r="CV157" s="45"/>
      <c r="CW157" s="46"/>
      <c r="CX157" s="46"/>
      <c r="CY157" s="46"/>
      <c r="CZ157" s="46"/>
      <c r="DA157" s="48"/>
      <c r="DB157" s="49"/>
      <c r="DC157" s="17"/>
      <c r="DD157" s="13"/>
      <c r="DE157" s="12">
        <v>1</v>
      </c>
      <c r="DG157" s="11">
        <v>7.5741977691650391</v>
      </c>
      <c r="DH157" s="50">
        <v>61956.17</v>
      </c>
      <c r="DJ157" s="21">
        <f t="shared" si="35"/>
        <v>12</v>
      </c>
      <c r="DL157" s="12">
        <f t="shared" si="40"/>
        <v>3.0651445934258614</v>
      </c>
    </row>
    <row r="158" spans="1:116" ht="15">
      <c r="A158" s="2" t="s">
        <v>267</v>
      </c>
      <c r="B158" s="1" t="s">
        <v>380</v>
      </c>
      <c r="C158" s="1" t="s">
        <v>380</v>
      </c>
      <c r="D158" s="10">
        <v>45170</v>
      </c>
      <c r="E158" s="10">
        <v>39800</v>
      </c>
      <c r="F158" s="11">
        <f t="shared" si="36"/>
        <v>-0.37225363934153155</v>
      </c>
      <c r="G158" s="51"/>
      <c r="H158" s="13">
        <v>2413836354</v>
      </c>
      <c r="O158" s="14"/>
      <c r="S158" s="11">
        <v>2032.643</v>
      </c>
      <c r="T158" s="11">
        <v>2609.761</v>
      </c>
      <c r="U158" s="11">
        <v>3770.4380000000001</v>
      </c>
      <c r="V158" s="11">
        <v>4590.95</v>
      </c>
      <c r="W158" s="11">
        <v>6705.4279999999999</v>
      </c>
      <c r="X158" s="11">
        <v>8486.8739999999998</v>
      </c>
      <c r="Y158" s="11">
        <v>10008.870000000001</v>
      </c>
      <c r="Z158" s="11">
        <v>12694.32</v>
      </c>
      <c r="AA158" s="11">
        <v>13207.85</v>
      </c>
      <c r="AB158" s="11">
        <v>13429.69</v>
      </c>
      <c r="AC158" s="11">
        <v>13896.5</v>
      </c>
      <c r="AD158" s="11">
        <v>12754.13</v>
      </c>
      <c r="AE158" s="11">
        <f t="shared" si="42"/>
        <v>4.6664602778273254</v>
      </c>
      <c r="AF158" s="53"/>
      <c r="AG158" s="11">
        <v>30.251760000000001</v>
      </c>
      <c r="AH158" s="11">
        <v>39.508760000000002</v>
      </c>
      <c r="AI158" s="11">
        <v>38.52234</v>
      </c>
      <c r="AJ158" s="11">
        <v>16.818159999999999</v>
      </c>
      <c r="AL158" s="11">
        <v>6.0714188619742817</v>
      </c>
      <c r="AM158" s="5"/>
      <c r="AN158" s="5">
        <v>19.579697142701789</v>
      </c>
      <c r="AO158" s="5"/>
      <c r="AP158" s="5">
        <v>22.32042852676507</v>
      </c>
      <c r="AR158" s="11">
        <v>24.510786159999999</v>
      </c>
      <c r="AS158" s="5"/>
      <c r="AT158" s="5">
        <v>68.733518201343017</v>
      </c>
      <c r="AU158" s="5"/>
      <c r="AV158" s="5">
        <v>103.90669602805644</v>
      </c>
      <c r="AY158" s="4"/>
      <c r="BB158" s="10"/>
      <c r="BC158" s="11"/>
      <c r="BD158" s="16"/>
      <c r="BE158" s="5"/>
      <c r="BF158" s="5">
        <v>22.440725360141812</v>
      </c>
      <c r="BG158" s="5"/>
      <c r="BH158" s="5">
        <v>2.7521408776558118</v>
      </c>
      <c r="BI158" s="17">
        <v>736</v>
      </c>
      <c r="BJ158" s="11">
        <v>21.1538</v>
      </c>
      <c r="BK158" s="3">
        <v>3516</v>
      </c>
      <c r="BL158" s="12">
        <v>0</v>
      </c>
      <c r="BM158" s="5">
        <v>0</v>
      </c>
      <c r="BN158" s="5"/>
      <c r="BO158" s="5">
        <v>5.1066367601420311</v>
      </c>
      <c r="BP158" s="5"/>
      <c r="BQ158" s="5"/>
      <c r="BR158" s="3">
        <v>13.2</v>
      </c>
      <c r="CB158" s="17">
        <v>96.257890000000003</v>
      </c>
      <c r="CG158" s="5">
        <v>34.278813536690613</v>
      </c>
      <c r="CH158" s="5">
        <v>41.33621632365633</v>
      </c>
      <c r="CI158" s="5">
        <v>167.36126609090124</v>
      </c>
      <c r="CJ158" s="8">
        <v>234.11799999999999</v>
      </c>
      <c r="CL158" s="3"/>
      <c r="CM158" s="5"/>
      <c r="CN158" s="5"/>
      <c r="CQ158" s="11">
        <v>0.74703577399999999</v>
      </c>
      <c r="CR158" s="11">
        <v>1.1058868390000001</v>
      </c>
      <c r="CS158" s="12">
        <v>1</v>
      </c>
      <c r="CT158" s="11">
        <v>-1.174156913</v>
      </c>
      <c r="CV158" s="45"/>
      <c r="CW158" s="46"/>
      <c r="CX158" s="46"/>
      <c r="CY158" s="46"/>
      <c r="CZ158" s="46"/>
      <c r="DA158" s="48"/>
      <c r="DB158" s="49"/>
      <c r="DC158" s="17"/>
      <c r="DE158" s="13"/>
      <c r="DG158" s="11">
        <v>17.333330154418945</v>
      </c>
      <c r="DH158" s="50"/>
      <c r="DI158" s="20">
        <v>1.5274950265884399</v>
      </c>
      <c r="DJ158" s="21">
        <f t="shared" si="35"/>
        <v>59</v>
      </c>
      <c r="DL158" s="12">
        <f t="shared" si="40"/>
        <v>3.4513782242811208</v>
      </c>
    </row>
    <row r="159" spans="1:116" ht="15">
      <c r="A159" s="2" t="s">
        <v>91</v>
      </c>
      <c r="B159" s="1" t="s">
        <v>90</v>
      </c>
      <c r="C159" s="1" t="s">
        <v>90</v>
      </c>
      <c r="D159" s="10">
        <v>112424</v>
      </c>
      <c r="E159" s="10">
        <v>160000</v>
      </c>
      <c r="F159" s="11">
        <f t="shared" si="36"/>
        <v>1.0379305218687733</v>
      </c>
      <c r="G159" s="51"/>
      <c r="H159" s="12">
        <v>6318609571</v>
      </c>
      <c r="J159" s="11">
        <v>85011.74973371769</v>
      </c>
      <c r="N159" s="12">
        <f t="shared" ref="N159:N166" si="43">AD159/(BD159/100)</f>
        <v>26211.533310223058</v>
      </c>
      <c r="O159" s="14"/>
      <c r="S159" s="11">
        <v>4602.5619999999999</v>
      </c>
      <c r="T159" s="11">
        <v>5077.68</v>
      </c>
      <c r="U159" s="11">
        <v>6574.3469999999998</v>
      </c>
      <c r="V159" s="11">
        <v>6439.8310000000001</v>
      </c>
      <c r="W159" s="11">
        <v>9170.9110000000001</v>
      </c>
      <c r="X159" s="11">
        <v>9417.5740000000005</v>
      </c>
      <c r="Y159" s="11">
        <v>10637.25</v>
      </c>
      <c r="Z159" s="11">
        <v>11764.37</v>
      </c>
      <c r="AA159" s="11">
        <v>12116.6</v>
      </c>
      <c r="AB159" s="11">
        <v>12682.84</v>
      </c>
      <c r="AC159" s="11">
        <v>13064.71</v>
      </c>
      <c r="AD159" s="11">
        <v>13096.5</v>
      </c>
      <c r="AE159" s="11">
        <f t="shared" si="42"/>
        <v>2.7867369252229421</v>
      </c>
      <c r="AF159" s="53"/>
      <c r="AG159" s="11">
        <v>13.248889999999999</v>
      </c>
      <c r="AH159" s="11">
        <v>26.2606</v>
      </c>
      <c r="AI159" s="11">
        <v>23.213560000000001</v>
      </c>
      <c r="AJ159" s="11">
        <v>13.0284</v>
      </c>
      <c r="AL159" s="11">
        <v>3.3515680984285727</v>
      </c>
      <c r="AM159" s="5"/>
      <c r="AN159" s="5">
        <v>21.974915124151732</v>
      </c>
      <c r="AO159" s="5"/>
      <c r="AP159" s="5">
        <v>16.220549196665235</v>
      </c>
      <c r="AR159" s="11">
        <v>16.542026289999999</v>
      </c>
      <c r="AS159" s="5"/>
      <c r="AT159" s="5">
        <v>69.325653064341168</v>
      </c>
      <c r="AU159" s="5"/>
      <c r="AV159" s="5">
        <v>118.31673669495208</v>
      </c>
      <c r="AY159" s="4"/>
      <c r="AZ159" s="12">
        <v>-1000</v>
      </c>
      <c r="BB159" s="10">
        <v>79943.434640000007</v>
      </c>
      <c r="BC159" s="11"/>
      <c r="BD159" s="16">
        <v>49.964646650000006</v>
      </c>
      <c r="BE159" s="5"/>
      <c r="BF159" s="5">
        <v>18.224809197179017</v>
      </c>
      <c r="BG159" s="5"/>
      <c r="BH159" s="5">
        <v>4.8628151869384597</v>
      </c>
      <c r="BI159" s="17">
        <v>795</v>
      </c>
      <c r="BJ159" s="11">
        <v>2.9942000000000002</v>
      </c>
      <c r="BK159" s="3">
        <v>2228</v>
      </c>
      <c r="BL159" s="12">
        <v>0</v>
      </c>
      <c r="BM159" s="5">
        <v>0</v>
      </c>
      <c r="BN159" s="5"/>
      <c r="BO159" s="5">
        <v>2.2636362556285574</v>
      </c>
      <c r="BP159" s="5"/>
      <c r="BQ159" s="5">
        <v>1.9970000000000001</v>
      </c>
      <c r="BR159" s="3">
        <v>18.8</v>
      </c>
      <c r="BU159" s="10">
        <v>2744</v>
      </c>
      <c r="BX159" s="17">
        <v>106.3450918516849</v>
      </c>
      <c r="BY159" s="17">
        <v>49.385329458205007</v>
      </c>
      <c r="CB159" s="17">
        <v>95.821039999999996</v>
      </c>
      <c r="CG159" s="5">
        <v>83.037068548604552</v>
      </c>
      <c r="CH159" s="5">
        <v>23.824491326051692</v>
      </c>
      <c r="CI159" s="5">
        <v>102.27098715573408</v>
      </c>
      <c r="CJ159" s="8">
        <v>160.065</v>
      </c>
      <c r="CL159" s="3"/>
      <c r="CM159" s="5"/>
      <c r="CN159" s="5"/>
      <c r="CQ159" s="11">
        <v>0.83937929099999997</v>
      </c>
      <c r="CR159" s="11">
        <v>1.2653833889999999</v>
      </c>
      <c r="CS159" s="12">
        <v>1</v>
      </c>
      <c r="CT159" s="11">
        <v>-0.74977112899999998</v>
      </c>
      <c r="CV159" s="45"/>
      <c r="CW159" s="46"/>
      <c r="CX159" s="46"/>
      <c r="CY159" s="46"/>
      <c r="CZ159" s="46"/>
      <c r="DA159" s="48"/>
      <c r="DB159" s="49"/>
      <c r="DC159" s="17"/>
      <c r="DF159" s="13"/>
      <c r="DG159" s="11">
        <v>13.883330345153809</v>
      </c>
      <c r="DH159" s="50"/>
      <c r="DJ159" s="21">
        <f t="shared" si="35"/>
        <v>50</v>
      </c>
      <c r="DL159" s="12" t="e">
        <f t="shared" si="40"/>
        <v>#DIV/0!</v>
      </c>
    </row>
    <row r="160" spans="1:116" ht="15">
      <c r="A160" s="2" t="s">
        <v>268</v>
      </c>
      <c r="B160" s="1" t="s">
        <v>524</v>
      </c>
      <c r="C160" s="1" t="s">
        <v>524</v>
      </c>
      <c r="D160" s="10">
        <v>92245</v>
      </c>
      <c r="E160" s="10">
        <v>104700</v>
      </c>
      <c r="F160" s="11">
        <f t="shared" si="36"/>
        <v>0.37250304990224248</v>
      </c>
      <c r="G160" s="51"/>
      <c r="H160" s="12">
        <v>2171630081</v>
      </c>
      <c r="J160" s="11">
        <v>42034.221510356496</v>
      </c>
      <c r="N160" s="12">
        <f t="shared" si="43"/>
        <v>14324.203004482542</v>
      </c>
      <c r="O160" s="14"/>
      <c r="S160" s="11">
        <v>1644.02</v>
      </c>
      <c r="T160" s="11">
        <v>1536.6679999999999</v>
      </c>
      <c r="U160" s="11">
        <v>1943.056</v>
      </c>
      <c r="V160" s="11">
        <v>2364.2049999999999</v>
      </c>
      <c r="W160" s="11">
        <v>3466.761</v>
      </c>
      <c r="X160" s="11">
        <v>3767.5929999999998</v>
      </c>
      <c r="Y160" s="11">
        <v>4311.1390000000001</v>
      </c>
      <c r="Z160" s="11">
        <v>5119.5550000000003</v>
      </c>
      <c r="AA160" s="11">
        <v>5828.3419999999996</v>
      </c>
      <c r="AB160" s="11">
        <v>6771.6170000000002</v>
      </c>
      <c r="AC160" s="11">
        <v>7344.2780000000002</v>
      </c>
      <c r="AD160" s="11">
        <v>7372.5609999999997</v>
      </c>
      <c r="AE160" s="11">
        <f t="shared" si="42"/>
        <v>4.6122020577800553</v>
      </c>
      <c r="AF160" s="53"/>
      <c r="AG160" s="11">
        <v>22.998290000000001</v>
      </c>
      <c r="AH160" s="11">
        <v>29.3188</v>
      </c>
      <c r="AI160" s="11">
        <v>28.101880000000001</v>
      </c>
      <c r="AJ160" s="11">
        <v>0.1923078</v>
      </c>
      <c r="AL160" s="11">
        <v>-3.1267877801650164</v>
      </c>
      <c r="AM160" s="5"/>
      <c r="AN160" s="5">
        <v>19.969107158748521</v>
      </c>
      <c r="AO160" s="5"/>
      <c r="AP160" s="5">
        <v>18.230645317128356</v>
      </c>
      <c r="AR160" s="11">
        <v>18.92518231</v>
      </c>
      <c r="AS160" s="5"/>
      <c r="AT160" s="5">
        <v>71.694275289540926</v>
      </c>
      <c r="AU160" s="5"/>
      <c r="AV160" s="5">
        <v>105.50731639100421</v>
      </c>
      <c r="AY160" s="4"/>
      <c r="AZ160" s="12">
        <v>-5000</v>
      </c>
      <c r="BB160" s="10">
        <v>53888.313119999999</v>
      </c>
      <c r="BC160" s="11"/>
      <c r="BD160" s="16">
        <v>51.469257994269334</v>
      </c>
      <c r="BE160" s="5"/>
      <c r="BF160" s="5">
        <v>24.504316924064405</v>
      </c>
      <c r="BG160" s="5"/>
      <c r="BH160" s="5">
        <v>7.465186727513248</v>
      </c>
      <c r="BI160" s="17">
        <v>1265</v>
      </c>
      <c r="BJ160" s="11">
        <v>20.183499999999999</v>
      </c>
      <c r="BK160" s="3"/>
      <c r="BL160" s="12">
        <v>0</v>
      </c>
      <c r="BM160" s="5">
        <v>0</v>
      </c>
      <c r="BN160" s="5">
        <v>0</v>
      </c>
      <c r="BO160" s="5">
        <v>1.8487225356635018</v>
      </c>
      <c r="BP160" s="5">
        <v>4.9729999999999999</v>
      </c>
      <c r="BQ160" s="5">
        <v>2.1019999999999999</v>
      </c>
      <c r="BR160" s="3">
        <v>11.2</v>
      </c>
      <c r="BT160" s="11">
        <v>0.28119099140167236</v>
      </c>
      <c r="BU160" s="10">
        <v>2806</v>
      </c>
      <c r="BV160" s="11">
        <v>62.975243902439018</v>
      </c>
      <c r="BW160" s="11">
        <v>71.859317073170743</v>
      </c>
      <c r="BX160" s="17">
        <v>112.26348050102159</v>
      </c>
      <c r="BY160" s="17">
        <v>50.775199149558915</v>
      </c>
      <c r="CB160" s="17">
        <v>109.14856</v>
      </c>
      <c r="CG160" s="5">
        <v>69.591334047560181</v>
      </c>
      <c r="CH160" s="5">
        <v>21.077933137378789</v>
      </c>
      <c r="CI160" s="5">
        <v>110.90111620837111</v>
      </c>
      <c r="CJ160" s="8">
        <v>135.10300000000001</v>
      </c>
      <c r="CL160" s="3"/>
      <c r="CM160" s="5"/>
      <c r="CN160" s="5"/>
      <c r="CQ160" s="11">
        <v>0.88112173000000005</v>
      </c>
      <c r="CR160" s="11">
        <v>1.1058868390000001</v>
      </c>
      <c r="CT160" s="11">
        <v>-0.89753731599999997</v>
      </c>
      <c r="CV160" s="45"/>
      <c r="CW160" s="46"/>
      <c r="CX160" s="46"/>
      <c r="CY160" s="46"/>
      <c r="CZ160" s="46"/>
      <c r="DA160" s="48"/>
      <c r="DB160" s="49"/>
      <c r="DC160" s="17"/>
      <c r="DE160" s="13"/>
      <c r="DG160" s="11">
        <v>13.25</v>
      </c>
      <c r="DH160" s="50"/>
      <c r="DJ160" s="21">
        <f t="shared" si="35"/>
        <v>47</v>
      </c>
      <c r="DL160" s="12" t="e">
        <f t="shared" si="40"/>
        <v>#DIV/0!</v>
      </c>
    </row>
    <row r="161" spans="1:116" ht="15">
      <c r="A161" s="2" t="s">
        <v>465</v>
      </c>
      <c r="B161" s="1" t="s">
        <v>179</v>
      </c>
      <c r="C161" s="1" t="s">
        <v>179</v>
      </c>
      <c r="D161" s="10">
        <v>16100000</v>
      </c>
      <c r="E161" s="10">
        <v>42800000</v>
      </c>
      <c r="F161" s="11">
        <f t="shared" si="36"/>
        <v>2.8756436194039234</v>
      </c>
      <c r="G161" s="51"/>
      <c r="H161" s="23">
        <v>121520000000</v>
      </c>
      <c r="J161" s="11">
        <v>8915.447827902266</v>
      </c>
      <c r="K161" s="11">
        <v>1.2742039999999999</v>
      </c>
      <c r="L161" s="11">
        <v>1.7339629999999999</v>
      </c>
      <c r="M161" s="12">
        <f t="shared" ref="M161:M166" si="44">T161/(BC161/100)</f>
        <v>4598.8558500997815</v>
      </c>
      <c r="N161" s="12">
        <f t="shared" si="43"/>
        <v>6957.5724817252358</v>
      </c>
      <c r="O161" s="14"/>
      <c r="S161" s="11">
        <v>1438.847</v>
      </c>
      <c r="T161" s="11">
        <v>1478.01</v>
      </c>
      <c r="U161" s="11">
        <v>1451.3989999999999</v>
      </c>
      <c r="V161" s="11">
        <v>1060.556</v>
      </c>
      <c r="W161" s="11">
        <v>1175.848</v>
      </c>
      <c r="X161" s="11">
        <v>1307.9760000000001</v>
      </c>
      <c r="Y161" s="11">
        <v>1773.396</v>
      </c>
      <c r="Z161" s="11">
        <v>1875.36</v>
      </c>
      <c r="AA161" s="11">
        <v>1954.377</v>
      </c>
      <c r="AB161" s="11">
        <v>2065.8470000000002</v>
      </c>
      <c r="AC161" s="11">
        <v>2131.5889999999999</v>
      </c>
      <c r="AD161" s="11">
        <v>2188.4270000000001</v>
      </c>
      <c r="AE161" s="11">
        <f t="shared" si="42"/>
        <v>1.1543718603219566</v>
      </c>
      <c r="AF161" s="53"/>
      <c r="AG161" s="11">
        <v>7.3625980000000002</v>
      </c>
      <c r="AH161" s="11">
        <v>21.510349999999999</v>
      </c>
      <c r="AI161" s="11">
        <v>8.4335059999999995</v>
      </c>
      <c r="AJ161" s="11">
        <v>19.224879999999999</v>
      </c>
      <c r="AK161" s="11">
        <v>10.024413108825684</v>
      </c>
      <c r="AL161" s="11">
        <v>19.409602480549768</v>
      </c>
      <c r="AM161" s="5">
        <v>13.034417152404783</v>
      </c>
      <c r="AN161" s="5">
        <v>13.853166362922931</v>
      </c>
      <c r="AO161" s="5"/>
      <c r="AP161" s="5">
        <v>4.8633163313781012</v>
      </c>
      <c r="AQ161" s="11">
        <v>2.7093009000000001E-2</v>
      </c>
      <c r="AR161" s="11">
        <v>4.9051600310000003</v>
      </c>
      <c r="AS161" s="5">
        <v>22.704536437988281</v>
      </c>
      <c r="AT161" s="5">
        <v>20.832530483358418</v>
      </c>
      <c r="AU161" s="5">
        <v>34.798141479492188</v>
      </c>
      <c r="AV161" s="5">
        <v>35.884218227301012</v>
      </c>
      <c r="AY161" s="4"/>
      <c r="AZ161" s="12">
        <v>135000</v>
      </c>
      <c r="BA161" s="12">
        <v>5174322</v>
      </c>
      <c r="BB161" s="10">
        <v>13462263.720000001</v>
      </c>
      <c r="BC161" s="11">
        <f t="shared" ref="BC161:BC166" si="45">BA161*100/D161</f>
        <v>32.138645962732916</v>
      </c>
      <c r="BD161" s="16">
        <v>31.453887196261682</v>
      </c>
      <c r="BE161" s="5">
        <v>13.985966682434082</v>
      </c>
      <c r="BF161" s="5">
        <v>26.011359195592387</v>
      </c>
      <c r="BG161" s="5">
        <v>40.571449279785156</v>
      </c>
      <c r="BH161" s="5">
        <v>29.690103915693644</v>
      </c>
      <c r="BI161" s="17">
        <v>285.89027149999998</v>
      </c>
      <c r="BJ161" s="11">
        <v>51.535006500000001</v>
      </c>
      <c r="BK161" s="3">
        <v>15866</v>
      </c>
      <c r="BL161" s="12">
        <v>4.0103355677438043E-2</v>
      </c>
      <c r="BM161" s="5">
        <v>11.10837779368298</v>
      </c>
      <c r="BN161" s="5">
        <v>0</v>
      </c>
      <c r="BO161" s="5">
        <v>0.28473000890179473</v>
      </c>
      <c r="BP161" s="5">
        <v>6.5739999999999998</v>
      </c>
      <c r="BQ161" s="5">
        <v>4.0579999999999998</v>
      </c>
      <c r="BR161" s="3">
        <v>69.3</v>
      </c>
      <c r="BS161" s="11">
        <v>98.024028539657593</v>
      </c>
      <c r="BT161" s="11">
        <v>20.196670532226563</v>
      </c>
      <c r="BU161" s="10">
        <v>2266</v>
      </c>
      <c r="BV161" s="11">
        <v>47.974707317073175</v>
      </c>
      <c r="BW161" s="11">
        <v>58.483463414634151</v>
      </c>
      <c r="BX161" s="17">
        <v>90.753285402841527</v>
      </c>
      <c r="BY161" s="17">
        <v>74.592050369486458</v>
      </c>
      <c r="BZ161" s="17">
        <v>0.69850000000000001</v>
      </c>
      <c r="CA161" s="17">
        <v>3.1373000000000002</v>
      </c>
      <c r="CB161" s="17">
        <v>37.973399999999998</v>
      </c>
      <c r="CC161" s="17">
        <v>2.6</v>
      </c>
      <c r="CD161" s="17">
        <v>1.7</v>
      </c>
      <c r="CE161" s="17">
        <v>2.3290999999999999</v>
      </c>
      <c r="CG161" s="5">
        <v>9.9355525651645102</v>
      </c>
      <c r="CH161" s="5">
        <v>0.87627552091569838</v>
      </c>
      <c r="CI161" s="5">
        <v>36.288174551572439</v>
      </c>
      <c r="CJ161" s="8">
        <v>89.697000000000003</v>
      </c>
      <c r="CL161" s="3"/>
      <c r="CM161" s="5"/>
      <c r="CN161" s="5"/>
      <c r="CP161" s="11">
        <v>0.71471202373504639</v>
      </c>
      <c r="CQ161" s="11">
        <v>-1.3438088429999999</v>
      </c>
      <c r="CR161" s="11">
        <v>-1.243900918</v>
      </c>
      <c r="CS161" s="12">
        <v>7</v>
      </c>
      <c r="CT161" s="11">
        <v>2.646985656</v>
      </c>
      <c r="CV161" s="45"/>
      <c r="CW161" s="46"/>
      <c r="CX161" s="46"/>
      <c r="CY161" s="46"/>
      <c r="CZ161" s="46"/>
      <c r="DA161" s="48"/>
      <c r="DB161" s="49"/>
      <c r="DC161" s="17"/>
      <c r="DD161" s="12">
        <v>1</v>
      </c>
      <c r="DG161" s="11">
        <v>13.769479751586914</v>
      </c>
      <c r="DH161" s="50">
        <v>2507269</v>
      </c>
      <c r="DJ161" s="21">
        <f t="shared" si="35"/>
        <v>26</v>
      </c>
      <c r="DL161" s="12" t="e">
        <f t="shared" si="40"/>
        <v>#DIV/0!</v>
      </c>
    </row>
    <row r="162" spans="1:116" ht="15">
      <c r="A162" s="2" t="s">
        <v>481</v>
      </c>
      <c r="B162" s="1" t="s">
        <v>480</v>
      </c>
      <c r="C162" s="1" t="s">
        <v>480</v>
      </c>
      <c r="D162" s="10">
        <v>362730</v>
      </c>
      <c r="E162" s="10">
        <v>481000</v>
      </c>
      <c r="F162" s="11">
        <f t="shared" si="36"/>
        <v>0.830025041916165</v>
      </c>
      <c r="G162" s="51"/>
      <c r="H162" s="13">
        <v>27904776115</v>
      </c>
      <c r="J162" s="11">
        <v>156328.63229067781</v>
      </c>
      <c r="M162" s="12">
        <f t="shared" si="44"/>
        <v>28477.31900016273</v>
      </c>
      <c r="N162" s="12">
        <f t="shared" si="43"/>
        <v>26561.958244423233</v>
      </c>
      <c r="O162" s="14"/>
      <c r="S162" s="11">
        <v>7107.2640000000001</v>
      </c>
      <c r="T162" s="11">
        <v>7690.1040000000003</v>
      </c>
      <c r="U162" s="11">
        <v>8693.1659999999993</v>
      </c>
      <c r="V162" s="11">
        <v>9810.3029999999999</v>
      </c>
      <c r="W162" s="11">
        <v>8738.7160000000003</v>
      </c>
      <c r="X162" s="11">
        <v>6924.5749999999998</v>
      </c>
      <c r="Y162" s="11">
        <v>6527.5230000000001</v>
      </c>
      <c r="Z162" s="11">
        <v>9289.4989999999998</v>
      </c>
      <c r="AA162" s="11">
        <v>9457.7540000000008</v>
      </c>
      <c r="AB162" s="11">
        <v>10179.73</v>
      </c>
      <c r="AC162" s="11">
        <v>10497.14</v>
      </c>
      <c r="AD162" s="11">
        <v>10651.14</v>
      </c>
      <c r="AE162" s="11">
        <f t="shared" si="42"/>
        <v>0.95803712116771</v>
      </c>
      <c r="AF162" s="53"/>
      <c r="AG162" s="11">
        <v>23.08267</v>
      </c>
      <c r="AH162" s="11">
        <v>68.537310000000005</v>
      </c>
      <c r="AI162" s="11">
        <v>35.036819999999999</v>
      </c>
      <c r="AJ162" s="11">
        <v>80.130830000000003</v>
      </c>
      <c r="AK162" s="11">
        <v>33.763440860215056</v>
      </c>
      <c r="AM162" s="5">
        <v>20.752688172043008</v>
      </c>
      <c r="AN162" s="5"/>
      <c r="AO162" s="5"/>
      <c r="AP162" s="5"/>
      <c r="AQ162" s="11">
        <v>0.22264515800000001</v>
      </c>
      <c r="AS162" s="5">
        <v>68.924731182795696</v>
      </c>
      <c r="AT162" s="5"/>
      <c r="AU162" s="5">
        <v>132.15053763440861</v>
      </c>
      <c r="AV162" s="5"/>
      <c r="AY162" s="4"/>
      <c r="AZ162" s="12">
        <v>-5000</v>
      </c>
      <c r="BA162" s="12">
        <v>97952.74</v>
      </c>
      <c r="BB162" s="10">
        <v>192877.2831</v>
      </c>
      <c r="BC162" s="11">
        <f t="shared" si="45"/>
        <v>27.004311747029472</v>
      </c>
      <c r="BD162" s="16">
        <v>40.09922725571726</v>
      </c>
      <c r="BE162" s="5">
        <v>40.72459820212476</v>
      </c>
      <c r="BF162" s="5"/>
      <c r="BG162" s="5">
        <v>7.9133751021520027</v>
      </c>
      <c r="BH162" s="5"/>
      <c r="BI162" s="17">
        <v>1155.8582710000001</v>
      </c>
      <c r="BJ162" s="11">
        <v>16.793893100000002</v>
      </c>
      <c r="BK162" s="3">
        <v>1267</v>
      </c>
      <c r="BM162" s="5"/>
      <c r="BN162" s="5"/>
      <c r="BO162" s="5">
        <v>4.7741424781431361</v>
      </c>
      <c r="BP162" s="5">
        <v>4.7350000000000003</v>
      </c>
      <c r="BQ162" s="5">
        <v>2.3730000000000002</v>
      </c>
      <c r="BR162" s="3">
        <v>23.6</v>
      </c>
      <c r="BS162" s="11">
        <v>18.934330344200134</v>
      </c>
      <c r="BT162" s="11">
        <v>1.6059709787368774</v>
      </c>
      <c r="BU162" s="10">
        <v>2468</v>
      </c>
      <c r="BV162" s="11">
        <v>64.634268292682933</v>
      </c>
      <c r="BW162" s="11">
        <v>69.221682926829274</v>
      </c>
      <c r="BX162" s="17">
        <v>106.25562327057906</v>
      </c>
      <c r="BY162" s="17">
        <v>54.530155945708877</v>
      </c>
      <c r="CG162" s="5">
        <v>31.361834763535612</v>
      </c>
      <c r="CH162" s="5">
        <v>16.113248932158385</v>
      </c>
      <c r="CI162" s="5">
        <v>146.97964366798783</v>
      </c>
      <c r="CJ162" s="8">
        <v>45.716000000000001</v>
      </c>
      <c r="CL162" s="3"/>
      <c r="CM162" s="5"/>
      <c r="CN162" s="5"/>
      <c r="CQ162" s="11">
        <v>-0.126184569</v>
      </c>
      <c r="CR162" s="11">
        <v>-0.331613818</v>
      </c>
      <c r="CS162" s="12">
        <v>2</v>
      </c>
      <c r="CT162" s="11">
        <v>-0.177540594</v>
      </c>
      <c r="CV162" s="45"/>
      <c r="CW162" s="46"/>
      <c r="CX162" s="46"/>
      <c r="CY162" s="46"/>
      <c r="CZ162" s="46"/>
      <c r="DA162" s="48"/>
      <c r="DB162" s="49"/>
      <c r="DC162" s="17"/>
      <c r="DG162" s="11">
        <v>4.1008009910583496</v>
      </c>
      <c r="DH162" s="50">
        <v>149500.29999999999</v>
      </c>
      <c r="DJ162" s="21">
        <f t="shared" ref="DJ162:DJ188" si="46">COUNTBLANK(D162:DC162)</f>
        <v>46</v>
      </c>
      <c r="DL162" s="12" t="e">
        <f t="shared" si="40"/>
        <v>#DIV/0!</v>
      </c>
    </row>
    <row r="163" spans="1:116" ht="15">
      <c r="A163" s="2" t="s">
        <v>489</v>
      </c>
      <c r="B163" s="1" t="s">
        <v>488</v>
      </c>
      <c r="C163" s="1" t="s">
        <v>488</v>
      </c>
      <c r="D163" s="10">
        <v>520864</v>
      </c>
      <c r="E163" s="10">
        <v>1337000</v>
      </c>
      <c r="F163" s="11">
        <f t="shared" si="36"/>
        <v>2.7726311938025163</v>
      </c>
      <c r="G163" s="51"/>
      <c r="H163" s="13">
        <v>9440387430</v>
      </c>
      <c r="J163" s="11">
        <v>18302.518015805585</v>
      </c>
      <c r="K163" s="11">
        <v>1.7093430000000001</v>
      </c>
      <c r="L163" s="11">
        <v>2.3860480000000002</v>
      </c>
      <c r="M163" s="12">
        <f t="shared" si="44"/>
        <v>6744.8686491248263</v>
      </c>
      <c r="N163" s="12">
        <f t="shared" si="43"/>
        <v>10058.950972571274</v>
      </c>
      <c r="O163" s="14"/>
      <c r="S163" s="11">
        <v>1222.498</v>
      </c>
      <c r="T163" s="11">
        <v>2204.9540000000002</v>
      </c>
      <c r="U163" s="11">
        <v>2228.9670000000001</v>
      </c>
      <c r="V163" s="11">
        <v>2467.3519999999999</v>
      </c>
      <c r="W163" s="11">
        <v>3080.1030000000001</v>
      </c>
      <c r="X163" s="11">
        <v>3084.7669999999998</v>
      </c>
      <c r="Y163" s="11">
        <v>3174.0329999999999</v>
      </c>
      <c r="Z163" s="11">
        <v>3315.9960000000001</v>
      </c>
      <c r="AA163" s="11">
        <v>3379.7220000000002</v>
      </c>
      <c r="AB163" s="11">
        <v>3455.41</v>
      </c>
      <c r="AC163" s="11">
        <v>3442.6149999999998</v>
      </c>
      <c r="AD163" s="11">
        <v>3439.25</v>
      </c>
      <c r="AE163" s="11">
        <f t="shared" si="42"/>
        <v>1.30749052163462</v>
      </c>
      <c r="AF163" s="53"/>
      <c r="AG163" s="11">
        <v>18.68629</v>
      </c>
      <c r="AH163" s="11">
        <v>10.45335</v>
      </c>
      <c r="AI163" s="11">
        <v>23.30237</v>
      </c>
      <c r="AJ163" s="11">
        <v>-1.8567020000000001</v>
      </c>
      <c r="AK163" s="11">
        <v>34.615384615384613</v>
      </c>
      <c r="AL163" s="11">
        <v>0.21553554445554443</v>
      </c>
      <c r="AM163" s="5">
        <v>17.26078799249531</v>
      </c>
      <c r="AN163" s="5">
        <v>27.024975024975024</v>
      </c>
      <c r="AO163" s="5">
        <v>5.0187089999444527</v>
      </c>
      <c r="AP163" s="5">
        <v>5.8266198800377556</v>
      </c>
      <c r="AQ163" s="11">
        <v>5.0187090000000003</v>
      </c>
      <c r="AR163" s="11">
        <v>2.189468899</v>
      </c>
      <c r="AS163" s="5">
        <v>56.894934333958723</v>
      </c>
      <c r="AT163" s="5">
        <v>76.474627372627367</v>
      </c>
      <c r="AU163" s="5">
        <v>129.83114446529081</v>
      </c>
      <c r="AV163" s="5">
        <v>136.26479028971028</v>
      </c>
      <c r="AY163" s="4" t="s">
        <v>428</v>
      </c>
      <c r="AZ163" s="12">
        <v>-6000</v>
      </c>
      <c r="BA163" s="12">
        <v>170274.8</v>
      </c>
      <c r="BB163" s="10">
        <v>457132.88219999999</v>
      </c>
      <c r="BC163" s="11">
        <f t="shared" si="45"/>
        <v>32.690836763531365</v>
      </c>
      <c r="BD163" s="16">
        <v>34.190941077038147</v>
      </c>
      <c r="BE163" s="5">
        <v>32.919254658385093</v>
      </c>
      <c r="BF163" s="5">
        <v>49.382656330680611</v>
      </c>
      <c r="BG163" s="5">
        <v>32.919254658385093</v>
      </c>
      <c r="BH163" s="5">
        <v>7.3408605909623574</v>
      </c>
      <c r="BI163" s="17">
        <v>468.02663159999997</v>
      </c>
      <c r="BJ163" s="11">
        <v>28.785357700000002</v>
      </c>
      <c r="BK163" s="3">
        <v>7950</v>
      </c>
      <c r="BL163" s="12">
        <v>0</v>
      </c>
      <c r="BM163" s="5">
        <v>0</v>
      </c>
      <c r="BN163" s="5">
        <v>5.7720667849930601E-2</v>
      </c>
      <c r="BO163" s="5">
        <v>0.92284255935605286</v>
      </c>
      <c r="BP163" s="5">
        <v>6.8170000000000002</v>
      </c>
      <c r="BQ163" s="5">
        <v>3.45</v>
      </c>
      <c r="BR163" s="3">
        <v>52</v>
      </c>
      <c r="BS163" s="11">
        <v>10.377150028944016</v>
      </c>
      <c r="BT163" s="11">
        <v>3.7234780788421631</v>
      </c>
      <c r="BU163" s="10">
        <v>2307</v>
      </c>
      <c r="BV163" s="11">
        <v>50.936658536585377</v>
      </c>
      <c r="BW163" s="11">
        <v>46.321463414634152</v>
      </c>
      <c r="BX163" s="17">
        <v>102.97853959278238</v>
      </c>
      <c r="BY163" s="17">
        <v>74.492802709568153</v>
      </c>
      <c r="BZ163" s="17">
        <v>2.8546999999999998</v>
      </c>
      <c r="CA163" s="17">
        <v>7.1223999999999998</v>
      </c>
      <c r="CC163" s="17">
        <v>3.7</v>
      </c>
      <c r="CD163" s="17">
        <v>3.1</v>
      </c>
      <c r="CE163" s="17">
        <v>7.4406999999999996</v>
      </c>
      <c r="CG163" s="5">
        <v>7.5953469216902851</v>
      </c>
      <c r="CH163" s="5">
        <v>3.713280717270806</v>
      </c>
      <c r="CI163" s="5">
        <v>55.361639784764748</v>
      </c>
      <c r="CJ163" s="8">
        <v>32.146999999999998</v>
      </c>
      <c r="CL163" s="3">
        <v>50.68</v>
      </c>
      <c r="CM163" s="5">
        <v>55.9</v>
      </c>
      <c r="CN163" s="5">
        <v>4.45</v>
      </c>
      <c r="CP163" s="11">
        <v>5.820000171661377E-2</v>
      </c>
      <c r="CQ163" s="11">
        <v>-0.63302983599999996</v>
      </c>
      <c r="CR163" s="11">
        <v>-0.26855933300000001</v>
      </c>
      <c r="CS163" s="12">
        <v>7</v>
      </c>
      <c r="CT163" s="11">
        <v>-2.3618274000000002E-2</v>
      </c>
      <c r="CV163" s="45"/>
      <c r="CW163" s="46"/>
      <c r="CX163" s="46"/>
      <c r="CY163" s="46"/>
      <c r="CZ163" s="46"/>
      <c r="DA163" s="48"/>
      <c r="DB163" s="49"/>
      <c r="DC163" s="17"/>
      <c r="DD163" s="12">
        <v>1</v>
      </c>
      <c r="DG163" s="11">
        <v>-26.652280807495117</v>
      </c>
      <c r="DH163" s="50">
        <v>17183.7</v>
      </c>
      <c r="DJ163" s="21">
        <f t="shared" si="46"/>
        <v>22</v>
      </c>
      <c r="DL163" s="12" t="e">
        <f t="shared" si="40"/>
        <v>#DIV/0!</v>
      </c>
    </row>
    <row r="164" spans="1:116" ht="15">
      <c r="A164" s="2" t="s">
        <v>487</v>
      </c>
      <c r="B164" s="1" t="s">
        <v>486</v>
      </c>
      <c r="C164" s="1" t="s">
        <v>486</v>
      </c>
      <c r="D164" s="10">
        <v>8192567</v>
      </c>
      <c r="E164" s="10">
        <v>9060000</v>
      </c>
      <c r="F164" s="11">
        <f t="shared" si="36"/>
        <v>0.2960054126050522</v>
      </c>
      <c r="G164" s="51">
        <v>396700000000</v>
      </c>
      <c r="H164" s="23">
        <v>766305000000</v>
      </c>
      <c r="I164" s="11">
        <f>G164/BA164</f>
        <v>96069.900721311322</v>
      </c>
      <c r="J164" s="11">
        <v>156428.71608253007</v>
      </c>
      <c r="K164" s="11">
        <v>2.7449910000000002</v>
      </c>
      <c r="L164" s="11">
        <v>3.1701540000000001</v>
      </c>
      <c r="M164" s="12">
        <f t="shared" si="44"/>
        <v>42294.198934074542</v>
      </c>
      <c r="N164" s="12">
        <f t="shared" si="43"/>
        <v>63450.541447940981</v>
      </c>
      <c r="O164" s="14">
        <v>10294.620000000001</v>
      </c>
      <c r="P164" s="15">
        <v>11744.07</v>
      </c>
      <c r="Q164" s="11">
        <v>13322.57</v>
      </c>
      <c r="R164" s="11">
        <v>16404.080000000002</v>
      </c>
      <c r="S164" s="11">
        <v>19142.849999999999</v>
      </c>
      <c r="T164" s="11">
        <v>21317.47</v>
      </c>
      <c r="U164" s="11">
        <v>22415.81</v>
      </c>
      <c r="V164" s="11">
        <v>24112.13</v>
      </c>
      <c r="W164" s="11">
        <v>26584.36</v>
      </c>
      <c r="X164" s="11">
        <v>26510.97</v>
      </c>
      <c r="Y164" s="11">
        <v>30646.69</v>
      </c>
      <c r="Z164" s="11">
        <v>34856.35</v>
      </c>
      <c r="AA164" s="11">
        <v>36226.57</v>
      </c>
      <c r="AB164" s="11">
        <v>37367.22</v>
      </c>
      <c r="AC164" s="11">
        <v>37239.019999999997</v>
      </c>
      <c r="AD164" s="11">
        <v>35224.61</v>
      </c>
      <c r="AE164" s="11">
        <f t="shared" si="42"/>
        <v>1.4771119461847275</v>
      </c>
      <c r="AF164" s="53">
        <v>0.43265026985476002</v>
      </c>
      <c r="AG164" s="11">
        <v>21.566050000000001</v>
      </c>
      <c r="AH164" s="11">
        <v>17.31476</v>
      </c>
      <c r="AI164" s="11">
        <v>17.982040000000001</v>
      </c>
      <c r="AJ164" s="11">
        <v>22.89968</v>
      </c>
      <c r="AK164" s="11">
        <v>26.157252974764226</v>
      </c>
      <c r="AL164" s="11">
        <v>23.435120054620299</v>
      </c>
      <c r="AM164" s="5">
        <v>24.192765348342622</v>
      </c>
      <c r="AN164" s="5">
        <v>27.789267831873982</v>
      </c>
      <c r="AO164" s="5">
        <v>0.31232792852768593</v>
      </c>
      <c r="AP164" s="5">
        <v>10.376557184678999</v>
      </c>
      <c r="AQ164" s="11">
        <v>0.104322488</v>
      </c>
      <c r="AR164" s="11">
        <v>2.8413232580000001</v>
      </c>
      <c r="AS164" s="5">
        <v>27.697960027437681</v>
      </c>
      <c r="AT164" s="5">
        <v>41.634464842686711</v>
      </c>
      <c r="AU164" s="5">
        <v>55.773657949879251</v>
      </c>
      <c r="AV164" s="5">
        <v>90.136846758785865</v>
      </c>
      <c r="AW164" s="11">
        <v>1</v>
      </c>
      <c r="AY164" s="4" t="s">
        <v>452</v>
      </c>
      <c r="AZ164" s="12">
        <v>150000</v>
      </c>
      <c r="BA164" s="12">
        <v>4129285</v>
      </c>
      <c r="BB164" s="10">
        <v>5029664.9850000003</v>
      </c>
      <c r="BC164" s="11">
        <f t="shared" si="45"/>
        <v>50.402822460896566</v>
      </c>
      <c r="BD164" s="16">
        <v>55.51506605960266</v>
      </c>
      <c r="BE164" s="5">
        <v>36.334725096027448</v>
      </c>
      <c r="BF164" s="5">
        <v>25.123538521557176</v>
      </c>
      <c r="BG164" s="5">
        <v>6.2316659687246405</v>
      </c>
      <c r="BH164" s="5">
        <v>1.7435038834836682</v>
      </c>
      <c r="BI164" s="17">
        <v>23835.632409999998</v>
      </c>
      <c r="BJ164" s="11">
        <v>2.5395458999999998</v>
      </c>
      <c r="BK164" s="3">
        <v>5943</v>
      </c>
      <c r="BL164" s="12">
        <v>0.22180272114403671</v>
      </c>
      <c r="BM164" s="5">
        <v>0</v>
      </c>
      <c r="BN164" s="5">
        <v>0</v>
      </c>
      <c r="BO164" s="5">
        <v>5.3789926904976477</v>
      </c>
      <c r="BP164" s="5">
        <v>1.7789999999999999</v>
      </c>
      <c r="BQ164" s="5">
        <v>1.9354</v>
      </c>
      <c r="BR164" s="3">
        <v>2.2999999999999998</v>
      </c>
      <c r="BS164" s="11">
        <v>0</v>
      </c>
      <c r="BT164" s="11">
        <v>0</v>
      </c>
      <c r="BU164" s="10">
        <v>3116</v>
      </c>
      <c r="BV164" s="11">
        <v>74.984634146341477</v>
      </c>
      <c r="BW164" s="11">
        <v>81.351219512195129</v>
      </c>
      <c r="BX164" s="17">
        <v>55.771955960211685</v>
      </c>
      <c r="BY164" s="17">
        <v>52.82059534822551</v>
      </c>
      <c r="BZ164" s="17">
        <v>8.5344999999999995</v>
      </c>
      <c r="CA164" s="17">
        <v>11.615</v>
      </c>
      <c r="CC164" s="17">
        <v>25.3</v>
      </c>
      <c r="CD164" s="17">
        <v>16.7</v>
      </c>
      <c r="CE164" s="17">
        <v>11.790699999999999</v>
      </c>
      <c r="CF164" s="17">
        <v>494.5</v>
      </c>
      <c r="CG164" s="5">
        <v>90.279208305458866</v>
      </c>
      <c r="CH164" s="5">
        <v>55.321779770058946</v>
      </c>
      <c r="CI164" s="5">
        <v>122.83217497769057</v>
      </c>
      <c r="CJ164" s="8">
        <v>763.01199999999994</v>
      </c>
      <c r="CK164" s="11">
        <v>27.308599472045898</v>
      </c>
      <c r="CL164" s="3">
        <v>25</v>
      </c>
      <c r="CM164" s="5">
        <v>36.6346355194</v>
      </c>
      <c r="CN164" s="5">
        <v>9.1194162075000005</v>
      </c>
      <c r="CO164" s="11">
        <v>0.76999998092651367</v>
      </c>
      <c r="CP164" s="11">
        <v>5.9993699193000793E-2</v>
      </c>
      <c r="CQ164" s="11">
        <v>1.9271461270000001</v>
      </c>
      <c r="CR164" s="11">
        <v>2.2296150749999999</v>
      </c>
      <c r="CS164" s="12">
        <v>1</v>
      </c>
      <c r="CT164" s="11">
        <v>-1.1003004300000001</v>
      </c>
      <c r="CV164" s="45">
        <v>38.299999999999997</v>
      </c>
      <c r="CW164" s="45">
        <v>15.6</v>
      </c>
      <c r="CX164" s="45">
        <v>48.699999999999996</v>
      </c>
      <c r="CY164" s="45">
        <v>6.1</v>
      </c>
      <c r="CZ164" s="45">
        <v>50.6</v>
      </c>
      <c r="DA164" s="45">
        <v>68</v>
      </c>
      <c r="DB164" s="49">
        <v>2.6</v>
      </c>
      <c r="DC164" s="17">
        <v>77.166666666666671</v>
      </c>
      <c r="DD164" s="13"/>
      <c r="DF164" s="12">
        <v>1</v>
      </c>
      <c r="DG164" s="11">
        <v>62.745540618896484</v>
      </c>
      <c r="DH164" s="50">
        <v>433618.7</v>
      </c>
      <c r="DJ164" s="21">
        <f t="shared" si="46"/>
        <v>3</v>
      </c>
      <c r="DL164" s="12" t="e">
        <f t="shared" si="40"/>
        <v>#DIV/0!</v>
      </c>
    </row>
    <row r="165" spans="1:116" ht="15">
      <c r="A165" s="2" t="s">
        <v>36</v>
      </c>
      <c r="B165" s="1" t="s">
        <v>35</v>
      </c>
      <c r="C165" s="1" t="s">
        <v>35</v>
      </c>
      <c r="D165" s="10">
        <v>6403500</v>
      </c>
      <c r="E165" s="10">
        <v>7604000</v>
      </c>
      <c r="F165" s="11">
        <f t="shared" si="36"/>
        <v>0.5053814963005685</v>
      </c>
      <c r="G165" s="51">
        <v>525900000000</v>
      </c>
      <c r="H165" s="22">
        <v>1028730000000</v>
      </c>
      <c r="I165" s="11">
        <f>G165/BA165</f>
        <v>166970.56219137512</v>
      </c>
      <c r="J165" s="11">
        <v>238844.81132979115</v>
      </c>
      <c r="K165" s="11">
        <v>2.754032</v>
      </c>
      <c r="L165" s="11">
        <v>2.7826749999999998</v>
      </c>
      <c r="M165" s="12">
        <f t="shared" si="44"/>
        <v>53197.939235923157</v>
      </c>
      <c r="N165" s="12">
        <f t="shared" si="43"/>
        <v>68798.852200169335</v>
      </c>
      <c r="O165" s="14">
        <v>13662.03</v>
      </c>
      <c r="P165" s="15">
        <v>16241.25</v>
      </c>
      <c r="Q165" s="11">
        <v>18955.18</v>
      </c>
      <c r="R165" s="11">
        <v>22069.62</v>
      </c>
      <c r="S165" s="11">
        <v>25963.87</v>
      </c>
      <c r="T165" s="11">
        <v>26166.2</v>
      </c>
      <c r="U165" s="11">
        <v>29776.21</v>
      </c>
      <c r="V165" s="11">
        <v>31229.03</v>
      </c>
      <c r="W165" s="11">
        <v>34956.14</v>
      </c>
      <c r="X165" s="11">
        <v>33568.120000000003</v>
      </c>
      <c r="Y165" s="11">
        <v>36415.730000000003</v>
      </c>
      <c r="Z165" s="11">
        <v>37568.61</v>
      </c>
      <c r="AA165" s="11">
        <v>38816.800000000003</v>
      </c>
      <c r="AB165" s="11">
        <v>39911.440000000002</v>
      </c>
      <c r="AC165" s="11">
        <v>40562.51</v>
      </c>
      <c r="AD165" s="11">
        <v>39621.199999999997</v>
      </c>
      <c r="AE165" s="11">
        <f t="shared" si="42"/>
        <v>1.2202818440555727</v>
      </c>
      <c r="AF165" s="53">
        <v>0.38511015890614703</v>
      </c>
      <c r="AG165" s="11">
        <v>23.095960000000002</v>
      </c>
      <c r="AH165" s="11">
        <v>23.268599999999999</v>
      </c>
      <c r="AI165" s="11">
        <v>25.782209999999999</v>
      </c>
      <c r="AJ165" s="11">
        <v>29.31549</v>
      </c>
      <c r="AK165" s="11">
        <v>28.944073401367881</v>
      </c>
      <c r="AL165" s="11">
        <v>30.670596892105468</v>
      </c>
      <c r="AM165" s="5">
        <v>9.4239195783667373</v>
      </c>
      <c r="AN165" s="5">
        <v>11.330292186174763</v>
      </c>
      <c r="AO165" s="5"/>
      <c r="AP165" s="5">
        <v>-6.9956379565637468</v>
      </c>
      <c r="AR165" s="11">
        <v>5.6082249539999998</v>
      </c>
      <c r="AS165" s="5">
        <v>26.219868570196049</v>
      </c>
      <c r="AT165" s="5">
        <v>40.738226641658038</v>
      </c>
      <c r="AU165" s="5">
        <v>56.356385059663182</v>
      </c>
      <c r="AV165" s="5">
        <v>92.418873583456929</v>
      </c>
      <c r="AW165" s="11">
        <v>1</v>
      </c>
      <c r="AY165" s="4" t="s">
        <v>427</v>
      </c>
      <c r="AZ165" s="12">
        <v>100000</v>
      </c>
      <c r="BA165" s="12">
        <v>3149657</v>
      </c>
      <c r="BB165" s="10">
        <v>4379137.0810000002</v>
      </c>
      <c r="BC165" s="11">
        <f t="shared" si="45"/>
        <v>49.18649176231748</v>
      </c>
      <c r="BD165" s="16">
        <v>57.589914268805899</v>
      </c>
      <c r="BE165" s="5"/>
      <c r="BF165" s="5">
        <v>26.814799675356344</v>
      </c>
      <c r="BG165" s="5"/>
      <c r="BH165" s="5">
        <v>1.179862093946916</v>
      </c>
      <c r="BJ165" s="11">
        <v>4.9901251000000002</v>
      </c>
      <c r="BK165" s="3">
        <v>8725</v>
      </c>
      <c r="BL165" s="12">
        <v>0</v>
      </c>
      <c r="BM165" s="5">
        <v>0</v>
      </c>
      <c r="BN165" s="5">
        <v>0</v>
      </c>
      <c r="BO165" s="5">
        <v>5.027428922105166</v>
      </c>
      <c r="BP165" s="5">
        <v>1.5980000000000001</v>
      </c>
      <c r="BQ165" s="5">
        <v>1.4964</v>
      </c>
      <c r="BR165" s="3">
        <v>4</v>
      </c>
      <c r="BS165" s="11">
        <v>0</v>
      </c>
      <c r="BT165" s="11">
        <v>1.9999999949504854E-6</v>
      </c>
      <c r="BU165" s="10">
        <v>3421</v>
      </c>
      <c r="BV165" s="11">
        <v>74.665609756097567</v>
      </c>
      <c r="BW165" s="11">
        <v>82.043902439024393</v>
      </c>
      <c r="BX165" s="17">
        <v>53.852291387770613</v>
      </c>
      <c r="BY165" s="17">
        <v>47.683020644159605</v>
      </c>
      <c r="BZ165" s="17">
        <v>9.1920999999999999</v>
      </c>
      <c r="CA165" s="17">
        <v>10.263199999999999</v>
      </c>
      <c r="CC165" s="17">
        <v>18.399999999999999</v>
      </c>
      <c r="CD165" s="17">
        <v>12.2</v>
      </c>
      <c r="CE165" s="17">
        <v>9.6173999999999999</v>
      </c>
      <c r="CF165" s="17">
        <v>525.5</v>
      </c>
      <c r="CG165" s="5">
        <v>70.881925070303097</v>
      </c>
      <c r="CH165" s="5">
        <v>60.146159046881273</v>
      </c>
      <c r="CI165" s="5">
        <v>119.71025849008305</v>
      </c>
      <c r="CJ165" s="8">
        <v>864.58399999999995</v>
      </c>
      <c r="CL165" s="3">
        <v>33.682000000000002</v>
      </c>
      <c r="CM165" s="5">
        <v>41.329991530800001</v>
      </c>
      <c r="CN165" s="5">
        <v>7.5549210069999999</v>
      </c>
      <c r="CO165" s="11">
        <v>0.75999999046325684</v>
      </c>
      <c r="CP165" s="11">
        <v>0.53140002489089966</v>
      </c>
      <c r="CQ165" s="11">
        <v>1.7506804899999999</v>
      </c>
      <c r="CR165" s="11">
        <v>2.0107290980000001</v>
      </c>
      <c r="CS165" s="12">
        <v>1</v>
      </c>
      <c r="CT165" s="11">
        <v>-1.2136482850000001</v>
      </c>
      <c r="CV165" s="45">
        <v>23.400000000000002</v>
      </c>
      <c r="CW165" s="45">
        <v>18.5</v>
      </c>
      <c r="CX165" s="45">
        <v>72.5</v>
      </c>
      <c r="CY165" s="45">
        <v>12.6</v>
      </c>
      <c r="CZ165" s="46"/>
      <c r="DA165" s="45">
        <v>53.900000000000006</v>
      </c>
      <c r="DB165" s="49">
        <v>3</v>
      </c>
      <c r="DC165" s="17">
        <v>78</v>
      </c>
      <c r="DF165" s="12">
        <v>1</v>
      </c>
      <c r="DG165" s="11">
        <v>46.839309692382813</v>
      </c>
      <c r="DH165" s="50">
        <v>41452.370000000003</v>
      </c>
      <c r="DJ165" s="21">
        <f t="shared" si="46"/>
        <v>10</v>
      </c>
      <c r="DL165" s="12">
        <f t="shared" si="40"/>
        <v>2.0040731267643608</v>
      </c>
    </row>
    <row r="166" spans="1:116" ht="15">
      <c r="A166" s="2" t="s">
        <v>269</v>
      </c>
      <c r="B166" s="1" t="s">
        <v>492</v>
      </c>
      <c r="C166" s="1" t="s">
        <v>492</v>
      </c>
      <c r="D166" s="10">
        <v>7415548</v>
      </c>
      <c r="E166" s="10">
        <v>21800000</v>
      </c>
      <c r="F166" s="11">
        <f t="shared" si="36"/>
        <v>3.1715620373170195</v>
      </c>
      <c r="G166" s="51">
        <v>25140000000</v>
      </c>
      <c r="H166" s="23">
        <v>143255000000</v>
      </c>
      <c r="I166" s="11">
        <f>G166/BA166</f>
        <v>14318.708012837855</v>
      </c>
      <c r="J166" s="11">
        <v>20061.443694894613</v>
      </c>
      <c r="K166" s="11">
        <v>1.581666</v>
      </c>
      <c r="L166" s="11">
        <v>2.081976</v>
      </c>
      <c r="M166" s="12">
        <f t="shared" si="44"/>
        <v>11597.764262493702</v>
      </c>
      <c r="N166" s="12">
        <f t="shared" si="43"/>
        <v>12628.007631186163</v>
      </c>
      <c r="O166" s="14"/>
      <c r="Q166" s="11">
        <v>1600.011</v>
      </c>
      <c r="R166" s="11">
        <v>1996.8879999999999</v>
      </c>
      <c r="S166" s="11">
        <v>1826.89</v>
      </c>
      <c r="T166" s="11">
        <v>2745.9490000000001</v>
      </c>
      <c r="U166" s="11">
        <v>3102.6179999999999</v>
      </c>
      <c r="V166" s="11">
        <v>3029.8229999999999</v>
      </c>
      <c r="W166" s="11">
        <v>2571.9720000000002</v>
      </c>
      <c r="X166" s="11">
        <v>3272.55</v>
      </c>
      <c r="Y166" s="11">
        <v>3485.518</v>
      </c>
      <c r="Z166" s="11">
        <v>3850.0360000000001</v>
      </c>
      <c r="AA166" s="11">
        <v>4008.3389999999999</v>
      </c>
      <c r="AB166" s="11">
        <v>3957.4560000000001</v>
      </c>
      <c r="AC166" s="11">
        <v>3919.3910000000001</v>
      </c>
      <c r="AD166" s="11">
        <v>4002.143</v>
      </c>
      <c r="AE166" s="11">
        <f t="shared" si="42"/>
        <v>1.1079506851553946</v>
      </c>
      <c r="AF166" s="53">
        <v>-0.61921153060436795</v>
      </c>
      <c r="AG166" s="11">
        <v>18.953279999999999</v>
      </c>
      <c r="AH166" s="11">
        <v>22.820630000000001</v>
      </c>
      <c r="AI166" s="11">
        <v>17.6675</v>
      </c>
      <c r="AJ166" s="11">
        <v>37.218249999999998</v>
      </c>
      <c r="AK166" s="11">
        <v>14.121006833578202</v>
      </c>
      <c r="AL166" s="11">
        <v>14.478760816238459</v>
      </c>
      <c r="AM166" s="5">
        <v>21.085600323382067</v>
      </c>
      <c r="AN166" s="5">
        <v>13.512429716401503</v>
      </c>
      <c r="AO166" s="5"/>
      <c r="AP166" s="5"/>
      <c r="AQ166" s="11">
        <v>2.0506869999999998E-3</v>
      </c>
      <c r="AR166" s="11">
        <v>2.7477393370000001</v>
      </c>
      <c r="AS166" s="5">
        <v>34.631508871614237</v>
      </c>
      <c r="AT166" s="5">
        <v>35.717324379264944</v>
      </c>
      <c r="AU166" s="5">
        <v>56.508500222188061</v>
      </c>
      <c r="AV166" s="5">
        <v>69.601763384538344</v>
      </c>
      <c r="AY166" s="4"/>
      <c r="AZ166" s="12">
        <v>800000</v>
      </c>
      <c r="BA166" s="12">
        <v>1755745</v>
      </c>
      <c r="BB166" s="10">
        <v>6908985.1660000002</v>
      </c>
      <c r="BC166" s="11">
        <f t="shared" si="45"/>
        <v>23.676537458863457</v>
      </c>
      <c r="BD166" s="16">
        <v>31.692592504587157</v>
      </c>
      <c r="BE166" s="5"/>
      <c r="BF166" s="5">
        <v>33.728026085297998</v>
      </c>
      <c r="BG166" s="5"/>
      <c r="BH166" s="5">
        <v>21.001857903986789</v>
      </c>
      <c r="BI166" s="17">
        <v>1534.23271</v>
      </c>
      <c r="BJ166" s="11">
        <v>20.022217300000001</v>
      </c>
      <c r="BK166" s="3"/>
      <c r="BL166" s="12">
        <v>0.13664050637499231</v>
      </c>
      <c r="BM166" s="5">
        <v>10.022842938907282</v>
      </c>
      <c r="BN166" s="5">
        <v>0</v>
      </c>
      <c r="BO166" s="5">
        <v>3.4774134591438477</v>
      </c>
      <c r="BP166" s="5">
        <v>7.5129999999999999</v>
      </c>
      <c r="BQ166" s="5">
        <v>3.1425999999999998</v>
      </c>
      <c r="BR166" s="3">
        <v>14.2</v>
      </c>
      <c r="BS166" s="11">
        <v>37.623798847198486</v>
      </c>
      <c r="BT166" s="11">
        <v>5.9944000095129013E-2</v>
      </c>
      <c r="BU166" s="10">
        <v>3049</v>
      </c>
      <c r="BV166" s="11">
        <v>59.32853658536586</v>
      </c>
      <c r="BW166" s="11">
        <v>74.416487804878074</v>
      </c>
      <c r="BX166" s="17">
        <v>104.87946697982417</v>
      </c>
      <c r="BY166" s="17">
        <v>61.825487236702116</v>
      </c>
      <c r="BZ166" s="17">
        <v>1.9612000000000001</v>
      </c>
      <c r="CA166" s="17">
        <v>4.8803000000000001</v>
      </c>
      <c r="CB166" s="17">
        <v>74.743139999999997</v>
      </c>
      <c r="CC166" s="17">
        <v>3.6</v>
      </c>
      <c r="CD166" s="17">
        <v>2.2999999999999998</v>
      </c>
      <c r="CE166" s="17">
        <v>4.4821999999999997</v>
      </c>
      <c r="CG166" s="5">
        <v>18.656131254791159</v>
      </c>
      <c r="CH166" s="5">
        <v>18.353242918998632</v>
      </c>
      <c r="CI166" s="5">
        <v>45.97449626473098</v>
      </c>
      <c r="CJ166" s="8">
        <v>42.009</v>
      </c>
      <c r="CL166" s="3">
        <v>35.78</v>
      </c>
      <c r="CM166" s="5">
        <v>43.93</v>
      </c>
      <c r="CN166" s="5">
        <v>7.68</v>
      </c>
      <c r="CP166" s="11">
        <v>0.53992199897766113</v>
      </c>
      <c r="CQ166" s="11">
        <v>-0.46669972599999998</v>
      </c>
      <c r="CS166" s="12">
        <v>7</v>
      </c>
      <c r="CT166" s="11">
        <v>0.68316897700000001</v>
      </c>
      <c r="CU166" s="11">
        <v>0.56999999284744263</v>
      </c>
      <c r="CV166" s="45"/>
      <c r="CW166" s="46"/>
      <c r="CX166" s="46"/>
      <c r="CY166" s="46"/>
      <c r="CZ166" s="46"/>
      <c r="DA166" s="48"/>
      <c r="DB166" s="49"/>
      <c r="DC166" s="17"/>
      <c r="DD166" s="13"/>
      <c r="DE166" s="19"/>
      <c r="DG166" s="11">
        <v>34.932529449462891</v>
      </c>
      <c r="DH166" s="50">
        <v>193961.3</v>
      </c>
      <c r="DJ166" s="21">
        <f t="shared" si="46"/>
        <v>22</v>
      </c>
      <c r="DL166" s="12">
        <f t="shared" si="40"/>
        <v>1.516044629876534</v>
      </c>
    </row>
    <row r="167" spans="1:116" ht="15">
      <c r="A167" s="2" t="s">
        <v>270</v>
      </c>
      <c r="B167" s="1" t="s">
        <v>511</v>
      </c>
      <c r="C167" s="1" t="s">
        <v>511</v>
      </c>
      <c r="D167" s="10">
        <v>16000000</v>
      </c>
      <c r="E167" s="10">
        <v>23000000</v>
      </c>
      <c r="F167" s="11">
        <f t="shared" si="36"/>
        <v>1.0673690990863778</v>
      </c>
      <c r="G167" s="51">
        <v>112700000000</v>
      </c>
      <c r="H167" s="22">
        <v>1594830000000</v>
      </c>
      <c r="I167" s="11">
        <f>G167/BA167</f>
        <v>19276.160503540519</v>
      </c>
      <c r="K167" s="11">
        <v>2.3844509999999999</v>
      </c>
      <c r="L167" s="11">
        <v>3.1349939999999998</v>
      </c>
      <c r="O167" s="14"/>
      <c r="P167" s="15">
        <v>1537.837</v>
      </c>
      <c r="Q167" s="11">
        <v>1826.396</v>
      </c>
      <c r="R167" s="11">
        <v>2465.6190000000001</v>
      </c>
      <c r="S167" s="11">
        <v>3501.4960000000001</v>
      </c>
      <c r="T167" s="11">
        <v>4885.884</v>
      </c>
      <c r="U167" s="11">
        <v>7368.3630000000003</v>
      </c>
      <c r="V167" s="11">
        <v>9319.9480000000003</v>
      </c>
      <c r="W167" s="11">
        <v>13660.52</v>
      </c>
      <c r="X167" s="11">
        <v>18487.45</v>
      </c>
      <c r="Y167" s="11">
        <v>23227.95</v>
      </c>
      <c r="Z167" s="11">
        <v>26999.759999999998</v>
      </c>
      <c r="AA167" s="11">
        <v>28867.25</v>
      </c>
      <c r="AB167" s="11">
        <v>30920.47</v>
      </c>
      <c r="AC167" s="11">
        <v>29647.54</v>
      </c>
      <c r="AD167" s="11">
        <v>28694.18</v>
      </c>
      <c r="AE167" s="11">
        <f t="shared" si="42"/>
        <v>5.2068943632145048</v>
      </c>
      <c r="AF167" s="53"/>
      <c r="AG167" s="11">
        <v>23.858460000000001</v>
      </c>
      <c r="AH167" s="11">
        <v>17.958490000000001</v>
      </c>
      <c r="AI167" s="11">
        <v>23.50337</v>
      </c>
      <c r="AJ167" s="11">
        <v>27.769739999999999</v>
      </c>
      <c r="AM167" s="5"/>
      <c r="AN167" s="5"/>
      <c r="AO167" s="5"/>
      <c r="AP167" s="5"/>
      <c r="AS167" s="5"/>
      <c r="AT167" s="5"/>
      <c r="AU167" s="5"/>
      <c r="AV167" s="5"/>
      <c r="AW167" s="11">
        <v>1</v>
      </c>
      <c r="AY167" s="4"/>
      <c r="BA167" s="12">
        <v>5846600</v>
      </c>
      <c r="BB167" s="10"/>
      <c r="BC167" s="11"/>
      <c r="BD167" s="16"/>
      <c r="BE167" s="5"/>
      <c r="BF167" s="5"/>
      <c r="BG167" s="5"/>
      <c r="BH167" s="5"/>
      <c r="BK167" s="3"/>
      <c r="BM167" s="5"/>
      <c r="BN167" s="5"/>
      <c r="BO167" s="5"/>
      <c r="BP167" s="5"/>
      <c r="BQ167" s="5"/>
      <c r="BR167" s="3"/>
      <c r="BS167" s="11">
        <v>0</v>
      </c>
      <c r="BT167" s="11">
        <v>1.5435260534286499</v>
      </c>
      <c r="BZ167" s="17">
        <v>5.4516999999999998</v>
      </c>
      <c r="CA167" s="17">
        <v>11.029500000000001</v>
      </c>
      <c r="CC167" s="17">
        <v>35</v>
      </c>
      <c r="CD167" s="17">
        <v>10.6</v>
      </c>
      <c r="CE167" s="17">
        <v>10.5296</v>
      </c>
      <c r="CG167" s="5"/>
      <c r="CH167" s="5"/>
      <c r="CI167" s="5"/>
      <c r="CJ167" s="8"/>
      <c r="CK167" s="11">
        <v>31.200000762939453</v>
      </c>
      <c r="CL167" s="3"/>
      <c r="CM167" s="5"/>
      <c r="CN167" s="5"/>
      <c r="CQ167" s="11">
        <v>0.92736695199999997</v>
      </c>
      <c r="CR167" s="11">
        <v>0.57262332000000005</v>
      </c>
      <c r="CS167" s="12">
        <v>1</v>
      </c>
      <c r="CT167" s="11">
        <v>-0.54224872800000001</v>
      </c>
      <c r="CU167" s="11">
        <v>1.0499999523162842</v>
      </c>
      <c r="CV167" s="45">
        <v>68.2</v>
      </c>
      <c r="CW167" s="45">
        <v>16.5</v>
      </c>
      <c r="CX167" s="45">
        <v>33.6</v>
      </c>
      <c r="CY167" s="45">
        <v>8.9</v>
      </c>
      <c r="CZ167" s="46"/>
      <c r="DA167" s="45">
        <v>24.2</v>
      </c>
      <c r="DB167" s="49"/>
      <c r="DC167" s="17">
        <v>73.133333333333326</v>
      </c>
      <c r="DE167" s="12">
        <v>1</v>
      </c>
      <c r="DF167" s="13"/>
      <c r="DG167" s="11">
        <v>23.64484977722168</v>
      </c>
      <c r="DH167" s="50">
        <v>32920.32</v>
      </c>
      <c r="DI167" s="20">
        <v>0.24711489677429199</v>
      </c>
      <c r="DJ167" s="21">
        <f t="shared" si="46"/>
        <v>55</v>
      </c>
      <c r="DL167" s="12">
        <f t="shared" si="40"/>
        <v>1.8886741442657895</v>
      </c>
    </row>
    <row r="168" spans="1:116" ht="15">
      <c r="A168" s="2" t="s">
        <v>500</v>
      </c>
      <c r="B168" s="1" t="s">
        <v>499</v>
      </c>
      <c r="C168" s="1" t="s">
        <v>499</v>
      </c>
      <c r="D168" s="10">
        <v>3448869</v>
      </c>
      <c r="E168" s="10">
        <v>7349000</v>
      </c>
      <c r="F168" s="11">
        <f t="shared" si="36"/>
        <v>2.2250526421680603</v>
      </c>
      <c r="G168" s="51"/>
      <c r="H168" s="13">
        <v>13521764112</v>
      </c>
      <c r="J168" s="11">
        <v>4353.5886063003236</v>
      </c>
      <c r="K168" s="11">
        <v>2.4682930000000001</v>
      </c>
      <c r="L168" s="11">
        <v>2.8695089999999999</v>
      </c>
      <c r="N168" s="12">
        <f t="shared" ref="N168:N188" si="47">AD168/(BD168/100)</f>
        <v>4683.8275522598324</v>
      </c>
      <c r="O168" s="14"/>
      <c r="X168" s="11">
        <v>969.66629999999998</v>
      </c>
      <c r="Y168" s="11">
        <v>1060.865</v>
      </c>
      <c r="Z168" s="11">
        <v>1523.252</v>
      </c>
      <c r="AA168" s="11">
        <v>1531.098</v>
      </c>
      <c r="AB168" s="11">
        <v>1763.7190000000001</v>
      </c>
      <c r="AC168" s="11">
        <v>1956.67</v>
      </c>
      <c r="AD168" s="11">
        <v>1872.6389999999999</v>
      </c>
      <c r="AF168" s="53"/>
      <c r="AH168" s="11">
        <v>6.9596439999999999</v>
      </c>
      <c r="AJ168" s="11">
        <v>-22.70251</v>
      </c>
      <c r="AL168" s="11">
        <v>-21.273301556477392</v>
      </c>
      <c r="AM168" s="5"/>
      <c r="AN168" s="5">
        <v>28.344627837158221</v>
      </c>
      <c r="AO168" s="5"/>
      <c r="AP168" s="5">
        <v>0.31932517359259072</v>
      </c>
      <c r="AR168" s="11">
        <v>0.31777640699999998</v>
      </c>
      <c r="AS168" s="5"/>
      <c r="AT168" s="5">
        <v>56.342295685378943</v>
      </c>
      <c r="AU168" s="5"/>
      <c r="AV168" s="5">
        <v>69.75305269109711</v>
      </c>
      <c r="AW168" s="11">
        <v>0.11428571428571428</v>
      </c>
      <c r="AY168" s="4"/>
      <c r="AZ168" s="12">
        <v>-200000</v>
      </c>
      <c r="BB168" s="10">
        <v>2938200.4049999998</v>
      </c>
      <c r="BC168" s="11"/>
      <c r="BD168" s="16">
        <v>39.980955300040819</v>
      </c>
      <c r="BE168" s="5"/>
      <c r="BF168" s="5">
        <v>23.672387177363017</v>
      </c>
      <c r="BG168" s="5"/>
      <c r="BH168" s="5">
        <v>22.420723264219376</v>
      </c>
      <c r="BI168" s="17">
        <v>217.50218570000001</v>
      </c>
      <c r="BJ168" s="11">
        <v>27.434629000000001</v>
      </c>
      <c r="BK168" s="3"/>
      <c r="BL168" s="12">
        <v>0</v>
      </c>
      <c r="BM168" s="5">
        <v>0.17721654220146282</v>
      </c>
      <c r="BN168" s="5">
        <v>0</v>
      </c>
      <c r="BO168" s="5">
        <v>1.0734858474558511</v>
      </c>
      <c r="BP168" s="5">
        <v>6.4020000000000001</v>
      </c>
      <c r="BQ168" s="5">
        <v>3.35</v>
      </c>
      <c r="BR168" s="3">
        <v>51.8</v>
      </c>
      <c r="BS168" s="11">
        <v>0</v>
      </c>
      <c r="BT168" s="11">
        <v>2.0919999107718468E-2</v>
      </c>
      <c r="BU168" s="10">
        <v>2127</v>
      </c>
      <c r="BV168" s="11">
        <v>61.296317073170741</v>
      </c>
      <c r="BW168" s="11">
        <v>67.013634146341474</v>
      </c>
      <c r="BX168" s="17">
        <v>100.31438159011205</v>
      </c>
      <c r="BY168" s="17">
        <v>68.263773488276854</v>
      </c>
      <c r="BZ168" s="17">
        <v>6.3152999999999997</v>
      </c>
      <c r="CA168" s="17">
        <v>9.8162000000000003</v>
      </c>
      <c r="CC168" s="17">
        <v>5.9</v>
      </c>
      <c r="CD168" s="17">
        <v>3.8</v>
      </c>
      <c r="CE168" s="17">
        <v>9.9631000000000007</v>
      </c>
      <c r="CG168" s="5">
        <v>10.068721903770923</v>
      </c>
      <c r="CH168" s="5">
        <v>4.1713276458479536</v>
      </c>
      <c r="CI168" s="5">
        <v>70.481053326396463</v>
      </c>
      <c r="CJ168" s="8"/>
      <c r="CL168" s="3">
        <v>33.6</v>
      </c>
      <c r="CM168" s="5">
        <v>41.865789759400002</v>
      </c>
      <c r="CN168" s="5">
        <v>7.8011694905000004</v>
      </c>
      <c r="CP168" s="11">
        <v>0.51071798801422119</v>
      </c>
      <c r="CQ168" s="11">
        <v>-1.2164395910000001</v>
      </c>
      <c r="CR168" s="11">
        <v>-1.1068407140000001</v>
      </c>
      <c r="CS168" s="12">
        <v>6</v>
      </c>
      <c r="CT168" s="11">
        <v>1.0018554879999999</v>
      </c>
      <c r="CV168" s="45"/>
      <c r="CW168" s="46"/>
      <c r="CX168" s="46"/>
      <c r="CY168" s="46"/>
      <c r="CZ168" s="46"/>
      <c r="DA168" s="48"/>
      <c r="DB168" s="49"/>
      <c r="DC168" s="17"/>
      <c r="DE168" s="19"/>
      <c r="DG168" s="11">
        <v>38.511730194091797</v>
      </c>
      <c r="DH168" s="50">
        <v>146659.20000000001</v>
      </c>
      <c r="DJ168" s="21">
        <f t="shared" si="46"/>
        <v>43</v>
      </c>
      <c r="DL168" s="12">
        <f t="shared" si="40"/>
        <v>5.7821091139960146</v>
      </c>
    </row>
    <row r="169" spans="1:116" ht="15">
      <c r="A169" s="2" t="s">
        <v>513</v>
      </c>
      <c r="B169" s="1" t="s">
        <v>512</v>
      </c>
      <c r="C169" s="1" t="s">
        <v>512</v>
      </c>
      <c r="D169" s="10">
        <v>16100000</v>
      </c>
      <c r="E169" s="10">
        <v>41000000</v>
      </c>
      <c r="F169" s="11">
        <f t="shared" si="36"/>
        <v>2.7492729256290893</v>
      </c>
      <c r="G169" s="51">
        <v>18760000000</v>
      </c>
      <c r="H169" s="12">
        <v>89992885423</v>
      </c>
      <c r="I169" s="11">
        <f>G169/BA169</f>
        <v>2381.861086712694</v>
      </c>
      <c r="J169" s="11">
        <v>4490.0145182453753</v>
      </c>
      <c r="K169" s="11">
        <v>1.4405380000000001</v>
      </c>
      <c r="L169" s="11">
        <v>2.035949</v>
      </c>
      <c r="M169" s="12">
        <f>T169/(BC169/100)</f>
        <v>1355.9388138484146</v>
      </c>
      <c r="N169" s="12">
        <f t="shared" si="47"/>
        <v>2280.009110011878</v>
      </c>
      <c r="O169" s="14"/>
      <c r="Q169" s="11">
        <v>481.37900000000002</v>
      </c>
      <c r="R169" s="11">
        <v>557.39750000000004</v>
      </c>
      <c r="S169" s="11">
        <v>622.76509999999996</v>
      </c>
      <c r="T169" s="11">
        <v>663.33150000000001</v>
      </c>
      <c r="U169" s="11">
        <v>674.72649999999999</v>
      </c>
      <c r="V169" s="11">
        <v>606.96540000000005</v>
      </c>
      <c r="W169" s="11">
        <v>663.35379999999998</v>
      </c>
      <c r="X169" s="11">
        <v>641.79499999999996</v>
      </c>
      <c r="Y169" s="11">
        <v>719.34270000000004</v>
      </c>
      <c r="Z169" s="11">
        <v>940.94619999999998</v>
      </c>
      <c r="AA169" s="11">
        <v>983.6617</v>
      </c>
      <c r="AB169" s="11">
        <v>1039.4870000000001</v>
      </c>
      <c r="AC169" s="11">
        <v>1135.058</v>
      </c>
      <c r="AD169" s="11">
        <v>1189.046</v>
      </c>
      <c r="AE169" s="11">
        <f t="shared" si="42"/>
        <v>1.7165638784941015</v>
      </c>
      <c r="AF169" s="53">
        <v>0.22861916201497501</v>
      </c>
      <c r="AG169" s="11">
        <v>19.20337</v>
      </c>
      <c r="AH169" s="11">
        <v>22.534179999999999</v>
      </c>
      <c r="AI169" s="11">
        <v>20.32921</v>
      </c>
      <c r="AJ169" s="11">
        <v>18.989070000000002</v>
      </c>
      <c r="AL169" s="11">
        <v>17.88371585691775</v>
      </c>
      <c r="AM169" s="5"/>
      <c r="AN169" s="5">
        <v>19.775775864712806</v>
      </c>
      <c r="AO169" s="5"/>
      <c r="AP169" s="5">
        <v>1.9542283150529323</v>
      </c>
      <c r="AR169" s="11">
        <v>1.940007343</v>
      </c>
      <c r="AS169" s="5"/>
      <c r="AT169" s="5">
        <v>35.152118073784919</v>
      </c>
      <c r="AU169" s="5"/>
      <c r="AV169" s="5">
        <v>58.379992970326256</v>
      </c>
      <c r="AW169" s="11">
        <v>0.14285714285714285</v>
      </c>
      <c r="AY169" s="4" t="s">
        <v>430</v>
      </c>
      <c r="AZ169" s="12">
        <v>-300000</v>
      </c>
      <c r="BA169" s="12">
        <v>7876194</v>
      </c>
      <c r="BB169" s="10">
        <v>21381882.109999999</v>
      </c>
      <c r="BC169" s="11">
        <f>BA169*100/D169</f>
        <v>48.920459627329194</v>
      </c>
      <c r="BD169" s="16">
        <v>52.150931975609758</v>
      </c>
      <c r="BE169" s="5"/>
      <c r="BF169" s="5">
        <v>24.27947908194627</v>
      </c>
      <c r="BG169" s="5"/>
      <c r="BH169" s="5">
        <v>28.792025561398177</v>
      </c>
      <c r="BJ169" s="11">
        <v>73.281499999999994</v>
      </c>
      <c r="BK169" s="3">
        <v>3936</v>
      </c>
      <c r="BL169" s="12">
        <v>2.2780226437500621</v>
      </c>
      <c r="BM169" s="5">
        <v>0.24696940421766403</v>
      </c>
      <c r="BN169" s="5">
        <v>0</v>
      </c>
      <c r="BO169" s="5">
        <v>0.14628940366107748</v>
      </c>
      <c r="BP169" s="5">
        <v>6.7510000000000003</v>
      </c>
      <c r="BQ169" s="5">
        <v>5.52</v>
      </c>
      <c r="BR169" s="3">
        <v>68.400000000000006</v>
      </c>
      <c r="BS169" s="11">
        <v>100</v>
      </c>
      <c r="BT169" s="11">
        <v>6.3701291084289551</v>
      </c>
      <c r="BU169" s="10">
        <v>2017</v>
      </c>
      <c r="BV169" s="11">
        <v>48.665853658536591</v>
      </c>
      <c r="BW169" s="11">
        <v>56.290390243902436</v>
      </c>
      <c r="BX169" s="17">
        <v>95.88030988889966</v>
      </c>
      <c r="BY169" s="17">
        <v>91.574087672141729</v>
      </c>
      <c r="BZ169" s="17">
        <v>2.2282000000000002</v>
      </c>
      <c r="CA169" s="17">
        <v>5.1098999999999997</v>
      </c>
      <c r="CB169" s="17">
        <v>27.408760000000001</v>
      </c>
      <c r="CC169" s="17">
        <v>0.7</v>
      </c>
      <c r="CD169" s="17">
        <v>0.5</v>
      </c>
      <c r="CE169" s="17">
        <v>4.4607000000000001</v>
      </c>
      <c r="CG169" s="5">
        <v>1.545529645807816</v>
      </c>
      <c r="CH169" s="5">
        <v>0.39534922694138924</v>
      </c>
      <c r="CI169" s="5">
        <v>39.940249275184321</v>
      </c>
      <c r="CJ169" s="8">
        <v>7.3879999999999999</v>
      </c>
      <c r="CK169" s="11">
        <v>44</v>
      </c>
      <c r="CL169" s="3">
        <v>37.58</v>
      </c>
      <c r="CM169" s="5">
        <v>44.83</v>
      </c>
      <c r="CN169" s="5">
        <v>6.8</v>
      </c>
      <c r="CP169" s="11">
        <v>0.73529601097106934</v>
      </c>
      <c r="CQ169" s="11">
        <v>-0.43875110499999997</v>
      </c>
      <c r="CR169" s="11">
        <v>-0.41844372099999999</v>
      </c>
      <c r="CS169" s="12">
        <v>4</v>
      </c>
      <c r="CT169" s="11">
        <v>-8.2915830999999995E-2</v>
      </c>
      <c r="CV169" s="45">
        <v>53.5</v>
      </c>
      <c r="CW169" s="45">
        <v>76.099999999999994</v>
      </c>
      <c r="CX169" s="45">
        <v>56.699999999999996</v>
      </c>
      <c r="CY169" s="45">
        <v>75.099999999999994</v>
      </c>
      <c r="CZ169" s="45">
        <v>57.999999999999993</v>
      </c>
      <c r="DA169" s="45">
        <v>8.1</v>
      </c>
      <c r="DB169" s="49">
        <v>4.4000000000000004</v>
      </c>
      <c r="DC169" s="17">
        <v>83.5</v>
      </c>
      <c r="DD169" s="12">
        <v>1</v>
      </c>
      <c r="DG169" s="11">
        <v>-6.396082878112793</v>
      </c>
      <c r="DH169" s="50">
        <v>944552.2</v>
      </c>
      <c r="DJ169" s="21">
        <f t="shared" si="46"/>
        <v>15</v>
      </c>
      <c r="DL169" s="12" t="e">
        <f t="shared" si="40"/>
        <v>#DIV/0!</v>
      </c>
    </row>
    <row r="170" spans="1:116" ht="15">
      <c r="A170" s="2" t="s">
        <v>498</v>
      </c>
      <c r="B170" s="1" t="s">
        <v>497</v>
      </c>
      <c r="C170" s="1" t="s">
        <v>497</v>
      </c>
      <c r="D170" s="10">
        <v>42300000</v>
      </c>
      <c r="E170" s="10">
        <v>65900000</v>
      </c>
      <c r="F170" s="11">
        <f t="shared" si="36"/>
        <v>1.3039745748712623</v>
      </c>
      <c r="G170" s="51">
        <v>217400000000</v>
      </c>
      <c r="H170" s="22">
        <v>1699350000000</v>
      </c>
      <c r="I170" s="11">
        <f>G170/BA170</f>
        <v>10815.92039800995</v>
      </c>
      <c r="J170" s="11">
        <v>45174.929163058783</v>
      </c>
      <c r="K170" s="11">
        <v>1.7334540000000001</v>
      </c>
      <c r="L170" s="11">
        <v>2.430812</v>
      </c>
      <c r="M170" s="12">
        <f>T170/(BC170/100)</f>
        <v>3927.788597014925</v>
      </c>
      <c r="N170" s="12">
        <f t="shared" si="47"/>
        <v>13278.858011547607</v>
      </c>
      <c r="O170" s="14">
        <v>1014.169</v>
      </c>
      <c r="P170" s="15">
        <v>738.56119999999999</v>
      </c>
      <c r="Q170" s="11">
        <v>961.44290000000001</v>
      </c>
      <c r="R170" s="11">
        <v>1174.6610000000001</v>
      </c>
      <c r="S170" s="11">
        <v>1576.08</v>
      </c>
      <c r="T170" s="11">
        <v>1866.396</v>
      </c>
      <c r="U170" s="11">
        <v>2442.5410000000002</v>
      </c>
      <c r="V170" s="11">
        <v>3028.7660000000001</v>
      </c>
      <c r="W170" s="11">
        <v>4455.1229999999996</v>
      </c>
      <c r="X170" s="11">
        <v>6162.2520000000004</v>
      </c>
      <c r="Y170" s="11">
        <v>5762.3450000000003</v>
      </c>
      <c r="Z170" s="11">
        <v>7110.5659999999998</v>
      </c>
      <c r="AA170" s="11">
        <v>7438.8950000000004</v>
      </c>
      <c r="AB170" s="11">
        <v>7753.3069999999998</v>
      </c>
      <c r="AC170" s="11">
        <v>7857.0590000000002</v>
      </c>
      <c r="AD170" s="11">
        <v>7794.2529999999997</v>
      </c>
      <c r="AE170" s="11">
        <f t="shared" si="42"/>
        <v>4.2040510844045036</v>
      </c>
      <c r="AF170" s="53">
        <v>1.5181841257150701</v>
      </c>
      <c r="AG170" s="11">
        <v>35.520330000000001</v>
      </c>
      <c r="AH170" s="11">
        <v>22.259209999999999</v>
      </c>
      <c r="AI170" s="11">
        <v>35.204450000000001</v>
      </c>
      <c r="AJ170" s="11">
        <v>32.241810000000001</v>
      </c>
      <c r="AK170" s="11">
        <v>22.123343814124077</v>
      </c>
      <c r="AL170" s="11">
        <v>32.367768513316349</v>
      </c>
      <c r="AM170" s="5">
        <v>10.319815776415272</v>
      </c>
      <c r="AN170" s="5">
        <v>13.288474998936547</v>
      </c>
      <c r="AO170" s="5">
        <v>0.58424005448477112</v>
      </c>
      <c r="AP170" s="5">
        <v>-1.9274957644552355</v>
      </c>
      <c r="AQ170" s="11">
        <v>0.575337977</v>
      </c>
      <c r="AR170" s="11">
        <v>1.8865849029999999</v>
      </c>
      <c r="AS170" s="5">
        <v>22.980516597862508</v>
      </c>
      <c r="AT170" s="5">
        <v>57.848365460629346</v>
      </c>
      <c r="AU170" s="5">
        <v>41.345173191258709</v>
      </c>
      <c r="AV170" s="5">
        <v>126.21591620109571</v>
      </c>
      <c r="AW170" s="11">
        <v>1</v>
      </c>
      <c r="AX170" s="11">
        <v>4.5582563479999996</v>
      </c>
      <c r="AY170" s="4" t="s">
        <v>445</v>
      </c>
      <c r="AZ170" s="12">
        <v>300000</v>
      </c>
      <c r="BA170" s="22">
        <v>20100000</v>
      </c>
      <c r="BB170" s="10">
        <v>38681132.990000002</v>
      </c>
      <c r="BC170" s="11">
        <f>BA170*100/D170</f>
        <v>47.5177304964539</v>
      </c>
      <c r="BD170" s="16">
        <v>58.696711669195757</v>
      </c>
      <c r="BE170" s="5">
        <v>25.783053141530864</v>
      </c>
      <c r="BF170" s="5">
        <v>43.312091917599879</v>
      </c>
      <c r="BG170" s="5">
        <v>26.871084761301912</v>
      </c>
      <c r="BH170" s="5">
        <v>11.6296226320241</v>
      </c>
      <c r="BI170" s="17">
        <v>486.72730919999998</v>
      </c>
      <c r="BJ170" s="11">
        <v>41.115954199999997</v>
      </c>
      <c r="BK170" s="3"/>
      <c r="BL170" s="12">
        <v>7.1131904571022841E-3</v>
      </c>
      <c r="BM170" s="5">
        <v>2.9904163269289978</v>
      </c>
      <c r="BN170" s="5">
        <v>0.17489737291530053</v>
      </c>
      <c r="BO170" s="5">
        <v>4.1398454111810787</v>
      </c>
      <c r="BP170" s="5">
        <v>4.4870000000000001</v>
      </c>
      <c r="BQ170" s="5">
        <v>1.8220000000000001</v>
      </c>
      <c r="BR170" s="3">
        <v>12</v>
      </c>
      <c r="BS170" s="11">
        <v>55.675661563873291</v>
      </c>
      <c r="BT170" s="11">
        <v>6.542050838470459</v>
      </c>
      <c r="BU170" s="10">
        <v>2529</v>
      </c>
      <c r="BV170" s="11">
        <v>62.212390243902448</v>
      </c>
      <c r="BW170" s="11">
        <v>69.053975609756108</v>
      </c>
      <c r="BX170" s="17">
        <v>85.851122915437713</v>
      </c>
      <c r="BY170" s="17">
        <v>41.368609848369708</v>
      </c>
      <c r="BZ170" s="17">
        <v>3.3586</v>
      </c>
      <c r="CA170" s="17">
        <v>6.5583</v>
      </c>
      <c r="CB170" s="17">
        <v>75.628029999999995</v>
      </c>
      <c r="CC170" s="17">
        <v>9.1</v>
      </c>
      <c r="CD170" s="17">
        <v>8.9</v>
      </c>
      <c r="CE170" s="17">
        <v>6.2013999999999996</v>
      </c>
      <c r="CF170" s="17">
        <v>422</v>
      </c>
      <c r="CG170" s="5">
        <v>25.804807101726073</v>
      </c>
      <c r="CH170" s="5">
        <v>10.365380702768975</v>
      </c>
      <c r="CI170" s="5">
        <v>122.56797053386714</v>
      </c>
      <c r="CJ170" s="8">
        <v>58.341999999999999</v>
      </c>
      <c r="CK170" s="11">
        <v>41.740001678466797</v>
      </c>
      <c r="CL170" s="3">
        <v>53.57</v>
      </c>
      <c r="CM170" s="5">
        <v>58.58</v>
      </c>
      <c r="CN170" s="5">
        <v>3.86</v>
      </c>
      <c r="CP170" s="11">
        <v>0.63382399082183838</v>
      </c>
      <c r="CQ170" s="11">
        <v>-0.133679771</v>
      </c>
      <c r="CR170" s="11">
        <v>-0.23169735499999999</v>
      </c>
      <c r="CS170" s="12">
        <v>5</v>
      </c>
      <c r="CT170" s="11">
        <v>1.1051803200000001</v>
      </c>
      <c r="CU170" s="11">
        <v>0.5</v>
      </c>
      <c r="CV170" s="45">
        <v>58.699999999999996</v>
      </c>
      <c r="CW170" s="45">
        <v>54.7</v>
      </c>
      <c r="CX170" s="45">
        <v>46.9</v>
      </c>
      <c r="CY170" s="45">
        <v>30</v>
      </c>
      <c r="CZ170" s="46"/>
      <c r="DA170" s="45">
        <v>41.5</v>
      </c>
      <c r="DB170" s="49"/>
      <c r="DC170" s="17"/>
      <c r="DE170" s="12">
        <v>1</v>
      </c>
      <c r="DG170" s="11">
        <v>15.078860282897949</v>
      </c>
      <c r="DH170" s="50">
        <v>506001.2</v>
      </c>
      <c r="DI170" s="20">
        <v>0.11315520107746124</v>
      </c>
      <c r="DJ170" s="21">
        <f t="shared" si="46"/>
        <v>5</v>
      </c>
      <c r="DL170" s="12">
        <f t="shared" si="40"/>
        <v>1.8625445451688094</v>
      </c>
    </row>
    <row r="171" spans="1:116" ht="15">
      <c r="A171" s="2" t="s">
        <v>503</v>
      </c>
      <c r="B171" s="1" t="s">
        <v>271</v>
      </c>
      <c r="C171" s="1" t="s">
        <v>271</v>
      </c>
      <c r="D171" s="10">
        <v>676582</v>
      </c>
      <c r="E171" s="10">
        <v>1132000</v>
      </c>
      <c r="F171" s="11">
        <f t="shared" si="36"/>
        <v>1.5137870775784383</v>
      </c>
      <c r="G171" s="51"/>
      <c r="H171" s="13">
        <v>2695136708</v>
      </c>
      <c r="J171" s="11">
        <v>6093.1791853181594</v>
      </c>
      <c r="N171" s="12">
        <f t="shared" si="47"/>
        <v>2951.8965277836855</v>
      </c>
      <c r="O171" s="14"/>
      <c r="Y171" s="11">
        <v>1132.5930000000001</v>
      </c>
      <c r="Z171" s="11">
        <v>919.67020000000002</v>
      </c>
      <c r="AA171" s="11">
        <v>902.49</v>
      </c>
      <c r="AB171" s="11">
        <v>1088.4580000000001</v>
      </c>
      <c r="AC171" s="11">
        <v>956.91740000000004</v>
      </c>
      <c r="AD171" s="11">
        <v>1155.0550000000001</v>
      </c>
      <c r="AF171" s="53"/>
      <c r="AH171" s="11">
        <v>18.8658</v>
      </c>
      <c r="AJ171" s="11">
        <v>-49.927770000000002</v>
      </c>
      <c r="AM171" s="5"/>
      <c r="AN171" s="5"/>
      <c r="AO171" s="5"/>
      <c r="AP171" s="5"/>
      <c r="AS171" s="5"/>
      <c r="AT171" s="5"/>
      <c r="AU171" s="5"/>
      <c r="AV171" s="5"/>
      <c r="AY171" s="4"/>
      <c r="AZ171" s="12">
        <v>10000</v>
      </c>
      <c r="BB171" s="10">
        <v>442943.12070000003</v>
      </c>
      <c r="BC171" s="11"/>
      <c r="BD171" s="16">
        <v>39.129250945229685</v>
      </c>
      <c r="BE171" s="5"/>
      <c r="BF171" s="5"/>
      <c r="BG171" s="5"/>
      <c r="BH171" s="5"/>
      <c r="BJ171" s="11">
        <v>79.590093899999999</v>
      </c>
      <c r="BK171" s="3">
        <v>915</v>
      </c>
      <c r="BM171" s="5"/>
      <c r="BN171" s="5"/>
      <c r="BO171" s="5">
        <v>0.17215763700487061</v>
      </c>
      <c r="BP171" s="5">
        <v>5.1470000000000002</v>
      </c>
      <c r="BQ171" s="5">
        <v>6.3780000000000001</v>
      </c>
      <c r="BR171" s="3">
        <v>48.1</v>
      </c>
      <c r="BU171" s="10">
        <v>2016</v>
      </c>
      <c r="BV171" s="11">
        <v>35.133975609756106</v>
      </c>
      <c r="BW171" s="11">
        <v>61.579195121951223</v>
      </c>
      <c r="BX171" s="17">
        <v>80.899919289749818</v>
      </c>
      <c r="BY171" s="17">
        <v>92.11519526013501</v>
      </c>
      <c r="CB171" s="17">
        <v>51.238819999999997</v>
      </c>
      <c r="CG171" s="5"/>
      <c r="CH171" s="5"/>
      <c r="CI171" s="5"/>
      <c r="CJ171" s="8"/>
      <c r="CL171" s="3">
        <v>31.93</v>
      </c>
      <c r="CM171" s="5">
        <v>41.27</v>
      </c>
      <c r="CN171" s="5">
        <v>8.9499999999999993</v>
      </c>
      <c r="CQ171" s="11">
        <v>-1.247561715</v>
      </c>
      <c r="CR171" s="11">
        <v>-0.98569370000000001</v>
      </c>
      <c r="CT171" s="11">
        <v>0.483246442</v>
      </c>
      <c r="CV171" s="45"/>
      <c r="CW171" s="46"/>
      <c r="CX171" s="46"/>
      <c r="CY171" s="46"/>
      <c r="CZ171" s="46"/>
      <c r="DA171" s="48"/>
      <c r="DB171" s="49"/>
      <c r="DC171" s="17"/>
      <c r="DH171" s="50"/>
      <c r="DI171" s="20">
        <v>0.51570039987564087</v>
      </c>
      <c r="DJ171" s="21">
        <f t="shared" si="46"/>
        <v>69</v>
      </c>
      <c r="DL171" s="12">
        <f t="shared" si="40"/>
        <v>4.3633424053168612</v>
      </c>
    </row>
    <row r="172" spans="1:116" ht="15">
      <c r="A172" s="2" t="s">
        <v>496</v>
      </c>
      <c r="B172" s="1" t="s">
        <v>495</v>
      </c>
      <c r="C172" s="1" t="s">
        <v>495</v>
      </c>
      <c r="D172" s="10">
        <v>2203646</v>
      </c>
      <c r="E172" s="10">
        <v>6405000</v>
      </c>
      <c r="F172" s="11">
        <f t="shared" si="36"/>
        <v>3.1381343353477122</v>
      </c>
      <c r="G172" s="51">
        <v>6333000000</v>
      </c>
      <c r="H172" s="13">
        <v>10961017484</v>
      </c>
      <c r="I172" s="11">
        <f>G172/BA172</f>
        <v>7440.7978960389055</v>
      </c>
      <c r="J172" s="11">
        <v>3826.8916178269847</v>
      </c>
      <c r="K172" s="11">
        <v>1.3563430000000001</v>
      </c>
      <c r="L172" s="11">
        <v>2.1171039999999999</v>
      </c>
      <c r="M172" s="12">
        <f>T172/(BC172/100)</f>
        <v>3447.6514525805105</v>
      </c>
      <c r="N172" s="12">
        <f t="shared" si="47"/>
        <v>1588.6903160457318</v>
      </c>
      <c r="O172" s="14"/>
      <c r="Q172" s="11">
        <v>765.22720000000004</v>
      </c>
      <c r="R172" s="11">
        <v>1056.473</v>
      </c>
      <c r="S172" s="11">
        <v>1239.425</v>
      </c>
      <c r="T172" s="11">
        <v>1331.5930000000001</v>
      </c>
      <c r="U172" s="11">
        <v>1335.626</v>
      </c>
      <c r="V172" s="11">
        <v>966.14530000000002</v>
      </c>
      <c r="W172" s="11">
        <v>1051.172</v>
      </c>
      <c r="X172" s="11">
        <v>884.90920000000006</v>
      </c>
      <c r="Y172" s="11">
        <v>838.72889999999995</v>
      </c>
      <c r="Z172" s="11">
        <v>737.84490000000005</v>
      </c>
      <c r="AA172" s="11">
        <v>752.15809999999999</v>
      </c>
      <c r="AB172" s="11">
        <v>742.99929999999995</v>
      </c>
      <c r="AC172" s="11">
        <v>730.39430000000004</v>
      </c>
      <c r="AD172" s="11">
        <v>734.12950000000001</v>
      </c>
      <c r="AE172" s="11">
        <f t="shared" si="42"/>
        <v>-1.7513111920087512</v>
      </c>
      <c r="AF172" s="53">
        <v>-2.49993987428457</v>
      </c>
      <c r="AG172" s="11">
        <v>35.37903</v>
      </c>
      <c r="AH172" s="11">
        <v>17.54279</v>
      </c>
      <c r="AI172" s="11">
        <v>22.13627</v>
      </c>
      <c r="AJ172" s="11">
        <v>-5.4618469999999997</v>
      </c>
      <c r="AK172" s="11">
        <v>17.377127118170748</v>
      </c>
      <c r="AM172" s="5">
        <v>21.708088383446537</v>
      </c>
      <c r="AN172" s="5"/>
      <c r="AO172" s="5">
        <v>0.94863314033556323</v>
      </c>
      <c r="AP172" s="5"/>
      <c r="AQ172" s="11">
        <v>0.84432128900000003</v>
      </c>
      <c r="AR172" s="11">
        <v>1.7560143459999999</v>
      </c>
      <c r="AS172" s="5">
        <v>53.694988365873677</v>
      </c>
      <c r="AT172" s="5"/>
      <c r="AU172" s="5">
        <v>97.102706877106755</v>
      </c>
      <c r="AV172" s="5"/>
      <c r="AX172" s="11">
        <v>18.29286239</v>
      </c>
      <c r="AY172" s="4"/>
      <c r="AZ172" s="12">
        <v>-5430</v>
      </c>
      <c r="BA172" s="12">
        <v>851118.4</v>
      </c>
      <c r="BB172" s="10">
        <v>2959733.1839999999</v>
      </c>
      <c r="BC172" s="11">
        <f>BA172*100/D172</f>
        <v>38.623190839181973</v>
      </c>
      <c r="BD172" s="16">
        <v>46.209729648711942</v>
      </c>
      <c r="BE172" s="5">
        <v>26.530613003100576</v>
      </c>
      <c r="BF172" s="5"/>
      <c r="BG172" s="5">
        <v>26.606198601081292</v>
      </c>
      <c r="BH172" s="5"/>
      <c r="BJ172" s="11">
        <v>53.407079599999996</v>
      </c>
      <c r="BK172" s="3"/>
      <c r="BL172" s="12">
        <v>1.3019754898245435</v>
      </c>
      <c r="BM172" s="5">
        <v>0</v>
      </c>
      <c r="BN172" s="5">
        <v>2.2997985205326978</v>
      </c>
      <c r="BO172" s="5">
        <v>0.20877343764259793</v>
      </c>
      <c r="BP172" s="5">
        <v>7.2759999999999998</v>
      </c>
      <c r="BQ172" s="5">
        <v>4.1660000000000004</v>
      </c>
      <c r="BR172" s="3">
        <v>64.3</v>
      </c>
      <c r="BS172" s="11">
        <v>100</v>
      </c>
      <c r="BT172" s="11">
        <v>25.0814208984375</v>
      </c>
      <c r="BU172" s="10">
        <v>2146</v>
      </c>
      <c r="BV172" s="11">
        <v>52.136365853658546</v>
      </c>
      <c r="BW172" s="11">
        <v>62.871170731707316</v>
      </c>
      <c r="BX172" s="17">
        <v>94.565853317307997</v>
      </c>
      <c r="BY172" s="17">
        <v>76.749499082552646</v>
      </c>
      <c r="BZ172" s="17">
        <v>1.0224</v>
      </c>
      <c r="CA172" s="17">
        <v>5.2664</v>
      </c>
      <c r="CC172" s="17">
        <v>2.5</v>
      </c>
      <c r="CD172" s="17">
        <v>1.6</v>
      </c>
      <c r="CE172" s="17">
        <v>3.2850999999999999</v>
      </c>
      <c r="CG172" s="5">
        <v>5.3836052961549496</v>
      </c>
      <c r="CH172" s="5">
        <v>2.7001578729561619</v>
      </c>
      <c r="CI172" s="5">
        <v>33.048223245565197</v>
      </c>
      <c r="CJ172" s="8">
        <v>30.106000000000002</v>
      </c>
      <c r="CL172" s="3">
        <v>34.409999999999997</v>
      </c>
      <c r="CM172" s="5">
        <v>47.06302608</v>
      </c>
      <c r="CN172" s="5">
        <v>5.4359828527999996</v>
      </c>
      <c r="CP172" s="11">
        <v>0.70992797613143921</v>
      </c>
      <c r="CQ172" s="11">
        <v>-0.89515288699999995</v>
      </c>
      <c r="CR172" s="11">
        <v>-1.0797902210000001</v>
      </c>
      <c r="CS172" s="12">
        <v>5</v>
      </c>
      <c r="CT172" s="11">
        <v>0.21337430600000001</v>
      </c>
      <c r="CV172" s="45"/>
      <c r="CW172" s="46"/>
      <c r="CX172" s="46"/>
      <c r="CY172" s="46"/>
      <c r="CZ172" s="46"/>
      <c r="DA172" s="48"/>
      <c r="DB172" s="49"/>
      <c r="DC172" s="17"/>
      <c r="DE172" s="12">
        <v>1</v>
      </c>
      <c r="DG172" s="11">
        <v>8.5543289184570312</v>
      </c>
      <c r="DH172" s="50">
        <v>60296.58</v>
      </c>
      <c r="DJ172" s="21">
        <f t="shared" si="46"/>
        <v>26</v>
      </c>
      <c r="DL172" s="12" t="e">
        <f t="shared" si="40"/>
        <v>#DIV/0!</v>
      </c>
    </row>
    <row r="173" spans="1:116" ht="15">
      <c r="A173" s="2" t="s">
        <v>505</v>
      </c>
      <c r="B173" s="1" t="s">
        <v>504</v>
      </c>
      <c r="C173" s="1" t="s">
        <v>504</v>
      </c>
      <c r="D173" s="10">
        <v>89200</v>
      </c>
      <c r="E173" s="10">
        <v>105000</v>
      </c>
      <c r="F173" s="11">
        <f t="shared" si="36"/>
        <v>0.47964503109282247</v>
      </c>
      <c r="G173" s="51"/>
      <c r="H173" s="13">
        <v>1971263919</v>
      </c>
      <c r="J173" s="11">
        <v>46459.33618656858</v>
      </c>
      <c r="K173" s="11">
        <v>2.4760719999999998</v>
      </c>
      <c r="L173" s="11">
        <v>2.907565</v>
      </c>
      <c r="N173" s="12">
        <f t="shared" si="47"/>
        <v>19683.226355669944</v>
      </c>
      <c r="O173" s="14"/>
      <c r="S173" s="11">
        <v>2742.2510000000002</v>
      </c>
      <c r="T173" s="11">
        <v>2800.8589999999999</v>
      </c>
      <c r="U173" s="11">
        <v>3465.3069999999998</v>
      </c>
      <c r="V173" s="11">
        <v>5135.134</v>
      </c>
      <c r="W173" s="11">
        <v>5322.5029999999997</v>
      </c>
      <c r="X173" s="11">
        <v>6121.8689999999997</v>
      </c>
      <c r="Y173" s="11">
        <v>6485.2060000000001</v>
      </c>
      <c r="Z173" s="11">
        <v>7822.8639999999996</v>
      </c>
      <c r="AA173" s="11">
        <v>7966.4840000000004</v>
      </c>
      <c r="AB173" s="11">
        <v>7586.0910000000003</v>
      </c>
      <c r="AC173" s="11">
        <v>7797.1549999999997</v>
      </c>
      <c r="AD173" s="11">
        <v>7875.6239999999998</v>
      </c>
      <c r="AE173" s="11">
        <f t="shared" si="42"/>
        <v>3.0407243053571578</v>
      </c>
      <c r="AF173" s="53"/>
      <c r="AG173" s="11">
        <v>27.43431</v>
      </c>
      <c r="AH173" s="11">
        <v>25.406590000000001</v>
      </c>
      <c r="AI173" s="11">
        <v>21.157360000000001</v>
      </c>
      <c r="AJ173" s="11">
        <v>-19.22644</v>
      </c>
      <c r="AK173" s="11">
        <v>-1.8954957973447077</v>
      </c>
      <c r="AL173" s="11">
        <v>-19.251613541960005</v>
      </c>
      <c r="AM173" s="5">
        <v>12.992954229878318</v>
      </c>
      <c r="AN173" s="5">
        <v>19.667510627729822</v>
      </c>
      <c r="AO173" s="5">
        <v>0</v>
      </c>
      <c r="AP173" s="5"/>
      <c r="AR173" s="11">
        <v>4.7059613469999997</v>
      </c>
      <c r="AS173" s="5">
        <v>70.818084143312319</v>
      </c>
      <c r="AT173" s="5">
        <v>58.491422714716968</v>
      </c>
      <c r="AU173" s="5">
        <v>112.14795311840567</v>
      </c>
      <c r="AV173" s="5">
        <v>71.653415031107485</v>
      </c>
      <c r="AY173" s="4"/>
      <c r="AZ173" s="12">
        <v>-9000</v>
      </c>
      <c r="BB173" s="10">
        <v>42012.447809999998</v>
      </c>
      <c r="BC173" s="11"/>
      <c r="BD173" s="16">
        <v>40.011855057142853</v>
      </c>
      <c r="BE173" s="5">
        <v>10.365798527669254</v>
      </c>
      <c r="BF173" s="5">
        <v>18.485385800183831</v>
      </c>
      <c r="BG173" s="5">
        <v>50.111590678728291</v>
      </c>
      <c r="BH173" s="5">
        <v>19.642465323312884</v>
      </c>
      <c r="BI173" s="17">
        <v>1412.452102</v>
      </c>
      <c r="BJ173" s="11">
        <v>26.923076899999998</v>
      </c>
      <c r="BK173" s="3">
        <v>30977</v>
      </c>
      <c r="BL173" s="12">
        <v>0</v>
      </c>
      <c r="BM173" s="5">
        <v>0</v>
      </c>
      <c r="BN173" s="5">
        <v>4.1442907185024226E-2</v>
      </c>
      <c r="BO173" s="5">
        <v>1.7064017231676791</v>
      </c>
      <c r="BP173" s="5">
        <v>5.4260000000000002</v>
      </c>
      <c r="BQ173" s="5">
        <v>3.9279999999999999</v>
      </c>
      <c r="BR173" s="3">
        <v>16.600000000000001</v>
      </c>
      <c r="BV173" s="11">
        <v>66.323390243902452</v>
      </c>
      <c r="BW173" s="11">
        <v>72.013878048780484</v>
      </c>
      <c r="BX173" s="17">
        <v>99.639174157183419</v>
      </c>
      <c r="BY173" s="17">
        <v>76.335204626787203</v>
      </c>
      <c r="BZ173" s="17">
        <v>6.7226999999999997</v>
      </c>
      <c r="CA173" s="17">
        <v>10.457800000000001</v>
      </c>
      <c r="CC173" s="17">
        <v>7.7</v>
      </c>
      <c r="CD173" s="17">
        <v>5</v>
      </c>
      <c r="CE173" s="17">
        <v>10.240500000000001</v>
      </c>
      <c r="CG173" s="5">
        <v>8.0794867602219931</v>
      </c>
      <c r="CH173" s="5">
        <v>29.817153519866878</v>
      </c>
      <c r="CI173" s="5">
        <v>50.977714082353053</v>
      </c>
      <c r="CJ173" s="8">
        <v>49.027999999999999</v>
      </c>
      <c r="CL173" s="3"/>
      <c r="CM173" s="5"/>
      <c r="CN173" s="5"/>
      <c r="CQ173" s="11">
        <v>-2.8035765000000001E-2</v>
      </c>
      <c r="CR173" s="11">
        <v>-0.70277515099999999</v>
      </c>
      <c r="CS173" s="12">
        <v>5</v>
      </c>
      <c r="CT173" s="11">
        <v>-0.20095838999999999</v>
      </c>
      <c r="CV173" s="45"/>
      <c r="CW173" s="46"/>
      <c r="CX173" s="46"/>
      <c r="CY173" s="46"/>
      <c r="CZ173" s="46"/>
      <c r="DA173" s="48"/>
      <c r="DB173" s="49"/>
      <c r="DC173" s="17"/>
      <c r="DE173" s="13"/>
      <c r="DH173" s="50"/>
      <c r="DI173" s="20">
        <v>0.28246268630027771</v>
      </c>
      <c r="DJ173" s="21">
        <f t="shared" si="46"/>
        <v>35</v>
      </c>
      <c r="DL173" s="12">
        <f t="shared" si="40"/>
        <v>-8.4632206783008535E-2</v>
      </c>
    </row>
    <row r="174" spans="1:116" ht="15">
      <c r="A174" s="2" t="s">
        <v>272</v>
      </c>
      <c r="B174" s="1" t="s">
        <v>506</v>
      </c>
      <c r="C174" s="1" t="s">
        <v>506</v>
      </c>
      <c r="D174" s="10">
        <v>1006931</v>
      </c>
      <c r="E174" s="10">
        <v>1230000</v>
      </c>
      <c r="F174" s="11">
        <f t="shared" si="36"/>
        <v>0.58855023045007471</v>
      </c>
      <c r="G174" s="51">
        <v>22780000000</v>
      </c>
      <c r="H174" s="12">
        <v>65529676837</v>
      </c>
      <c r="I174" s="11">
        <f>G174/BA174</f>
        <v>61916.626734338264</v>
      </c>
      <c r="J174" s="11">
        <v>101589.24480522719</v>
      </c>
      <c r="K174" s="11">
        <v>2.3065500000000001</v>
      </c>
      <c r="L174" s="11">
        <v>2.7289699999999999</v>
      </c>
      <c r="M174" s="12">
        <f>T174/(BC174/100)</f>
        <v>28102.068850799686</v>
      </c>
      <c r="N174" s="12">
        <f t="shared" si="47"/>
        <v>54307.945473546679</v>
      </c>
      <c r="O174" s="14">
        <v>3546.3939999999998</v>
      </c>
      <c r="P174" s="15">
        <v>4315.1530000000002</v>
      </c>
      <c r="Q174" s="11">
        <v>6449.9359999999997</v>
      </c>
      <c r="R174" s="11">
        <v>7649.8270000000002</v>
      </c>
      <c r="S174" s="11">
        <v>9681.8829999999998</v>
      </c>
      <c r="T174" s="11">
        <v>10267.98</v>
      </c>
      <c r="U174" s="11">
        <v>12592.11</v>
      </c>
      <c r="V174" s="11">
        <v>9708.7610000000004</v>
      </c>
      <c r="W174" s="11">
        <v>9211.7540000000008</v>
      </c>
      <c r="X174" s="11">
        <v>10072.27</v>
      </c>
      <c r="Y174" s="11">
        <v>15035.28</v>
      </c>
      <c r="Z174" s="11">
        <v>22922.41</v>
      </c>
      <c r="AA174" s="11">
        <v>23496.48</v>
      </c>
      <c r="AB174" s="11">
        <v>26263.31</v>
      </c>
      <c r="AC174" s="11">
        <v>31684.799999999999</v>
      </c>
      <c r="AD174" s="11">
        <v>30994.84</v>
      </c>
      <c r="AE174" s="11">
        <f t="shared" si="42"/>
        <v>3.2493835994400762</v>
      </c>
      <c r="AF174" s="53">
        <v>1.1225396227579101</v>
      </c>
      <c r="AG174" s="11">
        <v>32.090949999999999</v>
      </c>
      <c r="AH174" s="11">
        <v>11.786289999999999</v>
      </c>
      <c r="AI174" s="11">
        <v>26.502279999999999</v>
      </c>
      <c r="AJ174" s="11">
        <v>47.409390000000002</v>
      </c>
      <c r="AK174" s="11">
        <v>45.133111689821185</v>
      </c>
      <c r="AM174" s="5">
        <v>12.292221282607263</v>
      </c>
      <c r="AN174" s="5"/>
      <c r="AO174" s="5">
        <v>3.7603105834774899</v>
      </c>
      <c r="AP174" s="5"/>
      <c r="AQ174" s="11">
        <v>3.8055927980000002</v>
      </c>
      <c r="AR174" s="11">
        <v>3.3441450320000001</v>
      </c>
      <c r="AS174" s="5">
        <v>35.197449070969391</v>
      </c>
      <c r="AT174" s="5"/>
      <c r="AU174" s="5">
        <v>88.183241435899092</v>
      </c>
      <c r="AV174" s="5"/>
      <c r="AW174" s="11">
        <v>0.22857142857142856</v>
      </c>
      <c r="AY174" s="4"/>
      <c r="AZ174" s="12">
        <v>-20000</v>
      </c>
      <c r="BA174" s="12">
        <v>367914.1</v>
      </c>
      <c r="BB174" s="10">
        <v>701990.34169999999</v>
      </c>
      <c r="BC174" s="11">
        <f>BA174*100/D174</f>
        <v>36.538163985417071</v>
      </c>
      <c r="BD174" s="16">
        <v>57.072385504065039</v>
      </c>
      <c r="BE174" s="5"/>
      <c r="BF174" s="5">
        <v>52.473175917334082</v>
      </c>
      <c r="BG174" s="5"/>
      <c r="BH174" s="5">
        <v>0.41966588889589584</v>
      </c>
      <c r="BI174" s="17">
        <v>767.60901120000005</v>
      </c>
      <c r="BJ174" s="11">
        <v>6.5476190000000001</v>
      </c>
      <c r="BK174" s="3">
        <v>3939</v>
      </c>
      <c r="BL174" s="12">
        <v>0</v>
      </c>
      <c r="BM174" s="5">
        <v>28.225030947766029</v>
      </c>
      <c r="BN174" s="5">
        <v>0</v>
      </c>
      <c r="BO174" s="5">
        <v>27.861733332530253</v>
      </c>
      <c r="BP174" s="5">
        <v>3.411</v>
      </c>
      <c r="BQ174" s="5">
        <v>1.647</v>
      </c>
      <c r="BR174" s="3">
        <v>31.1</v>
      </c>
      <c r="BS174" s="11">
        <v>0</v>
      </c>
      <c r="BT174" s="11">
        <v>0.25205600261688232</v>
      </c>
      <c r="BU174" s="10">
        <v>2713</v>
      </c>
      <c r="BV174" s="11">
        <v>66.412463414634161</v>
      </c>
      <c r="BW174" s="11">
        <v>69.570170731707321</v>
      </c>
      <c r="BX174" s="17">
        <v>75.349997833903743</v>
      </c>
      <c r="BY174" s="17">
        <v>37.788528842590694</v>
      </c>
      <c r="BZ174" s="17">
        <v>6.367</v>
      </c>
      <c r="CA174" s="17">
        <v>9.2441999999999993</v>
      </c>
      <c r="CC174" s="17">
        <v>3.9</v>
      </c>
      <c r="CD174" s="17">
        <v>3.1</v>
      </c>
      <c r="CE174" s="17">
        <v>9.3853000000000009</v>
      </c>
      <c r="CF174" s="17">
        <v>412</v>
      </c>
      <c r="CG174" s="5">
        <v>36.232290067496649</v>
      </c>
      <c r="CH174" s="5">
        <v>23.517370955150401</v>
      </c>
      <c r="CI174" s="5">
        <v>147.17033285148122</v>
      </c>
      <c r="CJ174" s="8">
        <v>79.397000000000006</v>
      </c>
      <c r="CK174" s="11">
        <v>46.090000152587891</v>
      </c>
      <c r="CL174" s="3"/>
      <c r="CM174" s="5"/>
      <c r="CN174" s="5"/>
      <c r="CO174" s="11">
        <v>0.68999999761581421</v>
      </c>
      <c r="CP174" s="11">
        <v>0.64753001928329468</v>
      </c>
      <c r="CQ174" s="11">
        <v>-0.18810255100000001</v>
      </c>
      <c r="CR174" s="11">
        <v>-9.2429722000000006E-2</v>
      </c>
      <c r="CS174" s="12">
        <v>2</v>
      </c>
      <c r="CT174" s="11">
        <v>-2.1533900000000002E-2</v>
      </c>
      <c r="CU174" s="11">
        <v>1.1499999761581421</v>
      </c>
      <c r="CV174" s="45">
        <v>32.300000000000004</v>
      </c>
      <c r="CW174" s="45">
        <v>72.3</v>
      </c>
      <c r="CX174" s="45">
        <v>26.1</v>
      </c>
      <c r="CY174" s="45">
        <v>68.899999999999991</v>
      </c>
      <c r="CZ174" s="46"/>
      <c r="DA174" s="45">
        <v>3.8</v>
      </c>
      <c r="DB174" s="49"/>
      <c r="DC174" s="17"/>
      <c r="DD174" s="13"/>
      <c r="DG174" s="11">
        <v>10.418299674987793</v>
      </c>
      <c r="DH174" s="50">
        <v>4856.9960000000001</v>
      </c>
      <c r="DJ174" s="21">
        <f t="shared" si="46"/>
        <v>16</v>
      </c>
      <c r="DL174" s="12" t="e">
        <f t="shared" si="40"/>
        <v>#DIV/0!</v>
      </c>
    </row>
    <row r="175" spans="1:116" ht="15">
      <c r="A175" s="2" t="s">
        <v>508</v>
      </c>
      <c r="B175" s="1" t="s">
        <v>507</v>
      </c>
      <c r="C175" s="1" t="s">
        <v>507</v>
      </c>
      <c r="D175" s="10">
        <v>5703966</v>
      </c>
      <c r="E175" s="10">
        <v>10400000</v>
      </c>
      <c r="F175" s="11">
        <f t="shared" si="36"/>
        <v>1.766600246418853</v>
      </c>
      <c r="G175" s="51"/>
      <c r="H175" s="23">
        <v>225013000000</v>
      </c>
      <c r="J175" s="11">
        <v>58719.359519604914</v>
      </c>
      <c r="K175" s="11">
        <v>1.487471</v>
      </c>
      <c r="L175" s="11">
        <v>2.365065</v>
      </c>
      <c r="M175" s="12">
        <f>T175/(BC175/100)</f>
        <v>10011.235299781411</v>
      </c>
      <c r="N175" s="12">
        <f t="shared" si="47"/>
        <v>17047.313611330526</v>
      </c>
      <c r="O175" s="14"/>
      <c r="R175" s="11">
        <v>1937.299</v>
      </c>
      <c r="S175" s="11">
        <v>2076.9520000000002</v>
      </c>
      <c r="T175" s="11">
        <v>2709.9209999999998</v>
      </c>
      <c r="U175" s="11">
        <v>3162.0160000000001</v>
      </c>
      <c r="V175" s="11">
        <v>3348.7460000000001</v>
      </c>
      <c r="W175" s="11">
        <v>3354.386</v>
      </c>
      <c r="X175" s="11">
        <v>3679.1729999999998</v>
      </c>
      <c r="Y175" s="11">
        <v>4623.6270000000004</v>
      </c>
      <c r="Z175" s="11">
        <v>5379.7849999999999</v>
      </c>
      <c r="AA175" s="11">
        <v>5651.3180000000002</v>
      </c>
      <c r="AB175" s="11">
        <v>5938.1710000000003</v>
      </c>
      <c r="AC175" s="11">
        <v>6184.5659999999998</v>
      </c>
      <c r="AD175" s="11">
        <v>6300.92</v>
      </c>
      <c r="AE175" s="11">
        <f t="shared" si="42"/>
        <v>2.4816946214903881</v>
      </c>
      <c r="AF175" s="53"/>
      <c r="AG175" s="11">
        <v>56.094970000000004</v>
      </c>
      <c r="AH175" s="11">
        <v>30.93139</v>
      </c>
      <c r="AI175" s="11">
        <v>41.746009999999998</v>
      </c>
      <c r="AJ175" s="11">
        <v>22.134409999999999</v>
      </c>
      <c r="AK175" s="11">
        <v>26.145629952911452</v>
      </c>
      <c r="AL175" s="11">
        <v>23.462339841152577</v>
      </c>
      <c r="AM175" s="5">
        <v>14.614677845411739</v>
      </c>
      <c r="AN175" s="5">
        <v>13.120100604045762</v>
      </c>
      <c r="AO175" s="5"/>
      <c r="AP175" s="5">
        <v>3.6313526714344251</v>
      </c>
      <c r="AR175" s="11">
        <v>4.0329018769999996</v>
      </c>
      <c r="AS175" s="5">
        <v>32.916044561846789</v>
      </c>
      <c r="AT175" s="5">
        <v>55.343193307371031</v>
      </c>
      <c r="AU175" s="5">
        <v>63.960032158033762</v>
      </c>
      <c r="AV175" s="5">
        <v>107.33454375810992</v>
      </c>
      <c r="AW175" s="11">
        <v>0.31428571428571428</v>
      </c>
      <c r="AX175" s="11">
        <v>5.8296440589999996</v>
      </c>
      <c r="AY175" s="4"/>
      <c r="AZ175" s="12">
        <v>-20000</v>
      </c>
      <c r="BA175" s="12">
        <v>1543995</v>
      </c>
      <c r="BB175" s="10">
        <v>3843982.0780000002</v>
      </c>
      <c r="BC175" s="11">
        <f>BA175*100/D175</f>
        <v>27.068797394654876</v>
      </c>
      <c r="BD175" s="16">
        <v>36.961366134615389</v>
      </c>
      <c r="BE175" s="5">
        <v>25.927414723785457</v>
      </c>
      <c r="BF175" s="5">
        <v>29.967664479385803</v>
      </c>
      <c r="BG175" s="5">
        <v>18.479384403353624</v>
      </c>
      <c r="BH175" s="5">
        <v>7.7751892755877146</v>
      </c>
      <c r="BI175" s="17">
        <v>1336.3855349999999</v>
      </c>
      <c r="BJ175" s="11">
        <v>20.541739</v>
      </c>
      <c r="BK175" s="3">
        <v>3504</v>
      </c>
      <c r="BL175" s="12">
        <v>0.96948672535923675</v>
      </c>
      <c r="BM175" s="5">
        <v>3.5203147297933723</v>
      </c>
      <c r="BN175" s="5">
        <v>0.10958202836193225</v>
      </c>
      <c r="BO175" s="5">
        <v>2.3323269505349424</v>
      </c>
      <c r="BP175" s="5">
        <v>5.8559999999999999</v>
      </c>
      <c r="BQ175" s="5">
        <v>2.0499999999999998</v>
      </c>
      <c r="BR175" s="3">
        <v>17.899999999999999</v>
      </c>
      <c r="BS175" s="11">
        <v>0</v>
      </c>
      <c r="BT175" s="11">
        <v>0.12623900175094604</v>
      </c>
      <c r="BU175" s="10">
        <v>3312</v>
      </c>
      <c r="BV175" s="11">
        <v>58.551219512195125</v>
      </c>
      <c r="BW175" s="11">
        <v>74.451219512195124</v>
      </c>
      <c r="BX175" s="17">
        <v>89.798815497988159</v>
      </c>
      <c r="BY175" s="17">
        <v>42.76183467213724</v>
      </c>
      <c r="BZ175" s="17">
        <v>1.3086</v>
      </c>
      <c r="CA175" s="17">
        <v>6.4772999999999996</v>
      </c>
      <c r="CC175" s="17">
        <v>9.6</v>
      </c>
      <c r="CD175" s="17">
        <v>6.2</v>
      </c>
      <c r="CE175" s="17">
        <v>5.4626999999999999</v>
      </c>
      <c r="CF175" s="17">
        <v>386</v>
      </c>
      <c r="CG175" s="5">
        <v>33.549005511622333</v>
      </c>
      <c r="CH175" s="5">
        <v>12.255432542535347</v>
      </c>
      <c r="CI175" s="5">
        <v>93.495576323987535</v>
      </c>
      <c r="CJ175" s="8">
        <v>56.646000000000001</v>
      </c>
      <c r="CK175" s="11">
        <v>44</v>
      </c>
      <c r="CL175" s="3">
        <v>40.81</v>
      </c>
      <c r="CM175" s="5">
        <v>47.15</v>
      </c>
      <c r="CN175" s="5">
        <v>5.93</v>
      </c>
      <c r="CO175" s="11">
        <v>0.62000000476837158</v>
      </c>
      <c r="CP175" s="11">
        <v>3.9400000125169754E-2</v>
      </c>
      <c r="CQ175" s="11">
        <v>0.218586171</v>
      </c>
      <c r="CR175" s="11">
        <v>1.7381651000000001E-2</v>
      </c>
      <c r="CS175" s="12">
        <v>7</v>
      </c>
      <c r="CT175" s="11">
        <v>-0.22745201600000001</v>
      </c>
      <c r="CU175" s="11">
        <v>-0.18000000715255737</v>
      </c>
      <c r="CV175" s="45"/>
      <c r="CW175" s="46"/>
      <c r="CX175" s="46"/>
      <c r="CY175" s="46"/>
      <c r="CZ175" s="46"/>
      <c r="DA175" s="48"/>
      <c r="DB175" s="49"/>
      <c r="DC175" s="17"/>
      <c r="DE175" s="12">
        <v>1</v>
      </c>
      <c r="DG175" s="11">
        <v>34.0948486328125</v>
      </c>
      <c r="DH175" s="50">
        <v>155244.6</v>
      </c>
      <c r="DI175" s="20">
        <v>1.6432749032974243</v>
      </c>
      <c r="DJ175" s="21">
        <f t="shared" si="46"/>
        <v>18</v>
      </c>
      <c r="DL175" s="12">
        <f t="shared" si="40"/>
        <v>3.2554392772843999</v>
      </c>
    </row>
    <row r="176" spans="1:116" ht="15">
      <c r="A176" s="2" t="s">
        <v>510</v>
      </c>
      <c r="B176" s="1" t="s">
        <v>509</v>
      </c>
      <c r="C176" s="1" t="s">
        <v>509</v>
      </c>
      <c r="D176" s="10">
        <v>40500000</v>
      </c>
      <c r="E176" s="10">
        <v>76800000</v>
      </c>
      <c r="F176" s="11">
        <f t="shared" si="36"/>
        <v>1.882066664826862</v>
      </c>
      <c r="G176" s="51">
        <v>265500000000</v>
      </c>
      <c r="H176" s="22">
        <v>1473900000000</v>
      </c>
      <c r="I176" s="11">
        <f>G176/BA176</f>
        <v>16288.343558282209</v>
      </c>
      <c r="J176" s="11">
        <v>56030.302547203908</v>
      </c>
      <c r="K176" s="11">
        <v>1.725568</v>
      </c>
      <c r="L176" s="11">
        <v>2.5645760000000002</v>
      </c>
      <c r="M176" s="12">
        <f>T176/(BC176/100)</f>
        <v>12588.985214723927</v>
      </c>
      <c r="N176" s="12">
        <f t="shared" si="47"/>
        <v>29698.617856359633</v>
      </c>
      <c r="O176" s="14">
        <v>2229.2159999999999</v>
      </c>
      <c r="P176" s="15">
        <v>2933.011</v>
      </c>
      <c r="Q176" s="11">
        <v>3243.4760000000001</v>
      </c>
      <c r="R176" s="11">
        <v>3648.6239999999998</v>
      </c>
      <c r="S176" s="11">
        <v>4416.625</v>
      </c>
      <c r="T176" s="11">
        <v>5066.6779999999999</v>
      </c>
      <c r="U176" s="11">
        <v>5412.1819999999998</v>
      </c>
      <c r="V176" s="11">
        <v>5959.8270000000002</v>
      </c>
      <c r="W176" s="11">
        <v>6892.5389999999998</v>
      </c>
      <c r="X176" s="11">
        <v>7356.6790000000001</v>
      </c>
      <c r="Y176" s="11">
        <v>8396.5750000000007</v>
      </c>
      <c r="Z176" s="11">
        <v>9721.1409999999996</v>
      </c>
      <c r="AA176" s="11">
        <v>10213.65</v>
      </c>
      <c r="AB176" s="11">
        <v>10549.19</v>
      </c>
      <c r="AC176" s="11">
        <v>10451.69</v>
      </c>
      <c r="AD176" s="11">
        <v>9909.4969999999994</v>
      </c>
      <c r="AE176" s="11">
        <f t="shared" si="42"/>
        <v>1.9729653359373525</v>
      </c>
      <c r="AF176" s="53">
        <v>0.53619420193383704</v>
      </c>
      <c r="AG176" s="11">
        <v>20.53389</v>
      </c>
      <c r="AH176" s="11">
        <v>15.03223</v>
      </c>
      <c r="AI176" s="11">
        <v>16.343979999999998</v>
      </c>
      <c r="AJ176" s="11">
        <v>14.909940000000001</v>
      </c>
      <c r="AK176" s="11">
        <v>11.913119692212232</v>
      </c>
      <c r="AL176" s="11">
        <v>13.748472280506041</v>
      </c>
      <c r="AM176" s="5">
        <v>11.009308356189884</v>
      </c>
      <c r="AN176" s="5">
        <v>14.714800723366817</v>
      </c>
      <c r="AO176" s="5">
        <v>0.25541234874340679</v>
      </c>
      <c r="AP176" s="5">
        <v>1.1464309339101328</v>
      </c>
      <c r="AQ176" s="11">
        <v>0.25541234899999998</v>
      </c>
      <c r="AR176" s="11">
        <v>1.367223834</v>
      </c>
      <c r="AS176" s="5">
        <v>11.227583344709897</v>
      </c>
      <c r="AT176" s="5">
        <v>24.419392062160835</v>
      </c>
      <c r="AU176" s="5">
        <v>15.655290400248218</v>
      </c>
      <c r="AV176" s="5">
        <v>47.662512689004785</v>
      </c>
      <c r="AW176" s="11">
        <v>0.31428571428571428</v>
      </c>
      <c r="AX176" s="11">
        <v>1.1869775410000001</v>
      </c>
      <c r="AY176" s="4" t="s">
        <v>421</v>
      </c>
      <c r="AZ176" s="12">
        <v>-44272</v>
      </c>
      <c r="BA176" s="22">
        <v>16300000</v>
      </c>
      <c r="BB176" s="10">
        <v>25625750.440000001</v>
      </c>
      <c r="BC176" s="11">
        <f>BA176*100/D176</f>
        <v>40.246913580246911</v>
      </c>
      <c r="BD176" s="16">
        <v>33.36686255208334</v>
      </c>
      <c r="BE176" s="5">
        <v>23.279785424544738</v>
      </c>
      <c r="BF176" s="5">
        <v>25.790167447215566</v>
      </c>
      <c r="BG176" s="5">
        <v>36.497518809028335</v>
      </c>
      <c r="BH176" s="5">
        <v>9.3449101140527659</v>
      </c>
      <c r="BI176" s="17">
        <v>1947.960652</v>
      </c>
      <c r="BJ176" s="11">
        <v>19.805825199999997</v>
      </c>
      <c r="BK176" s="3"/>
      <c r="BL176" s="12">
        <v>3.6927138476956695E-2</v>
      </c>
      <c r="BM176" s="5">
        <v>0.18760861210587901</v>
      </c>
      <c r="BN176" s="5">
        <v>0</v>
      </c>
      <c r="BO176" s="5">
        <v>3.9510955439321633</v>
      </c>
      <c r="BP176" s="5">
        <v>5.1269999999999998</v>
      </c>
      <c r="BQ176" s="5">
        <v>2.1</v>
      </c>
      <c r="BR176" s="3">
        <v>18.5</v>
      </c>
      <c r="BS176" s="11">
        <v>17.500559985637665</v>
      </c>
      <c r="BT176" s="11">
        <v>1.8004000186920166E-2</v>
      </c>
      <c r="BU176" s="10">
        <v>3482</v>
      </c>
      <c r="BV176" s="11">
        <v>58.38758536585366</v>
      </c>
      <c r="BW176" s="11">
        <v>72.053073170731707</v>
      </c>
      <c r="BX176" s="17">
        <v>84.440569596657284</v>
      </c>
      <c r="BY176" s="17">
        <v>48.590440807876348</v>
      </c>
      <c r="BZ176" s="17">
        <v>2.2968999999999999</v>
      </c>
      <c r="CA176" s="17">
        <v>6.4748000000000001</v>
      </c>
      <c r="CC176" s="17">
        <v>8.8000000000000007</v>
      </c>
      <c r="CD176" s="17">
        <v>5.8</v>
      </c>
      <c r="CE176" s="17">
        <v>5.4617000000000004</v>
      </c>
      <c r="CF176" s="17">
        <v>449.5</v>
      </c>
      <c r="CG176" s="5">
        <v>35.300001124095566</v>
      </c>
      <c r="CH176" s="5">
        <v>22.100114463938141</v>
      </c>
      <c r="CI176" s="5">
        <v>83.912266386108811</v>
      </c>
      <c r="CJ176" s="8">
        <v>52.045000000000002</v>
      </c>
      <c r="CK176" s="11">
        <v>51</v>
      </c>
      <c r="CL176" s="3">
        <v>39.74</v>
      </c>
      <c r="CM176" s="5">
        <v>45.83</v>
      </c>
      <c r="CN176" s="5">
        <v>5.65</v>
      </c>
      <c r="CP176" s="11">
        <v>0.31999999284744263</v>
      </c>
      <c r="CQ176" s="11">
        <v>0.12187031800000001</v>
      </c>
      <c r="CR176" s="11">
        <v>9.3082564000000007E-2</v>
      </c>
      <c r="CS176" s="12">
        <v>3</v>
      </c>
      <c r="CT176" s="11">
        <v>0.882407689</v>
      </c>
      <c r="CU176" s="11">
        <v>0.87999999523162842</v>
      </c>
      <c r="CV176" s="45">
        <v>39.1</v>
      </c>
      <c r="CW176" s="45">
        <v>46</v>
      </c>
      <c r="CX176" s="45">
        <v>36.799999999999997</v>
      </c>
      <c r="CY176" s="45">
        <v>42.3</v>
      </c>
      <c r="CZ176" s="46"/>
      <c r="DA176" s="45">
        <v>4.9000000000000004</v>
      </c>
      <c r="DB176" s="49">
        <v>4</v>
      </c>
      <c r="DC176" s="17">
        <v>68.333333333333329</v>
      </c>
      <c r="DD176" s="13"/>
      <c r="DG176" s="11">
        <v>39.019378662109375</v>
      </c>
      <c r="DH176" s="50">
        <v>790418.8</v>
      </c>
      <c r="DJ176" s="21">
        <f t="shared" si="46"/>
        <v>4</v>
      </c>
      <c r="DL176" s="12" t="e">
        <f t="shared" si="40"/>
        <v>#DIV/0!</v>
      </c>
    </row>
    <row r="177" spans="1:116" ht="15">
      <c r="A177" s="2" t="s">
        <v>502</v>
      </c>
      <c r="B177" s="1" t="s">
        <v>501</v>
      </c>
      <c r="C177" s="1" t="s">
        <v>501</v>
      </c>
      <c r="D177" s="10">
        <v>2523906</v>
      </c>
      <c r="E177" s="10">
        <v>4885000</v>
      </c>
      <c r="F177" s="11">
        <f t="shared" si="36"/>
        <v>1.9422399528869518</v>
      </c>
      <c r="G177" s="51"/>
      <c r="H177" s="12">
        <v>53821806539</v>
      </c>
      <c r="J177" s="11">
        <v>22982.392594496043</v>
      </c>
      <c r="N177" s="12">
        <f t="shared" si="47"/>
        <v>13827.844916697199</v>
      </c>
      <c r="O177" s="14"/>
      <c r="X177" s="11">
        <v>3612.4479999999999</v>
      </c>
      <c r="Y177" s="11">
        <v>4370.6109999999999</v>
      </c>
      <c r="Z177" s="11">
        <v>5144.9669999999996</v>
      </c>
      <c r="AA177" s="11">
        <v>5587.6180000000004</v>
      </c>
      <c r="AB177" s="11">
        <v>6196.9219999999996</v>
      </c>
      <c r="AC177" s="11">
        <v>6706.5010000000002</v>
      </c>
      <c r="AD177" s="11">
        <v>6934.2449999999999</v>
      </c>
      <c r="AF177" s="53"/>
      <c r="AH177" s="11">
        <v>4.4313159999999998</v>
      </c>
      <c r="AJ177" s="11">
        <v>36.908540000000002</v>
      </c>
      <c r="AL177" s="11">
        <v>41.166638691860854</v>
      </c>
      <c r="AM177" s="5"/>
      <c r="AN177" s="5">
        <v>9.9242769155387336</v>
      </c>
      <c r="AO177" s="5"/>
      <c r="AP177" s="5"/>
      <c r="AR177" s="11">
        <v>6.7928759889999997</v>
      </c>
      <c r="AS177" s="5"/>
      <c r="AT177" s="5">
        <v>45.845646437994723</v>
      </c>
      <c r="AU177" s="5"/>
      <c r="AV177" s="5">
        <v>121.43957783641162</v>
      </c>
      <c r="AY177" s="4"/>
      <c r="AZ177" s="12">
        <v>-25000</v>
      </c>
      <c r="BB177" s="10">
        <v>2449679.3990000002</v>
      </c>
      <c r="BC177" s="11"/>
      <c r="BD177" s="16">
        <v>50.14696824974412</v>
      </c>
      <c r="BE177" s="5"/>
      <c r="BF177" s="5">
        <v>53.541175797781079</v>
      </c>
      <c r="BG177" s="5"/>
      <c r="BH177" s="5">
        <v>12.26205249914217</v>
      </c>
      <c r="BI177" s="17">
        <v>1361.8325629999999</v>
      </c>
      <c r="BJ177" s="11">
        <v>29.689009100000003</v>
      </c>
      <c r="BK177" s="3"/>
      <c r="BL177" s="12">
        <v>0</v>
      </c>
      <c r="BM177" s="5">
        <v>30.428827732624864</v>
      </c>
      <c r="BN177" s="5"/>
      <c r="BO177" s="5">
        <v>9.1957280387737654</v>
      </c>
      <c r="BP177" s="5">
        <v>5.7830000000000004</v>
      </c>
      <c r="BQ177" s="5">
        <v>2.4300000000000002</v>
      </c>
      <c r="BR177" s="3">
        <v>41.5</v>
      </c>
      <c r="BS177" s="11">
        <v>0</v>
      </c>
      <c r="BT177" s="11">
        <v>6.2470000237226486E-2</v>
      </c>
      <c r="BU177" s="10">
        <v>2754</v>
      </c>
      <c r="BV177" s="11">
        <v>59.550804878048787</v>
      </c>
      <c r="BW177" s="11">
        <v>65.04895121951219</v>
      </c>
      <c r="BX177" s="17">
        <v>92.037755202352017</v>
      </c>
      <c r="BY177" s="17">
        <v>50.854384312192678</v>
      </c>
      <c r="CG177" s="5">
        <v>1.5734221599289691</v>
      </c>
      <c r="CH177" s="5">
        <v>9.3544252791796918</v>
      </c>
      <c r="CI177" s="5">
        <v>29.354891043450916</v>
      </c>
      <c r="CJ177" s="8"/>
      <c r="CL177" s="3"/>
      <c r="CM177" s="5"/>
      <c r="CN177" s="5"/>
      <c r="CQ177" s="11">
        <v>-1.3724110220000001</v>
      </c>
      <c r="CR177" s="11">
        <v>-1.4316834789999999</v>
      </c>
      <c r="CS177" s="12">
        <v>7</v>
      </c>
      <c r="CT177" s="11">
        <v>-0.18115643400000001</v>
      </c>
      <c r="CV177" s="45"/>
      <c r="CW177" s="46"/>
      <c r="CX177" s="46"/>
      <c r="CY177" s="46"/>
      <c r="CZ177" s="46"/>
      <c r="DA177" s="48"/>
      <c r="DB177" s="49"/>
      <c r="DC177" s="17"/>
      <c r="DE177" s="19"/>
      <c r="DG177" s="11">
        <v>39.129379272460938</v>
      </c>
      <c r="DH177" s="50">
        <v>476077.4</v>
      </c>
      <c r="DI177" s="20">
        <v>0.35690748691558838</v>
      </c>
      <c r="DJ177" s="21">
        <f t="shared" si="46"/>
        <v>57</v>
      </c>
      <c r="DL177" s="12">
        <f t="shared" si="40"/>
        <v>2.3054557303753054</v>
      </c>
    </row>
    <row r="178" spans="1:116" ht="15">
      <c r="A178" s="2" t="s">
        <v>515</v>
      </c>
      <c r="B178" s="1" t="s">
        <v>514</v>
      </c>
      <c r="C178" s="1" t="s">
        <v>514</v>
      </c>
      <c r="D178" s="10">
        <v>11000000</v>
      </c>
      <c r="E178" s="10">
        <v>32400000</v>
      </c>
      <c r="F178" s="11">
        <f t="shared" si="36"/>
        <v>3.1772445588232738</v>
      </c>
      <c r="G178" s="51">
        <v>10400000000</v>
      </c>
      <c r="H178" s="12">
        <v>47679419623</v>
      </c>
      <c r="I178" s="11">
        <f>G178/BA178</f>
        <v>2069.1127425711393</v>
      </c>
      <c r="J178" s="11">
        <v>3405.6154600595914</v>
      </c>
      <c r="K178" s="11">
        <v>1.4391769999999999</v>
      </c>
      <c r="L178" s="11">
        <v>2.0127999999999999</v>
      </c>
      <c r="M178" s="12">
        <f>T178/(BC178/100)</f>
        <v>1647.0296792338077</v>
      </c>
      <c r="N178" s="12">
        <f t="shared" si="47"/>
        <v>2640.0575767152359</v>
      </c>
      <c r="O178" s="14">
        <v>631.4547</v>
      </c>
      <c r="P178" s="15">
        <v>654.38760000000002</v>
      </c>
      <c r="Q178" s="11">
        <v>655.3818</v>
      </c>
      <c r="R178" s="11">
        <v>731.43079999999998</v>
      </c>
      <c r="S178" s="11">
        <v>816.93600000000004</v>
      </c>
      <c r="T178" s="11">
        <v>752.58910000000003</v>
      </c>
      <c r="U178" s="11">
        <v>542.00559999999996</v>
      </c>
      <c r="V178" s="11">
        <v>512.99270000000001</v>
      </c>
      <c r="W178" s="11">
        <v>553.0675</v>
      </c>
      <c r="X178" s="11">
        <v>691.31970000000001</v>
      </c>
      <c r="Y178" s="11">
        <v>820.50490000000002</v>
      </c>
      <c r="Z178" s="11">
        <v>1000.1180000000001</v>
      </c>
      <c r="AA178" s="11">
        <v>1027.6010000000001</v>
      </c>
      <c r="AB178" s="11">
        <v>1064.008</v>
      </c>
      <c r="AC178" s="11">
        <v>1122.2170000000001</v>
      </c>
      <c r="AD178" s="11">
        <v>1151.6949999999999</v>
      </c>
      <c r="AE178" s="11">
        <f>(1/34)*(LN(AD178/T178))*100</f>
        <v>1.2513842774346928</v>
      </c>
      <c r="AF178" s="53">
        <v>0.241436518145457</v>
      </c>
      <c r="AG178" s="11">
        <v>6.1878359999999999</v>
      </c>
      <c r="AH178" s="11">
        <v>17.804110000000001</v>
      </c>
      <c r="AI178" s="11">
        <v>12.38064</v>
      </c>
      <c r="AJ178" s="11">
        <v>12.244899999999999</v>
      </c>
      <c r="AK178" s="11">
        <v>5.7873422490111137</v>
      </c>
      <c r="AL178" s="11">
        <v>12.523329429388397</v>
      </c>
      <c r="AM178" s="5"/>
      <c r="AN178" s="5">
        <v>11.390330039159791</v>
      </c>
      <c r="AO178" s="5"/>
      <c r="AP178" s="5">
        <v>3.8878755581178592</v>
      </c>
      <c r="AQ178" s="11">
        <v>8.8999811999999998E-2</v>
      </c>
      <c r="AR178" s="11">
        <v>3.7633558100000002</v>
      </c>
      <c r="AS178" s="5">
        <v>10.915426634017706</v>
      </c>
      <c r="AT178" s="5">
        <v>34.635835252947139</v>
      </c>
      <c r="AU178" s="5">
        <v>19.565831606705594</v>
      </c>
      <c r="AV178" s="5">
        <v>58.027473764803659</v>
      </c>
      <c r="AW178" s="11">
        <v>0.34285714285714286</v>
      </c>
      <c r="AX178" s="11">
        <v>9.5637996489999999</v>
      </c>
      <c r="AY178" s="4" t="s">
        <v>430</v>
      </c>
      <c r="AZ178" s="12">
        <v>-135000</v>
      </c>
      <c r="BA178" s="12">
        <v>5026309</v>
      </c>
      <c r="BB178" s="10">
        <v>14134130.380000001</v>
      </c>
      <c r="BC178" s="11">
        <f>BA178*100/D178</f>
        <v>45.693718181818184</v>
      </c>
      <c r="BD178" s="16">
        <v>43.623859197530869</v>
      </c>
      <c r="BE178" s="5">
        <v>8.1584520600693118</v>
      </c>
      <c r="BF178" s="5">
        <v>25.7819354804253</v>
      </c>
      <c r="BG178" s="5">
        <v>72.179437812860996</v>
      </c>
      <c r="BH178" s="5">
        <v>24.681830828488589</v>
      </c>
      <c r="BI178" s="17">
        <v>84.214337189999995</v>
      </c>
      <c r="BJ178" s="11">
        <v>73.452479600000004</v>
      </c>
      <c r="BK178" s="3"/>
      <c r="BL178" s="12">
        <v>0</v>
      </c>
      <c r="BM178" s="5">
        <v>0</v>
      </c>
      <c r="BN178" s="5">
        <v>4.7118287572184627</v>
      </c>
      <c r="BO178" s="5">
        <v>0.10452326074178793</v>
      </c>
      <c r="BP178" s="5">
        <v>7.0990000000000002</v>
      </c>
      <c r="BQ178" s="5">
        <v>6.2539999999999996</v>
      </c>
      <c r="BR178" s="3">
        <v>79.400000000000006</v>
      </c>
      <c r="BS178" s="11">
        <v>100</v>
      </c>
      <c r="BT178" s="11">
        <v>6.4930019378662109</v>
      </c>
      <c r="BU178" s="10">
        <v>2247</v>
      </c>
      <c r="BV178" s="11">
        <v>50.887268292682933</v>
      </c>
      <c r="BW178" s="11">
        <v>53.406146341463419</v>
      </c>
      <c r="BX178" s="17">
        <v>99.923707930392723</v>
      </c>
      <c r="BY178" s="17">
        <v>105.81523906159187</v>
      </c>
      <c r="BZ178" s="17">
        <v>1.4715</v>
      </c>
      <c r="CA178" s="17">
        <v>4.718</v>
      </c>
      <c r="CB178" s="17">
        <v>27.351019999999998</v>
      </c>
      <c r="CC178" s="17">
        <v>4</v>
      </c>
      <c r="CD178" s="17">
        <v>2.5</v>
      </c>
      <c r="CE178" s="17">
        <v>3.8028</v>
      </c>
      <c r="CG178" s="5">
        <v>9.7829813727448887</v>
      </c>
      <c r="CH178" s="5">
        <v>0.71395280903788505</v>
      </c>
      <c r="CI178" s="5">
        <v>28.687779665247774</v>
      </c>
      <c r="CJ178" s="8">
        <v>8.6760000000000002</v>
      </c>
      <c r="CL178" s="3"/>
      <c r="CM178" s="5">
        <v>50.73</v>
      </c>
      <c r="CN178" s="5">
        <v>5.84</v>
      </c>
      <c r="CP178" s="11">
        <v>0.93017500638961792</v>
      </c>
      <c r="CQ178" s="11">
        <v>-0.43230307800000001</v>
      </c>
      <c r="CR178" s="11">
        <v>-0.87108012400000001</v>
      </c>
      <c r="CS178" s="12">
        <v>5</v>
      </c>
      <c r="CT178" s="11">
        <v>1.0607014029999999</v>
      </c>
      <c r="CV178" s="45">
        <v>10.7</v>
      </c>
      <c r="CW178" s="45">
        <v>71.7</v>
      </c>
      <c r="CX178" s="45">
        <v>35.299999999999997</v>
      </c>
      <c r="CY178" s="45">
        <v>68.5</v>
      </c>
      <c r="CZ178" s="46"/>
      <c r="DA178" s="45">
        <v>7.6</v>
      </c>
      <c r="DB178" s="49">
        <v>4.3</v>
      </c>
      <c r="DC178" s="17">
        <v>67.666666666666671</v>
      </c>
      <c r="DD178" s="12">
        <v>1</v>
      </c>
      <c r="DG178" s="11">
        <v>1.2180880308151245</v>
      </c>
      <c r="DH178" s="50">
        <v>240491.6</v>
      </c>
      <c r="DJ178" s="21">
        <f t="shared" si="46"/>
        <v>9</v>
      </c>
      <c r="DL178" s="12" t="e">
        <f t="shared" si="40"/>
        <v>#DIV/0!</v>
      </c>
    </row>
    <row r="179" spans="1:116" ht="15">
      <c r="A179" s="2" t="s">
        <v>517</v>
      </c>
      <c r="B179" s="2" t="s">
        <v>516</v>
      </c>
      <c r="C179" s="2" t="s">
        <v>516</v>
      </c>
      <c r="D179" s="10">
        <v>49000000</v>
      </c>
      <c r="E179" s="10">
        <v>45700000</v>
      </c>
      <c r="F179" s="11">
        <f t="shared" si="36"/>
        <v>-0.2050647065013754</v>
      </c>
      <c r="G179" s="51"/>
      <c r="H179" s="23">
        <v>630212000000</v>
      </c>
      <c r="J179" s="11">
        <v>27563.06917999428</v>
      </c>
      <c r="K179" s="11">
        <v>2.6764139999999998</v>
      </c>
      <c r="L179" s="11">
        <v>3.305164</v>
      </c>
      <c r="N179" s="12">
        <f t="shared" si="47"/>
        <v>12715.912300868755</v>
      </c>
      <c r="O179" s="14"/>
      <c r="X179" s="11">
        <v>4003.1460000000002</v>
      </c>
      <c r="Y179" s="11">
        <v>3918.1640000000002</v>
      </c>
      <c r="Z179" s="11">
        <v>6028.7219999999998</v>
      </c>
      <c r="AA179" s="11">
        <v>6531.35</v>
      </c>
      <c r="AB179" s="11">
        <v>7123.7979999999998</v>
      </c>
      <c r="AC179" s="11">
        <v>7361.8990000000003</v>
      </c>
      <c r="AD179" s="11">
        <v>6404.8860000000004</v>
      </c>
      <c r="AF179" s="53"/>
      <c r="AH179" s="11">
        <v>11.80799</v>
      </c>
      <c r="AJ179" s="11">
        <v>11.01698</v>
      </c>
      <c r="AL179" s="11">
        <v>15.375743396886479</v>
      </c>
      <c r="AM179" s="5"/>
      <c r="AN179" s="5">
        <v>19.172752317649117</v>
      </c>
      <c r="AO179" s="5"/>
      <c r="AP179" s="5">
        <v>2.7257871261150952</v>
      </c>
      <c r="AR179" s="11">
        <v>4.2414832950000001</v>
      </c>
      <c r="AS179" s="5"/>
      <c r="AT179" s="5">
        <v>48.036557635123316</v>
      </c>
      <c r="AU179" s="5"/>
      <c r="AV179" s="5">
        <v>94.341984432394611</v>
      </c>
      <c r="AX179" s="11">
        <v>2.203146286</v>
      </c>
      <c r="AY179" s="4" t="s">
        <v>429</v>
      </c>
      <c r="AZ179" s="12">
        <v>-80000</v>
      </c>
      <c r="BB179" s="10">
        <v>23018662.23</v>
      </c>
      <c r="BC179" s="11"/>
      <c r="BD179" s="16">
        <v>50.369063960612692</v>
      </c>
      <c r="BE179" s="5"/>
      <c r="BF179" s="5">
        <v>29.372787806319423</v>
      </c>
      <c r="BG179" s="5"/>
      <c r="BH179" s="5">
        <v>8.220420751239331</v>
      </c>
      <c r="BI179" s="17">
        <v>1134.9412629999999</v>
      </c>
      <c r="BJ179" s="11">
        <v>11.476239700000001</v>
      </c>
      <c r="BK179" s="3"/>
      <c r="BL179" s="12">
        <v>0</v>
      </c>
      <c r="BM179" s="5">
        <v>3.7784263500115274</v>
      </c>
      <c r="BN179" s="5">
        <v>0</v>
      </c>
      <c r="BO179" s="5">
        <v>6.8217842648843732</v>
      </c>
      <c r="BP179" s="5">
        <v>2.02</v>
      </c>
      <c r="BQ179" s="5">
        <v>1.46</v>
      </c>
      <c r="BR179" s="3">
        <v>13.3</v>
      </c>
      <c r="BS179" s="11">
        <v>0</v>
      </c>
      <c r="BT179" s="11">
        <v>2.2608999162912369E-2</v>
      </c>
      <c r="BU179" s="10">
        <v>3230</v>
      </c>
      <c r="BV179" s="11">
        <v>69.118048780487811</v>
      </c>
      <c r="BW179" s="11">
        <v>69.19</v>
      </c>
      <c r="BX179" s="17">
        <v>50.277995601235105</v>
      </c>
      <c r="BY179" s="17">
        <v>42.030833387427052</v>
      </c>
      <c r="BZ179" s="17">
        <v>6.4877000000000002</v>
      </c>
      <c r="CA179" s="17">
        <v>11.281700000000001</v>
      </c>
      <c r="CB179" s="17">
        <v>94.450339999999997</v>
      </c>
      <c r="CC179" s="17">
        <v>39.200000000000003</v>
      </c>
      <c r="CD179" s="17">
        <v>25.5</v>
      </c>
      <c r="CE179" s="17">
        <v>11.2157</v>
      </c>
      <c r="CG179" s="5">
        <v>33.254792613332441</v>
      </c>
      <c r="CH179" s="5">
        <v>28.312854394477394</v>
      </c>
      <c r="CI179" s="5">
        <v>120.2676223992633</v>
      </c>
      <c r="CJ179" s="8">
        <v>38.448999999999998</v>
      </c>
      <c r="CL179" s="3">
        <v>27.51</v>
      </c>
      <c r="CM179" s="5">
        <v>37.08</v>
      </c>
      <c r="CN179" s="5">
        <v>9.36</v>
      </c>
      <c r="CP179" s="11">
        <v>0.47367200255393982</v>
      </c>
      <c r="CQ179" s="11">
        <v>-0.73318095900000002</v>
      </c>
      <c r="CR179" s="11">
        <v>-0.90241422500000001</v>
      </c>
      <c r="CS179" s="12">
        <v>3</v>
      </c>
      <c r="CT179" s="11">
        <v>0.27011626399999999</v>
      </c>
      <c r="CV179" s="45">
        <v>41.9</v>
      </c>
      <c r="CW179" s="45">
        <v>51.2</v>
      </c>
      <c r="CX179" s="45">
        <v>49.8</v>
      </c>
      <c r="CY179" s="45">
        <v>16</v>
      </c>
      <c r="CZ179" s="45">
        <v>31.8</v>
      </c>
      <c r="DA179" s="45">
        <v>27.500000000000004</v>
      </c>
      <c r="DB179" s="49">
        <v>3.4</v>
      </c>
      <c r="DC179" s="17">
        <v>48.066666666666656</v>
      </c>
      <c r="DD179" s="13"/>
      <c r="DG179" s="11">
        <v>49.062381744384766</v>
      </c>
      <c r="DH179" s="50">
        <v>586548.69999999995</v>
      </c>
      <c r="DI179" s="20">
        <v>0.32857638597488403</v>
      </c>
      <c r="DJ179" s="21">
        <f t="shared" si="46"/>
        <v>32</v>
      </c>
      <c r="DL179" s="12">
        <f t="shared" si="40"/>
        <v>1.1571996157653919</v>
      </c>
    </row>
    <row r="180" spans="1:116" ht="15">
      <c r="A180" s="2" t="s">
        <v>223</v>
      </c>
      <c r="B180" s="2" t="s">
        <v>222</v>
      </c>
      <c r="C180" s="2" t="s">
        <v>222</v>
      </c>
      <c r="D180" s="10">
        <v>522571</v>
      </c>
      <c r="E180" s="10">
        <v>4798000</v>
      </c>
      <c r="F180" s="11">
        <f t="shared" si="36"/>
        <v>6.5211575988963615</v>
      </c>
      <c r="G180" s="51"/>
      <c r="H180" s="23">
        <v>641898000000</v>
      </c>
      <c r="J180" s="11">
        <v>213256.5188551411</v>
      </c>
      <c r="K180" s="11">
        <v>1.5559510000000001</v>
      </c>
      <c r="L180" s="11">
        <v>2.7685590000000002</v>
      </c>
      <c r="N180" s="12">
        <f t="shared" si="47"/>
        <v>88056.851347688469</v>
      </c>
      <c r="W180" s="11">
        <v>41409.230000000003</v>
      </c>
      <c r="X180" s="11">
        <v>38579.19</v>
      </c>
      <c r="Y180" s="11">
        <v>37938.400000000001</v>
      </c>
      <c r="Z180" s="11">
        <v>47692.29</v>
      </c>
      <c r="AA180" s="11">
        <v>51469.95</v>
      </c>
      <c r="AB180" s="11">
        <v>53955.87</v>
      </c>
      <c r="AC180" s="11">
        <v>56429.57</v>
      </c>
      <c r="AD180" s="11">
        <v>52945.86</v>
      </c>
      <c r="AF180" s="53"/>
      <c r="AH180" s="11">
        <v>41.885179999999998</v>
      </c>
      <c r="AJ180" s="11">
        <v>32.307690000000001</v>
      </c>
      <c r="AK180" s="11">
        <v>75.89662898403806</v>
      </c>
      <c r="AM180" s="5">
        <v>8.2947544812044409</v>
      </c>
      <c r="AN180" s="5"/>
      <c r="AO180" s="5"/>
      <c r="AP180" s="5"/>
      <c r="AS180" s="5">
        <v>29.007477486535159</v>
      </c>
      <c r="AT180" s="5"/>
      <c r="AU180" s="5">
        <v>103.23802932754194</v>
      </c>
      <c r="AV180" s="5"/>
      <c r="AY180" s="4">
        <v>0</v>
      </c>
      <c r="AZ180" s="12">
        <v>342979</v>
      </c>
      <c r="BB180" s="10">
        <v>2884888.9369999999</v>
      </c>
      <c r="BC180" s="11"/>
      <c r="BD180" s="16">
        <v>60.126905731554814</v>
      </c>
      <c r="BE180" s="5">
        <v>79.091711126548262</v>
      </c>
      <c r="BF180" s="5"/>
      <c r="BG180" s="5">
        <v>0.83007415880863711</v>
      </c>
      <c r="BH180" s="5"/>
      <c r="BJ180" s="11">
        <v>3.0592733999999999</v>
      </c>
      <c r="BK180" s="3">
        <v>7167</v>
      </c>
      <c r="BM180" s="5"/>
      <c r="BN180" s="5"/>
      <c r="BO180" s="5">
        <v>31.033791920233099</v>
      </c>
      <c r="BP180" s="5">
        <v>6.0090000000000003</v>
      </c>
      <c r="BQ180" s="5">
        <v>1.899</v>
      </c>
      <c r="BR180" s="3">
        <v>6.8</v>
      </c>
      <c r="BS180" s="11">
        <v>3.3647701144218445</v>
      </c>
      <c r="BT180" s="11">
        <v>8.3550000563263893E-3</v>
      </c>
      <c r="BU180" s="10">
        <v>3138</v>
      </c>
      <c r="BV180" s="11">
        <v>64.709756097560984</v>
      </c>
      <c r="BW180" s="11">
        <v>77.880975609756106</v>
      </c>
      <c r="BX180" s="17">
        <v>43.323130005894853</v>
      </c>
      <c r="BY180" s="17">
        <v>25.241285322651546</v>
      </c>
      <c r="BZ180" s="17">
        <v>2.8458999999999999</v>
      </c>
      <c r="CA180" s="17">
        <v>9.2710000000000008</v>
      </c>
      <c r="CB180" s="17">
        <v>95.200280000000006</v>
      </c>
      <c r="CC180" s="17">
        <v>20.2</v>
      </c>
      <c r="CD180" s="17">
        <v>12.9</v>
      </c>
      <c r="CE180" s="17">
        <v>9.1237999999999992</v>
      </c>
      <c r="CF180" s="17">
        <v>459.5</v>
      </c>
      <c r="CG180" s="5">
        <v>82.153264036880785</v>
      </c>
      <c r="CH180" s="5">
        <v>33.949375897012132</v>
      </c>
      <c r="CI180" s="5">
        <v>232.06797721045533</v>
      </c>
      <c r="CJ180" s="8">
        <v>196.75899999999999</v>
      </c>
      <c r="CL180" s="3"/>
      <c r="CM180" s="5"/>
      <c r="CN180" s="5"/>
      <c r="CQ180" s="11">
        <v>0.52499649599999998</v>
      </c>
      <c r="CR180" s="11">
        <v>1.0372253650000001</v>
      </c>
      <c r="CT180" s="11">
        <v>-0.90739818400000005</v>
      </c>
      <c r="CV180" s="45"/>
      <c r="CW180" s="46"/>
      <c r="CX180" s="46"/>
      <c r="CY180" s="46"/>
      <c r="CZ180" s="46"/>
      <c r="DA180" s="48"/>
      <c r="DB180" s="49"/>
      <c r="DC180" s="17"/>
      <c r="DE180" s="19"/>
      <c r="DG180" s="11">
        <v>23.539060592651367</v>
      </c>
      <c r="DH180" s="50">
        <v>102580.3</v>
      </c>
      <c r="DJ180" s="21">
        <f t="shared" si="46"/>
        <v>49</v>
      </c>
      <c r="DL180" s="12" t="e">
        <f t="shared" si="40"/>
        <v>#DIV/0!</v>
      </c>
    </row>
    <row r="181" spans="1:116" ht="15">
      <c r="A181" s="2" t="s">
        <v>318</v>
      </c>
      <c r="B181" s="2" t="s">
        <v>317</v>
      </c>
      <c r="C181" s="2" t="s">
        <v>317</v>
      </c>
      <c r="D181" s="10">
        <v>56200000</v>
      </c>
      <c r="E181" s="10">
        <v>62000000</v>
      </c>
      <c r="F181" s="11">
        <f t="shared" si="36"/>
        <v>0.28887537689837106</v>
      </c>
      <c r="G181" s="51">
        <v>1777000000000</v>
      </c>
      <c r="H181" s="22">
        <v>4345530000000</v>
      </c>
      <c r="I181" s="11">
        <f>G181/BA181</f>
        <v>68610.038610038609</v>
      </c>
      <c r="J181" s="11">
        <v>136494.21564544842</v>
      </c>
      <c r="K181" s="11">
        <v>2.5559769999999999</v>
      </c>
      <c r="L181" s="11">
        <v>2.8550249999999999</v>
      </c>
      <c r="M181" s="12">
        <f>T181/(BC181/100)</f>
        <v>38299.280154440152</v>
      </c>
      <c r="N181" s="12">
        <f t="shared" si="47"/>
        <v>65181.912980811212</v>
      </c>
      <c r="O181" s="15">
        <v>10398.879999999999</v>
      </c>
      <c r="P181" s="15">
        <v>11924.54</v>
      </c>
      <c r="Q181" s="11">
        <v>12841.08</v>
      </c>
      <c r="R181" s="11">
        <v>14357.12</v>
      </c>
      <c r="S181" s="11">
        <v>15829.06</v>
      </c>
      <c r="T181" s="11">
        <v>17650.38</v>
      </c>
      <c r="U181" s="11">
        <v>19109.900000000001</v>
      </c>
      <c r="V181" s="11">
        <v>20946.82</v>
      </c>
      <c r="W181" s="11">
        <v>24437.48</v>
      </c>
      <c r="X181" s="11">
        <v>26134.32</v>
      </c>
      <c r="Y181" s="11">
        <v>30231.26</v>
      </c>
      <c r="Z181" s="11">
        <v>34181.11</v>
      </c>
      <c r="AA181" s="11">
        <v>34956</v>
      </c>
      <c r="AB181" s="11">
        <v>35651.760000000002</v>
      </c>
      <c r="AC181" s="11">
        <v>35433.82</v>
      </c>
      <c r="AD181" s="11">
        <v>33383.26</v>
      </c>
      <c r="AE181" s="11">
        <f>(1/34)*(LN(AD181/T181))*100</f>
        <v>1.8744037171875751</v>
      </c>
      <c r="AF181" s="53">
        <v>0.67266398237761305</v>
      </c>
      <c r="AG181" s="11">
        <v>13.45867</v>
      </c>
      <c r="AH181" s="11">
        <v>14.403460000000001</v>
      </c>
      <c r="AI181" s="11">
        <v>15.28199</v>
      </c>
      <c r="AJ181" s="11">
        <v>12.012729999999999</v>
      </c>
      <c r="AK181" s="11">
        <v>17.805082685392971</v>
      </c>
      <c r="AL181" s="11">
        <v>11.233264941198048</v>
      </c>
      <c r="AM181" s="5">
        <v>22.423924025838119</v>
      </c>
      <c r="AN181" s="5">
        <v>23.454299534627818</v>
      </c>
      <c r="AO181" s="5">
        <v>-0.15755073295700045</v>
      </c>
      <c r="AP181" s="5">
        <v>3.1451949077927215</v>
      </c>
      <c r="AQ181" s="11">
        <v>1.4036308790000001</v>
      </c>
      <c r="AR181" s="11">
        <v>3.3535321549999999</v>
      </c>
      <c r="AS181" s="5">
        <v>26.859226834360456</v>
      </c>
      <c r="AT181" s="5">
        <v>30.036779876664909</v>
      </c>
      <c r="AU181" s="5">
        <v>52.264504748380162</v>
      </c>
      <c r="AV181" s="5">
        <v>57.704001513032708</v>
      </c>
      <c r="AW181" s="11">
        <v>1</v>
      </c>
      <c r="AY181" s="4" t="s">
        <v>427</v>
      </c>
      <c r="AZ181" s="12">
        <v>947621</v>
      </c>
      <c r="BA181" s="22">
        <v>25900000</v>
      </c>
      <c r="BB181" s="10">
        <v>31753626.510000002</v>
      </c>
      <c r="BC181" s="11">
        <f>BA181*100/D181</f>
        <v>46.085409252669038</v>
      </c>
      <c r="BD181" s="16">
        <v>51.215526629032261</v>
      </c>
      <c r="BE181" s="5">
        <v>38.956358655019187</v>
      </c>
      <c r="BF181" s="5">
        <v>21.04097963335267</v>
      </c>
      <c r="BG181" s="5">
        <v>2.7181621758120702</v>
      </c>
      <c r="BH181" s="5">
        <v>0.71803755473089481</v>
      </c>
      <c r="BI181" s="17">
        <v>14382.00956</v>
      </c>
      <c r="BJ181" s="11">
        <v>1.4727185</v>
      </c>
      <c r="BK181" s="3"/>
      <c r="BL181" s="12">
        <v>0</v>
      </c>
      <c r="BM181" s="5">
        <v>1.2099579780591918</v>
      </c>
      <c r="BN181" s="5">
        <v>0</v>
      </c>
      <c r="BO181" s="5">
        <v>8.8418043963834627</v>
      </c>
      <c r="BP181" s="5">
        <v>1.81</v>
      </c>
      <c r="BQ181" s="5">
        <v>2.0018185714285699</v>
      </c>
      <c r="BR181" s="3">
        <v>4.5999999999999996</v>
      </c>
      <c r="BS181" s="11">
        <v>0</v>
      </c>
      <c r="BT181" s="11">
        <v>0</v>
      </c>
      <c r="BU181" s="10">
        <v>3442</v>
      </c>
      <c r="BV181" s="11">
        <v>72.724390243902448</v>
      </c>
      <c r="BW181" s="11">
        <v>80.051219512195118</v>
      </c>
      <c r="BX181" s="17">
        <v>59.702395140731504</v>
      </c>
      <c r="BY181" s="17">
        <v>51.206512369376668</v>
      </c>
      <c r="BZ181" s="17">
        <v>7.3662000000000001</v>
      </c>
      <c r="CA181" s="17">
        <v>9.2665000000000006</v>
      </c>
      <c r="CC181" s="17">
        <v>21.7</v>
      </c>
      <c r="CD181" s="17">
        <v>14.4</v>
      </c>
      <c r="CE181" s="17">
        <v>9.4859000000000009</v>
      </c>
      <c r="CF181" s="17">
        <v>503</v>
      </c>
      <c r="CG181" s="5">
        <v>83.188240062922972</v>
      </c>
      <c r="CH181" s="5">
        <v>54.358834838439705</v>
      </c>
      <c r="CI181" s="5">
        <v>129.97698475927984</v>
      </c>
      <c r="CJ181" s="8">
        <v>599.82299999999998</v>
      </c>
      <c r="CK181" s="11">
        <v>23.299999237060547</v>
      </c>
      <c r="CL181" s="3"/>
      <c r="CM181" s="5"/>
      <c r="CN181" s="5"/>
      <c r="CO181" s="11">
        <v>0.75</v>
      </c>
      <c r="CP181" s="11">
        <v>0.12105900049209595</v>
      </c>
      <c r="CQ181" s="11">
        <v>1.7058741639999999</v>
      </c>
      <c r="CR181" s="11">
        <v>1.5440154450000001</v>
      </c>
      <c r="CS181" s="12">
        <v>1</v>
      </c>
      <c r="CT181" s="11">
        <v>-0.30386817300000002</v>
      </c>
      <c r="CV181" s="45">
        <v>25.4</v>
      </c>
      <c r="CW181" s="45">
        <v>46.2</v>
      </c>
      <c r="CX181" s="45">
        <v>39.900000000000006</v>
      </c>
      <c r="CY181" s="45">
        <v>18.8</v>
      </c>
      <c r="CZ181" s="46"/>
      <c r="DA181" s="45">
        <v>30.5</v>
      </c>
      <c r="DB181" s="49"/>
      <c r="DC181" s="17">
        <v>73.633333333333326</v>
      </c>
      <c r="DF181" s="12">
        <v>1</v>
      </c>
      <c r="DG181" s="11">
        <v>53.887180328369141</v>
      </c>
      <c r="DH181" s="50">
        <v>219140.8</v>
      </c>
      <c r="DJ181" s="21">
        <f t="shared" si="46"/>
        <v>9</v>
      </c>
      <c r="DL181" s="12" t="e">
        <f t="shared" si="40"/>
        <v>#DIV/0!</v>
      </c>
    </row>
    <row r="182" spans="1:116" ht="15">
      <c r="A182" s="2" t="s">
        <v>521</v>
      </c>
      <c r="B182" s="2" t="s">
        <v>520</v>
      </c>
      <c r="C182" s="2" t="s">
        <v>520</v>
      </c>
      <c r="D182" s="10">
        <v>216000000</v>
      </c>
      <c r="E182" s="10">
        <v>307000000</v>
      </c>
      <c r="F182" s="11">
        <f t="shared" si="36"/>
        <v>1.0340274703030357</v>
      </c>
      <c r="G182" s="51">
        <v>9117000000000</v>
      </c>
      <c r="H182" s="22">
        <v>32055600000000</v>
      </c>
      <c r="I182" s="11">
        <f>G182/BA182</f>
        <v>95465.968586387433</v>
      </c>
      <c r="J182" s="11">
        <v>201618.39793222025</v>
      </c>
      <c r="K182" s="11">
        <v>3.1562730000000001</v>
      </c>
      <c r="L182" s="11">
        <v>3.2789269999999999</v>
      </c>
      <c r="M182" s="12">
        <f>T182/(BC182/100)</f>
        <v>50255.012356020947</v>
      </c>
      <c r="N182" s="12">
        <f t="shared" si="47"/>
        <v>79357.327562288076</v>
      </c>
      <c r="O182" s="15">
        <v>13185.08</v>
      </c>
      <c r="P182" s="15">
        <v>15149.16</v>
      </c>
      <c r="Q182" s="11">
        <v>15438.08</v>
      </c>
      <c r="R182" s="11">
        <v>18351.240000000002</v>
      </c>
      <c r="S182" s="11">
        <v>20479.87</v>
      </c>
      <c r="T182" s="11">
        <v>22219.23</v>
      </c>
      <c r="U182" s="11">
        <v>25090.04</v>
      </c>
      <c r="V182" s="11">
        <v>28403.919999999998</v>
      </c>
      <c r="W182" s="11">
        <v>31636.3</v>
      </c>
      <c r="X182" s="11">
        <v>33689.040000000001</v>
      </c>
      <c r="Y182" s="11">
        <v>39175.21</v>
      </c>
      <c r="Z182" s="11">
        <v>42534.82</v>
      </c>
      <c r="AA182" s="11">
        <v>43258.35</v>
      </c>
      <c r="AB182" s="11">
        <v>43690.91</v>
      </c>
      <c r="AC182" s="11">
        <v>43324.94</v>
      </c>
      <c r="AD182" s="11">
        <v>41099.1</v>
      </c>
      <c r="AE182" s="11">
        <f>(1/34)*(LN(AD182/T182))*100</f>
        <v>1.8089061567838738</v>
      </c>
      <c r="AF182" s="53">
        <v>0.53597634009486195</v>
      </c>
      <c r="AG182" s="11">
        <v>15.14269</v>
      </c>
      <c r="AH182" s="11">
        <v>16.562930000000001</v>
      </c>
      <c r="AI182" s="11">
        <v>19.330950000000001</v>
      </c>
      <c r="AJ182" s="11">
        <v>11.35474</v>
      </c>
      <c r="AK182" s="11">
        <v>18.424294690156461</v>
      </c>
      <c r="AL182" s="11">
        <v>11.422905304908278</v>
      </c>
      <c r="AM182" s="5">
        <v>17.894542318590613</v>
      </c>
      <c r="AN182" s="5">
        <v>17.210142361357036</v>
      </c>
      <c r="AO182" s="5">
        <v>-0.40162621658248121</v>
      </c>
      <c r="AP182" s="5">
        <v>-1.1386989163538495</v>
      </c>
      <c r="AQ182" s="11">
        <v>0.157693729</v>
      </c>
      <c r="AR182" s="11">
        <v>0.95410439800000002</v>
      </c>
      <c r="AS182" s="5">
        <v>7.5582111617592709</v>
      </c>
      <c r="AT182" s="5">
        <v>13.915291451235923</v>
      </c>
      <c r="AU182" s="5">
        <v>16.102008131082911</v>
      </c>
      <c r="AV182" s="5">
        <v>25.094553438628797</v>
      </c>
      <c r="AW182" s="11">
        <v>1</v>
      </c>
      <c r="AX182" s="11">
        <v>1.0286164369999999</v>
      </c>
      <c r="AY182" s="4" t="s">
        <v>421</v>
      </c>
      <c r="AZ182" s="12">
        <v>5051899</v>
      </c>
      <c r="BA182" s="22">
        <v>95500000</v>
      </c>
      <c r="BB182" s="10">
        <v>158995068.09999999</v>
      </c>
      <c r="BC182" s="11">
        <f>BA182*100/D182</f>
        <v>44.212962962962962</v>
      </c>
      <c r="BD182" s="16">
        <v>51.789924462540718</v>
      </c>
      <c r="BE182" s="5">
        <v>33.239071150634608</v>
      </c>
      <c r="BF182" s="5"/>
      <c r="BG182" s="5">
        <v>4.0733969619572523</v>
      </c>
      <c r="BH182" s="5"/>
      <c r="BJ182" s="11">
        <v>1.6591000000000002</v>
      </c>
      <c r="BK182" s="3">
        <v>9279</v>
      </c>
      <c r="BL182" s="12">
        <v>5.6744593787817335E-2</v>
      </c>
      <c r="BM182" s="5">
        <v>0.67791716547628478</v>
      </c>
      <c r="BN182" s="5">
        <v>0</v>
      </c>
      <c r="BO182" s="5">
        <v>19.338795623051929</v>
      </c>
      <c r="BP182" s="5">
        <v>1.774</v>
      </c>
      <c r="BQ182" s="5">
        <v>2.0499999999999998</v>
      </c>
      <c r="BR182" s="3">
        <v>6.8</v>
      </c>
      <c r="BS182" s="11">
        <v>0</v>
      </c>
      <c r="BT182" s="11">
        <v>6.0458999127149582E-2</v>
      </c>
      <c r="BU182" s="10">
        <v>3770</v>
      </c>
      <c r="BV182" s="11">
        <v>72.604878048780478</v>
      </c>
      <c r="BW182" s="11">
        <v>78.658536585365866</v>
      </c>
      <c r="BX182" s="17">
        <v>55.367245724043102</v>
      </c>
      <c r="BY182" s="17">
        <v>49.480517794996381</v>
      </c>
      <c r="BZ182" s="17">
        <v>11.4201</v>
      </c>
      <c r="CA182" s="17">
        <v>12.4452</v>
      </c>
      <c r="CC182" s="17">
        <v>34.200000000000003</v>
      </c>
      <c r="CD182" s="17">
        <v>20</v>
      </c>
      <c r="CE182" s="17">
        <v>12.4762</v>
      </c>
      <c r="CF182" s="17">
        <v>494.5</v>
      </c>
      <c r="CG182" s="5">
        <v>78.139456103606761</v>
      </c>
      <c r="CH182" s="5">
        <v>50.487448168934257</v>
      </c>
      <c r="CI182" s="5">
        <v>97.197783763888125</v>
      </c>
      <c r="CJ182" s="8">
        <v>762.15200000000004</v>
      </c>
      <c r="CK182" s="11">
        <v>34.419998168945313</v>
      </c>
      <c r="CL182" s="3">
        <v>40.81</v>
      </c>
      <c r="CM182" s="5">
        <v>45.815927277699998</v>
      </c>
      <c r="CN182" s="5">
        <v>5.4360281821000003</v>
      </c>
      <c r="CO182" s="11">
        <v>0.74000000953674316</v>
      </c>
      <c r="CP182" s="11">
        <v>0.49011111259460449</v>
      </c>
      <c r="CQ182" s="11">
        <v>1.5250490290000001</v>
      </c>
      <c r="CR182" s="11">
        <v>1.1817055080000001</v>
      </c>
      <c r="CS182" s="12">
        <v>1</v>
      </c>
      <c r="CT182" s="11">
        <v>-0.40989339000000002</v>
      </c>
      <c r="CV182" s="45"/>
      <c r="CW182" s="46"/>
      <c r="CX182" s="46"/>
      <c r="CY182" s="46"/>
      <c r="CZ182" s="45">
        <v>39.4</v>
      </c>
      <c r="DA182" s="48"/>
      <c r="DB182" s="49">
        <v>3.1</v>
      </c>
      <c r="DC182" s="17">
        <v>78.966666666666669</v>
      </c>
      <c r="DF182" s="13"/>
      <c r="DG182" s="11">
        <v>45.624771118164063</v>
      </c>
      <c r="DH182" s="50">
        <v>9400722</v>
      </c>
      <c r="DJ182" s="21">
        <f t="shared" si="46"/>
        <v>10</v>
      </c>
      <c r="DL182" s="12">
        <f t="shared" si="40"/>
        <v>1.9689393444755954</v>
      </c>
    </row>
    <row r="183" spans="1:116" ht="15">
      <c r="A183" s="2" t="s">
        <v>519</v>
      </c>
      <c r="B183" s="2" t="s">
        <v>518</v>
      </c>
      <c r="C183" s="2" t="s">
        <v>518</v>
      </c>
      <c r="D183" s="10">
        <v>2843540</v>
      </c>
      <c r="E183" s="10">
        <v>3294000</v>
      </c>
      <c r="F183" s="11">
        <f t="shared" si="36"/>
        <v>0.43250846152627287</v>
      </c>
      <c r="G183" s="51">
        <v>30800000000</v>
      </c>
      <c r="H183" s="12">
        <v>74996279718</v>
      </c>
      <c r="I183" s="11">
        <f>G183/BA183</f>
        <v>24649.97831122038</v>
      </c>
      <c r="J183" s="11">
        <v>45984.957745492444</v>
      </c>
      <c r="K183" s="11">
        <v>2.2770410000000001</v>
      </c>
      <c r="L183" s="11">
        <v>2.7081529999999998</v>
      </c>
      <c r="M183" s="12">
        <f>T183/(BC183/100)</f>
        <v>11860.868514950853</v>
      </c>
      <c r="N183" s="12">
        <f t="shared" si="47"/>
        <v>22016.540029824762</v>
      </c>
      <c r="O183" s="15">
        <v>4281.6040000000003</v>
      </c>
      <c r="P183" s="15">
        <v>5151.348</v>
      </c>
      <c r="Q183" s="11">
        <v>4753.067</v>
      </c>
      <c r="R183" s="11">
        <v>4486.1949999999997</v>
      </c>
      <c r="S183" s="11">
        <v>4864.2889999999998</v>
      </c>
      <c r="T183" s="11">
        <v>5211.8429999999998</v>
      </c>
      <c r="U183" s="11">
        <v>6637.2120000000004</v>
      </c>
      <c r="V183" s="11">
        <v>5167.0280000000002</v>
      </c>
      <c r="W183" s="11">
        <v>6049.0339999999997</v>
      </c>
      <c r="X183" s="11">
        <v>7749.4920000000002</v>
      </c>
      <c r="Y183" s="11">
        <v>8501.41</v>
      </c>
      <c r="Z183" s="11">
        <v>8908.4</v>
      </c>
      <c r="AA183" s="11">
        <v>9277.7430000000004</v>
      </c>
      <c r="AB183" s="11">
        <v>9959.33</v>
      </c>
      <c r="AC183" s="11">
        <v>10859.15</v>
      </c>
      <c r="AD183" s="11">
        <v>11069.14</v>
      </c>
      <c r="AE183" s="11">
        <f>(1/34)*(LN(AD183/T183))*100</f>
        <v>2.2153750595406878</v>
      </c>
      <c r="AF183" s="53">
        <v>0.86797026532833799</v>
      </c>
      <c r="AG183" s="11">
        <v>16.690110000000001</v>
      </c>
      <c r="AH183" s="11">
        <v>22.57817</v>
      </c>
      <c r="AI183" s="11">
        <v>17.84479</v>
      </c>
      <c r="AJ183" s="11">
        <v>19.57433</v>
      </c>
      <c r="AK183" s="11">
        <v>15.400668940288357</v>
      </c>
      <c r="AL183" s="11">
        <v>18.880852643351584</v>
      </c>
      <c r="AM183" s="5">
        <v>14.015006914405475</v>
      </c>
      <c r="AN183" s="5">
        <v>12.878352429763334</v>
      </c>
      <c r="AO183" s="5"/>
      <c r="AP183" s="5">
        <v>1.7462224034019753</v>
      </c>
      <c r="AQ183" s="11">
        <v>0.63985669599999995</v>
      </c>
      <c r="AR183" s="11">
        <v>4.0039642889999998</v>
      </c>
      <c r="AS183" s="5">
        <v>20.278042528017878</v>
      </c>
      <c r="AT183" s="5">
        <v>25.53570014977139</v>
      </c>
      <c r="AU183" s="5">
        <v>37.058685226430974</v>
      </c>
      <c r="AV183" s="5">
        <v>52.021986797634653</v>
      </c>
      <c r="AW183" s="11">
        <v>0.2857142857142857</v>
      </c>
      <c r="AX183" s="11">
        <v>3.3721533570000002</v>
      </c>
      <c r="AY183" s="4" t="s">
        <v>422</v>
      </c>
      <c r="AZ183" s="12">
        <v>-50000</v>
      </c>
      <c r="BA183" s="12">
        <v>1249494</v>
      </c>
      <c r="BB183" s="10">
        <v>1656107.05</v>
      </c>
      <c r="BC183" s="11">
        <f>BA183*100/D183</f>
        <v>43.941495459884507</v>
      </c>
      <c r="BD183" s="16">
        <v>50.276473891924709</v>
      </c>
      <c r="BE183" s="5"/>
      <c r="BF183" s="5">
        <v>25.848635295110483</v>
      </c>
      <c r="BG183" s="5"/>
      <c r="BH183" s="5">
        <v>9.7880473002535862</v>
      </c>
      <c r="BI183" s="17">
        <v>5421.3981979999999</v>
      </c>
      <c r="BJ183" s="11">
        <v>9.9347567999999988</v>
      </c>
      <c r="BK183" s="3"/>
      <c r="BL183" s="12">
        <v>0</v>
      </c>
      <c r="BM183" s="5">
        <v>0</v>
      </c>
      <c r="BN183" s="5">
        <v>0.35492190934273798</v>
      </c>
      <c r="BO183" s="5">
        <v>1.8695306064611936</v>
      </c>
      <c r="BP183" s="5">
        <v>2.9340000000000002</v>
      </c>
      <c r="BQ183" s="5">
        <v>1.9965999999999999</v>
      </c>
      <c r="BR183" s="3">
        <v>11.3</v>
      </c>
      <c r="BS183" s="11">
        <v>0</v>
      </c>
      <c r="BT183" s="11">
        <v>0</v>
      </c>
      <c r="BU183" s="10">
        <v>2818</v>
      </c>
      <c r="BV183" s="11">
        <v>69.302146341463427</v>
      </c>
      <c r="BW183" s="11">
        <v>76.111219512195134</v>
      </c>
      <c r="BX183" s="17">
        <v>59.63155805013627</v>
      </c>
      <c r="BY183" s="17">
        <v>57.654589122704969</v>
      </c>
      <c r="BZ183" s="17">
        <v>5.6139000000000001</v>
      </c>
      <c r="CA183" s="17">
        <v>8.4103999999999992</v>
      </c>
      <c r="CC183" s="17">
        <v>8.8000000000000007</v>
      </c>
      <c r="CD183" s="17">
        <v>6.4</v>
      </c>
      <c r="CE183" s="17">
        <v>8.65</v>
      </c>
      <c r="CF183" s="17">
        <v>427</v>
      </c>
      <c r="CG183" s="5">
        <v>55.456932236113197</v>
      </c>
      <c r="CH183" s="5">
        <v>28.502770454938176</v>
      </c>
      <c r="CI183" s="5">
        <v>113.66428914377487</v>
      </c>
      <c r="CJ183" s="8">
        <v>125.01900000000001</v>
      </c>
      <c r="CL183" s="3">
        <v>42.42</v>
      </c>
      <c r="CM183" s="5">
        <v>48.64</v>
      </c>
      <c r="CN183" s="5">
        <v>5.63</v>
      </c>
      <c r="CO183" s="11">
        <v>0.57999998331069946</v>
      </c>
      <c r="CP183" s="11">
        <v>0.25040000677108765</v>
      </c>
      <c r="CQ183" s="11">
        <v>0.72315373999999999</v>
      </c>
      <c r="CR183" s="11">
        <v>1.2201618919999999</v>
      </c>
      <c r="CS183" s="12">
        <v>1</v>
      </c>
      <c r="CT183" s="11">
        <v>-0.88313790000000003</v>
      </c>
      <c r="CU183" s="11">
        <v>1.5900000333786011</v>
      </c>
      <c r="CV183" s="45"/>
      <c r="CW183" s="46"/>
      <c r="CX183" s="46"/>
      <c r="CY183" s="46"/>
      <c r="CZ183" s="46"/>
      <c r="DA183" s="48"/>
      <c r="DB183" s="49">
        <v>3.3</v>
      </c>
      <c r="DC183" s="17">
        <v>66.100000000000009</v>
      </c>
      <c r="DG183" s="11">
        <v>-32.866668701171875</v>
      </c>
      <c r="DH183" s="50">
        <v>175471.3</v>
      </c>
      <c r="DJ183" s="21">
        <f t="shared" si="46"/>
        <v>12</v>
      </c>
      <c r="DL183" s="12">
        <f t="shared" si="40"/>
        <v>2.0183622800302725</v>
      </c>
    </row>
    <row r="184" spans="1:116" ht="15">
      <c r="A184" s="2" t="s">
        <v>523</v>
      </c>
      <c r="B184" s="2" t="s">
        <v>522</v>
      </c>
      <c r="C184" s="2" t="s">
        <v>522</v>
      </c>
      <c r="D184" s="10">
        <v>14000000</v>
      </c>
      <c r="E184" s="10">
        <v>27600000</v>
      </c>
      <c r="F184" s="11">
        <f t="shared" si="36"/>
        <v>1.9963483620818991</v>
      </c>
      <c r="G184" s="51"/>
      <c r="H184" s="22">
        <v>126479000000</v>
      </c>
      <c r="J184" s="11">
        <v>10033.342813718058</v>
      </c>
      <c r="N184" s="12">
        <f t="shared" si="47"/>
        <v>5189.2276513025881</v>
      </c>
      <c r="W184" s="11">
        <v>1871.645</v>
      </c>
      <c r="X184" s="11">
        <v>1339.2</v>
      </c>
      <c r="Y184" s="11">
        <v>1462.68</v>
      </c>
      <c r="Z184" s="11">
        <v>1802.078</v>
      </c>
      <c r="AA184" s="11">
        <v>1925.799</v>
      </c>
      <c r="AB184" s="11">
        <v>2083.123</v>
      </c>
      <c r="AC184" s="11">
        <v>2245.2330000000002</v>
      </c>
      <c r="AD184" s="11">
        <v>2384.4479999999999</v>
      </c>
      <c r="AF184" s="53"/>
      <c r="AH184" s="11">
        <v>19.227180000000001</v>
      </c>
      <c r="AJ184" s="11">
        <v>28.907</v>
      </c>
      <c r="AL184" s="11">
        <v>26.040972717077597</v>
      </c>
      <c r="AM184" s="5"/>
      <c r="AN184" s="5">
        <v>17.8</v>
      </c>
      <c r="AO184" s="5"/>
      <c r="AP184" s="5"/>
      <c r="AR184" s="11">
        <v>2.3361721470000001</v>
      </c>
      <c r="AS184" s="5"/>
      <c r="AT184" s="5">
        <v>36.438055705869942</v>
      </c>
      <c r="AU184" s="5"/>
      <c r="AV184" s="5">
        <v>72.817084128817484</v>
      </c>
      <c r="AY184" s="4"/>
      <c r="AZ184" s="12">
        <v>-400000</v>
      </c>
      <c r="BB184" s="10">
        <v>12682188.800000001</v>
      </c>
      <c r="BC184" s="11"/>
      <c r="BD184" s="16">
        <v>45.949959420289858</v>
      </c>
      <c r="BE184" s="5"/>
      <c r="BF184" s="5">
        <v>33.194998563189586</v>
      </c>
      <c r="BG184" s="5"/>
      <c r="BH184" s="5">
        <v>19.504979828963869</v>
      </c>
      <c r="BI184" s="17">
        <v>1177.43173</v>
      </c>
      <c r="BJ184" s="11">
        <v>21.425487500000003</v>
      </c>
      <c r="BK184" s="3"/>
      <c r="BL184" s="12">
        <v>0</v>
      </c>
      <c r="BM184" s="5">
        <v>17.809228571107305</v>
      </c>
      <c r="BN184" s="5">
        <v>0</v>
      </c>
      <c r="BO184" s="5">
        <v>4.3172463692598582</v>
      </c>
      <c r="BP184" s="5">
        <v>5.67</v>
      </c>
      <c r="BQ184" s="5">
        <v>2.6509999999999998</v>
      </c>
      <c r="BR184" s="3">
        <v>31.8</v>
      </c>
      <c r="BS184" s="11">
        <v>0</v>
      </c>
      <c r="BT184" s="11">
        <v>4.9206998199224472E-2</v>
      </c>
      <c r="BU184" s="10">
        <v>2525</v>
      </c>
      <c r="BV184" s="11">
        <v>63.984439024390255</v>
      </c>
      <c r="BW184" s="11">
        <v>67.940219512195142</v>
      </c>
      <c r="BX184" s="17">
        <v>95.636155573105881</v>
      </c>
      <c r="BY184" s="17">
        <v>51.01219058830393</v>
      </c>
      <c r="CB184" s="17">
        <v>103.53203999999999</v>
      </c>
      <c r="CG184" s="5">
        <v>16.8868913210238</v>
      </c>
      <c r="CH184" s="5">
        <v>6.6863014142636432</v>
      </c>
      <c r="CI184" s="5">
        <v>59.127218902946289</v>
      </c>
      <c r="CJ184" s="8"/>
      <c r="CL184" s="3">
        <v>36.72</v>
      </c>
      <c r="CM184" s="5">
        <v>44.19</v>
      </c>
      <c r="CN184" s="5">
        <v>7.14</v>
      </c>
      <c r="CP184" s="11">
        <v>0.41251400113105774</v>
      </c>
      <c r="CQ184" s="11">
        <v>-1.2184784120000001</v>
      </c>
      <c r="CR184" s="11">
        <v>-1.2639376609999999</v>
      </c>
      <c r="CS184" s="12">
        <v>7</v>
      </c>
      <c r="CT184" s="11">
        <v>0.90741376699999998</v>
      </c>
      <c r="CV184" s="45"/>
      <c r="CW184" s="46"/>
      <c r="CX184" s="46"/>
      <c r="CY184" s="46"/>
      <c r="CZ184" s="46"/>
      <c r="DA184" s="48"/>
      <c r="DB184" s="49"/>
      <c r="DC184" s="17"/>
      <c r="DE184" s="19"/>
      <c r="DG184" s="11">
        <v>41.765869140625</v>
      </c>
      <c r="DH184" s="50">
        <v>445830.2</v>
      </c>
      <c r="DI184" s="20">
        <v>0.14618130028247833</v>
      </c>
      <c r="DJ184" s="21">
        <f t="shared" si="46"/>
        <v>50</v>
      </c>
      <c r="DL184" s="12">
        <f t="shared" si="40"/>
        <v>1.7402152020181694</v>
      </c>
    </row>
    <row r="185" spans="1:116" ht="15">
      <c r="A185" s="2" t="s">
        <v>529</v>
      </c>
      <c r="B185" s="2" t="s">
        <v>528</v>
      </c>
      <c r="C185" s="2" t="s">
        <v>528</v>
      </c>
      <c r="D185" s="10">
        <v>99700</v>
      </c>
      <c r="E185" s="10">
        <v>219000</v>
      </c>
      <c r="F185" s="11">
        <f t="shared" si="36"/>
        <v>2.3144295672020831</v>
      </c>
      <c r="G185" s="51"/>
      <c r="H185" s="12">
        <v>4234634947</v>
      </c>
      <c r="J185" s="11">
        <v>37529.536044551263</v>
      </c>
      <c r="N185" s="12">
        <f t="shared" si="47"/>
        <v>11585.928484010641</v>
      </c>
      <c r="S185" s="11">
        <v>3076.2710000000002</v>
      </c>
      <c r="T185" s="11">
        <v>4168.2430000000004</v>
      </c>
      <c r="U185" s="11">
        <v>3887.491</v>
      </c>
      <c r="V185" s="11">
        <v>5039.857</v>
      </c>
      <c r="W185" s="11">
        <v>4707.2470000000003</v>
      </c>
      <c r="X185" s="11">
        <v>5526.625</v>
      </c>
      <c r="Y185" s="11">
        <v>5533.1139999999996</v>
      </c>
      <c r="Z185" s="11">
        <v>5354.5619999999999</v>
      </c>
      <c r="AA185" s="11">
        <v>5636.3339999999998</v>
      </c>
      <c r="AB185" s="11">
        <v>6043.9660000000003</v>
      </c>
      <c r="AC185" s="11">
        <v>6356.9210000000003</v>
      </c>
      <c r="AD185" s="11">
        <v>6536.0119999999997</v>
      </c>
      <c r="AE185" s="11">
        <f t="shared" ref="AE185:AE190" si="48">(1/34)*(LN(AD185/T185))*100</f>
        <v>1.3230370277827934</v>
      </c>
      <c r="AF185" s="53"/>
      <c r="AG185" s="11">
        <v>27.076979999999999</v>
      </c>
      <c r="AH185" s="11">
        <v>30.13955</v>
      </c>
      <c r="AI185" s="11">
        <v>28.240839999999999</v>
      </c>
      <c r="AJ185" s="11">
        <v>21.419440000000002</v>
      </c>
      <c r="AM185" s="5"/>
      <c r="AN185" s="5"/>
      <c r="AO185" s="5"/>
      <c r="AP185" s="5"/>
      <c r="AR185" s="11">
        <v>5.3343878599999996</v>
      </c>
      <c r="AS185" s="5"/>
      <c r="AT185" s="5"/>
      <c r="AU185" s="5"/>
      <c r="AV185" s="5"/>
      <c r="AY185" s="4"/>
      <c r="AZ185" s="12">
        <v>0</v>
      </c>
      <c r="BB185" s="10">
        <v>123545.26700000001</v>
      </c>
      <c r="BC185" s="11"/>
      <c r="BD185" s="16">
        <v>56.41336392694064</v>
      </c>
      <c r="BE185" s="5"/>
      <c r="BF185" s="5"/>
      <c r="BG185" s="5"/>
      <c r="BH185" s="5"/>
      <c r="BI185" s="17">
        <v>980.2169437</v>
      </c>
      <c r="BJ185" s="11">
        <v>30.487804899999997</v>
      </c>
      <c r="BK185" s="3">
        <v>27227</v>
      </c>
      <c r="BL185" s="12">
        <v>0</v>
      </c>
      <c r="BM185" s="5">
        <v>0</v>
      </c>
      <c r="BN185" s="5">
        <v>0</v>
      </c>
      <c r="BO185" s="5">
        <v>0.44994715120894352</v>
      </c>
      <c r="BP185" s="5">
        <v>5.9290000000000003</v>
      </c>
      <c r="BQ185" s="5">
        <v>3.883</v>
      </c>
      <c r="BR185" s="3">
        <v>14.3</v>
      </c>
      <c r="BT185" s="11">
        <v>4.9437251091003418</v>
      </c>
      <c r="BU185" s="10">
        <v>2722</v>
      </c>
      <c r="BV185" s="11">
        <v>55.512780487804882</v>
      </c>
      <c r="BW185" s="11">
        <v>70.584097560975621</v>
      </c>
      <c r="BX185" s="17">
        <v>93.724579848054674</v>
      </c>
      <c r="BY185" s="17">
        <v>72.095827292692391</v>
      </c>
      <c r="CB185" s="17">
        <v>47.257399999999997</v>
      </c>
      <c r="CG185" s="5">
        <v>7.0895958096318417</v>
      </c>
      <c r="CH185" s="5">
        <v>3.0105760088077802</v>
      </c>
      <c r="CI185" s="5">
        <v>52.734915842327389</v>
      </c>
      <c r="CJ185" s="8">
        <v>14.47</v>
      </c>
      <c r="CL185" s="3"/>
      <c r="CM185" s="5"/>
      <c r="CN185" s="5"/>
      <c r="CQ185" s="11">
        <v>0.40493367400000002</v>
      </c>
      <c r="CR185" s="11">
        <v>0.39866366399999997</v>
      </c>
      <c r="CS185" s="12">
        <v>2</v>
      </c>
      <c r="CT185" s="11">
        <v>-1.265184775</v>
      </c>
      <c r="CV185" s="45"/>
      <c r="CW185" s="46"/>
      <c r="CX185" s="46"/>
      <c r="CY185" s="46"/>
      <c r="CZ185" s="46"/>
      <c r="DA185" s="48"/>
      <c r="DB185" s="49"/>
      <c r="DC185" s="17"/>
      <c r="DH185" s="50"/>
      <c r="DJ185" s="21">
        <f t="shared" si="46"/>
        <v>52</v>
      </c>
      <c r="DL185" s="12" t="e">
        <f t="shared" si="40"/>
        <v>#DIV/0!</v>
      </c>
    </row>
    <row r="186" spans="1:116" ht="15">
      <c r="A186" s="2" t="s">
        <v>273</v>
      </c>
      <c r="B186" s="2" t="s">
        <v>525</v>
      </c>
      <c r="C186" s="2" t="s">
        <v>525</v>
      </c>
      <c r="D186" s="10">
        <v>12700000</v>
      </c>
      <c r="E186" s="10">
        <v>27200000</v>
      </c>
      <c r="F186" s="11">
        <f t="shared" si="36"/>
        <v>2.2400440583453118</v>
      </c>
      <c r="G186" s="51">
        <v>314600000000</v>
      </c>
      <c r="H186" s="22">
        <v>626095000000</v>
      </c>
      <c r="I186" s="11">
        <f>G186/BA186</f>
        <v>82219.841639253515</v>
      </c>
      <c r="J186" s="11">
        <v>49687.944871230982</v>
      </c>
      <c r="K186" s="11">
        <v>1.9880949999999999</v>
      </c>
      <c r="L186" s="11">
        <v>2.4488340000000002</v>
      </c>
      <c r="M186" s="12">
        <f>T186/(BC186/100)</f>
        <v>34473.338007964296</v>
      </c>
      <c r="N186" s="12">
        <f t="shared" si="47"/>
        <v>18856.023919661784</v>
      </c>
      <c r="O186" s="15">
        <v>5274.317</v>
      </c>
      <c r="P186" s="15">
        <v>6527.2479999999996</v>
      </c>
      <c r="Q186" s="11">
        <v>6662.7449999999999</v>
      </c>
      <c r="R186" s="11">
        <v>8015.2629999999999</v>
      </c>
      <c r="S186" s="11">
        <v>8935.7659999999996</v>
      </c>
      <c r="T186" s="11">
        <v>10386.32</v>
      </c>
      <c r="U186" s="11">
        <v>9698.616</v>
      </c>
      <c r="V186" s="11">
        <v>7923.0870000000004</v>
      </c>
      <c r="W186" s="11">
        <v>7810.0609999999997</v>
      </c>
      <c r="X186" s="11">
        <v>8606.982</v>
      </c>
      <c r="Y186" s="11">
        <v>8315.2870000000003</v>
      </c>
      <c r="Z186" s="11">
        <v>8552.2080000000005</v>
      </c>
      <c r="AA186" s="11">
        <v>9082.9150000000009</v>
      </c>
      <c r="AB186" s="11">
        <v>9546.9210000000003</v>
      </c>
      <c r="AC186" s="11">
        <v>9763.5570000000007</v>
      </c>
      <c r="AD186" s="11">
        <v>9115.3870000000006</v>
      </c>
      <c r="AE186" s="11">
        <f t="shared" si="48"/>
        <v>-0.38389909099181524</v>
      </c>
      <c r="AF186" s="53">
        <v>-1.6895070859872301</v>
      </c>
      <c r="AG186" s="11">
        <v>26.367540000000002</v>
      </c>
      <c r="AH186" s="11">
        <v>23.80293</v>
      </c>
      <c r="AI186" s="11">
        <v>20.496780000000001</v>
      </c>
      <c r="AJ186" s="11">
        <v>28.449739999999998</v>
      </c>
      <c r="AK186" s="11">
        <v>39.683681760439015</v>
      </c>
      <c r="AL186" s="11">
        <v>22.556304086983538</v>
      </c>
      <c r="AM186" s="5">
        <v>11.430625696468157</v>
      </c>
      <c r="AN186" s="5">
        <v>13.266719595547102</v>
      </c>
      <c r="AO186" s="5">
        <v>1.1109991913400168</v>
      </c>
      <c r="AP186" s="5">
        <v>1.2240405565025652</v>
      </c>
      <c r="AQ186" s="11">
        <v>1.3306523269999999</v>
      </c>
      <c r="AR186" s="11">
        <v>-0.95206561300000003</v>
      </c>
      <c r="AS186" s="5">
        <v>21.926670660242152</v>
      </c>
      <c r="AT186" s="5">
        <v>20.46979221379911</v>
      </c>
      <c r="AU186" s="5">
        <v>50.754851799998036</v>
      </c>
      <c r="AV186" s="5">
        <v>38.720922159536137</v>
      </c>
      <c r="AW186" s="11">
        <v>0.25714285714285712</v>
      </c>
      <c r="AY186" s="4" t="s">
        <v>453</v>
      </c>
      <c r="AZ186" s="12">
        <v>40000</v>
      </c>
      <c r="BA186" s="12">
        <v>3826327</v>
      </c>
      <c r="BB186" s="10">
        <v>13149035.42</v>
      </c>
      <c r="BC186" s="11">
        <f>BA186*100/D186</f>
        <v>30.12855905511811</v>
      </c>
      <c r="BD186" s="16">
        <v>48.342041985294117</v>
      </c>
      <c r="BE186" s="5">
        <v>46.441408578483106</v>
      </c>
      <c r="BF186" s="5"/>
      <c r="BG186" s="5">
        <v>5.0323508545280058</v>
      </c>
      <c r="BH186" s="5"/>
      <c r="BI186" s="17">
        <v>3257</v>
      </c>
      <c r="BJ186" s="11">
        <v>6.1941000000000006</v>
      </c>
      <c r="BK186" s="3"/>
      <c r="BL186" s="12">
        <v>0.34058947636904807</v>
      </c>
      <c r="BM186" s="5">
        <v>9.5092376815332411</v>
      </c>
      <c r="BN186" s="5">
        <v>0</v>
      </c>
      <c r="BO186" s="5">
        <v>6.0188095913837651</v>
      </c>
      <c r="BP186" s="5">
        <v>4.6580000000000004</v>
      </c>
      <c r="BQ186" s="5">
        <v>2.5089999999999999</v>
      </c>
      <c r="BR186" s="3">
        <v>15.3</v>
      </c>
      <c r="BS186" s="11">
        <v>0.44681001454591751</v>
      </c>
      <c r="BT186" s="11">
        <v>0.68247801065444946</v>
      </c>
      <c r="BU186" s="10">
        <v>2582</v>
      </c>
      <c r="BV186" s="11">
        <v>67.019512195121962</v>
      </c>
      <c r="BW186" s="11">
        <v>73.743951219512198</v>
      </c>
      <c r="BX186" s="17">
        <v>86.795118569633928</v>
      </c>
      <c r="BY186" s="17">
        <v>54.511242774355559</v>
      </c>
      <c r="BZ186" s="17">
        <v>3.8853</v>
      </c>
      <c r="CA186" s="17">
        <v>6.1883999999999997</v>
      </c>
      <c r="CB186" s="17">
        <v>82.147310000000004</v>
      </c>
      <c r="CC186" s="17">
        <v>15.4</v>
      </c>
      <c r="CD186" s="17">
        <v>4.0999999999999996</v>
      </c>
      <c r="CE186" s="17">
        <v>6.3112000000000004</v>
      </c>
      <c r="CG186" s="5">
        <v>31.167330186020294</v>
      </c>
      <c r="CH186" s="5">
        <v>24.191889797068772</v>
      </c>
      <c r="CI186" s="5">
        <v>99.082476042841037</v>
      </c>
      <c r="CJ186" s="8">
        <v>82.099000000000004</v>
      </c>
      <c r="CK186" s="11">
        <v>43.630001068115234</v>
      </c>
      <c r="CL186" s="3">
        <v>43.5</v>
      </c>
      <c r="CM186" s="5">
        <v>48.97</v>
      </c>
      <c r="CN186" s="5">
        <v>4.92</v>
      </c>
      <c r="CO186" s="11">
        <v>0.52999997138977051</v>
      </c>
      <c r="CP186" s="11">
        <v>0.49660000205039978</v>
      </c>
      <c r="CQ186" s="11">
        <v>-1.5857787670000001</v>
      </c>
      <c r="CR186" s="11">
        <v>-1.19647641</v>
      </c>
      <c r="CS186" s="12">
        <v>5</v>
      </c>
      <c r="CT186" s="11">
        <v>1.4105391110000001</v>
      </c>
      <c r="CU186" s="11">
        <v>1.3700000047683716</v>
      </c>
      <c r="CV186" s="45">
        <v>42.1</v>
      </c>
      <c r="CW186" s="45">
        <v>50.7</v>
      </c>
      <c r="CX186" s="45">
        <v>31.8</v>
      </c>
      <c r="CY186" s="45">
        <v>43.8</v>
      </c>
      <c r="CZ186" s="45">
        <v>48.3</v>
      </c>
      <c r="DA186" s="45">
        <v>14.799999999999999</v>
      </c>
      <c r="DB186" s="49">
        <v>4</v>
      </c>
      <c r="DC186" s="17">
        <v>81.7</v>
      </c>
      <c r="DG186" s="11">
        <v>7.0759530067443848</v>
      </c>
      <c r="DH186" s="50">
        <v>929507.1</v>
      </c>
      <c r="DJ186" s="21">
        <f t="shared" si="46"/>
        <v>5</v>
      </c>
      <c r="DL186" s="12" t="e">
        <f t="shared" si="40"/>
        <v>#DIV/0!</v>
      </c>
    </row>
    <row r="187" spans="1:116" ht="15">
      <c r="A187" s="2" t="s">
        <v>527</v>
      </c>
      <c r="B187" s="2" t="s">
        <v>526</v>
      </c>
      <c r="C187" s="2" t="s">
        <v>526</v>
      </c>
      <c r="D187" s="10">
        <v>48100000</v>
      </c>
      <c r="E187" s="10">
        <v>88600000</v>
      </c>
      <c r="F187" s="11">
        <f t="shared" si="36"/>
        <v>1.7966167073509405</v>
      </c>
      <c r="G187"/>
      <c r="H187" s="22">
        <v>710052000000</v>
      </c>
      <c r="J187" s="11">
        <v>15010.247702925213</v>
      </c>
      <c r="K187" s="11">
        <v>2.0691799999999998</v>
      </c>
      <c r="L187" s="11">
        <v>2.4388619999999999</v>
      </c>
      <c r="M187" s="12">
        <f>T187/(BC187/100)</f>
        <v>1259.9763235849057</v>
      </c>
      <c r="N187" s="12">
        <f t="shared" si="47"/>
        <v>5461.732386390282</v>
      </c>
      <c r="S187" s="11">
        <v>569.42470000000003</v>
      </c>
      <c r="T187" s="11">
        <v>555.33259999999996</v>
      </c>
      <c r="U187" s="11">
        <v>656.51919999999996</v>
      </c>
      <c r="V187" s="11">
        <v>821.43299999999999</v>
      </c>
      <c r="W187" s="11">
        <v>941.81460000000004</v>
      </c>
      <c r="X187" s="11">
        <v>1280.0150000000001</v>
      </c>
      <c r="Y187" s="11">
        <v>1675.2719999999999</v>
      </c>
      <c r="Z187" s="11">
        <v>2320.5239999999999</v>
      </c>
      <c r="AA187" s="11">
        <v>2495.1390000000001</v>
      </c>
      <c r="AB187" s="11">
        <v>2586.4630000000002</v>
      </c>
      <c r="AC187" s="11">
        <v>2710.248</v>
      </c>
      <c r="AD187" s="11">
        <v>2872.6239999999998</v>
      </c>
      <c r="AE187" s="11">
        <f t="shared" si="48"/>
        <v>4.8335704800992803</v>
      </c>
      <c r="AF187" s="53"/>
      <c r="AG187" s="11">
        <v>13.818809999999999</v>
      </c>
      <c r="AH187" s="11">
        <v>42.97813</v>
      </c>
      <c r="AI187" s="11">
        <v>23.36082</v>
      </c>
      <c r="AJ187" s="11">
        <v>27.290980000000001</v>
      </c>
      <c r="AL187" s="11">
        <v>27.777724178269285</v>
      </c>
      <c r="AM187" s="5"/>
      <c r="AN187" s="5">
        <v>6.3037041950325321</v>
      </c>
      <c r="AO187" s="5"/>
      <c r="AP187" s="5">
        <v>7.2319166323964819</v>
      </c>
      <c r="AR187" s="11">
        <v>7.8205131479999999</v>
      </c>
      <c r="AS187" s="5"/>
      <c r="AT187" s="5">
        <v>78.651644064423934</v>
      </c>
      <c r="AU187" s="5"/>
      <c r="AV187" s="5">
        <v>146.95210414920496</v>
      </c>
      <c r="AY187" s="4" t="s">
        <v>421</v>
      </c>
      <c r="AZ187" s="12">
        <v>-200000</v>
      </c>
      <c r="BA187" s="22">
        <v>21200000</v>
      </c>
      <c r="BB187" s="10">
        <v>46599589.359999999</v>
      </c>
      <c r="BC187" s="11">
        <f>BA187*100/D187</f>
        <v>44.074844074844073</v>
      </c>
      <c r="BD187" s="16">
        <v>52.595473318284427</v>
      </c>
      <c r="BE187" s="5"/>
      <c r="BF187" s="5">
        <v>40.239207906463498</v>
      </c>
      <c r="BG187" s="5"/>
      <c r="BH187" s="5">
        <v>20.911004046092899</v>
      </c>
      <c r="BI187" s="17">
        <v>191</v>
      </c>
      <c r="BJ187" s="11">
        <v>63.163699999999999</v>
      </c>
      <c r="BK187" s="3"/>
      <c r="BL187" s="12">
        <v>3.3552018559809466E-2</v>
      </c>
      <c r="BM187" s="5">
        <v>7.0188008686298682</v>
      </c>
      <c r="BN187" s="5">
        <v>0.15381645715224426</v>
      </c>
      <c r="BO187" s="5">
        <v>1.3068733801578065</v>
      </c>
      <c r="BP187" s="5">
        <v>6.3559999999999999</v>
      </c>
      <c r="BQ187" s="5">
        <v>2.0329999999999999</v>
      </c>
      <c r="BR187" s="3">
        <v>19.5</v>
      </c>
      <c r="BS187" s="11">
        <v>95.394372940063477</v>
      </c>
      <c r="BT187" s="11">
        <v>6.9330811500549316</v>
      </c>
      <c r="BU187" s="10">
        <v>2769</v>
      </c>
      <c r="BV187" s="11">
        <v>53.038390243902448</v>
      </c>
      <c r="BW187" s="11">
        <v>74.578121951219529</v>
      </c>
      <c r="BX187" s="17">
        <v>92.180814569537219</v>
      </c>
      <c r="BY187" s="17">
        <v>47.204489647594208</v>
      </c>
      <c r="BZ187" s="17">
        <v>3.6078999999999999</v>
      </c>
      <c r="CA187" s="17">
        <v>5.4878999999999998</v>
      </c>
      <c r="CC187" s="17">
        <v>4.5</v>
      </c>
      <c r="CD187" s="17">
        <v>2.9</v>
      </c>
      <c r="CE187" s="17">
        <v>5.2496999999999998</v>
      </c>
      <c r="CG187" s="5">
        <v>27.497785891303078</v>
      </c>
      <c r="CH187" s="5">
        <v>35.166001783524464</v>
      </c>
      <c r="CI187" s="5">
        <v>101.4737043853812</v>
      </c>
      <c r="CJ187" s="8">
        <v>12.707000000000001</v>
      </c>
      <c r="CL187" s="3">
        <v>37.57</v>
      </c>
      <c r="CM187" s="5">
        <v>45.43</v>
      </c>
      <c r="CN187" s="5">
        <v>7.33</v>
      </c>
      <c r="CP187" s="11">
        <v>0.23830799758434296</v>
      </c>
      <c r="CQ187" s="11">
        <v>-0.42583067499999999</v>
      </c>
      <c r="CR187" s="11">
        <v>-0.51889970399999996</v>
      </c>
      <c r="CS187" s="12">
        <v>7</v>
      </c>
      <c r="CT187" s="11">
        <v>-0.192590175</v>
      </c>
      <c r="CV187" s="45">
        <v>60</v>
      </c>
      <c r="CW187" s="45">
        <v>32</v>
      </c>
      <c r="CX187" s="45">
        <v>62.7</v>
      </c>
      <c r="CY187" s="45">
        <v>6.1</v>
      </c>
      <c r="CZ187" s="44"/>
      <c r="DA187" s="45">
        <v>52.1</v>
      </c>
      <c r="DB187" s="49">
        <v>4</v>
      </c>
      <c r="DC187" s="17">
        <v>80.3</v>
      </c>
      <c r="DE187" s="12">
        <v>1</v>
      </c>
      <c r="DG187" s="11">
        <v>16.688079833984375</v>
      </c>
      <c r="DH187" s="50">
        <v>333167.8</v>
      </c>
      <c r="DI187" s="20">
        <v>8.5051864385604858E-2</v>
      </c>
      <c r="DJ187" s="21">
        <f t="shared" si="46"/>
        <v>24</v>
      </c>
      <c r="DL187" s="12">
        <f t="shared" si="40"/>
        <v>0.64170794035944834</v>
      </c>
    </row>
    <row r="188" spans="1:116" ht="15">
      <c r="A188" s="2" t="s">
        <v>274</v>
      </c>
      <c r="B188" s="2" t="s">
        <v>532</v>
      </c>
      <c r="C188" s="2" t="s">
        <v>532</v>
      </c>
      <c r="D188" s="10">
        <v>7934497</v>
      </c>
      <c r="E188" s="10">
        <v>22900000</v>
      </c>
      <c r="F188" s="11">
        <f t="shared" si="36"/>
        <v>3.1174027901034225</v>
      </c>
      <c r="G188"/>
      <c r="H188" s="22">
        <v>137351000000</v>
      </c>
      <c r="J188" s="11">
        <v>22786.464445735361</v>
      </c>
      <c r="K188" s="11">
        <v>1.016519</v>
      </c>
      <c r="L188" s="11">
        <v>1.704086</v>
      </c>
      <c r="N188" s="12">
        <f t="shared" si="47"/>
        <v>8843.6833743170191</v>
      </c>
      <c r="W188" s="11">
        <v>1440.06</v>
      </c>
      <c r="X188" s="11">
        <v>1652.482</v>
      </c>
      <c r="Y188" s="11">
        <v>2122.2379999999998</v>
      </c>
      <c r="Z188" s="11">
        <v>2420.9670000000001</v>
      </c>
      <c r="AA188" s="11">
        <v>2380.4540000000002</v>
      </c>
      <c r="AB188" s="11">
        <v>2421.1759999999999</v>
      </c>
      <c r="AC188" s="11">
        <v>2425.6559999999999</v>
      </c>
      <c r="AD188" s="11">
        <v>2396.9830000000002</v>
      </c>
      <c r="AF188" s="53"/>
      <c r="AH188" s="11">
        <v>23.898050000000001</v>
      </c>
      <c r="AJ188" s="11">
        <v>6.1445480000000003</v>
      </c>
      <c r="AM188" s="5"/>
      <c r="AN188" s="5"/>
      <c r="AO188" s="5"/>
      <c r="AP188" s="5">
        <v>0.43864194534852552</v>
      </c>
      <c r="AR188" s="11">
        <v>0.49001655599999999</v>
      </c>
      <c r="AS188" s="5"/>
      <c r="AT188" s="5"/>
      <c r="AU188" s="5"/>
      <c r="AV188" s="5"/>
      <c r="AW188" s="11">
        <v>1</v>
      </c>
      <c r="AY188" s="4"/>
      <c r="AZ188" s="12">
        <v>-135000</v>
      </c>
      <c r="BB188" s="10">
        <v>6206792.8459999999</v>
      </c>
      <c r="BC188" s="11"/>
      <c r="BD188" s="16">
        <v>27.10389889082969</v>
      </c>
      <c r="BE188" s="5"/>
      <c r="BF188" s="5"/>
      <c r="BG188" s="5"/>
      <c r="BH188" s="5"/>
      <c r="BJ188" s="11">
        <v>38.790400000000005</v>
      </c>
      <c r="BK188" s="3">
        <v>1779</v>
      </c>
      <c r="BL188" s="12">
        <v>0</v>
      </c>
      <c r="BM188" s="5">
        <v>13.166211280748152</v>
      </c>
      <c r="BN188" s="5">
        <v>0</v>
      </c>
      <c r="BO188" s="5">
        <v>0.9860366551162395</v>
      </c>
      <c r="BP188" s="5">
        <v>8.7119999999999997</v>
      </c>
      <c r="BQ188" s="5">
        <v>5.0999999999999996</v>
      </c>
      <c r="BR188" s="3">
        <v>50.8</v>
      </c>
      <c r="BS188" s="11">
        <v>96.095317602157593</v>
      </c>
      <c r="BT188" s="11">
        <v>1.0518629550933838</v>
      </c>
      <c r="BU188" s="10">
        <v>2032</v>
      </c>
      <c r="BV188" s="11">
        <v>41.825024390243904</v>
      </c>
      <c r="BW188" s="11">
        <v>63.378341463414642</v>
      </c>
      <c r="BX188" s="17">
        <v>111.23385916670688</v>
      </c>
      <c r="BY188" s="17">
        <v>85.672837618820992</v>
      </c>
      <c r="BZ188" s="17">
        <v>0</v>
      </c>
      <c r="CA188" s="17">
        <v>2.4950999999999999</v>
      </c>
      <c r="CC188" s="17">
        <v>2.5</v>
      </c>
      <c r="CD188" s="17">
        <v>1.6</v>
      </c>
      <c r="CE188" s="17">
        <v>1.2256</v>
      </c>
      <c r="CG188" s="5">
        <v>1.7811538654007468</v>
      </c>
      <c r="CH188" s="5">
        <v>5.0911314652704682</v>
      </c>
      <c r="CI188" s="5">
        <v>16.293317025880167</v>
      </c>
      <c r="CJ188" s="8">
        <v>14.757</v>
      </c>
      <c r="CL188" s="3">
        <v>37.69</v>
      </c>
      <c r="CM188" s="5">
        <v>45.29</v>
      </c>
      <c r="CN188" s="5">
        <v>7.18</v>
      </c>
      <c r="CQ188" s="11">
        <v>-1.151795715</v>
      </c>
      <c r="CR188" s="11">
        <v>-1.026923029</v>
      </c>
      <c r="CS188" s="12">
        <v>6</v>
      </c>
      <c r="CT188" s="11">
        <v>2.3062270960000002</v>
      </c>
      <c r="CV188" s="45"/>
      <c r="CW188" s="46"/>
      <c r="CX188" s="46"/>
      <c r="CY188" s="46"/>
      <c r="CZ188" s="44"/>
      <c r="DA188" s="48"/>
      <c r="DB188" s="49"/>
      <c r="DC188" s="17"/>
      <c r="DE188" s="19"/>
      <c r="DG188" s="11">
        <v>15.791520118713379</v>
      </c>
      <c r="DH188" s="50">
        <v>391374.2</v>
      </c>
      <c r="DJ188" s="21">
        <f t="shared" si="46"/>
        <v>48</v>
      </c>
      <c r="DL188" s="12" t="e">
        <f t="shared" si="40"/>
        <v>#DIV/0!</v>
      </c>
    </row>
    <row r="189" spans="1:116" ht="15">
      <c r="A189" s="2" t="s">
        <v>242</v>
      </c>
      <c r="B189" s="2" t="s">
        <v>241</v>
      </c>
      <c r="C189" s="2" t="s">
        <v>241</v>
      </c>
      <c r="D189" s="10">
        <v>4923730</v>
      </c>
      <c r="E189" s="10">
        <v>13100000</v>
      </c>
      <c r="F189" s="11">
        <f t="shared" si="36"/>
        <v>2.8780760495795086</v>
      </c>
      <c r="G189" s="51">
        <v>26670000000</v>
      </c>
      <c r="H189" s="12">
        <v>37893220402</v>
      </c>
      <c r="I189" s="11">
        <f>G189/BA189</f>
        <v>14646.997475356304</v>
      </c>
      <c r="J189" s="11">
        <v>7775.2059952426844</v>
      </c>
      <c r="K189" s="11">
        <v>1.6224719999999999</v>
      </c>
      <c r="L189" s="11">
        <v>2.2639619999999998</v>
      </c>
      <c r="P189" s="15">
        <v>1604.5940000000001</v>
      </c>
      <c r="Q189" s="11">
        <v>1803.056</v>
      </c>
      <c r="R189" s="11">
        <v>2044.454</v>
      </c>
      <c r="S189" s="11">
        <v>2300.1410000000001</v>
      </c>
      <c r="T189" s="11">
        <v>2138.54</v>
      </c>
      <c r="U189" s="11">
        <v>1660.3789999999999</v>
      </c>
      <c r="V189" s="11">
        <v>1298.606</v>
      </c>
      <c r="W189" s="11">
        <v>1206.7349999999999</v>
      </c>
      <c r="X189" s="11">
        <v>901.24580000000003</v>
      </c>
      <c r="Y189" s="11">
        <v>828.81629999999996</v>
      </c>
      <c r="Z189" s="11">
        <v>1396.202</v>
      </c>
      <c r="AA189" s="11">
        <v>1471.4659999999999</v>
      </c>
      <c r="AB189" s="11">
        <v>1793.5219999999999</v>
      </c>
      <c r="AC189" s="11">
        <v>1853.8</v>
      </c>
      <c r="AD189" s="11">
        <v>1764.77</v>
      </c>
      <c r="AE189" s="11">
        <f t="shared" si="48"/>
        <v>-0.5650087733241711</v>
      </c>
      <c r="AF189" s="53"/>
      <c r="AG189" s="11">
        <v>24.484559999999998</v>
      </c>
      <c r="AH189" s="5"/>
      <c r="AI189" s="11">
        <v>13.524990000000001</v>
      </c>
      <c r="AJ189" s="11">
        <v>11.43483</v>
      </c>
      <c r="AK189" s="5">
        <v>1.5563263032441221</v>
      </c>
      <c r="AL189" s="11">
        <v>25.593685004641031</v>
      </c>
      <c r="AM189" s="5">
        <v>13.095913216251539</v>
      </c>
      <c r="AN189" s="5"/>
      <c r="AO189" s="5">
        <v>14.315496236141934</v>
      </c>
      <c r="AP189" s="5">
        <v>34.101060150102001</v>
      </c>
      <c r="AQ189" s="11">
        <v>1.5563263030000001</v>
      </c>
      <c r="AR189" s="11">
        <v>5.4599648009999999</v>
      </c>
      <c r="AS189" s="5">
        <v>56.25</v>
      </c>
      <c r="AT189" s="5">
        <v>32.161431825010666</v>
      </c>
      <c r="AU189" s="5">
        <v>92.846232179226078</v>
      </c>
      <c r="AW189" s="11">
        <v>0.2</v>
      </c>
      <c r="AY189" s="3">
        <v>86.3</v>
      </c>
      <c r="AZ189" s="12">
        <v>-85000</v>
      </c>
      <c r="BA189" s="12">
        <v>1820851</v>
      </c>
      <c r="BB189" s="25">
        <v>0.37203030327393855</v>
      </c>
      <c r="BC189" s="11">
        <f>BA189*100/D189</f>
        <v>36.981130159452285</v>
      </c>
      <c r="BD189" s="16"/>
      <c r="BF189" s="5">
        <v>743390</v>
      </c>
      <c r="BG189" s="5">
        <v>45.496873028631079</v>
      </c>
      <c r="BH189" s="5">
        <v>484.16920217697719</v>
      </c>
      <c r="BI189" s="17">
        <v>83.223128029999998</v>
      </c>
      <c r="BJ189" s="11">
        <v>63.264690399999999</v>
      </c>
      <c r="BK189" s="3">
        <v>1531</v>
      </c>
      <c r="BL189" s="12">
        <v>21.206720977596742</v>
      </c>
      <c r="BM189" s="5">
        <v>0</v>
      </c>
      <c r="BN189" s="5">
        <v>21.553184401136697</v>
      </c>
      <c r="BO189" s="5">
        <v>0.21840089875362417</v>
      </c>
      <c r="BQ189" s="5">
        <v>5.7370000000000001</v>
      </c>
      <c r="BR189" s="3" t="s">
        <v>306</v>
      </c>
      <c r="BS189" s="11">
        <v>100</v>
      </c>
      <c r="BT189" s="11">
        <v>6.9941959381103516</v>
      </c>
      <c r="BU189" s="10">
        <v>1885</v>
      </c>
      <c r="BV189" s="11">
        <v>51.029097560975607</v>
      </c>
      <c r="BW189" s="11">
        <v>46.33100000000001</v>
      </c>
      <c r="BX189" s="17">
        <v>98.965298613398602</v>
      </c>
      <c r="BY189" s="17">
        <v>97.118435142427913</v>
      </c>
      <c r="BZ189" s="17">
        <v>2.9218000000000002</v>
      </c>
      <c r="CB189" s="17">
        <v>4.4169668642395109E-4</v>
      </c>
      <c r="CC189" s="17">
        <v>1.6</v>
      </c>
      <c r="CD189" s="17">
        <v>1</v>
      </c>
      <c r="CE189" s="17">
        <v>17</v>
      </c>
      <c r="CG189" s="11">
        <v>4812348.88</v>
      </c>
      <c r="CH189" s="5">
        <v>34.066924110701756</v>
      </c>
      <c r="CI189" s="7" t="s">
        <v>430</v>
      </c>
      <c r="CJ189" s="8">
        <v>48.679704432074502</v>
      </c>
      <c r="CK189" s="11">
        <v>51</v>
      </c>
      <c r="CL189" s="3">
        <v>50.74</v>
      </c>
      <c r="CM189" s="5">
        <v>55.18</v>
      </c>
      <c r="CN189" s="5">
        <v>3.63</v>
      </c>
      <c r="CO189" s="11">
        <v>0.72000002861022949</v>
      </c>
      <c r="CP189" s="11">
        <v>0.7807999849319458</v>
      </c>
      <c r="CQ189" s="11">
        <v>-0.479834123</v>
      </c>
      <c r="CR189" s="11">
        <v>-0.50559726999999999</v>
      </c>
      <c r="CS189" s="12">
        <v>3</v>
      </c>
      <c r="CT189" s="11">
        <v>-0.50801311100000002</v>
      </c>
      <c r="CU189" s="11">
        <v>-0.88999998569488525</v>
      </c>
      <c r="CV189" s="45">
        <v>23.5</v>
      </c>
      <c r="CW189" s="45">
        <v>68</v>
      </c>
      <c r="CX189" s="45">
        <v>38.5</v>
      </c>
      <c r="CY189" s="45">
        <v>61.1</v>
      </c>
      <c r="CZ189" s="44"/>
      <c r="DA189" s="45">
        <v>11.5</v>
      </c>
      <c r="DB189" s="49"/>
      <c r="DC189" s="17"/>
      <c r="DD189" s="12">
        <v>1</v>
      </c>
      <c r="DG189" s="11">
        <v>-13.495059967041016</v>
      </c>
      <c r="DH189" s="50">
        <v>760305.1</v>
      </c>
      <c r="DL189" s="12" t="e">
        <f t="shared" si="40"/>
        <v>#DIV/0!</v>
      </c>
    </row>
    <row r="190" spans="1:116" ht="15">
      <c r="A190" s="2" t="s">
        <v>244</v>
      </c>
      <c r="B190" s="2" t="s">
        <v>243</v>
      </c>
      <c r="C190" s="2" t="s">
        <v>243</v>
      </c>
      <c r="D190" s="10">
        <v>6341797</v>
      </c>
      <c r="E190" s="10">
        <v>11400000</v>
      </c>
      <c r="F190" s="11">
        <f t="shared" si="36"/>
        <v>1.7248564371370876</v>
      </c>
      <c r="G190" s="51">
        <v>5431000000</v>
      </c>
      <c r="H190" s="12">
        <v>8299902483</v>
      </c>
      <c r="I190" s="11">
        <f>G190/BA190</f>
        <v>2278.7482702743982</v>
      </c>
      <c r="J190" s="11">
        <v>1813.2983438520287</v>
      </c>
      <c r="K190" s="11">
        <v>1.8262849999999999</v>
      </c>
      <c r="L190" s="11">
        <v>2.4870999999999999</v>
      </c>
      <c r="P190" s="15">
        <v>268.74329999999998</v>
      </c>
      <c r="Q190" s="11">
        <v>279.80329999999998</v>
      </c>
      <c r="R190" s="11">
        <v>267.97210000000001</v>
      </c>
      <c r="S190" s="11">
        <v>338.63929999999999</v>
      </c>
      <c r="T190" s="11">
        <v>404.77109999999999</v>
      </c>
      <c r="U190" s="11">
        <v>353.75259999999997</v>
      </c>
      <c r="V190" s="11">
        <v>323.86529999999999</v>
      </c>
      <c r="W190" s="11">
        <v>366.87290000000002</v>
      </c>
      <c r="X190" s="11">
        <v>359.43119999999999</v>
      </c>
      <c r="Y190" s="11">
        <v>369.4674</v>
      </c>
      <c r="Z190" s="11">
        <v>169.06739999999999</v>
      </c>
      <c r="AA190" s="11">
        <v>170.83949999999999</v>
      </c>
      <c r="AB190" s="11">
        <v>158.7131</v>
      </c>
      <c r="AC190" s="11">
        <v>135.95339999999999</v>
      </c>
      <c r="AD190" s="11">
        <v>142.55099999999999</v>
      </c>
      <c r="AE190" s="11">
        <f t="shared" si="48"/>
        <v>-3.0694761521397038</v>
      </c>
      <c r="AG190" s="11">
        <v>14.7601</v>
      </c>
      <c r="AH190" s="5"/>
      <c r="AI190" s="11">
        <v>17.905660000000001</v>
      </c>
      <c r="AJ190" s="11">
        <v>-3.4768690000000002</v>
      </c>
      <c r="AK190" s="5">
        <v>0.66044415435792614</v>
      </c>
      <c r="AL190" s="11">
        <v>-26.88413651824083</v>
      </c>
      <c r="AM190" s="5">
        <v>13.822931537777777</v>
      </c>
      <c r="AN190" s="5"/>
      <c r="AO190" s="5">
        <v>19.055943485496133</v>
      </c>
      <c r="AP190" s="5">
        <v>29.017673653925197</v>
      </c>
      <c r="AQ190" s="11">
        <v>0.66044415400000001</v>
      </c>
      <c r="AR190" s="11">
        <v>1.066666667</v>
      </c>
      <c r="AS190" s="5">
        <v>24.433629598523758</v>
      </c>
      <c r="AT190" s="5">
        <v>65.394494517981769</v>
      </c>
      <c r="AU190" s="5">
        <v>47.198607761789148</v>
      </c>
      <c r="AY190" s="3">
        <v>56.3</v>
      </c>
      <c r="AZ190" s="12">
        <v>-700000</v>
      </c>
      <c r="BA190" s="12">
        <v>2383326</v>
      </c>
      <c r="BB190" s="25">
        <v>0.40151231802768456</v>
      </c>
      <c r="BC190" s="11">
        <f>BA190*100/D190</f>
        <v>37.581240774499719</v>
      </c>
      <c r="BD190" s="16"/>
      <c r="BF190" s="5">
        <v>386850</v>
      </c>
      <c r="BG190" s="5">
        <v>32.645541267523946</v>
      </c>
      <c r="BH190" s="5"/>
      <c r="BJ190" s="11">
        <v>56.5011072</v>
      </c>
      <c r="BL190" s="12">
        <v>21.96382793910449</v>
      </c>
      <c r="BM190" s="5">
        <v>0</v>
      </c>
      <c r="BN190" s="5">
        <v>17.940813810110974</v>
      </c>
      <c r="BO190" s="5">
        <v>0.77346153200453782</v>
      </c>
      <c r="BQ190" s="5">
        <v>3.363</v>
      </c>
      <c r="BR190" s="3" t="s">
        <v>307</v>
      </c>
      <c r="BS190" s="11">
        <v>61.869627237319946</v>
      </c>
      <c r="BT190" s="11">
        <v>4.8035697937011719</v>
      </c>
      <c r="BU190" s="10">
        <v>2207</v>
      </c>
      <c r="BV190" s="11">
        <v>56.551512195121958</v>
      </c>
      <c r="BW190" s="11">
        <v>45.438951219512198</v>
      </c>
      <c r="BX190" s="17">
        <v>106.06405124687753</v>
      </c>
      <c r="BY190" s="17">
        <v>78.534107474453705</v>
      </c>
      <c r="BZ190" s="17">
        <v>2.8921999999999999</v>
      </c>
      <c r="CB190" s="17">
        <v>2.1633484190261506E-2</v>
      </c>
      <c r="CC190" s="17">
        <v>1.1000000000000001</v>
      </c>
      <c r="CD190" s="17">
        <v>0.7</v>
      </c>
      <c r="CE190" s="17">
        <v>27</v>
      </c>
      <c r="CG190" s="11">
        <v>5028052.0319999997</v>
      </c>
      <c r="CH190" s="5">
        <v>23.884465307394905</v>
      </c>
      <c r="CI190" s="7" t="s">
        <v>418</v>
      </c>
      <c r="CJ190" s="8"/>
      <c r="CL190" s="3"/>
      <c r="CM190" s="5"/>
      <c r="CN190" s="5"/>
      <c r="CP190" s="11">
        <v>0.38740000128746033</v>
      </c>
      <c r="CQ190" s="11">
        <v>-1.9137541389999999</v>
      </c>
      <c r="CR190" s="11">
        <v>-1.4893613800000001</v>
      </c>
      <c r="CS190" s="12">
        <v>6</v>
      </c>
      <c r="CT190" s="11">
        <v>1.436187551</v>
      </c>
      <c r="CU190" s="11">
        <v>0.14000000059604645</v>
      </c>
      <c r="CV190" s="45">
        <v>20.5</v>
      </c>
      <c r="CW190" s="45">
        <v>68.100000000000009</v>
      </c>
      <c r="CX190" s="45">
        <v>35.099999999999994</v>
      </c>
      <c r="CY190" s="45">
        <v>74.099999999999994</v>
      </c>
      <c r="CZ190" s="44"/>
      <c r="DA190" s="45">
        <v>11.899999999999999</v>
      </c>
      <c r="DB190" s="49">
        <v>4.7</v>
      </c>
      <c r="DC190" s="17">
        <v>55.366666666666667</v>
      </c>
      <c r="DD190" s="13">
        <v>1</v>
      </c>
      <c r="DG190" s="11">
        <v>-19.055839538574219</v>
      </c>
      <c r="DH190" s="50">
        <v>394272.1</v>
      </c>
      <c r="DI190" s="20">
        <v>4.2404700070619583E-2</v>
      </c>
      <c r="DL190" s="12">
        <f t="shared" si="40"/>
        <v>-4.3791700073858575E-2</v>
      </c>
    </row>
    <row r="191" spans="1:116">
      <c r="D191" s="18"/>
      <c r="E191" s="18"/>
      <c r="AD191" s="11">
        <f>AVERAGE(AD1:AD190)</f>
        <v>13239.136162032091</v>
      </c>
      <c r="AK191" s="5"/>
      <c r="AY191" s="18"/>
      <c r="BB191" s="18"/>
      <c r="BC191" s="18"/>
      <c r="BH191" s="5"/>
      <c r="BK191" s="10"/>
      <c r="BL191" s="18"/>
      <c r="BR191" s="18"/>
      <c r="CE191" s="17">
        <v>98</v>
      </c>
      <c r="CH191" s="5"/>
      <c r="CL191" s="3"/>
      <c r="CM191" s="5"/>
      <c r="CN191" s="5"/>
      <c r="CV191" s="43"/>
      <c r="CW191" s="44"/>
      <c r="CX191" s="44"/>
      <c r="CY191" s="44"/>
      <c r="CZ191" s="44"/>
      <c r="DA191" s="47"/>
      <c r="DC191" s="10"/>
      <c r="DD191" s="13"/>
    </row>
    <row r="192" spans="1:116" ht="14.25">
      <c r="D192" s="18"/>
      <c r="E192" s="18"/>
      <c r="G192" s="18"/>
      <c r="H192" s="18"/>
      <c r="M192" t="s">
        <v>536</v>
      </c>
      <c r="Q192" s="11">
        <f>AVERAGE(Q2:Q190)</f>
        <v>3929.9958281818194</v>
      </c>
      <c r="AD192" s="11">
        <f>MIN(AD1:AD190)</f>
        <v>142.55099999999999</v>
      </c>
      <c r="AU192" s="5"/>
      <c r="AV192" s="5"/>
      <c r="AY192" s="18"/>
      <c r="AZ192" s="18"/>
      <c r="BB192" s="18"/>
      <c r="BC192" s="18"/>
      <c r="BH192" s="5"/>
      <c r="BK192" s="10"/>
      <c r="BL192" s="3"/>
      <c r="BP192" s="5"/>
      <c r="CH192" s="5"/>
      <c r="CL192" s="3"/>
      <c r="CN192" s="27"/>
      <c r="CV192" s="43"/>
      <c r="CW192" s="44"/>
      <c r="CX192" s="44"/>
      <c r="CY192" s="44"/>
      <c r="DA192" s="18"/>
      <c r="DB192" s="46"/>
    </row>
    <row r="193" spans="4:107" ht="14.25">
      <c r="M193" t="s">
        <v>537</v>
      </c>
      <c r="Q193" s="11">
        <f>MIN(Q2:Q190)</f>
        <v>258.7328</v>
      </c>
      <c r="AD193" s="53">
        <f>MAX(AD1:AD190)</f>
        <v>159469.1</v>
      </c>
      <c r="AU193" s="5"/>
      <c r="AV193" s="5"/>
      <c r="BK193" s="10"/>
      <c r="BL193" s="3"/>
      <c r="BP193" s="5"/>
      <c r="CH193" s="5"/>
      <c r="CL193" s="3"/>
      <c r="CN193" s="27"/>
      <c r="CV193" s="43"/>
      <c r="CW193" s="44"/>
      <c r="CX193" s="44"/>
      <c r="CY193" s="44"/>
      <c r="DB193" s="46"/>
    </row>
    <row r="194" spans="4:107" ht="14.25">
      <c r="D194" s="18"/>
      <c r="E194" s="18"/>
      <c r="G194" s="18"/>
      <c r="H194" s="18"/>
      <c r="M194" t="s">
        <v>538</v>
      </c>
      <c r="Q194" s="11">
        <f>MAX(Q2:Q190)</f>
        <v>18955.18</v>
      </c>
      <c r="AU194" s="5"/>
      <c r="AV194" s="5"/>
      <c r="AY194" s="18"/>
      <c r="BB194" s="18"/>
      <c r="BC194" s="18"/>
      <c r="BL194" s="3"/>
      <c r="BP194" s="5"/>
      <c r="CH194" s="5"/>
      <c r="CL194" s="3"/>
      <c r="CN194" s="27"/>
      <c r="CV194" s="43"/>
      <c r="CW194" s="44"/>
      <c r="CX194" s="44"/>
      <c r="CY194" s="44"/>
      <c r="DB194" s="46"/>
    </row>
    <row r="195" spans="4:107" ht="14.25">
      <c r="D195" s="18"/>
      <c r="E195" s="18"/>
      <c r="G195" s="18"/>
      <c r="H195" s="18"/>
      <c r="AU195" s="5"/>
      <c r="AV195" s="5"/>
      <c r="AY195" s="18"/>
      <c r="BB195" s="18"/>
      <c r="BC195" s="18"/>
      <c r="BK195" s="10"/>
      <c r="BL195" s="3"/>
      <c r="BP195" s="5"/>
      <c r="BR195" s="18"/>
      <c r="CH195" s="5"/>
      <c r="CL195" s="3"/>
      <c r="CN195" s="27"/>
      <c r="CS195" s="10"/>
      <c r="CV195" s="43"/>
      <c r="CW195" s="44"/>
      <c r="CX195" s="44"/>
      <c r="CY195" s="44"/>
      <c r="DA195" s="18"/>
      <c r="DB195" s="46"/>
    </row>
    <row r="196" spans="4:107" ht="14.25">
      <c r="D196" s="18"/>
      <c r="E196" s="18"/>
      <c r="AU196" s="5"/>
      <c r="AV196" s="5"/>
      <c r="AY196" s="18"/>
      <c r="AZ196" s="18"/>
      <c r="BB196" s="18"/>
      <c r="BC196" s="18"/>
      <c r="BK196" s="10"/>
      <c r="BL196" s="3"/>
      <c r="BP196" s="5"/>
      <c r="BR196" s="18"/>
      <c r="CH196" s="5"/>
      <c r="CL196" s="3"/>
      <c r="CN196" s="27"/>
      <c r="CS196" s="10"/>
      <c r="CV196" s="43"/>
      <c r="CW196" s="44"/>
      <c r="CX196" s="44"/>
      <c r="CY196" s="44"/>
      <c r="DB196" s="46"/>
      <c r="DC196" s="18"/>
    </row>
    <row r="197" spans="4:107" ht="14.25">
      <c r="D197" s="18"/>
      <c r="E197" s="18"/>
      <c r="G197" s="18"/>
      <c r="H197" s="18"/>
      <c r="AU197" s="5"/>
      <c r="AV197" s="5"/>
      <c r="AY197" s="18"/>
      <c r="AZ197" s="18"/>
      <c r="BB197" s="18"/>
      <c r="BC197" s="18"/>
      <c r="BL197" s="3"/>
      <c r="BP197" s="5"/>
      <c r="CH197" s="5"/>
      <c r="CL197" s="3"/>
      <c r="CN197" s="27"/>
      <c r="CS197" s="10"/>
      <c r="CV197" s="43"/>
      <c r="CW197" s="44"/>
      <c r="CX197" s="44"/>
      <c r="CY197" s="44"/>
      <c r="DA197" s="18"/>
      <c r="DB197" s="46"/>
      <c r="DC197" s="18"/>
    </row>
    <row r="198" spans="4:107" ht="14.25">
      <c r="D198" s="18"/>
      <c r="E198" s="18"/>
      <c r="G198" s="18"/>
      <c r="H198" s="18"/>
      <c r="AU198" s="5"/>
      <c r="AV198" s="5"/>
      <c r="AY198" s="18"/>
      <c r="BB198" s="18"/>
      <c r="BC198" s="18"/>
      <c r="BK198" s="10"/>
      <c r="BL198" s="3"/>
      <c r="BP198" s="5"/>
      <c r="CH198" s="5"/>
      <c r="CL198" s="3"/>
      <c r="CN198" s="27"/>
      <c r="CS198" s="10"/>
      <c r="CV198" s="43"/>
      <c r="CW198" s="44"/>
      <c r="CX198" s="44"/>
      <c r="CY198" s="44"/>
      <c r="DA198" s="18"/>
      <c r="DB198" s="46"/>
    </row>
    <row r="199" spans="4:107" ht="14.25">
      <c r="D199" s="18"/>
      <c r="E199" s="18"/>
      <c r="AU199" s="5"/>
      <c r="AV199" s="5"/>
      <c r="AY199" s="18"/>
      <c r="AZ199" s="18"/>
      <c r="BB199" s="18"/>
      <c r="BC199" s="18"/>
      <c r="BK199" s="10"/>
      <c r="BL199" s="3"/>
      <c r="BP199" s="5"/>
      <c r="CH199" s="5"/>
      <c r="CL199" s="3"/>
      <c r="CN199" s="27"/>
      <c r="CS199" s="10"/>
      <c r="CV199" s="43"/>
      <c r="CW199" s="44"/>
      <c r="CX199" s="44"/>
      <c r="CY199" s="44"/>
      <c r="DB199" s="46"/>
      <c r="DC199" s="18"/>
    </row>
    <row r="200" spans="4:107" ht="14.25">
      <c r="D200" s="18"/>
      <c r="E200" s="18"/>
      <c r="AU200" s="5"/>
      <c r="AV200" s="5"/>
      <c r="AY200" s="18"/>
      <c r="BB200" s="18"/>
      <c r="BC200" s="18"/>
      <c r="BL200" s="3"/>
      <c r="BP200" s="5"/>
      <c r="CH200" s="5"/>
      <c r="CL200" s="3"/>
      <c r="CN200" s="27"/>
      <c r="CS200" s="10"/>
      <c r="CV200" s="43"/>
      <c r="CW200" s="44"/>
      <c r="CX200" s="44"/>
      <c r="CY200" s="44"/>
      <c r="DB200" s="46"/>
    </row>
    <row r="201" spans="4:107" ht="14.25">
      <c r="D201" s="18"/>
      <c r="E201" s="18"/>
      <c r="G201" s="18"/>
      <c r="H201" s="18"/>
      <c r="AU201" s="5"/>
      <c r="AV201" s="5"/>
      <c r="AY201" s="18"/>
      <c r="AZ201" s="18"/>
      <c r="BB201" s="18"/>
      <c r="BC201" s="18"/>
      <c r="BL201" s="18"/>
      <c r="BP201" s="5"/>
      <c r="CH201" s="5"/>
      <c r="CL201" s="3"/>
      <c r="CN201" s="27"/>
      <c r="CS201" s="10"/>
      <c r="CV201" s="43"/>
      <c r="CW201" s="44"/>
      <c r="CX201" s="44"/>
      <c r="CY201" s="44"/>
      <c r="DA201" s="18"/>
      <c r="DB201" s="46"/>
      <c r="DC201" s="18"/>
    </row>
    <row r="202" spans="4:107" ht="14.25">
      <c r="D202" s="18"/>
      <c r="E202" s="18"/>
      <c r="AU202" s="5"/>
      <c r="AV202" s="5"/>
      <c r="BB202" s="18"/>
      <c r="BC202" s="18"/>
      <c r="BK202" s="10"/>
      <c r="BP202" s="5"/>
      <c r="CH202" s="5"/>
      <c r="CL202" s="3"/>
      <c r="CN202" s="27"/>
      <c r="CV202" s="43"/>
      <c r="CW202" s="44"/>
      <c r="CX202" s="44"/>
      <c r="CY202" s="44"/>
      <c r="DB202" s="46"/>
    </row>
    <row r="203" spans="4:107" ht="14.25">
      <c r="D203" s="18"/>
      <c r="E203" s="18"/>
      <c r="AU203" s="5"/>
      <c r="AV203" s="5"/>
      <c r="AY203" s="18"/>
      <c r="BB203" s="18"/>
      <c r="BC203" s="18"/>
      <c r="BP203" s="5"/>
      <c r="CH203" s="5"/>
      <c r="CL203" s="3"/>
      <c r="CN203" s="27"/>
      <c r="CS203" s="10"/>
      <c r="CV203" s="43"/>
      <c r="CW203" s="44"/>
      <c r="CX203" s="44"/>
      <c r="CY203" s="44"/>
      <c r="DB203" s="46"/>
    </row>
    <row r="204" spans="4:107" ht="14.25">
      <c r="D204" s="18"/>
      <c r="E204" s="18"/>
      <c r="AU204" s="5"/>
      <c r="AV204" s="5"/>
      <c r="AY204" s="18"/>
      <c r="BB204" s="18"/>
      <c r="BC204" s="18"/>
      <c r="BK204" s="10"/>
      <c r="BP204" s="5"/>
      <c r="CN204" s="27"/>
      <c r="CS204" s="10"/>
      <c r="CV204" s="43"/>
      <c r="CW204" s="44"/>
      <c r="CX204" s="44"/>
      <c r="CY204" s="44"/>
      <c r="DB204" s="46"/>
    </row>
    <row r="205" spans="4:107" ht="14.25">
      <c r="E205" s="18"/>
      <c r="AY205" s="18"/>
      <c r="BB205" s="18"/>
      <c r="BC205" s="18"/>
      <c r="CN205" s="27"/>
      <c r="CV205" s="43"/>
      <c r="CW205" s="44"/>
      <c r="CX205" s="44"/>
      <c r="CY205" s="44"/>
      <c r="DB205" s="46"/>
    </row>
    <row r="206" spans="4:107" ht="14.25">
      <c r="D206" s="18"/>
      <c r="E206" s="18"/>
      <c r="AY206" s="18"/>
      <c r="BB206" s="18"/>
      <c r="BC206" s="18"/>
      <c r="CN206" s="27"/>
      <c r="CS206" s="10"/>
      <c r="CV206" s="43"/>
      <c r="CW206" s="44"/>
      <c r="CX206" s="44"/>
      <c r="CY206" s="44"/>
      <c r="DB206" s="46"/>
    </row>
    <row r="207" spans="4:107" ht="14.25">
      <c r="D207" s="18"/>
      <c r="E207" s="18"/>
      <c r="AY207" s="18"/>
      <c r="BB207" s="18"/>
      <c r="BC207" s="18"/>
      <c r="CN207" s="27"/>
      <c r="CS207" s="10"/>
      <c r="CV207" s="43"/>
      <c r="CW207" s="44"/>
      <c r="CX207" s="44"/>
      <c r="CY207" s="44"/>
      <c r="DB207" s="46"/>
    </row>
    <row r="208" spans="4:107" ht="14.25">
      <c r="D208" s="18"/>
      <c r="E208" s="18"/>
      <c r="AY208" s="18"/>
      <c r="AZ208" s="18"/>
      <c r="BB208" s="18"/>
      <c r="BC208" s="18"/>
      <c r="CN208" s="27"/>
      <c r="CS208" s="10"/>
      <c r="CV208" s="43"/>
      <c r="CW208" s="44"/>
      <c r="CX208" s="44"/>
      <c r="CY208" s="44"/>
      <c r="DB208" s="46"/>
      <c r="DC208" s="18"/>
    </row>
    <row r="209" spans="4:108" ht="14.25">
      <c r="D209" s="18"/>
      <c r="E209" s="18"/>
      <c r="G209" s="18"/>
      <c r="H209" s="18"/>
      <c r="AY209" s="18"/>
      <c r="BB209" s="18"/>
      <c r="BC209" s="18"/>
      <c r="BL209" s="18"/>
      <c r="BR209" s="18"/>
      <c r="CN209" s="27"/>
      <c r="CS209" s="10"/>
      <c r="CV209" s="43"/>
      <c r="CW209" s="44"/>
      <c r="CX209" s="44"/>
      <c r="CY209" s="44"/>
      <c r="DA209" s="18"/>
      <c r="DB209" s="46"/>
    </row>
    <row r="210" spans="4:108">
      <c r="D210" s="18"/>
      <c r="E210" s="18"/>
      <c r="AY210" s="18"/>
      <c r="BB210" s="18"/>
      <c r="BC210" s="18"/>
      <c r="BK210" s="10"/>
      <c r="BL210" s="18"/>
      <c r="CN210" s="15"/>
      <c r="CS210" s="10"/>
      <c r="CV210" s="15"/>
      <c r="CW210" s="21"/>
      <c r="CX210" s="21"/>
      <c r="CY210" s="28"/>
      <c r="DA210" s="18"/>
      <c r="DB210" s="46"/>
    </row>
    <row r="211" spans="4:108">
      <c r="D211" s="18"/>
      <c r="E211" s="18"/>
      <c r="G211" s="18"/>
      <c r="H211" s="18"/>
      <c r="AY211" s="18"/>
      <c r="AZ211" s="18"/>
      <c r="BB211" s="18"/>
      <c r="BC211" s="18"/>
      <c r="BL211" s="18"/>
      <c r="CN211" s="15"/>
      <c r="CS211" s="10"/>
      <c r="CV211" s="15"/>
      <c r="CW211" s="21"/>
      <c r="CX211" s="21"/>
      <c r="CY211" s="28"/>
      <c r="DA211" s="18"/>
      <c r="DB211" s="46"/>
      <c r="DC211" s="18"/>
    </row>
    <row r="212" spans="4:108">
      <c r="D212" s="18"/>
      <c r="E212" s="18"/>
      <c r="G212" s="18"/>
      <c r="H212" s="18"/>
      <c r="AY212" s="18"/>
      <c r="BB212" s="18"/>
      <c r="BC212" s="18"/>
      <c r="BK212" s="10"/>
      <c r="BL212" s="18"/>
      <c r="BR212" s="18"/>
      <c r="CN212" s="15"/>
      <c r="CS212" s="10"/>
      <c r="CV212" s="15"/>
      <c r="CW212" s="21"/>
      <c r="CX212" s="21"/>
      <c r="CY212" s="28"/>
      <c r="DB212" s="46"/>
    </row>
    <row r="213" spans="4:108">
      <c r="BK213" s="10"/>
      <c r="CN213" s="15"/>
      <c r="CV213" s="15"/>
      <c r="CW213" s="21"/>
      <c r="CX213" s="21"/>
      <c r="CY213" s="21"/>
    </row>
    <row r="214" spans="4:108">
      <c r="CN214" s="15"/>
      <c r="CV214" s="15"/>
      <c r="CW214" s="21"/>
      <c r="CX214" s="21"/>
      <c r="CY214" s="21"/>
    </row>
    <row r="215" spans="4:108">
      <c r="CN215" s="15"/>
      <c r="CV215" s="15"/>
      <c r="CW215" s="21"/>
      <c r="CX215" s="21"/>
      <c r="CY215" s="21"/>
    </row>
    <row r="216" spans="4:108">
      <c r="CN216" s="15"/>
      <c r="CV216" s="15"/>
      <c r="CW216" s="21"/>
      <c r="CX216" s="21"/>
      <c r="CY216" s="21"/>
    </row>
    <row r="217" spans="4:108">
      <c r="CN217" s="15"/>
      <c r="CV217" s="15"/>
      <c r="CW217" s="21"/>
      <c r="CX217" s="21"/>
      <c r="CY217" s="21"/>
    </row>
    <row r="218" spans="4:108">
      <c r="CN218" s="15"/>
      <c r="CV218" s="15"/>
      <c r="CW218" s="21"/>
      <c r="CX218" s="21"/>
      <c r="CY218" s="21"/>
    </row>
    <row r="219" spans="4:108">
      <c r="CN219" s="15"/>
      <c r="CV219" s="15"/>
      <c r="CW219" s="21"/>
      <c r="CX219" s="21"/>
      <c r="CY219" s="21"/>
    </row>
    <row r="220" spans="4:108">
      <c r="CN220" s="15"/>
      <c r="CV220" s="15"/>
      <c r="CW220" s="21"/>
      <c r="CX220" s="21"/>
      <c r="CY220" s="21"/>
    </row>
    <row r="221" spans="4:108">
      <c r="CN221" s="15"/>
      <c r="CV221" s="15"/>
      <c r="CW221" s="21"/>
      <c r="CX221" s="21"/>
      <c r="CY221" s="21"/>
      <c r="DD221" s="10"/>
    </row>
    <row r="222" spans="4:108">
      <c r="CN222" s="15"/>
      <c r="CV222" s="15"/>
      <c r="CW222" s="21"/>
      <c r="CX222" s="21"/>
      <c r="CY222" s="21"/>
      <c r="DD222" s="10"/>
    </row>
    <row r="223" spans="4:108">
      <c r="CN223" s="15"/>
      <c r="CV223" s="15"/>
      <c r="CW223" s="21"/>
      <c r="CX223" s="21"/>
      <c r="CY223" s="21"/>
      <c r="DD223" s="10"/>
    </row>
    <row r="224" spans="4:108">
      <c r="CN224" s="15"/>
      <c r="CV224" s="15"/>
      <c r="CW224" s="21"/>
      <c r="CX224" s="21"/>
      <c r="CY224" s="21"/>
    </row>
    <row r="225" spans="92:103">
      <c r="CN225" s="15"/>
      <c r="CV225" s="15"/>
      <c r="CW225" s="21"/>
      <c r="CX225" s="21"/>
      <c r="CY225" s="21"/>
    </row>
    <row r="226" spans="92:103">
      <c r="CN226" s="15"/>
      <c r="CV226" s="15"/>
      <c r="CW226" s="21"/>
      <c r="CX226" s="21"/>
      <c r="CY226" s="21"/>
    </row>
    <row r="227" spans="92:103">
      <c r="CN227" s="15"/>
      <c r="CV227" s="15"/>
      <c r="CW227" s="21"/>
      <c r="CX227" s="21"/>
      <c r="CY227" s="21"/>
    </row>
    <row r="228" spans="92:103">
      <c r="CN228" s="15"/>
      <c r="CV228" s="15"/>
      <c r="CW228" s="21"/>
      <c r="CX228" s="21"/>
      <c r="CY228" s="21"/>
    </row>
    <row r="229" spans="92:103">
      <c r="CN229" s="15"/>
      <c r="CV229" s="15"/>
      <c r="CW229" s="21"/>
      <c r="CX229" s="21"/>
      <c r="CY229" s="21"/>
    </row>
    <row r="230" spans="92:103">
      <c r="CN230" s="15"/>
      <c r="CV230" s="15"/>
      <c r="CW230" s="21"/>
      <c r="CX230" s="21"/>
      <c r="CY230" s="21"/>
    </row>
    <row r="231" spans="92:103">
      <c r="CN231" s="15"/>
      <c r="CV231" s="15"/>
      <c r="CW231" s="21"/>
      <c r="CX231" s="21"/>
      <c r="CY231" s="21"/>
    </row>
    <row r="232" spans="92:103">
      <c r="CN232" s="15"/>
      <c r="CV232" s="15"/>
      <c r="CW232" s="21"/>
      <c r="CX232" s="21"/>
      <c r="CY232" s="21"/>
    </row>
    <row r="233" spans="92:103">
      <c r="CN233" s="15"/>
      <c r="CV233" s="15"/>
      <c r="CW233" s="21"/>
      <c r="CX233" s="21"/>
      <c r="CY233" s="21"/>
    </row>
    <row r="234" spans="92:103">
      <c r="CN234" s="15"/>
      <c r="CV234" s="15"/>
      <c r="CW234" s="21"/>
      <c r="CX234" s="21"/>
      <c r="CY234" s="21"/>
    </row>
    <row r="235" spans="92:103">
      <c r="CN235" s="15"/>
      <c r="CV235" s="15"/>
      <c r="CW235" s="21"/>
      <c r="CX235" s="21"/>
      <c r="CY235" s="21"/>
    </row>
    <row r="236" spans="92:103">
      <c r="CN236" s="15"/>
      <c r="CV236" s="15"/>
      <c r="CW236" s="21"/>
      <c r="CX236" s="21"/>
      <c r="CY236" s="21"/>
    </row>
    <row r="237" spans="92:103">
      <c r="CN237" s="15"/>
      <c r="CV237" s="15"/>
      <c r="CW237" s="21"/>
      <c r="CX237" s="21"/>
      <c r="CY237" s="21"/>
    </row>
    <row r="238" spans="92:103">
      <c r="CN238" s="15"/>
      <c r="CV238" s="15"/>
      <c r="CW238" s="21"/>
      <c r="CX238" s="21"/>
      <c r="CY238" s="21"/>
    </row>
    <row r="239" spans="92:103">
      <c r="CN239" s="15"/>
      <c r="CV239" s="15"/>
      <c r="CW239" s="21"/>
      <c r="CX239" s="21"/>
      <c r="CY239" s="21"/>
    </row>
    <row r="240" spans="92:103">
      <c r="CN240" s="15"/>
      <c r="CV240" s="15"/>
      <c r="CW240" s="21"/>
      <c r="CX240" s="21"/>
      <c r="CY240" s="21"/>
    </row>
    <row r="241" spans="92:103">
      <c r="CN241" s="15"/>
      <c r="CV241" s="15"/>
      <c r="CW241" s="21"/>
      <c r="CX241" s="21"/>
      <c r="CY241" s="21"/>
    </row>
    <row r="242" spans="92:103">
      <c r="CN242" s="15"/>
      <c r="CV242" s="15"/>
      <c r="CW242" s="21"/>
      <c r="CX242" s="21"/>
      <c r="CY242" s="21"/>
    </row>
    <row r="243" spans="92:103">
      <c r="CN243" s="15"/>
      <c r="CV243" s="15"/>
      <c r="CW243" s="21"/>
      <c r="CX243" s="21"/>
      <c r="CY243" s="21"/>
    </row>
    <row r="244" spans="92:103">
      <c r="CN244" s="15"/>
      <c r="CV244" s="15"/>
      <c r="CW244" s="21"/>
      <c r="CX244" s="21"/>
      <c r="CY244" s="21"/>
    </row>
    <row r="245" spans="92:103">
      <c r="CN245" s="15"/>
      <c r="CV245" s="15"/>
      <c r="CW245" s="21"/>
      <c r="CX245" s="21"/>
      <c r="CY245" s="21"/>
    </row>
    <row r="246" spans="92:103">
      <c r="CN246" s="15"/>
      <c r="CV246" s="15"/>
      <c r="CW246" s="21"/>
      <c r="CX246" s="21"/>
      <c r="CY246" s="21"/>
    </row>
    <row r="247" spans="92:103">
      <c r="CN247" s="15"/>
      <c r="CV247" s="15"/>
      <c r="CW247" s="21"/>
      <c r="CX247" s="21"/>
      <c r="CY247" s="21"/>
    </row>
    <row r="248" spans="92:103">
      <c r="CN248" s="15"/>
      <c r="CV248" s="15"/>
      <c r="CW248" s="21"/>
      <c r="CX248" s="21"/>
      <c r="CY248" s="21"/>
    </row>
    <row r="249" spans="92:103">
      <c r="CN249" s="15"/>
      <c r="CV249" s="15"/>
      <c r="CW249" s="21"/>
      <c r="CX249" s="21"/>
      <c r="CY249" s="21"/>
    </row>
    <row r="250" spans="92:103">
      <c r="CN250" s="15"/>
      <c r="CV250" s="15"/>
      <c r="CW250" s="21"/>
      <c r="CX250" s="21"/>
      <c r="CY250" s="21"/>
    </row>
    <row r="251" spans="92:103">
      <c r="CN251" s="15"/>
      <c r="CV251" s="15"/>
      <c r="CW251" s="21"/>
      <c r="CX251" s="21"/>
      <c r="CY251" s="21"/>
    </row>
    <row r="252" spans="92:103">
      <c r="CN252" s="15"/>
      <c r="CV252" s="15"/>
      <c r="CW252" s="21"/>
      <c r="CX252" s="21"/>
      <c r="CY252" s="21"/>
    </row>
    <row r="253" spans="92:103">
      <c r="CN253" s="15"/>
      <c r="CV253" s="15"/>
      <c r="CW253" s="21"/>
      <c r="CX253" s="21"/>
      <c r="CY253" s="21"/>
    </row>
    <row r="254" spans="92:103">
      <c r="CN254" s="15"/>
      <c r="CV254" s="15"/>
      <c r="CW254" s="21"/>
      <c r="CX254" s="21"/>
      <c r="CY254" s="21"/>
    </row>
    <row r="255" spans="92:103">
      <c r="CN255" s="15"/>
      <c r="CV255" s="15"/>
      <c r="CW255" s="21"/>
      <c r="CX255" s="21"/>
      <c r="CY255" s="21"/>
    </row>
    <row r="256" spans="92:103">
      <c r="CN256" s="15"/>
      <c r="CV256" s="15"/>
      <c r="CW256" s="21"/>
      <c r="CX256" s="21"/>
      <c r="CY256" s="21"/>
    </row>
    <row r="257" spans="92:103">
      <c r="CN257" s="15"/>
      <c r="CV257" s="15"/>
      <c r="CW257" s="21"/>
      <c r="CX257" s="21"/>
      <c r="CY257" s="21"/>
    </row>
    <row r="258" spans="92:103">
      <c r="CN258" s="15"/>
      <c r="CV258" s="15"/>
      <c r="CW258" s="21"/>
      <c r="CX258" s="21"/>
      <c r="CY258" s="21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weildata_stata7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2007-12-16T18:48:20Z</dcterms:created>
  <dcterms:modified xsi:type="dcterms:W3CDTF">2020-09-14T16:28:21Z</dcterms:modified>
</cp:coreProperties>
</file>