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233\Desktop\Paper\Shinkage Limit\"/>
    </mc:Choice>
  </mc:AlternateContent>
  <bookViews>
    <workbookView xWindow="-110" yWindow="-110" windowWidth="23260" windowHeight="125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8" i="2" l="1"/>
  <c r="I87" i="2"/>
  <c r="I81" i="2"/>
  <c r="I82" i="2"/>
  <c r="I83" i="2"/>
  <c r="I84" i="2"/>
  <c r="I85" i="2"/>
  <c r="I86" i="2"/>
  <c r="I80" i="2"/>
  <c r="I79" i="2"/>
  <c r="I78" i="2"/>
  <c r="I77" i="2"/>
  <c r="I76" i="2"/>
  <c r="I75" i="2"/>
  <c r="I74" i="2"/>
  <c r="E74" i="2"/>
  <c r="D74" i="2"/>
  <c r="I73" i="2"/>
  <c r="I72" i="2"/>
  <c r="I71" i="2"/>
  <c r="I70" i="2"/>
  <c r="I66" i="2"/>
  <c r="I69" i="2"/>
  <c r="I68" i="2"/>
  <c r="I67" i="2"/>
  <c r="E64" i="2"/>
  <c r="D64" i="2" s="1"/>
  <c r="E65" i="2"/>
  <c r="D65" i="2" s="1"/>
  <c r="I65" i="2"/>
  <c r="I64" i="2"/>
  <c r="D16" i="2"/>
  <c r="I63" i="2" l="1"/>
  <c r="I62" i="2"/>
  <c r="I61" i="2"/>
  <c r="I60" i="2"/>
  <c r="C63" i="2"/>
  <c r="C62" i="2"/>
  <c r="C61" i="2"/>
  <c r="C60" i="2"/>
  <c r="K59" i="2"/>
  <c r="I59" i="2"/>
  <c r="K58" i="2"/>
  <c r="I58" i="2"/>
  <c r="I57" i="2"/>
  <c r="F56" i="2"/>
  <c r="I56" i="2"/>
  <c r="I55" i="2"/>
  <c r="I54" i="2"/>
  <c r="I53" i="2"/>
  <c r="I52" i="2"/>
  <c r="I51" i="2"/>
  <c r="I50" i="2"/>
  <c r="I49" i="2"/>
  <c r="I48" i="2"/>
  <c r="I47" i="2"/>
  <c r="I46" i="2"/>
  <c r="D45" i="2"/>
  <c r="I45" i="2"/>
  <c r="I44" i="2"/>
  <c r="E43" i="2"/>
  <c r="I43" i="2"/>
  <c r="I42" i="2"/>
  <c r="I41" i="2"/>
  <c r="I40" i="2"/>
  <c r="I39" i="2"/>
  <c r="I38" i="2"/>
  <c r="I37" i="2"/>
  <c r="I36" i="2"/>
  <c r="I35" i="2"/>
  <c r="I34" i="2"/>
  <c r="I33" i="2"/>
  <c r="I32" i="2"/>
  <c r="K92" i="2" l="1"/>
  <c r="K93" i="2"/>
  <c r="K91" i="2"/>
  <c r="K90" i="2"/>
  <c r="I93" i="2"/>
  <c r="I92" i="2"/>
  <c r="I91" i="2"/>
  <c r="I90" i="2"/>
  <c r="I89" i="2"/>
  <c r="I31" i="2"/>
  <c r="I28" i="2"/>
  <c r="I29" i="2"/>
  <c r="I30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F13" i="2"/>
  <c r="I4" i="2"/>
  <c r="I5" i="2"/>
  <c r="I6" i="2"/>
  <c r="I7" i="2"/>
  <c r="I8" i="2"/>
  <c r="I9" i="2"/>
  <c r="I10" i="2"/>
  <c r="I11" i="2"/>
  <c r="I12" i="2"/>
  <c r="I3" i="2"/>
  <c r="I2" i="2"/>
</calcChain>
</file>

<file path=xl/sharedStrings.xml><?xml version="1.0" encoding="utf-8"?>
<sst xmlns="http://schemas.openxmlformats.org/spreadsheetml/2006/main" count="39" uniqueCount="39">
  <si>
    <t>Ashango and Patra (2016)</t>
  </si>
  <si>
    <t>Reference</t>
  </si>
  <si>
    <t>Sand (%)</t>
  </si>
  <si>
    <t>Silt (%)</t>
  </si>
  <si>
    <t>Clay (%)</t>
  </si>
  <si>
    <t>Gravel (%)</t>
  </si>
  <si>
    <t>Hmeid et al. (2020)</t>
  </si>
  <si>
    <t>Signes et al. (2016)</t>
  </si>
  <si>
    <t>Al Hattamleh et al. (2020)</t>
  </si>
  <si>
    <t>Terzi et al. (2017)</t>
  </si>
  <si>
    <t>Tripathy and Rao (2008)</t>
  </si>
  <si>
    <t>Sridharam and Nagaraj (2008)</t>
  </si>
  <si>
    <t>Sridharam and Prakash (2000)</t>
  </si>
  <si>
    <t>Uguryol and Kulakoglu (2013)</t>
  </si>
  <si>
    <t>Puppala et al. (2013)</t>
  </si>
  <si>
    <t>Bose (2012)</t>
  </si>
  <si>
    <t>Prakash and Sridharan (2012)</t>
  </si>
  <si>
    <t>Krishna and Sayida (2009)</t>
  </si>
  <si>
    <t>Azam and Ito (2011)</t>
  </si>
  <si>
    <t>Thyagaraj and Zodinsanga (2014)</t>
  </si>
  <si>
    <t>Uy and Adajar (2017)</t>
  </si>
  <si>
    <t>Mir (2015)</t>
  </si>
  <si>
    <t>Bonis et al. (2013)</t>
  </si>
  <si>
    <t>Silva et al. (2012)</t>
  </si>
  <si>
    <t>Harianto et al. (2008)</t>
  </si>
  <si>
    <t>Rosenbalm (2013)</t>
  </si>
  <si>
    <t>Tamrat (2013)</t>
  </si>
  <si>
    <t>Tibebu (2008)</t>
  </si>
  <si>
    <t>Riyad and Shoaib (2020)</t>
  </si>
  <si>
    <t>Zemedkun (2015)</t>
  </si>
  <si>
    <t>ÇAĞLAR (2019)</t>
  </si>
  <si>
    <t>Al-Taie (2018)</t>
  </si>
  <si>
    <t>Liquid Limit, LL (%)</t>
  </si>
  <si>
    <t>Plastic Limit, PL (%)</t>
  </si>
  <si>
    <t>Plasticity Index, PI (%), PI = LL - PL</t>
  </si>
  <si>
    <t>Specific Gravity</t>
  </si>
  <si>
    <t>Optimum Moisture Content, OMC (%)</t>
  </si>
  <si>
    <t>Shrinkage Limit, SL (%)</t>
  </si>
  <si>
    <r>
      <t>Maximum Dry Density, MDD (kN/m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</si>
</sst>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vertAlign val="superscript"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2" fontId="1" fillId="3" borderId="1" xfId="0" applyNumberFormat="1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2" fontId="1" fillId="3" borderId="6" xfId="0" applyNumberFormat="1" applyFont="1" applyFill="1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  <xf numFmtId="2" fontId="1" fillId="3" borderId="9" xfId="0" applyNumberFormat="1" applyFont="1" applyFill="1" applyBorder="1" applyAlignment="1">
      <alignment horizontal="center"/>
    </xf>
    <xf numFmtId="2" fontId="1" fillId="4" borderId="10" xfId="0" applyNumberFormat="1" applyFont="1" applyFill="1" applyBorder="1" applyAlignment="1">
      <alignment horizontal="center"/>
    </xf>
    <xf numFmtId="2" fontId="1" fillId="3" borderId="9" xfId="0" applyNumberFormat="1" applyFont="1" applyFill="1" applyBorder="1" applyAlignment="1">
      <alignment horizontal="center" vertical="center"/>
    </xf>
    <xf numFmtId="2" fontId="1" fillId="3" borderId="12" xfId="0" applyNumberFormat="1" applyFont="1" applyFill="1" applyBorder="1" applyAlignment="1">
      <alignment horizontal="center"/>
    </xf>
    <xf numFmtId="2" fontId="1" fillId="3" borderId="13" xfId="0" applyNumberFormat="1" applyFont="1" applyFill="1" applyBorder="1" applyAlignment="1">
      <alignment horizontal="center"/>
    </xf>
    <xf numFmtId="2" fontId="1" fillId="4" borderId="14" xfId="0" applyNumberFormat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3" borderId="3" xfId="0" applyFill="1" applyBorder="1"/>
    <xf numFmtId="0" fontId="0" fillId="3" borderId="9" xfId="0" applyFill="1" applyBorder="1"/>
    <xf numFmtId="2" fontId="1" fillId="4" borderId="1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 indent="4"/>
    </xf>
    <xf numFmtId="2" fontId="1" fillId="3" borderId="16" xfId="0" applyNumberFormat="1" applyFont="1" applyFill="1" applyBorder="1" applyAlignment="1">
      <alignment horizontal="center"/>
    </xf>
    <xf numFmtId="2" fontId="1" fillId="3" borderId="17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95"/>
  <sheetViews>
    <sheetView tabSelected="1" zoomScale="85" zoomScaleNormal="85" workbookViewId="0">
      <pane ySplit="1" topLeftCell="A74" activePane="bottomLeft" state="frozen"/>
      <selection activeCell="G1" sqref="G1"/>
      <selection pane="bottomLeft" activeCell="N100" sqref="N100"/>
    </sheetView>
  </sheetViews>
  <sheetFormatPr defaultColWidth="8.90625" defaultRowHeight="14.5" x14ac:dyDescent="0.35"/>
  <cols>
    <col min="1" max="2" width="8.90625" style="1"/>
    <col min="3" max="3" width="10" style="1" bestFit="1" customWidth="1"/>
    <col min="4" max="6" width="8.90625" style="1"/>
    <col min="7" max="7" width="11.54296875" style="1" customWidth="1"/>
    <col min="8" max="8" width="13" style="1" customWidth="1"/>
    <col min="9" max="9" width="17.1796875" style="1" customWidth="1"/>
    <col min="10" max="10" width="12" style="1" bestFit="1" customWidth="1"/>
    <col min="11" max="11" width="16" style="1" customWidth="1"/>
    <col min="12" max="12" width="14.90625" style="1" customWidth="1"/>
    <col min="13" max="13" width="13.90625" style="1" customWidth="1"/>
    <col min="14" max="14" width="30.08984375" style="1" bestFit="1" customWidth="1"/>
    <col min="15" max="16" width="8.7265625"/>
    <col min="17" max="17" width="8.90625" style="1"/>
    <col min="18" max="20" width="8.7265625" customWidth="1"/>
    <col min="21" max="16384" width="8.90625" style="1"/>
  </cols>
  <sheetData>
    <row r="1" spans="3:22" ht="58.5" customHeight="1" x14ac:dyDescent="0.35">
      <c r="C1" s="31" t="s">
        <v>5</v>
      </c>
      <c r="D1" s="31" t="s">
        <v>2</v>
      </c>
      <c r="E1" s="31" t="s">
        <v>3</v>
      </c>
      <c r="F1" s="31" t="s">
        <v>4</v>
      </c>
      <c r="G1" s="32" t="s">
        <v>32</v>
      </c>
      <c r="H1" s="32" t="s">
        <v>33</v>
      </c>
      <c r="I1" s="32" t="s">
        <v>34</v>
      </c>
      <c r="J1" s="32" t="s">
        <v>35</v>
      </c>
      <c r="K1" s="32" t="s">
        <v>38</v>
      </c>
      <c r="L1" s="32" t="s">
        <v>36</v>
      </c>
      <c r="M1" s="32" t="s">
        <v>37</v>
      </c>
      <c r="N1" s="31" t="s">
        <v>1</v>
      </c>
    </row>
    <row r="2" spans="3:22" ht="15" thickBot="1" x14ac:dyDescent="0.4">
      <c r="C2" s="28">
        <v>0</v>
      </c>
      <c r="D2" s="29">
        <v>2</v>
      </c>
      <c r="E2" s="29">
        <v>52</v>
      </c>
      <c r="F2" s="29">
        <v>46</v>
      </c>
      <c r="G2" s="29">
        <v>53</v>
      </c>
      <c r="H2" s="29">
        <v>20</v>
      </c>
      <c r="I2" s="29">
        <f>G2-H2</f>
        <v>33</v>
      </c>
      <c r="J2" s="29">
        <v>2.69</v>
      </c>
      <c r="K2" s="29">
        <v>16.12</v>
      </c>
      <c r="L2" s="29">
        <v>22</v>
      </c>
      <c r="M2" s="14">
        <v>11</v>
      </c>
      <c r="N2" s="30" t="s">
        <v>0</v>
      </c>
      <c r="O2" s="2"/>
      <c r="V2" s="3"/>
    </row>
    <row r="3" spans="3:22" x14ac:dyDescent="0.35">
      <c r="C3" s="8">
        <v>0.4</v>
      </c>
      <c r="D3" s="9">
        <v>37.700000000000003</v>
      </c>
      <c r="E3" s="9">
        <v>39.700000000000003</v>
      </c>
      <c r="F3" s="9">
        <v>22.2</v>
      </c>
      <c r="G3" s="9">
        <v>86.8</v>
      </c>
      <c r="H3" s="9">
        <v>53.4</v>
      </c>
      <c r="I3" s="9">
        <f>G3-H3</f>
        <v>33.4</v>
      </c>
      <c r="J3" s="9">
        <v>2.69</v>
      </c>
      <c r="K3" s="9"/>
      <c r="L3" s="9"/>
      <c r="M3" s="10">
        <v>15.7</v>
      </c>
      <c r="N3" s="23" t="s">
        <v>6</v>
      </c>
      <c r="Q3" s="4"/>
      <c r="U3" s="4"/>
      <c r="V3" s="3"/>
    </row>
    <row r="4" spans="3:22" x14ac:dyDescent="0.35">
      <c r="C4" s="11">
        <v>0.5</v>
      </c>
      <c r="D4" s="5">
        <v>53.8</v>
      </c>
      <c r="E4" s="5">
        <v>33.5</v>
      </c>
      <c r="F4" s="5">
        <v>12.2</v>
      </c>
      <c r="G4" s="5">
        <v>56.4</v>
      </c>
      <c r="H4" s="5">
        <v>37.299999999999997</v>
      </c>
      <c r="I4" s="5">
        <f t="shared" ref="I4:I66" si="0">G4-H4</f>
        <v>19.100000000000001</v>
      </c>
      <c r="J4" s="5"/>
      <c r="K4" s="5"/>
      <c r="L4" s="5"/>
      <c r="M4" s="22">
        <v>23.5</v>
      </c>
      <c r="N4" s="24"/>
      <c r="Q4" s="4"/>
      <c r="U4" s="4"/>
      <c r="V4" s="3"/>
    </row>
    <row r="5" spans="3:22" x14ac:dyDescent="0.35">
      <c r="C5" s="11">
        <v>0.2</v>
      </c>
      <c r="D5" s="5">
        <v>41.7</v>
      </c>
      <c r="E5" s="5">
        <v>38.799999999999997</v>
      </c>
      <c r="F5" s="5">
        <v>20</v>
      </c>
      <c r="G5" s="5">
        <v>80</v>
      </c>
      <c r="H5" s="5">
        <v>52.2</v>
      </c>
      <c r="I5" s="5">
        <f t="shared" si="0"/>
        <v>27.799999999999997</v>
      </c>
      <c r="J5" s="5"/>
      <c r="K5" s="5"/>
      <c r="L5" s="5"/>
      <c r="M5" s="22">
        <v>18.100000000000001</v>
      </c>
      <c r="N5" s="24"/>
      <c r="Q5" s="4"/>
      <c r="U5" s="4"/>
      <c r="V5" s="3"/>
    </row>
    <row r="6" spans="3:22" x14ac:dyDescent="0.35">
      <c r="C6" s="11">
        <v>0.2</v>
      </c>
      <c r="D6" s="5">
        <v>26.9</v>
      </c>
      <c r="E6" s="5">
        <v>40.5</v>
      </c>
      <c r="F6" s="5">
        <v>32.4</v>
      </c>
      <c r="G6" s="5">
        <v>105.6</v>
      </c>
      <c r="H6" s="5">
        <v>67</v>
      </c>
      <c r="I6" s="5">
        <f t="shared" si="0"/>
        <v>38.599999999999994</v>
      </c>
      <c r="J6" s="5"/>
      <c r="K6" s="5"/>
      <c r="L6" s="5"/>
      <c r="M6" s="22">
        <v>12</v>
      </c>
      <c r="N6" s="24"/>
      <c r="Q6" s="4"/>
      <c r="U6" s="4"/>
      <c r="V6" s="3"/>
    </row>
    <row r="7" spans="3:22" x14ac:dyDescent="0.35">
      <c r="C7" s="11">
        <v>0.2</v>
      </c>
      <c r="D7" s="5">
        <v>35</v>
      </c>
      <c r="E7" s="5">
        <v>36.9</v>
      </c>
      <c r="F7" s="5">
        <v>27.9</v>
      </c>
      <c r="G7" s="5">
        <v>107.7</v>
      </c>
      <c r="H7" s="5">
        <v>61.1</v>
      </c>
      <c r="I7" s="5">
        <f t="shared" si="0"/>
        <v>46.6</v>
      </c>
      <c r="J7" s="5"/>
      <c r="K7" s="5"/>
      <c r="L7" s="5"/>
      <c r="M7" s="22">
        <v>17.899999999999999</v>
      </c>
      <c r="N7" s="24"/>
      <c r="P7" s="26"/>
      <c r="Q7" s="4"/>
      <c r="S7" s="26"/>
      <c r="U7" s="4"/>
      <c r="V7" s="3"/>
    </row>
    <row r="8" spans="3:22" x14ac:dyDescent="0.35">
      <c r="C8" s="11">
        <v>0.1</v>
      </c>
      <c r="D8" s="5">
        <v>43.9</v>
      </c>
      <c r="E8" s="5">
        <v>38.700000000000003</v>
      </c>
      <c r="F8" s="5">
        <v>17.3</v>
      </c>
      <c r="G8" s="5">
        <v>90.7</v>
      </c>
      <c r="H8" s="5">
        <v>44.8</v>
      </c>
      <c r="I8" s="5">
        <f t="shared" si="0"/>
        <v>45.900000000000006</v>
      </c>
      <c r="J8" s="5"/>
      <c r="K8" s="5"/>
      <c r="L8" s="5"/>
      <c r="M8" s="22">
        <v>15.5</v>
      </c>
      <c r="N8" s="24"/>
      <c r="P8" s="26"/>
      <c r="Q8" s="4"/>
      <c r="S8" s="26"/>
      <c r="U8" s="4"/>
      <c r="V8" s="3"/>
    </row>
    <row r="9" spans="3:22" x14ac:dyDescent="0.35">
      <c r="C9" s="11">
        <v>0</v>
      </c>
      <c r="D9" s="5">
        <v>42.8</v>
      </c>
      <c r="E9" s="5">
        <v>35.299999999999997</v>
      </c>
      <c r="F9" s="5">
        <v>21.9</v>
      </c>
      <c r="G9" s="5">
        <v>82</v>
      </c>
      <c r="H9" s="5">
        <v>48.1</v>
      </c>
      <c r="I9" s="5">
        <f t="shared" si="0"/>
        <v>33.9</v>
      </c>
      <c r="J9" s="5"/>
      <c r="K9" s="5"/>
      <c r="L9" s="5"/>
      <c r="M9" s="22">
        <v>15.9</v>
      </c>
      <c r="N9" s="24"/>
      <c r="P9" s="27"/>
      <c r="Q9" s="4"/>
      <c r="S9" s="27"/>
      <c r="U9" s="4"/>
      <c r="V9" s="3"/>
    </row>
    <row r="10" spans="3:22" x14ac:dyDescent="0.35">
      <c r="C10" s="11">
        <v>3.9</v>
      </c>
      <c r="D10" s="5">
        <v>45.2</v>
      </c>
      <c r="E10" s="5">
        <v>41.7</v>
      </c>
      <c r="F10" s="5">
        <v>9.1999999999999993</v>
      </c>
      <c r="G10" s="5">
        <v>69.900000000000006</v>
      </c>
      <c r="H10" s="5">
        <v>44.9</v>
      </c>
      <c r="I10" s="5">
        <f t="shared" si="0"/>
        <v>25.000000000000007</v>
      </c>
      <c r="J10" s="5"/>
      <c r="K10" s="5"/>
      <c r="L10" s="5"/>
      <c r="M10" s="22">
        <v>31.5</v>
      </c>
      <c r="N10" s="24"/>
      <c r="P10" s="27"/>
      <c r="Q10" s="4"/>
      <c r="S10" s="27"/>
      <c r="U10" s="4"/>
      <c r="V10" s="3"/>
    </row>
    <row r="11" spans="3:22" x14ac:dyDescent="0.35">
      <c r="C11" s="11">
        <v>0.3</v>
      </c>
      <c r="D11" s="5">
        <v>30.9</v>
      </c>
      <c r="E11" s="5">
        <v>46.8</v>
      </c>
      <c r="F11" s="5">
        <v>22</v>
      </c>
      <c r="G11" s="5">
        <v>85.7</v>
      </c>
      <c r="H11" s="5">
        <v>26.2</v>
      </c>
      <c r="I11" s="5">
        <f t="shared" si="0"/>
        <v>59.5</v>
      </c>
      <c r="J11" s="5"/>
      <c r="K11" s="5"/>
      <c r="L11" s="5"/>
      <c r="M11" s="22">
        <v>11.1</v>
      </c>
      <c r="N11" s="24"/>
      <c r="P11" s="26"/>
      <c r="Q11" s="4"/>
      <c r="S11" s="26"/>
      <c r="U11" s="4"/>
      <c r="V11" s="3"/>
    </row>
    <row r="12" spans="3:22" ht="15" thickBot="1" x14ac:dyDescent="0.4">
      <c r="C12" s="12">
        <v>0.6</v>
      </c>
      <c r="D12" s="13">
        <v>47.4</v>
      </c>
      <c r="E12" s="13">
        <v>40.6</v>
      </c>
      <c r="F12" s="13">
        <v>11.4</v>
      </c>
      <c r="G12" s="13">
        <v>73.2</v>
      </c>
      <c r="H12" s="13">
        <v>49.3</v>
      </c>
      <c r="I12" s="13">
        <f t="shared" si="0"/>
        <v>23.900000000000006</v>
      </c>
      <c r="J12" s="13"/>
      <c r="K12" s="13"/>
      <c r="L12" s="13"/>
      <c r="M12" s="14">
        <v>21</v>
      </c>
      <c r="N12" s="25"/>
      <c r="P12" s="26"/>
      <c r="Q12" s="4"/>
      <c r="S12" s="26"/>
      <c r="U12" s="4"/>
      <c r="V12" s="3"/>
    </row>
    <row r="13" spans="3:22" ht="15" thickBot="1" x14ac:dyDescent="0.4">
      <c r="C13" s="16">
        <v>0</v>
      </c>
      <c r="D13" s="17">
        <v>3.6</v>
      </c>
      <c r="E13" s="17">
        <v>96.4</v>
      </c>
      <c r="F13" s="17">
        <f>E13-47.2</f>
        <v>49.2</v>
      </c>
      <c r="G13" s="17">
        <v>52.2</v>
      </c>
      <c r="H13" s="17">
        <v>24.1</v>
      </c>
      <c r="I13" s="17">
        <f t="shared" si="0"/>
        <v>28.1</v>
      </c>
      <c r="J13" s="17">
        <v>2.6920000000000002</v>
      </c>
      <c r="K13" s="17"/>
      <c r="L13" s="17"/>
      <c r="M13" s="18">
        <v>13.4</v>
      </c>
      <c r="N13" s="19" t="s">
        <v>7</v>
      </c>
      <c r="P13" s="27"/>
      <c r="Q13" s="4"/>
      <c r="S13" s="27"/>
      <c r="U13" s="4"/>
      <c r="V13" s="3"/>
    </row>
    <row r="14" spans="3:22" ht="15" thickBot="1" x14ac:dyDescent="0.4">
      <c r="C14" s="16">
        <v>0</v>
      </c>
      <c r="D14" s="17">
        <v>5</v>
      </c>
      <c r="E14" s="17">
        <v>31</v>
      </c>
      <c r="F14" s="17">
        <v>64</v>
      </c>
      <c r="G14" s="17">
        <v>93</v>
      </c>
      <c r="H14" s="17">
        <v>38</v>
      </c>
      <c r="I14" s="17">
        <f t="shared" si="0"/>
        <v>55</v>
      </c>
      <c r="J14" s="17">
        <v>2.76</v>
      </c>
      <c r="K14" s="17">
        <v>13.14</v>
      </c>
      <c r="L14" s="17">
        <v>33</v>
      </c>
      <c r="M14" s="18">
        <v>22</v>
      </c>
      <c r="N14" s="19" t="s">
        <v>8</v>
      </c>
      <c r="O14" s="2"/>
      <c r="P14" s="27"/>
      <c r="Q14" s="4"/>
      <c r="S14" s="27"/>
      <c r="U14" s="4"/>
      <c r="V14" s="3"/>
    </row>
    <row r="15" spans="3:22" ht="15" thickBot="1" x14ac:dyDescent="0.4">
      <c r="C15" s="16">
        <v>0</v>
      </c>
      <c r="D15" s="17">
        <v>99</v>
      </c>
      <c r="E15" s="17">
        <v>1</v>
      </c>
      <c r="F15" s="17">
        <v>0</v>
      </c>
      <c r="G15" s="17">
        <v>55</v>
      </c>
      <c r="H15" s="17">
        <v>36</v>
      </c>
      <c r="I15" s="17">
        <f t="shared" si="0"/>
        <v>19</v>
      </c>
      <c r="J15" s="17">
        <v>2.657</v>
      </c>
      <c r="K15" s="17"/>
      <c r="L15" s="17"/>
      <c r="M15" s="18">
        <v>14.8</v>
      </c>
      <c r="N15" s="19" t="s">
        <v>9</v>
      </c>
      <c r="P15" s="27"/>
      <c r="Q15" s="4"/>
      <c r="S15" s="27"/>
      <c r="U15" s="4"/>
      <c r="V15" s="3"/>
    </row>
    <row r="16" spans="3:22" ht="15" thickBot="1" x14ac:dyDescent="0.4">
      <c r="C16" s="16">
        <v>0</v>
      </c>
      <c r="D16" s="17">
        <f>100-E16-F16</f>
        <v>2</v>
      </c>
      <c r="E16" s="17">
        <v>36</v>
      </c>
      <c r="F16" s="17">
        <v>62</v>
      </c>
      <c r="G16" s="17">
        <v>100</v>
      </c>
      <c r="H16" s="17">
        <v>42</v>
      </c>
      <c r="I16" s="17">
        <f t="shared" si="0"/>
        <v>58</v>
      </c>
      <c r="J16" s="17">
        <v>2.68</v>
      </c>
      <c r="K16" s="17">
        <v>12.65</v>
      </c>
      <c r="L16" s="17">
        <v>35</v>
      </c>
      <c r="M16" s="18">
        <v>10.6</v>
      </c>
      <c r="N16" s="19" t="s">
        <v>10</v>
      </c>
      <c r="O16" s="2"/>
      <c r="P16" s="26"/>
      <c r="Q16" s="4"/>
      <c r="S16" s="26"/>
      <c r="U16" s="4"/>
      <c r="V16" s="3"/>
    </row>
    <row r="17" spans="3:22" x14ac:dyDescent="0.35">
      <c r="C17" s="8">
        <v>0</v>
      </c>
      <c r="D17" s="9">
        <v>35.5</v>
      </c>
      <c r="E17" s="9">
        <v>38.5</v>
      </c>
      <c r="F17" s="9">
        <v>26</v>
      </c>
      <c r="G17" s="9">
        <v>37</v>
      </c>
      <c r="H17" s="9">
        <v>18</v>
      </c>
      <c r="I17" s="9">
        <f t="shared" si="0"/>
        <v>19</v>
      </c>
      <c r="J17" s="9">
        <v>2.7</v>
      </c>
      <c r="K17" s="9"/>
      <c r="L17" s="9"/>
      <c r="M17" s="10">
        <v>14.7</v>
      </c>
      <c r="N17" s="23" t="s">
        <v>11</v>
      </c>
      <c r="Q17" s="4"/>
      <c r="U17" s="4"/>
      <c r="V17" s="3"/>
    </row>
    <row r="18" spans="3:22" x14ac:dyDescent="0.35">
      <c r="C18" s="11">
        <v>0</v>
      </c>
      <c r="D18" s="5">
        <v>36.5</v>
      </c>
      <c r="E18" s="5">
        <v>58.5</v>
      </c>
      <c r="F18" s="5">
        <v>5</v>
      </c>
      <c r="G18" s="5">
        <v>39</v>
      </c>
      <c r="H18" s="5">
        <v>29.5</v>
      </c>
      <c r="I18" s="5">
        <f t="shared" si="0"/>
        <v>9.5</v>
      </c>
      <c r="J18" s="5">
        <v>2.65</v>
      </c>
      <c r="K18" s="5"/>
      <c r="L18" s="5"/>
      <c r="M18" s="22">
        <v>27.4</v>
      </c>
      <c r="N18" s="24"/>
      <c r="Q18" s="4"/>
      <c r="U18" s="4"/>
      <c r="V18" s="3"/>
    </row>
    <row r="19" spans="3:22" x14ac:dyDescent="0.35">
      <c r="C19" s="11">
        <v>0</v>
      </c>
      <c r="D19" s="5">
        <v>16</v>
      </c>
      <c r="E19" s="5">
        <v>74.5</v>
      </c>
      <c r="F19" s="5">
        <v>9.5</v>
      </c>
      <c r="G19" s="5">
        <v>48</v>
      </c>
      <c r="H19" s="5">
        <v>35.6</v>
      </c>
      <c r="I19" s="5">
        <f t="shared" si="0"/>
        <v>12.399999999999999</v>
      </c>
      <c r="J19" s="5">
        <v>2.65</v>
      </c>
      <c r="K19" s="5"/>
      <c r="L19" s="5"/>
      <c r="M19" s="22">
        <v>39</v>
      </c>
      <c r="N19" s="24"/>
      <c r="Q19" s="4"/>
      <c r="U19" s="4"/>
      <c r="V19" s="3"/>
    </row>
    <row r="20" spans="3:22" x14ac:dyDescent="0.35">
      <c r="C20" s="11">
        <v>0</v>
      </c>
      <c r="D20" s="5">
        <v>8</v>
      </c>
      <c r="E20" s="5">
        <v>57</v>
      </c>
      <c r="F20" s="5">
        <v>35</v>
      </c>
      <c r="G20" s="5">
        <v>48</v>
      </c>
      <c r="H20" s="5">
        <v>23.2</v>
      </c>
      <c r="I20" s="5">
        <f t="shared" si="0"/>
        <v>24.8</v>
      </c>
      <c r="J20" s="5">
        <v>2.7</v>
      </c>
      <c r="K20" s="5"/>
      <c r="L20" s="5"/>
      <c r="M20" s="22">
        <v>15.5</v>
      </c>
      <c r="N20" s="24"/>
      <c r="Q20" s="4"/>
      <c r="U20" s="4"/>
      <c r="V20" s="3"/>
    </row>
    <row r="21" spans="3:22" x14ac:dyDescent="0.35">
      <c r="C21" s="11">
        <v>0</v>
      </c>
      <c r="D21" s="5">
        <v>1</v>
      </c>
      <c r="E21" s="5">
        <v>67</v>
      </c>
      <c r="F21" s="5">
        <v>32</v>
      </c>
      <c r="G21" s="5">
        <v>55</v>
      </c>
      <c r="H21" s="5">
        <v>31.4</v>
      </c>
      <c r="I21" s="5">
        <f t="shared" si="0"/>
        <v>23.6</v>
      </c>
      <c r="J21" s="5">
        <v>2.64</v>
      </c>
      <c r="K21" s="5"/>
      <c r="L21" s="5"/>
      <c r="M21" s="22">
        <v>33.1</v>
      </c>
      <c r="N21" s="24"/>
      <c r="Q21" s="4"/>
      <c r="U21" s="4"/>
      <c r="V21" s="3"/>
    </row>
    <row r="22" spans="3:22" x14ac:dyDescent="0.35">
      <c r="C22" s="11">
        <v>0</v>
      </c>
      <c r="D22" s="5">
        <v>18</v>
      </c>
      <c r="E22" s="5">
        <v>64.5</v>
      </c>
      <c r="F22" s="5">
        <v>17.5</v>
      </c>
      <c r="G22" s="5">
        <v>56.4</v>
      </c>
      <c r="H22" s="5">
        <v>38.1</v>
      </c>
      <c r="I22" s="5">
        <f t="shared" si="0"/>
        <v>18.299999999999997</v>
      </c>
      <c r="J22" s="5">
        <v>2.61</v>
      </c>
      <c r="K22" s="5"/>
      <c r="L22" s="5"/>
      <c r="M22" s="22">
        <v>21</v>
      </c>
      <c r="N22" s="24"/>
      <c r="Q22" s="4"/>
      <c r="U22" s="4"/>
      <c r="V22" s="3"/>
    </row>
    <row r="23" spans="3:22" x14ac:dyDescent="0.35">
      <c r="C23" s="11">
        <v>3</v>
      </c>
      <c r="D23" s="5">
        <v>19.5</v>
      </c>
      <c r="E23" s="5">
        <v>42.5</v>
      </c>
      <c r="F23" s="5">
        <v>35</v>
      </c>
      <c r="G23" s="5">
        <v>58.5</v>
      </c>
      <c r="H23" s="5">
        <v>32.1</v>
      </c>
      <c r="I23" s="5">
        <f t="shared" si="0"/>
        <v>26.4</v>
      </c>
      <c r="J23" s="5">
        <v>2.66</v>
      </c>
      <c r="K23" s="5"/>
      <c r="L23" s="5"/>
      <c r="M23" s="22">
        <v>13.5</v>
      </c>
      <c r="N23" s="24"/>
      <c r="Q23" s="4"/>
      <c r="U23" s="4"/>
      <c r="V23" s="3"/>
    </row>
    <row r="24" spans="3:22" x14ac:dyDescent="0.35">
      <c r="C24" s="11">
        <v>0</v>
      </c>
      <c r="D24" s="5">
        <v>0</v>
      </c>
      <c r="E24" s="5">
        <v>88.5</v>
      </c>
      <c r="F24" s="5">
        <v>11.5</v>
      </c>
      <c r="G24" s="5">
        <v>58.7</v>
      </c>
      <c r="H24" s="5">
        <v>45.2</v>
      </c>
      <c r="I24" s="5">
        <f t="shared" si="0"/>
        <v>13.5</v>
      </c>
      <c r="J24" s="5">
        <v>2.65</v>
      </c>
      <c r="K24" s="5"/>
      <c r="L24" s="5"/>
      <c r="M24" s="22">
        <v>46.4</v>
      </c>
      <c r="N24" s="24"/>
      <c r="Q24" s="4"/>
      <c r="U24" s="4"/>
      <c r="V24" s="3"/>
    </row>
    <row r="25" spans="3:22" x14ac:dyDescent="0.35">
      <c r="C25" s="11">
        <v>0</v>
      </c>
      <c r="D25" s="5">
        <v>0.9</v>
      </c>
      <c r="E25" s="5">
        <v>71.599999999999994</v>
      </c>
      <c r="F25" s="5">
        <v>27.5</v>
      </c>
      <c r="G25" s="5">
        <v>73.400000000000006</v>
      </c>
      <c r="H25" s="5">
        <v>51.9</v>
      </c>
      <c r="I25" s="5">
        <f t="shared" si="0"/>
        <v>21.500000000000007</v>
      </c>
      <c r="J25" s="5">
        <v>2.58</v>
      </c>
      <c r="K25" s="5"/>
      <c r="L25" s="5"/>
      <c r="M25" s="22">
        <v>39</v>
      </c>
      <c r="N25" s="24"/>
      <c r="Q25" s="4"/>
      <c r="U25" s="4"/>
      <c r="V25" s="3"/>
    </row>
    <row r="26" spans="3:22" ht="15" thickBot="1" x14ac:dyDescent="0.4">
      <c r="C26" s="12">
        <v>0</v>
      </c>
      <c r="D26" s="13">
        <v>13</v>
      </c>
      <c r="E26" s="13">
        <v>35.5</v>
      </c>
      <c r="F26" s="13">
        <v>51.5</v>
      </c>
      <c r="G26" s="13">
        <v>73.5</v>
      </c>
      <c r="H26" s="13">
        <v>35.6</v>
      </c>
      <c r="I26" s="13">
        <f t="shared" si="0"/>
        <v>37.9</v>
      </c>
      <c r="J26" s="13">
        <v>2.7</v>
      </c>
      <c r="K26" s="13"/>
      <c r="L26" s="13"/>
      <c r="M26" s="14">
        <v>11.9</v>
      </c>
      <c r="N26" s="25"/>
      <c r="Q26" s="4"/>
      <c r="U26" s="4"/>
      <c r="V26" s="3"/>
    </row>
    <row r="27" spans="3:22" x14ac:dyDescent="0.35">
      <c r="C27" s="8">
        <v>0</v>
      </c>
      <c r="D27" s="9">
        <v>0</v>
      </c>
      <c r="E27" s="9">
        <v>34.5</v>
      </c>
      <c r="F27" s="9">
        <v>65.5</v>
      </c>
      <c r="G27" s="9">
        <v>393.4</v>
      </c>
      <c r="H27" s="9">
        <v>50.1</v>
      </c>
      <c r="I27" s="9">
        <f t="shared" si="0"/>
        <v>343.29999999999995</v>
      </c>
      <c r="J27" s="9"/>
      <c r="K27" s="9"/>
      <c r="L27" s="9"/>
      <c r="M27" s="10">
        <v>13.7</v>
      </c>
      <c r="N27" s="23" t="s">
        <v>12</v>
      </c>
      <c r="Q27" s="4"/>
      <c r="U27" s="4"/>
      <c r="V27" s="3"/>
    </row>
    <row r="28" spans="3:22" x14ac:dyDescent="0.35">
      <c r="C28" s="11">
        <v>0</v>
      </c>
      <c r="D28" s="5">
        <v>0</v>
      </c>
      <c r="E28" s="5">
        <v>37.5</v>
      </c>
      <c r="F28" s="5">
        <v>62.5</v>
      </c>
      <c r="G28" s="5">
        <v>90.8</v>
      </c>
      <c r="H28" s="5">
        <v>44</v>
      </c>
      <c r="I28" s="5">
        <f t="shared" si="0"/>
        <v>46.8</v>
      </c>
      <c r="J28" s="5"/>
      <c r="K28" s="5"/>
      <c r="L28" s="5"/>
      <c r="M28" s="22">
        <v>9.4</v>
      </c>
      <c r="N28" s="24"/>
      <c r="Q28" s="4"/>
      <c r="U28" s="4"/>
      <c r="V28" s="3"/>
    </row>
    <row r="29" spans="3:22" x14ac:dyDescent="0.35">
      <c r="C29" s="11">
        <v>0</v>
      </c>
      <c r="D29" s="5">
        <v>18.399999999999999</v>
      </c>
      <c r="E29" s="5">
        <v>41.6</v>
      </c>
      <c r="F29" s="5">
        <v>40</v>
      </c>
      <c r="G29" s="5">
        <v>64.599999999999994</v>
      </c>
      <c r="H29" s="5">
        <v>26</v>
      </c>
      <c r="I29" s="5">
        <f t="shared" si="0"/>
        <v>38.599999999999994</v>
      </c>
      <c r="J29" s="5"/>
      <c r="K29" s="5"/>
      <c r="L29" s="5"/>
      <c r="M29" s="22">
        <v>14.5</v>
      </c>
      <c r="N29" s="24"/>
      <c r="Q29" s="4"/>
      <c r="U29" s="4"/>
      <c r="V29" s="3"/>
    </row>
    <row r="30" spans="3:22" ht="15" thickBot="1" x14ac:dyDescent="0.4">
      <c r="C30" s="12">
        <v>0</v>
      </c>
      <c r="D30" s="13">
        <v>35.6</v>
      </c>
      <c r="E30" s="13">
        <v>23.9</v>
      </c>
      <c r="F30" s="13">
        <v>40.5</v>
      </c>
      <c r="G30" s="13">
        <v>38.6</v>
      </c>
      <c r="H30" s="13">
        <v>18</v>
      </c>
      <c r="I30" s="13">
        <f t="shared" si="0"/>
        <v>20.6</v>
      </c>
      <c r="J30" s="13"/>
      <c r="K30" s="13"/>
      <c r="L30" s="13"/>
      <c r="M30" s="14">
        <v>14.7</v>
      </c>
      <c r="N30" s="25"/>
      <c r="Q30" s="4"/>
      <c r="U30" s="4"/>
      <c r="V30" s="3"/>
    </row>
    <row r="31" spans="3:22" ht="15" thickBot="1" x14ac:dyDescent="0.4">
      <c r="C31" s="16">
        <v>0</v>
      </c>
      <c r="D31" s="17">
        <v>39.4</v>
      </c>
      <c r="E31" s="17">
        <v>34.200000000000003</v>
      </c>
      <c r="F31" s="17">
        <v>18.8</v>
      </c>
      <c r="G31" s="17">
        <v>33</v>
      </c>
      <c r="H31" s="17">
        <v>22.5</v>
      </c>
      <c r="I31" s="17">
        <f t="shared" si="0"/>
        <v>10.5</v>
      </c>
      <c r="J31" s="17"/>
      <c r="K31" s="17"/>
      <c r="L31" s="17"/>
      <c r="M31" s="18">
        <v>21</v>
      </c>
      <c r="N31" s="19" t="s">
        <v>13</v>
      </c>
      <c r="Q31" s="4"/>
      <c r="U31" s="4"/>
      <c r="V31" s="3"/>
    </row>
    <row r="32" spans="3:22" ht="15" thickBot="1" x14ac:dyDescent="0.4">
      <c r="C32" s="16">
        <v>0</v>
      </c>
      <c r="D32" s="17">
        <v>18</v>
      </c>
      <c r="E32" s="17">
        <v>13</v>
      </c>
      <c r="F32" s="17">
        <v>69</v>
      </c>
      <c r="G32" s="17">
        <v>170</v>
      </c>
      <c r="H32" s="17">
        <v>50</v>
      </c>
      <c r="I32" s="17">
        <f t="shared" si="0"/>
        <v>120</v>
      </c>
      <c r="J32" s="17">
        <v>2.65</v>
      </c>
      <c r="K32" s="17">
        <v>13.73</v>
      </c>
      <c r="L32" s="17">
        <v>26</v>
      </c>
      <c r="M32" s="18">
        <v>10.5</v>
      </c>
      <c r="N32" s="19" t="s">
        <v>15</v>
      </c>
      <c r="O32" s="2"/>
      <c r="Q32" s="4"/>
      <c r="U32" s="4"/>
      <c r="V32" s="3"/>
    </row>
    <row r="33" spans="3:22" x14ac:dyDescent="0.35">
      <c r="C33" s="8">
        <v>0</v>
      </c>
      <c r="D33" s="9">
        <v>0</v>
      </c>
      <c r="E33" s="9">
        <v>34</v>
      </c>
      <c r="F33" s="9">
        <v>66</v>
      </c>
      <c r="G33" s="9">
        <v>52.4</v>
      </c>
      <c r="H33" s="9">
        <v>31.6</v>
      </c>
      <c r="I33" s="9">
        <f t="shared" si="0"/>
        <v>20.799999999999997</v>
      </c>
      <c r="J33" s="9">
        <v>2.57</v>
      </c>
      <c r="K33" s="9"/>
      <c r="L33" s="9"/>
      <c r="M33" s="10">
        <v>25.6</v>
      </c>
      <c r="N33" s="23" t="s">
        <v>16</v>
      </c>
      <c r="Q33" s="4"/>
      <c r="U33" s="4"/>
      <c r="V33" s="3"/>
    </row>
    <row r="34" spans="3:22" x14ac:dyDescent="0.35">
      <c r="C34" s="11">
        <v>0</v>
      </c>
      <c r="D34" s="5">
        <v>0</v>
      </c>
      <c r="E34" s="5">
        <v>43</v>
      </c>
      <c r="F34" s="5">
        <v>57</v>
      </c>
      <c r="G34" s="5">
        <v>54.4</v>
      </c>
      <c r="H34" s="5">
        <v>30.6</v>
      </c>
      <c r="I34" s="5">
        <f t="shared" si="0"/>
        <v>23.799999999999997</v>
      </c>
      <c r="J34" s="5">
        <v>2.59</v>
      </c>
      <c r="K34" s="5"/>
      <c r="L34" s="5"/>
      <c r="M34" s="22">
        <v>24.3</v>
      </c>
      <c r="N34" s="24"/>
      <c r="Q34" s="4"/>
      <c r="U34" s="4"/>
      <c r="V34" s="3"/>
    </row>
    <row r="35" spans="3:22" x14ac:dyDescent="0.35">
      <c r="C35" s="11">
        <v>0</v>
      </c>
      <c r="D35" s="5">
        <v>0</v>
      </c>
      <c r="E35" s="5">
        <v>46</v>
      </c>
      <c r="F35" s="5">
        <v>54</v>
      </c>
      <c r="G35" s="5">
        <v>64.8</v>
      </c>
      <c r="H35" s="5">
        <v>32.200000000000003</v>
      </c>
      <c r="I35" s="5">
        <f t="shared" si="0"/>
        <v>32.599999999999994</v>
      </c>
      <c r="J35" s="5">
        <v>2.6</v>
      </c>
      <c r="K35" s="5"/>
      <c r="L35" s="5"/>
      <c r="M35" s="22">
        <v>24.8</v>
      </c>
      <c r="N35" s="24"/>
      <c r="Q35" s="4"/>
      <c r="U35" s="4"/>
      <c r="V35" s="3"/>
    </row>
    <row r="36" spans="3:22" x14ac:dyDescent="0.35">
      <c r="C36" s="11">
        <v>0</v>
      </c>
      <c r="D36" s="5">
        <v>0</v>
      </c>
      <c r="E36" s="5">
        <v>44</v>
      </c>
      <c r="F36" s="5">
        <v>56</v>
      </c>
      <c r="G36" s="5">
        <v>101</v>
      </c>
      <c r="H36" s="5">
        <v>34.9</v>
      </c>
      <c r="I36" s="5">
        <f t="shared" si="0"/>
        <v>66.099999999999994</v>
      </c>
      <c r="J36" s="5">
        <v>2.65</v>
      </c>
      <c r="K36" s="5"/>
      <c r="L36" s="5"/>
      <c r="M36" s="22">
        <v>21.6</v>
      </c>
      <c r="N36" s="24"/>
      <c r="Q36" s="4"/>
      <c r="U36" s="4"/>
      <c r="V36" s="3"/>
    </row>
    <row r="37" spans="3:22" x14ac:dyDescent="0.35">
      <c r="C37" s="11">
        <v>0</v>
      </c>
      <c r="D37" s="5">
        <v>0</v>
      </c>
      <c r="E37" s="5">
        <v>32</v>
      </c>
      <c r="F37" s="5">
        <v>68</v>
      </c>
      <c r="G37" s="5">
        <v>160.4</v>
      </c>
      <c r="H37" s="5">
        <v>42.1</v>
      </c>
      <c r="I37" s="5">
        <f t="shared" si="0"/>
        <v>118.30000000000001</v>
      </c>
      <c r="J37" s="5">
        <v>2.73</v>
      </c>
      <c r="K37" s="5"/>
      <c r="L37" s="5"/>
      <c r="M37" s="22">
        <v>17</v>
      </c>
      <c r="N37" s="24"/>
      <c r="Q37" s="4"/>
      <c r="U37" s="4"/>
      <c r="V37" s="3"/>
    </row>
    <row r="38" spans="3:22" x14ac:dyDescent="0.35">
      <c r="C38" s="11">
        <v>0</v>
      </c>
      <c r="D38" s="5">
        <v>0</v>
      </c>
      <c r="E38" s="5">
        <v>33</v>
      </c>
      <c r="F38" s="5">
        <v>67</v>
      </c>
      <c r="G38" s="5">
        <v>203.2</v>
      </c>
      <c r="H38" s="5">
        <v>36.700000000000003</v>
      </c>
      <c r="I38" s="5">
        <f t="shared" si="0"/>
        <v>166.5</v>
      </c>
      <c r="J38" s="5">
        <v>2.8</v>
      </c>
      <c r="K38" s="5"/>
      <c r="L38" s="5"/>
      <c r="M38" s="22">
        <v>24.5</v>
      </c>
      <c r="N38" s="24"/>
      <c r="Q38" s="4"/>
      <c r="U38" s="4"/>
      <c r="V38" s="3"/>
    </row>
    <row r="39" spans="3:22" x14ac:dyDescent="0.35">
      <c r="C39" s="11">
        <v>0</v>
      </c>
      <c r="D39" s="5">
        <v>0</v>
      </c>
      <c r="E39" s="5">
        <v>34</v>
      </c>
      <c r="F39" s="5">
        <v>66</v>
      </c>
      <c r="G39" s="5">
        <v>264.60000000000002</v>
      </c>
      <c r="H39" s="5">
        <v>44.3</v>
      </c>
      <c r="I39" s="5">
        <f t="shared" si="0"/>
        <v>220.3</v>
      </c>
      <c r="J39" s="5">
        <v>2.85</v>
      </c>
      <c r="K39" s="5"/>
      <c r="L39" s="5"/>
      <c r="M39" s="22">
        <v>20</v>
      </c>
      <c r="N39" s="24"/>
      <c r="Q39" s="4"/>
      <c r="U39" s="4"/>
      <c r="V39" s="3"/>
    </row>
    <row r="40" spans="3:22" x14ac:dyDescent="0.35">
      <c r="C40" s="11">
        <v>0</v>
      </c>
      <c r="D40" s="5">
        <v>20.5</v>
      </c>
      <c r="E40" s="5">
        <v>34.5</v>
      </c>
      <c r="F40" s="5">
        <v>45</v>
      </c>
      <c r="G40" s="5">
        <v>44</v>
      </c>
      <c r="H40" s="5">
        <v>23</v>
      </c>
      <c r="I40" s="5">
        <f t="shared" si="0"/>
        <v>21</v>
      </c>
      <c r="J40" s="5">
        <v>2.63</v>
      </c>
      <c r="K40" s="5"/>
      <c r="L40" s="5"/>
      <c r="M40" s="22">
        <v>22.4</v>
      </c>
      <c r="N40" s="24"/>
      <c r="Q40" s="4"/>
      <c r="U40" s="4"/>
      <c r="V40" s="3"/>
    </row>
    <row r="41" spans="3:22" ht="15" thickBot="1" x14ac:dyDescent="0.4">
      <c r="C41" s="12">
        <v>0</v>
      </c>
      <c r="D41" s="13">
        <v>0</v>
      </c>
      <c r="E41" s="13">
        <v>32</v>
      </c>
      <c r="F41" s="13">
        <v>68</v>
      </c>
      <c r="G41" s="13">
        <v>169.2</v>
      </c>
      <c r="H41" s="13">
        <v>69</v>
      </c>
      <c r="I41" s="13">
        <f t="shared" si="0"/>
        <v>100.19999999999999</v>
      </c>
      <c r="J41" s="13">
        <v>2.88</v>
      </c>
      <c r="K41" s="13"/>
      <c r="L41" s="13"/>
      <c r="M41" s="14">
        <v>22.6</v>
      </c>
      <c r="N41" s="25"/>
      <c r="Q41" s="4"/>
      <c r="U41" s="4"/>
      <c r="V41" s="3"/>
    </row>
    <row r="42" spans="3:22" ht="15" thickBot="1" x14ac:dyDescent="0.4">
      <c r="C42" s="16">
        <v>0</v>
      </c>
      <c r="D42" s="17">
        <v>40</v>
      </c>
      <c r="E42" s="17">
        <v>30</v>
      </c>
      <c r="F42" s="17">
        <v>30</v>
      </c>
      <c r="G42" s="17">
        <v>53.5</v>
      </c>
      <c r="H42" s="17">
        <v>15.53</v>
      </c>
      <c r="I42" s="17">
        <f t="shared" si="0"/>
        <v>37.97</v>
      </c>
      <c r="J42" s="17">
        <v>2.68</v>
      </c>
      <c r="K42" s="17"/>
      <c r="L42" s="17"/>
      <c r="M42" s="18">
        <v>12</v>
      </c>
      <c r="N42" s="19" t="s">
        <v>17</v>
      </c>
      <c r="Q42" s="4"/>
      <c r="U42" s="4"/>
      <c r="V42" s="3"/>
    </row>
    <row r="43" spans="3:22" ht="15" thickBot="1" x14ac:dyDescent="0.4">
      <c r="C43" s="16">
        <v>0</v>
      </c>
      <c r="D43" s="17">
        <v>0</v>
      </c>
      <c r="E43" s="17">
        <f>100-F43</f>
        <v>34</v>
      </c>
      <c r="F43" s="17">
        <v>66</v>
      </c>
      <c r="G43" s="17">
        <v>82.8</v>
      </c>
      <c r="H43" s="17">
        <v>30.1</v>
      </c>
      <c r="I43" s="17">
        <f t="shared" si="0"/>
        <v>52.699999999999996</v>
      </c>
      <c r="J43" s="17">
        <v>2.75</v>
      </c>
      <c r="K43" s="17"/>
      <c r="L43" s="17"/>
      <c r="M43" s="18">
        <v>15</v>
      </c>
      <c r="N43" s="19" t="s">
        <v>18</v>
      </c>
      <c r="Q43" s="4"/>
      <c r="U43" s="4"/>
      <c r="V43" s="3"/>
    </row>
    <row r="44" spans="3:22" ht="15" thickBot="1" x14ac:dyDescent="0.4">
      <c r="C44" s="16">
        <v>0</v>
      </c>
      <c r="D44" s="17">
        <v>7</v>
      </c>
      <c r="E44" s="17">
        <v>28</v>
      </c>
      <c r="F44" s="17">
        <v>65</v>
      </c>
      <c r="G44" s="17">
        <v>76</v>
      </c>
      <c r="H44" s="17">
        <v>28</v>
      </c>
      <c r="I44" s="17">
        <f t="shared" si="0"/>
        <v>48</v>
      </c>
      <c r="J44" s="17">
        <v>2.78</v>
      </c>
      <c r="K44" s="17">
        <v>14.02</v>
      </c>
      <c r="L44" s="17">
        <v>25</v>
      </c>
      <c r="M44" s="18">
        <v>8</v>
      </c>
      <c r="N44" s="19" t="s">
        <v>19</v>
      </c>
      <c r="O44" s="2"/>
      <c r="Q44" s="4"/>
      <c r="U44" s="4"/>
      <c r="V44" s="3"/>
    </row>
    <row r="45" spans="3:22" ht="15" thickBot="1" x14ac:dyDescent="0.4">
      <c r="C45" s="16">
        <v>20</v>
      </c>
      <c r="D45" s="17">
        <f>80-45</f>
        <v>35</v>
      </c>
      <c r="E45" s="17">
        <v>35</v>
      </c>
      <c r="F45" s="17">
        <v>10</v>
      </c>
      <c r="G45" s="17">
        <v>32.049999999999997</v>
      </c>
      <c r="H45" s="17">
        <v>25.81</v>
      </c>
      <c r="I45" s="17">
        <f t="shared" si="0"/>
        <v>6.2399999999999984</v>
      </c>
      <c r="J45" s="17">
        <v>2.82</v>
      </c>
      <c r="K45" s="17">
        <v>15.7</v>
      </c>
      <c r="L45" s="17">
        <v>19.47</v>
      </c>
      <c r="M45" s="18">
        <v>21.58</v>
      </c>
      <c r="N45" s="19" t="s">
        <v>20</v>
      </c>
      <c r="O45" s="2"/>
      <c r="Q45" s="4"/>
      <c r="U45" s="4"/>
      <c r="V45" s="3"/>
    </row>
    <row r="46" spans="3:22" ht="15" thickBot="1" x14ac:dyDescent="0.4">
      <c r="C46" s="16">
        <v>0</v>
      </c>
      <c r="D46" s="17">
        <v>10</v>
      </c>
      <c r="E46" s="17">
        <v>27</v>
      </c>
      <c r="F46" s="17">
        <v>63</v>
      </c>
      <c r="G46" s="17">
        <v>84</v>
      </c>
      <c r="H46" s="17">
        <v>25</v>
      </c>
      <c r="I46" s="17">
        <f t="shared" si="0"/>
        <v>59</v>
      </c>
      <c r="J46" s="17">
        <v>2.71</v>
      </c>
      <c r="K46" s="17">
        <v>14.4</v>
      </c>
      <c r="L46" s="17">
        <v>29</v>
      </c>
      <c r="M46" s="18">
        <v>8</v>
      </c>
      <c r="N46" s="19" t="s">
        <v>21</v>
      </c>
      <c r="O46" s="2"/>
      <c r="Q46" s="4"/>
      <c r="U46" s="4"/>
      <c r="V46" s="3"/>
    </row>
    <row r="47" spans="3:22" x14ac:dyDescent="0.35">
      <c r="C47" s="8">
        <v>0.60999999999999943</v>
      </c>
      <c r="D47" s="9">
        <v>11.39</v>
      </c>
      <c r="E47" s="9">
        <v>51</v>
      </c>
      <c r="F47" s="9">
        <v>37</v>
      </c>
      <c r="G47" s="9">
        <v>54.29</v>
      </c>
      <c r="H47" s="9">
        <v>24.62</v>
      </c>
      <c r="I47" s="9">
        <f t="shared" si="0"/>
        <v>29.669999999999998</v>
      </c>
      <c r="J47" s="9">
        <v>2.66</v>
      </c>
      <c r="K47" s="9">
        <v>14.219621990184999</v>
      </c>
      <c r="L47" s="9"/>
      <c r="M47" s="10">
        <v>13.69</v>
      </c>
      <c r="N47" s="23" t="s">
        <v>22</v>
      </c>
      <c r="Q47" s="4"/>
      <c r="U47" s="4"/>
      <c r="V47" s="3"/>
    </row>
    <row r="48" spans="3:22" x14ac:dyDescent="0.35">
      <c r="C48" s="11">
        <v>4.3499999999999943</v>
      </c>
      <c r="D48" s="5">
        <v>24.65</v>
      </c>
      <c r="E48" s="5">
        <v>45</v>
      </c>
      <c r="F48" s="5">
        <v>26</v>
      </c>
      <c r="G48" s="5">
        <v>36.869999999999997</v>
      </c>
      <c r="H48" s="5">
        <v>23.39</v>
      </c>
      <c r="I48" s="5">
        <f t="shared" si="0"/>
        <v>13.479999999999997</v>
      </c>
      <c r="J48" s="5">
        <v>2.76</v>
      </c>
      <c r="K48" s="5">
        <v>16.377081878350999</v>
      </c>
      <c r="L48" s="5"/>
      <c r="M48" s="22">
        <v>11.67</v>
      </c>
      <c r="N48" s="24"/>
      <c r="Q48" s="4"/>
      <c r="U48" s="4"/>
      <c r="V48" s="3"/>
    </row>
    <row r="49" spans="3:22" x14ac:dyDescent="0.35">
      <c r="C49" s="11">
        <v>1.8299999999999983</v>
      </c>
      <c r="D49" s="5">
        <v>23.17</v>
      </c>
      <c r="E49" s="5">
        <v>44</v>
      </c>
      <c r="F49" s="5">
        <v>31</v>
      </c>
      <c r="G49" s="5">
        <v>53.99</v>
      </c>
      <c r="H49" s="5">
        <v>29.48</v>
      </c>
      <c r="I49" s="5">
        <f t="shared" si="0"/>
        <v>24.51</v>
      </c>
      <c r="J49" s="5">
        <v>2.59</v>
      </c>
      <c r="K49" s="5">
        <v>12.650560253337</v>
      </c>
      <c r="L49" s="5"/>
      <c r="M49" s="22">
        <v>14.62</v>
      </c>
      <c r="N49" s="24"/>
      <c r="Q49" s="4"/>
      <c r="U49" s="4"/>
      <c r="V49" s="3"/>
    </row>
    <row r="50" spans="3:22" x14ac:dyDescent="0.35">
      <c r="C50" s="11">
        <v>9.539999999999992</v>
      </c>
      <c r="D50" s="5">
        <v>31.46</v>
      </c>
      <c r="E50" s="5">
        <v>29</v>
      </c>
      <c r="F50" s="5">
        <v>30</v>
      </c>
      <c r="G50" s="5">
        <v>50.8</v>
      </c>
      <c r="H50" s="5">
        <v>26.56</v>
      </c>
      <c r="I50" s="5">
        <f t="shared" si="0"/>
        <v>24.24</v>
      </c>
      <c r="J50" s="5">
        <v>2.68</v>
      </c>
      <c r="K50" s="5">
        <v>14.611887424396999</v>
      </c>
      <c r="L50" s="5"/>
      <c r="M50" s="22">
        <v>12.52</v>
      </c>
      <c r="N50" s="24"/>
      <c r="Q50" s="4"/>
      <c r="U50" s="4"/>
      <c r="V50" s="3"/>
    </row>
    <row r="51" spans="3:22" x14ac:dyDescent="0.35">
      <c r="C51" s="11">
        <v>4.9999999999997158E-2</v>
      </c>
      <c r="D51" s="5">
        <v>3.95</v>
      </c>
      <c r="E51" s="5">
        <v>51</v>
      </c>
      <c r="F51" s="5">
        <v>45</v>
      </c>
      <c r="G51" s="5">
        <v>54.13</v>
      </c>
      <c r="H51" s="5">
        <v>24.31</v>
      </c>
      <c r="I51" s="5">
        <f t="shared" si="0"/>
        <v>29.820000000000004</v>
      </c>
      <c r="J51" s="5">
        <v>2.68</v>
      </c>
      <c r="K51" s="5">
        <v>14.611887424396999</v>
      </c>
      <c r="L51" s="5"/>
      <c r="M51" s="22">
        <v>13.3</v>
      </c>
      <c r="N51" s="24"/>
      <c r="Q51" s="4"/>
      <c r="U51" s="4"/>
      <c r="V51" s="3"/>
    </row>
    <row r="52" spans="3:22" x14ac:dyDescent="0.35">
      <c r="C52" s="11">
        <v>4.0000000000006253E-2</v>
      </c>
      <c r="D52" s="5">
        <v>1.96</v>
      </c>
      <c r="E52" s="5">
        <v>54</v>
      </c>
      <c r="F52" s="5">
        <v>44</v>
      </c>
      <c r="G52" s="5">
        <v>54.01</v>
      </c>
      <c r="H52" s="5">
        <v>28.72</v>
      </c>
      <c r="I52" s="5">
        <f t="shared" si="0"/>
        <v>25.29</v>
      </c>
      <c r="J52" s="5">
        <v>2.64</v>
      </c>
      <c r="K52" s="5">
        <v>13.631223838866999</v>
      </c>
      <c r="L52" s="5"/>
      <c r="M52" s="22">
        <v>15.36</v>
      </c>
      <c r="N52" s="24"/>
      <c r="Q52" s="4"/>
      <c r="U52" s="4"/>
      <c r="V52" s="3"/>
    </row>
    <row r="53" spans="3:22" x14ac:dyDescent="0.35">
      <c r="C53" s="11">
        <v>0.59999999999999432</v>
      </c>
      <c r="D53" s="5">
        <v>27.4</v>
      </c>
      <c r="E53" s="5">
        <v>40</v>
      </c>
      <c r="F53" s="5">
        <v>32</v>
      </c>
      <c r="G53" s="5">
        <v>48.55</v>
      </c>
      <c r="H53" s="5">
        <v>25.54</v>
      </c>
      <c r="I53" s="5">
        <f t="shared" si="0"/>
        <v>23.009999999999998</v>
      </c>
      <c r="J53" s="5">
        <v>2.67</v>
      </c>
      <c r="K53" s="5">
        <v>14.415754707290999</v>
      </c>
      <c r="L53" s="5"/>
      <c r="M53" s="22">
        <v>14.69</v>
      </c>
      <c r="N53" s="24"/>
      <c r="Q53" s="4"/>
      <c r="U53" s="4"/>
      <c r="V53" s="4"/>
    </row>
    <row r="54" spans="3:22" x14ac:dyDescent="0.35">
      <c r="C54" s="11">
        <v>1.9399999999999977</v>
      </c>
      <c r="D54" s="5">
        <v>35.06</v>
      </c>
      <c r="E54" s="5">
        <v>46</v>
      </c>
      <c r="F54" s="5">
        <v>17</v>
      </c>
      <c r="G54" s="5">
        <v>36.47</v>
      </c>
      <c r="H54" s="5">
        <v>24.58</v>
      </c>
      <c r="I54" s="5">
        <f t="shared" si="0"/>
        <v>11.89</v>
      </c>
      <c r="J54" s="5">
        <v>2.71</v>
      </c>
      <c r="K54" s="5">
        <v>15.200285575715</v>
      </c>
      <c r="L54" s="5"/>
      <c r="M54" s="22">
        <v>19.68</v>
      </c>
      <c r="N54" s="24"/>
      <c r="Q54" s="4"/>
      <c r="U54" s="4"/>
      <c r="V54" s="4"/>
    </row>
    <row r="55" spans="3:22" ht="15" thickBot="1" x14ac:dyDescent="0.4">
      <c r="C55" s="12">
        <v>2.5399999999999991</v>
      </c>
      <c r="D55" s="13">
        <v>53.46</v>
      </c>
      <c r="E55" s="13">
        <v>33</v>
      </c>
      <c r="F55" s="13">
        <v>11</v>
      </c>
      <c r="G55" s="13">
        <v>53.97</v>
      </c>
      <c r="H55" s="13">
        <v>39.53</v>
      </c>
      <c r="I55" s="13">
        <f t="shared" si="0"/>
        <v>14.439999999999998</v>
      </c>
      <c r="J55" s="13">
        <v>2.4900000000000002</v>
      </c>
      <c r="K55" s="13">
        <v>10.591166723724001</v>
      </c>
      <c r="L55" s="13"/>
      <c r="M55" s="14">
        <v>31.94</v>
      </c>
      <c r="N55" s="25"/>
      <c r="Q55" s="4"/>
      <c r="U55" s="4"/>
      <c r="V55" s="4"/>
    </row>
    <row r="56" spans="3:22" ht="15" thickBot="1" x14ac:dyDescent="0.4">
      <c r="C56" s="16">
        <v>26</v>
      </c>
      <c r="D56" s="17">
        <v>52.67</v>
      </c>
      <c r="E56" s="17">
        <v>13.33</v>
      </c>
      <c r="F56" s="17">
        <f>24/3</f>
        <v>8</v>
      </c>
      <c r="G56" s="17">
        <v>30</v>
      </c>
      <c r="H56" s="17">
        <v>19</v>
      </c>
      <c r="I56" s="17">
        <f t="shared" si="0"/>
        <v>11</v>
      </c>
      <c r="J56" s="17">
        <v>2.5630000000000002</v>
      </c>
      <c r="K56" s="17">
        <v>18.86</v>
      </c>
      <c r="L56" s="17">
        <v>11.3</v>
      </c>
      <c r="M56" s="18">
        <v>22</v>
      </c>
      <c r="N56" s="19" t="s">
        <v>23</v>
      </c>
      <c r="O56" s="2"/>
      <c r="Q56" s="4"/>
      <c r="U56" s="4"/>
      <c r="V56" s="4"/>
    </row>
    <row r="57" spans="3:22" ht="15" thickBot="1" x14ac:dyDescent="0.4">
      <c r="C57" s="16">
        <v>0</v>
      </c>
      <c r="D57" s="17">
        <v>35</v>
      </c>
      <c r="E57" s="17">
        <v>52</v>
      </c>
      <c r="F57" s="17">
        <v>13</v>
      </c>
      <c r="G57" s="17">
        <v>162</v>
      </c>
      <c r="H57" s="17">
        <v>81.7</v>
      </c>
      <c r="I57" s="17">
        <f t="shared" si="0"/>
        <v>80.3</v>
      </c>
      <c r="J57" s="17">
        <v>2.59</v>
      </c>
      <c r="K57" s="17">
        <v>8.1300000000000008</v>
      </c>
      <c r="L57" s="17">
        <v>78</v>
      </c>
      <c r="M57" s="18">
        <v>48.9</v>
      </c>
      <c r="N57" s="19" t="s">
        <v>24</v>
      </c>
      <c r="O57" s="2"/>
      <c r="Q57" s="4"/>
      <c r="U57" s="4"/>
      <c r="V57" s="4"/>
    </row>
    <row r="58" spans="3:22" x14ac:dyDescent="0.35">
      <c r="C58" s="8">
        <v>0</v>
      </c>
      <c r="D58" s="9">
        <v>11.3</v>
      </c>
      <c r="E58" s="9">
        <v>56.5</v>
      </c>
      <c r="F58" s="9">
        <v>32.200000000000003</v>
      </c>
      <c r="G58" s="9">
        <v>48</v>
      </c>
      <c r="H58" s="9">
        <v>21</v>
      </c>
      <c r="I58" s="9">
        <f t="shared" si="0"/>
        <v>27</v>
      </c>
      <c r="J58" s="9">
        <v>2.7229999999999999</v>
      </c>
      <c r="K58" s="9">
        <f>1.715*9.8</f>
        <v>16.807000000000002</v>
      </c>
      <c r="L58" s="9">
        <v>18</v>
      </c>
      <c r="M58" s="10">
        <v>15</v>
      </c>
      <c r="N58" s="23" t="s">
        <v>25</v>
      </c>
      <c r="Q58" s="4"/>
      <c r="U58" s="4"/>
      <c r="V58" s="4"/>
    </row>
    <row r="59" spans="3:22" ht="15" thickBot="1" x14ac:dyDescent="0.4">
      <c r="C59" s="12">
        <v>0</v>
      </c>
      <c r="D59" s="13">
        <v>0.9</v>
      </c>
      <c r="E59" s="13">
        <v>50.5</v>
      </c>
      <c r="F59" s="13">
        <v>48.6</v>
      </c>
      <c r="G59" s="13">
        <v>65</v>
      </c>
      <c r="H59" s="13">
        <v>23</v>
      </c>
      <c r="I59" s="13">
        <f t="shared" si="0"/>
        <v>42</v>
      </c>
      <c r="J59" s="13">
        <v>2.7090000000000001</v>
      </c>
      <c r="K59" s="13">
        <f>1.648*9.8</f>
        <v>16.150400000000001</v>
      </c>
      <c r="L59" s="13">
        <v>19</v>
      </c>
      <c r="M59" s="14">
        <v>12</v>
      </c>
      <c r="N59" s="25"/>
      <c r="Q59" s="4"/>
      <c r="U59" s="4"/>
      <c r="V59" s="4"/>
    </row>
    <row r="60" spans="3:22" x14ac:dyDescent="0.35">
      <c r="C60" s="8">
        <f>100-97.89</f>
        <v>2.1099999999999994</v>
      </c>
      <c r="D60" s="9">
        <v>4.6899999999999977</v>
      </c>
      <c r="E60" s="9">
        <v>32.292000000000002</v>
      </c>
      <c r="F60" s="9">
        <v>60.908000000000001</v>
      </c>
      <c r="G60" s="9">
        <v>91.7</v>
      </c>
      <c r="H60" s="9">
        <v>40.01</v>
      </c>
      <c r="I60" s="9">
        <f t="shared" si="0"/>
        <v>51.690000000000005</v>
      </c>
      <c r="J60" s="9">
        <v>2.7</v>
      </c>
      <c r="K60" s="9">
        <v>12.3</v>
      </c>
      <c r="L60" s="9">
        <v>31.28</v>
      </c>
      <c r="M60" s="10">
        <v>11.58</v>
      </c>
      <c r="N60" s="23" t="s">
        <v>26</v>
      </c>
      <c r="O60" s="2"/>
    </row>
    <row r="61" spans="3:22" x14ac:dyDescent="0.35">
      <c r="C61" s="11">
        <f>100-99.778</f>
        <v>0.2219999999999942</v>
      </c>
      <c r="D61" s="5">
        <v>2.7680000000000007</v>
      </c>
      <c r="E61" s="5">
        <v>27.190000000000012</v>
      </c>
      <c r="F61" s="5">
        <v>69.819999999999993</v>
      </c>
      <c r="G61" s="5">
        <v>90.34</v>
      </c>
      <c r="H61" s="5">
        <v>34.74</v>
      </c>
      <c r="I61" s="5">
        <f t="shared" si="0"/>
        <v>55.6</v>
      </c>
      <c r="J61" s="5">
        <v>2.75</v>
      </c>
      <c r="K61" s="5">
        <v>12.5</v>
      </c>
      <c r="L61" s="5">
        <v>29</v>
      </c>
      <c r="M61" s="22">
        <v>55.59</v>
      </c>
      <c r="N61" s="24"/>
    </row>
    <row r="62" spans="3:22" x14ac:dyDescent="0.35">
      <c r="C62" s="11">
        <f>100-98.886</f>
        <v>1.1140000000000043</v>
      </c>
      <c r="D62" s="5">
        <v>8.23599999999999</v>
      </c>
      <c r="E62" s="5">
        <v>62.581500000000005</v>
      </c>
      <c r="F62" s="5">
        <v>28.0685</v>
      </c>
      <c r="G62" s="5">
        <v>65.16</v>
      </c>
      <c r="H62" s="5">
        <v>32.119999999999997</v>
      </c>
      <c r="I62" s="5">
        <f t="shared" si="0"/>
        <v>33.04</v>
      </c>
      <c r="J62" s="5">
        <v>2.61</v>
      </c>
      <c r="K62" s="5">
        <v>12.44</v>
      </c>
      <c r="L62" s="5">
        <v>24.67</v>
      </c>
      <c r="M62" s="22">
        <v>22.94</v>
      </c>
      <c r="N62" s="24"/>
    </row>
    <row r="63" spans="3:22" ht="15" thickBot="1" x14ac:dyDescent="0.4">
      <c r="C63" s="12">
        <f>100-96.487</f>
        <v>3.5130000000000052</v>
      </c>
      <c r="D63" s="13">
        <v>5.5109999999999957</v>
      </c>
      <c r="E63" s="13">
        <v>17.027999999999992</v>
      </c>
      <c r="F63" s="13">
        <v>73.948000000000008</v>
      </c>
      <c r="G63" s="13">
        <v>109.92</v>
      </c>
      <c r="H63" s="13">
        <v>41.86</v>
      </c>
      <c r="I63" s="13">
        <f t="shared" si="0"/>
        <v>68.06</v>
      </c>
      <c r="J63" s="13">
        <v>2.72</v>
      </c>
      <c r="K63" s="13">
        <v>12.46</v>
      </c>
      <c r="L63" s="13">
        <v>34.28</v>
      </c>
      <c r="M63" s="14">
        <v>13.72</v>
      </c>
      <c r="N63" s="25"/>
    </row>
    <row r="64" spans="3:22" x14ac:dyDescent="0.35">
      <c r="C64" s="8">
        <v>0</v>
      </c>
      <c r="D64" s="9">
        <f>100-E64-F64</f>
        <v>15</v>
      </c>
      <c r="E64" s="9">
        <f>85-F64</f>
        <v>27</v>
      </c>
      <c r="F64" s="9">
        <v>58</v>
      </c>
      <c r="G64" s="9">
        <v>52</v>
      </c>
      <c r="H64" s="9">
        <v>33</v>
      </c>
      <c r="I64" s="9">
        <f t="shared" si="0"/>
        <v>19</v>
      </c>
      <c r="J64" s="9">
        <v>2.8</v>
      </c>
      <c r="K64" s="9">
        <v>13.9</v>
      </c>
      <c r="L64" s="9">
        <v>27</v>
      </c>
      <c r="M64" s="10">
        <v>20</v>
      </c>
      <c r="N64" s="23" t="s">
        <v>27</v>
      </c>
      <c r="O64" s="2"/>
    </row>
    <row r="65" spans="3:15" x14ac:dyDescent="0.35">
      <c r="C65" s="11">
        <v>0</v>
      </c>
      <c r="D65" s="5">
        <f>100-E65-F65</f>
        <v>15</v>
      </c>
      <c r="E65" s="5">
        <f>85-59</f>
        <v>26</v>
      </c>
      <c r="F65" s="5">
        <v>59</v>
      </c>
      <c r="G65" s="5">
        <v>64</v>
      </c>
      <c r="H65" s="5">
        <v>32</v>
      </c>
      <c r="I65" s="5">
        <f t="shared" si="0"/>
        <v>32</v>
      </c>
      <c r="J65" s="5">
        <v>2.74</v>
      </c>
      <c r="K65" s="5">
        <v>13.15</v>
      </c>
      <c r="L65" s="5">
        <v>27.7</v>
      </c>
      <c r="M65" s="22">
        <v>13</v>
      </c>
      <c r="N65" s="24"/>
    </row>
    <row r="66" spans="3:15" x14ac:dyDescent="0.35">
      <c r="C66" s="11">
        <v>0</v>
      </c>
      <c r="D66" s="5">
        <v>8</v>
      </c>
      <c r="E66" s="5">
        <v>32</v>
      </c>
      <c r="F66" s="5">
        <v>60</v>
      </c>
      <c r="G66" s="5">
        <v>31</v>
      </c>
      <c r="H66" s="5">
        <v>0</v>
      </c>
      <c r="I66" s="5">
        <f t="shared" si="0"/>
        <v>31</v>
      </c>
      <c r="J66" s="5">
        <v>2.64</v>
      </c>
      <c r="K66" s="5">
        <v>13.15</v>
      </c>
      <c r="L66" s="5">
        <v>27.7</v>
      </c>
      <c r="M66" s="22">
        <v>13</v>
      </c>
      <c r="N66" s="24"/>
    </row>
    <row r="67" spans="3:15" x14ac:dyDescent="0.35">
      <c r="C67" s="11">
        <v>0</v>
      </c>
      <c r="D67" s="5">
        <v>0</v>
      </c>
      <c r="E67" s="5">
        <v>45</v>
      </c>
      <c r="F67" s="5">
        <v>50</v>
      </c>
      <c r="G67" s="5">
        <v>65</v>
      </c>
      <c r="H67" s="5">
        <v>41</v>
      </c>
      <c r="I67" s="5">
        <f t="shared" ref="I67:I80" si="1">G67-H67</f>
        <v>24</v>
      </c>
      <c r="J67" s="5">
        <v>2.7</v>
      </c>
      <c r="K67" s="5">
        <v>12.92</v>
      </c>
      <c r="L67" s="5">
        <v>27.7</v>
      </c>
      <c r="M67" s="22">
        <v>20</v>
      </c>
      <c r="N67" s="24"/>
    </row>
    <row r="68" spans="3:15" x14ac:dyDescent="0.35">
      <c r="C68" s="11">
        <v>27</v>
      </c>
      <c r="D68" s="5">
        <v>60.5</v>
      </c>
      <c r="E68" s="5">
        <v>8.5</v>
      </c>
      <c r="F68" s="5">
        <v>4</v>
      </c>
      <c r="G68" s="5">
        <v>64</v>
      </c>
      <c r="H68" s="5">
        <v>40</v>
      </c>
      <c r="I68" s="5">
        <f t="shared" si="1"/>
        <v>24</v>
      </c>
      <c r="J68" s="5">
        <v>2.74</v>
      </c>
      <c r="K68" s="5">
        <v>13.23</v>
      </c>
      <c r="L68" s="5">
        <v>27.9</v>
      </c>
      <c r="M68" s="22">
        <v>19</v>
      </c>
      <c r="N68" s="24"/>
    </row>
    <row r="69" spans="3:15" x14ac:dyDescent="0.35">
      <c r="C69" s="11">
        <v>0</v>
      </c>
      <c r="D69" s="5">
        <v>10</v>
      </c>
      <c r="E69" s="5">
        <v>50</v>
      </c>
      <c r="F69" s="5">
        <v>40</v>
      </c>
      <c r="G69" s="5">
        <v>61</v>
      </c>
      <c r="H69" s="5">
        <v>35</v>
      </c>
      <c r="I69" s="5">
        <f t="shared" si="1"/>
        <v>26</v>
      </c>
      <c r="J69" s="5">
        <v>2.71</v>
      </c>
      <c r="K69" s="5">
        <v>12.25</v>
      </c>
      <c r="L69" s="5">
        <v>31.4</v>
      </c>
      <c r="M69" s="22">
        <v>16</v>
      </c>
      <c r="N69" s="24"/>
    </row>
    <row r="70" spans="3:15" x14ac:dyDescent="0.35">
      <c r="C70" s="11">
        <v>0</v>
      </c>
      <c r="D70" s="5">
        <v>12.5</v>
      </c>
      <c r="E70" s="5">
        <v>47.5</v>
      </c>
      <c r="F70" s="5">
        <v>40</v>
      </c>
      <c r="G70" s="5">
        <v>61</v>
      </c>
      <c r="H70" s="5">
        <v>35</v>
      </c>
      <c r="I70" s="5">
        <f t="shared" si="1"/>
        <v>26</v>
      </c>
      <c r="J70" s="5">
        <v>2.69</v>
      </c>
      <c r="K70" s="5">
        <v>12.29</v>
      </c>
      <c r="L70" s="5">
        <v>36.700000000000003</v>
      </c>
      <c r="M70" s="22">
        <v>17</v>
      </c>
      <c r="N70" s="24"/>
    </row>
    <row r="71" spans="3:15" x14ac:dyDescent="0.35">
      <c r="C71" s="11">
        <v>0</v>
      </c>
      <c r="D71" s="5">
        <v>10</v>
      </c>
      <c r="E71" s="5">
        <v>55</v>
      </c>
      <c r="F71" s="5">
        <v>35</v>
      </c>
      <c r="G71" s="5">
        <v>64</v>
      </c>
      <c r="H71" s="5">
        <v>37</v>
      </c>
      <c r="I71" s="5">
        <f t="shared" si="1"/>
        <v>27</v>
      </c>
      <c r="J71" s="5">
        <v>2.81</v>
      </c>
      <c r="K71" s="5">
        <v>12.28</v>
      </c>
      <c r="L71" s="5">
        <v>31.6</v>
      </c>
      <c r="M71" s="22">
        <v>14</v>
      </c>
      <c r="N71" s="24"/>
    </row>
    <row r="72" spans="3:15" x14ac:dyDescent="0.35">
      <c r="C72" s="11">
        <v>0</v>
      </c>
      <c r="D72" s="5">
        <v>15</v>
      </c>
      <c r="E72" s="5">
        <v>50</v>
      </c>
      <c r="F72" s="5">
        <v>35</v>
      </c>
      <c r="G72" s="5">
        <v>35</v>
      </c>
      <c r="H72" s="5">
        <v>37</v>
      </c>
      <c r="I72" s="5">
        <f t="shared" si="1"/>
        <v>-2</v>
      </c>
      <c r="J72" s="5">
        <v>2.82</v>
      </c>
      <c r="K72" s="5">
        <v>13.15</v>
      </c>
      <c r="L72" s="5">
        <v>30</v>
      </c>
      <c r="M72" s="22">
        <v>11</v>
      </c>
      <c r="N72" s="24"/>
    </row>
    <row r="73" spans="3:15" ht="15" thickBot="1" x14ac:dyDescent="0.4">
      <c r="C73" s="12">
        <v>0</v>
      </c>
      <c r="D73" s="13">
        <v>10</v>
      </c>
      <c r="E73" s="13">
        <v>55</v>
      </c>
      <c r="F73" s="13">
        <v>35</v>
      </c>
      <c r="G73" s="13">
        <v>75</v>
      </c>
      <c r="H73" s="13">
        <v>41</v>
      </c>
      <c r="I73" s="13">
        <f t="shared" si="1"/>
        <v>34</v>
      </c>
      <c r="J73" s="13">
        <v>2.81</v>
      </c>
      <c r="K73" s="13">
        <v>12.78</v>
      </c>
      <c r="L73" s="13">
        <v>29.8</v>
      </c>
      <c r="M73" s="14">
        <v>13</v>
      </c>
      <c r="N73" s="25"/>
    </row>
    <row r="74" spans="3:15" ht="15" thickBot="1" x14ac:dyDescent="0.4">
      <c r="C74" s="16">
        <v>0</v>
      </c>
      <c r="D74" s="17">
        <f>100-12</f>
        <v>88</v>
      </c>
      <c r="E74" s="17">
        <f>12-5</f>
        <v>7</v>
      </c>
      <c r="F74" s="17">
        <v>5</v>
      </c>
      <c r="G74" s="17">
        <v>68</v>
      </c>
      <c r="H74" s="17">
        <v>43</v>
      </c>
      <c r="I74" s="17">
        <f t="shared" si="1"/>
        <v>25</v>
      </c>
      <c r="J74" s="17">
        <v>2.7</v>
      </c>
      <c r="K74" s="17"/>
      <c r="L74" s="17"/>
      <c r="M74" s="18">
        <v>35</v>
      </c>
      <c r="N74" s="19" t="s">
        <v>28</v>
      </c>
    </row>
    <row r="75" spans="3:15" x14ac:dyDescent="0.35">
      <c r="C75" s="8">
        <v>0.62</v>
      </c>
      <c r="D75" s="9">
        <v>4.0599999999999996</v>
      </c>
      <c r="E75" s="9">
        <v>51.57</v>
      </c>
      <c r="F75" s="9">
        <v>43.75</v>
      </c>
      <c r="G75" s="9">
        <v>62.7</v>
      </c>
      <c r="H75" s="9">
        <v>34</v>
      </c>
      <c r="I75" s="9">
        <f t="shared" si="1"/>
        <v>28.700000000000003</v>
      </c>
      <c r="J75" s="9">
        <v>2.64</v>
      </c>
      <c r="K75" s="9">
        <v>14.34</v>
      </c>
      <c r="L75" s="9">
        <v>27.64</v>
      </c>
      <c r="M75" s="10">
        <v>12.99</v>
      </c>
      <c r="N75" s="23" t="s">
        <v>29</v>
      </c>
      <c r="O75" s="2"/>
    </row>
    <row r="76" spans="3:15" x14ac:dyDescent="0.35">
      <c r="C76" s="11">
        <v>0.15</v>
      </c>
      <c r="D76" s="5">
        <v>2.2599999999999998</v>
      </c>
      <c r="E76" s="5">
        <v>53.95</v>
      </c>
      <c r="F76" s="5">
        <v>43.64</v>
      </c>
      <c r="G76" s="5">
        <v>80.400000000000006</v>
      </c>
      <c r="H76" s="5">
        <v>34.299999999999997</v>
      </c>
      <c r="I76" s="5">
        <f t="shared" si="1"/>
        <v>46.100000000000009</v>
      </c>
      <c r="J76" s="5">
        <v>2.77</v>
      </c>
      <c r="K76" s="5">
        <v>12.49</v>
      </c>
      <c r="L76" s="5">
        <v>38.020000000000003</v>
      </c>
      <c r="M76" s="22">
        <v>11.94</v>
      </c>
      <c r="N76" s="24"/>
    </row>
    <row r="77" spans="3:15" x14ac:dyDescent="0.35">
      <c r="C77" s="11">
        <v>0.31</v>
      </c>
      <c r="D77" s="5">
        <v>2.2599999999999998</v>
      </c>
      <c r="E77" s="5">
        <v>37.57</v>
      </c>
      <c r="F77" s="5">
        <v>59.86</v>
      </c>
      <c r="G77" s="5">
        <v>86.3</v>
      </c>
      <c r="H77" s="5">
        <v>32.700000000000003</v>
      </c>
      <c r="I77" s="5">
        <f t="shared" si="1"/>
        <v>53.599999999999994</v>
      </c>
      <c r="J77" s="5">
        <v>2.74</v>
      </c>
      <c r="K77" s="5">
        <v>12.09</v>
      </c>
      <c r="L77" s="5">
        <v>39.33</v>
      </c>
      <c r="M77" s="22">
        <v>10.11</v>
      </c>
      <c r="N77" s="24"/>
    </row>
    <row r="78" spans="3:15" x14ac:dyDescent="0.35">
      <c r="C78" s="11">
        <v>1.63</v>
      </c>
      <c r="D78" s="5">
        <v>3.84</v>
      </c>
      <c r="E78" s="5">
        <v>37.07</v>
      </c>
      <c r="F78" s="5">
        <v>57.46</v>
      </c>
      <c r="G78" s="5">
        <v>82.5</v>
      </c>
      <c r="H78" s="5">
        <v>30.4</v>
      </c>
      <c r="I78" s="5">
        <f t="shared" si="1"/>
        <v>52.1</v>
      </c>
      <c r="J78" s="5">
        <v>2.7</v>
      </c>
      <c r="K78" s="5">
        <v>12.1</v>
      </c>
      <c r="L78" s="5">
        <v>34.85</v>
      </c>
      <c r="M78" s="22">
        <v>17.86</v>
      </c>
      <c r="N78" s="24"/>
    </row>
    <row r="79" spans="3:15" ht="15" thickBot="1" x14ac:dyDescent="0.4">
      <c r="C79" s="12">
        <v>0.77</v>
      </c>
      <c r="D79" s="13">
        <v>2.79</v>
      </c>
      <c r="E79" s="13">
        <v>34.51</v>
      </c>
      <c r="F79" s="13">
        <v>61.94</v>
      </c>
      <c r="G79" s="13">
        <v>78.8</v>
      </c>
      <c r="H79" s="13">
        <v>31.6</v>
      </c>
      <c r="I79" s="13">
        <f t="shared" si="1"/>
        <v>47.199999999999996</v>
      </c>
      <c r="J79" s="13">
        <v>2.73</v>
      </c>
      <c r="K79" s="13">
        <v>14.16</v>
      </c>
      <c r="L79" s="13">
        <v>31.02</v>
      </c>
      <c r="M79" s="14">
        <v>9.89</v>
      </c>
      <c r="N79" s="25"/>
    </row>
    <row r="80" spans="3:15" x14ac:dyDescent="0.35">
      <c r="C80" s="8">
        <v>0</v>
      </c>
      <c r="D80" s="9">
        <v>0</v>
      </c>
      <c r="E80" s="9">
        <v>48.8</v>
      </c>
      <c r="F80" s="9">
        <v>51.2</v>
      </c>
      <c r="G80" s="9">
        <v>91</v>
      </c>
      <c r="H80" s="9">
        <v>27</v>
      </c>
      <c r="I80" s="9">
        <f t="shared" si="1"/>
        <v>64</v>
      </c>
      <c r="J80" s="9"/>
      <c r="K80" s="9">
        <v>13.622</v>
      </c>
      <c r="L80" s="9">
        <v>26</v>
      </c>
      <c r="M80" s="10">
        <v>20</v>
      </c>
      <c r="N80" s="23" t="s">
        <v>30</v>
      </c>
    </row>
    <row r="81" spans="3:22" x14ac:dyDescent="0.35">
      <c r="C81" s="11">
        <v>0</v>
      </c>
      <c r="D81" s="5">
        <v>2</v>
      </c>
      <c r="E81" s="5">
        <v>98</v>
      </c>
      <c r="F81" s="7">
        <v>54.4085005657614</v>
      </c>
      <c r="G81" s="5">
        <v>91</v>
      </c>
      <c r="H81" s="5">
        <v>31</v>
      </c>
      <c r="I81" s="5">
        <f t="shared" ref="I81:I88" si="2">G81-H81</f>
        <v>60</v>
      </c>
      <c r="J81" s="5"/>
      <c r="K81" s="5">
        <v>18.914000000000001</v>
      </c>
      <c r="L81" s="5">
        <v>33</v>
      </c>
      <c r="M81" s="22">
        <v>28</v>
      </c>
      <c r="N81" s="24"/>
    </row>
    <row r="82" spans="3:22" x14ac:dyDescent="0.35">
      <c r="C82" s="11">
        <v>0</v>
      </c>
      <c r="D82" s="5">
        <v>0</v>
      </c>
      <c r="E82" s="5">
        <v>56.864434623457697</v>
      </c>
      <c r="F82" s="7">
        <v>43.135565376542303</v>
      </c>
      <c r="G82" s="5">
        <v>100</v>
      </c>
      <c r="H82" s="5">
        <v>31</v>
      </c>
      <c r="I82" s="5">
        <f t="shared" si="2"/>
        <v>69</v>
      </c>
      <c r="J82" s="5"/>
      <c r="K82" s="5">
        <v>13.328000000000001</v>
      </c>
      <c r="L82" s="5">
        <v>27</v>
      </c>
      <c r="M82" s="22">
        <v>63</v>
      </c>
      <c r="N82" s="24"/>
    </row>
    <row r="83" spans="3:22" x14ac:dyDescent="0.35">
      <c r="C83" s="11">
        <v>0</v>
      </c>
      <c r="D83" s="5">
        <v>0</v>
      </c>
      <c r="E83" s="5">
        <v>42.931131948142301</v>
      </c>
      <c r="F83" s="7">
        <v>57.068868051857699</v>
      </c>
      <c r="G83" s="5">
        <v>107</v>
      </c>
      <c r="H83" s="5">
        <v>37</v>
      </c>
      <c r="I83" s="5">
        <f t="shared" si="2"/>
        <v>70</v>
      </c>
      <c r="J83" s="5"/>
      <c r="K83" s="5">
        <v>13.426000000000002</v>
      </c>
      <c r="L83" s="5">
        <v>29</v>
      </c>
      <c r="M83" s="22">
        <v>77</v>
      </c>
      <c r="N83" s="24"/>
    </row>
    <row r="84" spans="3:22" x14ac:dyDescent="0.35">
      <c r="C84" s="11">
        <v>0</v>
      </c>
      <c r="D84" s="5">
        <v>0</v>
      </c>
      <c r="E84" s="5">
        <v>48.8</v>
      </c>
      <c r="F84" s="5">
        <v>51.2</v>
      </c>
      <c r="G84" s="5">
        <v>86</v>
      </c>
      <c r="H84" s="5">
        <v>29</v>
      </c>
      <c r="I84" s="5">
        <f t="shared" si="2"/>
        <v>57</v>
      </c>
      <c r="J84" s="5"/>
      <c r="K84" s="5">
        <v>12.740000000000002</v>
      </c>
      <c r="L84" s="5">
        <v>32</v>
      </c>
      <c r="M84" s="22">
        <v>37</v>
      </c>
      <c r="N84" s="24"/>
    </row>
    <row r="85" spans="3:22" x14ac:dyDescent="0.35">
      <c r="C85" s="11">
        <v>0</v>
      </c>
      <c r="D85" s="5">
        <v>0</v>
      </c>
      <c r="E85" s="5">
        <v>45</v>
      </c>
      <c r="F85" s="5">
        <v>55</v>
      </c>
      <c r="G85" s="5">
        <v>100</v>
      </c>
      <c r="H85" s="5">
        <v>32</v>
      </c>
      <c r="I85" s="5">
        <f t="shared" si="2"/>
        <v>68</v>
      </c>
      <c r="J85" s="5"/>
      <c r="K85" s="5">
        <v>11.858000000000001</v>
      </c>
      <c r="L85" s="5">
        <v>33</v>
      </c>
      <c r="M85" s="22">
        <v>57</v>
      </c>
      <c r="N85" s="24"/>
    </row>
    <row r="86" spans="3:22" ht="15" thickBot="1" x14ac:dyDescent="0.4">
      <c r="C86" s="12">
        <v>0</v>
      </c>
      <c r="D86" s="13">
        <v>0</v>
      </c>
      <c r="E86" s="13">
        <v>48.533899422540102</v>
      </c>
      <c r="F86" s="15">
        <v>51.466100577459898</v>
      </c>
      <c r="G86" s="13">
        <v>104</v>
      </c>
      <c r="H86" s="13">
        <v>25</v>
      </c>
      <c r="I86" s="13">
        <f t="shared" si="2"/>
        <v>79</v>
      </c>
      <c r="J86" s="13"/>
      <c r="K86" s="13">
        <v>13.426000000000002</v>
      </c>
      <c r="L86" s="13">
        <v>37</v>
      </c>
      <c r="M86" s="14">
        <v>61</v>
      </c>
      <c r="N86" s="25"/>
    </row>
    <row r="87" spans="3:22" x14ac:dyDescent="0.35">
      <c r="C87" s="8">
        <v>0</v>
      </c>
      <c r="D87" s="9">
        <v>4</v>
      </c>
      <c r="E87" s="9">
        <v>43</v>
      </c>
      <c r="F87" s="9">
        <v>53</v>
      </c>
      <c r="G87" s="9">
        <v>73.7</v>
      </c>
      <c r="H87" s="9">
        <v>23.2</v>
      </c>
      <c r="I87" s="9">
        <f t="shared" si="2"/>
        <v>50.5</v>
      </c>
      <c r="J87" s="9">
        <v>2.71</v>
      </c>
      <c r="K87" s="9">
        <v>14.9</v>
      </c>
      <c r="L87" s="9">
        <v>25</v>
      </c>
      <c r="M87" s="10">
        <v>20.3</v>
      </c>
      <c r="N87" s="23" t="s">
        <v>31</v>
      </c>
      <c r="O87" s="2"/>
    </row>
    <row r="88" spans="3:22" ht="15" thickBot="1" x14ac:dyDescent="0.4">
      <c r="C88" s="12">
        <v>0</v>
      </c>
      <c r="D88" s="13">
        <v>10</v>
      </c>
      <c r="E88" s="13">
        <v>44</v>
      </c>
      <c r="F88" s="13">
        <v>46</v>
      </c>
      <c r="G88" s="13">
        <v>50.2</v>
      </c>
      <c r="H88" s="13">
        <v>22.6</v>
      </c>
      <c r="I88" s="13">
        <f t="shared" si="2"/>
        <v>27.6</v>
      </c>
      <c r="J88" s="13">
        <v>2.69</v>
      </c>
      <c r="K88" s="13">
        <v>17.3</v>
      </c>
      <c r="L88" s="13">
        <v>18</v>
      </c>
      <c r="M88" s="14">
        <v>9.6</v>
      </c>
      <c r="N88" s="25"/>
    </row>
    <row r="89" spans="3:22" x14ac:dyDescent="0.35">
      <c r="C89" s="8">
        <v>0</v>
      </c>
      <c r="D89" s="9">
        <v>15</v>
      </c>
      <c r="E89" s="20"/>
      <c r="F89" s="20"/>
      <c r="G89" s="9">
        <v>61</v>
      </c>
      <c r="H89" s="9">
        <v>24</v>
      </c>
      <c r="I89" s="9">
        <f>G89-H89</f>
        <v>37</v>
      </c>
      <c r="J89" s="9">
        <v>2.7</v>
      </c>
      <c r="K89" s="9">
        <v>13.650837172799999</v>
      </c>
      <c r="L89" s="9">
        <v>24</v>
      </c>
      <c r="M89" s="10">
        <v>23.59</v>
      </c>
      <c r="N89" s="23" t="s">
        <v>14</v>
      </c>
      <c r="Q89" s="4"/>
      <c r="U89" s="4"/>
      <c r="V89" s="3"/>
    </row>
    <row r="90" spans="3:22" x14ac:dyDescent="0.35">
      <c r="C90" s="11">
        <v>0</v>
      </c>
      <c r="D90" s="5">
        <v>17</v>
      </c>
      <c r="E90" s="6"/>
      <c r="F90" s="6"/>
      <c r="G90" s="5">
        <v>58</v>
      </c>
      <c r="H90" s="5">
        <v>22</v>
      </c>
      <c r="I90" s="5">
        <f>G90-H90</f>
        <v>36</v>
      </c>
      <c r="J90" s="5">
        <v>2.7</v>
      </c>
      <c r="K90" s="5">
        <f>1392*0.0098066359</f>
        <v>13.650837172799999</v>
      </c>
      <c r="L90" s="5">
        <v>21.7</v>
      </c>
      <c r="M90" s="22">
        <v>26.68</v>
      </c>
      <c r="N90" s="24"/>
      <c r="Q90" s="4"/>
      <c r="U90" s="4"/>
      <c r="V90" s="3"/>
    </row>
    <row r="91" spans="3:22" x14ac:dyDescent="0.35">
      <c r="C91" s="11">
        <v>0</v>
      </c>
      <c r="D91" s="5">
        <v>19</v>
      </c>
      <c r="E91" s="6"/>
      <c r="F91" s="6"/>
      <c r="G91" s="5">
        <v>60</v>
      </c>
      <c r="H91" s="5">
        <v>23</v>
      </c>
      <c r="I91" s="5">
        <f>G91-H91</f>
        <v>37</v>
      </c>
      <c r="J91" s="5">
        <v>2.7</v>
      </c>
      <c r="K91" s="5">
        <f>1402*0.0098066359</f>
        <v>13.748903531799998</v>
      </c>
      <c r="L91" s="5">
        <v>23</v>
      </c>
      <c r="M91" s="22">
        <v>24.66</v>
      </c>
      <c r="N91" s="24"/>
      <c r="Q91" s="4"/>
      <c r="U91" s="4"/>
      <c r="V91" s="3"/>
    </row>
    <row r="92" spans="3:22" x14ac:dyDescent="0.35">
      <c r="C92" s="11">
        <v>0</v>
      </c>
      <c r="D92" s="5">
        <v>13</v>
      </c>
      <c r="E92" s="6"/>
      <c r="F92" s="6"/>
      <c r="G92" s="5">
        <v>54</v>
      </c>
      <c r="H92" s="5">
        <v>21</v>
      </c>
      <c r="I92" s="5">
        <f>G92-H92</f>
        <v>33</v>
      </c>
      <c r="J92" s="5">
        <v>2.7</v>
      </c>
      <c r="K92" s="5">
        <f>1507*0.0098066359</f>
        <v>14.778600301299999</v>
      </c>
      <c r="L92" s="5">
        <v>20.100000000000001</v>
      </c>
      <c r="M92" s="22">
        <v>18.579999999999998</v>
      </c>
      <c r="N92" s="24"/>
      <c r="Q92" s="4"/>
      <c r="U92" s="4"/>
      <c r="V92" s="3"/>
    </row>
    <row r="93" spans="3:22" ht="15" thickBot="1" x14ac:dyDescent="0.4">
      <c r="C93" s="12">
        <v>0</v>
      </c>
      <c r="D93" s="13">
        <v>12</v>
      </c>
      <c r="E93" s="21"/>
      <c r="F93" s="21"/>
      <c r="G93" s="13">
        <v>30</v>
      </c>
      <c r="H93" s="13">
        <v>14</v>
      </c>
      <c r="I93" s="13">
        <f>G93-H93</f>
        <v>16</v>
      </c>
      <c r="J93" s="13">
        <v>2.7</v>
      </c>
      <c r="K93" s="13">
        <f>1704*0.0098066359</f>
        <v>16.710507573599997</v>
      </c>
      <c r="L93" s="13">
        <v>16.5</v>
      </c>
      <c r="M93" s="14">
        <v>10.97</v>
      </c>
      <c r="N93" s="25"/>
      <c r="Q93" s="4"/>
      <c r="U93" s="4"/>
      <c r="V93" s="3"/>
    </row>
    <row r="95" spans="3:22" x14ac:dyDescent="0.35">
      <c r="K95" s="4"/>
      <c r="L95" s="4"/>
    </row>
  </sheetData>
  <mergeCells count="12">
    <mergeCell ref="N3:N12"/>
    <mergeCell ref="N17:N26"/>
    <mergeCell ref="N27:N30"/>
    <mergeCell ref="N89:N93"/>
    <mergeCell ref="N33:N41"/>
    <mergeCell ref="N87:N88"/>
    <mergeCell ref="N64:N73"/>
    <mergeCell ref="N75:N79"/>
    <mergeCell ref="N80:N86"/>
    <mergeCell ref="N47:N55"/>
    <mergeCell ref="N58:N59"/>
    <mergeCell ref="N60:N6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Maher Omar</cp:lastModifiedBy>
  <dcterms:created xsi:type="dcterms:W3CDTF">2020-05-31T14:22:11Z</dcterms:created>
  <dcterms:modified xsi:type="dcterms:W3CDTF">2021-01-30T16:26:35Z</dcterms:modified>
</cp:coreProperties>
</file>