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lab_work\"/>
    </mc:Choice>
  </mc:AlternateContent>
  <xr:revisionPtr revIDLastSave="0" documentId="13_ncr:1_{0C98D4E8-1C2B-4BD8-B960-B76FB622F19D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Custom Formatting" sheetId="1" r:id="rId1"/>
    <sheet name="Create Timestamp" sheetId="2" r:id="rId2"/>
    <sheet name="GROUPBY Function" sheetId="3" r:id="rId3"/>
    <sheet name="Other Useful Functions" sheetId="4" r:id="rId4"/>
    <sheet name="Advanced Descriptive Analytic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5" l="1" a="1"/>
  <c r="E21" i="5" s="1"/>
  <c r="E20" i="5" a="1"/>
  <c r="E20" i="5" s="1"/>
  <c r="D21" i="5"/>
  <c r="D20" i="5"/>
  <c r="C21" i="5"/>
  <c r="C20" i="5"/>
  <c r="B21" i="5"/>
  <c r="B20" i="5"/>
  <c r="B9" i="5"/>
  <c r="B10" i="5"/>
  <c r="B11" i="5"/>
  <c r="B12" i="5"/>
  <c r="B13" i="5"/>
  <c r="B14" i="5"/>
  <c r="B15" i="5"/>
  <c r="B16" i="5"/>
  <c r="H12" i="4"/>
  <c r="I12" i="4" s="1"/>
  <c r="H9" i="4"/>
  <c r="I9" i="4" s="1"/>
  <c r="H10" i="4"/>
  <c r="I10" i="4" s="1"/>
  <c r="H11" i="4"/>
  <c r="I11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E9" i="4"/>
  <c r="F9" i="4" s="1"/>
  <c r="E10" i="4"/>
  <c r="F10" i="4" s="1"/>
  <c r="E11" i="4"/>
  <c r="F11" i="4" s="1"/>
  <c r="F6" i="4"/>
  <c r="C9" i="4" a="1"/>
  <c r="C9" i="4" s="1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P8" i="3" a="1"/>
  <c r="P8" i="3" s="1"/>
  <c r="M8" i="3" a="1"/>
  <c r="M8" i="3" s="1"/>
  <c r="K8" i="3"/>
  <c r="K9" i="3"/>
  <c r="K10" i="3"/>
  <c r="K11" i="3"/>
  <c r="K12" i="3"/>
  <c r="K13" i="3"/>
  <c r="K14" i="3"/>
  <c r="K15" i="3"/>
  <c r="K16" i="3"/>
  <c r="K17" i="3"/>
  <c r="H8" i="3" a="1"/>
  <c r="H8" i="3" s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E8" i="3" a="1"/>
  <c r="E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<sst xmlns="http://schemas.openxmlformats.org/spreadsheetml/2006/main" count="179" uniqueCount="104">
  <si>
    <t>Task</t>
  </si>
  <si>
    <t>Challenges</t>
  </si>
  <si>
    <t>1</t>
  </si>
  <si>
    <t>Apply custom number format to show up/down arrows for sales trends.</t>
  </si>
  <si>
    <t>2</t>
  </si>
  <si>
    <t>Use conditional formatting and symbols to represent performance levels.</t>
  </si>
  <si>
    <t>3</t>
  </si>
  <si>
    <t>Create a format that appends a checkmark symbol to values above a threshold.</t>
  </si>
  <si>
    <t>4</t>
  </si>
  <si>
    <t>Design a cell format to include currency symbols based on region.</t>
  </si>
  <si>
    <t>5</t>
  </si>
  <si>
    <t>Use arrows to show increase/decrease from previous value.</t>
  </si>
  <si>
    <t>Use formula to insert timestamp when order status changes.</t>
  </si>
  <si>
    <t>Insert timestamp when new entry is added using NOW() or TODAY().</t>
  </si>
  <si>
    <t>Automatically update timestamp using iterative calculation with circular reference.</t>
  </si>
  <si>
    <t>Group sales data by customer and find total sales.</t>
  </si>
  <si>
    <t>Sort customers by total sales and highlight top 5.</t>
  </si>
  <si>
    <t>Use INDEX and MATCH to retrieve customer names from highest to lowest sales.</t>
  </si>
  <si>
    <t>Use FILTER to list only customers with sales above a specific threshold.</t>
  </si>
  <si>
    <t>Combine GROUPBY and MATCH to compare sales between two regions.</t>
  </si>
  <si>
    <t>Find top 3 products using LARGE function.</t>
  </si>
  <si>
    <t>List bottom 3 products by sales using SMALL.</t>
  </si>
  <si>
    <t>Use ROWS to count total number of records in a range.</t>
  </si>
  <si>
    <t>Generate a series of IDs using SEQUENCE.</t>
  </si>
  <si>
    <t>Combine SEQUENCE and INDEX to display top 10 sales records.</t>
  </si>
  <si>
    <t>Calculate mean, median, and mode for monthly sales data.</t>
  </si>
  <si>
    <t>Use STDEV.P and STDEV.S to compare variations in sales.</t>
  </si>
  <si>
    <t>Use QUARTILE and PERCENTILE functions to analyze revenue distribution.</t>
  </si>
  <si>
    <t>Create summary statistics for customer purchases by region.</t>
  </si>
  <si>
    <t>Visualize descriptive stats using conditional formatting and charts.</t>
  </si>
  <si>
    <t>Trend values</t>
  </si>
  <si>
    <t>Change</t>
  </si>
  <si>
    <t>Performance %</t>
  </si>
  <si>
    <t>Check values</t>
  </si>
  <si>
    <t>Region</t>
  </si>
  <si>
    <t>Sales</t>
  </si>
  <si>
    <t>US</t>
  </si>
  <si>
    <t>UK</t>
  </si>
  <si>
    <t>EU</t>
  </si>
  <si>
    <t>Order ID</t>
  </si>
  <si>
    <t>Status</t>
  </si>
  <si>
    <t>Status Timestamp</t>
  </si>
  <si>
    <t>Entry Timestamp</t>
  </si>
  <si>
    <t>Prev Status</t>
  </si>
  <si>
    <t>ORD1001</t>
  </si>
  <si>
    <t>Pending</t>
  </si>
  <si>
    <t>ORD1002</t>
  </si>
  <si>
    <t>Shipped</t>
  </si>
  <si>
    <t>ORD1003</t>
  </si>
  <si>
    <t>Processing</t>
  </si>
  <si>
    <t>ORD1004</t>
  </si>
  <si>
    <t>Delivered</t>
  </si>
  <si>
    <t>ORD1005</t>
  </si>
  <si>
    <t>2025-07-20T12:27:53.900Z</t>
  </si>
  <si>
    <t>Customer</t>
  </si>
  <si>
    <t>Cust A</t>
  </si>
  <si>
    <t>North</t>
  </si>
  <si>
    <t>Cust B</t>
  </si>
  <si>
    <t>South</t>
  </si>
  <si>
    <t>Cust C</t>
  </si>
  <si>
    <t>Cust D</t>
  </si>
  <si>
    <t>Cust E</t>
  </si>
  <si>
    <t>Cust F</t>
  </si>
  <si>
    <t>Cust G</t>
  </si>
  <si>
    <t>Cust H</t>
  </si>
  <si>
    <t>Cust I</t>
  </si>
  <si>
    <t>Cust J</t>
  </si>
  <si>
    <t>Total Sales</t>
  </si>
  <si>
    <t>Sorted (Desc)</t>
  </si>
  <si>
    <t>Customer Rank</t>
  </si>
  <si>
    <t>Threshold</t>
  </si>
  <si>
    <t>Above Threshold</t>
  </si>
  <si>
    <t>Product</t>
  </si>
  <si>
    <t>ID</t>
  </si>
  <si>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</si>
  <si>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</si>
  <si>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</si>
  <si>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</si>
  <si>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</si>
  <si>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</si>
  <si>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</si>
  <si>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</si>
  <si>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</si>
  <si>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Prod J</t>
  </si>
  <si>
    <t>Prod K</t>
  </si>
  <si>
    <t>Prod L</t>
  </si>
  <si>
    <t>Prod M</t>
  </si>
  <si>
    <t>Prod N</t>
  </si>
  <si>
    <t>Prod O</t>
  </si>
  <si>
    <t>Total Records</t>
  </si>
  <si>
    <t>Bottom 3 Sales</t>
  </si>
  <si>
    <t>Top 10 Sales</t>
  </si>
  <si>
    <t>Overall Sales Statistics</t>
  </si>
  <si>
    <t>Mean</t>
  </si>
  <si>
    <t>Median</t>
  </si>
  <si>
    <t>Mode</t>
  </si>
  <si>
    <t>STDEV.P</t>
  </si>
  <si>
    <t>STDEV.S</t>
  </si>
  <si>
    <t>Q1 (25th %ile)</t>
  </si>
  <si>
    <t>Q3 (75th %ile)</t>
  </si>
  <si>
    <t>90th Percentile</t>
  </si>
  <si>
    <t>Summary by Region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</si>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</sst>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Green]\▲\ 0;[Red]\▼\ 0;0"/>
    <numFmt numFmtId="165" formatCode="[Green]0\ &quot;✓&quot;;[Red]0\ &quot;✗&quot;;0"/>
    <numFmt numFmtId="166" formatCode="&quot;₹&quot;#,##0"/>
    <numFmt numFmtId="167" formatCode="\£#,##0"/>
    <numFmt numFmtId="168" formatCode="\€#,##0"/>
    <numFmt numFmtId="169" formatCode="m/d/yyyy\ h:mm\ AM/PM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'Advanced Descriptive Analytics'!$B$19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'Advanced Descriptive Analytics'!$A$20:$A$21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'Advanced Descriptive Analytics'!$B$20:$B$21</c:f>
              <c:numCache>
                <c:formatCode>General</c:formatCode>
                <c:ptCount val="2"/>
                <c:pt idx="0">
                  <c:v>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94A-827B-74ABFEC82D47}"/>
            </c:ext>
          </c:extLst>
        </c:ser>
        <c:ser>
          <c:idx val="1"/>
          <c:order val="1"/>
          <c:tx>
            <c:strRef>
              <c:f>'Advanced Descriptive Analytics'!$C$19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'Advanced Descriptive Analytics'!$A$20:$A$21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'Advanced Descriptive Analytics'!$C$20:$C$21</c:f>
              <c:numCache>
                <c:formatCode>General</c:formatCode>
                <c:ptCount val="2"/>
                <c:pt idx="0">
                  <c:v>13800</c:v>
                </c:pt>
                <c:pt idx="1">
                  <c:v>13300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7-494A-827B-74ABFEC82D47}"/>
            </c:ext>
          </c:extLst>
        </c:ser>
        <c:ser>
          <c:idx val="2"/>
          <c:order val="2"/>
          <c:tx>
            <c:strRef>
              <c:f>'Advanced Descriptive Analytics'!$D$19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'Advanced Descriptive Analytics'!$A$20:$A$21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'Advanced Descriptive Analytics'!$D$20:$D$21</c:f>
              <c:numCache>
                <c:formatCode>General</c:formatCode>
                <c:ptCount val="2"/>
                <c:pt idx="0">
                  <c:v>1725</c:v>
                </c:pt>
                <c:pt idx="1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7-494A-827B-74ABFEC82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784800"/>
        <c:axId val="1994785280"/>
      </c:barChart>
      <c:catAx>
        <c:axId val="19947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85280"/>
        <c:crosses val="autoZero"/>
        <c:auto val="1"/>
        <c:lblAlgn val="ctr"/>
        <c:lblOffset val="100"/>
        <c:noMultiLvlLbl val="0"/>
      </c:catAx>
      <c:valAx>
        <c:axId val="19947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3" Type="http://schemas.openxmlformats.org/officeDocument/2006/relationships/image" Target="../media/image1.png"/><Relationship Id="rId21" Type="http://schemas.openxmlformats.org/officeDocument/2006/relationships/image" Target="../media/image10.png"/><Relationship Id="rId7" Type="http://schemas.openxmlformats.org/officeDocument/2006/relationships/image" Target="../media/image3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11" Type="http://schemas.openxmlformats.org/officeDocument/2006/relationships/image" Target="../media/image5.png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10" Type="http://schemas.openxmlformats.org/officeDocument/2006/relationships/customXml" Target="../ink/ink5.xml"/><Relationship Id="rId19" Type="http://schemas.openxmlformats.org/officeDocument/2006/relationships/image" Target="../media/image9.png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14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64002-F565-130D-40D9-78291F7C9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15000</xdr:colOff>
      <xdr:row>18</xdr:row>
      <xdr:rowOff>7320</xdr:rowOff>
    </xdr:from>
    <xdr:to>
      <xdr:col>4</xdr:col>
      <xdr:colOff>0</xdr:colOff>
      <xdr:row>18</xdr:row>
      <xdr:rowOff>8040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264E2F7-225F-A12D-8CC8-E47BE0263F3E}"/>
                </a:ext>
              </a:extLst>
            </xdr14:cNvPr>
            <xdr14:cNvContentPartPr/>
          </xdr14:nvContentPartPr>
          <xdr14:nvPr macro=""/>
          <xdr14:xfrm>
            <a:off x="1356120" y="3299160"/>
            <a:ext cx="5463780" cy="7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264E2F7-225F-A12D-8CC8-E47BE0263F3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50000" y="3286920"/>
              <a:ext cx="5476019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517920</xdr:colOff>
      <xdr:row>18</xdr:row>
      <xdr:rowOff>7620</xdr:rowOff>
    </xdr:from>
    <xdr:to>
      <xdr:col>3</xdr:col>
      <xdr:colOff>518640</xdr:colOff>
      <xdr:row>21</xdr:row>
      <xdr:rowOff>31200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1E51E31-27A7-3662-10AB-221D666254EB}"/>
                </a:ext>
              </a:extLst>
            </xdr14:cNvPr>
            <xdr14:cNvContentPartPr/>
          </xdr14:nvContentPartPr>
          <xdr14:nvPr macro=""/>
          <xdr14:xfrm>
            <a:off x="6796800" y="3299460"/>
            <a:ext cx="720" cy="5874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1E51E31-27A7-3662-10AB-221D666254E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84560" y="3293341"/>
              <a:ext cx="25200" cy="599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-253800</xdr:colOff>
      <xdr:row>21</xdr:row>
      <xdr:rowOff>22560</xdr:rowOff>
    </xdr:from>
    <xdr:to>
      <xdr:col>3</xdr:col>
      <xdr:colOff>510720</xdr:colOff>
      <xdr:row>21</xdr:row>
      <xdr:rowOff>23280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B0EC811-EE4E-C34C-7D12-EA5BA70E57C1}"/>
                </a:ext>
              </a:extLst>
            </xdr14:cNvPr>
            <xdr14:cNvContentPartPr/>
          </xdr14:nvContentPartPr>
          <xdr14:nvPr macro=""/>
          <xdr14:xfrm>
            <a:off x="-253800" y="3878280"/>
            <a:ext cx="7043400" cy="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B0EC811-EE4E-C34C-7D12-EA5BA70E57C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-259920" y="3866040"/>
              <a:ext cx="705564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15000</xdr:colOff>
      <xdr:row>18</xdr:row>
      <xdr:rowOff>45720</xdr:rowOff>
    </xdr:from>
    <xdr:to>
      <xdr:col>1</xdr:col>
      <xdr:colOff>15720</xdr:colOff>
      <xdr:row>19</xdr:row>
      <xdr:rowOff>30600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5ACA94F-F6DB-2496-4735-BAA3770FB2C3}"/>
                </a:ext>
              </a:extLst>
            </xdr14:cNvPr>
            <xdr14:cNvContentPartPr/>
          </xdr14:nvContentPartPr>
          <xdr14:nvPr macro=""/>
          <xdr14:xfrm>
            <a:off x="1356120" y="3337560"/>
            <a:ext cx="720" cy="1677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5ACA94F-F6DB-2496-4735-BAA3770FB2C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343880" y="3331440"/>
              <a:ext cx="25200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-23040</xdr:colOff>
      <xdr:row>19</xdr:row>
      <xdr:rowOff>7200</xdr:rowOff>
    </xdr:from>
    <xdr:to>
      <xdr:col>1</xdr:col>
      <xdr:colOff>22920</xdr:colOff>
      <xdr:row>19</xdr:row>
      <xdr:rowOff>7920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945682E-B7DE-0C9E-AB0A-F526B5167D42}"/>
                </a:ext>
              </a:extLst>
            </xdr14:cNvPr>
            <xdr14:cNvContentPartPr/>
          </xdr14:nvContentPartPr>
          <xdr14:nvPr macro=""/>
          <xdr14:xfrm>
            <a:off x="-23040" y="3481920"/>
            <a:ext cx="1387080" cy="7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F945682E-B7DE-0C9E-AB0A-F526B5167D4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-29160" y="3469680"/>
              <a:ext cx="13993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2689440</xdr:colOff>
      <xdr:row>3</xdr:row>
      <xdr:rowOff>21240</xdr:rowOff>
    </xdr:from>
    <xdr:to>
      <xdr:col>7</xdr:col>
      <xdr:colOff>24060</xdr:colOff>
      <xdr:row>18</xdr:row>
      <xdr:rowOff>22680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C567714-3F02-8483-57A5-192BC851955E}"/>
                </a:ext>
              </a:extLst>
            </xdr14:cNvPr>
            <xdr14:cNvContentPartPr/>
          </xdr14:nvContentPartPr>
          <xdr14:nvPr macro=""/>
          <xdr14:xfrm>
            <a:off x="4030560" y="569880"/>
            <a:ext cx="4825080" cy="27446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C567714-3F02-8483-57A5-192BC851955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024440" y="563760"/>
              <a:ext cx="4837320" cy="27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403140</xdr:colOff>
      <xdr:row>5</xdr:row>
      <xdr:rowOff>165600</xdr:rowOff>
    </xdr:from>
    <xdr:to>
      <xdr:col>7</xdr:col>
      <xdr:colOff>138900</xdr:colOff>
      <xdr:row>6</xdr:row>
      <xdr:rowOff>137520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7DCF31B-CA34-35DD-41C5-A7E2214FF0DE}"/>
                </a:ext>
              </a:extLst>
            </xdr14:cNvPr>
            <xdr14:cNvContentPartPr/>
          </xdr14:nvContentPartPr>
          <xdr14:nvPr macro=""/>
          <xdr14:xfrm>
            <a:off x="8640360" y="1080000"/>
            <a:ext cx="330120" cy="1548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47DCF31B-CA34-35DD-41C5-A7E2214FF0D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634240" y="1073880"/>
              <a:ext cx="34236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22560</xdr:colOff>
      <xdr:row>18</xdr:row>
      <xdr:rowOff>99000</xdr:rowOff>
    </xdr:from>
    <xdr:to>
      <xdr:col>3</xdr:col>
      <xdr:colOff>473640</xdr:colOff>
      <xdr:row>18</xdr:row>
      <xdr:rowOff>99720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C0BBD13-08F9-63EA-FEEF-CF4018E539B1}"/>
                </a:ext>
              </a:extLst>
            </xdr14:cNvPr>
            <xdr14:cNvContentPartPr/>
          </xdr14:nvContentPartPr>
          <xdr14:nvPr macro=""/>
          <xdr14:xfrm>
            <a:off x="1363680" y="3390840"/>
            <a:ext cx="5388840" cy="72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C0BBD13-08F9-63EA-FEEF-CF4018E539B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09680" y="3174840"/>
              <a:ext cx="549648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83520</xdr:colOff>
      <xdr:row>20</xdr:row>
      <xdr:rowOff>22680</xdr:rowOff>
    </xdr:from>
    <xdr:to>
      <xdr:col>0</xdr:col>
      <xdr:colOff>1265760</xdr:colOff>
      <xdr:row>20</xdr:row>
      <xdr:rowOff>23400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5DEF270-8BE4-146F-22AA-09DCB1B9F0BE}"/>
                </a:ext>
              </a:extLst>
            </xdr14:cNvPr>
            <xdr14:cNvContentPartPr/>
          </xdr14:nvContentPartPr>
          <xdr14:nvPr macro=""/>
          <xdr14:xfrm>
            <a:off x="83520" y="3680280"/>
            <a:ext cx="1182240" cy="7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5DEF270-8BE4-146F-22AA-09DCB1B9F0B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-6480" y="3320280"/>
              <a:ext cx="1361880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106080</xdr:colOff>
      <xdr:row>20</xdr:row>
      <xdr:rowOff>22680</xdr:rowOff>
    </xdr:from>
    <xdr:to>
      <xdr:col>3</xdr:col>
      <xdr:colOff>412440</xdr:colOff>
      <xdr:row>20</xdr:row>
      <xdr:rowOff>23400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9E194848-6469-E050-19FC-E10157728C6B}"/>
                </a:ext>
              </a:extLst>
            </xdr14:cNvPr>
            <xdr14:cNvContentPartPr/>
          </xdr14:nvContentPartPr>
          <xdr14:nvPr macro=""/>
          <xdr14:xfrm>
            <a:off x="1447200" y="3680280"/>
            <a:ext cx="5244120" cy="72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9E194848-6469-E050-19FC-E10157728C6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357560" y="3320280"/>
              <a:ext cx="5423760" cy="72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46:51.493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0"/>
      <inkml:brushProperty name="anchorY" value="0"/>
      <inkml:brushProperty name="scaleFactor" value="0.5"/>
    </inkml:brush>
  </inkml:definitions>
  <inkml:trace contextRef="#ctx0" brushRef="#br0">0 25 24575,'15178'0'0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47:21.441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5540.00342"/>
      <inkml:brushProperty name="anchorY" value="-1753.87878"/>
      <inkml:brushProperty name="scaleFactor" value="0.5"/>
    </inkml:brush>
  </inkml:definitions>
  <inkml:trace contextRef="#ctx0" brushRef="#br0">0 0 24575,'0'1632'0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47:55.213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8198.60449"/>
      <inkml:brushProperty name="anchorY" value="-428.08453"/>
      <inkml:brushProperty name="scaleFactor" value="0.5"/>
    </inkml:brush>
  </inkml:definitions>
  <inkml:trace contextRef="#ctx0" brushRef="#br0">19564 1 24575,'-19564'0'0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0:24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10668.35059"/>
      <inkml:brushProperty name="anchorY" value="-2774.96753"/>
      <inkml:brushProperty name="scaleFactor" value="0.5"/>
    </inkml:brush>
  </inkml:definitions>
  <inkml:trace contextRef="#ctx0" brushRef="#br0">0 0 24575,'0'465'0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0:33.021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9855.5498"/>
      <inkml:brushProperty name="anchorY" value="-4033.03394"/>
      <inkml:brushProperty name="scaleFactor" value="0.5"/>
    </inkml:brush>
  </inkml:definitions>
  <inkml:trace contextRef="#ctx0" brushRef="#br0">3852 34 24575,'-3852'0'0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1:30.239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13013.88574"/>
      <inkml:brushProperty name="anchorY" value="-4956.43896"/>
      <inkml:brushProperty name="scaleFactor" value="0.5"/>
    </inkml:brush>
  </inkml:definitions>
  <inkml:trace contextRef="#ctx0" brushRef="#br0">86 7624 24575,'0'0'0,"0"-3"0,0-6 0,0-21 0,0-4 0,0-6 0,0 0 0,0 0 0,0 3 0,0 5 0,0-1 0,0 3 0,0-6 0,0-2 0,0 2 0,0-2 0,0 3 0,0 5 0,0-2 0,-5 2 0,1-14 0,0 1 0,0-1 0,-7 3 0,1 0 0,0 6 0,3-5 0,2-13 0,2-10 0,1 3 0,2 2 0,0 9 0,0 8 0,0 3 0,1 7 0,-5-5 0,0-2 0,0 2 0,0 0 0,2 2 0,0 3 0,1 0 0,1 2 0,0-3 0,0-5 0,0 0 0,0-2 0,0 4 0,0 3 0,0-1 0,1 3 0,-1-2 0,0 2 0,8-6 0,1-3 0,3 2 0,0-1 0,6 3 0,2 8 0,5 8 0,-2 3 0,-5-4 0,-5 1 0,-4-6 0,-1 3 0,-2-8 0,3 4 0,-2 1 0,-1 2 0,7 5 0,-2-3 0,4-1 0,5-3 0,-1-1 0,-4-5 0,0 6 0,5 5 0,-3 2 0,10 5 0,-4-8 0,1 3 0,-6-6 0,0 4 0,-5 0 0,4 4 0,-2 0 0,-4-4 0,2-1 0,5-6 0,2 0 0,1-4 0,6-8 0,-4 2 0,8 5 0,-5 0 0,-4 4 0,-3 6 0,-6 2 0,-3-3 0,3 5 0,-1 0 0,1-5 0,7 4 0,-3 0 0,2 4 0,-3-9 0,3 4 0,-3-5 0,1 3 0,1 6 0,-4 0 0,10 4 0,-4 0 0,6 3 0,-5-6 0,0 2 0,-5-2 0,4 2 0,-4-5 0,1 3 0,-4-2 0,5 3 0,-3-4 0,2-10 0,4 2 0,-2 0 0,0 1 0,9 5 0,1-2 0,4 5 0,-1-1 0,-6-4 0,1 3 0,-1 4 0,-6 1 0,3 3 0,0-5 0,-1 2 0,-4-1 0,12-10 0,1 2 0,0 3 0,2-2 0,-1 3 0,2 1 0,-3 4 0,2 4 0,-6-1 0,-2 3 0,5 2 0,-1-6 0,4 1 0,-5-2 0,-3 1 0,2-5 0,-1 1 0,-5-1 0,2 4 0,0 2 0,0 5 0,-4-7 0,7 3 0,4 1 0,-3-11 0,-1 2 0,-6-1 0,2 2 0,0 5 0,4 3 0,-4 0 0,-1 3 0,0 1 0,-5-7 0,4 2 0,9 0 0,-3-1 0,0 2 0,3 1 0,-1 3 0,-1-6 0,2 0 0,8 2 0,-1 2 0,6-2 0,2 2 0,-3 1 0,-1-6 0,-3 0 0,3-2 0,1 3 0,-3 1 0,4 4 0,1-15 0,-3 1 0,-1 2 0,-4 4 0,5 0 0,0 3 0,-2-5 0,5 3 0,4 1 0,9 0 0,-3 2 0,-1-5 0,-8 1 0,-6 3 0,6-1 0,-4 2 0,-4 2 0,0 4 0,-4-8 0,6 2 0,1 1 0,-2 2 0,-8-2 0,5 2 0,2 1 0,-3-6 0,7 1 0,5 1 0,2 2 0,-3 3 0,3 2 0,-1 2 0,-5 0 0,-4 1 0,-2 1 0,-4-1 0,2 1 0,-4-1 0,-1 0 0,-7 5 0,7-1 0,3 0 0,0 4 0,3-1 0,-2-1 0,7-2 0,1 8 0,-2-2 0,5 0 0,-3-3 0,-1-2 0,-3-2 0,0-1 0,-3-2 0,0 4 0,-2 0 0,-3 0 0,15 8 0,2-1 0,0-1 0,-1-3 0,-5-1 0,-5-3 0,0-1 0,-4-2 0,6 0 0,2 0 0,-2 0 0,2-1 0,-4 1 0,-3-1 0,1 1 0,-3 0 0,-6 4 0,2 1 0,7-1 0,0 0 0,3-2 0,-2 0 0,-2-1 0,2-1 0,-4 0 0,3 0 0,-2 0 0,7 0 0,2 0 0,-2-1 0,-3 1 0,-8-8 0,1-1 0,-2 1 0,-6-4 0,3 3 0,-1-7 0,1 2 0,13 2 0,-4-2 0,-1 4 0,-2 3 0,-7-3 0,2 3 0,0-15 0,3 0 0,0 2 0,5 1 0,-2 4 0,-5 0 0,6 3 0,-1 4 0,-5-5 0,3-2 0,-2 0 0,3-4 0,0 1 0,-6 0 0,3 4 0,-5-5 0,0 3 0,-6-1 0,0 4 0,-3-9 0,14-6 0,1-2 0,7 5 0,-5-3 0,-1 5 0,2 2 0,-6 2 0,-2 4 0,-5-4 0,-5-1 0,0 3 0,-3-5 0,6 5 0,-2-10 0,3 4 0,-3 0 0,10-4 0,6 5 0,-2 1 0,-1 1 0,4-4 0,-6-1 0,-1-4 0,-2 1 0,5-8 0,-5-3 0,0 1 0,-4-1 0,-5 4 0,4 7 0,-2 5 0,9-2 0,-1 1 0,1 5 0,-5-4 0,5 5 0,-5-8 0,-3-1 0,-5-4 0,-4 0 0,-2-3 0,2 7 0,0 2 0,-2 2 0,8 6 0,4-4 0,8 5 0,-2 0 0,0 3 0,1 3 0,12-8 0,0 1 0,-4-6 0,-3-1 0,2-4 0,-2 3 0,-6 1 0,3 6 0,-1-3 0,5 5 0,-6-1 0,0 4 0,7-5 0,5 3 0,-1 3 0,-5-1 0,-3 3 0,1 3 0,-5-10 0,-1 1 0,4-2 0,-1 2 0,1 5 0,-5-6 0,8 4 0,4 1 0,-4 0 0,-1 3 0,-6-6 0,2 1 0,-4-1 0,-1 2 0,-3-5 0,3 3 0,2 2 0,-3-1 0,1 4 0,5-1 0,9 1 0,-3-13 0,0 0 0,2 3 0,-5 0 0,-2 5 0,2 0 0,-1 4 0,1-5 0,3 2 0,16-1 0,0-6 0,7-2 0,0 4 0,3-5 0,4-4 0,14-8 0,-6-4 0,9 0 0,-5 0 0,-1 3 0,-2 9 0,-2-1 0,-5 8 0,-10-2 0,-4 0 0,-8 5 0,-6 4 0,-1 1 0,5 3 0,-1 4 0,1 2 0,-2 2 0,2 1 0,-4 1 0,-3 0 0,2 1 0,-2-1 0,6 1 0,3-1 0,-1 0 0,-32-3 0,0 1 0,0 1 0,0-1 0,0 0 0,8-4 0,21-12 0,2 1 0,-4 2 0,-2 5 0,0 3 0,7 4 0,-1 1 0,2 2 0,-3 0 0,1 1 0,-4 0 0,-2-1 0,1 1 0,-2-1 0,6 0 0,3 0 0,-1 0 0,-4 0 0,2 0 0,-4 0 0,2 0 0,-3 0 0,3 0 0,6 0 0,-2 0 0,-3 0 0,2 0 0,-4 0 0,2 0 0,-4 0 0,3 13 0,-2 0 0,5 0 0,3-2 0,-1-3 0,-4-3 0,0-2 0,-2 2 0,0-1 0,-1 0 0,1-1 0,7-1 0,-2 0 0,-3-2 0,-7 4 0,1 1 0,-3-1 0,-6 7 0,4 1 0,-1-2 0,8 2 0,22-2 0,-4 6 0,6-2 0,-9 2 0,-7-3 0,-6 5 0,-1-2 0,-4-4 0,2 2 0,8-4 0,-2 10 0,3-2 0,-7 6 0,-4-3 0,2-5 0,-7 0 0,-2-4 0,4 5 0,0 1 0,-1 6 0,13 1 0,0-3 0,-5 3 0,-3 0 0,1 7 0,-2 5 0,-6-2 0,-5-1 0,2-8 0,-4 1 0,2-2 0,-4 2 0,5-4 0,-3-1 0,-2 3 0,-3 7 0,-4 1 0,-2 0 0,-2 1 0,-5-6 0,-1-3 0,1 2 0,-5-6 0,-7-1 0,1-1 0,-2-4 0,2 4 0,0-3 0,2 9 0,-4-3 0,3 1 0,2 3 0,-1-4 0,3-1 0,-10-5 0,2 4 0,3 0 0,3 2 0,4 3 0,-5-3 0,2 0 0,1 7 0,4 5 0,1-1 0,-2-5 0,2 1 0,1-2 0,0-6 0,2-6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1:50.106"/>
    </inkml:context>
    <inkml:brush xml:id="br0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-7319.96436"/>
      <inkml:brushProperty name="anchorY" value="-3264.1440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CC912C"/>
      <inkml:brushProperty name="inkEffects" value="gold"/>
      <inkml:brushProperty name="anchorX" value="-8455.15918"/>
      <inkml:brushProperty name="anchorY" value="-4244.9585"/>
      <inkml:brushProperty name="scaleFactor" value="0.5"/>
    </inkml:brush>
  </inkml:definitions>
  <inkml:trace contextRef="#ctx0" brushRef="#br0">299 408 24575,'0'0'0,"0"-3"0,4-3 0,4 2 0,9 0 0,4 2 0,7 0 0,0 1 0,5 0 0,-1 1 0,-6-8 0,5 0 0,-6-5 0,-1 2 0,3 2 0,-1 2 0,3 3 0,-1 1 0,-5-2 0,-1 1 0,-6-9 0,3 1 0,-4-3 0,1 2 0,-3-5 0,9 2 0,6 3 0,1 0 0,-12 2 0,-6 12 0,-19 3 0,-9 2 0,-10 4 0,-3 8 0,4 3 0,1-2 0,-3-4 0,2-4 0,5 0 0,-3-3 0,1-2 0,-8-2 0,-1-3 0,-3 0 0,6 8 0,2-1 0,-1 0 0,2-1 0,5 2 0,6-2 0</inkml:trace>
  <inkml:trace contextRef="#ctx0" brushRef="#br1" timeOffset="2715.87">278 429 24575,'0'0'0,"-4"0"0,-10 0 0,-3 0 0,0-4 0,3-5 0,-4 1 0,2-9 0,4-2 0,3-2 0,-1 2 0,-1 5 0,1-4 0,2-1 0,2-6 0,2-9 0,-6 4 0,1 0 0,-4 8 0,2 1 0,2-2 0,-10 5 0,1 0 0,3-5 0,12 4 0,4 8 0,3 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4:43.661"/>
    </inkml:context>
    <inkml:brush xml:id="br0">
      <inkml:brushProperty name="width" value="0.3" units="cm"/>
      <inkml:brushProperty name="height" value="0.6" units="cm"/>
      <inkml:brushProperty name="color" value="#FF7777"/>
      <inkml:brushProperty name="tip" value="rectangle"/>
      <inkml:brushProperty name="rasterOp" value="maskPen"/>
      <inkml:brushProperty name="ignorePressure" value="1"/>
    </inkml:brush>
  </inkml:definitions>
  <inkml:trace contextRef="#ctx0" brushRef="#br0">0 2 0,'14968'0'0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5:50.980"/>
    </inkml:context>
    <inkml:brush xml:id="br0">
      <inkml:brushProperty name="width" value="0.5" units="cm"/>
      <inkml:brushProperty name="height" value="1" units="cm"/>
      <inkml:brushProperty name="color" value="#D9AEFF"/>
      <inkml:brushProperty name="tip" value="rectangle"/>
      <inkml:brushProperty name="rasterOp" value="maskPen"/>
      <inkml:brushProperty name="ignorePressure" value="1"/>
    </inkml:brush>
  </inkml:definitions>
  <inkml:trace contextRef="#ctx0" brushRef="#br0">0 12 0,'3283'0'0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2T01:58:01.885"/>
    </inkml:context>
    <inkml:brush xml:id="br0">
      <inkml:brushProperty name="width" value="0.5" units="cm"/>
      <inkml:brushProperty name="height" value="1" units="cm"/>
      <inkml:brushProperty name="color" value="#A9D8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4 0,'14566'0'0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E236CE-90B2-4C14-88BA-4E76BA0DCC95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35982531-4a5a-4cc7-bdc7-dbba13ce895b&quot;"/>
    <we:property name="workbook-title" value="&quot;3.3_answer.xls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8.6640625" customWidth="1"/>
    <col min="2" max="2" width="69.6640625" customWidth="1"/>
    <col min="3" max="3" width="11.6640625" bestFit="1" customWidth="1"/>
    <col min="4" max="4" width="7.33203125" bestFit="1" customWidth="1"/>
    <col min="5" max="5" width="13.88671875" bestFit="1" customWidth="1"/>
    <col min="6" max="6" width="11.88671875" bestFit="1" customWidth="1"/>
    <col min="7" max="7" width="8.6640625" customWidth="1"/>
    <col min="8" max="8" width="6.77734375" bestFit="1" customWidth="1"/>
    <col min="9" max="9" width="6.44140625" bestFit="1" customWidth="1"/>
    <col min="10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>
        <v>120</v>
      </c>
      <c r="D8" s="6">
        <v>0</v>
      </c>
      <c r="E8" s="2">
        <v>95</v>
      </c>
      <c r="F8" s="7">
        <v>150</v>
      </c>
      <c r="G8" s="2"/>
      <c r="H8" s="2" t="s">
        <v>36</v>
      </c>
      <c r="I8" s="8">
        <v>1000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>
        <v>130</v>
      </c>
      <c r="D9" s="6">
        <v>10</v>
      </c>
      <c r="E9" s="2">
        <v>82</v>
      </c>
      <c r="F9" s="7">
        <v>-80</v>
      </c>
      <c r="G9" s="2"/>
      <c r="H9" s="2" t="s">
        <v>37</v>
      </c>
      <c r="I9" s="9">
        <v>800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>
        <v>125</v>
      </c>
      <c r="D10" s="6">
        <v>-5</v>
      </c>
      <c r="E10" s="2">
        <v>68</v>
      </c>
      <c r="F10" s="7">
        <v>200</v>
      </c>
      <c r="G10" s="2"/>
      <c r="H10" s="2" t="s">
        <v>38</v>
      </c>
      <c r="I10" s="10">
        <v>950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>
        <v>140</v>
      </c>
      <c r="D11" s="6">
        <v>15</v>
      </c>
      <c r="E11" s="2">
        <v>77</v>
      </c>
      <c r="F11" s="7">
        <v>-50</v>
      </c>
      <c r="G11" s="2"/>
      <c r="H11" s="2" t="s">
        <v>36</v>
      </c>
      <c r="I11" s="8">
        <v>1100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>
        <v>138</v>
      </c>
      <c r="D12" s="6">
        <v>-2</v>
      </c>
      <c r="E12" s="2">
        <v>91</v>
      </c>
      <c r="F12" s="7">
        <v>120</v>
      </c>
      <c r="G12" s="2"/>
      <c r="H12" s="2" t="s">
        <v>38</v>
      </c>
      <c r="I12" s="10">
        <v>890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E8:E12">
    <cfRule type="iconSet" priority="1">
      <iconSet showValue="0">
        <cfvo type="percent" val="0"/>
        <cfvo type="percent" val="33"/>
        <cfvo type="percent" val="67"/>
      </iconSet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sqref="A1:XFD1048576"/>
    </sheetView>
  </sheetViews>
  <sheetFormatPr defaultColWidth="14.44140625" defaultRowHeight="15" customHeight="1" x14ac:dyDescent="0.3"/>
  <cols>
    <col min="1" max="1" width="8.6640625" bestFit="1" customWidth="1"/>
    <col min="2" max="2" width="69.44140625" bestFit="1" customWidth="1"/>
    <col min="3" max="4" width="23.21875" bestFit="1" customWidth="1"/>
    <col min="5" max="5" width="10.44140625" bestFit="1" customWidth="1"/>
    <col min="6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5" t="s">
        <v>39</v>
      </c>
      <c r="B7" s="5" t="s">
        <v>40</v>
      </c>
      <c r="C7" s="5" t="s">
        <v>41</v>
      </c>
      <c r="D7" s="5" t="s">
        <v>42</v>
      </c>
      <c r="E7" s="5" t="s">
        <v>43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44</v>
      </c>
      <c r="B8" s="2" t="s">
        <v>45</v>
      </c>
      <c r="C8" s="11" t="s">
        <v>53</v>
      </c>
      <c r="D8" s="11" t="s">
        <v>53</v>
      </c>
      <c r="E8" s="2" t="s">
        <v>45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46</v>
      </c>
      <c r="B9" s="2" t="s">
        <v>47</v>
      </c>
      <c r="C9" s="11" t="s">
        <v>53</v>
      </c>
      <c r="D9" s="11" t="s">
        <v>53</v>
      </c>
      <c r="E9" s="2" t="s">
        <v>47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 t="s">
        <v>48</v>
      </c>
      <c r="B10" s="2" t="s">
        <v>49</v>
      </c>
      <c r="C10" s="11" t="s">
        <v>53</v>
      </c>
      <c r="D10" s="11" t="s">
        <v>53</v>
      </c>
      <c r="E10" s="2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50</v>
      </c>
      <c r="B11" t="s">
        <v>51</v>
      </c>
      <c r="C11" s="11" t="s">
        <v>53</v>
      </c>
      <c r="D11" s="11" t="s">
        <v>53</v>
      </c>
      <c r="E11" s="2" t="s">
        <v>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52</v>
      </c>
      <c r="B12" s="2" t="s">
        <v>45</v>
      </c>
      <c r="C12" s="11" t="s">
        <v>53</v>
      </c>
      <c r="D12" s="11" t="s">
        <v>53</v>
      </c>
      <c r="E12" s="2" t="s">
        <v>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11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11"/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11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11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11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11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11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11"/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workbookViewId="0">
      <selection activeCell="K16" sqref="K16"/>
    </sheetView>
  </sheetViews>
  <sheetFormatPr defaultColWidth="14.44140625" defaultRowHeight="15" customHeight="1" x14ac:dyDescent="0.3"/>
  <cols>
    <col min="1" max="1" width="9.109375" bestFit="1" customWidth="1"/>
    <col min="2" max="2" width="67.88671875" bestFit="1" customWidth="1"/>
    <col min="3" max="3" width="5.21875" bestFit="1" customWidth="1"/>
    <col min="4" max="4" width="8.6640625" customWidth="1"/>
    <col min="5" max="5" width="9.109375" bestFit="1" customWidth="1"/>
    <col min="6" max="6" width="9.88671875" bestFit="1" customWidth="1"/>
    <col min="7" max="7" width="8.6640625" customWidth="1"/>
    <col min="8" max="8" width="12.21875" bestFit="1" customWidth="1"/>
    <col min="9" max="9" width="5" bestFit="1" customWidth="1"/>
    <col min="10" max="10" width="8.6640625" customWidth="1"/>
    <col min="11" max="11" width="13.88671875" bestFit="1" customWidth="1"/>
    <col min="12" max="12" width="8.6640625" customWidth="1"/>
    <col min="13" max="13" width="15.33203125" bestFit="1" customWidth="1"/>
    <col min="14" max="14" width="5" bestFit="1" customWidth="1"/>
    <col min="15" max="15" width="8.6640625" customWidth="1"/>
    <col min="16" max="16" width="9.109375" bestFit="1" customWidth="1"/>
    <col min="17" max="17" width="5.88671875" bestFit="1" customWidth="1"/>
    <col min="18" max="18" width="6" bestFit="1" customWidth="1"/>
    <col min="19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10</v>
      </c>
      <c r="B6" s="4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70</v>
      </c>
      <c r="N6" s="5">
        <v>2000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2" t="s">
        <v>54</v>
      </c>
      <c r="B7" s="12" t="s">
        <v>34</v>
      </c>
      <c r="C7" s="12" t="s">
        <v>35</v>
      </c>
      <c r="E7" s="12" t="s">
        <v>54</v>
      </c>
      <c r="F7" s="12" t="s">
        <v>67</v>
      </c>
      <c r="H7" s="12" t="s">
        <v>68</v>
      </c>
      <c r="K7" s="12" t="s">
        <v>69</v>
      </c>
      <c r="M7" s="12" t="s">
        <v>71</v>
      </c>
      <c r="P7" s="12" t="s">
        <v>54</v>
      </c>
      <c r="Q7" s="12" t="s">
        <v>56</v>
      </c>
      <c r="R7" s="12" t="s">
        <v>58</v>
      </c>
    </row>
    <row r="8" spans="1:26" ht="14.4" x14ac:dyDescent="0.3">
      <c r="A8" t="s">
        <v>55</v>
      </c>
      <c r="B8" t="s">
        <v>56</v>
      </c>
      <c r="C8">
        <v>1200</v>
      </c>
      <c r="E8" t="str" cm="1">
        <f t="array" ref="E8:E17">_xlfn.UNIQUE(A8:A22)</f>
        <v>Cust A</v>
      </c>
      <c r="F8">
        <f t="shared" ref="F8:F27" si="0">IF(E8&lt;&gt;"", SUMIFS($C$8:$C$22, $A$8:$A$22, E8), "")</f>
        <v>2700</v>
      </c>
      <c r="H8" t="str" cm="1">
        <f t="array" ref="H8:I27">_xlfn._xlws.SORT(E8:F27,2,-1,TRUE)</f>
        <v>Cust A</v>
      </c>
      <c r="I8">
        <v>2700</v>
      </c>
      <c r="K8" t="str">
        <f>INDEX($H$8:$H$27, 1)</f>
        <v>Cust A</v>
      </c>
      <c r="M8" t="str" cm="1">
        <f t="array" ref="M8:N24">_xlfn._xlws.FILTER(H8:I27, I8:I27&gt; N6)</f>
        <v>Cust A</v>
      </c>
      <c r="N8">
        <v>2700</v>
      </c>
      <c r="P8" t="str" cm="1">
        <f t="array" ref="P8:P17">_xlfn.ANCHORARRAY(E8)</f>
        <v>Cust A</v>
      </c>
      <c r="Q8">
        <f t="shared" ref="Q8:Q27" si="1">IF(P8&lt;&gt;"", SUMIFS($C$8:$C$22,$A$8:$A$22,P8,$B$8:$B$22,"North"),"")</f>
        <v>1200</v>
      </c>
      <c r="R8">
        <f t="shared" ref="R8:R27" si="2">IF(P8&lt;&gt;"", SUMIFS($C$8:$C$22,$A$8:$A$22,P8,$B$8:$B$22,"South"),"")</f>
        <v>1500</v>
      </c>
    </row>
    <row r="9" spans="1:26" ht="14.4" x14ac:dyDescent="0.3">
      <c r="A9" t="s">
        <v>57</v>
      </c>
      <c r="B9" t="s">
        <v>58</v>
      </c>
      <c r="C9">
        <v>1800</v>
      </c>
      <c r="E9" t="str">
        <v>Cust B</v>
      </c>
      <c r="F9">
        <f t="shared" si="0"/>
        <v>2500</v>
      </c>
      <c r="H9" t="str">
        <v>Cust B</v>
      </c>
      <c r="I9">
        <v>2500</v>
      </c>
      <c r="K9" t="str">
        <f>INDEX($H$8:$H$27, 2)</f>
        <v>Cust B</v>
      </c>
      <c r="M9" t="str">
        <v>Cust B</v>
      </c>
      <c r="N9">
        <v>2500</v>
      </c>
      <c r="P9" t="str">
        <v>Cust B</v>
      </c>
      <c r="Q9">
        <f t="shared" si="1"/>
        <v>700</v>
      </c>
      <c r="R9">
        <f t="shared" si="2"/>
        <v>1800</v>
      </c>
    </row>
    <row r="10" spans="1:26" ht="14.4" x14ac:dyDescent="0.3">
      <c r="A10" t="s">
        <v>59</v>
      </c>
      <c r="B10" t="s">
        <v>56</v>
      </c>
      <c r="C10">
        <v>2400</v>
      </c>
      <c r="E10" t="str">
        <v>Cust C</v>
      </c>
      <c r="F10">
        <f t="shared" si="0"/>
        <v>5000</v>
      </c>
      <c r="H10" t="str">
        <v>Cust C</v>
      </c>
      <c r="I10">
        <v>5000</v>
      </c>
      <c r="K10" t="str">
        <f>INDEX($H$8:$H$27, 3)</f>
        <v>Cust C</v>
      </c>
      <c r="M10" t="str">
        <v>Cust C</v>
      </c>
      <c r="N10">
        <v>5000</v>
      </c>
      <c r="P10" t="str">
        <v>Cust C</v>
      </c>
      <c r="Q10">
        <f t="shared" si="1"/>
        <v>2400</v>
      </c>
      <c r="R10">
        <f t="shared" si="2"/>
        <v>2600</v>
      </c>
    </row>
    <row r="11" spans="1:26" ht="14.4" x14ac:dyDescent="0.3">
      <c r="A11" t="s">
        <v>60</v>
      </c>
      <c r="B11" t="s">
        <v>58</v>
      </c>
      <c r="C11">
        <v>3100</v>
      </c>
      <c r="E11" t="str">
        <v>Cust D</v>
      </c>
      <c r="F11">
        <f t="shared" si="0"/>
        <v>5100</v>
      </c>
      <c r="H11" t="str">
        <v>Cust D</v>
      </c>
      <c r="I11">
        <v>5100</v>
      </c>
      <c r="K11" t="str">
        <f>INDEX($H$8:$H$27, 4)</f>
        <v>Cust D</v>
      </c>
      <c r="M11" t="str">
        <v>Cust D</v>
      </c>
      <c r="N11">
        <v>5100</v>
      </c>
      <c r="P11" t="str">
        <v>Cust D</v>
      </c>
      <c r="Q11">
        <f t="shared" si="1"/>
        <v>2000</v>
      </c>
      <c r="R11">
        <f t="shared" si="2"/>
        <v>3100</v>
      </c>
    </row>
    <row r="12" spans="1:26" ht="14.4" x14ac:dyDescent="0.3">
      <c r="A12" t="s">
        <v>61</v>
      </c>
      <c r="B12" t="s">
        <v>56</v>
      </c>
      <c r="C12">
        <v>900</v>
      </c>
      <c r="E12" t="str">
        <v>Cust E</v>
      </c>
      <c r="F12">
        <f t="shared" si="0"/>
        <v>2200</v>
      </c>
      <c r="H12" t="str">
        <v>Cust E</v>
      </c>
      <c r="I12">
        <v>2200</v>
      </c>
      <c r="K12" t="str">
        <f>INDEX($H$8:$H$27, 5)</f>
        <v>Cust E</v>
      </c>
      <c r="M12" t="str">
        <v>Cust E</v>
      </c>
      <c r="N12">
        <v>2200</v>
      </c>
      <c r="P12" t="str">
        <v>Cust E</v>
      </c>
      <c r="Q12">
        <f t="shared" si="1"/>
        <v>900</v>
      </c>
      <c r="R12">
        <f t="shared" si="2"/>
        <v>1300</v>
      </c>
    </row>
    <row r="13" spans="1:26" ht="14.4" x14ac:dyDescent="0.3">
      <c r="A13" t="s">
        <v>55</v>
      </c>
      <c r="B13" t="s">
        <v>58</v>
      </c>
      <c r="C13">
        <v>1500</v>
      </c>
      <c r="E13" t="str">
        <v>Cust F</v>
      </c>
      <c r="F13">
        <f t="shared" si="0"/>
        <v>2900</v>
      </c>
      <c r="H13" t="str">
        <v>Cust F</v>
      </c>
      <c r="I13">
        <v>2900</v>
      </c>
      <c r="K13" t="str">
        <f>INDEX($H$8:$H$27, 6)</f>
        <v>Cust F</v>
      </c>
      <c r="M13" t="str">
        <v>Cust F</v>
      </c>
      <c r="N13">
        <v>2900</v>
      </c>
      <c r="P13" t="str">
        <v>Cust F</v>
      </c>
      <c r="Q13">
        <f t="shared" si="1"/>
        <v>2900</v>
      </c>
      <c r="R13">
        <f t="shared" si="2"/>
        <v>0</v>
      </c>
    </row>
    <row r="14" spans="1:26" ht="14.4" x14ac:dyDescent="0.3">
      <c r="A14" t="s">
        <v>57</v>
      </c>
      <c r="B14" t="s">
        <v>56</v>
      </c>
      <c r="C14">
        <v>700</v>
      </c>
      <c r="E14" t="str">
        <v>Cust G</v>
      </c>
      <c r="F14">
        <f t="shared" si="0"/>
        <v>800</v>
      </c>
      <c r="H14" t="str">
        <v>Cust G</v>
      </c>
      <c r="I14">
        <v>800</v>
      </c>
      <c r="K14" t="str">
        <f>INDEX($H$8:$H$27, 7)</f>
        <v>Cust G</v>
      </c>
      <c r="M14" t="str">
        <v>Cust I</v>
      </c>
      <c r="N14">
        <v>2200</v>
      </c>
      <c r="P14" t="str">
        <v>Cust G</v>
      </c>
      <c r="Q14">
        <f t="shared" si="1"/>
        <v>0</v>
      </c>
      <c r="R14">
        <f t="shared" si="2"/>
        <v>800</v>
      </c>
    </row>
    <row r="15" spans="1:26" ht="14.4" x14ac:dyDescent="0.3">
      <c r="A15" t="s">
        <v>59</v>
      </c>
      <c r="B15" t="s">
        <v>58</v>
      </c>
      <c r="C15">
        <v>2600</v>
      </c>
      <c r="E15" t="str">
        <v>Cust H</v>
      </c>
      <c r="F15">
        <f t="shared" si="0"/>
        <v>1750</v>
      </c>
      <c r="H15" t="str">
        <v>Cust H</v>
      </c>
      <c r="I15">
        <v>1750</v>
      </c>
      <c r="K15" t="str">
        <f>INDEX($H$8:$H$27, 8)</f>
        <v>Cust H</v>
      </c>
      <c r="M15">
        <v>0</v>
      </c>
      <c r="N15" t="str">
        <v/>
      </c>
      <c r="P15" t="str">
        <v>Cust H</v>
      </c>
      <c r="Q15">
        <f t="shared" si="1"/>
        <v>1750</v>
      </c>
      <c r="R15">
        <f t="shared" si="2"/>
        <v>0</v>
      </c>
    </row>
    <row r="16" spans="1:26" ht="14.4" x14ac:dyDescent="0.3">
      <c r="A16" t="s">
        <v>60</v>
      </c>
      <c r="B16" t="s">
        <v>56</v>
      </c>
      <c r="C16">
        <v>2000</v>
      </c>
      <c r="E16" t="str">
        <v>Cust I</v>
      </c>
      <c r="F16">
        <f t="shared" si="0"/>
        <v>2200</v>
      </c>
      <c r="H16" t="str">
        <v>Cust I</v>
      </c>
      <c r="I16">
        <v>2200</v>
      </c>
      <c r="K16" t="str">
        <f>INDEX($H$8:$H$27, 9)</f>
        <v>Cust I</v>
      </c>
      <c r="M16">
        <v>0</v>
      </c>
      <c r="N16" t="str">
        <v/>
      </c>
      <c r="P16" t="str">
        <v>Cust I</v>
      </c>
      <c r="Q16">
        <f t="shared" si="1"/>
        <v>0</v>
      </c>
      <c r="R16">
        <f t="shared" si="2"/>
        <v>2200</v>
      </c>
    </row>
    <row r="17" spans="1:18" ht="14.4" x14ac:dyDescent="0.3">
      <c r="A17" t="s">
        <v>61</v>
      </c>
      <c r="B17" t="s">
        <v>58</v>
      </c>
      <c r="C17">
        <v>1300</v>
      </c>
      <c r="E17" t="str">
        <v>Cust J</v>
      </c>
      <c r="F17">
        <f t="shared" si="0"/>
        <v>1950</v>
      </c>
      <c r="H17" t="str">
        <v>Cust J</v>
      </c>
      <c r="I17">
        <v>1950</v>
      </c>
      <c r="K17" t="str">
        <f>INDEX($H$8:$H$27, 10)</f>
        <v>Cust J</v>
      </c>
      <c r="M17">
        <v>0</v>
      </c>
      <c r="N17" t="str">
        <v/>
      </c>
      <c r="P17" t="str">
        <v>Cust J</v>
      </c>
      <c r="Q17">
        <f t="shared" si="1"/>
        <v>1950</v>
      </c>
      <c r="R17">
        <f t="shared" si="2"/>
        <v>0</v>
      </c>
    </row>
    <row r="18" spans="1:18" ht="14.4" x14ac:dyDescent="0.3">
      <c r="A18" t="s">
        <v>62</v>
      </c>
      <c r="B18" t="s">
        <v>56</v>
      </c>
      <c r="C18">
        <v>2900</v>
      </c>
      <c r="F18" t="str">
        <f t="shared" si="0"/>
        <v/>
      </c>
      <c r="H18">
        <v>0</v>
      </c>
      <c r="I18" t="str">
        <v/>
      </c>
      <c r="M18">
        <v>0</v>
      </c>
      <c r="N18" t="str">
        <v/>
      </c>
      <c r="Q18" t="str">
        <f t="shared" si="1"/>
        <v/>
      </c>
      <c r="R18" t="str">
        <f t="shared" si="2"/>
        <v/>
      </c>
    </row>
    <row r="19" spans="1:18" ht="14.4" x14ac:dyDescent="0.3">
      <c r="A19" t="s">
        <v>63</v>
      </c>
      <c r="B19" t="s">
        <v>58</v>
      </c>
      <c r="C19">
        <v>800</v>
      </c>
      <c r="F19" t="str">
        <f t="shared" si="0"/>
        <v/>
      </c>
      <c r="H19">
        <v>0</v>
      </c>
      <c r="I19" t="str">
        <v/>
      </c>
      <c r="M19">
        <v>0</v>
      </c>
      <c r="N19" t="str">
        <v/>
      </c>
      <c r="Q19" t="str">
        <f t="shared" si="1"/>
        <v/>
      </c>
      <c r="R19" t="str">
        <f t="shared" si="2"/>
        <v/>
      </c>
    </row>
    <row r="20" spans="1:18" ht="14.4" x14ac:dyDescent="0.3">
      <c r="A20" t="s">
        <v>64</v>
      </c>
      <c r="B20" t="s">
        <v>56</v>
      </c>
      <c r="C20">
        <v>1750</v>
      </c>
      <c r="F20" t="str">
        <f t="shared" si="0"/>
        <v/>
      </c>
      <c r="H20">
        <v>0</v>
      </c>
      <c r="I20" t="str">
        <v/>
      </c>
      <c r="M20">
        <v>0</v>
      </c>
      <c r="N20" t="str">
        <v/>
      </c>
      <c r="Q20" t="str">
        <f t="shared" si="1"/>
        <v/>
      </c>
      <c r="R20" t="str">
        <f t="shared" si="2"/>
        <v/>
      </c>
    </row>
    <row r="21" spans="1:18" ht="15.75" customHeight="1" x14ac:dyDescent="0.3">
      <c r="A21" t="s">
        <v>65</v>
      </c>
      <c r="B21" t="s">
        <v>58</v>
      </c>
      <c r="C21">
        <v>2200</v>
      </c>
      <c r="F21" t="str">
        <f t="shared" si="0"/>
        <v/>
      </c>
      <c r="H21">
        <v>0</v>
      </c>
      <c r="I21" t="str">
        <v/>
      </c>
      <c r="M21">
        <v>0</v>
      </c>
      <c r="N21" t="str">
        <v/>
      </c>
      <c r="Q21" t="str">
        <f t="shared" si="1"/>
        <v/>
      </c>
      <c r="R21" t="str">
        <f t="shared" si="2"/>
        <v/>
      </c>
    </row>
    <row r="22" spans="1:18" ht="15.75" customHeight="1" x14ac:dyDescent="0.3">
      <c r="A22" t="s">
        <v>66</v>
      </c>
      <c r="B22" t="s">
        <v>56</v>
      </c>
      <c r="C22">
        <v>1950</v>
      </c>
      <c r="F22" t="str">
        <f t="shared" si="0"/>
        <v/>
      </c>
      <c r="H22">
        <v>0</v>
      </c>
      <c r="I22" t="str">
        <v/>
      </c>
      <c r="M22">
        <v>0</v>
      </c>
      <c r="N22" t="str">
        <v/>
      </c>
      <c r="Q22" t="str">
        <f t="shared" si="1"/>
        <v/>
      </c>
      <c r="R22" t="str">
        <f t="shared" si="2"/>
        <v/>
      </c>
    </row>
    <row r="23" spans="1:18" ht="15.75" customHeight="1" x14ac:dyDescent="0.3">
      <c r="F23" t="str">
        <f t="shared" si="0"/>
        <v/>
      </c>
      <c r="H23">
        <v>0</v>
      </c>
      <c r="I23" t="str">
        <v/>
      </c>
      <c r="M23">
        <v>0</v>
      </c>
      <c r="N23" t="str">
        <v/>
      </c>
      <c r="Q23" t="str">
        <f t="shared" si="1"/>
        <v/>
      </c>
      <c r="R23" t="str">
        <f t="shared" si="2"/>
        <v/>
      </c>
    </row>
    <row r="24" spans="1:18" ht="15.75" customHeight="1" x14ac:dyDescent="0.3">
      <c r="F24" t="str">
        <f t="shared" si="0"/>
        <v/>
      </c>
      <c r="H24">
        <v>0</v>
      </c>
      <c r="I24" t="str">
        <v/>
      </c>
      <c r="M24">
        <v>0</v>
      </c>
      <c r="N24" t="str">
        <v/>
      </c>
      <c r="Q24" t="str">
        <f t="shared" si="1"/>
        <v/>
      </c>
      <c r="R24" t="str">
        <f t="shared" si="2"/>
        <v/>
      </c>
    </row>
    <row r="25" spans="1:18" ht="15.75" customHeight="1" x14ac:dyDescent="0.3">
      <c r="F25" t="str">
        <f t="shared" si="0"/>
        <v/>
      </c>
      <c r="H25">
        <v>0</v>
      </c>
      <c r="I25" t="str">
        <v/>
      </c>
      <c r="Q25" t="str">
        <f t="shared" si="1"/>
        <v/>
      </c>
      <c r="R25" t="str">
        <f t="shared" si="2"/>
        <v/>
      </c>
    </row>
    <row r="26" spans="1:18" ht="15.75" customHeight="1" x14ac:dyDescent="0.3">
      <c r="F26" t="str">
        <f t="shared" si="0"/>
        <v/>
      </c>
      <c r="H26">
        <v>0</v>
      </c>
      <c r="I26" t="str">
        <v/>
      </c>
      <c r="Q26" t="str">
        <f t="shared" si="1"/>
        <v/>
      </c>
      <c r="R26" t="str">
        <f t="shared" si="2"/>
        <v/>
      </c>
    </row>
    <row r="27" spans="1:18" ht="15.75" customHeight="1" x14ac:dyDescent="0.3">
      <c r="F27" t="str">
        <f t="shared" si="0"/>
        <v/>
      </c>
      <c r="H27">
        <v>0</v>
      </c>
      <c r="I27" t="str">
        <v/>
      </c>
      <c r="Q27" t="str">
        <f t="shared" si="1"/>
        <v/>
      </c>
      <c r="R27" t="str">
        <f t="shared" si="2"/>
        <v/>
      </c>
    </row>
    <row r="28" spans="1:18" ht="15.75" customHeight="1" x14ac:dyDescent="0.3"/>
    <row r="29" spans="1:18" ht="15.75" customHeight="1" x14ac:dyDescent="0.3"/>
    <row r="30" spans="1:18" ht="15.75" customHeight="1" x14ac:dyDescent="0.3"/>
    <row r="31" spans="1:18" ht="15.75" customHeight="1" x14ac:dyDescent="0.3"/>
    <row r="32" spans="1:1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J11" sqref="J11"/>
    </sheetView>
  </sheetViews>
  <sheetFormatPr defaultColWidth="14.44140625" defaultRowHeight="15" customHeight="1" x14ac:dyDescent="0.3"/>
  <cols>
    <col min="1" max="1" width="7.6640625" bestFit="1" customWidth="1"/>
    <col min="2" max="2" width="53.21875" bestFit="1" customWidth="1"/>
    <col min="3" max="3" width="3" bestFit="1" customWidth="1"/>
    <col min="4" max="4" width="8.6640625" customWidth="1"/>
    <col min="5" max="5" width="13.5546875" bestFit="1" customWidth="1"/>
    <col min="6" max="6" width="7.6640625" bestFit="1" customWidth="1"/>
    <col min="7" max="7" width="8.6640625" customWidth="1"/>
    <col min="8" max="8" width="11.33203125" bestFit="1" customWidth="1"/>
    <col min="9" max="9" width="7.6640625" bestFit="1" customWidth="1"/>
    <col min="10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10</v>
      </c>
      <c r="B6" s="4" t="s">
        <v>24</v>
      </c>
      <c r="C6" s="2"/>
      <c r="D6" s="2"/>
      <c r="E6" s="5" t="s">
        <v>89</v>
      </c>
      <c r="F6" s="5">
        <f>ROWS(A9:A23)</f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2" t="s">
        <v>72</v>
      </c>
      <c r="B8" s="12" t="s">
        <v>35</v>
      </c>
      <c r="C8" s="12" t="s">
        <v>73</v>
      </c>
      <c r="E8" s="12" t="s">
        <v>90</v>
      </c>
      <c r="F8" s="12" t="s">
        <v>72</v>
      </c>
      <c r="H8" s="12" t="s">
        <v>91</v>
      </c>
      <c r="I8" s="12" t="s">
        <v>72</v>
      </c>
    </row>
    <row r="9" spans="1:26" ht="14.4" x14ac:dyDescent="0.3">
      <c r="A9" t="s">
        <v>74</v>
      </c>
      <c r="B9">
        <v>5500</v>
      </c>
      <c r="C9" cm="1">
        <f t="array" ref="C9:C23">_xlfn.SEQUENCE(ROWS(A9:A23))</f>
        <v>1</v>
      </c>
      <c r="E9">
        <f>SMALL($B$9:$B$23,1)</f>
        <v>900</v>
      </c>
      <c r="F9" t="str">
        <f>INDEX($A$9:$A$23, MATCH(E9, $B$9:$B$23, 0))</f>
        <v>Prod O</v>
      </c>
      <c r="H9">
        <f>LARGE($B$9:$B$23,1)</f>
        <v>9900</v>
      </c>
      <c r="I9" t="str">
        <f t="shared" ref="I9:I18" si="0">INDEX($A$9:$A$23, MATCH(H9, $B$9:$B$23, 0))</f>
        <v>Prod F</v>
      </c>
    </row>
    <row r="10" spans="1:26" ht="14.4" x14ac:dyDescent="0.3">
      <c r="A10" t="s">
        <v>75</v>
      </c>
      <c r="B10">
        <v>3200</v>
      </c>
      <c r="C10">
        <v>2</v>
      </c>
      <c r="E10">
        <f>SMALL($B$9:$B$23,2)</f>
        <v>1200</v>
      </c>
      <c r="F10" t="str">
        <f>INDEX($A$9:$A$23, MATCH(E10, $B$9:$B$23, 0))</f>
        <v>Prod G</v>
      </c>
      <c r="H10">
        <f>LARGE($B$9:$B$23,2)</f>
        <v>8700</v>
      </c>
      <c r="I10" t="str">
        <f t="shared" si="0"/>
        <v>Prod C</v>
      </c>
    </row>
    <row r="11" spans="1:26" ht="14.4" x14ac:dyDescent="0.3">
      <c r="A11" t="s">
        <v>76</v>
      </c>
      <c r="B11">
        <v>8700</v>
      </c>
      <c r="C11">
        <v>3</v>
      </c>
      <c r="E11">
        <f>SMALL($B$9:$B$23,3)</f>
        <v>1500</v>
      </c>
      <c r="F11" t="str">
        <f>INDEX($A$9:$A$23, MATCH(E11, $B$9:$B$23, 0))</f>
        <v>Prod J</v>
      </c>
      <c r="H11">
        <f>LARGE($B$9:$B$23,3)</f>
        <v>7600</v>
      </c>
      <c r="I11" t="str">
        <f t="shared" si="0"/>
        <v>Prod L</v>
      </c>
    </row>
    <row r="12" spans="1:26" ht="14.4" x14ac:dyDescent="0.3">
      <c r="A12" t="s">
        <v>77</v>
      </c>
      <c r="B12">
        <v>4300</v>
      </c>
      <c r="C12">
        <v>4</v>
      </c>
      <c r="H12">
        <f>LARGE($B$9:$B$23,4)</f>
        <v>6400</v>
      </c>
      <c r="I12" t="str">
        <f>INDEX($A$9:$A$23, MATCH(H12, $B$9:$B$23, 0))</f>
        <v>Prod H</v>
      </c>
    </row>
    <row r="13" spans="1:26" ht="14.4" x14ac:dyDescent="0.3">
      <c r="A13" t="s">
        <v>78</v>
      </c>
      <c r="B13">
        <v>2100</v>
      </c>
      <c r="C13">
        <v>5</v>
      </c>
      <c r="H13">
        <f>LARGE($B$9:$B$23,5)</f>
        <v>5500</v>
      </c>
      <c r="I13" t="str">
        <f t="shared" si="0"/>
        <v>Prod A</v>
      </c>
    </row>
    <row r="14" spans="1:26" ht="14.4" x14ac:dyDescent="0.3">
      <c r="A14" t="s">
        <v>79</v>
      </c>
      <c r="B14">
        <v>9900</v>
      </c>
      <c r="C14">
        <v>6</v>
      </c>
      <c r="H14">
        <f>LARGE($B$9:$B$23,6)</f>
        <v>4800</v>
      </c>
      <c r="I14" t="str">
        <f>INDEX($A$9:$A$23, MATCH(H14, $B$9:$B$23, 0))</f>
        <v>Prod M</v>
      </c>
    </row>
    <row r="15" spans="1:26" ht="14.4" x14ac:dyDescent="0.3">
      <c r="A15" t="s">
        <v>80</v>
      </c>
      <c r="B15">
        <v>1200</v>
      </c>
      <c r="C15">
        <v>7</v>
      </c>
      <c r="H15">
        <f>LARGE($B$9:$B$23,7)</f>
        <v>4300</v>
      </c>
      <c r="I15" t="str">
        <f t="shared" si="0"/>
        <v>Prod D</v>
      </c>
    </row>
    <row r="16" spans="1:26" ht="14.4" x14ac:dyDescent="0.3">
      <c r="A16" t="s">
        <v>81</v>
      </c>
      <c r="B16">
        <v>6400</v>
      </c>
      <c r="C16">
        <v>8</v>
      </c>
      <c r="H16">
        <f>LARGE($B$9:$B$23,8)</f>
        <v>3800</v>
      </c>
      <c r="I16" t="str">
        <f t="shared" si="0"/>
        <v>Prod K</v>
      </c>
    </row>
    <row r="17" spans="1:9" ht="14.4" x14ac:dyDescent="0.3">
      <c r="A17" t="s">
        <v>82</v>
      </c>
      <c r="B17">
        <v>2700</v>
      </c>
      <c r="C17">
        <v>9</v>
      </c>
      <c r="H17">
        <f>LARGE($B$9:$B$23,9)</f>
        <v>3200</v>
      </c>
      <c r="I17" t="str">
        <f t="shared" si="0"/>
        <v>Prod B</v>
      </c>
    </row>
    <row r="18" spans="1:9" ht="14.4" x14ac:dyDescent="0.3">
      <c r="A18" t="s">
        <v>83</v>
      </c>
      <c r="B18">
        <v>1500</v>
      </c>
      <c r="C18">
        <v>10</v>
      </c>
      <c r="H18">
        <f>LARGE($B$9:$B$23,10)</f>
        <v>2700</v>
      </c>
      <c r="I18" t="str">
        <f t="shared" si="0"/>
        <v>Prod I</v>
      </c>
    </row>
    <row r="19" spans="1:9" ht="14.4" x14ac:dyDescent="0.3">
      <c r="A19" t="s">
        <v>84</v>
      </c>
      <c r="B19">
        <v>3800</v>
      </c>
      <c r="C19">
        <v>11</v>
      </c>
    </row>
    <row r="20" spans="1:9" ht="14.4" x14ac:dyDescent="0.3">
      <c r="A20" t="s">
        <v>85</v>
      </c>
      <c r="B20">
        <v>7600</v>
      </c>
      <c r="C20">
        <v>12</v>
      </c>
    </row>
    <row r="21" spans="1:9" ht="15.75" customHeight="1" x14ac:dyDescent="0.3">
      <c r="A21" t="s">
        <v>86</v>
      </c>
      <c r="B21">
        <v>4800</v>
      </c>
      <c r="C21">
        <v>13</v>
      </c>
    </row>
    <row r="22" spans="1:9" ht="15.75" customHeight="1" x14ac:dyDescent="0.3">
      <c r="A22" t="s">
        <v>87</v>
      </c>
      <c r="B22">
        <v>2300</v>
      </c>
      <c r="C22">
        <v>14</v>
      </c>
    </row>
    <row r="23" spans="1:9" ht="15.75" customHeight="1" x14ac:dyDescent="0.3">
      <c r="A23" t="s">
        <v>88</v>
      </c>
      <c r="B23">
        <v>900</v>
      </c>
      <c r="C23">
        <v>15</v>
      </c>
    </row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19.5546875" bestFit="1" customWidth="1"/>
    <col min="2" max="2" width="62.109375" bestFit="1" customWidth="1"/>
    <col min="3" max="3" width="9.88671875" bestFit="1" customWidth="1"/>
    <col min="4" max="4" width="7.88671875" bestFit="1" customWidth="1"/>
    <col min="5" max="5" width="12" bestFit="1" customWidth="1"/>
    <col min="6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10</v>
      </c>
      <c r="B6" s="4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5" t="s">
        <v>92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5" t="s">
        <v>93</v>
      </c>
      <c r="B9" s="2">
        <f>AVERAGE('GROUPBY Function'!$C$8:$C$22)</f>
        <v>1806.6666666666667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5" t="s">
        <v>94</v>
      </c>
      <c r="B10" s="2">
        <f>MEDIAN('GROUPBY Function'!$C$8:$C$22)</f>
        <v>1800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5" t="s">
        <v>95</v>
      </c>
      <c r="B11" s="2" t="e">
        <f>_xlfn.MODE.SNGL('GROUPBY Function'!$C$8:$C$22)</f>
        <v>#N/A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5" t="s">
        <v>96</v>
      </c>
      <c r="B12" s="2">
        <f>_xlfn.STDEV.P('GROUPBY Function'!$C$8:$C$22)</f>
        <v>723.15666045163107</v>
      </c>
      <c r="C12" s="2"/>
      <c r="D12" s="2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5" t="s">
        <v>97</v>
      </c>
      <c r="B13" s="2">
        <f>_xlfn.STDEV.S('GROUPBY Function'!$C$8:$C$22)</f>
        <v>748.5382580800557</v>
      </c>
      <c r="C13" s="2"/>
      <c r="D13" s="2"/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5" t="s">
        <v>98</v>
      </c>
      <c r="B14" s="2">
        <f>_xlfn.QUARTILE.INC('GROUPBY Function'!$C$8:$C$22,1)</f>
        <v>1250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5" t="s">
        <v>99</v>
      </c>
      <c r="B15" s="2">
        <f>_xlfn.QUARTILE.INC('GROUPBY Function'!$C$8:$C$22,3)</f>
        <v>2300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5" t="s">
        <v>100</v>
      </c>
      <c r="B16" s="2">
        <f>_xlfn.PERCENTILE.INC('GROUPBY Function'!$C$8:$C$22,0.9)</f>
        <v>2780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5" t="s">
        <v>101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5" t="s">
        <v>34</v>
      </c>
      <c r="B19" s="5" t="s">
        <v>102</v>
      </c>
      <c r="C19" s="5" t="s">
        <v>67</v>
      </c>
      <c r="D19" s="5" t="s">
        <v>103</v>
      </c>
      <c r="E19" s="5" t="s">
        <v>97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 t="s">
        <v>56</v>
      </c>
      <c r="B20" s="2">
        <f>COUNTIFS('GROUPBY Function'!$B$8:$B$22,A20)</f>
        <v>8</v>
      </c>
      <c r="C20" s="2">
        <f>SUMIFS('GROUPBY Function'!$C$8:$C$22,'GROUPBY Function'!$B$8:$B$22,A20)</f>
        <v>13800</v>
      </c>
      <c r="D20" s="2">
        <f>AVERAGEIFS('GROUPBY Function'!$C$8:$C$22,'GROUPBY Function'!$B$8:$B$22,A20)</f>
        <v>1725</v>
      </c>
      <c r="E20" s="2" cm="1">
        <f t="array" ref="E20">_xlfn.LET(_xlpm.vals,_xlfn._xlws.FILTER('GROUPBY Function'!$C$8:$C$22,'GROUPBY Function'!$B$8:$B$22=A20),_xlfn.STDEV.S(_xlpm.vals))</f>
        <v>753.08887731984009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58</v>
      </c>
      <c r="B21" s="2">
        <f>COUNTIFS('GROUPBY Function'!$B$8:$B$22,A21)</f>
        <v>7</v>
      </c>
      <c r="C21" s="2">
        <f>SUMIFS('GROUPBY Function'!$C$8:$C$22,'GROUPBY Function'!$B$8:$B$22,A21)</f>
        <v>13300</v>
      </c>
      <c r="D21" s="2">
        <f>AVERAGEIFS('GROUPBY Function'!$C$8:$C$22,'GROUPBY Function'!$B$8:$B$22,A21)</f>
        <v>1900</v>
      </c>
      <c r="E21" s="2" cm="1">
        <f t="array" ref="E21">_xlfn.LET(_xlpm.vals,_xlfn._xlws.FILTER('GROUPBY Function'!$C$8:$C$22,'GROUPBY Function'!$B$8:$B$22=A21),_xlfn.STDEV.S(_xlpm.vals))</f>
        <v>791.62280580252775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D20:D21">
    <cfRule type="cellIs" dxfId="0" priority="1" operator="greaterThan">
      <formula>$B$9</formula>
    </cfRule>
  </conditionalFormatting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 Formatting</vt:lpstr>
      <vt:lpstr>Create Timestamp</vt:lpstr>
      <vt:lpstr>GROUPBY Function</vt:lpstr>
      <vt:lpstr>Other Useful Functions</vt:lpstr>
      <vt:lpstr>Advanced Descriptive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2025-07-22T01:59:47Z</dcterms:modified>
</cp:coreProperties>
</file>