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ham/Documents/Ajjas/Excel/Regular Tasks/21st Task on Riding Score/"/>
    </mc:Choice>
  </mc:AlternateContent>
  <xr:revisionPtr revIDLastSave="0" documentId="13_ncr:1_{47729603-0F67-DF48-B7B5-81F304B5F7CD}" xr6:coauthVersionLast="47" xr6:coauthVersionMax="47" xr10:uidLastSave="{00000000-0000-0000-0000-000000000000}"/>
  <bookViews>
    <workbookView xWindow="780" yWindow="1000" windowWidth="27640" windowHeight="16440" xr2:uid="{34D713D4-F095-464B-B8B2-9DCA73398F2A}"/>
  </bookViews>
  <sheets>
    <sheet name="Final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0" i="1" l="1"/>
  <c r="AG8" i="1"/>
  <c r="O12" i="1" l="1"/>
  <c r="O14" i="1"/>
  <c r="O10" i="1"/>
  <c r="AB25" i="1"/>
  <c r="AB13" i="1"/>
  <c r="J39" i="1"/>
  <c r="J27" i="1"/>
  <c r="J15" i="1"/>
  <c r="L11" i="1"/>
  <c r="L15" i="1" s="1"/>
  <c r="L38" i="1"/>
  <c r="L37" i="1"/>
  <c r="L36" i="1"/>
  <c r="L35" i="1"/>
  <c r="L39" i="1" s="1"/>
  <c r="F10" i="1"/>
  <c r="C19" i="1" s="1"/>
  <c r="F11" i="1"/>
  <c r="X10" i="1"/>
  <c r="F12" i="1"/>
  <c r="L12" i="1"/>
  <c r="X11" i="1"/>
  <c r="F13" i="1"/>
  <c r="X12" i="1"/>
  <c r="L13" i="1"/>
  <c r="X13" i="1"/>
  <c r="L14" i="1"/>
  <c r="X14" i="1"/>
  <c r="X15" i="1"/>
  <c r="X16" i="1"/>
  <c r="X17" i="1"/>
  <c r="X18" i="1"/>
  <c r="X19" i="1"/>
  <c r="X20" i="1"/>
  <c r="AD9" i="1"/>
  <c r="AD13" i="1" s="1"/>
  <c r="X21" i="1"/>
  <c r="AD10" i="1"/>
  <c r="L23" i="1"/>
  <c r="L27" i="1" s="1"/>
  <c r="X22" i="1"/>
  <c r="L24" i="1"/>
  <c r="AD11" i="1"/>
  <c r="AD12" i="1"/>
  <c r="L25" i="1"/>
  <c r="L26" i="1"/>
  <c r="AD21" i="1"/>
  <c r="AD25" i="1" s="1"/>
  <c r="AD22" i="1"/>
  <c r="AD23" i="1"/>
  <c r="AD24" i="1"/>
  <c r="C20" i="1" l="1"/>
  <c r="AG22" i="1"/>
  <c r="AG24" i="1" s="1"/>
  <c r="C21" i="1"/>
  <c r="C24" i="1" s="1"/>
  <c r="AG10" i="1"/>
  <c r="AG12" i="1" s="1"/>
  <c r="C25" i="1" l="1"/>
  <c r="C30" i="1" s="1"/>
  <c r="O22" i="1" s="1"/>
  <c r="O24" i="1" s="1"/>
  <c r="O26" i="1" s="1"/>
  <c r="C23" i="1"/>
  <c r="C22" i="1"/>
  <c r="C33" i="1"/>
  <c r="C31" i="1"/>
  <c r="C28" i="1"/>
  <c r="C37" i="1"/>
  <c r="C39" i="1"/>
  <c r="C26" i="1"/>
  <c r="C32" i="1"/>
  <c r="C34" i="1"/>
  <c r="C36" i="1"/>
  <c r="C40" i="1"/>
  <c r="O34" i="1" s="1"/>
  <c r="O36" i="1" s="1"/>
  <c r="O38" i="1" s="1"/>
  <c r="C38" i="1" l="1"/>
  <c r="C29" i="1"/>
  <c r="C35" i="1"/>
  <c r="C27" i="1"/>
  <c r="C41" i="1"/>
  <c r="C46" i="1"/>
  <c r="C50" i="1"/>
  <c r="C54" i="1"/>
  <c r="C58" i="1"/>
  <c r="C63" i="1"/>
  <c r="C42" i="1"/>
  <c r="C47" i="1"/>
  <c r="C51" i="1"/>
  <c r="C55" i="1"/>
  <c r="C59" i="1"/>
  <c r="C44" i="1"/>
  <c r="C48" i="1"/>
  <c r="C52" i="1"/>
  <c r="C56" i="1"/>
  <c r="C60" i="1"/>
  <c r="C64" i="1"/>
  <c r="C45" i="1"/>
  <c r="C49" i="1"/>
  <c r="C53" i="1"/>
  <c r="C57" i="1"/>
  <c r="C61" i="1"/>
  <c r="C65" i="1"/>
  <c r="C62" i="1"/>
  <c r="C43" i="1"/>
</calcChain>
</file>

<file path=xl/sharedStrings.xml><?xml version="1.0" encoding="utf-8"?>
<sst xmlns="http://schemas.openxmlformats.org/spreadsheetml/2006/main" count="106" uniqueCount="51">
  <si>
    <t>Total</t>
  </si>
  <si>
    <t>Riding Score</t>
  </si>
  <si>
    <t>Sharp Turn</t>
  </si>
  <si>
    <t>Overspeed</t>
  </si>
  <si>
    <t>Harsh Events Total</t>
  </si>
  <si>
    <t>Harsh braking</t>
  </si>
  <si>
    <t>Scale</t>
  </si>
  <si>
    <t>Harsh acceletation</t>
  </si>
  <si>
    <t>Score</t>
  </si>
  <si>
    <t>Points</t>
  </si>
  <si>
    <t>Count</t>
  </si>
  <si>
    <t>Alarm Type</t>
  </si>
  <si>
    <t>Distance</t>
  </si>
  <si>
    <t>650 - 700</t>
  </si>
  <si>
    <t>601 - 650</t>
  </si>
  <si>
    <t>551 - 600</t>
  </si>
  <si>
    <t>501 - 550</t>
  </si>
  <si>
    <t>451 - 500</t>
  </si>
  <si>
    <t>401 - 450</t>
  </si>
  <si>
    <t>351 - 400</t>
  </si>
  <si>
    <t>301 - 350</t>
  </si>
  <si>
    <t>251 - 300</t>
  </si>
  <si>
    <t>Per Km Scale</t>
  </si>
  <si>
    <t>Km</t>
  </si>
  <si>
    <t>201 - 250</t>
  </si>
  <si>
    <t>151 - 200</t>
  </si>
  <si>
    <t>&lt;80</t>
  </si>
  <si>
    <t>25.1. - 50 KMs</t>
  </si>
  <si>
    <t>101 - 150</t>
  </si>
  <si>
    <t>&lt;40</t>
  </si>
  <si>
    <t>10.1 - 25 KMs</t>
  </si>
  <si>
    <t>51 - 100</t>
  </si>
  <si>
    <t>&lt;25</t>
  </si>
  <si>
    <t>6.1 - 10 KMs</t>
  </si>
  <si>
    <t>Ride &lt; 50Km</t>
  </si>
  <si>
    <t>1 - 50</t>
  </si>
  <si>
    <t>&lt;17</t>
  </si>
  <si>
    <t>3.1 - 6 KMs</t>
  </si>
  <si>
    <t>Scale Per Kms</t>
  </si>
  <si>
    <t>Ride Range</t>
  </si>
  <si>
    <t>&lt;10</t>
  </si>
  <si>
    <t>0 - 3 KMs</t>
  </si>
  <si>
    <t>Per KM Scale</t>
  </si>
  <si>
    <t>Scale Factor</t>
  </si>
  <si>
    <t>Duration (Mins)</t>
  </si>
  <si>
    <t>∆</t>
  </si>
  <si>
    <t>Distance (Kms)</t>
  </si>
  <si>
    <t>Max score</t>
  </si>
  <si>
    <t>Assumptions</t>
  </si>
  <si>
    <t>Ride &gt; 50Km</t>
  </si>
  <si>
    <t>Ride ≤ 50Km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</si>
</sst>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2" fillId="0" borderId="5" xfId="0" applyFont="1" applyBorder="1"/>
    <xf numFmtId="0" fontId="1" fillId="0" borderId="6" xfId="0" applyFont="1" applyBorder="1"/>
    <xf numFmtId="9" fontId="0" fillId="0" borderId="0" xfId="0" applyNumberFormat="1"/>
    <xf numFmtId="0" fontId="0" fillId="0" borderId="0" xfId="0" applyAlignment="1">
      <alignment horizontal="center"/>
    </xf>
    <xf numFmtId="165" fontId="1" fillId="0" borderId="0" xfId="0" applyNumberFormat="1" applyFont="1"/>
    <xf numFmtId="165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166" fontId="0" fillId="0" borderId="0" xfId="0" applyNumberFormat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7" fontId="1" fillId="0" borderId="1" xfId="0" quotePrefix="1" applyNumberFormat="1" applyFont="1" applyBorder="1"/>
    <xf numFmtId="166" fontId="1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427E-9038-EE40-BBB9-F14C29579D08}">
  <dimension ref="B1:AI76"/>
  <sheetViews>
    <sheetView tabSelected="1" topLeftCell="U1" workbookViewId="0">
      <selection activeCell="AH21" sqref="AH21"/>
    </sheetView>
  </sheetViews>
  <sheetFormatPr baseColWidth="10" defaultRowHeight="16" x14ac:dyDescent="0.2"/>
  <cols>
    <col min="2" max="2" width="13.5" bestFit="1" customWidth="1"/>
    <col min="3" max="3" width="11.83203125" bestFit="1" customWidth="1"/>
    <col min="4" max="4" width="14" bestFit="1" customWidth="1"/>
    <col min="6" max="6" width="11.83203125" bestFit="1" customWidth="1"/>
    <col min="9" max="9" width="16.5" bestFit="1" customWidth="1"/>
    <col min="22" max="22" width="13.5" bestFit="1" customWidth="1"/>
    <col min="23" max="23" width="14" bestFit="1" customWidth="1"/>
    <col min="24" max="24" width="18" bestFit="1" customWidth="1"/>
    <col min="27" max="27" width="16.5" bestFit="1" customWidth="1"/>
    <col min="32" max="32" width="16.5" bestFit="1" customWidth="1"/>
  </cols>
  <sheetData>
    <row r="1" spans="2:35" x14ac:dyDescent="0.2">
      <c r="S1" s="23"/>
    </row>
    <row r="2" spans="2:35" ht="21" x14ac:dyDescent="0.25">
      <c r="B2" s="21" t="s">
        <v>50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S2" s="23"/>
      <c r="V2" s="21" t="s">
        <v>49</v>
      </c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spans="2:35" x14ac:dyDescent="0.2">
      <c r="S3" s="23"/>
    </row>
    <row r="4" spans="2:35" x14ac:dyDescent="0.2">
      <c r="B4" t="s">
        <v>47</v>
      </c>
      <c r="C4" s="9">
        <v>100</v>
      </c>
      <c r="S4" s="23"/>
      <c r="V4" t="s">
        <v>47</v>
      </c>
      <c r="W4" s="9">
        <v>100</v>
      </c>
    </row>
    <row r="5" spans="2:35" x14ac:dyDescent="0.2">
      <c r="S5" s="23"/>
    </row>
    <row r="6" spans="2:35" x14ac:dyDescent="0.2">
      <c r="B6" s="20" t="s">
        <v>48</v>
      </c>
      <c r="S6" s="23"/>
      <c r="V6" s="20" t="s">
        <v>48</v>
      </c>
      <c r="AA6" t="s">
        <v>12</v>
      </c>
      <c r="AB6" s="9">
        <v>90</v>
      </c>
    </row>
    <row r="7" spans="2:35" x14ac:dyDescent="0.2">
      <c r="S7" s="23"/>
    </row>
    <row r="8" spans="2:35" x14ac:dyDescent="0.2">
      <c r="B8" s="2" t="s">
        <v>46</v>
      </c>
      <c r="C8" s="2" t="s">
        <v>45</v>
      </c>
      <c r="D8" s="2" t="s">
        <v>44</v>
      </c>
      <c r="E8" s="2" t="s">
        <v>43</v>
      </c>
      <c r="F8" s="2" t="s">
        <v>42</v>
      </c>
      <c r="I8" t="s">
        <v>12</v>
      </c>
      <c r="J8" s="9">
        <v>10</v>
      </c>
      <c r="S8" s="23"/>
      <c r="V8" s="19" t="s">
        <v>39</v>
      </c>
      <c r="W8" s="2" t="s">
        <v>6</v>
      </c>
      <c r="X8" s="2" t="s">
        <v>38</v>
      </c>
      <c r="AA8" s="5" t="s">
        <v>11</v>
      </c>
      <c r="AB8" s="3" t="s">
        <v>10</v>
      </c>
      <c r="AC8" s="3" t="s">
        <v>9</v>
      </c>
      <c r="AD8" s="3" t="s">
        <v>8</v>
      </c>
      <c r="AF8" t="s">
        <v>6</v>
      </c>
      <c r="AG8">
        <f>W9-(X10*(AB6-50))</f>
        <v>0.24199999999999999</v>
      </c>
    </row>
    <row r="9" spans="2:35" x14ac:dyDescent="0.2">
      <c r="B9" s="2" t="s">
        <v>41</v>
      </c>
      <c r="C9" s="2">
        <v>3</v>
      </c>
      <c r="D9" s="2" t="s">
        <v>40</v>
      </c>
      <c r="E9" s="2">
        <v>1.7</v>
      </c>
      <c r="F9" s="19"/>
      <c r="S9" s="23"/>
      <c r="V9" s="17" t="s">
        <v>35</v>
      </c>
      <c r="W9" s="16">
        <v>0.27</v>
      </c>
      <c r="X9" s="2" t="s">
        <v>34</v>
      </c>
      <c r="AA9" s="7" t="s">
        <v>7</v>
      </c>
      <c r="AB9" s="4">
        <v>15</v>
      </c>
      <c r="AC9" s="4">
        <v>-3</v>
      </c>
      <c r="AD9" s="4">
        <f>AC9*AB9</f>
        <v>-45</v>
      </c>
    </row>
    <row r="10" spans="2:35" x14ac:dyDescent="0.2">
      <c r="B10" s="2" t="s">
        <v>37</v>
      </c>
      <c r="C10" s="2">
        <v>6</v>
      </c>
      <c r="D10" s="2" t="s">
        <v>36</v>
      </c>
      <c r="E10" s="18">
        <v>1</v>
      </c>
      <c r="F10" s="15">
        <f>(E9-E10)/(C10-C9)</f>
        <v>0.23333333333333331</v>
      </c>
      <c r="G10" s="14"/>
      <c r="I10" s="5" t="s">
        <v>11</v>
      </c>
      <c r="J10" s="3" t="s">
        <v>10</v>
      </c>
      <c r="K10" s="3" t="s">
        <v>9</v>
      </c>
      <c r="L10" s="3" t="s">
        <v>8</v>
      </c>
      <c r="N10" t="s">
        <v>6</v>
      </c>
      <c r="O10">
        <f>VLOOKUP(J8,$B$16:$C$65,2,0)</f>
        <v>0.7</v>
      </c>
      <c r="S10" s="23"/>
      <c r="V10" s="5" t="s">
        <v>31</v>
      </c>
      <c r="W10" s="16">
        <v>0.23499999999999999</v>
      </c>
      <c r="X10" s="11">
        <f t="shared" ref="X10:X22" si="0">(W9-W10)/50</f>
        <v>7.0000000000000064E-4</v>
      </c>
      <c r="AA10" s="7" t="s">
        <v>5</v>
      </c>
      <c r="AB10" s="4">
        <v>3</v>
      </c>
      <c r="AC10" s="4">
        <v>-4</v>
      </c>
      <c r="AD10" s="4">
        <f>AC10*AB10</f>
        <v>-12</v>
      </c>
      <c r="AF10" t="s">
        <v>4</v>
      </c>
      <c r="AG10">
        <f>(AD9+AD10+AD11+AD12)*AG8</f>
        <v>-18.875999999999998</v>
      </c>
    </row>
    <row r="11" spans="2:35" x14ac:dyDescent="0.2">
      <c r="B11" s="2" t="s">
        <v>33</v>
      </c>
      <c r="C11" s="2">
        <v>10</v>
      </c>
      <c r="D11" s="2" t="s">
        <v>32</v>
      </c>
      <c r="E11" s="16">
        <v>0.7</v>
      </c>
      <c r="F11" s="15">
        <f>(E10-E11)/(C11-C10)</f>
        <v>7.5000000000000011E-2</v>
      </c>
      <c r="G11" s="14"/>
      <c r="I11" s="7" t="s">
        <v>7</v>
      </c>
      <c r="J11" s="4">
        <v>8</v>
      </c>
      <c r="K11" s="4">
        <v>-3</v>
      </c>
      <c r="L11" s="4">
        <f>K11*J11</f>
        <v>-24</v>
      </c>
      <c r="S11" s="23"/>
      <c r="V11" s="5" t="s">
        <v>28</v>
      </c>
      <c r="W11" s="12">
        <v>0.20399999999999999</v>
      </c>
      <c r="X11" s="11">
        <f t="shared" si="0"/>
        <v>6.2E-4</v>
      </c>
      <c r="Y11" s="8"/>
      <c r="AA11" s="7" t="s">
        <v>3</v>
      </c>
      <c r="AB11" s="4">
        <v>3</v>
      </c>
      <c r="AC11" s="4">
        <v>-3</v>
      </c>
      <c r="AD11" s="4">
        <f>AC11*AB11</f>
        <v>-9</v>
      </c>
    </row>
    <row r="12" spans="2:35" x14ac:dyDescent="0.2">
      <c r="B12" s="2" t="s">
        <v>30</v>
      </c>
      <c r="C12" s="2">
        <v>25</v>
      </c>
      <c r="D12" s="2" t="s">
        <v>29</v>
      </c>
      <c r="E12" s="16">
        <v>0.4</v>
      </c>
      <c r="F12" s="15">
        <f>(E11-E12)/(C12-C11)</f>
        <v>1.9999999999999997E-2</v>
      </c>
      <c r="G12" s="14"/>
      <c r="I12" s="7" t="s">
        <v>5</v>
      </c>
      <c r="J12" s="4">
        <v>7</v>
      </c>
      <c r="K12" s="4">
        <v>-4</v>
      </c>
      <c r="L12" s="4">
        <f>K12*J12</f>
        <v>-28</v>
      </c>
      <c r="N12" t="s">
        <v>4</v>
      </c>
      <c r="O12">
        <f>(L11+L12+L13+L14)*O10</f>
        <v>-53.199999999999996</v>
      </c>
      <c r="S12" s="23"/>
      <c r="V12" s="5" t="s">
        <v>25</v>
      </c>
      <c r="W12" s="12">
        <v>0.17799999999999999</v>
      </c>
      <c r="X12" s="11">
        <f t="shared" si="0"/>
        <v>5.1999999999999995E-4</v>
      </c>
      <c r="Y12" s="8"/>
      <c r="AA12" s="7" t="s">
        <v>2</v>
      </c>
      <c r="AB12" s="4">
        <v>4</v>
      </c>
      <c r="AC12" s="4">
        <v>-3</v>
      </c>
      <c r="AD12" s="4">
        <f>AC12*AB12</f>
        <v>-12</v>
      </c>
      <c r="AF12" s="6" t="s">
        <v>1</v>
      </c>
      <c r="AG12" s="6">
        <f>MAX(25,ROUND($W$4-ABS(AG10),2))</f>
        <v>81.12</v>
      </c>
    </row>
    <row r="13" spans="2:35" x14ac:dyDescent="0.2">
      <c r="B13" s="2" t="s">
        <v>27</v>
      </c>
      <c r="C13" s="2">
        <v>50</v>
      </c>
      <c r="D13" s="2" t="s">
        <v>26</v>
      </c>
      <c r="E13" s="16">
        <v>0.1</v>
      </c>
      <c r="F13" s="15">
        <f>(E12-E13)/(C13-C12)</f>
        <v>1.2000000000000002E-2</v>
      </c>
      <c r="G13" s="14"/>
      <c r="I13" s="7" t="s">
        <v>3</v>
      </c>
      <c r="J13" s="4">
        <v>3</v>
      </c>
      <c r="K13" s="4">
        <v>-3</v>
      </c>
      <c r="L13" s="4">
        <f>K13*J13</f>
        <v>-9</v>
      </c>
      <c r="S13" s="23"/>
      <c r="V13" s="5" t="s">
        <v>24</v>
      </c>
      <c r="W13" s="12">
        <v>0.155</v>
      </c>
      <c r="X13" s="11">
        <f t="shared" si="0"/>
        <v>4.5999999999999985E-4</v>
      </c>
      <c r="Y13" s="8"/>
      <c r="AA13" s="5" t="s">
        <v>0</v>
      </c>
      <c r="AB13" s="4">
        <f>SUM(AB9:AB12)</f>
        <v>25</v>
      </c>
      <c r="AC13" s="3"/>
      <c r="AD13" s="4">
        <f>SUM(AD9:AD12)</f>
        <v>-78</v>
      </c>
    </row>
    <row r="14" spans="2:35" x14ac:dyDescent="0.2">
      <c r="I14" s="7" t="s">
        <v>2</v>
      </c>
      <c r="J14" s="4">
        <v>5</v>
      </c>
      <c r="K14" s="4">
        <v>-3</v>
      </c>
      <c r="L14" s="4">
        <f>K14*J14</f>
        <v>-15</v>
      </c>
      <c r="N14" s="6" t="s">
        <v>1</v>
      </c>
      <c r="O14" s="6">
        <f>MAX(25,ROUND($W$4-ABS(O12),2))</f>
        <v>46.8</v>
      </c>
      <c r="S14" s="23"/>
      <c r="V14" s="5" t="s">
        <v>21</v>
      </c>
      <c r="W14" s="12">
        <v>0.13500000000000001</v>
      </c>
      <c r="X14" s="11">
        <f t="shared" si="0"/>
        <v>3.999999999999998E-4</v>
      </c>
      <c r="Y14" s="8"/>
    </row>
    <row r="15" spans="2:35" x14ac:dyDescent="0.2">
      <c r="B15" s="2" t="s">
        <v>23</v>
      </c>
      <c r="C15" s="2" t="s">
        <v>22</v>
      </c>
      <c r="I15" s="5" t="s">
        <v>0</v>
      </c>
      <c r="J15" s="4">
        <f>SUM(J11:J14)</f>
        <v>23</v>
      </c>
      <c r="K15" s="3"/>
      <c r="L15" s="4">
        <f>SUM(L11:L14)</f>
        <v>-76</v>
      </c>
      <c r="S15" s="23"/>
      <c r="V15" s="5" t="s">
        <v>20</v>
      </c>
      <c r="W15" s="12">
        <v>0.11799999999999999</v>
      </c>
      <c r="X15" s="11">
        <f t="shared" si="0"/>
        <v>3.400000000000003E-4</v>
      </c>
    </row>
    <row r="16" spans="2:35" x14ac:dyDescent="0.2">
      <c r="B16" s="2">
        <v>1</v>
      </c>
      <c r="C16" s="1">
        <v>1.7</v>
      </c>
      <c r="S16" s="23"/>
      <c r="V16" s="5" t="s">
        <v>19</v>
      </c>
      <c r="W16" s="12">
        <v>0.10199999999999999</v>
      </c>
      <c r="X16" s="11">
        <f t="shared" si="0"/>
        <v>3.2000000000000003E-4</v>
      </c>
      <c r="AF16" s="10"/>
    </row>
    <row r="17" spans="2:33" x14ac:dyDescent="0.2">
      <c r="B17" s="2">
        <v>2</v>
      </c>
      <c r="C17" s="1">
        <v>1.7</v>
      </c>
      <c r="F17" s="8"/>
      <c r="S17" s="23"/>
      <c r="V17" s="5" t="s">
        <v>18</v>
      </c>
      <c r="W17" s="12">
        <v>8.8999999999999996E-2</v>
      </c>
      <c r="X17" s="11">
        <f t="shared" si="0"/>
        <v>2.5999999999999998E-4</v>
      </c>
      <c r="AF17" s="10"/>
    </row>
    <row r="18" spans="2:33" x14ac:dyDescent="0.2">
      <c r="B18" s="2">
        <v>3</v>
      </c>
      <c r="C18" s="1">
        <v>1.7</v>
      </c>
      <c r="S18" s="23"/>
      <c r="V18" s="5" t="s">
        <v>17</v>
      </c>
      <c r="W18" s="12">
        <v>7.8E-2</v>
      </c>
      <c r="X18" s="11">
        <f t="shared" si="0"/>
        <v>2.1999999999999993E-4</v>
      </c>
      <c r="AA18" t="s">
        <v>12</v>
      </c>
      <c r="AB18" s="9">
        <v>510</v>
      </c>
    </row>
    <row r="19" spans="2:33" x14ac:dyDescent="0.2">
      <c r="B19" s="2">
        <v>4</v>
      </c>
      <c r="C19" s="1">
        <f>$C$18-($F$10*(B19-$B$18))</f>
        <v>1.4666666666666666</v>
      </c>
      <c r="S19" s="23"/>
      <c r="V19" s="5" t="s">
        <v>16</v>
      </c>
      <c r="W19" s="12">
        <v>6.8000000000000005E-2</v>
      </c>
      <c r="X19" s="11">
        <f t="shared" si="0"/>
        <v>1.999999999999999E-4</v>
      </c>
    </row>
    <row r="20" spans="2:33" x14ac:dyDescent="0.2">
      <c r="B20" s="2">
        <v>5</v>
      </c>
      <c r="C20" s="1">
        <f>$C$18-($F$10*(B20-$B$18))</f>
        <v>1.2333333333333334</v>
      </c>
      <c r="I20" t="s">
        <v>12</v>
      </c>
      <c r="J20" s="9">
        <v>15</v>
      </c>
      <c r="S20" s="23"/>
      <c r="V20" s="5" t="s">
        <v>15</v>
      </c>
      <c r="W20" s="12">
        <v>5.8999999999999997E-2</v>
      </c>
      <c r="X20" s="11">
        <f t="shared" si="0"/>
        <v>1.8000000000000015E-4</v>
      </c>
      <c r="Y20" s="13"/>
      <c r="AA20" s="5" t="s">
        <v>11</v>
      </c>
      <c r="AB20" s="3" t="s">
        <v>10</v>
      </c>
      <c r="AC20" s="3" t="s">
        <v>9</v>
      </c>
      <c r="AD20" s="3" t="s">
        <v>8</v>
      </c>
      <c r="AF20" t="s">
        <v>6</v>
      </c>
      <c r="AG20">
        <f>W18-(X19*(AB18-500))</f>
        <v>7.5999999999999998E-2</v>
      </c>
    </row>
    <row r="21" spans="2:33" x14ac:dyDescent="0.2">
      <c r="B21" s="2">
        <v>6</v>
      </c>
      <c r="C21" s="1">
        <f>$C$18-($F$10*(B21-$B$18))</f>
        <v>1</v>
      </c>
      <c r="S21" s="23"/>
      <c r="V21" s="5" t="s">
        <v>14</v>
      </c>
      <c r="W21" s="12">
        <v>5.0999999999999997E-2</v>
      </c>
      <c r="X21" s="11">
        <f t="shared" si="0"/>
        <v>1.6000000000000001E-4</v>
      </c>
      <c r="Y21" s="8"/>
      <c r="AA21" s="7" t="s">
        <v>7</v>
      </c>
      <c r="AB21" s="4">
        <v>40</v>
      </c>
      <c r="AC21" s="4">
        <v>-3</v>
      </c>
      <c r="AD21" s="4">
        <f>AC21*AB21</f>
        <v>-120</v>
      </c>
    </row>
    <row r="22" spans="2:33" x14ac:dyDescent="0.2">
      <c r="B22" s="2">
        <v>7</v>
      </c>
      <c r="C22" s="1">
        <f>$C$21-($F$11*(B22-$B$21))</f>
        <v>0.92500000000000004</v>
      </c>
      <c r="I22" s="5" t="s">
        <v>11</v>
      </c>
      <c r="J22" s="3" t="s">
        <v>10</v>
      </c>
      <c r="K22" s="3" t="s">
        <v>9</v>
      </c>
      <c r="L22" s="3" t="s">
        <v>8</v>
      </c>
      <c r="N22" t="s">
        <v>6</v>
      </c>
      <c r="O22">
        <f>VLOOKUP(J20,$B$16:$C$65,2,0)</f>
        <v>0.6</v>
      </c>
      <c r="S22" s="23"/>
      <c r="V22" s="5" t="s">
        <v>13</v>
      </c>
      <c r="W22" s="12">
        <v>4.4999999999999998E-2</v>
      </c>
      <c r="X22" s="11">
        <f t="shared" si="0"/>
        <v>1.1999999999999996E-4</v>
      </c>
      <c r="Y22" s="8"/>
      <c r="AA22" s="7" t="s">
        <v>5</v>
      </c>
      <c r="AB22" s="4">
        <v>29</v>
      </c>
      <c r="AC22" s="4">
        <v>-4</v>
      </c>
      <c r="AD22" s="4">
        <f>AC22*AB22</f>
        <v>-116</v>
      </c>
      <c r="AF22" t="s">
        <v>4</v>
      </c>
      <c r="AG22">
        <f>(AD21+AD22+AD23+AD24)*AG20</f>
        <v>-22.04</v>
      </c>
    </row>
    <row r="23" spans="2:33" x14ac:dyDescent="0.2">
      <c r="B23" s="2">
        <v>8</v>
      </c>
      <c r="C23" s="1">
        <f>$C$21-($F$11*(B23-$B$21))</f>
        <v>0.85</v>
      </c>
      <c r="I23" s="7" t="s">
        <v>7</v>
      </c>
      <c r="J23" s="4">
        <v>15</v>
      </c>
      <c r="K23" s="4">
        <v>-3</v>
      </c>
      <c r="L23" s="4">
        <f>K23*J23</f>
        <v>-45</v>
      </c>
      <c r="S23" s="23"/>
      <c r="Y23" s="8"/>
      <c r="AA23" s="7" t="s">
        <v>3</v>
      </c>
      <c r="AB23" s="4">
        <v>12</v>
      </c>
      <c r="AC23" s="4">
        <v>-3</v>
      </c>
      <c r="AD23" s="4">
        <f>AC23*AB23</f>
        <v>-36</v>
      </c>
    </row>
    <row r="24" spans="2:33" x14ac:dyDescent="0.2">
      <c r="B24" s="2">
        <v>9</v>
      </c>
      <c r="C24" s="1">
        <f>$C$21-($F$11*(B24-$B$21))</f>
        <v>0.77499999999999991</v>
      </c>
      <c r="I24" s="7" t="s">
        <v>5</v>
      </c>
      <c r="J24" s="4">
        <v>3</v>
      </c>
      <c r="K24" s="4">
        <v>-4</v>
      </c>
      <c r="L24" s="4">
        <f>K24*J24</f>
        <v>-12</v>
      </c>
      <c r="N24" t="s">
        <v>4</v>
      </c>
      <c r="O24">
        <f>(L23+L24+L25+L26)*O22</f>
        <v>-46.8</v>
      </c>
      <c r="S24" s="23"/>
      <c r="Y24" s="8"/>
      <c r="AA24" s="7" t="s">
        <v>2</v>
      </c>
      <c r="AB24" s="4">
        <v>6</v>
      </c>
      <c r="AC24" s="4">
        <v>-3</v>
      </c>
      <c r="AD24" s="4">
        <f>AC24*AB24</f>
        <v>-18</v>
      </c>
      <c r="AF24" s="6" t="s">
        <v>1</v>
      </c>
      <c r="AG24" s="6">
        <f>MAX(25,ROUND($W$4-ABS(AG22),2))</f>
        <v>77.959999999999994</v>
      </c>
    </row>
    <row r="25" spans="2:33" x14ac:dyDescent="0.2">
      <c r="B25" s="2">
        <v>10</v>
      </c>
      <c r="C25" s="1">
        <f>$C$21-($F$11*(B25-$B$21))</f>
        <v>0.7</v>
      </c>
      <c r="I25" s="7" t="s">
        <v>3</v>
      </c>
      <c r="J25" s="4">
        <v>3</v>
      </c>
      <c r="K25" s="4">
        <v>-3</v>
      </c>
      <c r="L25" s="4">
        <f>K25*J25</f>
        <v>-9</v>
      </c>
      <c r="S25" s="23"/>
      <c r="Y25" s="8"/>
      <c r="AA25" s="5" t="s">
        <v>0</v>
      </c>
      <c r="AB25" s="4">
        <f>SUM(AB21:AB24)</f>
        <v>87</v>
      </c>
      <c r="AC25" s="3"/>
      <c r="AD25" s="4">
        <f>SUM(AD21:AD24)</f>
        <v>-290</v>
      </c>
    </row>
    <row r="26" spans="2:33" x14ac:dyDescent="0.2">
      <c r="B26" s="2">
        <v>11</v>
      </c>
      <c r="C26" s="1">
        <f t="shared" ref="C26:C40" si="1">$C$25-($F$12*(B26-$B$25))</f>
        <v>0.67999999999999994</v>
      </c>
      <c r="I26" s="7" t="s">
        <v>2</v>
      </c>
      <c r="J26" s="4">
        <v>4</v>
      </c>
      <c r="K26" s="4">
        <v>-3</v>
      </c>
      <c r="L26" s="4">
        <f>K26*J26</f>
        <v>-12</v>
      </c>
      <c r="N26" s="6" t="s">
        <v>1</v>
      </c>
      <c r="O26" s="6">
        <f>MAX(25,ROUND($W$4-ABS(O24),2))</f>
        <v>53.2</v>
      </c>
      <c r="S26" s="23"/>
      <c r="Y26" s="8"/>
    </row>
    <row r="27" spans="2:33" x14ac:dyDescent="0.2">
      <c r="B27" s="2">
        <v>12</v>
      </c>
      <c r="C27" s="1">
        <f t="shared" si="1"/>
        <v>0.65999999999999992</v>
      </c>
      <c r="I27" s="5" t="s">
        <v>0</v>
      </c>
      <c r="J27" s="4">
        <f>SUM(J23:J26)</f>
        <v>25</v>
      </c>
      <c r="K27" s="3"/>
      <c r="L27" s="4">
        <f>SUM(L23:L26)</f>
        <v>-78</v>
      </c>
      <c r="S27" s="23"/>
      <c r="Y27" s="8"/>
    </row>
    <row r="28" spans="2:33" x14ac:dyDescent="0.2">
      <c r="B28" s="2">
        <v>13</v>
      </c>
      <c r="C28" s="1">
        <f t="shared" si="1"/>
        <v>0.64</v>
      </c>
      <c r="S28" s="23"/>
      <c r="Y28" s="8"/>
    </row>
    <row r="29" spans="2:33" x14ac:dyDescent="0.2">
      <c r="B29" s="2">
        <v>14</v>
      </c>
      <c r="C29" s="1">
        <f t="shared" si="1"/>
        <v>0.62</v>
      </c>
      <c r="S29" s="23"/>
      <c r="Y29" s="8"/>
    </row>
    <row r="30" spans="2:33" x14ac:dyDescent="0.2">
      <c r="B30" s="2">
        <v>15</v>
      </c>
      <c r="C30" s="1">
        <f t="shared" si="1"/>
        <v>0.6</v>
      </c>
      <c r="S30" s="23"/>
      <c r="Y30" s="8"/>
    </row>
    <row r="31" spans="2:33" x14ac:dyDescent="0.2">
      <c r="B31" s="2">
        <v>16</v>
      </c>
      <c r="C31" s="1">
        <f t="shared" si="1"/>
        <v>0.57999999999999996</v>
      </c>
      <c r="S31" s="23"/>
      <c r="Y31" s="8"/>
    </row>
    <row r="32" spans="2:33" x14ac:dyDescent="0.2">
      <c r="B32" s="2">
        <v>17</v>
      </c>
      <c r="C32" s="1">
        <f t="shared" si="1"/>
        <v>0.55999999999999994</v>
      </c>
      <c r="I32" t="s">
        <v>12</v>
      </c>
      <c r="J32" s="9">
        <v>25</v>
      </c>
      <c r="S32" s="23"/>
    </row>
    <row r="33" spans="2:19" x14ac:dyDescent="0.2">
      <c r="B33" s="2">
        <v>18</v>
      </c>
      <c r="C33" s="1">
        <f t="shared" si="1"/>
        <v>0.54</v>
      </c>
      <c r="S33" s="23"/>
    </row>
    <row r="34" spans="2:19" x14ac:dyDescent="0.2">
      <c r="B34" s="2">
        <v>19</v>
      </c>
      <c r="C34" s="1">
        <f t="shared" si="1"/>
        <v>0.52</v>
      </c>
      <c r="I34" s="5" t="s">
        <v>11</v>
      </c>
      <c r="J34" s="3" t="s">
        <v>10</v>
      </c>
      <c r="K34" s="3" t="s">
        <v>9</v>
      </c>
      <c r="L34" s="3" t="s">
        <v>8</v>
      </c>
      <c r="N34" t="s">
        <v>6</v>
      </c>
      <c r="O34">
        <f>VLOOKUP(J32,$B$16:$C$65,2,0)</f>
        <v>0.4</v>
      </c>
      <c r="S34" s="23"/>
    </row>
    <row r="35" spans="2:19" x14ac:dyDescent="0.2">
      <c r="B35" s="2">
        <v>20</v>
      </c>
      <c r="C35" s="1">
        <f t="shared" si="1"/>
        <v>0.5</v>
      </c>
      <c r="I35" s="7" t="s">
        <v>7</v>
      </c>
      <c r="J35" s="4">
        <v>15</v>
      </c>
      <c r="K35" s="4">
        <v>-3</v>
      </c>
      <c r="L35" s="4">
        <f>K35*J35</f>
        <v>-45</v>
      </c>
      <c r="S35" s="23"/>
    </row>
    <row r="36" spans="2:19" x14ac:dyDescent="0.2">
      <c r="B36" s="2">
        <v>21</v>
      </c>
      <c r="C36" s="1">
        <f t="shared" si="1"/>
        <v>0.48</v>
      </c>
      <c r="I36" s="7" t="s">
        <v>5</v>
      </c>
      <c r="J36" s="4">
        <v>3</v>
      </c>
      <c r="K36" s="4">
        <v>-4</v>
      </c>
      <c r="L36" s="4">
        <f>K36*J36</f>
        <v>-12</v>
      </c>
      <c r="N36" t="s">
        <v>4</v>
      </c>
      <c r="O36">
        <f>(L35+L36+L37+L38)*O34</f>
        <v>-31.200000000000003</v>
      </c>
      <c r="S36" s="23"/>
    </row>
    <row r="37" spans="2:19" x14ac:dyDescent="0.2">
      <c r="B37" s="2">
        <v>22</v>
      </c>
      <c r="C37" s="1">
        <f t="shared" si="1"/>
        <v>0.45999999999999996</v>
      </c>
      <c r="I37" s="7" t="s">
        <v>3</v>
      </c>
      <c r="J37" s="4">
        <v>3</v>
      </c>
      <c r="K37" s="4">
        <v>-3</v>
      </c>
      <c r="L37" s="4">
        <f>K37*J37</f>
        <v>-9</v>
      </c>
      <c r="S37" s="23"/>
    </row>
    <row r="38" spans="2:19" x14ac:dyDescent="0.2">
      <c r="B38" s="2">
        <v>23</v>
      </c>
      <c r="C38" s="1">
        <f t="shared" si="1"/>
        <v>0.44</v>
      </c>
      <c r="I38" s="7" t="s">
        <v>2</v>
      </c>
      <c r="J38" s="4">
        <v>4</v>
      </c>
      <c r="K38" s="4">
        <v>-3</v>
      </c>
      <c r="L38" s="4">
        <f>K38*J38</f>
        <v>-12</v>
      </c>
      <c r="N38" s="6" t="s">
        <v>1</v>
      </c>
      <c r="O38" s="6">
        <f>MAX(25,ROUND($W$4-ABS(O36),2))</f>
        <v>68.8</v>
      </c>
      <c r="S38" s="23"/>
    </row>
    <row r="39" spans="2:19" x14ac:dyDescent="0.2">
      <c r="B39" s="2">
        <v>24</v>
      </c>
      <c r="C39" s="1">
        <f t="shared" si="1"/>
        <v>0.42</v>
      </c>
      <c r="I39" s="5" t="s">
        <v>0</v>
      </c>
      <c r="J39" s="4">
        <f>SUM(J35:J38)</f>
        <v>25</v>
      </c>
      <c r="K39" s="3"/>
      <c r="L39" s="4">
        <f>SUM(L35:L38)</f>
        <v>-78</v>
      </c>
      <c r="S39" s="23"/>
    </row>
    <row r="40" spans="2:19" x14ac:dyDescent="0.2">
      <c r="B40" s="2">
        <v>25</v>
      </c>
      <c r="C40" s="1">
        <f t="shared" si="1"/>
        <v>0.4</v>
      </c>
      <c r="S40" s="23"/>
    </row>
    <row r="41" spans="2:19" x14ac:dyDescent="0.2">
      <c r="B41" s="2">
        <v>26</v>
      </c>
      <c r="C41" s="1">
        <f t="shared" ref="C41:C65" si="2">$C$40-($F$13*(B41-$B$40))</f>
        <v>0.38800000000000001</v>
      </c>
      <c r="S41" s="23"/>
    </row>
    <row r="42" spans="2:19" x14ac:dyDescent="0.2">
      <c r="B42" s="2">
        <v>27</v>
      </c>
      <c r="C42" s="1">
        <f t="shared" si="2"/>
        <v>0.376</v>
      </c>
      <c r="S42" s="23"/>
    </row>
    <row r="43" spans="2:19" x14ac:dyDescent="0.2">
      <c r="B43" s="2">
        <v>28</v>
      </c>
      <c r="C43" s="1">
        <f t="shared" si="2"/>
        <v>0.36399999999999999</v>
      </c>
      <c r="S43" s="23"/>
    </row>
    <row r="44" spans="2:19" x14ac:dyDescent="0.2">
      <c r="B44" s="2">
        <v>29</v>
      </c>
      <c r="C44" s="1">
        <f t="shared" si="2"/>
        <v>0.35200000000000004</v>
      </c>
      <c r="S44" s="23"/>
    </row>
    <row r="45" spans="2:19" x14ac:dyDescent="0.2">
      <c r="B45" s="2">
        <v>30</v>
      </c>
      <c r="C45" s="1">
        <f t="shared" si="2"/>
        <v>0.34</v>
      </c>
      <c r="S45" s="23"/>
    </row>
    <row r="46" spans="2:19" x14ac:dyDescent="0.2">
      <c r="B46" s="2">
        <v>31</v>
      </c>
      <c r="C46" s="1">
        <f t="shared" si="2"/>
        <v>0.32800000000000001</v>
      </c>
      <c r="S46" s="23"/>
    </row>
    <row r="47" spans="2:19" x14ac:dyDescent="0.2">
      <c r="B47" s="2">
        <v>32</v>
      </c>
      <c r="C47" s="1">
        <f t="shared" si="2"/>
        <v>0.316</v>
      </c>
      <c r="S47" s="23"/>
    </row>
    <row r="48" spans="2:19" x14ac:dyDescent="0.2">
      <c r="B48" s="2">
        <v>33</v>
      </c>
      <c r="C48" s="1">
        <f t="shared" si="2"/>
        <v>0.30399999999999999</v>
      </c>
      <c r="S48" s="23"/>
    </row>
    <row r="49" spans="2:19" x14ac:dyDescent="0.2">
      <c r="B49" s="2">
        <v>34</v>
      </c>
      <c r="C49" s="1">
        <f t="shared" si="2"/>
        <v>0.29200000000000004</v>
      </c>
      <c r="S49" s="23"/>
    </row>
    <row r="50" spans="2:19" x14ac:dyDescent="0.2">
      <c r="B50" s="2">
        <v>35</v>
      </c>
      <c r="C50" s="1">
        <f t="shared" si="2"/>
        <v>0.28000000000000003</v>
      </c>
      <c r="S50" s="23"/>
    </row>
    <row r="51" spans="2:19" x14ac:dyDescent="0.2">
      <c r="B51" s="2">
        <v>36</v>
      </c>
      <c r="C51" s="1">
        <f t="shared" si="2"/>
        <v>0.26800000000000002</v>
      </c>
      <c r="S51" s="23"/>
    </row>
    <row r="52" spans="2:19" x14ac:dyDescent="0.2">
      <c r="B52" s="2">
        <v>37</v>
      </c>
      <c r="C52" s="1">
        <f t="shared" si="2"/>
        <v>0.25600000000000001</v>
      </c>
      <c r="S52" s="23"/>
    </row>
    <row r="53" spans="2:19" x14ac:dyDescent="0.2">
      <c r="B53" s="2">
        <v>38</v>
      </c>
      <c r="C53" s="1">
        <f t="shared" si="2"/>
        <v>0.24399999999999999</v>
      </c>
      <c r="S53" s="23"/>
    </row>
    <row r="54" spans="2:19" x14ac:dyDescent="0.2">
      <c r="B54" s="2">
        <v>39</v>
      </c>
      <c r="C54" s="1">
        <f t="shared" si="2"/>
        <v>0.23199999999999998</v>
      </c>
      <c r="S54" s="23"/>
    </row>
    <row r="55" spans="2:19" x14ac:dyDescent="0.2">
      <c r="B55" s="2">
        <v>40</v>
      </c>
      <c r="C55" s="1">
        <f t="shared" si="2"/>
        <v>0.22</v>
      </c>
      <c r="S55" s="23"/>
    </row>
    <row r="56" spans="2:19" x14ac:dyDescent="0.2">
      <c r="B56" s="2">
        <v>41</v>
      </c>
      <c r="C56" s="1">
        <f t="shared" si="2"/>
        <v>0.20799999999999999</v>
      </c>
      <c r="S56" s="23"/>
    </row>
    <row r="57" spans="2:19" x14ac:dyDescent="0.2">
      <c r="B57" s="2">
        <v>42</v>
      </c>
      <c r="C57" s="1">
        <f t="shared" si="2"/>
        <v>0.19599999999999998</v>
      </c>
      <c r="S57" s="23"/>
    </row>
    <row r="58" spans="2:19" x14ac:dyDescent="0.2">
      <c r="B58" s="2">
        <v>43</v>
      </c>
      <c r="C58" s="1">
        <f t="shared" si="2"/>
        <v>0.184</v>
      </c>
      <c r="S58" s="23"/>
    </row>
    <row r="59" spans="2:19" x14ac:dyDescent="0.2">
      <c r="B59" s="2">
        <v>44</v>
      </c>
      <c r="C59" s="1">
        <f t="shared" si="2"/>
        <v>0.17199999999999999</v>
      </c>
      <c r="S59" s="23"/>
    </row>
    <row r="60" spans="2:19" x14ac:dyDescent="0.2">
      <c r="B60" s="2">
        <v>45</v>
      </c>
      <c r="C60" s="1">
        <f t="shared" si="2"/>
        <v>0.15999999999999998</v>
      </c>
      <c r="S60" s="23"/>
    </row>
    <row r="61" spans="2:19" x14ac:dyDescent="0.2">
      <c r="B61" s="2">
        <v>46</v>
      </c>
      <c r="C61" s="1">
        <f t="shared" si="2"/>
        <v>0.14799999999999996</v>
      </c>
      <c r="S61" s="23"/>
    </row>
    <row r="62" spans="2:19" x14ac:dyDescent="0.2">
      <c r="B62" s="2">
        <v>47</v>
      </c>
      <c r="C62" s="1">
        <f t="shared" si="2"/>
        <v>0.13599999999999995</v>
      </c>
      <c r="S62" s="23"/>
    </row>
    <row r="63" spans="2:19" x14ac:dyDescent="0.2">
      <c r="B63" s="2">
        <v>48</v>
      </c>
      <c r="C63" s="1">
        <f t="shared" si="2"/>
        <v>0.124</v>
      </c>
      <c r="S63" s="23"/>
    </row>
    <row r="64" spans="2:19" x14ac:dyDescent="0.2">
      <c r="B64" s="2">
        <v>49</v>
      </c>
      <c r="C64" s="1">
        <f t="shared" si="2"/>
        <v>0.11199999999999999</v>
      </c>
      <c r="S64" s="23"/>
    </row>
    <row r="65" spans="2:19" x14ac:dyDescent="0.2">
      <c r="B65" s="2">
        <v>50</v>
      </c>
      <c r="C65" s="1">
        <f t="shared" si="2"/>
        <v>9.9999999999999978E-2</v>
      </c>
      <c r="S65" s="23"/>
    </row>
    <row r="66" spans="2:19" x14ac:dyDescent="0.2">
      <c r="S66" s="23"/>
    </row>
    <row r="67" spans="2:19" x14ac:dyDescent="0.2">
      <c r="S67" s="23"/>
    </row>
    <row r="68" spans="2:19" x14ac:dyDescent="0.2">
      <c r="S68" s="23"/>
    </row>
    <row r="69" spans="2:19" x14ac:dyDescent="0.2">
      <c r="S69" s="23"/>
    </row>
    <row r="70" spans="2:19" x14ac:dyDescent="0.2">
      <c r="S70" s="23"/>
    </row>
    <row r="71" spans="2:19" x14ac:dyDescent="0.2">
      <c r="S71" s="23"/>
    </row>
    <row r="72" spans="2:19" x14ac:dyDescent="0.2">
      <c r="S72" s="23"/>
    </row>
    <row r="73" spans="2:19" x14ac:dyDescent="0.2">
      <c r="S73" s="23"/>
    </row>
    <row r="74" spans="2:19" x14ac:dyDescent="0.2">
      <c r="S74" s="23"/>
    </row>
    <row r="75" spans="2:19" x14ac:dyDescent="0.2">
      <c r="S75" s="23"/>
    </row>
    <row r="76" spans="2:19" x14ac:dyDescent="0.2">
      <c r="S76" s="23"/>
    </row>
  </sheetData>
  <conditionalFormatting sqref="O14">
    <cfRule type="colorScale" priority="6">
      <colorScale>
        <cfvo type="num" val="45"/>
        <cfvo type="num" val="60"/>
        <cfvo type="num" val="100"/>
        <color rgb="FFFF7128"/>
        <color rgb="FFFFEB84"/>
        <color rgb="FF92D050"/>
      </colorScale>
    </cfRule>
  </conditionalFormatting>
  <conditionalFormatting sqref="O26">
    <cfRule type="colorScale" priority="5">
      <colorScale>
        <cfvo type="num" val="45"/>
        <cfvo type="num" val="60"/>
        <cfvo type="num" val="100"/>
        <color rgb="FFFF7128"/>
        <color rgb="FFFFEB84"/>
        <color theme="9" tint="0.39997558519241921"/>
      </colorScale>
    </cfRule>
  </conditionalFormatting>
  <conditionalFormatting sqref="O38">
    <cfRule type="colorScale" priority="1">
      <colorScale>
        <cfvo type="num" val="45"/>
        <cfvo type="num" val="60"/>
        <cfvo type="num" val="100"/>
        <color rgb="FFFF7128"/>
        <color rgb="FFFFEB84"/>
        <color theme="9" tint="0.39997558519241921"/>
      </colorScale>
    </cfRule>
  </conditionalFormatting>
  <conditionalFormatting sqref="AG12">
    <cfRule type="colorScale" priority="3">
      <colorScale>
        <cfvo type="num" val="45"/>
        <cfvo type="num" val="60"/>
        <cfvo type="num" val="100"/>
        <color rgb="FFFF7128"/>
        <color rgb="FFFFEB84"/>
        <color theme="9" tint="0.39997558519241921"/>
      </colorScale>
    </cfRule>
  </conditionalFormatting>
  <conditionalFormatting sqref="AG24">
    <cfRule type="colorScale" priority="2">
      <colorScale>
        <cfvo type="num" val="45"/>
        <cfvo type="num" val="60"/>
        <cfvo type="num" val="100"/>
        <color rgb="FFFF7128"/>
        <color rgb="FFFFEB84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</dc:creator>
  <cp:lastModifiedBy>Pratham </cp:lastModifiedBy>
  <dcterms:created xsi:type="dcterms:W3CDTF">2024-04-25T10:11:53Z</dcterms:created>
  <dcterms:modified xsi:type="dcterms:W3CDTF">2024-04-29T10:21:00Z</dcterms:modified>
</cp:coreProperties>
</file>