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795" windowHeight="4095" firstSheet="9" activeTab="14"/>
  </bookViews>
  <sheets>
    <sheet name="Index" sheetId="1" r:id="rId1"/>
    <sheet name="HyperLink" sheetId="2" r:id="rId2"/>
    <sheet name="Formula" sheetId="3" r:id="rId3"/>
    <sheet name="Range" sheetId="4" r:id="rId4"/>
    <sheet name="&gt;&gt; Data" sheetId="5" r:id="rId5"/>
    <sheet name="Sheet1" sheetId="6" r:id="rId6"/>
    <sheet name="Lookup" sheetId="7" r:id="rId7"/>
    <sheet name="Covid US" sheetId="8" r:id="rId8"/>
    <sheet name="Mapping" sheetId="9" r:id="rId9"/>
    <sheet name="IndexMatch" sheetId="10" r:id="rId10"/>
    <sheet name="pivot" sheetId="11" r:id="rId11"/>
    <sheet name="Sheet4" sheetId="13" r:id="rId12"/>
    <sheet name="Sheet5" sheetId="14" r:id="rId13"/>
    <sheet name="Sheet6" sheetId="15" r:id="rId14"/>
    <sheet name="Sheet3" sheetId="12" r:id="rId15"/>
  </sheets>
  <calcPr calcId="144525"/>
  <pivotCaches>
    <pivotCache cacheId="0" r:id="rId16"/>
  </pivotCaches>
</workbook>
</file>

<file path=xl/sharedStrings.xml><?xml version="1.0" encoding="utf-8"?>
<sst xmlns="http://schemas.openxmlformats.org/spreadsheetml/2006/main" count="1646" uniqueCount="616">
  <si>
    <t>INDEX</t>
  </si>
  <si>
    <t>Excel Introduction</t>
  </si>
  <si>
    <t>Workbook</t>
  </si>
  <si>
    <t xml:space="preserve">Worksheet </t>
  </si>
  <si>
    <t xml:space="preserve">Cells </t>
  </si>
  <si>
    <t>Goto</t>
  </si>
  <si>
    <t>Copy Paste - the Excel way</t>
  </si>
  <si>
    <t>Key Board Shortcuts</t>
  </si>
  <si>
    <t xml:space="preserve">Insert Row / Column </t>
  </si>
  <si>
    <t>Delete Row / Column</t>
  </si>
  <si>
    <t xml:space="preserve">Formatting </t>
  </si>
  <si>
    <t>View</t>
  </si>
  <si>
    <t>Freeze Pans</t>
  </si>
  <si>
    <t>Grid Lines</t>
  </si>
  <si>
    <t>Merge Cells</t>
  </si>
  <si>
    <t xml:space="preserve">Grouping Rows </t>
  </si>
  <si>
    <t>Grouping Columns</t>
  </si>
  <si>
    <t>Hyperlinks</t>
  </si>
  <si>
    <t>Functions</t>
  </si>
  <si>
    <t xml:space="preserve">Logic </t>
  </si>
  <si>
    <t xml:space="preserve">Date Time </t>
  </si>
  <si>
    <t xml:space="preserve">Text </t>
  </si>
  <si>
    <t>Left, Right, Concatenate, Find</t>
  </si>
  <si>
    <t>Text to column</t>
  </si>
  <si>
    <t>Lookups</t>
  </si>
  <si>
    <t>Checking errors</t>
  </si>
  <si>
    <t xml:space="preserve">Edit Links </t>
  </si>
  <si>
    <t>Circular Ref</t>
  </si>
  <si>
    <t>If Error</t>
  </si>
  <si>
    <t>Analysis</t>
  </si>
  <si>
    <t>Filter and Filter Select</t>
  </si>
  <si>
    <t xml:space="preserve">Conditional Formatting </t>
  </si>
  <si>
    <t>Pivot and Slicers</t>
  </si>
  <si>
    <t>Sorting</t>
  </si>
  <si>
    <t>Remove Dups</t>
  </si>
  <si>
    <t xml:space="preserve">Viz </t>
  </si>
  <si>
    <t>General Overview</t>
  </si>
  <si>
    <t xml:space="preserve">Bar </t>
  </si>
  <si>
    <t>Stacked Bar</t>
  </si>
  <si>
    <t xml:space="preserve">Line </t>
  </si>
  <si>
    <t>Scatter</t>
  </si>
  <si>
    <t>Regression Equation</t>
  </si>
  <si>
    <t>covid data</t>
  </si>
  <si>
    <t>youtube</t>
  </si>
  <si>
    <t>Logical</t>
  </si>
  <si>
    <t>Amount</t>
  </si>
  <si>
    <t>Amount Bin</t>
  </si>
  <si>
    <t>X</t>
  </si>
  <si>
    <t xml:space="preserve">Y </t>
  </si>
  <si>
    <t xml:space="preserve">AND </t>
  </si>
  <si>
    <t xml:space="preserve">OR </t>
  </si>
  <si>
    <t>NOT</t>
  </si>
  <si>
    <t>N</t>
  </si>
  <si>
    <t>Date Time</t>
  </si>
  <si>
    <t>Text</t>
  </si>
  <si>
    <t>abc_def</t>
  </si>
  <si>
    <t>123_345</t>
  </si>
  <si>
    <t>name_surname</t>
  </si>
  <si>
    <t>first name</t>
  </si>
  <si>
    <t>surname</t>
  </si>
  <si>
    <t>name</t>
  </si>
  <si>
    <t>ram_shyam</t>
  </si>
  <si>
    <t>ram</t>
  </si>
  <si>
    <t>shyam</t>
  </si>
  <si>
    <t>sona_mona</t>
  </si>
  <si>
    <t>sona</t>
  </si>
  <si>
    <t>mona</t>
  </si>
  <si>
    <t>alok_anand</t>
  </si>
  <si>
    <t>alok</t>
  </si>
  <si>
    <t>anand</t>
  </si>
  <si>
    <t>vikas_shrivastava</t>
  </si>
  <si>
    <t>vikas</t>
  </si>
  <si>
    <t>shrivastava</t>
  </si>
  <si>
    <t>abc_deasf_xasdhyz</t>
  </si>
  <si>
    <t>revenue</t>
  </si>
  <si>
    <t>profit</t>
  </si>
  <si>
    <t>Element Wise Multiplication</t>
  </si>
  <si>
    <t>states name</t>
  </si>
  <si>
    <t>(ALL)</t>
  </si>
  <si>
    <t>Sum of death</t>
  </si>
  <si>
    <t>yy_mm</t>
  </si>
  <si>
    <t>date</t>
  </si>
  <si>
    <t>Sum of positive</t>
  </si>
  <si>
    <t>alaska</t>
  </si>
  <si>
    <t>arizona</t>
  </si>
  <si>
    <t>california</t>
  </si>
  <si>
    <t>colorado</t>
  </si>
  <si>
    <t>delaware</t>
  </si>
  <si>
    <t>florida</t>
  </si>
  <si>
    <t>georgia</t>
  </si>
  <si>
    <t>illionis</t>
  </si>
  <si>
    <t>indiana</t>
  </si>
  <si>
    <t>Louisiana</t>
  </si>
  <si>
    <t>Massachusetts</t>
  </si>
  <si>
    <t>Mississippi</t>
  </si>
  <si>
    <t>Nevada</t>
  </si>
  <si>
    <t>New Mexico</t>
  </si>
  <si>
    <t>Ohio</t>
  </si>
  <si>
    <t>Texas</t>
  </si>
  <si>
    <t>Grand Total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</si>
  <si>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</si>
  <si>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</si>
  <si>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</si>
  <si>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</si>
  <si>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</si>
  <si>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</si>
  <si>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</si>
  <si>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</si>
  <si>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</si>
  <si>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</si>
  <si>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</si>
  <si>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</si>
  <si>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2021_01</t>
  </si>
  <si>
    <t>2021_02</t>
  </si>
  <si>
    <t>2021_03</t>
  </si>
  <si>
    <t>2020_01 Total</t>
  </si>
  <si>
    <t>SUM of Sum of DeathRatio</t>
  </si>
  <si>
    <t>SUM of Sum of DeathRatio2</t>
  </si>
  <si>
    <t>2020_02 Total</t>
  </si>
  <si>
    <t>2020_03 Total</t>
  </si>
  <si>
    <t>2020_04 Total</t>
  </si>
  <si>
    <t>2020_05 Total</t>
  </si>
  <si>
    <t>2020_06 Total</t>
  </si>
  <si>
    <t>2020_07 Total</t>
  </si>
  <si>
    <t>2020_08 Total</t>
  </si>
  <si>
    <t>2020_09 Total</t>
  </si>
  <si>
    <t>2020_10 Total</t>
  </si>
  <si>
    <t>2020_11 Total</t>
  </si>
  <si>
    <t>2020_12 Total</t>
  </si>
  <si>
    <t>2021_01 Total</t>
  </si>
  <si>
    <t>2021_02 Total</t>
  </si>
  <si>
    <t>2021_03 Total</t>
  </si>
  <si>
    <t>Sales Between</t>
  </si>
  <si>
    <t>Sales Amount</t>
  </si>
  <si>
    <t>Category</t>
  </si>
  <si>
    <t>Commision Paid</t>
  </si>
  <si>
    <t>$100 &lt;= sales &lt;$2000</t>
  </si>
  <si>
    <t>Fair</t>
  </si>
  <si>
    <t>$2000 &lt;= sales &lt;$3000</t>
  </si>
  <si>
    <t>Ok</t>
  </si>
  <si>
    <t>$3000 &lt;= sales &lt;$5000</t>
  </si>
  <si>
    <t>Good</t>
  </si>
  <si>
    <t>$5000 &lt;= sales &lt;$10000</t>
  </si>
  <si>
    <t>Very Good</t>
  </si>
  <si>
    <t>$10000 &gt;= sale</t>
  </si>
  <si>
    <t>Exellent</t>
  </si>
  <si>
    <t>Sales Done</t>
  </si>
  <si>
    <t>Commision Received</t>
  </si>
  <si>
    <t>death</t>
  </si>
  <si>
    <t>deathIncrease</t>
  </si>
  <si>
    <t>inIcuCumulative</t>
  </si>
  <si>
    <t>inIcuCurrently</t>
  </si>
  <si>
    <t>hospitalizedIncrease</t>
  </si>
  <si>
    <t>hospitalizedCurrently</t>
  </si>
  <si>
    <t>hospitalizedCumulative</t>
  </si>
  <si>
    <t>negative</t>
  </si>
  <si>
    <t>negativeIncrease</t>
  </si>
  <si>
    <t>onVentilatorCumulative</t>
  </si>
  <si>
    <t>onVentilatorCurrently</t>
  </si>
  <si>
    <t>positive</t>
  </si>
  <si>
    <t>positiveIncrease</t>
  </si>
  <si>
    <t>states</t>
  </si>
  <si>
    <t>totalTestResults</t>
  </si>
  <si>
    <t>totalTestResultsIncrease</t>
  </si>
  <si>
    <t>value</t>
  </si>
  <si>
    <t>index</t>
  </si>
  <si>
    <t xml:space="preserve">row number </t>
  </si>
  <si>
    <t>column number</t>
  </si>
  <si>
    <t>EmployeeID</t>
  </si>
  <si>
    <t>LastName</t>
  </si>
  <si>
    <t>FirstName</t>
  </si>
  <si>
    <t>Region</t>
  </si>
  <si>
    <t>BirthDate</t>
  </si>
  <si>
    <t>Davolio</t>
  </si>
  <si>
    <t>Nancy</t>
  </si>
  <si>
    <t>South</t>
  </si>
  <si>
    <t>Fuller</t>
  </si>
  <si>
    <t>Andrew</t>
  </si>
  <si>
    <t>West</t>
  </si>
  <si>
    <t>Leverling</t>
  </si>
  <si>
    <t>Janet</t>
  </si>
  <si>
    <t>East</t>
  </si>
  <si>
    <t>King</t>
  </si>
  <si>
    <t>Buchanan</t>
  </si>
  <si>
    <t>Steven</t>
  </si>
  <si>
    <t>Suyama</t>
  </si>
  <si>
    <t>Michael</t>
  </si>
  <si>
    <t>Robert</t>
  </si>
  <si>
    <t>Callahan</t>
  </si>
  <si>
    <t>Laura</t>
  </si>
  <si>
    <t>Dodsworth</t>
  </si>
  <si>
    <t>Anne</t>
  </si>
  <si>
    <t>Value</t>
  </si>
  <si>
    <t>Values</t>
  </si>
  <si>
    <t>Sum of positive2</t>
  </si>
  <si>
    <t>(blank)</t>
  </si>
  <si>
    <t>13-01-2020 Total</t>
  </si>
  <si>
    <t>14-01-2020 Total</t>
  </si>
  <si>
    <t>15-01-2020 Total</t>
  </si>
  <si>
    <t>16-01-2020 Total</t>
  </si>
  <si>
    <t>17-01-2020 Total</t>
  </si>
  <si>
    <t>18-01-2020 Total</t>
  </si>
  <si>
    <t>19-01-2020 Total</t>
  </si>
  <si>
    <t>20-01-2020 Total</t>
  </si>
  <si>
    <t>21-01-2020 Total</t>
  </si>
  <si>
    <t>22-01-2020 Total</t>
  </si>
  <si>
    <t>23-01-2020 Total</t>
  </si>
  <si>
    <t>24-01-2020 Total</t>
  </si>
  <si>
    <t>25-01-2020 Total</t>
  </si>
  <si>
    <t>26-01-2020 Total</t>
  </si>
  <si>
    <t>27-01-2020 Total</t>
  </si>
  <si>
    <t>28-01-2020 Total</t>
  </si>
  <si>
    <t>29-01-2020 Total</t>
  </si>
  <si>
    <t>30-01-2020 Total</t>
  </si>
  <si>
    <t>31-01-2020 Total</t>
  </si>
  <si>
    <t>01-02-2020 Total</t>
  </si>
  <si>
    <t>02-02-2020 Total</t>
  </si>
  <si>
    <t>03-02-2020 Total</t>
  </si>
  <si>
    <t>04-02-2020 Total</t>
  </si>
  <si>
    <t>05-02-2020 Total</t>
  </si>
  <si>
    <t>06-02-2020 Total</t>
  </si>
  <si>
    <t>07-02-2020 Total</t>
  </si>
  <si>
    <t>08-02-2020 Total</t>
  </si>
  <si>
    <t>09-02-2020 Total</t>
  </si>
  <si>
    <t>10-02-2020 Total</t>
  </si>
  <si>
    <t>11-02-2020 Total</t>
  </si>
  <si>
    <t>12-02-2020 Total</t>
  </si>
  <si>
    <t>13-02-2020 Total</t>
  </si>
  <si>
    <t>14-02-2020 Total</t>
  </si>
  <si>
    <t>15-02-2020 Total</t>
  </si>
  <si>
    <t>16-02-2020 Total</t>
  </si>
  <si>
    <t>17-02-2020 Total</t>
  </si>
  <si>
    <t>18-02-2020 Total</t>
  </si>
  <si>
    <t>19-02-2020 Total</t>
  </si>
  <si>
    <t>20-02-2020 Total</t>
  </si>
  <si>
    <t>21-02-2020 Total</t>
  </si>
  <si>
    <t>22-02-2020 Total</t>
  </si>
  <si>
    <t>23-02-2020 Total</t>
  </si>
  <si>
    <t>24-02-2020 Total</t>
  </si>
  <si>
    <t>25-02-2020 Total</t>
  </si>
  <si>
    <t>26-02-2020 Total</t>
  </si>
  <si>
    <t>27-02-2020 Total</t>
  </si>
  <si>
    <t>28-02-2020 Total</t>
  </si>
  <si>
    <t>29-02-2020 Total</t>
  </si>
  <si>
    <t>01-03-2020 Total</t>
  </si>
  <si>
    <t>02-03-2020 Total</t>
  </si>
  <si>
    <t>03-03-2020 Total</t>
  </si>
  <si>
    <t>04-03-2020 Total</t>
  </si>
  <si>
    <t>05-03-2020 Total</t>
  </si>
  <si>
    <t>06-03-2020 Total</t>
  </si>
  <si>
    <t>07-03-2020 Total</t>
  </si>
  <si>
    <t>08-03-2020 Total</t>
  </si>
  <si>
    <t>09-03-2020 Total</t>
  </si>
  <si>
    <t>10-03-2020 Total</t>
  </si>
  <si>
    <t>11-03-2020 Total</t>
  </si>
  <si>
    <t>12-03-2020 Total</t>
  </si>
  <si>
    <t>13-03-2020 Total</t>
  </si>
  <si>
    <t>14-03-2020 Total</t>
  </si>
  <si>
    <t>15-03-2020 Total</t>
  </si>
  <si>
    <t>16-03-2020 Total</t>
  </si>
  <si>
    <t>17-03-2020 Total</t>
  </si>
  <si>
    <t>18-03-2020 Total</t>
  </si>
  <si>
    <t>19-03-2020 Total</t>
  </si>
  <si>
    <t>20-03-2020 Total</t>
  </si>
  <si>
    <t>21-03-2020 Total</t>
  </si>
  <si>
    <t>22-03-2020 Total</t>
  </si>
  <si>
    <t>23-03-2020 Total</t>
  </si>
  <si>
    <t>24-03-2020 Total</t>
  </si>
  <si>
    <t>25-03-2020 Total</t>
  </si>
  <si>
    <t>26-03-2020 Total</t>
  </si>
  <si>
    <t>27-03-2020 Total</t>
  </si>
  <si>
    <t>28-03-2020 Total</t>
  </si>
  <si>
    <t>29-03-2020 Total</t>
  </si>
  <si>
    <t>30-03-2020 Total</t>
  </si>
  <si>
    <t>31-03-2020 Total</t>
  </si>
  <si>
    <t>01-04-2020 Total</t>
  </si>
  <si>
    <t>02-04-2020 Total</t>
  </si>
  <si>
    <t>03-04-2020 Total</t>
  </si>
  <si>
    <t>04-04-2020 Total</t>
  </si>
  <si>
    <t>05-04-2020 Total</t>
  </si>
  <si>
    <t>06-04-2020 Total</t>
  </si>
  <si>
    <t>07-04-2020 Total</t>
  </si>
  <si>
    <t>08-04-2020 Total</t>
  </si>
  <si>
    <t>09-04-2020 Total</t>
  </si>
  <si>
    <t>10-04-2020 Total</t>
  </si>
  <si>
    <t>11-04-2020 Total</t>
  </si>
  <si>
    <t>12-04-2020 Total</t>
  </si>
  <si>
    <t>13-04-2020 Total</t>
  </si>
  <si>
    <t>14-04-2020 Total</t>
  </si>
  <si>
    <t>15-04-2020 Total</t>
  </si>
  <si>
    <t>16-04-2020 Total</t>
  </si>
  <si>
    <t>17-04-2020 Total</t>
  </si>
  <si>
    <t>18-04-2020 Total</t>
  </si>
  <si>
    <t>19-04-2020 Total</t>
  </si>
  <si>
    <t>20-04-2020 Total</t>
  </si>
  <si>
    <t>21-04-2020 Total</t>
  </si>
  <si>
    <t>22-04-2020 Total</t>
  </si>
  <si>
    <t>23-04-2020 Total</t>
  </si>
  <si>
    <t>24-04-2020 Total</t>
  </si>
  <si>
    <t>25-04-2020 Total</t>
  </si>
  <si>
    <t>26-04-2020 Total</t>
  </si>
  <si>
    <t>27-04-2020 Total</t>
  </si>
  <si>
    <t>28-04-2020 Total</t>
  </si>
  <si>
    <t>29-04-2020 Total</t>
  </si>
  <si>
    <t>30-04-2020 Total</t>
  </si>
  <si>
    <t>01-05-2020 Total</t>
  </si>
  <si>
    <t>02-05-2020 Total</t>
  </si>
  <si>
    <t>03-05-2020 Total</t>
  </si>
  <si>
    <t>04-05-2020 Total</t>
  </si>
  <si>
    <t>05-05-2020 Total</t>
  </si>
  <si>
    <t>06-05-2020 Total</t>
  </si>
  <si>
    <t>07-05-2020 Total</t>
  </si>
  <si>
    <t>08-05-2020 Total</t>
  </si>
  <si>
    <t>09-05-2020 Total</t>
  </si>
  <si>
    <t>10-05-2020 Total</t>
  </si>
  <si>
    <t>11-05-2020 Total</t>
  </si>
  <si>
    <t>12-05-2020 Total</t>
  </si>
  <si>
    <t>13-05-2020 Total</t>
  </si>
  <si>
    <t>14-05-2020 Total</t>
  </si>
  <si>
    <t>15-05-2020 Total</t>
  </si>
  <si>
    <t>16-05-2020 Total</t>
  </si>
  <si>
    <t>17-05-2020 Total</t>
  </si>
  <si>
    <t>18-05-2020 Total</t>
  </si>
  <si>
    <t>19-05-2020 Total</t>
  </si>
  <si>
    <t>20-05-2020 Total</t>
  </si>
  <si>
    <t>21-05-2020 Total</t>
  </si>
  <si>
    <t>22-05-2020 Total</t>
  </si>
  <si>
    <t>23-05-2020 Total</t>
  </si>
  <si>
    <t>24-05-2020 Total</t>
  </si>
  <si>
    <t>25-05-2020 Total</t>
  </si>
  <si>
    <t>26-05-2020 Total</t>
  </si>
  <si>
    <t>27-05-2020 Total</t>
  </si>
  <si>
    <t>28-05-2020 Total</t>
  </si>
  <si>
    <t>29-05-2020 Total</t>
  </si>
  <si>
    <t>30-05-2020 Total</t>
  </si>
  <si>
    <t>31-05-2020 Total</t>
  </si>
  <si>
    <t>01-06-2020 Total</t>
  </si>
  <si>
    <t>02-06-2020 Total</t>
  </si>
  <si>
    <t>03-06-2020 Total</t>
  </si>
  <si>
    <t>04-06-2020 Total</t>
  </si>
  <si>
    <t>05-06-2020 Total</t>
  </si>
  <si>
    <t>06-06-2020 Total</t>
  </si>
  <si>
    <t>07-06-2020 Total</t>
  </si>
  <si>
    <t>08-06-2020 Total</t>
  </si>
  <si>
    <t>09-06-2020 Total</t>
  </si>
  <si>
    <t>10-06-2020 Total</t>
  </si>
  <si>
    <t>11-06-2020 Total</t>
  </si>
  <si>
    <t>12-06-2020 Total</t>
  </si>
  <si>
    <t>13-06-2020 Total</t>
  </si>
  <si>
    <t>14-06-2020 Total</t>
  </si>
  <si>
    <t>15-06-2020 Total</t>
  </si>
  <si>
    <t>16-06-2020 Total</t>
  </si>
  <si>
    <t>17-06-2020 Total</t>
  </si>
  <si>
    <t>18-06-2020 Total</t>
  </si>
  <si>
    <t>19-06-2020 Total</t>
  </si>
  <si>
    <t>20-06-2020 Total</t>
  </si>
  <si>
    <t>21-06-2020 Total</t>
  </si>
  <si>
    <t>22-06-2020 Total</t>
  </si>
  <si>
    <t>23-06-2020 Total</t>
  </si>
  <si>
    <t>24-06-2020 Total</t>
  </si>
  <si>
    <t>25-06-2020 Total</t>
  </si>
  <si>
    <t>26-06-2020 Total</t>
  </si>
  <si>
    <t>27-06-2020 Total</t>
  </si>
  <si>
    <t>28-06-2020 Total</t>
  </si>
  <si>
    <t>29-06-2020 Total</t>
  </si>
  <si>
    <t>30-06-2020 Total</t>
  </si>
  <si>
    <t>01-07-2020 Total</t>
  </si>
  <si>
    <t>02-07-2020 Total</t>
  </si>
  <si>
    <t>03-07-2020 Total</t>
  </si>
  <si>
    <t>04-07-2020 Total</t>
  </si>
  <si>
    <t>05-07-2020 Total</t>
  </si>
  <si>
    <t>06-07-2020 Total</t>
  </si>
  <si>
    <t>07-07-2020 Total</t>
  </si>
  <si>
    <t>08-07-2020 Total</t>
  </si>
  <si>
    <t>09-07-2020 Total</t>
  </si>
  <si>
    <t>10-07-2020 Total</t>
  </si>
  <si>
    <t>11-07-2020 Total</t>
  </si>
  <si>
    <t>12-07-2020 Total</t>
  </si>
  <si>
    <t>13-07-2020 Total</t>
  </si>
  <si>
    <t>14-07-2020 Total</t>
  </si>
  <si>
    <t>15-07-2020 Total</t>
  </si>
  <si>
    <t>16-07-2020 Total</t>
  </si>
  <si>
    <t>17-07-2020 Total</t>
  </si>
  <si>
    <t>18-07-2020 Total</t>
  </si>
  <si>
    <t>19-07-2020 Total</t>
  </si>
  <si>
    <t>20-07-2020 Total</t>
  </si>
  <si>
    <t>21-07-2020 Total</t>
  </si>
  <si>
    <t>22-07-2020 Total</t>
  </si>
  <si>
    <t>23-07-2020 Total</t>
  </si>
  <si>
    <t>24-07-2020 Total</t>
  </si>
  <si>
    <t>25-07-2020 Total</t>
  </si>
  <si>
    <t>26-07-2020 Total</t>
  </si>
  <si>
    <t>27-07-2020 Total</t>
  </si>
  <si>
    <t>28-07-2020 Total</t>
  </si>
  <si>
    <t>29-07-2020 Total</t>
  </si>
  <si>
    <t>30-07-2020 Total</t>
  </si>
  <si>
    <t>31-07-2020 Total</t>
  </si>
  <si>
    <t>01-08-2020 Total</t>
  </si>
  <si>
    <t>02-08-2020 Total</t>
  </si>
  <si>
    <t>03-08-2020 Total</t>
  </si>
  <si>
    <t>04-08-2020 Total</t>
  </si>
  <si>
    <t>05-08-2020 Total</t>
  </si>
  <si>
    <t>06-08-2020 Total</t>
  </si>
  <si>
    <t>07-08-2020 Total</t>
  </si>
  <si>
    <t>08-08-2020 Total</t>
  </si>
  <si>
    <t>09-08-2020 Total</t>
  </si>
  <si>
    <t>10-08-2020 Total</t>
  </si>
  <si>
    <t>11-08-2020 Total</t>
  </si>
  <si>
    <t>12-08-2020 Total</t>
  </si>
  <si>
    <t>13-08-2020 Total</t>
  </si>
  <si>
    <t>14-08-2020 Total</t>
  </si>
  <si>
    <t>15-08-2020 Total</t>
  </si>
  <si>
    <t>16-08-2020 Total</t>
  </si>
  <si>
    <t>17-08-2020 Total</t>
  </si>
  <si>
    <t>18-08-2020 Total</t>
  </si>
  <si>
    <t>19-08-2020 Total</t>
  </si>
  <si>
    <t>20-08-2020 Total</t>
  </si>
  <si>
    <t>21-08-2020 Total</t>
  </si>
  <si>
    <t>22-08-2020 Total</t>
  </si>
  <si>
    <t>23-08-2020 Total</t>
  </si>
  <si>
    <t>24-08-2020 Total</t>
  </si>
  <si>
    <t>25-08-2020 Total</t>
  </si>
  <si>
    <t>26-08-2020 Total</t>
  </si>
  <si>
    <t>27-08-2020 Total</t>
  </si>
  <si>
    <t>28-08-2020 Total</t>
  </si>
  <si>
    <t>29-08-2020 Total</t>
  </si>
  <si>
    <t>30-08-2020 Total</t>
  </si>
  <si>
    <t>31-08-2020 Total</t>
  </si>
  <si>
    <t>01-09-2020 Total</t>
  </si>
  <si>
    <t>02-09-2020 Total</t>
  </si>
  <si>
    <t>03-09-2020 Total</t>
  </si>
  <si>
    <t>04-09-2020 Total</t>
  </si>
  <si>
    <t>05-09-2020 Total</t>
  </si>
  <si>
    <t>06-09-2020 Total</t>
  </si>
  <si>
    <t>07-09-2020 Total</t>
  </si>
  <si>
    <t>08-09-2020 Total</t>
  </si>
  <si>
    <t>09-09-2020 Total</t>
  </si>
  <si>
    <t>10-09-2020 Total</t>
  </si>
  <si>
    <t>11-09-2020 Total</t>
  </si>
  <si>
    <t>12-09-2020 Total</t>
  </si>
  <si>
    <t>13-09-2020 Total</t>
  </si>
  <si>
    <t>14-09-2020 Total</t>
  </si>
  <si>
    <t>15-09-2020 Total</t>
  </si>
  <si>
    <t>16-09-2020 Total</t>
  </si>
  <si>
    <t>17-09-2020 Total</t>
  </si>
  <si>
    <t>18-09-2020 Total</t>
  </si>
  <si>
    <t>19-09-2020 Total</t>
  </si>
  <si>
    <t>20-09-2020 Total</t>
  </si>
  <si>
    <t>21-09-2020 Total</t>
  </si>
  <si>
    <t>22-09-2020 Total</t>
  </si>
  <si>
    <t>23-09-2020 Total</t>
  </si>
  <si>
    <t>24-09-2020 Total</t>
  </si>
  <si>
    <t>25-09-2020 Total</t>
  </si>
  <si>
    <t>26-09-2020 Total</t>
  </si>
  <si>
    <t>27-09-2020 Total</t>
  </si>
  <si>
    <t>28-09-2020 Total</t>
  </si>
  <si>
    <t>29-09-2020 Total</t>
  </si>
  <si>
    <t>30-09-2020 Total</t>
  </si>
  <si>
    <t>01-10-2020 Total</t>
  </si>
  <si>
    <t>02-10-2020 Total</t>
  </si>
  <si>
    <t>03-10-2020 Total</t>
  </si>
  <si>
    <t>04-10-2020 Total</t>
  </si>
  <si>
    <t>05-10-2020 Total</t>
  </si>
  <si>
    <t>06-10-2020 Total</t>
  </si>
  <si>
    <t>07-10-2020 Total</t>
  </si>
  <si>
    <t>08-10-2020 Total</t>
  </si>
  <si>
    <t>09-10-2020 Total</t>
  </si>
  <si>
    <t>10-10-2020 Total</t>
  </si>
  <si>
    <t>11-10-2020 Total</t>
  </si>
  <si>
    <t>12-10-2020 Total</t>
  </si>
  <si>
    <t>13-10-2020 Total</t>
  </si>
  <si>
    <t>14-10-2020 Total</t>
  </si>
  <si>
    <t>15-10-2020 Total</t>
  </si>
  <si>
    <t>16-10-2020 Total</t>
  </si>
  <si>
    <t>17-10-2020 Total</t>
  </si>
  <si>
    <t>18-10-2020 Total</t>
  </si>
  <si>
    <t>19-10-2020 Total</t>
  </si>
  <si>
    <t>20-10-2020 Total</t>
  </si>
  <si>
    <t>21-10-2020 Total</t>
  </si>
  <si>
    <t>22-10-2020 Total</t>
  </si>
  <si>
    <t>23-10-2020 Total</t>
  </si>
  <si>
    <t>24-10-2020 Total</t>
  </si>
  <si>
    <t>25-10-2020 Total</t>
  </si>
  <si>
    <t>26-10-2020 Total</t>
  </si>
  <si>
    <t>27-10-2020 Total</t>
  </si>
  <si>
    <t>28-10-2020 Total</t>
  </si>
  <si>
    <t>29-10-2020 Total</t>
  </si>
  <si>
    <t>30-10-2020 Total</t>
  </si>
  <si>
    <t>31-10-2020 Total</t>
  </si>
  <si>
    <t>01-11-2020 Total</t>
  </si>
  <si>
    <t>02-11-2020 Total</t>
  </si>
  <si>
    <t>03-11-2020 Total</t>
  </si>
  <si>
    <t>04-11-2020 Total</t>
  </si>
  <si>
    <t>05-11-2020 Total</t>
  </si>
  <si>
    <t>06-11-2020 Total</t>
  </si>
  <si>
    <t>07-11-2020 Total</t>
  </si>
  <si>
    <t>08-11-2020 Total</t>
  </si>
  <si>
    <t>09-11-2020 Total</t>
  </si>
  <si>
    <t>10-11-2020 Total</t>
  </si>
  <si>
    <t>11-11-2020 Total</t>
  </si>
  <si>
    <t>12-11-2020 Total</t>
  </si>
  <si>
    <t>13-11-2020 Total</t>
  </si>
  <si>
    <t>14-11-2020 Total</t>
  </si>
  <si>
    <t>15-11-2020 Total</t>
  </si>
  <si>
    <t>16-11-2020 Total</t>
  </si>
  <si>
    <t>17-11-2020 Total</t>
  </si>
  <si>
    <t>18-11-2020 Total</t>
  </si>
  <si>
    <t>19-11-2020 Total</t>
  </si>
  <si>
    <t>20-11-2020 Total</t>
  </si>
  <si>
    <t>21-11-2020 Total</t>
  </si>
  <si>
    <t>22-11-2020 Total</t>
  </si>
  <si>
    <t>23-11-2020 Total</t>
  </si>
  <si>
    <t>24-11-2020 Total</t>
  </si>
  <si>
    <t>25-11-2020 Total</t>
  </si>
  <si>
    <t>26-11-2020 Total</t>
  </si>
  <si>
    <t>27-11-2020 Total</t>
  </si>
  <si>
    <t>28-11-2020 Total</t>
  </si>
  <si>
    <t>29-11-2020 Total</t>
  </si>
  <si>
    <t>30-11-2020 Total</t>
  </si>
  <si>
    <t>01-12-2020 Total</t>
  </si>
  <si>
    <t>02-12-2020 Total</t>
  </si>
  <si>
    <t>03-12-2020 Total</t>
  </si>
  <si>
    <t>04-12-2020 Total</t>
  </si>
  <si>
    <t>05-12-2020 Total</t>
  </si>
  <si>
    <t>06-12-2020 Total</t>
  </si>
  <si>
    <t>07-12-2020 Total</t>
  </si>
  <si>
    <t>08-12-2020 Total</t>
  </si>
  <si>
    <t>09-12-2020 Total</t>
  </si>
  <si>
    <t>10-12-2020 Total</t>
  </si>
  <si>
    <t>11-12-2020 Total</t>
  </si>
  <si>
    <t>12-12-2020 Total</t>
  </si>
  <si>
    <t>13-12-2020 Total</t>
  </si>
  <si>
    <t>14-12-2020 Total</t>
  </si>
  <si>
    <t>15-12-2020 Total</t>
  </si>
  <si>
    <t>16-12-2020 Total</t>
  </si>
  <si>
    <t>17-12-2020 Total</t>
  </si>
  <si>
    <t>18-12-2020 Total</t>
  </si>
  <si>
    <t>19-12-2020 Total</t>
  </si>
  <si>
    <t>20-12-2020 Total</t>
  </si>
  <si>
    <t>21-12-2020 Total</t>
  </si>
  <si>
    <t>22-12-2020 Total</t>
  </si>
  <si>
    <t>23-12-2020 Total</t>
  </si>
  <si>
    <t>24-12-2020 Total</t>
  </si>
  <si>
    <t>25-12-2020 Total</t>
  </si>
  <si>
    <t>26-12-2020 Total</t>
  </si>
  <si>
    <t>27-12-2020 Total</t>
  </si>
  <si>
    <t>28-12-2020 Total</t>
  </si>
  <si>
    <t>29-12-2020 Total</t>
  </si>
  <si>
    <t>30-12-2020 Total</t>
  </si>
  <si>
    <t>31-12-2020 Total</t>
  </si>
  <si>
    <t>01-01-2021 Total</t>
  </si>
  <si>
    <t>02-01-2021 Total</t>
  </si>
  <si>
    <t>03-01-2021 Total</t>
  </si>
  <si>
    <t>04-01-2021 Total</t>
  </si>
  <si>
    <t>05-01-2021 Total</t>
  </si>
  <si>
    <t>06-01-2021 Total</t>
  </si>
  <si>
    <t>07-01-2021 Total</t>
  </si>
  <si>
    <t>08-01-2021 Total</t>
  </si>
  <si>
    <t>09-01-2021 Total</t>
  </si>
  <si>
    <t>10-01-2021 Total</t>
  </si>
  <si>
    <t>11-01-2021 Total</t>
  </si>
  <si>
    <t>12-01-2021 Total</t>
  </si>
  <si>
    <t>13-01-2021 Total</t>
  </si>
  <si>
    <t>14-01-2021 Total</t>
  </si>
  <si>
    <t>15-01-2021 Total</t>
  </si>
  <si>
    <t>16-01-2021 Total</t>
  </si>
  <si>
    <t>17-01-2021 Total</t>
  </si>
  <si>
    <t>18-01-2021 Total</t>
  </si>
  <si>
    <t>19-01-2021 Total</t>
  </si>
  <si>
    <t>20-01-2021 Total</t>
  </si>
  <si>
    <t>21-01-2021 Total</t>
  </si>
  <si>
    <t>22-01-2021 Total</t>
  </si>
  <si>
    <t>23-01-2021 Total</t>
  </si>
  <si>
    <t>24-01-2021 Total</t>
  </si>
  <si>
    <t>25-01-2021 Total</t>
  </si>
  <si>
    <t>26-01-2021 Total</t>
  </si>
  <si>
    <t>27-01-2021 Total</t>
  </si>
  <si>
    <t>28-01-2021 Total</t>
  </si>
  <si>
    <t>29-01-2021 Total</t>
  </si>
  <si>
    <t>30-01-2021 Total</t>
  </si>
  <si>
    <t>31-01-2021 Total</t>
  </si>
  <si>
    <t>01-02-2021 Total</t>
  </si>
  <si>
    <t>02-02-2021 Total</t>
  </si>
  <si>
    <t>03-02-2021 Total</t>
  </si>
  <si>
    <t>04-02-2021 Total</t>
  </si>
  <si>
    <t>05-02-2021 Total</t>
  </si>
  <si>
    <t>06-02-2021 Total</t>
  </si>
  <si>
    <t>07-02-2021 Total</t>
  </si>
  <si>
    <t>08-02-2021 Total</t>
  </si>
  <si>
    <t>09-02-2021 Total</t>
  </si>
  <si>
    <t>10-02-2021 Total</t>
  </si>
  <si>
    <t>11-02-2021 Total</t>
  </si>
  <si>
    <t>12-02-2021 Total</t>
  </si>
  <si>
    <t>13-02-2021 Total</t>
  </si>
  <si>
    <t>14-02-2021 Total</t>
  </si>
  <si>
    <t>15-02-2021 Total</t>
  </si>
  <si>
    <t>16-02-2021 Total</t>
  </si>
  <si>
    <t>17-02-2021 Total</t>
  </si>
  <si>
    <t>18-02-2021 Total</t>
  </si>
  <si>
    <t>19-02-2021 Total</t>
  </si>
  <si>
    <t>20-02-2021 Total</t>
  </si>
  <si>
    <t>21-02-2021 Total</t>
  </si>
  <si>
    <t>22-02-2021 Total</t>
  </si>
  <si>
    <t>23-02-2021 Total</t>
  </si>
  <si>
    <t>24-02-2021 Total</t>
  </si>
  <si>
    <t>25-02-2021 Total</t>
  </si>
  <si>
    <t>26-02-2021 Total</t>
  </si>
  <si>
    <t>27-02-2021 Total</t>
  </si>
  <si>
    <t>28-02-2021 Total</t>
  </si>
  <si>
    <t>01-03-2021 Total</t>
  </si>
  <si>
    <t>02-03-2021 Total</t>
  </si>
  <si>
    <t>03-03-2021 Total</t>
  </si>
  <si>
    <t>04-03-2021 Total</t>
  </si>
  <si>
    <t>05-03-2021 Total</t>
  </si>
  <si>
    <t>06-03-2021 Total</t>
  </si>
  <si>
    <t>07-03-2021 Total</t>
  </si>
</sst>
</file>

<file path=xl/styles.xml><?xml version="1.0" encoding="utf-8"?>
<styleSheet xmlns="http://schemas.openxmlformats.org/spreadsheetml/2006/main">
  <numFmts count="7">
    <numFmt numFmtId="176" formatCode="m/d/yy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  <numFmt numFmtId="181" formatCode="dd/mm/yyyy"/>
    <numFmt numFmtId="182" formatCode="&quot;₹&quot;\ #,##0.00"/>
  </numFmts>
  <fonts count="2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Calibri"/>
      <charset val="134"/>
    </font>
    <font>
      <sz val="11"/>
      <color theme="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6"/>
      <color theme="0"/>
      <name val="Calibri"/>
      <charset val="134"/>
    </font>
    <font>
      <sz val="11"/>
      <name val="Calibri"/>
      <charset val="134"/>
      <scheme val="minor"/>
    </font>
    <font>
      <b/>
      <sz val="11"/>
      <color theme="0"/>
      <name val="Calibri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B2A1C7"/>
        <bgColor rgb="FFB2A1C7"/>
      </patternFill>
    </fill>
    <fill>
      <patternFill patternType="solid">
        <fgColor rgb="FF8DB3E2"/>
        <bgColor rgb="FF8DB3E2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1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17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0" fillId="25" borderId="2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7" borderId="2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14" borderId="22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4" borderId="21" applyNumberFormat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181" fontId="0" fillId="0" borderId="1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181" fontId="0" fillId="0" borderId="0" xfId="0" applyNumberFormat="1" applyFont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1" fillId="3" borderId="0" xfId="0" applyFont="1" applyFill="1" applyAlignment="1"/>
    <xf numFmtId="0" fontId="0" fillId="2" borderId="0" xfId="0" applyFont="1" applyFill="1" applyAlignment="1"/>
    <xf numFmtId="0" fontId="0" fillId="0" borderId="0" xfId="0" applyFont="1"/>
    <xf numFmtId="181" fontId="2" fillId="0" borderId="0" xfId="0" applyNumberFormat="1" applyFont="1"/>
    <xf numFmtId="0" fontId="2" fillId="0" borderId="0" xfId="0" applyFont="1"/>
    <xf numFmtId="0" fontId="3" fillId="4" borderId="12" xfId="0" applyFont="1" applyFill="1" applyBorder="1"/>
    <xf numFmtId="0" fontId="2" fillId="0" borderId="12" xfId="0" applyFont="1" applyBorder="1"/>
    <xf numFmtId="182" fontId="2" fillId="0" borderId="12" xfId="0" applyNumberFormat="1" applyFont="1" applyBorder="1"/>
    <xf numFmtId="182" fontId="2" fillId="0" borderId="0" xfId="0" applyNumberFormat="1" applyFont="1"/>
    <xf numFmtId="182" fontId="0" fillId="0" borderId="0" xfId="0" applyNumberFormat="1" applyFont="1"/>
    <xf numFmtId="0" fontId="0" fillId="0" borderId="13" xfId="0" applyFont="1" applyBorder="1" applyAlignment="1"/>
    <xf numFmtId="181" fontId="0" fillId="0" borderId="10" xfId="0" applyNumberFormat="1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2" fillId="0" borderId="0" xfId="0" applyFont="1" applyAlignment="1">
      <alignment horizontal="center"/>
    </xf>
    <xf numFmtId="9" fontId="2" fillId="0" borderId="0" xfId="0" applyNumberFormat="1" applyFont="1"/>
    <xf numFmtId="180" fontId="2" fillId="0" borderId="0" xfId="0" applyNumberFormat="1" applyFont="1"/>
    <xf numFmtId="0" fontId="4" fillId="0" borderId="0" xfId="0" applyFont="1" applyAlignment="1"/>
    <xf numFmtId="0" fontId="5" fillId="0" borderId="0" xfId="7" applyFont="1" applyAlignment="1"/>
    <xf numFmtId="0" fontId="6" fillId="5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3" fillId="6" borderId="0" xfId="0" applyFont="1" applyFill="1" applyBorder="1"/>
    <xf numFmtId="0" fontId="8" fillId="6" borderId="0" xfId="0" applyFont="1" applyFill="1" applyBorder="1"/>
    <xf numFmtId="0" fontId="2" fillId="7" borderId="0" xfId="0" applyFont="1" applyFill="1" applyBorder="1"/>
    <xf numFmtId="0" fontId="9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7"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numFmt numFmtId="181" formatCode="dd/mm/yyyy"/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numFmt numFmtId="181" formatCode="dd/mm/yyyy"/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numFmt numFmtId="181" formatCode="dd/mm/yyyy"/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pivotCacheDefinition" Target="pivotCache/pivotCacheDefinition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2.7449884259" refreshedBy="HP" recordCount="420">
  <cacheSource type="worksheet">
    <worksheetSource ref="A1:S421" sheet="Covid US"/>
  </cacheSource>
  <cacheFields count="21">
    <cacheField name="date" numFmtId="181">
      <sharedItems containsSemiMixedTypes="0" containsString="0" containsNonDate="0" containsDate="1" minDate="2020-01-13T00:00:00" maxDate="2021-03-07T00:00:00" count="420">
        <d v="2021-03-07T00:00:00"/>
        <d v="2021-03-06T00:00:00"/>
        <d v="2021-03-05T00:00:00"/>
        <d v="2021-03-04T00:00:00"/>
        <d v="2021-03-03T00:00:00"/>
        <d v="2021-03-02T00:00:00"/>
        <d v="2021-03-01T00:00:00"/>
        <d v="2021-02-28T00:00:00"/>
        <d v="2021-02-27T00:00:00"/>
        <d v="2021-02-26T00:00:00"/>
        <d v="2021-02-25T00:00:00"/>
        <d v="2021-02-24T00:00:00"/>
        <d v="2021-02-23T00:00:00"/>
        <d v="2021-02-22T00:00:00"/>
        <d v="2021-02-21T00:00:00"/>
        <d v="2021-02-20T00:00:00"/>
        <d v="2021-02-19T00:00:00"/>
        <d v="2021-02-18T00:00:00"/>
        <d v="2021-02-17T00:00:00"/>
        <d v="2021-02-16T00:00:00"/>
        <d v="2021-02-15T00:00:00"/>
        <d v="2021-02-14T00:00:00"/>
        <d v="2021-02-13T00:00:00"/>
        <d v="2021-02-12T00:00:00"/>
        <d v="2021-02-11T00:00:00"/>
        <d v="2021-02-10T00:00:00"/>
        <d v="2021-02-09T00:00:00"/>
        <d v="2021-02-08T00:00:00"/>
        <d v="2021-02-07T00:00:00"/>
        <d v="2021-02-06T00:00:00"/>
        <d v="2021-02-05T00:00:00"/>
        <d v="2021-02-04T00:00:00"/>
        <d v="2021-02-03T00:00:00"/>
        <d v="2021-02-02T00:00:00"/>
        <d v="2021-02-01T00:00:00"/>
        <d v="2021-01-31T00:00:00"/>
        <d v="2021-01-30T00:00:00"/>
        <d v="2021-01-29T00:00:00"/>
        <d v="2021-01-28T00:00:00"/>
        <d v="2021-01-27T00:00:00"/>
        <d v="2021-01-26T00:00:00"/>
        <d v="2021-01-25T00:00:00"/>
        <d v="2021-01-24T00:00:00"/>
        <d v="2021-01-23T00:00:00"/>
        <d v="2021-01-22T00:00:00"/>
        <d v="2021-01-21T00:00:00"/>
        <d v="2021-01-20T00:00:00"/>
        <d v="2021-01-19T00:00:00"/>
        <d v="2021-01-18T00:00:00"/>
        <d v="2021-01-17T00:00:00"/>
        <d v="2021-01-16T00:00:00"/>
        <d v="2021-01-15T00:00:00"/>
        <d v="2021-01-14T00:00:00"/>
        <d v="2021-01-13T00:00:00"/>
        <d v="2021-01-12T00:00:00"/>
        <d v="2021-01-11T00:00:00"/>
        <d v="2021-01-10T00:00:00"/>
        <d v="2021-01-09T00:00:00"/>
        <d v="2021-01-08T00:00:00"/>
        <d v="2021-01-07T00:00:00"/>
        <d v="2021-01-06T00:00:00"/>
        <d v="2021-01-05T00:00:00"/>
        <d v="2021-01-04T00:00:00"/>
        <d v="2021-01-03T00:00:00"/>
        <d v="2021-01-02T00:00:00"/>
        <d v="2021-01-01T00:00:00"/>
        <d v="2020-12-31T00:00:00"/>
        <d v="2020-12-30T00:00:00"/>
        <d v="2020-12-29T00:00:00"/>
        <d v="2020-12-28T00:00:00"/>
        <d v="2020-12-27T00:00:00"/>
        <d v="2020-12-26T00:00:00"/>
        <d v="2020-12-25T00:00:00"/>
        <d v="2020-12-24T00:00:00"/>
        <d v="2020-12-23T00:00:00"/>
        <d v="2020-12-22T00:00:00"/>
        <d v="2020-12-21T00:00:00"/>
        <d v="2020-12-20T00:00:00"/>
        <d v="2020-12-19T00:00:00"/>
        <d v="2020-12-18T00:00:00"/>
        <d v="2020-12-17T00:00:00"/>
        <d v="2020-12-16T00:00:00"/>
        <d v="2020-12-15T00:00:00"/>
        <d v="2020-12-14T00:00:00"/>
        <d v="2020-12-13T00:00:00"/>
        <d v="2020-12-12T00:00:00"/>
        <d v="2020-12-11T00:00:00"/>
        <d v="2020-12-10T00:00:00"/>
        <d v="2020-12-09T00:00:00"/>
        <d v="2020-12-08T00:00:00"/>
        <d v="2020-12-07T00:00:00"/>
        <d v="2020-12-06T00:00:00"/>
        <d v="2020-12-05T00:00:00"/>
        <d v="2020-12-04T00:00:00"/>
        <d v="2020-12-03T00:00:00"/>
        <d v="2020-12-02T00:00:00"/>
        <d v="2020-12-01T00:00:00"/>
        <d v="2020-11-30T00:00:00"/>
        <d v="2020-11-29T00:00:00"/>
        <d v="2020-11-28T00:00:00"/>
        <d v="2020-11-27T00:00:00"/>
        <d v="2020-11-26T00:00:00"/>
        <d v="2020-11-25T00:00:00"/>
        <d v="2020-11-24T00:00:00"/>
        <d v="2020-11-23T00:00:00"/>
        <d v="2020-11-22T00:00:00"/>
        <d v="2020-11-21T00:00:00"/>
        <d v="2020-11-20T00:00:00"/>
        <d v="2020-11-19T00:00:00"/>
        <d v="2020-11-18T00:00:00"/>
        <d v="2020-11-17T00:00:00"/>
        <d v="2020-11-16T00:00:00"/>
        <d v="2020-11-15T00:00:00"/>
        <d v="2020-11-14T00:00:00"/>
        <d v="2020-11-13T00:00:00"/>
        <d v="2020-11-12T00:00:00"/>
        <d v="2020-11-11T00:00:00"/>
        <d v="2020-11-10T00:00:00"/>
        <d v="2020-11-09T00:00:00"/>
        <d v="2020-11-08T00:00:00"/>
        <d v="2020-11-07T00:00:00"/>
        <d v="2020-11-06T00:00:00"/>
        <d v="2020-11-05T00:00:00"/>
        <d v="2020-11-04T00:00:00"/>
        <d v="2020-11-03T00:00:00"/>
        <d v="2020-11-02T00:00:00"/>
        <d v="2020-11-01T00:00:00"/>
        <d v="2020-10-31T00:00:00"/>
        <d v="2020-10-30T00:00:00"/>
        <d v="2020-10-29T00:00:00"/>
        <d v="2020-10-28T00:00:00"/>
        <d v="2020-10-27T00:00:00"/>
        <d v="2020-10-26T00:00:00"/>
        <d v="2020-10-25T00:00:00"/>
        <d v="2020-10-24T00:00:00"/>
        <d v="2020-10-23T00:00:00"/>
        <d v="2020-10-22T00:00:00"/>
        <d v="2020-10-21T00:00:00"/>
        <d v="2020-10-20T00:00:00"/>
        <d v="2020-10-19T00:00:00"/>
        <d v="2020-10-18T00:00:00"/>
        <d v="2020-10-17T00:00:00"/>
        <d v="2020-10-16T00:00:00"/>
        <d v="2020-10-15T00:00:00"/>
        <d v="2020-10-14T00:00:00"/>
        <d v="2020-10-13T00:00:00"/>
        <d v="2020-10-12T00:00:00"/>
        <d v="2020-10-11T00:00:00"/>
        <d v="2020-10-10T00:00:00"/>
        <d v="2020-10-09T00:00:00"/>
        <d v="2020-10-08T00:00:00"/>
        <d v="2020-10-07T00:00:00"/>
        <d v="2020-10-06T00:00:00"/>
        <d v="2020-10-05T00:00:00"/>
        <d v="2020-10-04T00:00:00"/>
        <d v="2020-10-03T00:00:00"/>
        <d v="2020-10-02T00:00:00"/>
        <d v="2020-10-01T00:00:00"/>
        <d v="2020-09-30T00:00:00"/>
        <d v="2020-09-29T00:00:00"/>
        <d v="2020-09-28T00:00:00"/>
        <d v="2020-09-27T00:00:00"/>
        <d v="2020-09-26T00:00:00"/>
        <d v="2020-09-25T00:00:00"/>
        <d v="2020-09-24T00:00:00"/>
        <d v="2020-09-23T00:00:00"/>
        <d v="2020-09-22T00:00:00"/>
        <d v="2020-09-21T00:00:00"/>
        <d v="2020-09-20T00:00:00"/>
        <d v="2020-09-19T00:00:00"/>
        <d v="2020-09-18T00:00:00"/>
        <d v="2020-09-17T00:00:00"/>
        <d v="2020-09-16T00:00:00"/>
        <d v="2020-09-15T00:00:00"/>
        <d v="2020-09-14T00:00:00"/>
        <d v="2020-09-13T00:00:00"/>
        <d v="2020-09-12T00:00:00"/>
        <d v="2020-09-11T00:00:00"/>
        <d v="2020-09-10T00:00:00"/>
        <d v="2020-09-09T00:00:00"/>
        <d v="2020-09-08T00:00:00"/>
        <d v="2020-09-07T00:00:00"/>
        <d v="2020-09-06T00:00:00"/>
        <d v="2020-09-05T00:00:00"/>
        <d v="2020-09-04T00:00:00"/>
        <d v="2020-09-03T00:00:00"/>
        <d v="2020-09-02T00:00:00"/>
        <d v="2020-09-01T00:00:00"/>
        <d v="2020-08-31T00:00:00"/>
        <d v="2020-08-30T00:00:00"/>
        <d v="2020-08-29T00:00:00"/>
        <d v="2020-08-28T00:00:00"/>
        <d v="2020-08-27T00:00:00"/>
        <d v="2020-08-26T00:00:00"/>
        <d v="2020-08-25T00:00:00"/>
        <d v="2020-08-24T00:00:00"/>
        <d v="2020-08-23T00:00:00"/>
        <d v="2020-08-22T00:00:00"/>
        <d v="2020-08-21T00:00:00"/>
        <d v="2020-08-20T00:00:00"/>
        <d v="2020-08-19T00:00:00"/>
        <d v="2020-08-18T00:00:00"/>
        <d v="2020-08-17T00:00:00"/>
        <d v="2020-08-16T00:00:00"/>
        <d v="2020-08-15T00:00:00"/>
        <d v="2020-08-14T00:00:00"/>
        <d v="2020-08-13T00:00:00"/>
        <d v="2020-08-12T00:00:00"/>
        <d v="2020-08-11T00:00:00"/>
        <d v="2020-08-10T00:00:00"/>
        <d v="2020-08-09T00:00:00"/>
        <d v="2020-08-08T00:00:00"/>
        <d v="2020-08-07T00:00:00"/>
        <d v="2020-08-06T00:00:00"/>
        <d v="2020-08-05T00:00:00"/>
        <d v="2020-08-04T00:00:00"/>
        <d v="2020-08-03T00:00:00"/>
        <d v="2020-08-02T00:00:00"/>
        <d v="2020-08-01T00:00:00"/>
        <d v="2020-07-31T00:00:00"/>
        <d v="2020-07-30T00:00:00"/>
        <d v="2020-07-29T00:00:00"/>
        <d v="2020-07-28T00:00:00"/>
        <d v="2020-07-27T00:00:00"/>
        <d v="2020-07-26T00:00:00"/>
        <d v="2020-07-25T00:00:00"/>
        <d v="2020-07-24T00:00:00"/>
        <d v="2020-07-23T00:00:00"/>
        <d v="2020-07-22T00:00:00"/>
        <d v="2020-07-21T00:00:00"/>
        <d v="2020-07-20T00:00:00"/>
        <d v="2020-07-19T00:00:00"/>
        <d v="2020-07-18T00:00:00"/>
        <d v="2020-07-17T00:00:00"/>
        <d v="2020-07-16T00:00:00"/>
        <d v="2020-07-15T00:00:00"/>
        <d v="2020-07-14T00:00:00"/>
        <d v="2020-07-13T00:00:00"/>
        <d v="2020-07-12T00:00:00"/>
        <d v="2020-07-11T00:00:00"/>
        <d v="2020-07-10T00:00:00"/>
        <d v="2020-07-09T00:00:00"/>
        <d v="2020-07-08T00:00:00"/>
        <d v="2020-07-07T00:00:00"/>
        <d v="2020-07-06T00:00:00"/>
        <d v="2020-07-05T00:00:00"/>
        <d v="2020-07-04T00:00:00"/>
        <d v="2020-07-03T00:00:00"/>
        <d v="2020-07-02T00:00:00"/>
        <d v="2020-07-01T00:00:00"/>
        <d v="2020-06-30T00:00:00"/>
        <d v="2020-06-29T00:00:00"/>
        <d v="2020-06-28T00:00:00"/>
        <d v="2020-06-27T00:00:00"/>
        <d v="2020-06-26T00:00:00"/>
        <d v="2020-06-25T00:00:00"/>
        <d v="2020-06-24T00:00:00"/>
        <d v="2020-06-23T00:00:00"/>
        <d v="2020-06-22T00:00:00"/>
        <d v="2020-06-21T00:00:00"/>
        <d v="2020-06-20T00:00:00"/>
        <d v="2020-06-19T00:00:00"/>
        <d v="2020-06-18T00:00:00"/>
        <d v="2020-06-17T00:00:00"/>
        <d v="2020-06-16T00:00:00"/>
        <d v="2020-06-15T00:00:00"/>
        <d v="2020-06-14T00:00:00"/>
        <d v="2020-06-13T00:00:00"/>
        <d v="2020-06-12T00:00:00"/>
        <d v="2020-06-11T00:00:00"/>
        <d v="2020-06-10T00:00:00"/>
        <d v="2020-06-09T00:00:00"/>
        <d v="2020-06-08T00:00:00"/>
        <d v="2020-06-07T00:00:00"/>
        <d v="2020-06-06T00:00:00"/>
        <d v="2020-06-05T00:00:00"/>
        <d v="2020-06-04T00:00:00"/>
        <d v="2020-06-03T00:00:00"/>
        <d v="2020-06-02T00:00:00"/>
        <d v="2020-06-01T00:00:00"/>
        <d v="2020-05-31T00:00:00"/>
        <d v="2020-05-30T00:00:00"/>
        <d v="2020-05-29T00:00:00"/>
        <d v="2020-05-28T00:00:00"/>
        <d v="2020-05-27T00:00:00"/>
        <d v="2020-05-26T00:00:00"/>
        <d v="2020-05-25T00:00:00"/>
        <d v="2020-05-24T00:00:00"/>
        <d v="2020-05-23T00:00:00"/>
        <d v="2020-05-22T00:00:00"/>
        <d v="2020-05-21T00:00:00"/>
        <d v="2020-05-20T00:00:00"/>
        <d v="2020-05-19T00:00:00"/>
        <d v="2020-05-18T00:00:00"/>
        <d v="2020-05-17T00:00:00"/>
        <d v="2020-05-16T00:00:00"/>
        <d v="2020-05-15T00:00:00"/>
        <d v="2020-05-14T00:00:00"/>
        <d v="2020-05-13T00:00:00"/>
        <d v="2020-05-12T00:00:00"/>
        <d v="2020-05-11T00:00:00"/>
        <d v="2020-05-10T00:00:00"/>
        <d v="2020-05-09T00:00:00"/>
        <d v="2020-05-08T00:00:00"/>
        <d v="2020-05-07T00:00:00"/>
        <d v="2020-05-06T00:00:00"/>
        <d v="2020-05-05T00:00:00"/>
        <d v="2020-05-04T00:00:00"/>
        <d v="2020-05-03T00:00:00"/>
        <d v="2020-05-02T00:00:00"/>
        <d v="2020-05-01T00:00:00"/>
        <d v="2020-04-30T00:00:00"/>
        <d v="2020-04-29T00:00:00"/>
        <d v="2020-04-28T00:00:00"/>
        <d v="2020-04-27T00:00:00"/>
        <d v="2020-04-26T00:00:00"/>
        <d v="2020-04-25T00:00:00"/>
        <d v="2020-04-24T00:00:00"/>
        <d v="2020-04-23T00:00:00"/>
        <d v="2020-04-22T00:00:00"/>
        <d v="2020-04-21T00:00:00"/>
        <d v="2020-04-20T00:00:00"/>
        <d v="2020-04-19T00:00:00"/>
        <d v="2020-04-18T00:00:00"/>
        <d v="2020-04-17T00:00:00"/>
        <d v="2020-04-16T00:00:00"/>
        <d v="2020-04-15T00:00:00"/>
        <d v="2020-04-14T00:00:00"/>
        <d v="2020-04-13T00:00:00"/>
        <d v="2020-04-12T00:00:00"/>
        <d v="2020-04-11T00:00:00"/>
        <d v="2020-04-10T00:00:00"/>
        <d v="2020-04-09T00:00:00"/>
        <d v="2020-04-08T00:00:00"/>
        <d v="2020-04-07T00:00:00"/>
        <d v="2020-04-06T00:00:00"/>
        <d v="2020-04-05T00:00:00"/>
        <d v="2020-04-04T00:00:00"/>
        <d v="2020-04-03T00:00:00"/>
        <d v="2020-04-02T00:00:00"/>
        <d v="2020-04-01T00:00:00"/>
        <d v="2020-03-31T00:00:00"/>
        <d v="2020-03-30T00:00:00"/>
        <d v="2020-03-29T00:00:00"/>
        <d v="2020-03-28T00:00:00"/>
        <d v="2020-03-27T00:00:00"/>
        <d v="2020-03-26T00:00:00"/>
        <d v="2020-03-25T00:00:00"/>
        <d v="2020-03-24T00:00:00"/>
        <d v="2020-03-23T00:00:00"/>
        <d v="2020-03-22T00:00:00"/>
        <d v="2020-03-21T00:00:00"/>
        <d v="2020-03-20T00:00:00"/>
        <d v="2020-03-19T00:00:00"/>
        <d v="2020-03-18T00:00:00"/>
        <d v="2020-03-17T00:00:00"/>
        <d v="2020-03-16T00:00:00"/>
        <d v="2020-03-15T00:00:00"/>
        <d v="2020-03-14T00:00:00"/>
        <d v="2020-03-13T00:00:00"/>
        <d v="2020-03-12T00:00:00"/>
        <d v="2020-03-11T00:00:00"/>
        <d v="2020-03-10T00:00:00"/>
        <d v="2020-03-09T00:00:00"/>
        <d v="2020-03-08T00:00:00"/>
        <d v="2020-03-07T00:00:00"/>
        <d v="2020-03-06T00:00:00"/>
        <d v="2020-03-05T00:00:00"/>
        <d v="2020-03-04T00:00:00"/>
        <d v="2020-03-03T00:00:00"/>
        <d v="2020-03-02T00:00:00"/>
        <d v="2020-03-01T00:00:00"/>
        <d v="2020-02-29T00:00:00"/>
        <d v="2020-02-28T00:00:00"/>
        <d v="2020-02-27T00:00:00"/>
        <d v="2020-02-26T00:00:00"/>
        <d v="2020-02-25T00:00:00"/>
        <d v="2020-02-24T00:00:00"/>
        <d v="2020-02-23T00:00:00"/>
        <d v="2020-02-22T00:00:00"/>
        <d v="2020-02-21T00:00:00"/>
        <d v="2020-02-20T00:00:00"/>
        <d v="2020-02-19T00:00:00"/>
        <d v="2020-02-18T00:00:00"/>
        <d v="2020-02-17T00:00:00"/>
        <d v="2020-02-16T00:00:00"/>
        <d v="2020-02-15T00:00:00"/>
        <d v="2020-02-14T00:00:00"/>
        <d v="2020-02-13T00:00:00"/>
        <d v="2020-02-12T00:00:00"/>
        <d v="2020-02-11T00:00:00"/>
        <d v="2020-02-10T00:00:00"/>
        <d v="2020-02-09T00:00:00"/>
        <d v="2020-02-08T00:00:00"/>
        <d v="2020-02-07T00:00:00"/>
        <d v="2020-02-06T00:00:00"/>
        <d v="2020-02-05T00:00:00"/>
        <d v="2020-02-04T00:00:00"/>
        <d v="2020-02-03T00:00:00"/>
        <d v="2020-02-02T00:00:00"/>
        <d v="2020-02-01T00:00:00"/>
        <d v="2020-01-31T00:00:00"/>
        <d v="2020-01-30T00:00:00"/>
        <d v="2020-01-29T00:00:00"/>
        <d v="2020-01-28T00:00:00"/>
        <d v="2020-01-27T00:00:00"/>
        <d v="2020-01-26T00:00:00"/>
        <d v="2020-01-25T00:00:00"/>
        <d v="2020-01-24T00:00:00"/>
        <d v="2020-01-23T00:00:00"/>
        <d v="2020-01-22T00:00:00"/>
        <d v="2020-01-21T00:00:00"/>
        <d v="2020-01-20T00:00:00"/>
        <d v="2020-01-19T00:00:00"/>
        <d v="2020-01-18T00:00:00"/>
        <d v="2020-01-17T00:00:00"/>
        <d v="2020-01-16T00:00:00"/>
        <d v="2020-01-15T00:00:00"/>
        <d v="2020-01-14T00:00:00"/>
        <d v="2020-01-13T00:00:00"/>
      </sharedItems>
    </cacheField>
    <cacheField name="yy_mm" numFmtId="0">
      <sharedItems count="15">
        <s v="2021_03"/>
        <s v="2021_02"/>
        <s v="2021_01"/>
        <s v="2020_12"/>
        <s v="2020_11"/>
        <s v="2020_10"/>
        <s v="2020_09"/>
        <s v="2020_08"/>
        <s v="2020_07"/>
        <s v="2020_06"/>
        <s v="2020_05"/>
        <s v="2020_04"/>
        <s v="2020_03"/>
        <s v="2020_02"/>
        <s v="2020_01"/>
      </sharedItems>
    </cacheField>
    <cacheField name="death" numFmtId="0">
      <sharedItems containsString="0" containsBlank="1" containsNumber="1" containsInteger="1" minValue="0" maxValue="515148" count="377">
        <n v="515148"/>
        <n v="514309"/>
        <n v="512629"/>
        <n v="510408"/>
        <n v="508665"/>
        <n v="506216"/>
        <n v="504488"/>
        <n v="503247"/>
        <n v="502196"/>
        <n v="500349"/>
        <n v="498208"/>
        <n v="495070"/>
        <n v="492623"/>
        <n v="490382"/>
        <n v="489147"/>
        <n v="487860"/>
        <n v="485700"/>
        <n v="483223"/>
        <n v="480607"/>
        <n v="478259"/>
        <n v="476906"/>
        <n v="475828"/>
        <n v="474462"/>
        <n v="470995"/>
        <n v="465568"/>
        <n v="461695"/>
        <n v="458250"/>
        <n v="455455"/>
        <n v="454146"/>
        <n v="452671"/>
        <n v="449677"/>
        <n v="446134"/>
        <n v="440922"/>
        <n v="437237"/>
        <n v="433751"/>
        <n v="432189"/>
        <n v="430130"/>
        <n v="427148"/>
        <n v="423645"/>
        <n v="419634"/>
        <n v="415557"/>
        <n v="411823"/>
        <n v="410230"/>
        <n v="408286"/>
        <n v="404695"/>
        <n v="400715"/>
        <n v="396837"/>
        <n v="392428"/>
        <n v="390287"/>
        <n v="388892"/>
        <n v="386839"/>
        <n v="383130"/>
        <n v="379451"/>
        <n v="375536"/>
        <n v="371449"/>
        <n v="367385"/>
        <n v="365652"/>
        <n v="363584"/>
        <n v="360047"/>
        <n v="356267"/>
        <n v="352188"/>
        <n v="348286"/>
        <n v="344802"/>
        <n v="343255"/>
        <n v="341800"/>
        <n v="339394"/>
        <n v="336802"/>
        <n v="333505"/>
        <n v="329605"/>
        <n v="326316"/>
        <n v="324826"/>
        <n v="323429"/>
        <n v="322003"/>
        <n v="320450"/>
        <n v="317492"/>
        <n v="314099"/>
        <n v="310962"/>
        <n v="309482"/>
        <n v="307814"/>
        <n v="305106"/>
        <n v="302240"/>
        <n v="298775"/>
        <n v="295322"/>
        <n v="292398"/>
        <n v="291041"/>
        <n v="289540"/>
        <n v="287043"/>
        <n v="284296"/>
        <n v="281164"/>
        <n v="277995"/>
        <n v="275315"/>
        <n v="274024"/>
        <n v="272861"/>
        <n v="270375"/>
        <n v="267812"/>
        <n v="264990"/>
        <n v="262179"/>
        <n v="259690"/>
        <n v="258653"/>
        <n v="257828"/>
        <n v="256585"/>
        <n v="255181"/>
        <n v="253789"/>
        <n v="251508"/>
        <n v="249417"/>
        <n v="248564"/>
        <n v="247641"/>
        <n v="246090"/>
        <n v="244180"/>
        <n v="242170"/>
        <n v="240285"/>
        <n v="238732"/>
        <n v="238125"/>
        <n v="237413"/>
        <n v="236060"/>
        <n v="234759"/>
        <n v="233647"/>
        <n v="232070"/>
        <n v="230712"/>
        <n v="230135"/>
        <n v="229622"/>
        <n v="228497"/>
        <n v="227312"/>
        <n v="226158"/>
        <n v="225027"/>
        <n v="223510"/>
        <n v="223035"/>
        <n v="222625"/>
        <n v="221667"/>
        <n v="220720"/>
        <n v="219660"/>
        <n v="218613"/>
        <n v="217691"/>
        <n v="217294"/>
        <n v="216903"/>
        <n v="216007"/>
        <n v="215058"/>
        <n v="213941"/>
        <n v="212913"/>
        <n v="212080"/>
        <n v="211637"/>
        <n v="211232"/>
        <n v="210452"/>
        <n v="209561"/>
        <n v="208633"/>
        <n v="207832"/>
        <n v="207114"/>
        <n v="206829"/>
        <n v="206358"/>
        <n v="205667"/>
        <n v="204754"/>
        <n v="203775"/>
        <n v="202846"/>
        <n v="202233"/>
        <n v="201902"/>
        <n v="201522"/>
        <n v="200784"/>
        <n v="199942"/>
        <n v="199080"/>
        <n v="198016"/>
        <n v="197292"/>
        <n v="197046"/>
        <n v="196736"/>
        <n v="195863"/>
        <n v="195016"/>
        <n v="194078"/>
        <n v="192922"/>
        <n v="192063"/>
        <n v="191782"/>
        <n v="191455"/>
        <n v="190708"/>
        <n v="189807"/>
        <n v="188927"/>
        <n v="187737"/>
        <n v="186703"/>
        <n v="186296"/>
        <n v="185904"/>
        <n v="185087"/>
        <n v="184072"/>
        <n v="182911"/>
        <n v="181823"/>
        <n v="181476"/>
        <n v="181249"/>
        <n v="180797"/>
        <n v="179871"/>
        <n v="178872"/>
        <n v="177800"/>
        <n v="176765"/>
        <n v="175751"/>
        <n v="175371"/>
        <n v="174894"/>
        <n v="173877"/>
        <n v="172857"/>
        <n v="171729"/>
        <n v="170429"/>
        <n v="169289"/>
        <n v="168948"/>
        <n v="168371"/>
        <n v="167336"/>
        <n v="166217"/>
        <n v="165088"/>
        <n v="163677"/>
        <n v="162498"/>
        <n v="162087"/>
        <n v="161470"/>
        <n v="160243"/>
        <n v="159017"/>
        <n v="157854"/>
        <n v="156337"/>
        <n v="155017"/>
        <n v="154587"/>
        <n v="153966"/>
        <n v="152880"/>
        <n v="151557"/>
        <n v="150316"/>
        <n v="148961"/>
        <n v="147720"/>
        <n v="147204"/>
        <n v="146708"/>
        <n v="145507"/>
        <n v="144179"/>
        <n v="142931"/>
        <n v="141428"/>
        <n v="140317"/>
        <n v="139251"/>
        <n v="138690"/>
        <n v="137676"/>
        <n v="136501"/>
        <n v="135431"/>
        <n v="134282"/>
        <n v="133241"/>
        <n v="132865"/>
        <n v="132338"/>
        <n v="131462"/>
        <n v="130523"/>
        <n v="129582"/>
        <n v="128719"/>
        <n v="127978"/>
        <n v="127649"/>
        <n v="127177"/>
        <n v="126422"/>
        <n v="125583"/>
        <n v="124720"/>
        <n v="123901"/>
        <n v="122996"/>
        <n v="122759"/>
        <n v="122550"/>
        <n v="122254"/>
        <n v="121651"/>
        <n v="120952"/>
        <n v="120254"/>
        <n v="119675"/>
        <n v="119339"/>
        <n v="119066"/>
        <n v="118558"/>
        <n v="117940"/>
        <n v="117292"/>
        <n v="116588"/>
        <n v="115864"/>
        <n v="115576"/>
        <n v="115283"/>
        <n v="114668"/>
        <n v="114016"/>
        <n v="113334"/>
        <n v="112554"/>
        <n v="111834"/>
        <n v="111449"/>
        <n v="111094"/>
        <n v="110400"/>
        <n v="109634"/>
        <n v="108738"/>
        <n v="107845"/>
        <n v="106959"/>
        <n v="106284"/>
        <n v="105837"/>
        <n v="105123"/>
        <n v="104288"/>
        <n v="103405"/>
        <n v="102430"/>
        <n v="101459"/>
        <n v="100780"/>
        <n v="100125"/>
        <n v="99202"/>
        <n v="98028"/>
        <n v="96793"/>
        <n v="95458"/>
        <n v="94793"/>
        <n v="94237"/>
        <n v="93549"/>
        <n v="92509"/>
        <n v="91219"/>
        <n v="89839"/>
        <n v="88442"/>
        <n v="87125"/>
        <n v="86271"/>
        <n v="85398"/>
        <n v="84161"/>
        <n v="82623"/>
        <n v="80770"/>
        <n v="79040"/>
        <n v="77531"/>
        <n v="76640"/>
        <n v="75605"/>
        <n v="74149"/>
        <n v="72365"/>
        <n v="69617"/>
        <n v="67699"/>
        <n v="65209"/>
        <n v="64181"/>
        <n v="62933"/>
        <n v="61406"/>
        <n v="59597"/>
        <n v="57437"/>
        <n v="54761"/>
        <n v="52683"/>
        <n v="51393"/>
        <n v="50174"/>
        <n v="48545"/>
        <n v="46571"/>
        <n v="44762"/>
        <n v="42677"/>
        <n v="40198"/>
        <n v="38382"/>
        <n v="36619"/>
        <n v="34724"/>
        <n v="32606"/>
        <n v="30412"/>
        <n v="27867"/>
        <n v="25515"/>
        <n v="23882"/>
        <n v="22182"/>
        <n v="20107"/>
        <n v="18024"/>
        <n v="15973"/>
        <n v="13970"/>
        <n v="11932"/>
        <n v="10618"/>
        <n v="9276"/>
        <n v="7798"/>
        <n v="6511"/>
        <n v="5336"/>
        <n v="4330"/>
        <n v="3422"/>
        <n v="2837"/>
        <n v="2332"/>
        <n v="1781"/>
        <n v="1371"/>
        <n v="1058"/>
        <n v="817"/>
        <n v="581"/>
        <n v="480"/>
        <n v="335"/>
        <n v="273"/>
        <n v="203"/>
        <n v="152"/>
        <n v="124"/>
        <n v="102"/>
        <n v="80"/>
        <n v="65"/>
        <n v="57"/>
        <n v="52"/>
        <n v="43"/>
        <n v="37"/>
        <n v="35"/>
        <n v="31"/>
        <n v="27"/>
        <n v="26"/>
        <n v="20"/>
        <n v="16"/>
        <n v="14"/>
        <n v="11"/>
        <n v="8"/>
        <n v="5"/>
        <n v="4"/>
        <n v="2"/>
        <n v="0"/>
        <m/>
      </sharedItems>
    </cacheField>
    <cacheField name="deathIncrease" numFmtId="0">
      <sharedItems containsSemiMixedTypes="0" containsString="0" containsNumber="1" containsInteger="1" minValue="0" maxValue="5212" count="329">
        <n v="839"/>
        <n v="1680"/>
        <n v="2221"/>
        <n v="1743"/>
        <n v="2449"/>
        <n v="1728"/>
        <n v="1241"/>
        <n v="1051"/>
        <n v="1847"/>
        <n v="2141"/>
        <n v="3138"/>
        <n v="2447"/>
        <n v="2241"/>
        <n v="1235"/>
        <n v="1287"/>
        <n v="2160"/>
        <n v="2477"/>
        <n v="2616"/>
        <n v="2348"/>
        <n v="1353"/>
        <n v="1078"/>
        <n v="1475"/>
        <n v="2994"/>
        <n v="3543"/>
        <n v="5212"/>
        <n v="3685"/>
        <n v="3486"/>
        <n v="1562"/>
        <n v="2059"/>
        <n v="2982"/>
        <n v="3503"/>
        <n v="4011"/>
        <n v="4077"/>
        <n v="3734"/>
        <n v="1593"/>
        <n v="1944"/>
        <n v="3591"/>
        <n v="3980"/>
        <n v="3878"/>
        <n v="4409"/>
        <n v="1395"/>
        <n v="2053"/>
        <n v="3709"/>
        <n v="3679"/>
        <n v="3915"/>
        <n v="4087"/>
        <n v="4064"/>
        <n v="1733"/>
        <n v="2068"/>
        <n v="3537"/>
        <n v="3780"/>
        <n v="4079"/>
        <n v="3902"/>
        <n v="3484"/>
        <n v="1547"/>
        <n v="1455"/>
        <n v="2406"/>
        <n v="2592"/>
        <n v="3297"/>
        <n v="3900"/>
        <n v="3289"/>
        <n v="1490"/>
        <n v="1397"/>
        <n v="1426"/>
        <n v="1553"/>
        <n v="2958"/>
        <n v="3393"/>
        <n v="3137"/>
        <n v="1480"/>
        <n v="1668"/>
        <n v="2708"/>
        <n v="2866"/>
        <n v="3465"/>
        <n v="3453"/>
        <n v="2924"/>
        <n v="1357"/>
        <n v="1501"/>
        <n v="2497"/>
        <n v="2747"/>
        <n v="3132"/>
        <n v="3169"/>
        <n v="2680"/>
        <n v="1291"/>
        <n v="1163"/>
        <n v="2486"/>
        <n v="2563"/>
        <n v="2822"/>
        <n v="2811"/>
        <n v="2489"/>
        <n v="1037"/>
        <n v="825"/>
        <n v="1243"/>
        <n v="1404"/>
        <n v="1392"/>
        <n v="2281"/>
        <n v="2091"/>
        <n v="853"/>
        <n v="923"/>
        <n v="1551"/>
        <n v="1910"/>
        <n v="2010"/>
        <n v="1885"/>
        <n v="607"/>
        <n v="712"/>
        <n v="1301"/>
        <n v="1112"/>
        <n v="1577"/>
        <n v="1358"/>
        <n v="577"/>
        <n v="513"/>
        <n v="1125"/>
        <n v="1185"/>
        <n v="1154"/>
        <n v="1131"/>
        <n v="1517"/>
        <n v="475"/>
        <n v="410"/>
        <n v="958"/>
        <n v="947"/>
        <n v="1060"/>
        <n v="1047"/>
        <n v="922"/>
        <n v="397"/>
        <n v="391"/>
        <n v="896"/>
        <n v="949"/>
        <n v="1117"/>
        <n v="1028"/>
        <n v="833"/>
        <n v="443"/>
        <n v="405"/>
        <n v="780"/>
        <n v="891"/>
        <n v="928"/>
        <n v="801"/>
        <n v="718"/>
        <n v="285"/>
        <n v="471"/>
        <n v="691"/>
        <n v="913"/>
        <n v="979"/>
        <n v="929"/>
        <n v="613"/>
        <n v="331"/>
        <n v="380"/>
        <n v="738"/>
        <n v="842"/>
        <n v="862"/>
        <n v="1064"/>
        <n v="724"/>
        <n v="246"/>
        <n v="310"/>
        <n v="873"/>
        <n v="847"/>
        <n v="938"/>
        <n v="1156"/>
        <n v="859"/>
        <n v="281"/>
        <n v="327"/>
        <n v="747"/>
        <n v="901"/>
        <n v="880"/>
        <n v="1190"/>
        <n v="1034"/>
        <n v="407"/>
        <n v="392"/>
        <n v="817"/>
        <n v="1015"/>
        <n v="1161"/>
        <n v="1088"/>
        <n v="347"/>
        <n v="227"/>
        <n v="452"/>
        <n v="926"/>
        <n v="999"/>
        <n v="1072"/>
        <n v="1035"/>
        <n v="1014"/>
        <n v="477"/>
        <n v="1017"/>
        <n v="1020"/>
        <n v="1128"/>
        <n v="1300"/>
        <n v="1140"/>
        <n v="341"/>
        <n v="1119"/>
        <n v="1129"/>
        <n v="1411"/>
        <n v="1179"/>
        <n v="411"/>
        <n v="617"/>
        <n v="1227"/>
        <n v="1226"/>
        <n v="1320"/>
        <n v="430"/>
        <n v="621"/>
        <n v="1086"/>
        <n v="1323"/>
        <n v="1355"/>
        <n v="516"/>
        <n v="496"/>
        <n v="1201"/>
        <n v="1328"/>
        <n v="1248"/>
        <n v="1503"/>
        <n v="1111"/>
        <n v="1066"/>
        <n v="561"/>
        <n v="1175"/>
        <n v="1070"/>
        <n v="1149"/>
        <n v="1041"/>
        <n v="376"/>
        <n v="527"/>
        <n v="876"/>
        <n v="939"/>
        <n v="941"/>
        <n v="863"/>
        <n v="741"/>
        <n v="329"/>
        <n v="472"/>
        <n v="755"/>
        <n v="819"/>
        <n v="905"/>
        <n v="237"/>
        <n v="209"/>
        <n v="296"/>
        <n v="603"/>
        <n v="699"/>
        <n v="698"/>
        <n v="579"/>
        <n v="336"/>
        <n v="273"/>
        <n v="508"/>
        <n v="618"/>
        <n v="648"/>
        <n v="704"/>
        <n v="288"/>
        <n v="293"/>
        <n v="615"/>
        <n v="652"/>
        <n v="682"/>
        <n v="720"/>
        <n v="385"/>
        <n v="355"/>
        <n v="694"/>
        <n v="766"/>
        <n v="893"/>
        <n v="886"/>
        <n v="675"/>
        <n v="447"/>
        <n v="714"/>
        <n v="835"/>
        <n v="883"/>
        <n v="975"/>
        <n v="971"/>
        <n v="679"/>
        <n v="655"/>
        <n v="1174"/>
        <n v="1335"/>
        <n v="665"/>
        <n v="556"/>
        <n v="688"/>
        <n v="1040"/>
        <n v="1290"/>
        <n v="1380"/>
        <n v="1317"/>
        <n v="854"/>
        <n v="1237"/>
        <n v="1538"/>
        <n v="1853"/>
        <n v="1730"/>
        <n v="1509"/>
        <n v="1456"/>
        <n v="1784"/>
        <n v="2748"/>
        <n v="1918"/>
        <n v="2490"/>
        <n v="1527"/>
        <n v="1809"/>
        <n v="2676"/>
        <n v="2078"/>
        <n v="1219"/>
        <n v="1629"/>
        <n v="1974"/>
        <n v="2085"/>
        <n v="2479"/>
        <n v="1816"/>
        <n v="1763"/>
        <n v="1895"/>
        <n v="2118"/>
        <n v="2194"/>
        <n v="2545"/>
        <n v="2352"/>
        <n v="1633"/>
        <n v="1700"/>
        <n v="2075"/>
        <n v="2083"/>
        <n v="2051"/>
        <n v="2003"/>
        <n v="2038"/>
        <n v="1314"/>
        <n v="1342"/>
        <n v="1478"/>
        <n v="1006"/>
        <n v="908"/>
        <n v="585"/>
        <n v="505"/>
        <n v="551"/>
        <n v="313"/>
        <n v="241"/>
        <n v="236"/>
        <n v="101"/>
        <n v="145"/>
        <n v="62"/>
        <n v="70"/>
        <n v="51"/>
        <n v="28"/>
        <n v="22"/>
        <n v="15"/>
        <n v="8"/>
        <n v="5"/>
        <n v="9"/>
        <n v="6"/>
        <n v="2"/>
        <n v="4"/>
        <n v="1"/>
        <n v="3"/>
        <n v="0"/>
      </sharedItems>
    </cacheField>
    <cacheField name="inIcuCumulative" numFmtId="0">
      <sharedItems containsString="0" containsBlank="1" containsNumber="1" containsInteger="1" minValue="74" maxValue="45475" count="349">
        <n v="45475"/>
        <n v="45453"/>
        <n v="45373"/>
        <n v="45293"/>
        <n v="45214"/>
        <n v="45084"/>
        <n v="44956"/>
        <n v="44907"/>
        <n v="44875"/>
        <n v="44791"/>
        <n v="44636"/>
        <n v="44534"/>
        <n v="44420"/>
        <n v="44266"/>
        <n v="44216"/>
        <n v="44166"/>
        <n v="44085"/>
        <n v="43964"/>
        <n v="43823"/>
        <n v="43673"/>
        <n v="43553"/>
        <n v="43516"/>
        <n v="43463"/>
        <n v="43389"/>
        <n v="43291"/>
        <n v="43184"/>
        <n v="43000"/>
        <n v="42833"/>
        <n v="42779"/>
        <n v="42730"/>
        <n v="42626"/>
        <n v="42472"/>
        <n v="42323"/>
        <n v="42148"/>
        <n v="41998"/>
        <n v="41934"/>
        <n v="41872"/>
        <n v="41758"/>
        <n v="41588"/>
        <n v="41402"/>
        <n v="41205"/>
        <n v="41028"/>
        <n v="40931"/>
        <n v="40853"/>
        <n v="40687"/>
        <n v="40481"/>
        <n v="40340"/>
        <n v="40103"/>
        <n v="39973"/>
        <n v="39864"/>
        <n v="39797"/>
        <n v="39626"/>
        <n v="39418"/>
        <n v="39248"/>
        <n v="39049"/>
        <n v="38823"/>
        <n v="38706"/>
        <n v="38607"/>
        <n v="38432"/>
        <n v="38236"/>
        <n v="38064"/>
        <n v="37841"/>
        <n v="37586"/>
        <n v="37433"/>
        <n v="37309"/>
        <n v="37196"/>
        <n v="37066"/>
        <n v="36855"/>
        <n v="36583"/>
        <n v="36308"/>
        <n v="36164"/>
        <n v="36038"/>
        <n v="35945"/>
        <n v="35899"/>
        <n v="35695"/>
        <n v="35428"/>
        <n v="35178"/>
        <n v="35030"/>
        <n v="34949"/>
        <n v="34716"/>
        <n v="34485"/>
        <n v="34237"/>
        <n v="33958"/>
        <n v="33693"/>
        <n v="33494"/>
        <n v="33419"/>
        <n v="33237"/>
        <n v="32919"/>
        <n v="32720"/>
        <n v="32406"/>
        <n v="32120"/>
        <n v="31946"/>
        <n v="31831"/>
        <n v="31608"/>
        <n v="31276"/>
        <n v="31038"/>
        <n v="30749"/>
        <n v="30469"/>
        <n v="30274"/>
        <n v="30109"/>
        <n v="29858"/>
        <n v="29673"/>
        <n v="29540"/>
        <n v="29245"/>
        <n v="28990"/>
        <n v="28828"/>
        <n v="28693"/>
        <n v="28472"/>
        <n v="28216"/>
        <n v="27989"/>
        <n v="27681"/>
        <n v="27437"/>
        <n v="27269"/>
        <n v="27172"/>
        <n v="26997"/>
        <n v="26803"/>
        <n v="26584"/>
        <n v="26335"/>
        <n v="26087"/>
        <n v="25819"/>
        <n v="25721"/>
        <n v="25498"/>
        <n v="25276"/>
        <n v="25041"/>
        <n v="24796"/>
        <n v="24560"/>
        <n v="24457"/>
        <n v="24375"/>
        <n v="24230"/>
        <n v="24082"/>
        <n v="23883"/>
        <n v="23701"/>
        <n v="23542"/>
        <n v="23420"/>
        <n v="23356"/>
        <n v="23221"/>
        <n v="23018"/>
        <n v="22855"/>
        <n v="22662"/>
        <n v="22475"/>
        <n v="22391"/>
        <n v="22320"/>
        <n v="22202"/>
        <n v="22051"/>
        <n v="21889"/>
        <n v="21735"/>
        <n v="21625"/>
        <n v="21553"/>
        <n v="21512"/>
        <n v="21389"/>
        <n v="21217"/>
        <n v="21112"/>
        <n v="20973"/>
        <n v="20812"/>
        <n v="20729"/>
        <n v="20686"/>
        <n v="20612"/>
        <n v="20492"/>
        <n v="20390"/>
        <n v="20247"/>
        <n v="20121"/>
        <n v="20050"/>
        <n v="20002"/>
        <n v="19919"/>
        <n v="19555"/>
        <n v="19452"/>
        <n v="19324"/>
        <n v="19353"/>
        <n v="19281"/>
        <n v="19243"/>
        <n v="19163"/>
        <n v="19057"/>
        <n v="18961"/>
        <n v="18847"/>
        <n v="18748"/>
        <n v="18692"/>
        <n v="18648"/>
        <n v="18549"/>
        <n v="18453"/>
        <n v="18322"/>
        <n v="18189"/>
        <n v="18156"/>
        <n v="18125"/>
        <n v="18089"/>
        <n v="18012"/>
        <n v="17894"/>
        <n v="17784"/>
        <n v="17655"/>
        <n v="17537"/>
        <n v="17439"/>
        <n v="17401"/>
        <n v="17304"/>
        <n v="17181"/>
        <n v="17046"/>
        <n v="16920"/>
        <n v="16787"/>
        <n v="16697"/>
        <n v="16657"/>
        <n v="16563"/>
        <n v="16487"/>
        <n v="16377"/>
        <n v="16123"/>
        <n v="15985"/>
        <n v="15924"/>
        <n v="15891"/>
        <n v="15764"/>
        <n v="15629"/>
        <n v="15524"/>
        <n v="15331"/>
        <n v="15158"/>
        <n v="15081"/>
        <n v="15024"/>
        <n v="14925"/>
        <n v="14810"/>
        <n v="14687"/>
        <n v="14537"/>
        <n v="14370"/>
        <n v="14288"/>
        <n v="14227"/>
        <n v="14044"/>
        <n v="13875"/>
        <n v="13744"/>
        <n v="13559"/>
        <n v="13412"/>
        <n v="13343"/>
        <n v="13279"/>
        <n v="13182"/>
        <n v="12933"/>
        <n v="12790"/>
        <n v="12629"/>
        <n v="12475"/>
        <n v="12393"/>
        <n v="12342"/>
        <n v="12243"/>
        <n v="12091"/>
        <n v="12002"/>
        <n v="11857"/>
        <n v="11749"/>
        <n v="11679"/>
        <n v="11612"/>
        <n v="11523"/>
        <n v="11370"/>
        <n v="11303"/>
        <n v="11177"/>
        <n v="11058"/>
        <n v="11010"/>
        <n v="10977"/>
        <n v="10936"/>
        <n v="10843"/>
        <n v="10752"/>
        <n v="10669"/>
        <n v="10542"/>
        <n v="10473"/>
        <n v="10415"/>
        <n v="10334"/>
        <n v="10257"/>
        <n v="10173"/>
        <n v="10077"/>
        <n v="10002"/>
        <n v="9944"/>
        <n v="9908"/>
        <n v="9876"/>
        <n v="9736"/>
        <n v="9665"/>
        <n v="9590"/>
        <n v="9516"/>
        <n v="9466"/>
        <n v="9430"/>
        <n v="9373"/>
        <n v="9295"/>
        <n v="9225"/>
        <n v="9141"/>
        <n v="9013"/>
        <n v="8957"/>
        <n v="8920"/>
        <n v="8863"/>
        <n v="8787"/>
        <n v="8688"/>
        <n v="8566"/>
        <n v="8485"/>
        <n v="8445"/>
        <n v="8305"/>
        <n v="8235"/>
        <n v="8109"/>
        <n v="8015"/>
        <n v="7899"/>
        <n v="7847"/>
        <n v="7801"/>
        <n v="7770"/>
        <n v="7689"/>
        <n v="7412"/>
        <n v="7319"/>
        <n v="7217"/>
        <n v="7064"/>
        <n v="7003"/>
        <n v="6945"/>
        <n v="6890"/>
        <n v="6795"/>
        <n v="6713"/>
        <n v="6585"/>
        <n v="6488"/>
        <n v="6445"/>
        <n v="6367"/>
        <n v="6294"/>
        <n v="5174"/>
        <n v="4911"/>
        <n v="4794"/>
        <n v="4579"/>
        <n v="4502"/>
        <n v="4386"/>
        <n v="4300"/>
        <n v="4192"/>
        <n v="4093"/>
        <n v="3798"/>
        <n v="3720"/>
        <n v="2571"/>
        <n v="2516"/>
        <n v="2468"/>
        <n v="2428"/>
        <n v="2370"/>
        <n v="2315"/>
        <n v="2193"/>
        <n v="2145"/>
        <n v="2096"/>
        <n v="2052"/>
        <n v="1834"/>
        <n v="1783"/>
        <n v="1715"/>
        <n v="1622"/>
        <n v="1449"/>
        <n v="1399"/>
        <n v="1179"/>
        <n v="918"/>
        <n v="862"/>
        <n v="738"/>
        <n v="663"/>
        <n v="609"/>
        <n v="403"/>
        <n v="335"/>
        <n v="305"/>
        <n v="256"/>
        <n v="230"/>
        <n v="187"/>
        <n v="156"/>
        <n v="140"/>
        <n v="124"/>
        <n v="91"/>
        <n v="74"/>
        <m/>
      </sharedItems>
    </cacheField>
    <cacheField name="inIcuCurrently" numFmtId="0">
      <sharedItems containsString="0" containsBlank="1" containsNumber="1" containsInteger="1" minValue="1299" maxValue="23912" count="344">
        <n v="8137"/>
        <n v="8409"/>
        <n v="8634"/>
        <n v="8970"/>
        <n v="9359"/>
        <n v="9465"/>
        <n v="9595"/>
        <n v="9802"/>
        <n v="10114"/>
        <n v="10466"/>
        <n v="10846"/>
        <n v="11026"/>
        <n v="11272"/>
        <n v="11536"/>
        <n v="11862"/>
        <n v="12120"/>
        <n v="12491"/>
        <n v="13045"/>
        <n v="13103"/>
        <n v="13616"/>
        <n v="13799"/>
        <n v="14047"/>
        <n v="14396"/>
        <n v="14775"/>
        <n v="15190"/>
        <n v="15788"/>
        <n v="16129"/>
        <n v="16174"/>
        <n v="16616"/>
        <n v="17093"/>
        <n v="17284"/>
        <n v="17918"/>
        <n v="18147"/>
        <n v="18388"/>
        <n v="18572"/>
        <n v="18968"/>
        <n v="19130"/>
        <n v="19609"/>
        <n v="20113"/>
        <n v="20497"/>
        <n v="20573"/>
        <n v="20875"/>
        <n v="21168"/>
        <n v="21657"/>
        <n v="22008"/>
        <n v="22309"/>
        <n v="22809"/>
        <n v="23029"/>
        <n v="23226"/>
        <n v="23432"/>
        <n v="23524"/>
        <n v="23593"/>
        <n v="23891"/>
        <n v="23857"/>
        <n v="23881"/>
        <n v="23501"/>
        <n v="23640"/>
        <n v="23718"/>
        <n v="23912"/>
        <n v="23821"/>
        <n v="23708"/>
        <n v="23509"/>
        <n v="23435"/>
        <n v="23243"/>
        <n v="23133"/>
        <n v="23255"/>
        <n v="23097"/>
        <n v="23069"/>
        <n v="22838"/>
        <n v="22579"/>
        <n v="22447"/>
        <n v="22373"/>
        <n v="22418"/>
        <n v="22623"/>
        <n v="22489"/>
        <n v="22213"/>
        <n v="21884"/>
        <n v="21763"/>
        <n v="21692"/>
        <n v="21745"/>
        <n v="21912"/>
        <n v="21943"/>
        <n v="21897"/>
        <n v="21458"/>
        <n v="21230"/>
        <n v="21198"/>
        <n v="21012"/>
        <n v="21024"/>
        <n v="20903"/>
        <n v="20475"/>
        <n v="20097"/>
        <n v="20145"/>
        <n v="19947"/>
        <n v="19853"/>
        <n v="19714"/>
        <n v="19687"/>
        <n v="19292"/>
        <n v="18807"/>
        <n v="18437"/>
        <n v="18249"/>
        <n v="18056"/>
        <n v="18019"/>
        <n v="17738"/>
        <n v="17317"/>
        <n v="17060"/>
        <n v="16411"/>
        <n v="16264"/>
        <n v="16146"/>
        <n v="15759"/>
        <n v="15557"/>
        <n v="15009"/>
        <n v="14471"/>
        <n v="13849"/>
        <n v="13491"/>
        <n v="13280"/>
        <n v="12917"/>
        <n v="12626"/>
        <n v="12057"/>
        <n v="11636"/>
        <n v="11223"/>
        <n v="11215"/>
        <n v="11213"/>
        <n v="11050"/>
        <n v="10892"/>
        <n v="10538"/>
        <n v="9957"/>
        <n v="9665"/>
        <n v="9613"/>
        <n v="9550"/>
        <n v="9320"/>
        <n v="9133"/>
        <n v="8985"/>
        <n v="8946"/>
        <n v="8590"/>
        <n v="8675"/>
        <n v="8342"/>
        <n v="8180"/>
        <n v="8291"/>
        <n v="8206"/>
        <n v="8063"/>
        <n v="7383"/>
        <n v="7466"/>
        <n v="7333"/>
        <n v="7303"/>
        <n v="7236"/>
        <n v="7104"/>
        <n v="6860"/>
        <n v="6749"/>
        <n v="6752"/>
        <n v="6775"/>
        <n v="6694"/>
        <n v="6591"/>
        <n v="6490"/>
        <n v="6292"/>
        <n v="6056"/>
        <n v="6073"/>
        <n v="6195"/>
        <n v="6262"/>
        <n v="6241"/>
        <n v="6172"/>
        <n v="6048"/>
        <n v="6170"/>
        <n v="6143"/>
        <n v="6220"/>
        <n v="6274"/>
        <n v="6200"/>
        <n v="6188"/>
        <n v="6138"/>
        <n v="6100"/>
        <n v="6163"/>
        <n v="6175"/>
        <n v="6285"/>
        <n v="6303"/>
        <n v="6308"/>
        <n v="6249"/>
        <n v="6233"/>
        <n v="6451"/>
        <n v="6376"/>
        <n v="6522"/>
        <n v="6659"/>
        <n v="6543"/>
        <n v="6630"/>
        <n v="6700"/>
        <n v="6766"/>
        <n v="6922"/>
        <n v="6923"/>
        <n v="7091"/>
        <n v="7084"/>
        <n v="7047"/>
        <n v="7268"/>
        <n v="7413"/>
        <n v="7564"/>
        <n v="7712"/>
        <n v="7742"/>
        <n v="7854"/>
        <n v="7949"/>
        <n v="8207"/>
        <n v="8358"/>
        <n v="8486"/>
        <n v="8747"/>
        <n v="8859"/>
        <n v="8881"/>
        <n v="8958"/>
        <n v="9087"/>
        <n v="9277"/>
        <n v="9480"/>
        <n v="9564"/>
        <n v="9135"/>
        <n v="9209"/>
        <n v="9307"/>
        <n v="9662"/>
        <n v="9698"/>
        <n v="9996"/>
        <n v="9988"/>
        <n v="10207"/>
        <n v="10233"/>
        <n v="10415"/>
        <n v="10450"/>
        <n v="10473"/>
        <n v="10519"/>
        <n v="10535"/>
        <n v="10463"/>
        <n v="10328"/>
        <n v="10353"/>
        <n v="10380"/>
        <n v="10389"/>
        <n v="10423"/>
        <n v="10460"/>
        <n v="6717"/>
        <n v="6551"/>
        <n v="6384"/>
        <n v="6397"/>
        <n v="6349"/>
        <n v="6328"/>
        <n v="6238"/>
        <n v="6063"/>
        <n v="5930"/>
        <n v="5939"/>
        <n v="5899"/>
        <n v="5843"/>
        <n v="5872"/>
        <n v="5838"/>
        <n v="5678"/>
        <n v="5653"/>
        <n v="5633"/>
        <n v="5597"/>
        <n v="5636"/>
        <n v="5492"/>
        <n v="5426"/>
        <n v="5389"/>
        <n v="5252"/>
        <n v="5314"/>
        <n v="5290"/>
        <n v="5319"/>
        <n v="5292"/>
        <n v="5392"/>
        <n v="5325"/>
        <n v="5195"/>
        <n v="5229"/>
        <n v="5337"/>
        <n v="5472"/>
        <n v="5608"/>
        <n v="5570"/>
        <n v="5700"/>
        <n v="5749"/>
        <n v="5883"/>
        <n v="6009"/>
        <n v="6075"/>
        <n v="6256"/>
        <n v="6453"/>
        <n v="6398"/>
        <n v="6501"/>
        <n v="6762"/>
        <n v="6921"/>
        <n v="7044"/>
        <n v="7229"/>
        <n v="7410"/>
        <n v="7592"/>
        <n v="7625"/>
        <n v="7960"/>
        <n v="8170"/>
        <n v="8392"/>
        <n v="8552"/>
        <n v="8580"/>
        <n v="8467"/>
        <n v="8491"/>
        <n v="8739"/>
        <n v="9042"/>
        <n v="9092"/>
        <n v="9522"/>
        <n v="9598"/>
        <n v="9748"/>
        <n v="9945"/>
        <n v="10276"/>
        <n v="10476"/>
        <n v="10655"/>
        <n v="10991"/>
        <n v="11241"/>
        <n v="11153"/>
        <n v="11382"/>
        <n v="11504"/>
        <n v="11786"/>
        <n v="12135"/>
        <n v="12480"/>
        <n v="12620"/>
        <n v="12701"/>
        <n v="12724"/>
        <n v="12904"/>
        <n v="12861"/>
        <n v="13246"/>
        <n v="13550"/>
        <n v="13562"/>
        <n v="13812"/>
        <n v="14093"/>
        <n v="14411"/>
        <n v="14623"/>
        <n v="14737"/>
        <n v="15016"/>
        <n v="14945"/>
        <n v="14463"/>
        <n v="14385"/>
        <n v="14764"/>
        <n v="14910"/>
        <n v="15136"/>
        <n v="14639"/>
        <n v="13605"/>
        <n v="13597"/>
        <n v="13293"/>
        <n v="12693"/>
        <n v="12445"/>
        <n v="9978"/>
        <n v="7079"/>
        <n v="5811"/>
        <n v="5500"/>
        <n v="4928"/>
        <n v="4513"/>
        <n v="3937"/>
        <n v="3487"/>
        <n v="3087"/>
        <n v="2456"/>
        <n v="2174"/>
        <n v="1792"/>
        <n v="1299"/>
        <m/>
      </sharedItems>
    </cacheField>
    <cacheField name="hospitalizedIncrease" numFmtId="0">
      <sharedItems containsSemiMixedTypes="0" containsString="0" containsNumber="1" containsInteger="1" minValue="-2856" maxValue="17287" count="350">
        <n v="726"/>
        <n v="503"/>
        <n v="2781"/>
        <n v="1530"/>
        <n v="2172"/>
        <n v="1871"/>
        <n v="1024"/>
        <n v="879"/>
        <n v="1428"/>
        <n v="1933"/>
        <n v="1982"/>
        <n v="2164"/>
        <n v="1305"/>
        <n v="997"/>
        <n v="1732"/>
        <n v="2674"/>
        <n v="2497"/>
        <n v="2857"/>
        <n v="2094"/>
        <n v="1130"/>
        <n v="1236"/>
        <n v="1805"/>
        <n v="2347"/>
        <n v="2460"/>
        <n v="3226"/>
        <n v="3144"/>
        <n v="1638"/>
        <n v="1543"/>
        <n v="2443"/>
        <n v="2940"/>
        <n v="3402"/>
        <n v="3975"/>
        <n v="3285"/>
        <n v="1766"/>
        <n v="2171"/>
        <n v="3147"/>
        <n v="2835"/>
        <n v="3500"/>
        <n v="4134"/>
        <n v="3705"/>
        <n v="2515"/>
        <n v="1909"/>
        <n v="6652"/>
        <n v="4325"/>
        <n v="4053"/>
        <n v="5105"/>
        <n v="3206"/>
        <n v="2839"/>
        <n v="2167"/>
        <n v="4039"/>
        <n v="4000"/>
        <n v="3792"/>
        <n v="5312"/>
        <n v="4657"/>
        <n v="3045"/>
        <n v="2413"/>
        <n v="6683"/>
        <n v="4705"/>
        <n v="6607"/>
        <n v="4290"/>
        <n v="3892"/>
        <n v="2226"/>
        <n v="3051"/>
        <n v="4550"/>
        <n v="4348"/>
        <n v="5514"/>
        <n v="5261"/>
        <n v="3723"/>
        <n v="2302"/>
        <n v="2292"/>
        <n v="2047"/>
        <n v="4289"/>
        <n v="4795"/>
        <n v="4567"/>
        <n v="3111"/>
        <n v="2382"/>
        <n v="3429"/>
        <n v="5214"/>
        <n v="5167"/>
        <n v="4776"/>
        <n v="4430"/>
        <n v="3461"/>
        <n v="2314"/>
        <n v="3789"/>
        <n v="5411"/>
        <n v="4450"/>
        <n v="5300"/>
        <n v="4410"/>
        <n v="2311"/>
        <n v="3513"/>
        <n v="4654"/>
        <n v="5369"/>
        <n v="5238"/>
        <n v="4916"/>
        <n v="3394"/>
        <n v="2429"/>
        <n v="3485"/>
        <n v="3418"/>
        <n v="2333"/>
        <n v="4538"/>
        <n v="4685"/>
        <n v="2291"/>
        <n v="3375"/>
        <n v="3903"/>
        <n v="4456"/>
        <n v="4352"/>
        <n v="3887"/>
        <n v="2907"/>
        <n v="1868"/>
        <n v="3468"/>
        <n v="3673"/>
        <n v="3562"/>
        <n v="3281"/>
        <n v="4070"/>
        <n v="2176"/>
        <n v="1467"/>
        <n v="2341"/>
        <n v="3121"/>
        <n v="2553"/>
        <n v="3107"/>
        <n v="3135"/>
        <n v="1399"/>
        <n v="1166"/>
        <n v="2116"/>
        <n v="2403"/>
        <n v="2321"/>
        <n v="2461"/>
        <n v="2290"/>
        <n v="1697"/>
        <n v="1076"/>
        <n v="1822"/>
        <n v="15058"/>
        <n v="2505"/>
        <n v="2123"/>
        <n v="2309"/>
        <n v="1605"/>
        <n v="813"/>
        <n v="1546"/>
        <n v="1866"/>
        <n v="2010"/>
        <n v="2437"/>
        <n v="2058"/>
        <n v="1106"/>
        <n v="981"/>
        <n v="1486"/>
        <n v="1735"/>
        <n v="2134"/>
        <n v="2138"/>
        <n v="-752"/>
        <n v="1447"/>
        <n v="663"/>
        <n v="1088"/>
        <n v="1443"/>
        <n v="1757"/>
        <n v="1618"/>
        <n v="1673"/>
        <n v="1181"/>
        <n v="613"/>
        <n v="1225"/>
        <n v="1322"/>
        <n v="1484"/>
        <n v="1454"/>
        <n v="1534"/>
        <n v="1064"/>
        <n v="525"/>
        <n v="1051"/>
        <n v="1423"/>
        <n v="1549"/>
        <n v="1461"/>
        <n v="912"/>
        <n v="545"/>
        <n v="1145"/>
        <n v="1510"/>
        <n v="1498"/>
        <n v="1970"/>
        <n v="934"/>
        <n v="474"/>
        <n v="499"/>
        <n v="1173"/>
        <n v="1249"/>
        <n v="1488"/>
        <n v="1521"/>
        <n v="1867"/>
        <n v="710"/>
        <n v="662"/>
        <n v="1299"/>
        <n v="1642"/>
        <n v="1654"/>
        <n v="1804"/>
        <n v="1988"/>
        <n v="1031"/>
        <n v="698"/>
        <n v="1603"/>
        <n v="1783"/>
        <n v="1983"/>
        <n v="2261"/>
        <n v="1224"/>
        <n v="685"/>
        <n v="1891"/>
        <n v="2141"/>
        <n v="2675"/>
        <n v="2971"/>
        <n v="2624"/>
        <n v="1554"/>
        <n v="862"/>
        <n v="1494"/>
        <n v="7994"/>
        <n v="2615"/>
        <n v="2118"/>
        <n v="4423"/>
        <n v="1558"/>
        <n v="831"/>
        <n v="2386"/>
        <n v="2532"/>
        <n v="3291"/>
        <n v="2860"/>
        <n v="4068"/>
        <n v="1631"/>
        <n v="1380"/>
        <n v="1820"/>
        <n v="3063"/>
        <n v="2373"/>
        <n v="2238"/>
        <n v="2551"/>
        <n v="1563"/>
        <n v="888"/>
        <n v="1992"/>
        <n v="2485"/>
        <n v="2210"/>
        <n v="2388"/>
        <n v="2246"/>
        <n v="1120"/>
        <n v="894"/>
        <n v="5088"/>
        <n v="2196"/>
        <n v="1661"/>
        <n v="1890"/>
        <n v="1976"/>
        <n v="762"/>
        <n v="582"/>
        <n v="872"/>
        <n v="1358"/>
        <n v="1429"/>
        <n v="1473"/>
        <n v="731"/>
        <n v="547"/>
        <n v="1058"/>
        <n v="1542"/>
        <n v="1296"/>
        <n v="1246"/>
        <n v="1271"/>
        <n v="824"/>
        <n v="519"/>
        <n v="699"/>
        <n v="1578"/>
        <n v="1108"/>
        <n v="1077"/>
        <n v="1184"/>
        <n v="664"/>
        <n v="610"/>
        <n v="954"/>
        <n v="1376"/>
        <n v="1526"/>
        <n v="1239"/>
        <n v="1279"/>
        <n v="1071"/>
        <n v="655"/>
        <n v="989"/>
        <n v="1518"/>
        <n v="-2856"/>
        <n v="2145"/>
        <n v="2862"/>
        <n v="895"/>
        <n v="1421"/>
        <n v="1571"/>
        <n v="1594"/>
        <n v="1561"/>
        <n v="17287"/>
        <n v="898"/>
        <n v="1028"/>
        <n v="1385"/>
        <n v="3949"/>
        <n v="4547"/>
        <n v="1756"/>
        <n v="1548"/>
        <n v="1132"/>
        <n v="1134"/>
        <n v="1796"/>
        <n v="1314"/>
        <n v="3160"/>
        <n v="1786"/>
        <n v="1374"/>
        <n v="1043"/>
        <n v="1680"/>
        <n v="6230"/>
        <n v="4191"/>
        <n v="2154"/>
        <n v="1932"/>
        <n v="1765"/>
        <n v="1855"/>
        <n v="1995"/>
        <n v="9874"/>
        <n v="2946"/>
        <n v="2014"/>
        <n v="2245"/>
        <n v="2215"/>
        <n v="2297"/>
        <n v="2820"/>
        <n v="3086"/>
        <n v="2736"/>
        <n v="2177"/>
        <n v="3440"/>
        <n v="3366"/>
        <n v="3172"/>
        <n v="3502"/>
        <n v="4491"/>
        <n v="3322"/>
        <n v="3735"/>
        <n v="4911"/>
        <n v="3829"/>
        <n v="4387"/>
        <n v="2931"/>
        <n v="2962"/>
        <n v="3953"/>
        <n v="4993"/>
        <n v="4621"/>
        <n v="4164"/>
        <n v="4148"/>
        <n v="3995"/>
        <n v="2473"/>
        <n v="2797"/>
        <n v="2406"/>
        <n v="2589"/>
        <n v="2449"/>
        <n v="1954"/>
        <n v="1186"/>
        <n v="950"/>
        <n v="962"/>
        <n v="1849"/>
        <n v="44"/>
        <n v="34"/>
        <n v="18"/>
        <n v="33"/>
        <n v="6"/>
        <n v="10"/>
        <n v="4"/>
        <n v="5"/>
        <n v="3"/>
        <n v="0"/>
        <n v="1"/>
      </sharedItems>
    </cacheField>
    <cacheField name="hospitalizedCurrently" numFmtId="0">
      <sharedItems containsString="0" containsBlank="1" containsNumber="1" containsInteger="1" minValue="325" maxValue="132474" count="356">
        <n v="40212"/>
        <n v="41401"/>
        <n v="42541"/>
        <n v="44172"/>
        <n v="45462"/>
        <n v="46388"/>
        <n v="46738"/>
        <n v="47352"/>
        <n v="48871"/>
        <n v="51112"/>
        <n v="52669"/>
        <n v="54118"/>
        <n v="55058"/>
        <n v="55403"/>
        <n v="56159"/>
        <n v="58222"/>
        <n v="59882"/>
        <n v="62300"/>
        <n v="63405"/>
        <n v="64533"/>
        <n v="65455"/>
        <n v="67023"/>
        <n v="69283"/>
        <n v="71497"/>
        <n v="74225"/>
        <n v="76979"/>
        <n v="79179"/>
        <n v="80055"/>
        <n v="81439"/>
        <n v="84233"/>
        <n v="86373"/>
        <n v="88668"/>
        <n v="91440"/>
        <n v="92880"/>
        <n v="93536"/>
        <n v="95013"/>
        <n v="97561"/>
        <n v="101003"/>
        <n v="104303"/>
        <n v="107444"/>
        <n v="108960"/>
        <n v="109936"/>
        <n v="110628"/>
        <n v="113609"/>
        <n v="116264"/>
        <n v="119949"/>
        <n v="122700"/>
        <n v="123820"/>
        <n v="123848"/>
        <n v="124387"/>
        <n v="126139"/>
        <n v="127235"/>
        <n v="128947"/>
        <n v="130391"/>
        <n v="131326"/>
        <n v="129793"/>
        <n v="129223"/>
        <n v="130781"/>
        <n v="131921"/>
        <n v="132370"/>
        <n v="132474"/>
        <n v="131195"/>
        <n v="128210"/>
        <n v="125562"/>
        <n v="123614"/>
        <n v="125047"/>
        <n v="125423"/>
        <n v="125220"/>
        <n v="124686"/>
        <n v="121202"/>
        <n v="118720"/>
        <n v="117344"/>
        <n v="118948"/>
        <n v="120200"/>
        <n v="119463"/>
        <n v="117777"/>
        <n v="115358"/>
        <n v="113601"/>
        <n v="113914"/>
        <n v="113955"/>
        <n v="114492"/>
        <n v="113257"/>
        <n v="112816"/>
        <n v="110573"/>
        <n v="109298"/>
        <n v="108461"/>
        <n v="108101"/>
        <n v="107300"/>
        <n v="106671"/>
        <n v="104637"/>
        <n v="102122"/>
        <n v="101501"/>
        <n v="101192"/>
        <n v="101309"/>
        <n v="100746"/>
        <n v="100327"/>
        <n v="98736"/>
        <n v="96134"/>
        <n v="93357"/>
        <n v="91762"/>
        <n v="89913"/>
        <n v="90564"/>
        <n v="90043"/>
        <n v="88132"/>
        <n v="85945"/>
        <n v="83882"/>
        <n v="83346"/>
        <n v="82318"/>
        <n v="80669"/>
        <n v="79478"/>
        <n v="77047"/>
        <n v="73320"/>
        <n v="70202"/>
        <n v="69588"/>
        <n v="68585"/>
        <n v="67236"/>
        <n v="65549"/>
        <n v="62119"/>
        <n v="59342"/>
        <n v="56942"/>
        <n v="56037"/>
        <n v="55005"/>
        <n v="53380"/>
        <n v="52166"/>
        <n v="50509"/>
        <n v="48750"/>
        <n v="47615"/>
        <n v="47486"/>
        <n v="46880"/>
        <n v="46191"/>
        <n v="45214"/>
        <n v="44391"/>
        <n v="42988"/>
        <n v="41883"/>
        <n v="42087"/>
        <n v="41614"/>
        <n v="41114"/>
        <n v="40397"/>
        <n v="39391"/>
        <n v="37976"/>
        <n v="36536"/>
        <n v="37474"/>
        <n v="37479"/>
        <n v="37423"/>
        <n v="37184"/>
        <n v="36171"/>
        <n v="35148"/>
        <n v="34609"/>
        <n v="34700"/>
        <n v="34974"/>
        <n v="34446"/>
        <n v="33565"/>
        <n v="32726"/>
        <n v="31426"/>
        <n v="30063"/>
        <n v="30209"/>
        <n v="30880"/>
        <n v="30942"/>
        <n v="31021"/>
        <n v="30601"/>
        <n v="29696"/>
        <n v="29579"/>
        <n v="29670"/>
        <n v="29888"/>
        <n v="30159"/>
        <n v="30015"/>
        <n v="29645"/>
        <n v="28849"/>
        <n v="28724"/>
        <n v="29185"/>
        <n v="29651"/>
        <n v="30035"/>
        <n v="30345"/>
        <n v="30427"/>
        <n v="30071"/>
        <n v="29921"/>
        <n v="30758"/>
        <n v="31530"/>
        <n v="32521"/>
        <n v="32653"/>
        <n v="32339"/>
        <n v="32116"/>
        <n v="32497"/>
        <n v="33626"/>
        <n v="34177"/>
        <n v="34753"/>
        <n v="35660"/>
        <n v="35338"/>
        <n v="35453"/>
        <n v="35801"/>
        <n v="36516"/>
        <n v="37356"/>
        <n v="37498"/>
        <n v="38515"/>
        <n v="38831"/>
        <n v="38806"/>
        <n v="39064"/>
        <n v="40017"/>
        <n v="41049"/>
        <n v="42109"/>
        <n v="43406"/>
        <n v="43840"/>
        <n v="43614"/>
        <n v="44155"/>
        <n v="44922"/>
        <n v="45868"/>
        <n v="47303"/>
        <n v="48067"/>
        <n v="48600"/>
        <n v="48751"/>
        <n v="48997"/>
        <n v="50071"/>
        <n v="51327"/>
        <n v="53219"/>
        <n v="53435"/>
        <n v="53436"/>
        <n v="53517"/>
        <n v="54106"/>
        <n v="54554"/>
        <n v="55721"/>
        <n v="56571"/>
        <n v="57422"/>
        <n v="57185"/>
        <n v="58987"/>
        <n v="58731"/>
        <n v="59382"/>
        <n v="59800"/>
        <n v="59860"/>
        <n v="59758"/>
        <n v="59476"/>
        <n v="58518"/>
        <n v="58052"/>
        <n v="57822"/>
        <n v="57871"/>
        <n v="57602"/>
        <n v="56340"/>
        <n v="55678"/>
        <n v="52860"/>
        <n v="51982"/>
        <n v="51724"/>
        <n v="44051"/>
        <n v="43207"/>
        <n v="41949"/>
        <n v="39960"/>
        <n v="38872"/>
        <n v="38281"/>
        <n v="37927"/>
        <n v="37646"/>
        <n v="36526"/>
        <n v="35337"/>
        <n v="33742"/>
        <n v="32575"/>
        <n v="32566"/>
        <n v="31850"/>
        <n v="31922"/>
        <n v="31270"/>
        <n v="30355"/>
        <n v="28963"/>
        <n v="28325"/>
        <n v="28084"/>
        <n v="28693"/>
        <n v="28538"/>
        <n v="28647"/>
        <n v="28370"/>
        <n v="28034"/>
        <n v="28020"/>
        <n v="28578"/>
        <n v="29306"/>
        <n v="29850"/>
        <n v="30961"/>
        <n v="31179"/>
        <n v="31105"/>
        <n v="31490"/>
        <n v="31994"/>
        <n v="32502"/>
        <n v="32802"/>
        <n v="33227"/>
        <n v="33956"/>
        <n v="34325"/>
        <n v="34925"/>
        <n v="35759"/>
        <n v="36942"/>
        <n v="38000"/>
        <n v="38300"/>
        <n v="37751"/>
        <n v="37703"/>
        <n v="37742"/>
        <n v="38625"/>
        <n v="40008"/>
        <n v="41359"/>
        <n v="41856"/>
        <n v="42023"/>
        <n v="41940"/>
        <n v="42019"/>
        <n v="43515"/>
        <n v="44553"/>
        <n v="45923"/>
        <n v="46921"/>
        <n v="47343"/>
        <n v="46550"/>
        <n v="46735"/>
        <n v="48581"/>
        <n v="49770"/>
        <n v="51445"/>
        <n v="52609"/>
        <n v="53164"/>
        <n v="52375"/>
        <n v="52623"/>
        <n v="54008"/>
        <n v="54897"/>
        <n v="54905"/>
        <n v="56009"/>
        <n v="56034"/>
        <n v="56183"/>
        <n v="56161"/>
        <n v="57340"/>
        <n v="57370"/>
        <n v="59214"/>
        <n v="59207"/>
        <n v="59779"/>
        <n v="56721"/>
        <n v="56497"/>
        <n v="57799"/>
        <n v="58892"/>
        <n v="59496"/>
        <n v="59930"/>
        <n v="59610"/>
        <n v="56211"/>
        <n v="55294"/>
        <n v="55563"/>
        <n v="53167"/>
        <n v="51323"/>
        <n v="45359"/>
        <n v="43849"/>
        <n v="36159"/>
        <n v="32180"/>
        <n v="30456"/>
        <n v="25723"/>
        <n v="22995"/>
        <n v="20906"/>
        <n v="18155"/>
        <n v="15892"/>
        <n v="14055"/>
        <n v="12393"/>
        <n v="10887"/>
        <n v="7805"/>
        <n v="5140"/>
        <n v="3938"/>
        <n v="2812"/>
        <n v="2173"/>
        <n v="1492"/>
        <n v="1042"/>
        <n v="617"/>
        <n v="416"/>
        <n v="325"/>
        <m/>
      </sharedItems>
    </cacheField>
    <cacheField name="hospitalizedCumulative" numFmtId="0">
      <sharedItems containsString="0" containsBlank="1" containsNumber="1" containsInteger="1" minValue="4" maxValue="878613" count="367">
        <n v="878613"/>
        <n v="877887"/>
        <n v="877384"/>
        <n v="874603"/>
        <n v="873073"/>
        <n v="870901"/>
        <n v="869030"/>
        <n v="868006"/>
        <n v="867127"/>
        <n v="865699"/>
        <n v="863766"/>
        <n v="861784"/>
        <n v="859612"/>
        <n v="857448"/>
        <n v="856143"/>
        <n v="855146"/>
        <n v="853414"/>
        <n v="850740"/>
        <n v="848243"/>
        <n v="845386"/>
        <n v="843292"/>
        <n v="842162"/>
        <n v="840926"/>
        <n v="839121"/>
        <n v="836774"/>
        <n v="834314"/>
        <n v="831088"/>
        <n v="827944"/>
        <n v="826306"/>
        <n v="824763"/>
        <n v="822320"/>
        <n v="819380"/>
        <n v="815978"/>
        <n v="812003"/>
        <n v="808718"/>
        <n v="806952"/>
        <n v="804781"/>
        <n v="801634"/>
        <n v="798799"/>
        <n v="795299"/>
        <n v="791165"/>
        <n v="787460"/>
        <n v="784945"/>
        <n v="783036"/>
        <n v="776384"/>
        <n v="772059"/>
        <n v="768006"/>
        <n v="762901"/>
        <n v="759695"/>
        <n v="756856"/>
        <n v="754689"/>
        <n v="750650"/>
        <n v="746650"/>
        <n v="742858"/>
        <n v="737546"/>
        <n v="732889"/>
        <n v="729844"/>
        <n v="727431"/>
        <n v="720748"/>
        <n v="716043"/>
        <n v="710731"/>
        <n v="704124"/>
        <n v="699834"/>
        <n v="695942"/>
        <n v="693716"/>
        <n v="690665"/>
        <n v="686115"/>
        <n v="681767"/>
        <n v="676253"/>
        <n v="670992"/>
        <n v="667269"/>
        <n v="664967"/>
        <n v="662675"/>
        <n v="660628"/>
        <n v="656339"/>
        <n v="651544"/>
        <n v="646977"/>
        <n v="643866"/>
        <n v="641484"/>
        <n v="638055"/>
        <n v="632841"/>
        <n v="627674"/>
        <n v="622898"/>
        <n v="618468"/>
        <n v="615007"/>
        <n v="612693"/>
        <n v="608904"/>
        <n v="603493"/>
        <n v="599043"/>
        <n v="593743"/>
        <n v="589333"/>
        <n v="585872"/>
        <n v="583561"/>
        <n v="580048"/>
        <n v="575394"/>
        <n v="570025"/>
        <n v="564787"/>
        <n v="559871"/>
        <n v="556477"/>
        <n v="554048"/>
        <n v="550563"/>
        <n v="547145"/>
        <n v="544812"/>
        <n v="540274"/>
        <n v="535589"/>
        <n v="532754"/>
        <n v="530463"/>
        <n v="527088"/>
        <n v="523185"/>
        <n v="518729"/>
        <n v="514377"/>
        <n v="510490"/>
        <n v="507583"/>
        <n v="505715"/>
        <n v="502247"/>
        <n v="498574"/>
        <n v="495012"/>
        <n v="491731"/>
        <n v="487661"/>
        <n v="485485"/>
        <n v="484018"/>
        <n v="481677"/>
        <n v="478556"/>
        <n v="476003"/>
        <n v="472896"/>
        <n v="469761"/>
        <n v="468362"/>
        <n v="467196"/>
        <n v="465080"/>
        <n v="462677"/>
        <n v="460356"/>
        <n v="457895"/>
        <n v="455605"/>
        <n v="453908"/>
        <n v="452832"/>
        <n v="451010"/>
        <n v="435952"/>
        <n v="433447"/>
        <n v="431324"/>
        <n v="429015"/>
        <n v="427410"/>
        <n v="426597"/>
        <n v="425051"/>
        <n v="423185"/>
        <n v="421175"/>
        <n v="418738"/>
        <n v="416680"/>
        <n v="415574"/>
        <n v="414593"/>
        <n v="413107"/>
        <n v="411372"/>
        <n v="409238"/>
        <n v="407100"/>
        <n v="407852"/>
        <n v="406405"/>
        <n v="405742"/>
        <n v="404654"/>
        <n v="403211"/>
        <n v="401454"/>
        <n v="399836"/>
        <n v="398163"/>
        <n v="396982"/>
        <n v="396369"/>
        <n v="395144"/>
        <n v="393822"/>
        <n v="392338"/>
        <n v="390884"/>
        <n v="389350"/>
        <n v="388286"/>
        <n v="387761"/>
        <n v="386710"/>
        <n v="385287"/>
        <n v="383738"/>
        <n v="382277"/>
        <n v="380793"/>
        <n v="379881"/>
        <n v="379336"/>
        <n v="378191"/>
        <n v="376681"/>
        <n v="375183"/>
        <n v="373213"/>
        <n v="372279"/>
        <n v="371805"/>
        <n v="371306"/>
        <n v="370133"/>
        <n v="368884"/>
        <n v="367396"/>
        <n v="365875"/>
        <n v="364008"/>
        <n v="363298"/>
        <n v="362636"/>
        <n v="361337"/>
        <n v="359695"/>
        <n v="358041"/>
        <n v="356237"/>
        <n v="354249"/>
        <n v="353218"/>
        <n v="352520"/>
        <n v="350917"/>
        <n v="349134"/>
        <n v="347151"/>
        <n v="345168"/>
        <n v="342907"/>
        <n v="341683"/>
        <n v="340998"/>
        <n v="339107"/>
        <n v="336966"/>
        <n v="334291"/>
        <n v="331320"/>
        <n v="328696"/>
        <n v="327142"/>
        <n v="326280"/>
        <n v="324786"/>
        <n v="316792"/>
        <n v="314177"/>
        <n v="312059"/>
        <n v="307636"/>
        <n v="306078"/>
        <n v="305247"/>
        <n v="302861"/>
        <n v="300329"/>
        <n v="297038"/>
        <n v="294178"/>
        <n v="290110"/>
        <n v="288479"/>
        <n v="287099"/>
        <n v="285279"/>
        <n v="282216"/>
        <n v="279843"/>
        <n v="277605"/>
        <n v="275054"/>
        <n v="273491"/>
        <n v="272603"/>
        <n v="270611"/>
        <n v="268126"/>
        <n v="265916"/>
        <n v="263528"/>
        <n v="261282"/>
        <n v="260162"/>
        <n v="259268"/>
        <n v="254180"/>
        <n v="251984"/>
        <n v="250323"/>
        <n v="248433"/>
        <n v="246457"/>
        <n v="245695"/>
        <n v="245113"/>
        <n v="244241"/>
        <n v="242883"/>
        <n v="241186"/>
        <n v="239757"/>
        <n v="238284"/>
        <n v="237553"/>
        <n v="237006"/>
        <n v="235948"/>
        <n v="234406"/>
        <n v="233110"/>
        <n v="231864"/>
        <n v="230593"/>
        <n v="229769"/>
        <n v="229250"/>
        <n v="228551"/>
        <n v="226973"/>
        <n v="225865"/>
        <n v="224788"/>
        <n v="223604"/>
        <n v="222940"/>
        <n v="222330"/>
        <n v="221376"/>
        <n v="220000"/>
        <n v="218474"/>
        <n v="217235"/>
        <n v="215956"/>
        <n v="214885"/>
        <n v="214230"/>
        <n v="213241"/>
        <n v="211723"/>
        <n v="214579"/>
        <n v="212434"/>
        <n v="210699"/>
        <n v="207837"/>
        <n v="206942"/>
        <n v="205521"/>
        <n v="203950"/>
        <n v="202356"/>
        <n v="200795"/>
        <n v="183508"/>
        <n v="182610"/>
        <n v="181582"/>
        <n v="180197"/>
        <n v="176248"/>
        <n v="171701"/>
        <n v="169945"/>
        <n v="168397"/>
        <n v="167265"/>
        <n v="166131"/>
        <n v="164335"/>
        <n v="163021"/>
        <n v="159861"/>
        <n v="158075"/>
        <n v="156589"/>
        <n v="155215"/>
        <n v="154172"/>
        <n v="152492"/>
        <n v="146262"/>
        <n v="142071"/>
        <n v="139917"/>
        <n v="137985"/>
        <n v="136220"/>
        <n v="134365"/>
        <n v="132370"/>
        <n v="122496"/>
        <n v="120114"/>
        <n v="117168"/>
        <n v="115154"/>
        <n v="112909"/>
        <n v="110694"/>
        <n v="108397"/>
        <n v="106009"/>
        <n v="103189"/>
        <n v="100103"/>
        <n v="97367"/>
        <n v="95058"/>
        <n v="92881"/>
        <n v="89441"/>
        <n v="86075"/>
        <n v="82903"/>
        <n v="79401"/>
        <n v="76229"/>
        <n v="71738"/>
        <n v="68416"/>
        <n v="64681"/>
        <n v="59770"/>
        <n v="55941"/>
        <n v="51554"/>
        <n v="48623"/>
        <n v="45661"/>
        <n v="41708"/>
        <n v="36715"/>
        <n v="32094"/>
        <n v="27930"/>
        <n v="23782"/>
        <n v="19787"/>
        <n v="17314"/>
        <n v="14517"/>
        <n v="12111"/>
        <n v="9522"/>
        <n v="7073"/>
        <n v="5119"/>
        <n v="3933"/>
        <n v="2983"/>
        <n v="2021"/>
        <n v="172"/>
        <n v="128"/>
        <n v="94"/>
        <n v="76"/>
        <n v="43"/>
        <n v="37"/>
        <n v="27"/>
        <n v="23"/>
        <n v="17"/>
        <n v="12"/>
        <n v="9"/>
        <n v="6"/>
        <n v="5"/>
        <n v="4"/>
        <m/>
      </sharedItems>
    </cacheField>
    <cacheField name="negative" numFmtId="0">
      <sharedItems containsString="0" containsBlank="1" containsNumber="1" containsInteger="1" minValue="2" maxValue="74582825" count="373">
        <n v="74582825"/>
        <n v="74450990"/>
        <n v="74307155"/>
        <n v="74035238"/>
        <n v="73857281"/>
        <n v="73590280"/>
        <n v="73334501"/>
        <n v="73216424"/>
        <n v="73012825"/>
        <n v="72807735"/>
        <n v="72530906"/>
        <n v="72258697"/>
        <n v="72013379"/>
        <n v="71788112"/>
        <n v="71664501"/>
        <n v="71507723"/>
        <n v="71365933"/>
        <n v="71141178"/>
        <n v="70922687"/>
        <n v="70689021"/>
        <n v="70587919"/>
        <n v="70444531"/>
        <n v="70272654"/>
        <n v="70038361"/>
        <n v="69782378"/>
        <n v="69522254"/>
        <n v="69366393"/>
        <n v="69029225"/>
        <n v="68887069"/>
        <n v="68678766"/>
        <n v="68396289"/>
        <n v="68125535"/>
        <n v="67908039"/>
        <n v="67683540"/>
        <n v="67516458"/>
        <n v="67171483"/>
        <n v="66946890"/>
        <n v="66714591"/>
        <n v="66430423"/>
        <n v="66160756"/>
        <n v="65916203"/>
        <n v="65538753"/>
        <n v="65321747"/>
        <n v="65098300"/>
        <n v="64823753"/>
        <n v="64539361"/>
        <n v="64283193"/>
        <n v="63970291"/>
        <n v="63599369"/>
        <n v="63406544"/>
        <n v="63128702"/>
        <n v="62902360"/>
        <n v="62491363"/>
        <n v="62185469"/>
        <n v="61947584"/>
        <n v="61518789"/>
        <n v="61292981"/>
        <n v="61022599"/>
        <n v="60732416"/>
        <n v="60412132"/>
        <n v="60165554"/>
        <n v="59902466"/>
        <n v="59422210"/>
        <n v="59273596"/>
        <n v="59058013"/>
        <n v="58836221"/>
        <n v="58644173"/>
        <n v="58381318"/>
        <n v="58166211"/>
        <n v="57964513"/>
        <n v="57654792"/>
        <n v="57450504"/>
        <n v="57235949"/>
        <n v="57065259"/>
        <n v="56743142"/>
        <n v="56438180"/>
        <n v="56170134"/>
        <n v="55730338"/>
        <n v="55481072"/>
        <n v="55280309"/>
        <n v="54829514"/>
        <n v="54583082"/>
        <n v="54279236"/>
        <n v="53962524"/>
        <n v="53506446"/>
        <n v="53206636"/>
        <n v="52980433"/>
        <n v="52629992"/>
        <n v="52318403"/>
        <n v="51940084"/>
        <n v="51647749"/>
        <n v="51378638"/>
        <n v="51078947"/>
        <n v="50722169"/>
        <n v="50411774"/>
        <n v="50105551"/>
        <n v="50764325"/>
        <n v="50500626"/>
        <n v="50156395"/>
        <n v="49929607"/>
        <n v="49605194"/>
        <n v="49220614"/>
        <n v="49040673"/>
        <n v="48646508"/>
        <n v="48285922"/>
        <n v="47954715"/>
        <n v="47580860"/>
        <n v="47204327"/>
        <n v="46756160"/>
        <n v="46431771"/>
        <n v="46084856"/>
        <n v="45784358"/>
        <n v="45534900"/>
        <n v="45134549"/>
        <n v="44834103"/>
        <n v="44502129"/>
        <n v="44230579"/>
        <n v="43947336"/>
        <n v="43743959"/>
        <n v="43460293"/>
        <n v="43220658"/>
        <n v="42862789"/>
        <n v="42548344"/>
        <n v="42245917"/>
        <n v="42043319"/>
        <n v="41787471"/>
        <n v="41504027"/>
        <n v="41275424"/>
        <n v="40949659"/>
        <n v="40742964"/>
        <n v="40425870"/>
        <n v="40159937"/>
        <n v="39939297"/>
        <n v="39671263"/>
        <n v="39402583"/>
        <n v="39142812"/>
        <n v="38837959"/>
        <n v="38536182"/>
        <n v="38334630"/>
        <n v="38133111"/>
        <n v="37785642"/>
        <n v="37591664"/>
        <n v="37331107"/>
        <n v="37058663"/>
        <n v="36795408"/>
        <n v="36651298"/>
        <n v="36438624"/>
        <n v="36226499"/>
        <n v="36006859"/>
        <n v="35708305"/>
        <n v="35427873"/>
        <n v="35420950"/>
        <n v="35188676"/>
        <n v="35003573"/>
        <n v="34760024"/>
        <n v="34461789"/>
        <n v="34279219"/>
        <n v="33967631"/>
        <n v="33752797"/>
        <n v="33525821"/>
        <n v="33321891"/>
        <n v="33063497"/>
        <n v="32870381"/>
        <n v="32592858"/>
        <n v="32319146"/>
        <n v="32064596"/>
        <n v="31840636"/>
        <n v="31582537"/>
        <n v="31435785"/>
        <n v="31169829"/>
        <n v="30890761"/>
        <n v="30613715"/>
        <n v="30368264"/>
        <n v="30185904"/>
        <n v="29969089"/>
        <n v="29770264"/>
        <n v="29543917"/>
        <n v="29316279"/>
        <n v="29071387"/>
        <n v="28874310"/>
        <n v="28682344"/>
        <n v="28559054"/>
        <n v="28367179"/>
        <n v="28161045"/>
        <n v="27942509"/>
        <n v="27685998"/>
        <n v="27458917"/>
        <n v="27247820"/>
        <n v="27068610"/>
        <n v="26887882"/>
        <n v="26667080"/>
        <n v="26409914"/>
        <n v="26185279"/>
        <n v="25941680"/>
        <n v="25725096"/>
        <n v="25500592"/>
        <n v="25280953"/>
        <n v="25152471"/>
        <n v="24922745"/>
        <n v="24671146"/>
        <n v="24462674"/>
        <n v="24219442"/>
        <n v="24013625"/>
        <n v="23826651"/>
        <n v="23568460"/>
        <n v="23319226"/>
        <n v="23010089"/>
        <n v="22753455"/>
        <n v="22517903"/>
        <n v="22287303"/>
        <n v="22076979"/>
        <n v="21816395"/>
        <n v="21623274"/>
        <n v="21359508"/>
        <n v="21092297"/>
        <n v="20860585"/>
        <n v="20623166"/>
        <n v="20414733"/>
        <n v="20164047"/>
        <n v="19930653"/>
        <n v="19832267"/>
        <n v="19570448"/>
        <n v="19284351"/>
        <n v="19048716"/>
        <n v="18807242"/>
        <n v="18517095"/>
        <n v="18236000"/>
        <n v="17922213"/>
        <n v="17611705"/>
        <n v="17348422"/>
        <n v="17107462"/>
        <n v="16860965"/>
        <n v="16594788"/>
        <n v="16380378"/>
        <n v="16102433"/>
        <n v="15815486"/>
        <n v="15547284"/>
        <n v="15287742"/>
        <n v="15062492"/>
        <n v="14798883"/>
        <n v="14533974"/>
        <n v="14245332"/>
        <n v="13961363"/>
        <n v="13750190"/>
        <n v="13541630"/>
        <n v="13370071"/>
        <n v="13158631"/>
        <n v="12947436"/>
        <n v="12699902"/>
        <n v="12471239"/>
        <n v="12247033"/>
        <n v="12021777"/>
        <n v="11774867"/>
        <n v="11546910"/>
        <n v="11330989"/>
        <n v="11110640"/>
        <n v="10862746"/>
        <n v="10678109"/>
        <n v="10506682"/>
        <n v="10340087"/>
        <n v="10167222"/>
        <n v="9968477"/>
        <n v="9733740"/>
        <n v="9547747"/>
        <n v="9354081"/>
        <n v="9173553"/>
        <n v="9006210"/>
        <n v="8836996"/>
        <n v="8639466"/>
        <n v="8411162"/>
        <n v="8261533"/>
        <n v="8092697"/>
        <n v="7937347"/>
        <n v="7805049"/>
        <n v="7616701"/>
        <n v="7392509"/>
        <n v="7158917"/>
        <n v="6978487"/>
        <n v="6792714"/>
        <n v="6631124"/>
        <n v="6473010"/>
        <n v="6325825"/>
        <n v="6158176"/>
        <n v="5961884"/>
        <n v="5773627"/>
        <n v="5622565"/>
        <n v="5510215"/>
        <n v="5342296"/>
        <n v="5214235"/>
        <n v="5096015"/>
        <n v="4923162"/>
        <n v="4695065"/>
        <n v="4527786"/>
        <n v="4361811"/>
        <n v="4234501"/>
        <n v="4094486"/>
        <n v="3964409"/>
        <n v="3840573"/>
        <n v="3703302"/>
        <n v="3586607"/>
        <n v="3477334"/>
        <n v="3270189"/>
        <n v="3176227"/>
        <n v="3064985"/>
        <n v="2960022"/>
        <n v="2866079"/>
        <n v="2777003"/>
        <n v="2672124"/>
        <n v="2582879"/>
        <n v="2487236"/>
        <n v="2408131"/>
        <n v="2303573"/>
        <n v="2221895"/>
        <n v="2134434"/>
        <n v="2065114"/>
        <n v="2002149"/>
        <n v="1926826"/>
        <n v="1822023"/>
        <n v="1738744"/>
        <n v="1673902"/>
        <n v="1888055"/>
        <n v="1824141"/>
        <n v="1753290"/>
        <n v="1684240"/>
        <n v="1613835"/>
        <n v="1544636"/>
        <n v="1464897"/>
        <n v="1406993"/>
        <n v="1333409"/>
        <n v="1274807"/>
        <n v="1207069"/>
        <n v="1144129"/>
        <n v="1087969"/>
        <n v="1005239"/>
        <n v="937209"/>
        <n v="858250"/>
        <n v="788432"/>
        <n v="754654"/>
        <n v="611183"/>
        <n v="556316"/>
        <n v="505315"/>
        <n v="460477"/>
        <n v="416393"/>
        <n v="365756"/>
        <n v="323526"/>
        <n v="255660"/>
        <n v="210381"/>
        <n v="167771"/>
        <n v="134502"/>
        <n v="101385"/>
        <n v="80062"/>
        <n v="67635"/>
        <n v="51632"/>
        <n v="39928"/>
        <n v="31569"/>
        <n v="26117"/>
        <n v="21090"/>
        <n v="9628"/>
        <n v="7057"/>
        <n v="5441"/>
        <n v="4292"/>
        <n v="3301"/>
        <n v="2280"/>
        <n v="1786"/>
        <n v="1344"/>
        <n v="1148"/>
        <n v="874"/>
        <n v="713"/>
        <n v="581"/>
        <n v="5"/>
        <n v="3"/>
        <n v="2"/>
        <m/>
      </sharedItems>
    </cacheField>
    <cacheField name="negativeIncrease" numFmtId="0">
      <sharedItems containsString="0" containsBlank="1" containsNumber="1" containsInteger="1" minValue="-658774" maxValue="480256" count="373">
        <n v="131835"/>
        <n v="143835"/>
        <n v="271917"/>
        <n v="177957"/>
        <n v="267001"/>
        <n v="255779"/>
        <n v="118077"/>
        <n v="203599"/>
        <n v="205090"/>
        <n v="276829"/>
        <n v="272209"/>
        <n v="245318"/>
        <n v="225267"/>
        <n v="123611"/>
        <n v="156778"/>
        <n v="141790"/>
        <n v="224755"/>
        <n v="218491"/>
        <n v="233666"/>
        <n v="101102"/>
        <n v="143388"/>
        <n v="171877"/>
        <n v="234293"/>
        <n v="255983"/>
        <n v="260124"/>
        <n v="155861"/>
        <n v="337168"/>
        <n v="142156"/>
        <n v="208303"/>
        <n v="282477"/>
        <n v="270754"/>
        <n v="217496"/>
        <n v="224499"/>
        <n v="167082"/>
        <n v="344975"/>
        <n v="224593"/>
        <n v="232299"/>
        <n v="284168"/>
        <n v="269667"/>
        <n v="244553"/>
        <n v="377450"/>
        <n v="217006"/>
        <n v="223447"/>
        <n v="274547"/>
        <n v="284392"/>
        <n v="256168"/>
        <n v="312902"/>
        <n v="370922"/>
        <n v="192825"/>
        <n v="277842"/>
        <n v="226342"/>
        <n v="410997"/>
        <n v="305894"/>
        <n v="237885"/>
        <n v="428795"/>
        <n v="225808"/>
        <n v="270382"/>
        <n v="290183"/>
        <n v="320284"/>
        <n v="246578"/>
        <n v="263088"/>
        <n v="480256"/>
        <n v="148614"/>
        <n v="215583"/>
        <n v="221792"/>
        <n v="192048"/>
        <n v="262855"/>
        <n v="215107"/>
        <n v="201698"/>
        <n v="309721"/>
        <n v="204288"/>
        <n v="214555"/>
        <n v="170690"/>
        <n v="322117"/>
        <n v="304962"/>
        <n v="268046"/>
        <n v="439796"/>
        <n v="249266"/>
        <n v="200763"/>
        <n v="450795"/>
        <n v="246432"/>
        <n v="303846"/>
        <n v="316712"/>
        <n v="456078"/>
        <n v="299810"/>
        <n v="226203"/>
        <n v="350441"/>
        <n v="311589"/>
        <n v="378319"/>
        <n v="292335"/>
        <n v="269111"/>
        <n v="299691"/>
        <n v="356778"/>
        <n v="310395"/>
        <n v="306223"/>
        <n v="-658774"/>
        <n v="263699"/>
        <n v="344231"/>
        <n v="226788"/>
        <n v="324413"/>
        <n v="384580"/>
        <n v="179941"/>
        <n v="394165"/>
        <n v="360586"/>
        <n v="331207"/>
        <n v="373855"/>
        <n v="376533"/>
        <n v="448167"/>
        <n v="324389"/>
        <n v="346915"/>
        <n v="300498"/>
        <n v="249458"/>
        <n v="400351"/>
        <n v="300446"/>
        <n v="331974"/>
        <n v="271550"/>
        <n v="283243"/>
        <n v="203377"/>
        <n v="283666"/>
        <n v="239635"/>
        <n v="357869"/>
        <n v="314445"/>
        <n v="302427"/>
        <n v="202598"/>
        <n v="255848"/>
        <n v="283444"/>
        <n v="228603"/>
        <n v="325765"/>
        <n v="206695"/>
        <n v="317094"/>
        <n v="265933"/>
        <n v="220640"/>
        <n v="268034"/>
        <n v="268680"/>
        <n v="259771"/>
        <n v="304853"/>
        <n v="301777"/>
        <n v="201552"/>
        <n v="201519"/>
        <n v="347469"/>
        <n v="193978"/>
        <n v="260557"/>
        <n v="272444"/>
        <n v="263255"/>
        <n v="144110"/>
        <n v="212674"/>
        <n v="212125"/>
        <n v="219640"/>
        <n v="298554"/>
        <n v="280432"/>
        <n v="6923"/>
        <n v="232274"/>
        <n v="185103"/>
        <n v="243549"/>
        <n v="298235"/>
        <n v="182570"/>
        <n v="311588"/>
        <n v="214834"/>
        <n v="226976"/>
        <n v="203930"/>
        <n v="258394"/>
        <n v="193116"/>
        <n v="277523"/>
        <n v="273712"/>
        <n v="254550"/>
        <n v="223960"/>
        <n v="258099"/>
        <n v="146752"/>
        <n v="265956"/>
        <n v="279068"/>
        <n v="277046"/>
        <n v="245451"/>
        <n v="182360"/>
        <n v="216815"/>
        <n v="198825"/>
        <n v="226347"/>
        <n v="227638"/>
        <n v="244892"/>
        <n v="197077"/>
        <n v="191966"/>
        <n v="123290"/>
        <n v="191875"/>
        <n v="206134"/>
        <n v="218536"/>
        <n v="256511"/>
        <n v="227081"/>
        <n v="211097"/>
        <n v="179210"/>
        <n v="180728"/>
        <n v="220802"/>
        <n v="257166"/>
        <n v="224635"/>
        <n v="243599"/>
        <n v="216584"/>
        <n v="224504"/>
        <n v="219639"/>
        <n v="128482"/>
        <n v="229726"/>
        <n v="251599"/>
        <n v="208472"/>
        <n v="243232"/>
        <n v="205817"/>
        <n v="186974"/>
        <n v="258191"/>
        <n v="249234"/>
        <n v="309137"/>
        <n v="256634"/>
        <n v="235552"/>
        <n v="230600"/>
        <n v="210324"/>
        <n v="260584"/>
        <n v="193121"/>
        <n v="263766"/>
        <n v="267211"/>
        <n v="231712"/>
        <n v="237419"/>
        <n v="208433"/>
        <n v="250686"/>
        <n v="233394"/>
        <n v="98386"/>
        <n v="261819"/>
        <n v="286097"/>
        <n v="235635"/>
        <n v="241474"/>
        <n v="290147"/>
        <n v="281095"/>
        <n v="313787"/>
        <n v="310508"/>
        <n v="263283"/>
        <n v="240960"/>
        <n v="246497"/>
        <n v="266177"/>
        <n v="214410"/>
        <n v="277945"/>
        <n v="286947"/>
        <n v="268202"/>
        <n v="259542"/>
        <n v="225250"/>
        <n v="263609"/>
        <n v="264909"/>
        <n v="288642"/>
        <n v="283969"/>
        <n v="211173"/>
        <n v="208560"/>
        <n v="171559"/>
        <n v="211440"/>
        <n v="211195"/>
        <n v="247534"/>
        <n v="228663"/>
        <n v="224206"/>
        <n v="225256"/>
        <n v="246910"/>
        <n v="227957"/>
        <n v="215921"/>
        <n v="220349"/>
        <n v="247894"/>
        <n v="184637"/>
        <n v="171427"/>
        <n v="166595"/>
        <n v="172865"/>
        <n v="198745"/>
        <n v="234737"/>
        <n v="185993"/>
        <n v="193666"/>
        <n v="180528"/>
        <n v="167343"/>
        <n v="169214"/>
        <n v="197530"/>
        <n v="228304"/>
        <n v="149629"/>
        <n v="168836"/>
        <n v="155350"/>
        <n v="132298"/>
        <n v="188348"/>
        <n v="224192"/>
        <n v="233592"/>
        <n v="180430"/>
        <n v="185773"/>
        <n v="161590"/>
        <n v="158114"/>
        <n v="147185"/>
        <n v="167649"/>
        <n v="196292"/>
        <n v="188257"/>
        <n v="151062"/>
        <n v="112350"/>
        <n v="167919"/>
        <n v="128061"/>
        <n v="118220"/>
        <n v="172853"/>
        <n v="228097"/>
        <n v="167279"/>
        <n v="165975"/>
        <n v="127310"/>
        <n v="140015"/>
        <n v="130077"/>
        <n v="123836"/>
        <n v="137271"/>
        <n v="116695"/>
        <n v="109273"/>
        <n v="207145"/>
        <n v="93962"/>
        <n v="111242"/>
        <n v="104963"/>
        <n v="93943"/>
        <n v="89076"/>
        <n v="104879"/>
        <n v="89245"/>
        <n v="95643"/>
        <n v="79105"/>
        <n v="104558"/>
        <n v="81678"/>
        <n v="87461"/>
        <n v="69320"/>
        <n v="62965"/>
        <n v="75323"/>
        <n v="104803"/>
        <n v="83279"/>
        <n v="64842"/>
        <n v="-214153"/>
        <n v="63914"/>
        <n v="70851"/>
        <n v="69050"/>
        <n v="70405"/>
        <n v="69199"/>
        <n v="79739"/>
        <n v="57904"/>
        <n v="73584"/>
        <n v="58602"/>
        <n v="67738"/>
        <n v="62940"/>
        <n v="56160"/>
        <n v="82730"/>
        <n v="68030"/>
        <n v="78959"/>
        <n v="69818"/>
        <n v="33778"/>
        <n v="143471"/>
        <n v="54867"/>
        <n v="51001"/>
        <n v="44838"/>
        <n v="44084"/>
        <n v="50637"/>
        <n v="42230"/>
        <n v="67866"/>
        <n v="45279"/>
        <n v="42610"/>
        <n v="33269"/>
        <n v="33117"/>
        <n v="21323"/>
        <n v="12427"/>
        <n v="16003"/>
        <n v="11704"/>
        <n v="8359"/>
        <n v="5452"/>
        <n v="5027"/>
        <n v="11462"/>
        <n v="2571"/>
        <n v="1616"/>
        <n v="1149"/>
        <n v="991"/>
        <n v="1021"/>
        <n v="494"/>
        <n v="442"/>
        <n v="196"/>
        <n v="274"/>
        <n v="161"/>
        <n v="132"/>
        <n v="576"/>
        <n v="2"/>
        <n v="1"/>
        <n v="0"/>
        <m/>
      </sharedItems>
    </cacheField>
    <cacheField name="onVentilatorCumulative" numFmtId="0">
      <sharedItems containsString="0" containsBlank="1" containsNumber="1" containsInteger="1" minValue="32" maxValue="4281" count="323">
        <n v="4281"/>
        <n v="4280"/>
        <n v="4275"/>
        <n v="4267"/>
        <n v="4260"/>
        <n v="4257"/>
        <n v="4252"/>
        <n v="4247"/>
        <n v="4233"/>
        <n v="4227"/>
        <n v="4214"/>
        <n v="4200"/>
        <n v="4197"/>
        <n v="4187"/>
        <n v="4178"/>
        <n v="4154"/>
        <n v="4149"/>
        <n v="4143"/>
        <n v="4141"/>
        <n v="4140"/>
        <n v="4126"/>
        <n v="4113"/>
        <n v="4106"/>
        <n v="4092"/>
        <n v="4080"/>
        <n v="4079"/>
        <n v="4078"/>
        <n v="4060"/>
        <n v="4059"/>
        <n v="4044"/>
        <n v="4035"/>
        <n v="4025"/>
        <n v="4019"/>
        <n v="4016"/>
        <n v="4011"/>
        <n v="4000"/>
        <n v="3985"/>
        <n v="3976"/>
        <n v="3949"/>
        <n v="3943"/>
        <n v="3941"/>
        <n v="3919"/>
        <n v="3910"/>
        <n v="3897"/>
        <n v="3883"/>
        <n v="3865"/>
        <n v="3860"/>
        <n v="3858"/>
        <n v="3845"/>
        <n v="3829"/>
        <n v="3811"/>
        <n v="3796"/>
        <n v="3773"/>
        <n v="3771"/>
        <n v="3767"/>
        <n v="3756"/>
        <n v="3748"/>
        <n v="3739"/>
        <n v="3718"/>
        <n v="3692"/>
        <n v="3688"/>
        <n v="3684"/>
        <n v="3681"/>
        <n v="3672"/>
        <n v="3653"/>
        <n v="3635"/>
        <n v="3612"/>
        <n v="3604"/>
        <n v="3593"/>
        <n v="3592"/>
        <n v="3587"/>
        <n v="3579"/>
        <n v="3554"/>
        <n v="3539"/>
        <n v="3530"/>
        <n v="3529"/>
        <n v="3519"/>
        <n v="3504"/>
        <n v="3488"/>
        <n v="3460"/>
        <n v="3442"/>
        <n v="3432"/>
        <n v="3430"/>
        <n v="3424"/>
        <n v="3394"/>
        <n v="3376"/>
        <n v="3359"/>
        <n v="3328"/>
        <n v="3322"/>
        <n v="3321"/>
        <n v="3305"/>
        <n v="3280"/>
        <n v="3252"/>
        <n v="3223"/>
        <n v="3205"/>
        <n v="3184"/>
        <n v="3179"/>
        <n v="3171"/>
        <n v="3153"/>
        <n v="3147"/>
        <n v="3123"/>
        <n v="3106"/>
        <n v="3094"/>
        <n v="3087"/>
        <n v="3078"/>
        <n v="3052"/>
        <n v="3024"/>
        <n v="3004"/>
        <n v="2988"/>
        <n v="2975"/>
        <n v="2972"/>
        <n v="2967"/>
        <n v="2954"/>
        <n v="2947"/>
        <n v="2922"/>
        <n v="2907"/>
        <n v="2900"/>
        <n v="2898"/>
        <n v="2885"/>
        <n v="2872"/>
        <n v="2853"/>
        <n v="2833"/>
        <n v="2809"/>
        <n v="2797"/>
        <n v="2786"/>
        <n v="2776"/>
        <n v="2760"/>
        <n v="2744"/>
        <n v="2719"/>
        <n v="2703"/>
        <n v="2693"/>
        <n v="2691"/>
        <n v="2679"/>
        <n v="2641"/>
        <n v="2622"/>
        <n v="2593"/>
        <n v="2577"/>
        <n v="2557"/>
        <n v="2553"/>
        <n v="2547"/>
        <n v="2531"/>
        <n v="2516"/>
        <n v="2485"/>
        <n v="2464"/>
        <n v="2454"/>
        <n v="2451"/>
        <n v="2437"/>
        <n v="2427"/>
        <n v="2410"/>
        <n v="2388"/>
        <n v="2370"/>
        <n v="2362"/>
        <n v="2358"/>
        <n v="2348"/>
        <n v="2334"/>
        <n v="2319"/>
        <n v="2298"/>
        <n v="2285"/>
        <n v="2277"/>
        <n v="2272"/>
        <n v="2264"/>
        <n v="2177"/>
        <n v="2154"/>
        <n v="2130"/>
        <n v="2116"/>
        <n v="2112"/>
        <n v="2111"/>
        <n v="2107"/>
        <n v="2092"/>
        <n v="2090"/>
        <n v="2071"/>
        <n v="2061"/>
        <n v="2056"/>
        <n v="2051"/>
        <n v="2031"/>
        <n v="2008"/>
        <n v="1994"/>
        <n v="1975"/>
        <n v="1967"/>
        <n v="1960"/>
        <n v="1956"/>
        <n v="1943"/>
        <n v="1928"/>
        <n v="1918"/>
        <n v="1902"/>
        <n v="1877"/>
        <n v="1870"/>
        <n v="1864"/>
        <n v="1856"/>
        <n v="1831"/>
        <n v="1809"/>
        <n v="1789"/>
        <n v="1764"/>
        <n v="1737"/>
        <n v="1736"/>
        <n v="1730"/>
        <n v="1716"/>
        <n v="1705"/>
        <n v="1695"/>
        <n v="1678"/>
        <n v="1665"/>
        <n v="1663"/>
        <n v="1649"/>
        <n v="1629"/>
        <n v="1612"/>
        <n v="1592"/>
        <n v="1578"/>
        <n v="1561"/>
        <n v="1549"/>
        <n v="1534"/>
        <n v="1524"/>
        <n v="1493"/>
        <n v="1463"/>
        <n v="1448"/>
        <n v="1445"/>
        <n v="1437"/>
        <n v="1415"/>
        <n v="1400"/>
        <n v="1372"/>
        <n v="1356"/>
        <n v="1336"/>
        <n v="1300"/>
        <n v="1297"/>
        <n v="1280"/>
        <n v="1258"/>
        <n v="1242"/>
        <n v="1223"/>
        <n v="1216"/>
        <n v="1211"/>
        <n v="1200"/>
        <n v="1175"/>
        <n v="1166"/>
        <n v="1154"/>
        <n v="1142"/>
        <n v="1136"/>
        <n v="1128"/>
        <n v="1118"/>
        <n v="1138"/>
        <n v="1103"/>
        <n v="1084"/>
        <n v="1070"/>
        <n v="1064"/>
        <n v="1063"/>
        <n v="1059"/>
        <n v="1041"/>
        <n v="1027"/>
        <n v="1008"/>
        <n v="990"/>
        <n v="983"/>
        <n v="977"/>
        <n v="966"/>
        <n v="951"/>
        <n v="934"/>
        <n v="918"/>
        <n v="909"/>
        <n v="904"/>
        <n v="888"/>
        <n v="884"/>
        <n v="869"/>
        <n v="857"/>
        <n v="845"/>
        <n v="835"/>
        <n v="834"/>
        <n v="830"/>
        <n v="814"/>
        <n v="792"/>
        <n v="780"/>
        <n v="771"/>
        <n v="762"/>
        <n v="753"/>
        <n v="750"/>
        <n v="740"/>
        <n v="723"/>
        <n v="717"/>
        <n v="710"/>
        <n v="704"/>
        <n v="698"/>
        <n v="689"/>
        <n v="676"/>
        <n v="666"/>
        <n v="650"/>
        <n v="642"/>
        <n v="639"/>
        <n v="638"/>
        <n v="633"/>
        <n v="616"/>
        <n v="613"/>
        <n v="606"/>
        <n v="602"/>
        <n v="593"/>
        <n v="592"/>
        <n v="589"/>
        <n v="582"/>
        <n v="572"/>
        <n v="559"/>
        <n v="551"/>
        <n v="547"/>
        <n v="543"/>
        <n v="531"/>
        <n v="529"/>
        <n v="449"/>
        <n v="439"/>
        <n v="430"/>
        <n v="425"/>
        <n v="375"/>
        <n v="376"/>
        <n v="373"/>
        <n v="365"/>
        <n v="252"/>
        <n v="227"/>
        <n v="214"/>
        <n v="205"/>
        <n v="187"/>
        <n v="176"/>
        <n v="223"/>
        <n v="221"/>
        <n v="208"/>
        <n v="158"/>
        <n v="152"/>
        <n v="39"/>
        <n v="43"/>
        <n v="32"/>
        <m/>
      </sharedItems>
    </cacheField>
    <cacheField name="onVentilatorCurrently" numFmtId="0">
      <sharedItems containsString="0" containsBlank="1" containsNumber="1" containsInteger="1" minValue="167" maxValue="8004" count="333">
        <n v="2801"/>
        <n v="2811"/>
        <n v="2889"/>
        <n v="2973"/>
        <n v="3094"/>
        <n v="3169"/>
        <n v="3171"/>
        <n v="3245"/>
        <n v="3335"/>
        <n v="3466"/>
        <n v="3567"/>
        <n v="3685"/>
        <n v="3755"/>
        <n v="3804"/>
        <n v="3915"/>
        <n v="3932"/>
        <n v="4118"/>
        <n v="4180"/>
        <n v="4271"/>
        <n v="4406"/>
        <n v="4454"/>
        <n v="4538"/>
        <n v="4648"/>
        <n v="4849"/>
        <n v="4970"/>
        <n v="5121"/>
        <n v="5216"/>
        <n v="5260"/>
        <n v="5342"/>
        <n v="5475"/>
        <n v="5596"/>
        <n v="5732"/>
        <n v="5920"/>
        <n v="6047"/>
        <n v="6086"/>
        <n v="6291"/>
        <n v="6329"/>
        <n v="6483"/>
        <n v="6642"/>
        <n v="6806"/>
        <n v="6832"/>
        <n v="6857"/>
        <n v="6989"/>
        <n v="7110"/>
        <n v="7236"/>
        <n v="7370"/>
        <n v="7564"/>
        <n v="7688"/>
        <n v="7772"/>
        <n v="7797"/>
        <n v="7755"/>
        <n v="7878"/>
        <n v="7902"/>
        <n v="7879"/>
        <n v="7786"/>
        <n v="7791"/>
        <n v="7908"/>
        <n v="7900"/>
        <n v="7946"/>
        <n v="7976"/>
        <n v="7930"/>
        <n v="7939"/>
        <n v="7910"/>
        <n v="7990"/>
        <n v="8004"/>
        <n v="7885"/>
        <n v="7948"/>
        <n v="7809"/>
        <n v="7831"/>
        <n v="7792"/>
        <n v="7819"/>
        <n v="7830"/>
        <n v="7783"/>
        <n v="7695"/>
        <n v="7848"/>
        <n v="7782"/>
        <n v="7702"/>
        <n v="7699"/>
        <n v="7535"/>
        <n v="7515"/>
        <n v="7488"/>
        <n v="7444"/>
        <n v="7621"/>
        <n v="7251"/>
        <n v="7067"/>
        <n v="7095"/>
        <n v="7006"/>
        <n v="6992"/>
        <n v="6871"/>
        <n v="6855"/>
        <n v="6643"/>
        <n v="6520"/>
        <n v="6245"/>
        <n v="6148"/>
        <n v="6028"/>
        <n v="5986"/>
        <n v="5987"/>
        <n v="5626"/>
        <n v="5455"/>
        <n v="5233"/>
        <n v="5103"/>
        <n v="5058"/>
        <n v="4860"/>
        <n v="4699"/>
        <n v="4379"/>
        <n v="4156"/>
        <n v="3939"/>
        <n v="3945"/>
        <n v="3766"/>
        <n v="3622"/>
        <n v="3365"/>
        <n v="3202"/>
        <n v="3111"/>
        <n v="2977"/>
        <n v="2947"/>
        <n v="2850"/>
        <n v="2876"/>
        <n v="2832"/>
        <n v="2734"/>
        <n v="2633"/>
        <n v="2553"/>
        <n v="2502"/>
        <n v="2477"/>
        <n v="2399"/>
        <n v="2354"/>
        <n v="2283"/>
        <n v="2300"/>
        <n v="2176"/>
        <n v="2230"/>
        <n v="2180"/>
        <n v="2147"/>
        <n v="2083"/>
        <n v="2042"/>
        <n v="1804"/>
        <n v="1762"/>
        <n v="1791"/>
        <n v="1740"/>
        <n v="1773"/>
        <n v="1775"/>
        <n v="1757"/>
        <n v="1663"/>
        <n v="1646"/>
        <n v="1667"/>
        <n v="1651"/>
        <n v="1638"/>
        <n v="1650"/>
        <n v="1609"/>
        <n v="1514"/>
        <n v="1485"/>
        <n v="1501"/>
        <n v="1534"/>
        <n v="1543"/>
        <n v="1510"/>
        <n v="1497"/>
        <n v="1513"/>
        <n v="1511"/>
        <n v="1509"/>
        <n v="1508"/>
        <n v="1560"/>
        <n v="1545"/>
        <n v="1558"/>
        <n v="1570"/>
        <n v="1595"/>
        <n v="1577"/>
        <n v="1608"/>
        <n v="1662"/>
        <n v="1647"/>
        <n v="1574"/>
        <n v="1562"/>
        <n v="1619"/>
        <n v="1716"/>
        <n v="1923"/>
        <n v="1906"/>
        <n v="1881"/>
        <n v="1879"/>
        <n v="1912"/>
        <n v="1956"/>
        <n v="1998"/>
        <n v="2038"/>
        <n v="2027"/>
        <n v="2041"/>
        <n v="2075"/>
        <n v="2055"/>
        <n v="2062"/>
        <n v="2087"/>
        <n v="2128"/>
        <n v="2143"/>
        <n v="2161"/>
        <n v="2112"/>
        <n v="2131"/>
        <n v="2204"/>
        <n v="2288"/>
        <n v="2330"/>
        <n v="2375"/>
        <n v="2467"/>
        <n v="2444"/>
        <n v="2481"/>
        <n v="2526"/>
        <n v="2555"/>
        <n v="2574"/>
        <n v="2602"/>
        <n v="2422"/>
        <n v="2529"/>
        <n v="2507"/>
        <n v="2566"/>
        <n v="2628"/>
        <n v="2714"/>
        <n v="2721"/>
        <n v="2701"/>
        <n v="2664"/>
        <n v="2645"/>
        <n v="2698"/>
        <n v="2762"/>
        <n v="2771"/>
        <n v="2748"/>
        <n v="2723"/>
        <n v="2729"/>
        <n v="2709"/>
        <n v="2414"/>
        <n v="2403"/>
        <n v="2362"/>
        <n v="2343"/>
        <n v="2352"/>
        <n v="2314"/>
        <n v="2322"/>
        <n v="2263"/>
        <n v="2254"/>
        <n v="2182"/>
        <n v="2169"/>
        <n v="2192"/>
        <n v="2129"/>
        <n v="2167"/>
        <n v="2102"/>
        <n v="2104"/>
        <n v="2080"/>
        <n v="1982"/>
        <n v="2049"/>
        <n v="2099"/>
        <n v="2044"/>
        <n v="2021"/>
        <n v="2077"/>
        <n v="2159"/>
        <n v="2069"/>
        <n v="2214"/>
        <n v="2247"/>
        <n v="2292"/>
        <n v="2301"/>
        <n v="2321"/>
        <n v="2380"/>
        <n v="2433"/>
        <n v="2518"/>
        <n v="2584"/>
        <n v="2591"/>
        <n v="2636"/>
        <n v="2716"/>
        <n v="2726"/>
        <n v="2738"/>
        <n v="2885"/>
        <n v="3022"/>
        <n v="3088"/>
        <n v="3238"/>
        <n v="3298"/>
        <n v="3476"/>
        <n v="3520"/>
        <n v="3662"/>
        <n v="3754"/>
        <n v="3854"/>
        <n v="3950"/>
        <n v="3669"/>
        <n v="4008"/>
        <n v="4028"/>
        <n v="4079"/>
        <n v="4223"/>
        <n v="4221"/>
        <n v="4232"/>
        <n v="4380"/>
        <n v="4621"/>
        <n v="4714"/>
        <n v="4871"/>
        <n v="4907"/>
        <n v="5032"/>
        <n v="5467"/>
        <n v="5532"/>
        <n v="5744"/>
        <n v="5940"/>
        <n v="6164"/>
        <n v="6350"/>
        <n v="6349"/>
        <n v="6392"/>
        <n v="6550"/>
        <n v="6793"/>
        <n v="4758"/>
        <n v="4810"/>
        <n v="4852"/>
        <n v="4762"/>
        <n v="4846"/>
        <n v="4712"/>
        <n v="4708"/>
        <n v="4803"/>
        <n v="4760"/>
        <n v="4867"/>
        <n v="5119"/>
        <n v="5266"/>
        <n v="5194"/>
        <n v="5463"/>
        <n v="5474"/>
        <n v="5514"/>
        <n v="5569"/>
        <n v="5603"/>
        <n v="5733"/>
        <n v="6098"/>
        <n v="6033"/>
        <n v="5981"/>
        <n v="6170"/>
        <n v="5962"/>
        <n v="5937"/>
        <n v="5798"/>
        <n v="4142"/>
        <n v="4047"/>
        <n v="2961"/>
        <n v="650"/>
        <n v="656"/>
        <n v="623"/>
        <n v="576"/>
        <n v="561"/>
        <n v="506"/>
        <n v="449"/>
        <n v="433"/>
        <n v="390"/>
        <n v="293"/>
        <n v="258"/>
        <n v="167"/>
        <m/>
      </sharedItems>
    </cacheField>
    <cacheField name="positive" numFmtId="0">
      <sharedItems containsString="0" containsBlank="1" containsNumber="1" containsInteger="1" minValue="0" maxValue="28756184" count="387">
        <n v="28756184"/>
        <n v="28714654"/>
        <n v="28654639"/>
        <n v="28585852"/>
        <n v="28520365"/>
        <n v="28453529"/>
        <n v="28399281"/>
        <n v="28351189"/>
        <n v="28296840"/>
        <n v="28225595"/>
        <n v="28150738"/>
        <n v="28075173"/>
        <n v="28001915"/>
        <n v="27932810"/>
        <n v="27880280"/>
        <n v="27821578"/>
        <n v="27749224"/>
        <n v="27674548"/>
        <n v="27607724"/>
        <n v="27540885"/>
        <n v="27484573"/>
        <n v="27429496"/>
        <n v="27357332"/>
        <n v="27266690"/>
        <n v="27165660"/>
        <n v="27063243"/>
        <n v="26968049"/>
        <n v="26875063"/>
        <n v="26797326"/>
        <n v="26701332"/>
        <n v="26586775"/>
        <n v="26455629"/>
        <n v="26331722"/>
        <n v="26214762"/>
        <n v="26097146"/>
        <n v="25976946"/>
        <n v="25857579"/>
        <n v="25708755"/>
        <n v="25541644"/>
        <n v="25384338"/>
        <n v="25230353"/>
        <n v="25083905"/>
        <n v="24950451"/>
        <n v="24806217"/>
        <n v="24629099"/>
        <n v="24438184"/>
        <n v="24251909"/>
        <n v="24062706"/>
        <n v="23916080"/>
        <n v="23765288"/>
        <n v="23578070"/>
        <n v="23359985"/>
        <n v="23113531"/>
        <n v="22887915"/>
        <n v="22663424"/>
        <n v="22445404"/>
        <n v="22250149"/>
        <n v="22021417"/>
        <n v="21752049"/>
        <n v="21456928"/>
        <n v="21184885"/>
        <n v="20934701"/>
        <n v="20715626"/>
        <n v="20536055"/>
        <n v="20327598"/>
        <n v="20047280"/>
        <n v="19864374"/>
        <n v="19638128"/>
        <n v="19408632"/>
        <n v="19208953"/>
        <n v="19044826"/>
        <n v="18891286"/>
        <n v="18700692"/>
        <n v="18573896"/>
        <n v="18367212"/>
        <n v="18142686"/>
        <n v="17949678"/>
        <n v="17770272"/>
        <n v="17572778"/>
        <n v="17367905"/>
        <n v="17126119"/>
        <n v="16883149"/>
        <n v="16648861"/>
        <n v="16455643"/>
        <n v="16262357"/>
        <n v="16075106"/>
        <n v="15848202"/>
        <n v="15611269"/>
        <n v="15390423"/>
        <n v="15173695"/>
        <n v="14955851"/>
        <n v="14773954"/>
        <n v="14591374"/>
        <n v="14372304"/>
        <n v="14141991"/>
        <n v="13925720"/>
        <n v="13722291"/>
        <n v="13541108"/>
        <n v="13391077"/>
        <n v="13253823"/>
        <n v="13102354"/>
        <n v="12903480"/>
        <n v="12773716"/>
        <n v="12585220"/>
        <n v="12418717"/>
        <n v="12264021"/>
        <n v="12109833"/>
        <n v="11923448"/>
        <n v="11726284"/>
        <n v="11538352"/>
        <n v="11370132"/>
        <n v="11210306"/>
        <n v="11060329"/>
        <n v="10913267"/>
        <n v="10745541"/>
        <n v="10570908"/>
        <n v="10413366"/>
        <n v="10264033"/>
        <n v="10128464"/>
        <n v="10010061"/>
        <n v="9897616"/>
        <n v="9765503"/>
        <n v="9635513"/>
        <n v="9516490"/>
        <n v="9410494"/>
        <n v="9290545"/>
        <n v="9207091"/>
        <n v="9065118"/>
        <n v="8973824"/>
        <n v="8875882"/>
        <n v="8786517"/>
        <n v="8706817"/>
        <n v="8634562"/>
        <n v="8571132"/>
        <n v="8506661"/>
        <n v="8422869"/>
        <n v="8340294"/>
        <n v="8266875"/>
        <n v="8205165"/>
        <n v="8144591"/>
        <n v="8086941"/>
        <n v="8038984"/>
        <n v="7981309"/>
        <n v="7912804"/>
        <n v="7849163"/>
        <n v="7791923"/>
        <n v="7744944"/>
        <n v="7701710"/>
        <n v="7655038"/>
        <n v="7597403"/>
        <n v="7540410"/>
        <n v="7485102"/>
        <n v="7433886"/>
        <n v="7395040"/>
        <n v="7357288"/>
        <n v="7319123"/>
        <n v="7268249"/>
        <n v="7218822"/>
        <n v="7173102"/>
        <n v="7128193"/>
        <n v="7091427"/>
        <n v="7056051"/>
        <n v="7021061"/>
        <n v="6973793"/>
        <n v="6918556"/>
        <n v="6875215"/>
        <n v="6835717"/>
        <n v="6786731"/>
        <n v="6747569"/>
        <n v="6712036"/>
        <n v="6666368"/>
        <n v="6619479"/>
        <n v="6575837"/>
        <n v="6535518"/>
        <n v="6500740"/>
        <n v="6467168"/>
        <n v="6432589"/>
        <n v="6390739"/>
        <n v="6346041"/>
        <n v="6308632"/>
        <n v="6277899"/>
        <n v="6255589"/>
        <n v="6227472"/>
        <n v="6194439"/>
        <n v="6149579"/>
        <n v="6097979"/>
        <n v="6053336"/>
        <n v="6022681"/>
        <n v="5980439"/>
        <n v="5948719"/>
        <n v="5909953"/>
        <n v="5865958"/>
        <n v="5819843"/>
        <n v="5775732"/>
        <n v="5731401"/>
        <n v="5694562"/>
        <n v="5660019"/>
        <n v="5622119"/>
        <n v="5576065"/>
        <n v="5529609"/>
        <n v="5485765"/>
        <n v="5440692"/>
        <n v="5400622"/>
        <n v="5362871"/>
        <n v="5320368"/>
        <n v="5264322"/>
        <n v="5207221"/>
        <n v="5155458"/>
        <n v="5099272"/>
        <n v="5044337"/>
        <n v="5002967"/>
        <n v="4952201"/>
        <n v="4898672"/>
        <n v="4837849"/>
        <n v="4783801"/>
        <n v="4731103"/>
        <n v="4679905"/>
        <n v="4637167"/>
        <n v="4583866"/>
        <n v="4523187"/>
        <n v="4455360"/>
        <n v="4386399"/>
        <n v="4322256"/>
        <n v="4263799"/>
        <n v="4209320"/>
        <n v="4148552"/>
        <n v="4083707"/>
        <n v="4008646"/>
        <n v="3937210"/>
        <n v="3867788"/>
        <n v="3804868"/>
        <n v="3748205"/>
        <n v="3683975"/>
        <n v="3619225"/>
        <n v="3542701"/>
        <n v="3472212"/>
        <n v="3402839"/>
        <n v="3344230"/>
        <n v="3287070"/>
        <n v="3225465"/>
        <n v="3162896"/>
        <n v="3095785"/>
        <n v="3036723"/>
        <n v="2973910"/>
        <n v="2922920"/>
        <n v="2881995"/>
        <n v="2836661"/>
        <n v="2781780"/>
        <n v="2727581"/>
        <n v="2674070"/>
        <n v="2623024"/>
        <n v="2576014"/>
        <n v="2536616"/>
        <n v="2494871"/>
        <n v="2451813"/>
        <n v="2407473"/>
        <n v="2367766"/>
        <n v="2328649"/>
        <n v="2295202"/>
        <n v="2268373"/>
        <n v="2239185"/>
        <n v="2206949"/>
        <n v="2176084"/>
        <n v="2149042"/>
        <n v="2124889"/>
        <n v="2102051"/>
        <n v="2083796"/>
        <n v="2062138"/>
        <n v="2036685"/>
        <n v="2013544"/>
        <n v="1991553"/>
        <n v="1970673"/>
        <n v="1953757"/>
        <n v="1936834"/>
        <n v="1917778"/>
        <n v="1895032"/>
        <n v="1871982"/>
        <n v="1851505"/>
        <n v="1831323"/>
        <n v="1811444"/>
        <n v="1791343"/>
        <n v="1769702"/>
        <n v="1746106"/>
        <n v="1722488"/>
        <n v="1699689"/>
        <n v="1680517"/>
        <n v="1663827"/>
        <n v="1645272"/>
        <n v="1626210"/>
        <n v="1603649"/>
        <n v="1579534"/>
        <n v="1552703"/>
        <n v="1531410"/>
        <n v="1510723"/>
        <n v="1490126"/>
        <n v="1469690"/>
        <n v="1445947"/>
        <n v="1420457"/>
        <n v="1393684"/>
        <n v="1372184"/>
        <n v="1349742"/>
        <n v="1331602"/>
        <n v="1310486"/>
        <n v="1285166"/>
        <n v="1257969"/>
        <n v="1230740"/>
        <n v="1205484"/>
        <n v="1183140"/>
        <n v="1160945"/>
        <n v="1135156"/>
        <n v="1105960"/>
        <n v="1073152"/>
        <n v="1043106"/>
        <n v="1016930"/>
        <n v="991696"/>
        <n v="969289"/>
        <n v="941975"/>
        <n v="906241"/>
        <n v="872015"/>
        <n v="840062"/>
        <n v="810886"/>
        <n v="784847"/>
        <n v="758880"/>
        <n v="731357"/>
        <n v="703407"/>
        <n v="671423"/>
        <n v="639896"/>
        <n v="609913"/>
        <n v="584001"/>
        <n v="559749"/>
        <n v="531622"/>
        <n v="500340"/>
        <n v="466608"/>
        <n v="431647"/>
        <n v="400651"/>
        <n v="370221"/>
        <n v="341959"/>
        <n v="316082"/>
        <n v="282980"/>
        <n v="251142"/>
        <n v="223071"/>
        <n v="196814"/>
        <n v="171867"/>
        <n v="150680"/>
        <n v="130999"/>
        <n v="111219"/>
        <n v="91996"/>
        <n v="74392"/>
        <n v="61756"/>
        <n v="50873"/>
        <n v="39691"/>
        <n v="30462"/>
        <n v="23522"/>
        <n v="17427"/>
        <n v="12816"/>
        <n v="9464"/>
        <n v="7377"/>
        <n v="5664"/>
        <n v="4376"/>
        <n v="3350"/>
        <n v="2505"/>
        <n v="1823"/>
        <n v="1405"/>
        <n v="1020"/>
        <n v="744"/>
        <n v="574"/>
        <n v="437"/>
        <n v="305"/>
        <n v="240"/>
        <n v="114"/>
        <n v="72"/>
        <n v="42"/>
        <n v="18"/>
        <n v="15"/>
        <n v="13"/>
        <n v="12"/>
        <n v="10"/>
        <n v="9"/>
        <n v="8"/>
        <n v="7"/>
        <n v="6"/>
        <n v="5"/>
        <n v="3"/>
        <n v="2"/>
        <n v="1"/>
        <n v="0"/>
        <m/>
      </sharedItems>
    </cacheField>
    <cacheField name="positiveIncrease" numFmtId="0">
      <sharedItems containsSemiMixedTypes="0" containsString="0" containsNumber="1" containsInteger="1" minValue="0" maxValue="295121" count="376">
        <n v="41530"/>
        <n v="60015"/>
        <n v="68787"/>
        <n v="65487"/>
        <n v="66836"/>
        <n v="54248"/>
        <n v="48092"/>
        <n v="54349"/>
        <n v="71245"/>
        <n v="74857"/>
        <n v="75565"/>
        <n v="73258"/>
        <n v="69105"/>
        <n v="52530"/>
        <n v="58702"/>
        <n v="72354"/>
        <n v="74676"/>
        <n v="66824"/>
        <n v="66839"/>
        <n v="56312"/>
        <n v="55077"/>
        <n v="72164"/>
        <n v="90642"/>
        <n v="101030"/>
        <n v="102417"/>
        <n v="95194"/>
        <n v="92986"/>
        <n v="77737"/>
        <n v="95994"/>
        <n v="114557"/>
        <n v="131146"/>
        <n v="123907"/>
        <n v="116960"/>
        <n v="117616"/>
        <n v="120200"/>
        <n v="119367"/>
        <n v="148824"/>
        <n v="167111"/>
        <n v="157306"/>
        <n v="153985"/>
        <n v="146448"/>
        <n v="133454"/>
        <n v="144234"/>
        <n v="177118"/>
        <n v="190915"/>
        <n v="186275"/>
        <n v="189203"/>
        <n v="146626"/>
        <n v="150792"/>
        <n v="187218"/>
        <n v="218085"/>
        <n v="246454"/>
        <n v="225616"/>
        <n v="224491"/>
        <n v="218020"/>
        <n v="195255"/>
        <n v="228732"/>
        <n v="269368"/>
        <n v="295121"/>
        <n v="272043"/>
        <n v="250184"/>
        <n v="219075"/>
        <n v="179571"/>
        <n v="208457"/>
        <n v="280318"/>
        <n v="182906"/>
        <n v="226246"/>
        <n v="229496"/>
        <n v="199679"/>
        <n v="164127"/>
        <n v="153540"/>
        <n v="190594"/>
        <n v="126796"/>
        <n v="206684"/>
        <n v="224526"/>
        <n v="193008"/>
        <n v="179406"/>
        <n v="197494"/>
        <n v="204873"/>
        <n v="241786"/>
        <n v="242970"/>
        <n v="234288"/>
        <n v="193218"/>
        <n v="193286"/>
        <n v="187251"/>
        <n v="226904"/>
        <n v="236933"/>
        <n v="220846"/>
        <n v="216728"/>
        <n v="217844"/>
        <n v="181897"/>
        <n v="182580"/>
        <n v="219070"/>
        <n v="230313"/>
        <n v="216271"/>
        <n v="203429"/>
        <n v="181183"/>
        <n v="150031"/>
        <n v="137254"/>
        <n v="151469"/>
        <n v="198874"/>
        <n v="129764"/>
        <n v="188496"/>
        <n v="166503"/>
        <n v="154696"/>
        <n v="154188"/>
        <n v="186385"/>
        <n v="197164"/>
        <n v="187932"/>
        <n v="168220"/>
        <n v="159826"/>
        <n v="149977"/>
        <n v="147062"/>
        <n v="167726"/>
        <n v="174633"/>
        <n v="157542"/>
        <n v="149333"/>
        <n v="135569"/>
        <n v="118403"/>
        <n v="112445"/>
        <n v="132113"/>
        <n v="129990"/>
        <n v="119023"/>
        <n v="105996"/>
        <n v="119949"/>
        <n v="83454"/>
        <n v="141973"/>
        <n v="91294"/>
        <n v="97942"/>
        <n v="89365"/>
        <n v="79700"/>
        <n v="72255"/>
        <n v="63430"/>
        <n v="64471"/>
        <n v="83792"/>
        <n v="82575"/>
        <n v="73419"/>
        <n v="61710"/>
        <n v="60574"/>
        <n v="57650"/>
        <n v="47957"/>
        <n v="57675"/>
        <n v="68505"/>
        <n v="63641"/>
        <n v="57240"/>
        <n v="46979"/>
        <n v="43234"/>
        <n v="46672"/>
        <n v="57635"/>
        <n v="56993"/>
        <n v="55308"/>
        <n v="51216"/>
        <n v="38846"/>
        <n v="37752"/>
        <n v="38165"/>
        <n v="50874"/>
        <n v="49427"/>
        <n v="45720"/>
        <n v="44909"/>
        <n v="36766"/>
        <n v="35376"/>
        <n v="34990"/>
        <n v="47268"/>
        <n v="55237"/>
        <n v="43341"/>
        <n v="39498"/>
        <n v="48986"/>
        <n v="39162"/>
        <n v="35533"/>
        <n v="45668"/>
        <n v="46889"/>
        <n v="43642"/>
        <n v="40319"/>
        <n v="34778"/>
        <n v="33572"/>
        <n v="34579"/>
        <n v="41850"/>
        <n v="44698"/>
        <n v="37409"/>
        <n v="30733"/>
        <n v="22310"/>
        <n v="28117"/>
        <n v="33033"/>
        <n v="44860"/>
        <n v="51600"/>
        <n v="44643"/>
        <n v="30655"/>
        <n v="42242"/>
        <n v="31720"/>
        <n v="38766"/>
        <n v="43995"/>
        <n v="46115"/>
        <n v="44111"/>
        <n v="44331"/>
        <n v="36839"/>
        <n v="34543"/>
        <n v="37900"/>
        <n v="46054"/>
        <n v="46456"/>
        <n v="43844"/>
        <n v="45073"/>
        <n v="40070"/>
        <n v="37751"/>
        <n v="42503"/>
        <n v="56046"/>
        <n v="57101"/>
        <n v="51763"/>
        <n v="56186"/>
        <n v="54935"/>
        <n v="41370"/>
        <n v="50766"/>
        <n v="53529"/>
        <n v="60823"/>
        <n v="54048"/>
        <n v="52698"/>
        <n v="51198"/>
        <n v="42738"/>
        <n v="53301"/>
        <n v="60679"/>
        <n v="67827"/>
        <n v="68961"/>
        <n v="64143"/>
        <n v="58457"/>
        <n v="54479"/>
        <n v="60768"/>
        <n v="64845"/>
        <n v="75061"/>
        <n v="71436"/>
        <n v="69422"/>
        <n v="62920"/>
        <n v="56663"/>
        <n v="64230"/>
        <n v="64750"/>
        <n v="76524"/>
        <n v="70489"/>
        <n v="69373"/>
        <n v="58609"/>
        <n v="57160"/>
        <n v="61605"/>
        <n v="62569"/>
        <n v="67111"/>
        <n v="59062"/>
        <n v="62813"/>
        <n v="50990"/>
        <n v="40925"/>
        <n v="45334"/>
        <n v="54881"/>
        <n v="54199"/>
        <n v="53511"/>
        <n v="51046"/>
        <n v="47010"/>
        <n v="39398"/>
        <n v="41745"/>
        <n v="43058"/>
        <n v="44340"/>
        <n v="39707"/>
        <n v="39117"/>
        <n v="33447"/>
        <n v="26829"/>
        <n v="29188"/>
        <n v="32236"/>
        <n v="30865"/>
        <n v="27042"/>
        <n v="24153"/>
        <n v="22838"/>
        <n v="18255"/>
        <n v="21658"/>
        <n v="25453"/>
        <n v="23141"/>
        <n v="21991"/>
        <n v="20880"/>
        <n v="16916"/>
        <n v="16923"/>
        <n v="19056"/>
        <n v="22746"/>
        <n v="23050"/>
        <n v="20477"/>
        <n v="20182"/>
        <n v="19879"/>
        <n v="20101"/>
        <n v="21641"/>
        <n v="23596"/>
        <n v="23618"/>
        <n v="22799"/>
        <n v="19172"/>
        <n v="16690"/>
        <n v="18555"/>
        <n v="19062"/>
        <n v="22561"/>
        <n v="24115"/>
        <n v="26831"/>
        <n v="21293"/>
        <n v="20687"/>
        <n v="20597"/>
        <n v="20436"/>
        <n v="23743"/>
        <n v="25490"/>
        <n v="26773"/>
        <n v="21500"/>
        <n v="22442"/>
        <n v="18140"/>
        <n v="21116"/>
        <n v="25320"/>
        <n v="27197"/>
        <n v="27229"/>
        <n v="25256"/>
        <n v="22344"/>
        <n v="22195"/>
        <n v="25789"/>
        <n v="29196"/>
        <n v="32808"/>
        <n v="30046"/>
        <n v="26176"/>
        <n v="25234"/>
        <n v="22407"/>
        <n v="27314"/>
        <n v="35734"/>
        <n v="34226"/>
        <n v="31953"/>
        <n v="29176"/>
        <n v="26039"/>
        <n v="25967"/>
        <n v="27523"/>
        <n v="27950"/>
        <n v="31984"/>
        <n v="31527"/>
        <n v="29983"/>
        <n v="25912"/>
        <n v="24252"/>
        <n v="28127"/>
        <n v="31282"/>
        <n v="33732"/>
        <n v="34961"/>
        <n v="30996"/>
        <n v="30430"/>
        <n v="28262"/>
        <n v="25877"/>
        <n v="33102"/>
        <n v="31838"/>
        <n v="28071"/>
        <n v="26257"/>
        <n v="24947"/>
        <n v="21187"/>
        <n v="19681"/>
        <n v="19780"/>
        <n v="19223"/>
        <n v="17604"/>
        <n v="12636"/>
        <n v="10883"/>
        <n v="11182"/>
        <n v="9229"/>
        <n v="6940"/>
        <n v="6095"/>
        <n v="4611"/>
        <n v="3352"/>
        <n v="2087"/>
        <n v="1713"/>
        <n v="1288"/>
        <n v="1026"/>
        <n v="845"/>
        <n v="682"/>
        <n v="418"/>
        <n v="385"/>
        <n v="276"/>
        <n v="170"/>
        <n v="137"/>
        <n v="132"/>
        <n v="65"/>
        <n v="126"/>
        <n v="42"/>
        <n v="30"/>
        <n v="24"/>
        <n v="3"/>
        <n v="2"/>
        <n v="1"/>
        <n v="0"/>
      </sharedItems>
    </cacheField>
    <cacheField name="states" numFmtId="0">
      <sharedItems containsSemiMixedTypes="0" containsString="0" containsNumber="1" containsInteger="1" minValue="1" maxValue="56" count="16">
        <n v="56"/>
        <n v="51"/>
        <n v="40"/>
        <n v="32"/>
        <n v="26"/>
        <n v="16"/>
        <n v="12"/>
        <n v="11"/>
        <n v="8"/>
        <n v="7"/>
        <n v="6"/>
        <n v="5"/>
        <n v="4"/>
        <n v="3"/>
        <n v="2"/>
        <n v="1"/>
      </sharedItems>
    </cacheField>
    <cacheField name="states name" numFmtId="0">
      <sharedItems count="16">
        <s v="Texas"/>
        <s v="Ohio"/>
        <s v="New Mexico"/>
        <s v="Nevada"/>
        <s v="Mississippi"/>
        <s v="Massachusetts"/>
        <s v="Louisiana"/>
        <s v="indiana"/>
        <s v="illionis"/>
        <s v="georgia"/>
        <s v="florida"/>
        <s v="delaware"/>
        <s v="colorado"/>
        <s v="california"/>
        <s v="arizona"/>
        <s v="alaska"/>
      </sharedItems>
    </cacheField>
    <cacheField name="totalTestResults" numFmtId="0">
      <sharedItems containsSemiMixedTypes="0" containsString="0" containsNumber="1" containsInteger="1" minValue="0" maxValue="363824818" count="398">
        <n v="363824818"/>
        <n v="362655064"/>
        <n v="361224072"/>
        <n v="359479655"/>
        <n v="357888671"/>
        <n v="356481876"/>
        <n v="355138357"/>
        <n v="353983917"/>
        <n v="352575495"/>
        <n v="350920316"/>
        <n v="349117007"/>
        <n v="347290863"/>
        <n v="345840197"/>
        <n v="344646362"/>
        <n v="343445115"/>
        <n v="342212120"/>
        <n v="340921639"/>
        <n v="339043606"/>
        <n v="337697757"/>
        <n v="336399336"/>
        <n v="335345638"/>
        <n v="334222078"/>
        <n v="332782447"/>
        <n v="331024839"/>
        <n v="329212385"/>
        <n v="327356456"/>
        <n v="325973747"/>
        <n v="324485266"/>
        <n v="323085257"/>
        <n v="321586449"/>
        <n v="319697595"/>
        <n v="317829099"/>
        <n v="316165104"/>
        <n v="314780223"/>
        <n v="313394628"/>
        <n v="311887083"/>
        <n v="310161359"/>
        <n v="308021780"/>
        <n v="306066679"/>
        <n v="304129918"/>
        <n v="302503525"/>
        <n v="300769726"/>
        <n v="299139335"/>
        <n v="297346443"/>
        <n v="295356371"/>
        <n v="293334343"/>
        <n v="291412188"/>
        <n v="289590386"/>
        <n v="287952448"/>
        <n v="286181180"/>
        <n v="284264424"/>
        <n v="282148200"/>
        <n v="279838316"/>
        <n v="277789417"/>
        <n v="275962021"/>
        <n v="274017787"/>
        <n v="272322020"/>
        <n v="270270359"/>
        <n v="268132659"/>
        <n v="265986436"/>
        <n v="264058174"/>
        <n v="262407681"/>
        <n v="260686674"/>
        <n v="259174063"/>
        <n v="257729806"/>
        <n v="255795456"/>
        <n v="254249919"/>
        <n v="252452699"/>
        <n v="250868986"/>
        <n v="249525472"/>
        <n v="248193350"/>
        <n v="246798110"/>
        <n v="244823812"/>
        <n v="243255772"/>
        <n v="241223878"/>
        <n v="239432397"/>
        <n v="237662264"/>
        <n v="235687674"/>
        <n v="233866045"/>
        <n v="232006506"/>
        <n v="229813040"/>
        <n v="227900343"/>
        <n v="226060347"/>
        <n v="224227209"/>
        <n v="222216258"/>
        <n v="220388948"/>
        <n v="218469052"/>
        <n v="216499543"/>
        <n v="214531965"/>
        <n v="212699420"/>
        <n v="211008506"/>
        <n v="209355237"/>
        <n v="207679458"/>
        <n v="205377372"/>
        <n v="203458633"/>
        <n v="201554613"/>
        <n v="199966644"/>
        <n v="198472598"/>
        <n v="196952358"/>
        <n v="195615223"/>
        <n v="193939999"/>
        <n v="191969471"/>
        <n v="190501860"/>
        <n v="188620801"/>
        <n v="186746964"/>
        <n v="185075953"/>
        <n v="183257160"/>
        <n v="181116695"/>
        <n v="179111809"/>
        <n v="177266455"/>
        <n v="175565449"/>
        <n v="173931177"/>
        <n v="172446547"/>
        <n v="170820110"/>
        <n v="169034221"/>
        <n v="167291662"/>
        <n v="165684111"/>
        <n v="164180551"/>
        <n v="162793615"/>
        <n v="161479235"/>
        <n v="160213177"/>
        <n v="158667013"/>
        <n v="156894058"/>
        <n v="155332996"/>
        <n v="154014545"/>
        <n v="152745393"/>
        <n v="151506495"/>
        <n v="150346357"/>
        <n v="148872913"/>
        <n v="147449787"/>
        <n v="145996613"/>
        <n v="144846185"/>
        <n v="143695730"/>
        <n v="142564158"/>
        <n v="141341796"/>
        <n v="139971557"/>
        <n v="138527175"/>
        <n v="137221407"/>
        <n v="136165479"/>
        <n v="135131125"/>
        <n v="134030357"/>
        <n v="132956086"/>
        <n v="131626988"/>
        <n v="130379681"/>
        <n v="129196986"/>
        <n v="128082565"/>
        <n v="126992255"/>
        <n v="126042137"/>
        <n v="124940343"/>
        <n v="123635349"/>
        <n v="122364888"/>
        <n v="121139462"/>
        <n v="120057953"/>
        <n v="119103396"/>
        <n v="118165830"/>
        <n v="117139082"/>
        <n v="116012554"/>
        <n v="114796431"/>
        <n v="113779459"/>
        <n v="112803037"/>
        <n v="111810999"/>
        <n v="110819174"/>
        <n v="109886423"/>
        <n v="108745031"/>
        <n v="107593649"/>
        <n v="106583459"/>
        <n v="105570092"/>
        <n v="104652879"/>
        <n v="103902528"/>
        <n v="102908256"/>
        <n v="101738314"/>
        <n v="100643619"/>
        <n v="99653524"/>
        <n v="98813568"/>
        <n v="97960834"/>
        <n v="97139741"/>
        <n v="96347041"/>
        <n v="95326281"/>
        <n v="94388706"/>
        <n v="93567319"/>
        <n v="92816317"/>
        <n v="92269458"/>
        <n v="91598592"/>
        <n v="90834027"/>
        <n v="89840462"/>
        <n v="88751425"/>
        <n v="87841605"/>
        <n v="87045460"/>
        <n v="86248930"/>
        <n v="85568281"/>
        <n v="84744931"/>
        <n v="83797844"/>
        <n v="82859379"/>
        <n v="82001802"/>
        <n v="81229134"/>
        <n v="80485262"/>
        <n v="79770311"/>
        <n v="79044593"/>
        <n v="78136411"/>
        <n v="77220977"/>
        <n v="76356767"/>
        <n v="75524652"/>
        <n v="74752658"/>
        <n v="74050076"/>
        <n v="73264876"/>
        <n v="72371796"/>
        <n v="71381071"/>
        <n v="70426659"/>
        <n v="69612863"/>
        <n v="68767680"/>
        <n v="68026301"/>
        <n v="67222764"/>
        <n v="66432950"/>
        <n v="65542524"/>
        <n v="64693837"/>
        <n v="63876973"/>
        <n v="63070280"/>
        <n v="62358196"/>
        <n v="61567531"/>
        <n v="60749939"/>
        <n v="59761475"/>
        <n v="58873793"/>
        <n v="57965076"/>
        <n v="57122702"/>
        <n v="56353715"/>
        <n v="55494536"/>
        <n v="54612147"/>
        <n v="53604476"/>
        <n v="52675225"/>
        <n v="51773355"/>
        <n v="50939789"/>
        <n v="50202580"/>
        <n v="49413067"/>
        <n v="48543399"/>
        <n v="47599867"/>
        <n v="46651867"/>
        <n v="45737903"/>
        <n v="44902698"/>
        <n v="44138002"/>
        <n v="43341062"/>
        <n v="42505035"/>
        <n v="41592437"/>
        <n v="40745821"/>
        <n v="39965243"/>
        <n v="39223210"/>
        <n v="38572381"/>
        <n v="37951782"/>
        <n v="37260936"/>
        <n v="36464754"/>
        <n v="35690419"/>
        <n v="34960926"/>
        <n v="34250200"/>
        <n v="33588826"/>
        <n v="32974848"/>
        <n v="32253713"/>
        <n v="31460259"/>
        <n v="30744689"/>
        <n v="30181727"/>
        <n v="29511712"/>
        <n v="29012549"/>
        <n v="28506951"/>
        <n v="27895488"/>
        <n v="27231921"/>
        <n v="26675209"/>
        <n v="26113761"/>
        <n v="25609037"/>
        <n v="25161026"/>
        <n v="24683493"/>
        <n v="24138885"/>
        <n v="23515501"/>
        <n v="23030522"/>
        <n v="22547902"/>
        <n v="22093052"/>
        <n v="21687259"/>
        <n v="21252397"/>
        <n v="20694440"/>
        <n v="20070196"/>
        <n v="19571327"/>
        <n v="19066878"/>
        <n v="18617830"/>
        <n v="18198403"/>
        <n v="17767910"/>
        <n v="17310736"/>
        <n v="16776508"/>
        <n v="16282512"/>
        <n v="15865958"/>
        <n v="15550628"/>
        <n v="15142581"/>
        <n v="14753262"/>
        <n v="14308688"/>
        <n v="13854905"/>
        <n v="13346073"/>
        <n v="12895781"/>
        <n v="12475275"/>
        <n v="12125280"/>
        <n v="11774127"/>
        <n v="11381536"/>
        <n v="10975121"/>
        <n v="10583666"/>
        <n v="10238528"/>
        <n v="9899296"/>
        <n v="9525082"/>
        <n v="9249146"/>
        <n v="8925409"/>
        <n v="8612823"/>
        <n v="8282815"/>
        <n v="7998599"/>
        <n v="7720150"/>
        <n v="7483965"/>
        <n v="7242997"/>
        <n v="6970758"/>
        <n v="6684935"/>
        <n v="6409374"/>
        <n v="6153255"/>
        <n v="5936590"/>
        <n v="5742051"/>
        <n v="5536257"/>
        <n v="5259954"/>
        <n v="5014575"/>
        <n v="4796462"/>
        <n v="4462056"/>
        <n v="4295090"/>
        <n v="4150457"/>
        <n v="4001531"/>
        <n v="3829651"/>
        <n v="3657502"/>
        <n v="3474456"/>
        <n v="3325178"/>
        <n v="3164923"/>
        <n v="3039299"/>
        <n v="2898690"/>
        <n v="2739967"/>
        <n v="2584291"/>
        <n v="2413733"/>
        <n v="2248139"/>
        <n v="2078023"/>
        <n v="1940313"/>
        <n v="1810758"/>
        <n v="1579586"/>
        <n v="1437235"/>
        <n v="1306569"/>
        <n v="1183548"/>
        <n v="1068981"/>
        <n v="968389"/>
        <n v="880938"/>
        <n v="769323"/>
        <n v="667948"/>
        <n v="561394"/>
        <n v="478893"/>
        <n v="392282"/>
        <n v="334971"/>
        <n v="282802"/>
        <n v="230601"/>
        <n v="181094"/>
        <n v="141883"/>
        <n v="109756"/>
        <n v="82988"/>
        <n v="60034"/>
        <n v="49832"/>
        <n v="40016"/>
        <n v="30283"/>
        <n v="23600"/>
        <n v="19153"/>
        <n v="15831"/>
        <n v="13776"/>
        <n v="12646"/>
        <n v="11715"/>
        <n v="9538"/>
        <n v="8023"/>
        <n v="7133"/>
        <n v="6854"/>
        <n v="6651"/>
        <n v="6555"/>
        <n v="6490"/>
        <n v="6487"/>
        <n v="41"/>
        <n v="40"/>
        <n v="38"/>
        <n v="37"/>
        <n v="36"/>
        <n v="35"/>
        <n v="29"/>
        <n v="28"/>
        <n v="26"/>
        <n v="22"/>
        <n v="21"/>
        <n v="20"/>
        <n v="19"/>
        <n v="18"/>
        <n v="16"/>
        <n v="15"/>
        <n v="11"/>
        <n v="8"/>
        <n v="5"/>
        <n v="3"/>
        <n v="2"/>
        <n v="1"/>
        <n v="0"/>
      </sharedItems>
    </cacheField>
    <cacheField name="totalTestResultsIncrease" numFmtId="0">
      <sharedItems containsSemiMixedTypes="0" containsString="0" containsNumber="1" containsInteger="1" minValue="0" maxValue="2309884" count="380">
        <n v="1169754"/>
        <n v="1430992"/>
        <n v="1744417"/>
        <n v="1590984"/>
        <n v="1406795"/>
        <n v="1343519"/>
        <n v="1154440"/>
        <n v="1408422"/>
        <n v="1655179"/>
        <n v="1803309"/>
        <n v="1826144"/>
        <n v="1450666"/>
        <n v="1193835"/>
        <n v="1201247"/>
        <n v="1232995"/>
        <n v="1290481"/>
        <n v="1878033"/>
        <n v="1345849"/>
        <n v="1298421"/>
        <n v="1053698"/>
        <n v="1123560"/>
        <n v="1439631"/>
        <n v="1757608"/>
        <n v="1812454"/>
        <n v="1855929"/>
        <n v="1382709"/>
        <n v="1488481"/>
        <n v="1400009"/>
        <n v="1498808"/>
        <n v="1888854"/>
        <n v="1868496"/>
        <n v="1663995"/>
        <n v="1384881"/>
        <n v="1385595"/>
        <n v="1507545"/>
        <n v="1725724"/>
        <n v="2139579"/>
        <n v="1955101"/>
        <n v="1936761"/>
        <n v="1626393"/>
        <n v="1733799"/>
        <n v="1630391"/>
        <n v="1792892"/>
        <n v="1990072"/>
        <n v="2022028"/>
        <n v="1922155"/>
        <n v="1821802"/>
        <n v="1637938"/>
        <n v="1771268"/>
        <n v="1916756"/>
        <n v="2116224"/>
        <n v="2309884"/>
        <n v="2048899"/>
        <n v="1827396"/>
        <n v="1944234"/>
        <n v="1695767"/>
        <n v="2051661"/>
        <n v="2137700"/>
        <n v="2146223"/>
        <n v="1928262"/>
        <n v="1650493"/>
        <n v="1721007"/>
        <n v="1512611"/>
        <n v="1444257"/>
        <n v="1934350"/>
        <n v="1545537"/>
        <n v="1797220"/>
        <n v="1583713"/>
        <n v="1343514"/>
        <n v="1332122"/>
        <n v="1395240"/>
        <n v="1974298"/>
        <n v="1568040"/>
        <n v="2031894"/>
        <n v="1791481"/>
        <n v="1770133"/>
        <n v="1974590"/>
        <n v="1821629"/>
        <n v="1859539"/>
        <n v="2193466"/>
        <n v="1912697"/>
        <n v="1839996"/>
        <n v="1833138"/>
        <n v="2010951"/>
        <n v="1827310"/>
        <n v="1919896"/>
        <n v="1969509"/>
        <n v="1967578"/>
        <n v="1832545"/>
        <n v="1690914"/>
        <n v="1653269"/>
        <n v="1675779"/>
        <n v="2302086"/>
        <n v="1918739"/>
        <n v="1904020"/>
        <n v="1587969"/>
        <n v="1494046"/>
        <n v="1520240"/>
        <n v="1337135"/>
        <n v="1675224"/>
        <n v="1970528"/>
        <n v="1467611"/>
        <n v="1881059"/>
        <n v="1873837"/>
        <n v="1671011"/>
        <n v="1818793"/>
        <n v="2140465"/>
        <n v="2004886"/>
        <n v="1845354"/>
        <n v="1701006"/>
        <n v="1634272"/>
        <n v="1484630"/>
        <n v="1626437"/>
        <n v="1785889"/>
        <n v="1742559"/>
        <n v="1607551"/>
        <n v="1503560"/>
        <n v="1386936"/>
        <n v="1314380"/>
        <n v="1266058"/>
        <n v="1546164"/>
        <n v="1772955"/>
        <n v="1561062"/>
        <n v="1318451"/>
        <n v="1269152"/>
        <n v="1238898"/>
        <n v="1160138"/>
        <n v="1473444"/>
        <n v="1423126"/>
        <n v="1453174"/>
        <n v="1150428"/>
        <n v="1150455"/>
        <n v="1131572"/>
        <n v="1222362"/>
        <n v="1370239"/>
        <n v="1444382"/>
        <n v="1305768"/>
        <n v="1055928"/>
        <n v="1034354"/>
        <n v="1100768"/>
        <n v="1074271"/>
        <n v="1329098"/>
        <n v="1247307"/>
        <n v="1182695"/>
        <n v="1114421"/>
        <n v="1090310"/>
        <n v="950118"/>
        <n v="1101794"/>
        <n v="1304994"/>
        <n v="1270461"/>
        <n v="1225426"/>
        <n v="1081509"/>
        <n v="954557"/>
        <n v="937566"/>
        <n v="1026748"/>
        <n v="1126528"/>
        <n v="1216123"/>
        <n v="1016972"/>
        <n v="976422"/>
        <n v="992038"/>
        <n v="991825"/>
        <n v="932751"/>
        <n v="1141392"/>
        <n v="1151382"/>
        <n v="1010190"/>
        <n v="1013367"/>
        <n v="917213"/>
        <n v="750351"/>
        <n v="994272"/>
        <n v="1169942"/>
        <n v="1094695"/>
        <n v="990095"/>
        <n v="839956"/>
        <n v="852734"/>
        <n v="821093"/>
        <n v="792700"/>
        <n v="1020760"/>
        <n v="937575"/>
        <n v="821387"/>
        <n v="751002"/>
        <n v="546859"/>
        <n v="670866"/>
        <n v="764565"/>
        <n v="993565"/>
        <n v="1089037"/>
        <n v="909820"/>
        <n v="796145"/>
        <n v="796530"/>
        <n v="680649"/>
        <n v="823350"/>
        <n v="947087"/>
        <n v="938465"/>
        <n v="857577"/>
        <n v="772668"/>
        <n v="743872"/>
        <n v="714951"/>
        <n v="725718"/>
        <n v="908182"/>
        <n v="915434"/>
        <n v="864210"/>
        <n v="832115"/>
        <n v="771994"/>
        <n v="702582"/>
        <n v="785200"/>
        <n v="893080"/>
        <n v="990725"/>
        <n v="954412"/>
        <n v="813796"/>
        <n v="845183"/>
        <n v="741379"/>
        <n v="803537"/>
        <n v="789814"/>
        <n v="890426"/>
        <n v="848687"/>
        <n v="816864"/>
        <n v="806693"/>
        <n v="712084"/>
        <n v="790665"/>
        <n v="817592"/>
        <n v="988464"/>
        <n v="887682"/>
        <n v="908717"/>
        <n v="842374"/>
        <n v="768987"/>
        <n v="859179"/>
        <n v="882389"/>
        <n v="1007671"/>
        <n v="929251"/>
        <n v="901870"/>
        <n v="833566"/>
        <n v="737209"/>
        <n v="789513"/>
        <n v="869668"/>
        <n v="943532"/>
        <n v="948000"/>
        <n v="913964"/>
        <n v="835205"/>
        <n v="764696"/>
        <n v="796940"/>
        <n v="836027"/>
        <n v="912598"/>
        <n v="846616"/>
        <n v="780578"/>
        <n v="742033"/>
        <n v="650829"/>
        <n v="620599"/>
        <n v="690846"/>
        <n v="796182"/>
        <n v="774335"/>
        <n v="729493"/>
        <n v="710726"/>
        <n v="661374"/>
        <n v="613978"/>
        <n v="721135"/>
        <n v="793454"/>
        <n v="715570"/>
        <n v="562962"/>
        <n v="670015"/>
        <n v="499163"/>
        <n v="505598"/>
        <n v="611463"/>
        <n v="663567"/>
        <n v="556712"/>
        <n v="561448"/>
        <n v="504724"/>
        <n v="448011"/>
        <n v="477533"/>
        <n v="544608"/>
        <n v="623384"/>
        <n v="484979"/>
        <n v="482620"/>
        <n v="454850"/>
        <n v="405793"/>
        <n v="434862"/>
        <n v="557957"/>
        <n v="624244"/>
        <n v="498869"/>
        <n v="504449"/>
        <n v="449048"/>
        <n v="419427"/>
        <n v="430493"/>
        <n v="457174"/>
        <n v="534228"/>
        <n v="493996"/>
        <n v="416554"/>
        <n v="315330"/>
        <n v="408047"/>
        <n v="389319"/>
        <n v="444574"/>
        <n v="453783"/>
        <n v="508832"/>
        <n v="450292"/>
        <n v="420506"/>
        <n v="349995"/>
        <n v="351153"/>
        <n v="392591"/>
        <n v="406415"/>
        <n v="391455"/>
        <n v="345138"/>
        <n v="339232"/>
        <n v="374214"/>
        <n v="275936"/>
        <n v="323737"/>
        <n v="312586"/>
        <n v="330008"/>
        <n v="284216"/>
        <n v="278449"/>
        <n v="236185"/>
        <n v="240968"/>
        <n v="272239"/>
        <n v="285823"/>
        <n v="275561"/>
        <n v="256119"/>
        <n v="216665"/>
        <n v="194539"/>
        <n v="205794"/>
        <n v="276303"/>
        <n v="245379"/>
        <n v="218113"/>
        <n v="334406"/>
        <n v="166966"/>
        <n v="144633"/>
        <n v="148926"/>
        <n v="171880"/>
        <n v="172149"/>
        <n v="183046"/>
        <n v="149278"/>
        <n v="160255"/>
        <n v="125624"/>
        <n v="140609"/>
        <n v="158723"/>
        <n v="155676"/>
        <n v="170558"/>
        <n v="165594"/>
        <n v="170116"/>
        <n v="137710"/>
        <n v="129555"/>
        <n v="231172"/>
        <n v="142351"/>
        <n v="130666"/>
        <n v="123021"/>
        <n v="114567"/>
        <n v="100592"/>
        <n v="87451"/>
        <n v="111615"/>
        <n v="101375"/>
        <n v="106554"/>
        <n v="82501"/>
        <n v="86611"/>
        <n v="57311"/>
        <n v="52169"/>
        <n v="52201"/>
        <n v="49507"/>
        <n v="39211"/>
        <n v="32127"/>
        <n v="26768"/>
        <n v="22954"/>
        <n v="10202"/>
        <n v="9816"/>
        <n v="9733"/>
        <n v="6683"/>
        <n v="4447"/>
        <n v="3322"/>
        <n v="2055"/>
        <n v="1130"/>
        <n v="931"/>
        <n v="2177"/>
        <n v="1515"/>
        <n v="890"/>
        <n v="279"/>
        <n v="203"/>
        <n v="96"/>
        <n v="65"/>
        <n v="3"/>
        <n v="6446"/>
        <n v="0"/>
        <n v="1"/>
        <n v="2"/>
        <n v="6"/>
        <n v="4"/>
      </sharedItems>
    </cacheField>
    <cacheField name="Sum of DeathRatio" numFmtId="0" formula="(SUM(positive)/SUM(death))" databaseField="0"/>
    <cacheField name="Sum of DeathRatio2" numFmtId="0" formula="(SUM(positive)/SUM(death))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1"/>
    <x v="1"/>
    <x v="1"/>
    <x v="1"/>
    <x v="1"/>
    <x v="1"/>
    <x v="1"/>
    <x v="1"/>
    <x v="0"/>
    <x v="0"/>
    <x v="1"/>
    <x v="1"/>
  </r>
  <r>
    <x v="2"/>
    <x v="0"/>
    <x v="2"/>
    <x v="2"/>
    <x v="2"/>
    <x v="2"/>
    <x v="2"/>
    <x v="2"/>
    <x v="2"/>
    <x v="2"/>
    <x v="2"/>
    <x v="2"/>
    <x v="2"/>
    <x v="2"/>
    <x v="2"/>
    <x v="0"/>
    <x v="0"/>
    <x v="2"/>
    <x v="2"/>
  </r>
  <r>
    <x v="3"/>
    <x v="0"/>
    <x v="3"/>
    <x v="3"/>
    <x v="3"/>
    <x v="3"/>
    <x v="3"/>
    <x v="3"/>
    <x v="3"/>
    <x v="3"/>
    <x v="3"/>
    <x v="3"/>
    <x v="3"/>
    <x v="3"/>
    <x v="3"/>
    <x v="0"/>
    <x v="0"/>
    <x v="3"/>
    <x v="3"/>
  </r>
  <r>
    <x v="4"/>
    <x v="0"/>
    <x v="4"/>
    <x v="4"/>
    <x v="4"/>
    <x v="4"/>
    <x v="4"/>
    <x v="4"/>
    <x v="4"/>
    <x v="4"/>
    <x v="4"/>
    <x v="4"/>
    <x v="4"/>
    <x v="4"/>
    <x v="4"/>
    <x v="0"/>
    <x v="0"/>
    <x v="4"/>
    <x v="4"/>
  </r>
  <r>
    <x v="5"/>
    <x v="0"/>
    <x v="5"/>
    <x v="5"/>
    <x v="5"/>
    <x v="5"/>
    <x v="5"/>
    <x v="5"/>
    <x v="5"/>
    <x v="5"/>
    <x v="5"/>
    <x v="5"/>
    <x v="5"/>
    <x v="5"/>
    <x v="5"/>
    <x v="0"/>
    <x v="0"/>
    <x v="5"/>
    <x v="5"/>
  </r>
  <r>
    <x v="6"/>
    <x v="0"/>
    <x v="6"/>
    <x v="6"/>
    <x v="6"/>
    <x v="6"/>
    <x v="6"/>
    <x v="6"/>
    <x v="6"/>
    <x v="6"/>
    <x v="6"/>
    <x v="6"/>
    <x v="6"/>
    <x v="6"/>
    <x v="6"/>
    <x v="0"/>
    <x v="0"/>
    <x v="6"/>
    <x v="6"/>
  </r>
  <r>
    <x v="7"/>
    <x v="1"/>
    <x v="7"/>
    <x v="7"/>
    <x v="7"/>
    <x v="7"/>
    <x v="7"/>
    <x v="7"/>
    <x v="7"/>
    <x v="7"/>
    <x v="7"/>
    <x v="6"/>
    <x v="7"/>
    <x v="7"/>
    <x v="7"/>
    <x v="0"/>
    <x v="0"/>
    <x v="7"/>
    <x v="7"/>
  </r>
  <r>
    <x v="8"/>
    <x v="1"/>
    <x v="8"/>
    <x v="8"/>
    <x v="8"/>
    <x v="8"/>
    <x v="8"/>
    <x v="8"/>
    <x v="8"/>
    <x v="8"/>
    <x v="8"/>
    <x v="6"/>
    <x v="8"/>
    <x v="8"/>
    <x v="8"/>
    <x v="0"/>
    <x v="0"/>
    <x v="8"/>
    <x v="8"/>
  </r>
  <r>
    <x v="9"/>
    <x v="1"/>
    <x v="9"/>
    <x v="9"/>
    <x v="9"/>
    <x v="9"/>
    <x v="9"/>
    <x v="9"/>
    <x v="9"/>
    <x v="9"/>
    <x v="9"/>
    <x v="7"/>
    <x v="9"/>
    <x v="9"/>
    <x v="9"/>
    <x v="0"/>
    <x v="0"/>
    <x v="9"/>
    <x v="9"/>
  </r>
  <r>
    <x v="10"/>
    <x v="1"/>
    <x v="10"/>
    <x v="10"/>
    <x v="10"/>
    <x v="10"/>
    <x v="10"/>
    <x v="10"/>
    <x v="10"/>
    <x v="10"/>
    <x v="10"/>
    <x v="8"/>
    <x v="10"/>
    <x v="10"/>
    <x v="10"/>
    <x v="0"/>
    <x v="0"/>
    <x v="10"/>
    <x v="10"/>
  </r>
  <r>
    <x v="11"/>
    <x v="1"/>
    <x v="11"/>
    <x v="11"/>
    <x v="11"/>
    <x v="11"/>
    <x v="4"/>
    <x v="11"/>
    <x v="11"/>
    <x v="11"/>
    <x v="11"/>
    <x v="9"/>
    <x v="11"/>
    <x v="11"/>
    <x v="11"/>
    <x v="0"/>
    <x v="0"/>
    <x v="11"/>
    <x v="11"/>
  </r>
  <r>
    <x v="12"/>
    <x v="1"/>
    <x v="12"/>
    <x v="12"/>
    <x v="12"/>
    <x v="12"/>
    <x v="11"/>
    <x v="12"/>
    <x v="12"/>
    <x v="12"/>
    <x v="12"/>
    <x v="10"/>
    <x v="12"/>
    <x v="12"/>
    <x v="12"/>
    <x v="0"/>
    <x v="0"/>
    <x v="12"/>
    <x v="12"/>
  </r>
  <r>
    <x v="13"/>
    <x v="1"/>
    <x v="13"/>
    <x v="13"/>
    <x v="13"/>
    <x v="13"/>
    <x v="12"/>
    <x v="13"/>
    <x v="13"/>
    <x v="13"/>
    <x v="13"/>
    <x v="11"/>
    <x v="13"/>
    <x v="13"/>
    <x v="13"/>
    <x v="0"/>
    <x v="0"/>
    <x v="13"/>
    <x v="13"/>
  </r>
  <r>
    <x v="14"/>
    <x v="1"/>
    <x v="14"/>
    <x v="14"/>
    <x v="14"/>
    <x v="14"/>
    <x v="13"/>
    <x v="14"/>
    <x v="14"/>
    <x v="14"/>
    <x v="14"/>
    <x v="12"/>
    <x v="14"/>
    <x v="14"/>
    <x v="14"/>
    <x v="0"/>
    <x v="0"/>
    <x v="14"/>
    <x v="14"/>
  </r>
  <r>
    <x v="15"/>
    <x v="1"/>
    <x v="15"/>
    <x v="15"/>
    <x v="15"/>
    <x v="15"/>
    <x v="14"/>
    <x v="15"/>
    <x v="15"/>
    <x v="15"/>
    <x v="15"/>
    <x v="12"/>
    <x v="15"/>
    <x v="15"/>
    <x v="15"/>
    <x v="0"/>
    <x v="0"/>
    <x v="15"/>
    <x v="15"/>
  </r>
  <r>
    <x v="16"/>
    <x v="1"/>
    <x v="16"/>
    <x v="16"/>
    <x v="16"/>
    <x v="16"/>
    <x v="15"/>
    <x v="16"/>
    <x v="16"/>
    <x v="16"/>
    <x v="16"/>
    <x v="13"/>
    <x v="16"/>
    <x v="16"/>
    <x v="16"/>
    <x v="0"/>
    <x v="0"/>
    <x v="16"/>
    <x v="16"/>
  </r>
  <r>
    <x v="17"/>
    <x v="1"/>
    <x v="17"/>
    <x v="17"/>
    <x v="17"/>
    <x v="17"/>
    <x v="16"/>
    <x v="17"/>
    <x v="17"/>
    <x v="17"/>
    <x v="17"/>
    <x v="14"/>
    <x v="17"/>
    <x v="17"/>
    <x v="17"/>
    <x v="0"/>
    <x v="0"/>
    <x v="17"/>
    <x v="17"/>
  </r>
  <r>
    <x v="18"/>
    <x v="1"/>
    <x v="18"/>
    <x v="18"/>
    <x v="18"/>
    <x v="18"/>
    <x v="17"/>
    <x v="18"/>
    <x v="18"/>
    <x v="18"/>
    <x v="18"/>
    <x v="15"/>
    <x v="18"/>
    <x v="18"/>
    <x v="18"/>
    <x v="0"/>
    <x v="0"/>
    <x v="18"/>
    <x v="18"/>
  </r>
  <r>
    <x v="19"/>
    <x v="1"/>
    <x v="19"/>
    <x v="19"/>
    <x v="19"/>
    <x v="19"/>
    <x v="18"/>
    <x v="19"/>
    <x v="19"/>
    <x v="19"/>
    <x v="19"/>
    <x v="16"/>
    <x v="19"/>
    <x v="19"/>
    <x v="19"/>
    <x v="0"/>
    <x v="0"/>
    <x v="19"/>
    <x v="19"/>
  </r>
  <r>
    <x v="20"/>
    <x v="1"/>
    <x v="20"/>
    <x v="20"/>
    <x v="20"/>
    <x v="20"/>
    <x v="19"/>
    <x v="20"/>
    <x v="20"/>
    <x v="20"/>
    <x v="20"/>
    <x v="17"/>
    <x v="20"/>
    <x v="20"/>
    <x v="20"/>
    <x v="0"/>
    <x v="0"/>
    <x v="20"/>
    <x v="20"/>
  </r>
  <r>
    <x v="21"/>
    <x v="1"/>
    <x v="21"/>
    <x v="10"/>
    <x v="21"/>
    <x v="21"/>
    <x v="20"/>
    <x v="21"/>
    <x v="21"/>
    <x v="21"/>
    <x v="21"/>
    <x v="18"/>
    <x v="21"/>
    <x v="21"/>
    <x v="21"/>
    <x v="0"/>
    <x v="0"/>
    <x v="21"/>
    <x v="21"/>
  </r>
  <r>
    <x v="22"/>
    <x v="1"/>
    <x v="22"/>
    <x v="11"/>
    <x v="22"/>
    <x v="22"/>
    <x v="21"/>
    <x v="22"/>
    <x v="22"/>
    <x v="22"/>
    <x v="22"/>
    <x v="19"/>
    <x v="22"/>
    <x v="22"/>
    <x v="22"/>
    <x v="0"/>
    <x v="0"/>
    <x v="22"/>
    <x v="22"/>
  </r>
  <r>
    <x v="23"/>
    <x v="1"/>
    <x v="23"/>
    <x v="12"/>
    <x v="23"/>
    <x v="23"/>
    <x v="22"/>
    <x v="23"/>
    <x v="23"/>
    <x v="23"/>
    <x v="23"/>
    <x v="20"/>
    <x v="23"/>
    <x v="23"/>
    <x v="23"/>
    <x v="0"/>
    <x v="0"/>
    <x v="23"/>
    <x v="23"/>
  </r>
  <r>
    <x v="24"/>
    <x v="1"/>
    <x v="24"/>
    <x v="13"/>
    <x v="24"/>
    <x v="24"/>
    <x v="23"/>
    <x v="24"/>
    <x v="24"/>
    <x v="24"/>
    <x v="24"/>
    <x v="21"/>
    <x v="24"/>
    <x v="24"/>
    <x v="24"/>
    <x v="0"/>
    <x v="0"/>
    <x v="24"/>
    <x v="24"/>
  </r>
  <r>
    <x v="25"/>
    <x v="1"/>
    <x v="25"/>
    <x v="14"/>
    <x v="25"/>
    <x v="25"/>
    <x v="24"/>
    <x v="25"/>
    <x v="25"/>
    <x v="25"/>
    <x v="25"/>
    <x v="22"/>
    <x v="25"/>
    <x v="25"/>
    <x v="25"/>
    <x v="0"/>
    <x v="0"/>
    <x v="25"/>
    <x v="25"/>
  </r>
  <r>
    <x v="26"/>
    <x v="1"/>
    <x v="26"/>
    <x v="15"/>
    <x v="26"/>
    <x v="26"/>
    <x v="25"/>
    <x v="26"/>
    <x v="26"/>
    <x v="26"/>
    <x v="26"/>
    <x v="23"/>
    <x v="26"/>
    <x v="26"/>
    <x v="26"/>
    <x v="0"/>
    <x v="0"/>
    <x v="26"/>
    <x v="26"/>
  </r>
  <r>
    <x v="27"/>
    <x v="1"/>
    <x v="27"/>
    <x v="7"/>
    <x v="27"/>
    <x v="27"/>
    <x v="26"/>
    <x v="27"/>
    <x v="27"/>
    <x v="27"/>
    <x v="27"/>
    <x v="24"/>
    <x v="27"/>
    <x v="27"/>
    <x v="27"/>
    <x v="0"/>
    <x v="0"/>
    <x v="27"/>
    <x v="27"/>
  </r>
  <r>
    <x v="28"/>
    <x v="1"/>
    <x v="28"/>
    <x v="21"/>
    <x v="28"/>
    <x v="28"/>
    <x v="27"/>
    <x v="28"/>
    <x v="28"/>
    <x v="28"/>
    <x v="28"/>
    <x v="25"/>
    <x v="28"/>
    <x v="28"/>
    <x v="28"/>
    <x v="0"/>
    <x v="0"/>
    <x v="28"/>
    <x v="28"/>
  </r>
  <r>
    <x v="29"/>
    <x v="1"/>
    <x v="29"/>
    <x v="22"/>
    <x v="29"/>
    <x v="29"/>
    <x v="28"/>
    <x v="29"/>
    <x v="29"/>
    <x v="29"/>
    <x v="29"/>
    <x v="26"/>
    <x v="29"/>
    <x v="29"/>
    <x v="29"/>
    <x v="0"/>
    <x v="0"/>
    <x v="29"/>
    <x v="29"/>
  </r>
  <r>
    <x v="30"/>
    <x v="1"/>
    <x v="30"/>
    <x v="23"/>
    <x v="30"/>
    <x v="30"/>
    <x v="29"/>
    <x v="30"/>
    <x v="30"/>
    <x v="30"/>
    <x v="30"/>
    <x v="27"/>
    <x v="30"/>
    <x v="30"/>
    <x v="30"/>
    <x v="0"/>
    <x v="0"/>
    <x v="30"/>
    <x v="30"/>
  </r>
  <r>
    <x v="31"/>
    <x v="1"/>
    <x v="31"/>
    <x v="24"/>
    <x v="31"/>
    <x v="31"/>
    <x v="30"/>
    <x v="31"/>
    <x v="31"/>
    <x v="31"/>
    <x v="31"/>
    <x v="28"/>
    <x v="31"/>
    <x v="31"/>
    <x v="31"/>
    <x v="0"/>
    <x v="0"/>
    <x v="31"/>
    <x v="31"/>
  </r>
  <r>
    <x v="32"/>
    <x v="1"/>
    <x v="32"/>
    <x v="25"/>
    <x v="32"/>
    <x v="32"/>
    <x v="31"/>
    <x v="32"/>
    <x v="32"/>
    <x v="32"/>
    <x v="32"/>
    <x v="29"/>
    <x v="32"/>
    <x v="32"/>
    <x v="32"/>
    <x v="0"/>
    <x v="0"/>
    <x v="32"/>
    <x v="32"/>
  </r>
  <r>
    <x v="33"/>
    <x v="1"/>
    <x v="33"/>
    <x v="26"/>
    <x v="33"/>
    <x v="33"/>
    <x v="32"/>
    <x v="33"/>
    <x v="33"/>
    <x v="33"/>
    <x v="33"/>
    <x v="30"/>
    <x v="33"/>
    <x v="33"/>
    <x v="33"/>
    <x v="0"/>
    <x v="0"/>
    <x v="33"/>
    <x v="33"/>
  </r>
  <r>
    <x v="34"/>
    <x v="1"/>
    <x v="34"/>
    <x v="27"/>
    <x v="34"/>
    <x v="34"/>
    <x v="33"/>
    <x v="34"/>
    <x v="34"/>
    <x v="34"/>
    <x v="34"/>
    <x v="31"/>
    <x v="34"/>
    <x v="34"/>
    <x v="34"/>
    <x v="0"/>
    <x v="0"/>
    <x v="34"/>
    <x v="34"/>
  </r>
  <r>
    <x v="35"/>
    <x v="2"/>
    <x v="35"/>
    <x v="28"/>
    <x v="35"/>
    <x v="35"/>
    <x v="34"/>
    <x v="35"/>
    <x v="35"/>
    <x v="35"/>
    <x v="35"/>
    <x v="32"/>
    <x v="35"/>
    <x v="35"/>
    <x v="35"/>
    <x v="0"/>
    <x v="0"/>
    <x v="35"/>
    <x v="35"/>
  </r>
  <r>
    <x v="36"/>
    <x v="2"/>
    <x v="36"/>
    <x v="29"/>
    <x v="36"/>
    <x v="36"/>
    <x v="35"/>
    <x v="36"/>
    <x v="36"/>
    <x v="36"/>
    <x v="36"/>
    <x v="33"/>
    <x v="36"/>
    <x v="36"/>
    <x v="36"/>
    <x v="0"/>
    <x v="0"/>
    <x v="36"/>
    <x v="36"/>
  </r>
  <r>
    <x v="37"/>
    <x v="2"/>
    <x v="37"/>
    <x v="30"/>
    <x v="37"/>
    <x v="37"/>
    <x v="36"/>
    <x v="37"/>
    <x v="37"/>
    <x v="37"/>
    <x v="37"/>
    <x v="34"/>
    <x v="37"/>
    <x v="37"/>
    <x v="37"/>
    <x v="0"/>
    <x v="0"/>
    <x v="37"/>
    <x v="37"/>
  </r>
  <r>
    <x v="38"/>
    <x v="2"/>
    <x v="38"/>
    <x v="31"/>
    <x v="38"/>
    <x v="38"/>
    <x v="37"/>
    <x v="38"/>
    <x v="38"/>
    <x v="38"/>
    <x v="38"/>
    <x v="35"/>
    <x v="38"/>
    <x v="38"/>
    <x v="38"/>
    <x v="0"/>
    <x v="0"/>
    <x v="38"/>
    <x v="38"/>
  </r>
  <r>
    <x v="39"/>
    <x v="2"/>
    <x v="39"/>
    <x v="32"/>
    <x v="39"/>
    <x v="39"/>
    <x v="38"/>
    <x v="39"/>
    <x v="39"/>
    <x v="39"/>
    <x v="39"/>
    <x v="36"/>
    <x v="39"/>
    <x v="39"/>
    <x v="39"/>
    <x v="0"/>
    <x v="0"/>
    <x v="39"/>
    <x v="39"/>
  </r>
  <r>
    <x v="40"/>
    <x v="2"/>
    <x v="40"/>
    <x v="33"/>
    <x v="40"/>
    <x v="40"/>
    <x v="39"/>
    <x v="40"/>
    <x v="40"/>
    <x v="40"/>
    <x v="40"/>
    <x v="37"/>
    <x v="40"/>
    <x v="40"/>
    <x v="40"/>
    <x v="0"/>
    <x v="0"/>
    <x v="40"/>
    <x v="40"/>
  </r>
  <r>
    <x v="41"/>
    <x v="2"/>
    <x v="41"/>
    <x v="34"/>
    <x v="41"/>
    <x v="41"/>
    <x v="40"/>
    <x v="41"/>
    <x v="41"/>
    <x v="41"/>
    <x v="41"/>
    <x v="38"/>
    <x v="41"/>
    <x v="41"/>
    <x v="41"/>
    <x v="0"/>
    <x v="0"/>
    <x v="41"/>
    <x v="41"/>
  </r>
  <r>
    <x v="42"/>
    <x v="2"/>
    <x v="42"/>
    <x v="35"/>
    <x v="42"/>
    <x v="42"/>
    <x v="41"/>
    <x v="42"/>
    <x v="42"/>
    <x v="42"/>
    <x v="42"/>
    <x v="39"/>
    <x v="42"/>
    <x v="42"/>
    <x v="42"/>
    <x v="0"/>
    <x v="0"/>
    <x v="42"/>
    <x v="42"/>
  </r>
  <r>
    <x v="43"/>
    <x v="2"/>
    <x v="43"/>
    <x v="36"/>
    <x v="43"/>
    <x v="43"/>
    <x v="42"/>
    <x v="43"/>
    <x v="43"/>
    <x v="43"/>
    <x v="43"/>
    <x v="40"/>
    <x v="43"/>
    <x v="43"/>
    <x v="43"/>
    <x v="0"/>
    <x v="0"/>
    <x v="43"/>
    <x v="43"/>
  </r>
  <r>
    <x v="44"/>
    <x v="2"/>
    <x v="44"/>
    <x v="37"/>
    <x v="44"/>
    <x v="44"/>
    <x v="43"/>
    <x v="44"/>
    <x v="44"/>
    <x v="44"/>
    <x v="44"/>
    <x v="41"/>
    <x v="44"/>
    <x v="44"/>
    <x v="44"/>
    <x v="0"/>
    <x v="0"/>
    <x v="44"/>
    <x v="44"/>
  </r>
  <r>
    <x v="45"/>
    <x v="2"/>
    <x v="45"/>
    <x v="38"/>
    <x v="45"/>
    <x v="45"/>
    <x v="44"/>
    <x v="45"/>
    <x v="45"/>
    <x v="45"/>
    <x v="45"/>
    <x v="42"/>
    <x v="45"/>
    <x v="45"/>
    <x v="45"/>
    <x v="0"/>
    <x v="0"/>
    <x v="45"/>
    <x v="45"/>
  </r>
  <r>
    <x v="46"/>
    <x v="2"/>
    <x v="46"/>
    <x v="39"/>
    <x v="46"/>
    <x v="46"/>
    <x v="45"/>
    <x v="46"/>
    <x v="46"/>
    <x v="46"/>
    <x v="46"/>
    <x v="43"/>
    <x v="46"/>
    <x v="46"/>
    <x v="46"/>
    <x v="0"/>
    <x v="0"/>
    <x v="46"/>
    <x v="46"/>
  </r>
  <r>
    <x v="47"/>
    <x v="2"/>
    <x v="47"/>
    <x v="9"/>
    <x v="47"/>
    <x v="47"/>
    <x v="46"/>
    <x v="47"/>
    <x v="47"/>
    <x v="47"/>
    <x v="47"/>
    <x v="44"/>
    <x v="47"/>
    <x v="47"/>
    <x v="47"/>
    <x v="0"/>
    <x v="0"/>
    <x v="47"/>
    <x v="47"/>
  </r>
  <r>
    <x v="48"/>
    <x v="2"/>
    <x v="48"/>
    <x v="40"/>
    <x v="48"/>
    <x v="48"/>
    <x v="47"/>
    <x v="48"/>
    <x v="48"/>
    <x v="48"/>
    <x v="48"/>
    <x v="45"/>
    <x v="48"/>
    <x v="48"/>
    <x v="48"/>
    <x v="0"/>
    <x v="0"/>
    <x v="48"/>
    <x v="48"/>
  </r>
  <r>
    <x v="49"/>
    <x v="2"/>
    <x v="49"/>
    <x v="41"/>
    <x v="49"/>
    <x v="49"/>
    <x v="48"/>
    <x v="49"/>
    <x v="49"/>
    <x v="49"/>
    <x v="49"/>
    <x v="46"/>
    <x v="49"/>
    <x v="49"/>
    <x v="49"/>
    <x v="0"/>
    <x v="0"/>
    <x v="49"/>
    <x v="49"/>
  </r>
  <r>
    <x v="50"/>
    <x v="2"/>
    <x v="50"/>
    <x v="42"/>
    <x v="50"/>
    <x v="50"/>
    <x v="49"/>
    <x v="50"/>
    <x v="50"/>
    <x v="50"/>
    <x v="50"/>
    <x v="47"/>
    <x v="50"/>
    <x v="50"/>
    <x v="50"/>
    <x v="0"/>
    <x v="0"/>
    <x v="50"/>
    <x v="50"/>
  </r>
  <r>
    <x v="51"/>
    <x v="2"/>
    <x v="51"/>
    <x v="43"/>
    <x v="51"/>
    <x v="51"/>
    <x v="50"/>
    <x v="51"/>
    <x v="51"/>
    <x v="51"/>
    <x v="51"/>
    <x v="48"/>
    <x v="48"/>
    <x v="51"/>
    <x v="51"/>
    <x v="0"/>
    <x v="0"/>
    <x v="51"/>
    <x v="51"/>
  </r>
  <r>
    <x v="52"/>
    <x v="2"/>
    <x v="52"/>
    <x v="44"/>
    <x v="52"/>
    <x v="52"/>
    <x v="51"/>
    <x v="52"/>
    <x v="52"/>
    <x v="52"/>
    <x v="52"/>
    <x v="49"/>
    <x v="51"/>
    <x v="52"/>
    <x v="52"/>
    <x v="0"/>
    <x v="0"/>
    <x v="52"/>
    <x v="52"/>
  </r>
  <r>
    <x v="53"/>
    <x v="2"/>
    <x v="53"/>
    <x v="45"/>
    <x v="53"/>
    <x v="53"/>
    <x v="52"/>
    <x v="53"/>
    <x v="53"/>
    <x v="53"/>
    <x v="53"/>
    <x v="50"/>
    <x v="52"/>
    <x v="53"/>
    <x v="53"/>
    <x v="0"/>
    <x v="0"/>
    <x v="53"/>
    <x v="53"/>
  </r>
  <r>
    <x v="54"/>
    <x v="2"/>
    <x v="54"/>
    <x v="46"/>
    <x v="54"/>
    <x v="54"/>
    <x v="53"/>
    <x v="54"/>
    <x v="54"/>
    <x v="54"/>
    <x v="54"/>
    <x v="51"/>
    <x v="53"/>
    <x v="54"/>
    <x v="54"/>
    <x v="0"/>
    <x v="0"/>
    <x v="54"/>
    <x v="54"/>
  </r>
  <r>
    <x v="55"/>
    <x v="2"/>
    <x v="55"/>
    <x v="47"/>
    <x v="55"/>
    <x v="55"/>
    <x v="54"/>
    <x v="55"/>
    <x v="55"/>
    <x v="55"/>
    <x v="55"/>
    <x v="52"/>
    <x v="54"/>
    <x v="55"/>
    <x v="55"/>
    <x v="0"/>
    <x v="0"/>
    <x v="55"/>
    <x v="55"/>
  </r>
  <r>
    <x v="56"/>
    <x v="2"/>
    <x v="56"/>
    <x v="48"/>
    <x v="56"/>
    <x v="56"/>
    <x v="55"/>
    <x v="56"/>
    <x v="56"/>
    <x v="56"/>
    <x v="56"/>
    <x v="53"/>
    <x v="51"/>
    <x v="56"/>
    <x v="56"/>
    <x v="0"/>
    <x v="0"/>
    <x v="56"/>
    <x v="56"/>
  </r>
  <r>
    <x v="57"/>
    <x v="2"/>
    <x v="57"/>
    <x v="49"/>
    <x v="57"/>
    <x v="57"/>
    <x v="56"/>
    <x v="57"/>
    <x v="57"/>
    <x v="57"/>
    <x v="57"/>
    <x v="54"/>
    <x v="55"/>
    <x v="57"/>
    <x v="57"/>
    <x v="0"/>
    <x v="0"/>
    <x v="57"/>
    <x v="57"/>
  </r>
  <r>
    <x v="58"/>
    <x v="2"/>
    <x v="58"/>
    <x v="50"/>
    <x v="58"/>
    <x v="58"/>
    <x v="57"/>
    <x v="58"/>
    <x v="58"/>
    <x v="58"/>
    <x v="58"/>
    <x v="55"/>
    <x v="56"/>
    <x v="58"/>
    <x v="58"/>
    <x v="0"/>
    <x v="0"/>
    <x v="58"/>
    <x v="58"/>
  </r>
  <r>
    <x v="59"/>
    <x v="2"/>
    <x v="59"/>
    <x v="51"/>
    <x v="59"/>
    <x v="59"/>
    <x v="52"/>
    <x v="59"/>
    <x v="59"/>
    <x v="59"/>
    <x v="59"/>
    <x v="56"/>
    <x v="57"/>
    <x v="59"/>
    <x v="59"/>
    <x v="0"/>
    <x v="0"/>
    <x v="59"/>
    <x v="59"/>
  </r>
  <r>
    <x v="60"/>
    <x v="2"/>
    <x v="60"/>
    <x v="52"/>
    <x v="60"/>
    <x v="60"/>
    <x v="58"/>
    <x v="60"/>
    <x v="60"/>
    <x v="60"/>
    <x v="60"/>
    <x v="57"/>
    <x v="58"/>
    <x v="60"/>
    <x v="60"/>
    <x v="0"/>
    <x v="0"/>
    <x v="60"/>
    <x v="60"/>
  </r>
  <r>
    <x v="61"/>
    <x v="2"/>
    <x v="61"/>
    <x v="53"/>
    <x v="61"/>
    <x v="61"/>
    <x v="59"/>
    <x v="61"/>
    <x v="61"/>
    <x v="61"/>
    <x v="61"/>
    <x v="58"/>
    <x v="59"/>
    <x v="61"/>
    <x v="61"/>
    <x v="0"/>
    <x v="0"/>
    <x v="61"/>
    <x v="61"/>
  </r>
  <r>
    <x v="62"/>
    <x v="2"/>
    <x v="62"/>
    <x v="54"/>
    <x v="62"/>
    <x v="62"/>
    <x v="60"/>
    <x v="62"/>
    <x v="62"/>
    <x v="62"/>
    <x v="62"/>
    <x v="59"/>
    <x v="60"/>
    <x v="62"/>
    <x v="62"/>
    <x v="0"/>
    <x v="0"/>
    <x v="62"/>
    <x v="62"/>
  </r>
  <r>
    <x v="63"/>
    <x v="2"/>
    <x v="63"/>
    <x v="55"/>
    <x v="63"/>
    <x v="63"/>
    <x v="61"/>
    <x v="63"/>
    <x v="63"/>
    <x v="63"/>
    <x v="63"/>
    <x v="60"/>
    <x v="61"/>
    <x v="63"/>
    <x v="63"/>
    <x v="0"/>
    <x v="0"/>
    <x v="63"/>
    <x v="63"/>
  </r>
  <r>
    <x v="64"/>
    <x v="2"/>
    <x v="64"/>
    <x v="56"/>
    <x v="64"/>
    <x v="64"/>
    <x v="62"/>
    <x v="64"/>
    <x v="64"/>
    <x v="64"/>
    <x v="64"/>
    <x v="61"/>
    <x v="62"/>
    <x v="64"/>
    <x v="64"/>
    <x v="0"/>
    <x v="0"/>
    <x v="64"/>
    <x v="64"/>
  </r>
  <r>
    <x v="65"/>
    <x v="2"/>
    <x v="65"/>
    <x v="57"/>
    <x v="65"/>
    <x v="65"/>
    <x v="63"/>
    <x v="65"/>
    <x v="65"/>
    <x v="65"/>
    <x v="65"/>
    <x v="62"/>
    <x v="63"/>
    <x v="65"/>
    <x v="65"/>
    <x v="0"/>
    <x v="0"/>
    <x v="65"/>
    <x v="65"/>
  </r>
  <r>
    <x v="66"/>
    <x v="3"/>
    <x v="66"/>
    <x v="58"/>
    <x v="66"/>
    <x v="66"/>
    <x v="64"/>
    <x v="66"/>
    <x v="66"/>
    <x v="66"/>
    <x v="66"/>
    <x v="63"/>
    <x v="64"/>
    <x v="66"/>
    <x v="66"/>
    <x v="0"/>
    <x v="0"/>
    <x v="66"/>
    <x v="66"/>
  </r>
  <r>
    <x v="67"/>
    <x v="3"/>
    <x v="67"/>
    <x v="59"/>
    <x v="67"/>
    <x v="67"/>
    <x v="65"/>
    <x v="67"/>
    <x v="67"/>
    <x v="67"/>
    <x v="67"/>
    <x v="64"/>
    <x v="60"/>
    <x v="67"/>
    <x v="67"/>
    <x v="0"/>
    <x v="0"/>
    <x v="67"/>
    <x v="67"/>
  </r>
  <r>
    <x v="68"/>
    <x v="3"/>
    <x v="68"/>
    <x v="60"/>
    <x v="68"/>
    <x v="68"/>
    <x v="66"/>
    <x v="68"/>
    <x v="68"/>
    <x v="68"/>
    <x v="68"/>
    <x v="65"/>
    <x v="65"/>
    <x v="68"/>
    <x v="68"/>
    <x v="0"/>
    <x v="0"/>
    <x v="68"/>
    <x v="68"/>
  </r>
  <r>
    <x v="69"/>
    <x v="3"/>
    <x v="69"/>
    <x v="61"/>
    <x v="69"/>
    <x v="69"/>
    <x v="67"/>
    <x v="69"/>
    <x v="69"/>
    <x v="69"/>
    <x v="69"/>
    <x v="66"/>
    <x v="66"/>
    <x v="69"/>
    <x v="69"/>
    <x v="0"/>
    <x v="0"/>
    <x v="69"/>
    <x v="69"/>
  </r>
  <r>
    <x v="70"/>
    <x v="3"/>
    <x v="70"/>
    <x v="62"/>
    <x v="70"/>
    <x v="70"/>
    <x v="68"/>
    <x v="70"/>
    <x v="70"/>
    <x v="70"/>
    <x v="70"/>
    <x v="67"/>
    <x v="51"/>
    <x v="70"/>
    <x v="70"/>
    <x v="0"/>
    <x v="0"/>
    <x v="70"/>
    <x v="70"/>
  </r>
  <r>
    <x v="71"/>
    <x v="3"/>
    <x v="71"/>
    <x v="63"/>
    <x v="71"/>
    <x v="71"/>
    <x v="69"/>
    <x v="71"/>
    <x v="71"/>
    <x v="71"/>
    <x v="71"/>
    <x v="68"/>
    <x v="67"/>
    <x v="71"/>
    <x v="71"/>
    <x v="0"/>
    <x v="0"/>
    <x v="71"/>
    <x v="71"/>
  </r>
  <r>
    <x v="72"/>
    <x v="3"/>
    <x v="72"/>
    <x v="64"/>
    <x v="72"/>
    <x v="72"/>
    <x v="70"/>
    <x v="72"/>
    <x v="72"/>
    <x v="72"/>
    <x v="72"/>
    <x v="69"/>
    <x v="68"/>
    <x v="72"/>
    <x v="72"/>
    <x v="0"/>
    <x v="0"/>
    <x v="72"/>
    <x v="72"/>
  </r>
  <r>
    <x v="73"/>
    <x v="3"/>
    <x v="73"/>
    <x v="65"/>
    <x v="73"/>
    <x v="73"/>
    <x v="71"/>
    <x v="73"/>
    <x v="73"/>
    <x v="73"/>
    <x v="73"/>
    <x v="70"/>
    <x v="69"/>
    <x v="73"/>
    <x v="73"/>
    <x v="0"/>
    <x v="0"/>
    <x v="73"/>
    <x v="73"/>
  </r>
  <r>
    <x v="74"/>
    <x v="3"/>
    <x v="74"/>
    <x v="66"/>
    <x v="74"/>
    <x v="74"/>
    <x v="72"/>
    <x v="74"/>
    <x v="74"/>
    <x v="74"/>
    <x v="74"/>
    <x v="71"/>
    <x v="70"/>
    <x v="74"/>
    <x v="74"/>
    <x v="0"/>
    <x v="0"/>
    <x v="74"/>
    <x v="74"/>
  </r>
  <r>
    <x v="75"/>
    <x v="3"/>
    <x v="75"/>
    <x v="67"/>
    <x v="75"/>
    <x v="75"/>
    <x v="73"/>
    <x v="75"/>
    <x v="75"/>
    <x v="75"/>
    <x v="75"/>
    <x v="72"/>
    <x v="71"/>
    <x v="75"/>
    <x v="75"/>
    <x v="0"/>
    <x v="0"/>
    <x v="75"/>
    <x v="75"/>
  </r>
  <r>
    <x v="76"/>
    <x v="3"/>
    <x v="76"/>
    <x v="68"/>
    <x v="76"/>
    <x v="76"/>
    <x v="74"/>
    <x v="76"/>
    <x v="76"/>
    <x v="76"/>
    <x v="76"/>
    <x v="73"/>
    <x v="72"/>
    <x v="76"/>
    <x v="76"/>
    <x v="0"/>
    <x v="0"/>
    <x v="76"/>
    <x v="76"/>
  </r>
  <r>
    <x v="77"/>
    <x v="3"/>
    <x v="77"/>
    <x v="69"/>
    <x v="77"/>
    <x v="77"/>
    <x v="75"/>
    <x v="77"/>
    <x v="77"/>
    <x v="77"/>
    <x v="77"/>
    <x v="74"/>
    <x v="73"/>
    <x v="77"/>
    <x v="77"/>
    <x v="0"/>
    <x v="0"/>
    <x v="77"/>
    <x v="77"/>
  </r>
  <r>
    <x v="78"/>
    <x v="3"/>
    <x v="78"/>
    <x v="70"/>
    <x v="78"/>
    <x v="78"/>
    <x v="76"/>
    <x v="78"/>
    <x v="78"/>
    <x v="78"/>
    <x v="78"/>
    <x v="75"/>
    <x v="54"/>
    <x v="78"/>
    <x v="78"/>
    <x v="0"/>
    <x v="0"/>
    <x v="78"/>
    <x v="78"/>
  </r>
  <r>
    <x v="79"/>
    <x v="3"/>
    <x v="79"/>
    <x v="71"/>
    <x v="79"/>
    <x v="79"/>
    <x v="77"/>
    <x v="79"/>
    <x v="79"/>
    <x v="79"/>
    <x v="79"/>
    <x v="76"/>
    <x v="54"/>
    <x v="79"/>
    <x v="79"/>
    <x v="0"/>
    <x v="0"/>
    <x v="79"/>
    <x v="79"/>
  </r>
  <r>
    <x v="80"/>
    <x v="3"/>
    <x v="80"/>
    <x v="72"/>
    <x v="80"/>
    <x v="80"/>
    <x v="78"/>
    <x v="80"/>
    <x v="80"/>
    <x v="80"/>
    <x v="80"/>
    <x v="77"/>
    <x v="74"/>
    <x v="80"/>
    <x v="80"/>
    <x v="0"/>
    <x v="0"/>
    <x v="80"/>
    <x v="80"/>
  </r>
  <r>
    <x v="81"/>
    <x v="3"/>
    <x v="81"/>
    <x v="73"/>
    <x v="81"/>
    <x v="81"/>
    <x v="79"/>
    <x v="81"/>
    <x v="81"/>
    <x v="81"/>
    <x v="81"/>
    <x v="78"/>
    <x v="75"/>
    <x v="81"/>
    <x v="81"/>
    <x v="0"/>
    <x v="0"/>
    <x v="81"/>
    <x v="81"/>
  </r>
  <r>
    <x v="82"/>
    <x v="3"/>
    <x v="82"/>
    <x v="74"/>
    <x v="82"/>
    <x v="82"/>
    <x v="80"/>
    <x v="82"/>
    <x v="82"/>
    <x v="82"/>
    <x v="82"/>
    <x v="79"/>
    <x v="76"/>
    <x v="82"/>
    <x v="82"/>
    <x v="0"/>
    <x v="0"/>
    <x v="82"/>
    <x v="82"/>
  </r>
  <r>
    <x v="83"/>
    <x v="3"/>
    <x v="83"/>
    <x v="75"/>
    <x v="83"/>
    <x v="83"/>
    <x v="81"/>
    <x v="83"/>
    <x v="83"/>
    <x v="83"/>
    <x v="83"/>
    <x v="80"/>
    <x v="77"/>
    <x v="83"/>
    <x v="83"/>
    <x v="0"/>
    <x v="0"/>
    <x v="83"/>
    <x v="83"/>
  </r>
  <r>
    <x v="84"/>
    <x v="3"/>
    <x v="84"/>
    <x v="76"/>
    <x v="84"/>
    <x v="84"/>
    <x v="82"/>
    <x v="84"/>
    <x v="84"/>
    <x v="84"/>
    <x v="84"/>
    <x v="81"/>
    <x v="78"/>
    <x v="84"/>
    <x v="84"/>
    <x v="0"/>
    <x v="0"/>
    <x v="84"/>
    <x v="84"/>
  </r>
  <r>
    <x v="85"/>
    <x v="3"/>
    <x v="85"/>
    <x v="77"/>
    <x v="85"/>
    <x v="85"/>
    <x v="83"/>
    <x v="85"/>
    <x v="85"/>
    <x v="85"/>
    <x v="85"/>
    <x v="82"/>
    <x v="79"/>
    <x v="85"/>
    <x v="85"/>
    <x v="0"/>
    <x v="0"/>
    <x v="85"/>
    <x v="85"/>
  </r>
  <r>
    <x v="86"/>
    <x v="3"/>
    <x v="86"/>
    <x v="78"/>
    <x v="86"/>
    <x v="86"/>
    <x v="84"/>
    <x v="86"/>
    <x v="86"/>
    <x v="86"/>
    <x v="86"/>
    <x v="83"/>
    <x v="80"/>
    <x v="86"/>
    <x v="86"/>
    <x v="0"/>
    <x v="0"/>
    <x v="86"/>
    <x v="86"/>
  </r>
  <r>
    <x v="87"/>
    <x v="3"/>
    <x v="87"/>
    <x v="79"/>
    <x v="87"/>
    <x v="87"/>
    <x v="85"/>
    <x v="87"/>
    <x v="87"/>
    <x v="87"/>
    <x v="87"/>
    <x v="84"/>
    <x v="81"/>
    <x v="87"/>
    <x v="87"/>
    <x v="0"/>
    <x v="0"/>
    <x v="87"/>
    <x v="87"/>
  </r>
  <r>
    <x v="88"/>
    <x v="3"/>
    <x v="88"/>
    <x v="80"/>
    <x v="88"/>
    <x v="88"/>
    <x v="86"/>
    <x v="88"/>
    <x v="88"/>
    <x v="88"/>
    <x v="88"/>
    <x v="85"/>
    <x v="82"/>
    <x v="88"/>
    <x v="88"/>
    <x v="0"/>
    <x v="0"/>
    <x v="88"/>
    <x v="88"/>
  </r>
  <r>
    <x v="89"/>
    <x v="3"/>
    <x v="89"/>
    <x v="81"/>
    <x v="89"/>
    <x v="89"/>
    <x v="87"/>
    <x v="89"/>
    <x v="89"/>
    <x v="89"/>
    <x v="89"/>
    <x v="86"/>
    <x v="83"/>
    <x v="89"/>
    <x v="89"/>
    <x v="0"/>
    <x v="0"/>
    <x v="89"/>
    <x v="89"/>
  </r>
  <r>
    <x v="90"/>
    <x v="3"/>
    <x v="90"/>
    <x v="82"/>
    <x v="90"/>
    <x v="90"/>
    <x v="81"/>
    <x v="90"/>
    <x v="90"/>
    <x v="90"/>
    <x v="90"/>
    <x v="87"/>
    <x v="84"/>
    <x v="90"/>
    <x v="90"/>
    <x v="0"/>
    <x v="0"/>
    <x v="90"/>
    <x v="90"/>
  </r>
  <r>
    <x v="91"/>
    <x v="3"/>
    <x v="91"/>
    <x v="83"/>
    <x v="91"/>
    <x v="91"/>
    <x v="88"/>
    <x v="91"/>
    <x v="91"/>
    <x v="91"/>
    <x v="91"/>
    <x v="88"/>
    <x v="85"/>
    <x v="91"/>
    <x v="91"/>
    <x v="0"/>
    <x v="0"/>
    <x v="91"/>
    <x v="91"/>
  </r>
  <r>
    <x v="92"/>
    <x v="3"/>
    <x v="92"/>
    <x v="84"/>
    <x v="92"/>
    <x v="92"/>
    <x v="89"/>
    <x v="92"/>
    <x v="92"/>
    <x v="92"/>
    <x v="92"/>
    <x v="89"/>
    <x v="86"/>
    <x v="92"/>
    <x v="92"/>
    <x v="0"/>
    <x v="0"/>
    <x v="92"/>
    <x v="92"/>
  </r>
  <r>
    <x v="93"/>
    <x v="3"/>
    <x v="93"/>
    <x v="85"/>
    <x v="93"/>
    <x v="93"/>
    <x v="90"/>
    <x v="93"/>
    <x v="93"/>
    <x v="93"/>
    <x v="93"/>
    <x v="90"/>
    <x v="87"/>
    <x v="93"/>
    <x v="93"/>
    <x v="0"/>
    <x v="0"/>
    <x v="93"/>
    <x v="93"/>
  </r>
  <r>
    <x v="94"/>
    <x v="3"/>
    <x v="94"/>
    <x v="86"/>
    <x v="94"/>
    <x v="94"/>
    <x v="91"/>
    <x v="94"/>
    <x v="94"/>
    <x v="94"/>
    <x v="94"/>
    <x v="91"/>
    <x v="88"/>
    <x v="94"/>
    <x v="94"/>
    <x v="0"/>
    <x v="0"/>
    <x v="94"/>
    <x v="94"/>
  </r>
  <r>
    <x v="95"/>
    <x v="3"/>
    <x v="95"/>
    <x v="87"/>
    <x v="95"/>
    <x v="95"/>
    <x v="92"/>
    <x v="95"/>
    <x v="95"/>
    <x v="95"/>
    <x v="95"/>
    <x v="92"/>
    <x v="89"/>
    <x v="95"/>
    <x v="95"/>
    <x v="0"/>
    <x v="0"/>
    <x v="95"/>
    <x v="95"/>
  </r>
  <r>
    <x v="96"/>
    <x v="3"/>
    <x v="96"/>
    <x v="88"/>
    <x v="96"/>
    <x v="96"/>
    <x v="93"/>
    <x v="96"/>
    <x v="96"/>
    <x v="96"/>
    <x v="96"/>
    <x v="93"/>
    <x v="90"/>
    <x v="96"/>
    <x v="96"/>
    <x v="0"/>
    <x v="0"/>
    <x v="96"/>
    <x v="96"/>
  </r>
  <r>
    <x v="97"/>
    <x v="4"/>
    <x v="97"/>
    <x v="89"/>
    <x v="97"/>
    <x v="97"/>
    <x v="94"/>
    <x v="97"/>
    <x v="97"/>
    <x v="97"/>
    <x v="97"/>
    <x v="94"/>
    <x v="91"/>
    <x v="97"/>
    <x v="97"/>
    <x v="0"/>
    <x v="0"/>
    <x v="97"/>
    <x v="97"/>
  </r>
  <r>
    <x v="98"/>
    <x v="4"/>
    <x v="98"/>
    <x v="90"/>
    <x v="98"/>
    <x v="98"/>
    <x v="95"/>
    <x v="98"/>
    <x v="98"/>
    <x v="98"/>
    <x v="98"/>
    <x v="95"/>
    <x v="92"/>
    <x v="98"/>
    <x v="98"/>
    <x v="0"/>
    <x v="0"/>
    <x v="98"/>
    <x v="98"/>
  </r>
  <r>
    <x v="99"/>
    <x v="4"/>
    <x v="99"/>
    <x v="91"/>
    <x v="99"/>
    <x v="99"/>
    <x v="96"/>
    <x v="99"/>
    <x v="99"/>
    <x v="99"/>
    <x v="99"/>
    <x v="96"/>
    <x v="93"/>
    <x v="99"/>
    <x v="99"/>
    <x v="0"/>
    <x v="0"/>
    <x v="99"/>
    <x v="99"/>
  </r>
  <r>
    <x v="100"/>
    <x v="4"/>
    <x v="100"/>
    <x v="92"/>
    <x v="100"/>
    <x v="100"/>
    <x v="97"/>
    <x v="100"/>
    <x v="100"/>
    <x v="100"/>
    <x v="100"/>
    <x v="97"/>
    <x v="94"/>
    <x v="100"/>
    <x v="100"/>
    <x v="0"/>
    <x v="0"/>
    <x v="100"/>
    <x v="100"/>
  </r>
  <r>
    <x v="101"/>
    <x v="4"/>
    <x v="101"/>
    <x v="93"/>
    <x v="101"/>
    <x v="101"/>
    <x v="98"/>
    <x v="101"/>
    <x v="101"/>
    <x v="101"/>
    <x v="101"/>
    <x v="98"/>
    <x v="95"/>
    <x v="101"/>
    <x v="101"/>
    <x v="0"/>
    <x v="0"/>
    <x v="101"/>
    <x v="101"/>
  </r>
  <r>
    <x v="102"/>
    <x v="4"/>
    <x v="102"/>
    <x v="94"/>
    <x v="102"/>
    <x v="102"/>
    <x v="99"/>
    <x v="102"/>
    <x v="102"/>
    <x v="102"/>
    <x v="102"/>
    <x v="99"/>
    <x v="96"/>
    <x v="102"/>
    <x v="102"/>
    <x v="0"/>
    <x v="0"/>
    <x v="102"/>
    <x v="102"/>
  </r>
  <r>
    <x v="103"/>
    <x v="4"/>
    <x v="103"/>
    <x v="95"/>
    <x v="103"/>
    <x v="103"/>
    <x v="100"/>
    <x v="103"/>
    <x v="103"/>
    <x v="103"/>
    <x v="103"/>
    <x v="100"/>
    <x v="97"/>
    <x v="103"/>
    <x v="103"/>
    <x v="0"/>
    <x v="0"/>
    <x v="103"/>
    <x v="103"/>
  </r>
  <r>
    <x v="104"/>
    <x v="4"/>
    <x v="104"/>
    <x v="96"/>
    <x v="104"/>
    <x v="104"/>
    <x v="36"/>
    <x v="104"/>
    <x v="104"/>
    <x v="104"/>
    <x v="104"/>
    <x v="101"/>
    <x v="98"/>
    <x v="104"/>
    <x v="104"/>
    <x v="0"/>
    <x v="0"/>
    <x v="104"/>
    <x v="104"/>
  </r>
  <r>
    <x v="105"/>
    <x v="4"/>
    <x v="105"/>
    <x v="97"/>
    <x v="105"/>
    <x v="105"/>
    <x v="101"/>
    <x v="105"/>
    <x v="105"/>
    <x v="105"/>
    <x v="105"/>
    <x v="102"/>
    <x v="99"/>
    <x v="105"/>
    <x v="105"/>
    <x v="0"/>
    <x v="0"/>
    <x v="105"/>
    <x v="105"/>
  </r>
  <r>
    <x v="106"/>
    <x v="4"/>
    <x v="106"/>
    <x v="98"/>
    <x v="106"/>
    <x v="106"/>
    <x v="102"/>
    <x v="106"/>
    <x v="106"/>
    <x v="106"/>
    <x v="106"/>
    <x v="103"/>
    <x v="100"/>
    <x v="106"/>
    <x v="106"/>
    <x v="0"/>
    <x v="0"/>
    <x v="106"/>
    <x v="106"/>
  </r>
  <r>
    <x v="107"/>
    <x v="4"/>
    <x v="107"/>
    <x v="99"/>
    <x v="107"/>
    <x v="107"/>
    <x v="103"/>
    <x v="107"/>
    <x v="107"/>
    <x v="107"/>
    <x v="107"/>
    <x v="104"/>
    <x v="101"/>
    <x v="107"/>
    <x v="107"/>
    <x v="0"/>
    <x v="0"/>
    <x v="107"/>
    <x v="107"/>
  </r>
  <r>
    <x v="108"/>
    <x v="4"/>
    <x v="108"/>
    <x v="100"/>
    <x v="108"/>
    <x v="108"/>
    <x v="104"/>
    <x v="108"/>
    <x v="108"/>
    <x v="108"/>
    <x v="108"/>
    <x v="105"/>
    <x v="102"/>
    <x v="108"/>
    <x v="108"/>
    <x v="0"/>
    <x v="0"/>
    <x v="108"/>
    <x v="108"/>
  </r>
  <r>
    <x v="109"/>
    <x v="4"/>
    <x v="109"/>
    <x v="101"/>
    <x v="109"/>
    <x v="109"/>
    <x v="105"/>
    <x v="109"/>
    <x v="109"/>
    <x v="109"/>
    <x v="109"/>
    <x v="106"/>
    <x v="103"/>
    <x v="109"/>
    <x v="109"/>
    <x v="0"/>
    <x v="0"/>
    <x v="109"/>
    <x v="109"/>
  </r>
  <r>
    <x v="110"/>
    <x v="4"/>
    <x v="110"/>
    <x v="64"/>
    <x v="110"/>
    <x v="110"/>
    <x v="106"/>
    <x v="110"/>
    <x v="110"/>
    <x v="110"/>
    <x v="110"/>
    <x v="107"/>
    <x v="104"/>
    <x v="110"/>
    <x v="110"/>
    <x v="0"/>
    <x v="0"/>
    <x v="110"/>
    <x v="110"/>
  </r>
  <r>
    <x v="111"/>
    <x v="4"/>
    <x v="111"/>
    <x v="102"/>
    <x v="111"/>
    <x v="111"/>
    <x v="107"/>
    <x v="111"/>
    <x v="111"/>
    <x v="111"/>
    <x v="111"/>
    <x v="108"/>
    <x v="105"/>
    <x v="111"/>
    <x v="111"/>
    <x v="0"/>
    <x v="0"/>
    <x v="111"/>
    <x v="111"/>
  </r>
  <r>
    <x v="112"/>
    <x v="4"/>
    <x v="112"/>
    <x v="103"/>
    <x v="112"/>
    <x v="112"/>
    <x v="108"/>
    <x v="112"/>
    <x v="112"/>
    <x v="112"/>
    <x v="112"/>
    <x v="109"/>
    <x v="106"/>
    <x v="112"/>
    <x v="112"/>
    <x v="0"/>
    <x v="0"/>
    <x v="112"/>
    <x v="112"/>
  </r>
  <r>
    <x v="113"/>
    <x v="4"/>
    <x v="113"/>
    <x v="19"/>
    <x v="113"/>
    <x v="113"/>
    <x v="109"/>
    <x v="113"/>
    <x v="113"/>
    <x v="113"/>
    <x v="113"/>
    <x v="110"/>
    <x v="107"/>
    <x v="113"/>
    <x v="113"/>
    <x v="0"/>
    <x v="0"/>
    <x v="113"/>
    <x v="113"/>
  </r>
  <r>
    <x v="114"/>
    <x v="4"/>
    <x v="114"/>
    <x v="104"/>
    <x v="114"/>
    <x v="114"/>
    <x v="110"/>
    <x v="114"/>
    <x v="114"/>
    <x v="114"/>
    <x v="114"/>
    <x v="111"/>
    <x v="108"/>
    <x v="114"/>
    <x v="114"/>
    <x v="0"/>
    <x v="0"/>
    <x v="114"/>
    <x v="114"/>
  </r>
  <r>
    <x v="115"/>
    <x v="4"/>
    <x v="115"/>
    <x v="105"/>
    <x v="115"/>
    <x v="115"/>
    <x v="111"/>
    <x v="115"/>
    <x v="115"/>
    <x v="115"/>
    <x v="115"/>
    <x v="112"/>
    <x v="109"/>
    <x v="115"/>
    <x v="115"/>
    <x v="0"/>
    <x v="0"/>
    <x v="115"/>
    <x v="115"/>
  </r>
  <r>
    <x v="116"/>
    <x v="4"/>
    <x v="116"/>
    <x v="106"/>
    <x v="116"/>
    <x v="116"/>
    <x v="112"/>
    <x v="116"/>
    <x v="116"/>
    <x v="116"/>
    <x v="116"/>
    <x v="113"/>
    <x v="110"/>
    <x v="116"/>
    <x v="116"/>
    <x v="0"/>
    <x v="0"/>
    <x v="116"/>
    <x v="116"/>
  </r>
  <r>
    <x v="117"/>
    <x v="4"/>
    <x v="117"/>
    <x v="107"/>
    <x v="117"/>
    <x v="117"/>
    <x v="113"/>
    <x v="117"/>
    <x v="117"/>
    <x v="117"/>
    <x v="117"/>
    <x v="114"/>
    <x v="111"/>
    <x v="117"/>
    <x v="117"/>
    <x v="0"/>
    <x v="0"/>
    <x v="117"/>
    <x v="117"/>
  </r>
  <r>
    <x v="118"/>
    <x v="4"/>
    <x v="118"/>
    <x v="108"/>
    <x v="118"/>
    <x v="118"/>
    <x v="114"/>
    <x v="118"/>
    <x v="118"/>
    <x v="118"/>
    <x v="118"/>
    <x v="115"/>
    <x v="112"/>
    <x v="118"/>
    <x v="118"/>
    <x v="0"/>
    <x v="0"/>
    <x v="118"/>
    <x v="118"/>
  </r>
  <r>
    <x v="119"/>
    <x v="4"/>
    <x v="119"/>
    <x v="109"/>
    <x v="119"/>
    <x v="119"/>
    <x v="115"/>
    <x v="119"/>
    <x v="119"/>
    <x v="119"/>
    <x v="119"/>
    <x v="116"/>
    <x v="113"/>
    <x v="119"/>
    <x v="119"/>
    <x v="0"/>
    <x v="0"/>
    <x v="119"/>
    <x v="119"/>
  </r>
  <r>
    <x v="120"/>
    <x v="4"/>
    <x v="120"/>
    <x v="110"/>
    <x v="120"/>
    <x v="120"/>
    <x v="116"/>
    <x v="120"/>
    <x v="120"/>
    <x v="120"/>
    <x v="120"/>
    <x v="117"/>
    <x v="114"/>
    <x v="120"/>
    <x v="120"/>
    <x v="0"/>
    <x v="0"/>
    <x v="120"/>
    <x v="120"/>
  </r>
  <r>
    <x v="121"/>
    <x v="4"/>
    <x v="121"/>
    <x v="111"/>
    <x v="121"/>
    <x v="121"/>
    <x v="117"/>
    <x v="121"/>
    <x v="121"/>
    <x v="121"/>
    <x v="121"/>
    <x v="118"/>
    <x v="115"/>
    <x v="121"/>
    <x v="121"/>
    <x v="0"/>
    <x v="0"/>
    <x v="121"/>
    <x v="121"/>
  </r>
  <r>
    <x v="122"/>
    <x v="4"/>
    <x v="122"/>
    <x v="112"/>
    <x v="122"/>
    <x v="122"/>
    <x v="118"/>
    <x v="122"/>
    <x v="122"/>
    <x v="122"/>
    <x v="122"/>
    <x v="119"/>
    <x v="116"/>
    <x v="122"/>
    <x v="122"/>
    <x v="0"/>
    <x v="0"/>
    <x v="122"/>
    <x v="122"/>
  </r>
  <r>
    <x v="123"/>
    <x v="4"/>
    <x v="123"/>
    <x v="113"/>
    <x v="123"/>
    <x v="123"/>
    <x v="119"/>
    <x v="123"/>
    <x v="123"/>
    <x v="123"/>
    <x v="123"/>
    <x v="120"/>
    <x v="117"/>
    <x v="123"/>
    <x v="123"/>
    <x v="0"/>
    <x v="0"/>
    <x v="123"/>
    <x v="123"/>
  </r>
  <r>
    <x v="124"/>
    <x v="4"/>
    <x v="124"/>
    <x v="114"/>
    <x v="124"/>
    <x v="124"/>
    <x v="120"/>
    <x v="124"/>
    <x v="124"/>
    <x v="124"/>
    <x v="124"/>
    <x v="121"/>
    <x v="118"/>
    <x v="124"/>
    <x v="124"/>
    <x v="0"/>
    <x v="0"/>
    <x v="124"/>
    <x v="124"/>
  </r>
  <r>
    <x v="125"/>
    <x v="4"/>
    <x v="125"/>
    <x v="115"/>
    <x v="125"/>
    <x v="125"/>
    <x v="121"/>
    <x v="125"/>
    <x v="125"/>
    <x v="125"/>
    <x v="125"/>
    <x v="122"/>
    <x v="119"/>
    <x v="125"/>
    <x v="125"/>
    <x v="0"/>
    <x v="0"/>
    <x v="125"/>
    <x v="125"/>
  </r>
  <r>
    <x v="126"/>
    <x v="4"/>
    <x v="126"/>
    <x v="116"/>
    <x v="126"/>
    <x v="126"/>
    <x v="122"/>
    <x v="126"/>
    <x v="126"/>
    <x v="126"/>
    <x v="126"/>
    <x v="123"/>
    <x v="120"/>
    <x v="126"/>
    <x v="126"/>
    <x v="0"/>
    <x v="0"/>
    <x v="126"/>
    <x v="126"/>
  </r>
  <r>
    <x v="127"/>
    <x v="5"/>
    <x v="127"/>
    <x v="117"/>
    <x v="127"/>
    <x v="127"/>
    <x v="123"/>
    <x v="127"/>
    <x v="127"/>
    <x v="127"/>
    <x v="127"/>
    <x v="124"/>
    <x v="121"/>
    <x v="127"/>
    <x v="127"/>
    <x v="0"/>
    <x v="0"/>
    <x v="127"/>
    <x v="127"/>
  </r>
  <r>
    <x v="128"/>
    <x v="5"/>
    <x v="128"/>
    <x v="118"/>
    <x v="128"/>
    <x v="128"/>
    <x v="124"/>
    <x v="128"/>
    <x v="128"/>
    <x v="128"/>
    <x v="128"/>
    <x v="125"/>
    <x v="122"/>
    <x v="128"/>
    <x v="128"/>
    <x v="0"/>
    <x v="0"/>
    <x v="128"/>
    <x v="128"/>
  </r>
  <r>
    <x v="129"/>
    <x v="5"/>
    <x v="129"/>
    <x v="119"/>
    <x v="129"/>
    <x v="129"/>
    <x v="125"/>
    <x v="129"/>
    <x v="129"/>
    <x v="129"/>
    <x v="129"/>
    <x v="126"/>
    <x v="123"/>
    <x v="129"/>
    <x v="129"/>
    <x v="0"/>
    <x v="0"/>
    <x v="129"/>
    <x v="129"/>
  </r>
  <r>
    <x v="130"/>
    <x v="5"/>
    <x v="130"/>
    <x v="120"/>
    <x v="130"/>
    <x v="130"/>
    <x v="126"/>
    <x v="130"/>
    <x v="130"/>
    <x v="130"/>
    <x v="130"/>
    <x v="127"/>
    <x v="124"/>
    <x v="130"/>
    <x v="130"/>
    <x v="0"/>
    <x v="0"/>
    <x v="130"/>
    <x v="130"/>
  </r>
  <r>
    <x v="131"/>
    <x v="5"/>
    <x v="131"/>
    <x v="121"/>
    <x v="131"/>
    <x v="131"/>
    <x v="127"/>
    <x v="131"/>
    <x v="131"/>
    <x v="131"/>
    <x v="131"/>
    <x v="128"/>
    <x v="125"/>
    <x v="131"/>
    <x v="131"/>
    <x v="0"/>
    <x v="0"/>
    <x v="131"/>
    <x v="131"/>
  </r>
  <r>
    <x v="132"/>
    <x v="5"/>
    <x v="132"/>
    <x v="122"/>
    <x v="132"/>
    <x v="132"/>
    <x v="128"/>
    <x v="132"/>
    <x v="132"/>
    <x v="132"/>
    <x v="132"/>
    <x v="129"/>
    <x v="126"/>
    <x v="132"/>
    <x v="132"/>
    <x v="0"/>
    <x v="0"/>
    <x v="132"/>
    <x v="132"/>
  </r>
  <r>
    <x v="133"/>
    <x v="5"/>
    <x v="133"/>
    <x v="123"/>
    <x v="133"/>
    <x v="133"/>
    <x v="129"/>
    <x v="133"/>
    <x v="133"/>
    <x v="133"/>
    <x v="133"/>
    <x v="130"/>
    <x v="127"/>
    <x v="133"/>
    <x v="133"/>
    <x v="0"/>
    <x v="0"/>
    <x v="133"/>
    <x v="133"/>
  </r>
  <r>
    <x v="134"/>
    <x v="5"/>
    <x v="134"/>
    <x v="124"/>
    <x v="134"/>
    <x v="134"/>
    <x v="130"/>
    <x v="134"/>
    <x v="134"/>
    <x v="134"/>
    <x v="134"/>
    <x v="131"/>
    <x v="128"/>
    <x v="134"/>
    <x v="134"/>
    <x v="0"/>
    <x v="0"/>
    <x v="134"/>
    <x v="134"/>
  </r>
  <r>
    <x v="135"/>
    <x v="5"/>
    <x v="135"/>
    <x v="125"/>
    <x v="135"/>
    <x v="135"/>
    <x v="131"/>
    <x v="135"/>
    <x v="135"/>
    <x v="135"/>
    <x v="135"/>
    <x v="132"/>
    <x v="129"/>
    <x v="135"/>
    <x v="135"/>
    <x v="0"/>
    <x v="0"/>
    <x v="135"/>
    <x v="135"/>
  </r>
  <r>
    <x v="136"/>
    <x v="5"/>
    <x v="136"/>
    <x v="126"/>
    <x v="136"/>
    <x v="136"/>
    <x v="132"/>
    <x v="136"/>
    <x v="136"/>
    <x v="136"/>
    <x v="136"/>
    <x v="133"/>
    <x v="130"/>
    <x v="136"/>
    <x v="136"/>
    <x v="0"/>
    <x v="0"/>
    <x v="136"/>
    <x v="136"/>
  </r>
  <r>
    <x v="137"/>
    <x v="5"/>
    <x v="137"/>
    <x v="127"/>
    <x v="137"/>
    <x v="137"/>
    <x v="133"/>
    <x v="137"/>
    <x v="137"/>
    <x v="137"/>
    <x v="137"/>
    <x v="134"/>
    <x v="131"/>
    <x v="137"/>
    <x v="137"/>
    <x v="0"/>
    <x v="0"/>
    <x v="137"/>
    <x v="137"/>
  </r>
  <r>
    <x v="138"/>
    <x v="5"/>
    <x v="138"/>
    <x v="128"/>
    <x v="138"/>
    <x v="138"/>
    <x v="134"/>
    <x v="138"/>
    <x v="138"/>
    <x v="138"/>
    <x v="138"/>
    <x v="135"/>
    <x v="132"/>
    <x v="138"/>
    <x v="138"/>
    <x v="0"/>
    <x v="0"/>
    <x v="138"/>
    <x v="138"/>
  </r>
  <r>
    <x v="139"/>
    <x v="5"/>
    <x v="139"/>
    <x v="129"/>
    <x v="139"/>
    <x v="139"/>
    <x v="135"/>
    <x v="139"/>
    <x v="139"/>
    <x v="139"/>
    <x v="139"/>
    <x v="136"/>
    <x v="133"/>
    <x v="139"/>
    <x v="139"/>
    <x v="0"/>
    <x v="0"/>
    <x v="139"/>
    <x v="139"/>
  </r>
  <r>
    <x v="140"/>
    <x v="5"/>
    <x v="140"/>
    <x v="130"/>
    <x v="140"/>
    <x v="140"/>
    <x v="136"/>
    <x v="140"/>
    <x v="140"/>
    <x v="140"/>
    <x v="140"/>
    <x v="137"/>
    <x v="134"/>
    <x v="140"/>
    <x v="140"/>
    <x v="0"/>
    <x v="0"/>
    <x v="140"/>
    <x v="140"/>
  </r>
  <r>
    <x v="141"/>
    <x v="5"/>
    <x v="141"/>
    <x v="131"/>
    <x v="141"/>
    <x v="141"/>
    <x v="137"/>
    <x v="141"/>
    <x v="141"/>
    <x v="141"/>
    <x v="141"/>
    <x v="138"/>
    <x v="135"/>
    <x v="141"/>
    <x v="141"/>
    <x v="0"/>
    <x v="0"/>
    <x v="141"/>
    <x v="141"/>
  </r>
  <r>
    <x v="142"/>
    <x v="5"/>
    <x v="142"/>
    <x v="132"/>
    <x v="142"/>
    <x v="142"/>
    <x v="138"/>
    <x v="142"/>
    <x v="142"/>
    <x v="142"/>
    <x v="142"/>
    <x v="139"/>
    <x v="136"/>
    <x v="142"/>
    <x v="142"/>
    <x v="0"/>
    <x v="0"/>
    <x v="142"/>
    <x v="142"/>
  </r>
  <r>
    <x v="143"/>
    <x v="5"/>
    <x v="143"/>
    <x v="133"/>
    <x v="143"/>
    <x v="143"/>
    <x v="139"/>
    <x v="143"/>
    <x v="143"/>
    <x v="143"/>
    <x v="143"/>
    <x v="140"/>
    <x v="137"/>
    <x v="143"/>
    <x v="143"/>
    <x v="0"/>
    <x v="0"/>
    <x v="143"/>
    <x v="143"/>
  </r>
  <r>
    <x v="144"/>
    <x v="5"/>
    <x v="144"/>
    <x v="134"/>
    <x v="144"/>
    <x v="144"/>
    <x v="140"/>
    <x v="144"/>
    <x v="144"/>
    <x v="144"/>
    <x v="144"/>
    <x v="141"/>
    <x v="138"/>
    <x v="144"/>
    <x v="144"/>
    <x v="0"/>
    <x v="0"/>
    <x v="144"/>
    <x v="144"/>
  </r>
  <r>
    <x v="145"/>
    <x v="5"/>
    <x v="145"/>
    <x v="135"/>
    <x v="145"/>
    <x v="145"/>
    <x v="141"/>
    <x v="145"/>
    <x v="145"/>
    <x v="145"/>
    <x v="145"/>
    <x v="142"/>
    <x v="139"/>
    <x v="145"/>
    <x v="145"/>
    <x v="0"/>
    <x v="0"/>
    <x v="145"/>
    <x v="145"/>
  </r>
  <r>
    <x v="146"/>
    <x v="5"/>
    <x v="146"/>
    <x v="136"/>
    <x v="146"/>
    <x v="146"/>
    <x v="142"/>
    <x v="146"/>
    <x v="146"/>
    <x v="146"/>
    <x v="146"/>
    <x v="143"/>
    <x v="140"/>
    <x v="146"/>
    <x v="146"/>
    <x v="0"/>
    <x v="0"/>
    <x v="146"/>
    <x v="146"/>
  </r>
  <r>
    <x v="147"/>
    <x v="5"/>
    <x v="147"/>
    <x v="137"/>
    <x v="147"/>
    <x v="147"/>
    <x v="143"/>
    <x v="147"/>
    <x v="147"/>
    <x v="147"/>
    <x v="147"/>
    <x v="144"/>
    <x v="141"/>
    <x v="147"/>
    <x v="147"/>
    <x v="0"/>
    <x v="0"/>
    <x v="147"/>
    <x v="147"/>
  </r>
  <r>
    <x v="148"/>
    <x v="5"/>
    <x v="148"/>
    <x v="138"/>
    <x v="148"/>
    <x v="148"/>
    <x v="144"/>
    <x v="148"/>
    <x v="148"/>
    <x v="148"/>
    <x v="148"/>
    <x v="145"/>
    <x v="142"/>
    <x v="148"/>
    <x v="148"/>
    <x v="0"/>
    <x v="0"/>
    <x v="148"/>
    <x v="148"/>
  </r>
  <r>
    <x v="149"/>
    <x v="5"/>
    <x v="149"/>
    <x v="139"/>
    <x v="149"/>
    <x v="149"/>
    <x v="145"/>
    <x v="149"/>
    <x v="149"/>
    <x v="149"/>
    <x v="149"/>
    <x v="146"/>
    <x v="143"/>
    <x v="149"/>
    <x v="149"/>
    <x v="0"/>
    <x v="0"/>
    <x v="149"/>
    <x v="149"/>
  </r>
  <r>
    <x v="150"/>
    <x v="5"/>
    <x v="150"/>
    <x v="140"/>
    <x v="150"/>
    <x v="150"/>
    <x v="146"/>
    <x v="150"/>
    <x v="150"/>
    <x v="150"/>
    <x v="150"/>
    <x v="147"/>
    <x v="144"/>
    <x v="150"/>
    <x v="150"/>
    <x v="0"/>
    <x v="0"/>
    <x v="150"/>
    <x v="150"/>
  </r>
  <r>
    <x v="151"/>
    <x v="5"/>
    <x v="151"/>
    <x v="141"/>
    <x v="151"/>
    <x v="151"/>
    <x v="147"/>
    <x v="151"/>
    <x v="151"/>
    <x v="151"/>
    <x v="151"/>
    <x v="148"/>
    <x v="145"/>
    <x v="151"/>
    <x v="151"/>
    <x v="0"/>
    <x v="0"/>
    <x v="151"/>
    <x v="151"/>
  </r>
  <r>
    <x v="152"/>
    <x v="5"/>
    <x v="152"/>
    <x v="142"/>
    <x v="152"/>
    <x v="152"/>
    <x v="148"/>
    <x v="152"/>
    <x v="152"/>
    <x v="152"/>
    <x v="152"/>
    <x v="149"/>
    <x v="146"/>
    <x v="152"/>
    <x v="152"/>
    <x v="0"/>
    <x v="0"/>
    <x v="152"/>
    <x v="152"/>
  </r>
  <r>
    <x v="153"/>
    <x v="5"/>
    <x v="153"/>
    <x v="143"/>
    <x v="153"/>
    <x v="153"/>
    <x v="149"/>
    <x v="153"/>
    <x v="153"/>
    <x v="153"/>
    <x v="153"/>
    <x v="150"/>
    <x v="147"/>
    <x v="153"/>
    <x v="153"/>
    <x v="0"/>
    <x v="0"/>
    <x v="153"/>
    <x v="153"/>
  </r>
  <r>
    <x v="154"/>
    <x v="5"/>
    <x v="154"/>
    <x v="144"/>
    <x v="154"/>
    <x v="154"/>
    <x v="150"/>
    <x v="154"/>
    <x v="154"/>
    <x v="154"/>
    <x v="154"/>
    <x v="151"/>
    <x v="148"/>
    <x v="154"/>
    <x v="154"/>
    <x v="0"/>
    <x v="0"/>
    <x v="154"/>
    <x v="154"/>
  </r>
  <r>
    <x v="155"/>
    <x v="5"/>
    <x v="155"/>
    <x v="145"/>
    <x v="155"/>
    <x v="155"/>
    <x v="151"/>
    <x v="155"/>
    <x v="155"/>
    <x v="155"/>
    <x v="155"/>
    <x v="152"/>
    <x v="149"/>
    <x v="155"/>
    <x v="155"/>
    <x v="0"/>
    <x v="0"/>
    <x v="155"/>
    <x v="155"/>
  </r>
  <r>
    <x v="156"/>
    <x v="5"/>
    <x v="156"/>
    <x v="146"/>
    <x v="156"/>
    <x v="156"/>
    <x v="152"/>
    <x v="156"/>
    <x v="156"/>
    <x v="156"/>
    <x v="156"/>
    <x v="153"/>
    <x v="150"/>
    <x v="156"/>
    <x v="156"/>
    <x v="0"/>
    <x v="0"/>
    <x v="156"/>
    <x v="156"/>
  </r>
  <r>
    <x v="157"/>
    <x v="5"/>
    <x v="157"/>
    <x v="147"/>
    <x v="157"/>
    <x v="157"/>
    <x v="153"/>
    <x v="157"/>
    <x v="157"/>
    <x v="157"/>
    <x v="157"/>
    <x v="154"/>
    <x v="151"/>
    <x v="157"/>
    <x v="157"/>
    <x v="0"/>
    <x v="0"/>
    <x v="157"/>
    <x v="157"/>
  </r>
  <r>
    <x v="158"/>
    <x v="6"/>
    <x v="158"/>
    <x v="148"/>
    <x v="158"/>
    <x v="158"/>
    <x v="154"/>
    <x v="158"/>
    <x v="158"/>
    <x v="158"/>
    <x v="158"/>
    <x v="155"/>
    <x v="152"/>
    <x v="158"/>
    <x v="158"/>
    <x v="0"/>
    <x v="0"/>
    <x v="158"/>
    <x v="158"/>
  </r>
  <r>
    <x v="159"/>
    <x v="6"/>
    <x v="159"/>
    <x v="149"/>
    <x v="159"/>
    <x v="159"/>
    <x v="155"/>
    <x v="159"/>
    <x v="159"/>
    <x v="159"/>
    <x v="159"/>
    <x v="156"/>
    <x v="153"/>
    <x v="159"/>
    <x v="159"/>
    <x v="0"/>
    <x v="0"/>
    <x v="159"/>
    <x v="159"/>
  </r>
  <r>
    <x v="160"/>
    <x v="6"/>
    <x v="160"/>
    <x v="150"/>
    <x v="160"/>
    <x v="160"/>
    <x v="156"/>
    <x v="160"/>
    <x v="160"/>
    <x v="160"/>
    <x v="160"/>
    <x v="157"/>
    <x v="154"/>
    <x v="160"/>
    <x v="160"/>
    <x v="0"/>
    <x v="0"/>
    <x v="160"/>
    <x v="160"/>
  </r>
  <r>
    <x v="161"/>
    <x v="6"/>
    <x v="161"/>
    <x v="151"/>
    <x v="161"/>
    <x v="161"/>
    <x v="157"/>
    <x v="161"/>
    <x v="161"/>
    <x v="161"/>
    <x v="161"/>
    <x v="158"/>
    <x v="155"/>
    <x v="161"/>
    <x v="161"/>
    <x v="0"/>
    <x v="0"/>
    <x v="161"/>
    <x v="161"/>
  </r>
  <r>
    <x v="162"/>
    <x v="6"/>
    <x v="162"/>
    <x v="152"/>
    <x v="162"/>
    <x v="162"/>
    <x v="158"/>
    <x v="162"/>
    <x v="162"/>
    <x v="162"/>
    <x v="162"/>
    <x v="159"/>
    <x v="156"/>
    <x v="162"/>
    <x v="162"/>
    <x v="0"/>
    <x v="0"/>
    <x v="162"/>
    <x v="162"/>
  </r>
  <r>
    <x v="163"/>
    <x v="6"/>
    <x v="163"/>
    <x v="153"/>
    <x v="163"/>
    <x v="163"/>
    <x v="159"/>
    <x v="163"/>
    <x v="163"/>
    <x v="163"/>
    <x v="163"/>
    <x v="160"/>
    <x v="157"/>
    <x v="163"/>
    <x v="163"/>
    <x v="0"/>
    <x v="0"/>
    <x v="163"/>
    <x v="163"/>
  </r>
  <r>
    <x v="164"/>
    <x v="6"/>
    <x v="164"/>
    <x v="154"/>
    <x v="164"/>
    <x v="164"/>
    <x v="160"/>
    <x v="164"/>
    <x v="164"/>
    <x v="164"/>
    <x v="164"/>
    <x v="161"/>
    <x v="158"/>
    <x v="164"/>
    <x v="164"/>
    <x v="0"/>
    <x v="0"/>
    <x v="164"/>
    <x v="164"/>
  </r>
  <r>
    <x v="165"/>
    <x v="6"/>
    <x v="165"/>
    <x v="155"/>
    <x v="165"/>
    <x v="165"/>
    <x v="161"/>
    <x v="165"/>
    <x v="165"/>
    <x v="165"/>
    <x v="165"/>
    <x v="162"/>
    <x v="159"/>
    <x v="165"/>
    <x v="165"/>
    <x v="0"/>
    <x v="0"/>
    <x v="165"/>
    <x v="165"/>
  </r>
  <r>
    <x v="166"/>
    <x v="6"/>
    <x v="166"/>
    <x v="156"/>
    <x v="166"/>
    <x v="166"/>
    <x v="162"/>
    <x v="166"/>
    <x v="166"/>
    <x v="166"/>
    <x v="166"/>
    <x v="163"/>
    <x v="160"/>
    <x v="166"/>
    <x v="166"/>
    <x v="0"/>
    <x v="0"/>
    <x v="166"/>
    <x v="166"/>
  </r>
  <r>
    <x v="167"/>
    <x v="6"/>
    <x v="167"/>
    <x v="157"/>
    <x v="167"/>
    <x v="167"/>
    <x v="163"/>
    <x v="167"/>
    <x v="167"/>
    <x v="167"/>
    <x v="167"/>
    <x v="164"/>
    <x v="161"/>
    <x v="167"/>
    <x v="167"/>
    <x v="0"/>
    <x v="0"/>
    <x v="167"/>
    <x v="167"/>
  </r>
  <r>
    <x v="168"/>
    <x v="6"/>
    <x v="168"/>
    <x v="158"/>
    <x v="168"/>
    <x v="168"/>
    <x v="164"/>
    <x v="168"/>
    <x v="168"/>
    <x v="168"/>
    <x v="168"/>
    <x v="165"/>
    <x v="162"/>
    <x v="168"/>
    <x v="168"/>
    <x v="0"/>
    <x v="0"/>
    <x v="168"/>
    <x v="168"/>
  </r>
  <r>
    <x v="169"/>
    <x v="6"/>
    <x v="169"/>
    <x v="159"/>
    <x v="169"/>
    <x v="169"/>
    <x v="165"/>
    <x v="169"/>
    <x v="169"/>
    <x v="169"/>
    <x v="169"/>
    <x v="166"/>
    <x v="163"/>
    <x v="169"/>
    <x v="169"/>
    <x v="0"/>
    <x v="0"/>
    <x v="169"/>
    <x v="169"/>
  </r>
  <r>
    <x v="170"/>
    <x v="6"/>
    <x v="170"/>
    <x v="160"/>
    <x v="170"/>
    <x v="170"/>
    <x v="166"/>
    <x v="170"/>
    <x v="170"/>
    <x v="170"/>
    <x v="170"/>
    <x v="167"/>
    <x v="164"/>
    <x v="170"/>
    <x v="170"/>
    <x v="0"/>
    <x v="0"/>
    <x v="170"/>
    <x v="170"/>
  </r>
  <r>
    <x v="171"/>
    <x v="6"/>
    <x v="171"/>
    <x v="161"/>
    <x v="171"/>
    <x v="171"/>
    <x v="167"/>
    <x v="171"/>
    <x v="171"/>
    <x v="171"/>
    <x v="171"/>
    <x v="168"/>
    <x v="165"/>
    <x v="171"/>
    <x v="171"/>
    <x v="0"/>
    <x v="0"/>
    <x v="171"/>
    <x v="171"/>
  </r>
  <r>
    <x v="172"/>
    <x v="6"/>
    <x v="172"/>
    <x v="162"/>
    <x v="172"/>
    <x v="172"/>
    <x v="168"/>
    <x v="172"/>
    <x v="172"/>
    <x v="172"/>
    <x v="172"/>
    <x v="169"/>
    <x v="166"/>
    <x v="172"/>
    <x v="172"/>
    <x v="0"/>
    <x v="0"/>
    <x v="172"/>
    <x v="172"/>
  </r>
  <r>
    <x v="173"/>
    <x v="6"/>
    <x v="173"/>
    <x v="163"/>
    <x v="173"/>
    <x v="173"/>
    <x v="160"/>
    <x v="173"/>
    <x v="173"/>
    <x v="173"/>
    <x v="173"/>
    <x v="170"/>
    <x v="167"/>
    <x v="173"/>
    <x v="173"/>
    <x v="0"/>
    <x v="0"/>
    <x v="173"/>
    <x v="173"/>
  </r>
  <r>
    <x v="174"/>
    <x v="6"/>
    <x v="174"/>
    <x v="164"/>
    <x v="174"/>
    <x v="174"/>
    <x v="169"/>
    <x v="174"/>
    <x v="174"/>
    <x v="174"/>
    <x v="174"/>
    <x v="171"/>
    <x v="154"/>
    <x v="174"/>
    <x v="174"/>
    <x v="0"/>
    <x v="0"/>
    <x v="174"/>
    <x v="174"/>
  </r>
  <r>
    <x v="175"/>
    <x v="6"/>
    <x v="175"/>
    <x v="165"/>
    <x v="175"/>
    <x v="175"/>
    <x v="170"/>
    <x v="175"/>
    <x v="175"/>
    <x v="175"/>
    <x v="175"/>
    <x v="172"/>
    <x v="168"/>
    <x v="175"/>
    <x v="175"/>
    <x v="0"/>
    <x v="0"/>
    <x v="175"/>
    <x v="175"/>
  </r>
  <r>
    <x v="176"/>
    <x v="6"/>
    <x v="176"/>
    <x v="166"/>
    <x v="176"/>
    <x v="176"/>
    <x v="171"/>
    <x v="176"/>
    <x v="176"/>
    <x v="176"/>
    <x v="176"/>
    <x v="173"/>
    <x v="169"/>
    <x v="176"/>
    <x v="176"/>
    <x v="0"/>
    <x v="0"/>
    <x v="176"/>
    <x v="176"/>
  </r>
  <r>
    <x v="177"/>
    <x v="6"/>
    <x v="177"/>
    <x v="167"/>
    <x v="177"/>
    <x v="177"/>
    <x v="172"/>
    <x v="177"/>
    <x v="177"/>
    <x v="177"/>
    <x v="177"/>
    <x v="174"/>
    <x v="170"/>
    <x v="177"/>
    <x v="177"/>
    <x v="0"/>
    <x v="0"/>
    <x v="177"/>
    <x v="177"/>
  </r>
  <r>
    <x v="178"/>
    <x v="6"/>
    <x v="178"/>
    <x v="168"/>
    <x v="178"/>
    <x v="178"/>
    <x v="173"/>
    <x v="178"/>
    <x v="178"/>
    <x v="178"/>
    <x v="178"/>
    <x v="175"/>
    <x v="171"/>
    <x v="178"/>
    <x v="178"/>
    <x v="0"/>
    <x v="0"/>
    <x v="178"/>
    <x v="178"/>
  </r>
  <r>
    <x v="179"/>
    <x v="6"/>
    <x v="179"/>
    <x v="169"/>
    <x v="179"/>
    <x v="179"/>
    <x v="174"/>
    <x v="179"/>
    <x v="179"/>
    <x v="179"/>
    <x v="179"/>
    <x v="176"/>
    <x v="172"/>
    <x v="179"/>
    <x v="179"/>
    <x v="0"/>
    <x v="0"/>
    <x v="179"/>
    <x v="179"/>
  </r>
  <r>
    <x v="180"/>
    <x v="6"/>
    <x v="180"/>
    <x v="170"/>
    <x v="180"/>
    <x v="180"/>
    <x v="175"/>
    <x v="180"/>
    <x v="180"/>
    <x v="180"/>
    <x v="180"/>
    <x v="177"/>
    <x v="173"/>
    <x v="180"/>
    <x v="180"/>
    <x v="0"/>
    <x v="0"/>
    <x v="180"/>
    <x v="180"/>
  </r>
  <r>
    <x v="181"/>
    <x v="6"/>
    <x v="181"/>
    <x v="171"/>
    <x v="181"/>
    <x v="181"/>
    <x v="176"/>
    <x v="181"/>
    <x v="181"/>
    <x v="181"/>
    <x v="181"/>
    <x v="178"/>
    <x v="174"/>
    <x v="181"/>
    <x v="181"/>
    <x v="0"/>
    <x v="0"/>
    <x v="181"/>
    <x v="181"/>
  </r>
  <r>
    <x v="182"/>
    <x v="6"/>
    <x v="182"/>
    <x v="172"/>
    <x v="182"/>
    <x v="182"/>
    <x v="177"/>
    <x v="182"/>
    <x v="182"/>
    <x v="182"/>
    <x v="182"/>
    <x v="179"/>
    <x v="175"/>
    <x v="182"/>
    <x v="182"/>
    <x v="0"/>
    <x v="0"/>
    <x v="182"/>
    <x v="182"/>
  </r>
  <r>
    <x v="183"/>
    <x v="6"/>
    <x v="183"/>
    <x v="173"/>
    <x v="183"/>
    <x v="183"/>
    <x v="178"/>
    <x v="183"/>
    <x v="183"/>
    <x v="183"/>
    <x v="183"/>
    <x v="180"/>
    <x v="176"/>
    <x v="183"/>
    <x v="183"/>
    <x v="0"/>
    <x v="0"/>
    <x v="183"/>
    <x v="183"/>
  </r>
  <r>
    <x v="184"/>
    <x v="6"/>
    <x v="184"/>
    <x v="174"/>
    <x v="184"/>
    <x v="184"/>
    <x v="179"/>
    <x v="184"/>
    <x v="184"/>
    <x v="184"/>
    <x v="184"/>
    <x v="181"/>
    <x v="177"/>
    <x v="184"/>
    <x v="184"/>
    <x v="0"/>
    <x v="0"/>
    <x v="184"/>
    <x v="184"/>
  </r>
  <r>
    <x v="185"/>
    <x v="6"/>
    <x v="185"/>
    <x v="175"/>
    <x v="185"/>
    <x v="185"/>
    <x v="180"/>
    <x v="185"/>
    <x v="185"/>
    <x v="185"/>
    <x v="185"/>
    <x v="182"/>
    <x v="178"/>
    <x v="185"/>
    <x v="185"/>
    <x v="0"/>
    <x v="0"/>
    <x v="185"/>
    <x v="185"/>
  </r>
  <r>
    <x v="186"/>
    <x v="6"/>
    <x v="186"/>
    <x v="176"/>
    <x v="186"/>
    <x v="186"/>
    <x v="181"/>
    <x v="186"/>
    <x v="186"/>
    <x v="186"/>
    <x v="186"/>
    <x v="183"/>
    <x v="179"/>
    <x v="186"/>
    <x v="186"/>
    <x v="0"/>
    <x v="0"/>
    <x v="186"/>
    <x v="186"/>
  </r>
  <r>
    <x v="187"/>
    <x v="6"/>
    <x v="187"/>
    <x v="177"/>
    <x v="187"/>
    <x v="187"/>
    <x v="182"/>
    <x v="187"/>
    <x v="187"/>
    <x v="187"/>
    <x v="187"/>
    <x v="184"/>
    <x v="180"/>
    <x v="187"/>
    <x v="187"/>
    <x v="0"/>
    <x v="0"/>
    <x v="187"/>
    <x v="187"/>
  </r>
  <r>
    <x v="188"/>
    <x v="7"/>
    <x v="188"/>
    <x v="144"/>
    <x v="188"/>
    <x v="188"/>
    <x v="183"/>
    <x v="188"/>
    <x v="188"/>
    <x v="188"/>
    <x v="188"/>
    <x v="185"/>
    <x v="181"/>
    <x v="188"/>
    <x v="188"/>
    <x v="0"/>
    <x v="0"/>
    <x v="188"/>
    <x v="188"/>
  </r>
  <r>
    <x v="189"/>
    <x v="7"/>
    <x v="189"/>
    <x v="178"/>
    <x v="189"/>
    <x v="189"/>
    <x v="184"/>
    <x v="189"/>
    <x v="189"/>
    <x v="189"/>
    <x v="189"/>
    <x v="186"/>
    <x v="182"/>
    <x v="189"/>
    <x v="189"/>
    <x v="0"/>
    <x v="0"/>
    <x v="189"/>
    <x v="189"/>
  </r>
  <r>
    <x v="190"/>
    <x v="7"/>
    <x v="190"/>
    <x v="179"/>
    <x v="190"/>
    <x v="190"/>
    <x v="185"/>
    <x v="190"/>
    <x v="190"/>
    <x v="190"/>
    <x v="190"/>
    <x v="187"/>
    <x v="183"/>
    <x v="190"/>
    <x v="190"/>
    <x v="0"/>
    <x v="0"/>
    <x v="190"/>
    <x v="190"/>
  </r>
  <r>
    <x v="191"/>
    <x v="7"/>
    <x v="191"/>
    <x v="180"/>
    <x v="191"/>
    <x v="191"/>
    <x v="186"/>
    <x v="191"/>
    <x v="191"/>
    <x v="191"/>
    <x v="191"/>
    <x v="188"/>
    <x v="184"/>
    <x v="191"/>
    <x v="191"/>
    <x v="0"/>
    <x v="0"/>
    <x v="191"/>
    <x v="191"/>
  </r>
  <r>
    <x v="192"/>
    <x v="7"/>
    <x v="192"/>
    <x v="181"/>
    <x v="192"/>
    <x v="192"/>
    <x v="187"/>
    <x v="192"/>
    <x v="192"/>
    <x v="192"/>
    <x v="192"/>
    <x v="189"/>
    <x v="185"/>
    <x v="192"/>
    <x v="192"/>
    <x v="0"/>
    <x v="0"/>
    <x v="192"/>
    <x v="192"/>
  </r>
  <r>
    <x v="193"/>
    <x v="7"/>
    <x v="193"/>
    <x v="182"/>
    <x v="193"/>
    <x v="193"/>
    <x v="188"/>
    <x v="193"/>
    <x v="193"/>
    <x v="193"/>
    <x v="193"/>
    <x v="190"/>
    <x v="186"/>
    <x v="193"/>
    <x v="193"/>
    <x v="0"/>
    <x v="0"/>
    <x v="193"/>
    <x v="193"/>
  </r>
  <r>
    <x v="194"/>
    <x v="7"/>
    <x v="194"/>
    <x v="183"/>
    <x v="194"/>
    <x v="194"/>
    <x v="189"/>
    <x v="194"/>
    <x v="194"/>
    <x v="194"/>
    <x v="194"/>
    <x v="191"/>
    <x v="187"/>
    <x v="194"/>
    <x v="194"/>
    <x v="0"/>
    <x v="0"/>
    <x v="194"/>
    <x v="194"/>
  </r>
  <r>
    <x v="195"/>
    <x v="7"/>
    <x v="195"/>
    <x v="184"/>
    <x v="195"/>
    <x v="194"/>
    <x v="190"/>
    <x v="195"/>
    <x v="195"/>
    <x v="195"/>
    <x v="195"/>
    <x v="192"/>
    <x v="188"/>
    <x v="195"/>
    <x v="195"/>
    <x v="0"/>
    <x v="0"/>
    <x v="195"/>
    <x v="195"/>
  </r>
  <r>
    <x v="196"/>
    <x v="7"/>
    <x v="196"/>
    <x v="108"/>
    <x v="196"/>
    <x v="195"/>
    <x v="191"/>
    <x v="196"/>
    <x v="196"/>
    <x v="196"/>
    <x v="196"/>
    <x v="193"/>
    <x v="189"/>
    <x v="196"/>
    <x v="196"/>
    <x v="0"/>
    <x v="0"/>
    <x v="196"/>
    <x v="196"/>
  </r>
  <r>
    <x v="197"/>
    <x v="7"/>
    <x v="197"/>
    <x v="176"/>
    <x v="197"/>
    <x v="196"/>
    <x v="192"/>
    <x v="197"/>
    <x v="197"/>
    <x v="197"/>
    <x v="197"/>
    <x v="194"/>
    <x v="190"/>
    <x v="197"/>
    <x v="197"/>
    <x v="0"/>
    <x v="0"/>
    <x v="197"/>
    <x v="197"/>
  </r>
  <r>
    <x v="198"/>
    <x v="7"/>
    <x v="198"/>
    <x v="185"/>
    <x v="198"/>
    <x v="197"/>
    <x v="193"/>
    <x v="198"/>
    <x v="198"/>
    <x v="198"/>
    <x v="198"/>
    <x v="195"/>
    <x v="191"/>
    <x v="198"/>
    <x v="198"/>
    <x v="0"/>
    <x v="0"/>
    <x v="198"/>
    <x v="198"/>
  </r>
  <r>
    <x v="199"/>
    <x v="7"/>
    <x v="199"/>
    <x v="186"/>
    <x v="199"/>
    <x v="198"/>
    <x v="194"/>
    <x v="199"/>
    <x v="199"/>
    <x v="199"/>
    <x v="199"/>
    <x v="196"/>
    <x v="192"/>
    <x v="199"/>
    <x v="199"/>
    <x v="0"/>
    <x v="0"/>
    <x v="199"/>
    <x v="199"/>
  </r>
  <r>
    <x v="200"/>
    <x v="7"/>
    <x v="200"/>
    <x v="187"/>
    <x v="200"/>
    <x v="199"/>
    <x v="194"/>
    <x v="200"/>
    <x v="200"/>
    <x v="200"/>
    <x v="200"/>
    <x v="197"/>
    <x v="193"/>
    <x v="200"/>
    <x v="200"/>
    <x v="0"/>
    <x v="0"/>
    <x v="200"/>
    <x v="200"/>
  </r>
  <r>
    <x v="201"/>
    <x v="7"/>
    <x v="201"/>
    <x v="188"/>
    <x v="201"/>
    <x v="200"/>
    <x v="195"/>
    <x v="201"/>
    <x v="201"/>
    <x v="201"/>
    <x v="201"/>
    <x v="198"/>
    <x v="194"/>
    <x v="201"/>
    <x v="201"/>
    <x v="0"/>
    <x v="0"/>
    <x v="201"/>
    <x v="201"/>
  </r>
  <r>
    <x v="202"/>
    <x v="7"/>
    <x v="202"/>
    <x v="189"/>
    <x v="202"/>
    <x v="201"/>
    <x v="196"/>
    <x v="202"/>
    <x v="202"/>
    <x v="202"/>
    <x v="202"/>
    <x v="199"/>
    <x v="195"/>
    <x v="202"/>
    <x v="202"/>
    <x v="0"/>
    <x v="0"/>
    <x v="202"/>
    <x v="202"/>
  </r>
  <r>
    <x v="203"/>
    <x v="7"/>
    <x v="203"/>
    <x v="190"/>
    <x v="203"/>
    <x v="202"/>
    <x v="197"/>
    <x v="203"/>
    <x v="203"/>
    <x v="203"/>
    <x v="203"/>
    <x v="200"/>
    <x v="196"/>
    <x v="203"/>
    <x v="203"/>
    <x v="0"/>
    <x v="0"/>
    <x v="203"/>
    <x v="203"/>
  </r>
  <r>
    <x v="204"/>
    <x v="7"/>
    <x v="204"/>
    <x v="191"/>
    <x v="204"/>
    <x v="203"/>
    <x v="198"/>
    <x v="204"/>
    <x v="204"/>
    <x v="204"/>
    <x v="204"/>
    <x v="201"/>
    <x v="197"/>
    <x v="204"/>
    <x v="204"/>
    <x v="0"/>
    <x v="0"/>
    <x v="204"/>
    <x v="204"/>
  </r>
  <r>
    <x v="205"/>
    <x v="7"/>
    <x v="205"/>
    <x v="192"/>
    <x v="205"/>
    <x v="204"/>
    <x v="199"/>
    <x v="205"/>
    <x v="205"/>
    <x v="205"/>
    <x v="205"/>
    <x v="200"/>
    <x v="198"/>
    <x v="205"/>
    <x v="205"/>
    <x v="0"/>
    <x v="0"/>
    <x v="205"/>
    <x v="205"/>
  </r>
  <r>
    <x v="206"/>
    <x v="7"/>
    <x v="206"/>
    <x v="83"/>
    <x v="206"/>
    <x v="205"/>
    <x v="200"/>
    <x v="206"/>
    <x v="206"/>
    <x v="206"/>
    <x v="206"/>
    <x v="202"/>
    <x v="199"/>
    <x v="206"/>
    <x v="206"/>
    <x v="0"/>
    <x v="0"/>
    <x v="206"/>
    <x v="206"/>
  </r>
  <r>
    <x v="207"/>
    <x v="7"/>
    <x v="207"/>
    <x v="114"/>
    <x v="207"/>
    <x v="206"/>
    <x v="201"/>
    <x v="207"/>
    <x v="207"/>
    <x v="207"/>
    <x v="207"/>
    <x v="203"/>
    <x v="200"/>
    <x v="207"/>
    <x v="207"/>
    <x v="0"/>
    <x v="0"/>
    <x v="207"/>
    <x v="207"/>
  </r>
  <r>
    <x v="208"/>
    <x v="7"/>
    <x v="208"/>
    <x v="193"/>
    <x v="208"/>
    <x v="207"/>
    <x v="202"/>
    <x v="208"/>
    <x v="208"/>
    <x v="208"/>
    <x v="208"/>
    <x v="204"/>
    <x v="201"/>
    <x v="208"/>
    <x v="208"/>
    <x v="0"/>
    <x v="0"/>
    <x v="208"/>
    <x v="208"/>
  </r>
  <r>
    <x v="209"/>
    <x v="7"/>
    <x v="209"/>
    <x v="194"/>
    <x v="209"/>
    <x v="208"/>
    <x v="203"/>
    <x v="209"/>
    <x v="209"/>
    <x v="209"/>
    <x v="209"/>
    <x v="205"/>
    <x v="202"/>
    <x v="209"/>
    <x v="209"/>
    <x v="0"/>
    <x v="0"/>
    <x v="209"/>
    <x v="209"/>
  </r>
  <r>
    <x v="210"/>
    <x v="7"/>
    <x v="210"/>
    <x v="195"/>
    <x v="210"/>
    <x v="209"/>
    <x v="204"/>
    <x v="210"/>
    <x v="210"/>
    <x v="210"/>
    <x v="210"/>
    <x v="206"/>
    <x v="203"/>
    <x v="210"/>
    <x v="210"/>
    <x v="0"/>
    <x v="0"/>
    <x v="210"/>
    <x v="210"/>
  </r>
  <r>
    <x v="211"/>
    <x v="7"/>
    <x v="211"/>
    <x v="196"/>
    <x v="211"/>
    <x v="210"/>
    <x v="205"/>
    <x v="211"/>
    <x v="211"/>
    <x v="211"/>
    <x v="211"/>
    <x v="207"/>
    <x v="204"/>
    <x v="211"/>
    <x v="211"/>
    <x v="0"/>
    <x v="0"/>
    <x v="211"/>
    <x v="211"/>
  </r>
  <r>
    <x v="212"/>
    <x v="7"/>
    <x v="212"/>
    <x v="197"/>
    <x v="212"/>
    <x v="211"/>
    <x v="206"/>
    <x v="212"/>
    <x v="212"/>
    <x v="212"/>
    <x v="212"/>
    <x v="208"/>
    <x v="205"/>
    <x v="212"/>
    <x v="212"/>
    <x v="0"/>
    <x v="0"/>
    <x v="212"/>
    <x v="212"/>
  </r>
  <r>
    <x v="213"/>
    <x v="7"/>
    <x v="213"/>
    <x v="6"/>
    <x v="213"/>
    <x v="212"/>
    <x v="207"/>
    <x v="213"/>
    <x v="213"/>
    <x v="213"/>
    <x v="213"/>
    <x v="209"/>
    <x v="206"/>
    <x v="213"/>
    <x v="213"/>
    <x v="0"/>
    <x v="0"/>
    <x v="213"/>
    <x v="213"/>
  </r>
  <r>
    <x v="214"/>
    <x v="7"/>
    <x v="214"/>
    <x v="198"/>
    <x v="214"/>
    <x v="213"/>
    <x v="208"/>
    <x v="214"/>
    <x v="214"/>
    <x v="214"/>
    <x v="214"/>
    <x v="210"/>
    <x v="207"/>
    <x v="214"/>
    <x v="214"/>
    <x v="0"/>
    <x v="0"/>
    <x v="214"/>
    <x v="214"/>
  </r>
  <r>
    <x v="215"/>
    <x v="7"/>
    <x v="215"/>
    <x v="6"/>
    <x v="215"/>
    <x v="214"/>
    <x v="209"/>
    <x v="215"/>
    <x v="215"/>
    <x v="215"/>
    <x v="215"/>
    <x v="211"/>
    <x v="208"/>
    <x v="215"/>
    <x v="215"/>
    <x v="0"/>
    <x v="0"/>
    <x v="215"/>
    <x v="215"/>
  </r>
  <r>
    <x v="216"/>
    <x v="7"/>
    <x v="216"/>
    <x v="199"/>
    <x v="216"/>
    <x v="215"/>
    <x v="210"/>
    <x v="216"/>
    <x v="216"/>
    <x v="216"/>
    <x v="216"/>
    <x v="212"/>
    <x v="209"/>
    <x v="216"/>
    <x v="216"/>
    <x v="0"/>
    <x v="0"/>
    <x v="216"/>
    <x v="216"/>
  </r>
  <r>
    <x v="217"/>
    <x v="7"/>
    <x v="217"/>
    <x v="200"/>
    <x v="217"/>
    <x v="216"/>
    <x v="211"/>
    <x v="217"/>
    <x v="217"/>
    <x v="217"/>
    <x v="217"/>
    <x v="213"/>
    <x v="210"/>
    <x v="217"/>
    <x v="217"/>
    <x v="0"/>
    <x v="0"/>
    <x v="217"/>
    <x v="217"/>
  </r>
  <r>
    <x v="218"/>
    <x v="7"/>
    <x v="218"/>
    <x v="201"/>
    <x v="218"/>
    <x v="217"/>
    <x v="212"/>
    <x v="218"/>
    <x v="218"/>
    <x v="218"/>
    <x v="218"/>
    <x v="214"/>
    <x v="211"/>
    <x v="218"/>
    <x v="218"/>
    <x v="0"/>
    <x v="0"/>
    <x v="218"/>
    <x v="218"/>
  </r>
  <r>
    <x v="219"/>
    <x v="8"/>
    <x v="219"/>
    <x v="202"/>
    <x v="219"/>
    <x v="218"/>
    <x v="213"/>
    <x v="219"/>
    <x v="219"/>
    <x v="219"/>
    <x v="219"/>
    <x v="215"/>
    <x v="208"/>
    <x v="219"/>
    <x v="219"/>
    <x v="0"/>
    <x v="0"/>
    <x v="219"/>
    <x v="219"/>
  </r>
  <r>
    <x v="220"/>
    <x v="8"/>
    <x v="220"/>
    <x v="203"/>
    <x v="220"/>
    <x v="219"/>
    <x v="214"/>
    <x v="220"/>
    <x v="220"/>
    <x v="220"/>
    <x v="220"/>
    <x v="216"/>
    <x v="212"/>
    <x v="220"/>
    <x v="220"/>
    <x v="0"/>
    <x v="0"/>
    <x v="220"/>
    <x v="220"/>
  </r>
  <r>
    <x v="221"/>
    <x v="8"/>
    <x v="221"/>
    <x v="204"/>
    <x v="221"/>
    <x v="220"/>
    <x v="215"/>
    <x v="221"/>
    <x v="221"/>
    <x v="221"/>
    <x v="221"/>
    <x v="217"/>
    <x v="213"/>
    <x v="221"/>
    <x v="221"/>
    <x v="0"/>
    <x v="0"/>
    <x v="221"/>
    <x v="221"/>
  </r>
  <r>
    <x v="222"/>
    <x v="8"/>
    <x v="222"/>
    <x v="205"/>
    <x v="222"/>
    <x v="221"/>
    <x v="216"/>
    <x v="222"/>
    <x v="222"/>
    <x v="222"/>
    <x v="222"/>
    <x v="218"/>
    <x v="214"/>
    <x v="222"/>
    <x v="222"/>
    <x v="0"/>
    <x v="0"/>
    <x v="222"/>
    <x v="222"/>
  </r>
  <r>
    <x v="223"/>
    <x v="8"/>
    <x v="223"/>
    <x v="206"/>
    <x v="223"/>
    <x v="222"/>
    <x v="217"/>
    <x v="223"/>
    <x v="223"/>
    <x v="223"/>
    <x v="223"/>
    <x v="219"/>
    <x v="215"/>
    <x v="223"/>
    <x v="223"/>
    <x v="0"/>
    <x v="0"/>
    <x v="223"/>
    <x v="223"/>
  </r>
  <r>
    <x v="224"/>
    <x v="8"/>
    <x v="224"/>
    <x v="207"/>
    <x v="224"/>
    <x v="223"/>
    <x v="218"/>
    <x v="224"/>
    <x v="224"/>
    <x v="224"/>
    <x v="224"/>
    <x v="220"/>
    <x v="215"/>
    <x v="224"/>
    <x v="224"/>
    <x v="0"/>
    <x v="0"/>
    <x v="224"/>
    <x v="224"/>
  </r>
  <r>
    <x v="225"/>
    <x v="8"/>
    <x v="225"/>
    <x v="177"/>
    <x v="225"/>
    <x v="224"/>
    <x v="219"/>
    <x v="225"/>
    <x v="225"/>
    <x v="225"/>
    <x v="225"/>
    <x v="221"/>
    <x v="216"/>
    <x v="225"/>
    <x v="225"/>
    <x v="0"/>
    <x v="0"/>
    <x v="225"/>
    <x v="225"/>
  </r>
  <r>
    <x v="226"/>
    <x v="8"/>
    <x v="226"/>
    <x v="208"/>
    <x v="226"/>
    <x v="225"/>
    <x v="220"/>
    <x v="226"/>
    <x v="226"/>
    <x v="226"/>
    <x v="226"/>
    <x v="222"/>
    <x v="217"/>
    <x v="226"/>
    <x v="226"/>
    <x v="0"/>
    <x v="0"/>
    <x v="226"/>
    <x v="226"/>
  </r>
  <r>
    <x v="227"/>
    <x v="8"/>
    <x v="227"/>
    <x v="209"/>
    <x v="227"/>
    <x v="226"/>
    <x v="221"/>
    <x v="227"/>
    <x v="227"/>
    <x v="227"/>
    <x v="227"/>
    <x v="223"/>
    <x v="194"/>
    <x v="227"/>
    <x v="227"/>
    <x v="0"/>
    <x v="0"/>
    <x v="227"/>
    <x v="227"/>
  </r>
  <r>
    <x v="228"/>
    <x v="8"/>
    <x v="228"/>
    <x v="210"/>
    <x v="228"/>
    <x v="227"/>
    <x v="222"/>
    <x v="228"/>
    <x v="228"/>
    <x v="228"/>
    <x v="228"/>
    <x v="224"/>
    <x v="195"/>
    <x v="228"/>
    <x v="228"/>
    <x v="0"/>
    <x v="0"/>
    <x v="228"/>
    <x v="228"/>
  </r>
  <r>
    <x v="229"/>
    <x v="8"/>
    <x v="229"/>
    <x v="211"/>
    <x v="229"/>
    <x v="228"/>
    <x v="223"/>
    <x v="229"/>
    <x v="229"/>
    <x v="229"/>
    <x v="229"/>
    <x v="225"/>
    <x v="218"/>
    <x v="229"/>
    <x v="229"/>
    <x v="0"/>
    <x v="0"/>
    <x v="229"/>
    <x v="229"/>
  </r>
  <r>
    <x v="230"/>
    <x v="8"/>
    <x v="230"/>
    <x v="212"/>
    <x v="230"/>
    <x v="229"/>
    <x v="224"/>
    <x v="230"/>
    <x v="230"/>
    <x v="230"/>
    <x v="230"/>
    <x v="226"/>
    <x v="219"/>
    <x v="230"/>
    <x v="230"/>
    <x v="0"/>
    <x v="0"/>
    <x v="230"/>
    <x v="230"/>
  </r>
  <r>
    <x v="231"/>
    <x v="8"/>
    <x v="231"/>
    <x v="213"/>
    <x v="231"/>
    <x v="230"/>
    <x v="225"/>
    <x v="231"/>
    <x v="231"/>
    <x v="231"/>
    <x v="231"/>
    <x v="227"/>
    <x v="220"/>
    <x v="231"/>
    <x v="231"/>
    <x v="0"/>
    <x v="0"/>
    <x v="231"/>
    <x v="231"/>
  </r>
  <r>
    <x v="232"/>
    <x v="8"/>
    <x v="232"/>
    <x v="214"/>
    <x v="232"/>
    <x v="231"/>
    <x v="226"/>
    <x v="232"/>
    <x v="232"/>
    <x v="232"/>
    <x v="232"/>
    <x v="228"/>
    <x v="221"/>
    <x v="232"/>
    <x v="232"/>
    <x v="0"/>
    <x v="0"/>
    <x v="232"/>
    <x v="232"/>
  </r>
  <r>
    <x v="233"/>
    <x v="8"/>
    <x v="233"/>
    <x v="215"/>
    <x v="233"/>
    <x v="176"/>
    <x v="227"/>
    <x v="233"/>
    <x v="233"/>
    <x v="233"/>
    <x v="233"/>
    <x v="229"/>
    <x v="222"/>
    <x v="233"/>
    <x v="233"/>
    <x v="0"/>
    <x v="0"/>
    <x v="233"/>
    <x v="233"/>
  </r>
  <r>
    <x v="234"/>
    <x v="8"/>
    <x v="234"/>
    <x v="216"/>
    <x v="234"/>
    <x v="232"/>
    <x v="228"/>
    <x v="234"/>
    <x v="234"/>
    <x v="234"/>
    <x v="234"/>
    <x v="230"/>
    <x v="223"/>
    <x v="234"/>
    <x v="234"/>
    <x v="0"/>
    <x v="0"/>
    <x v="234"/>
    <x v="234"/>
  </r>
  <r>
    <x v="235"/>
    <x v="8"/>
    <x v="235"/>
    <x v="217"/>
    <x v="235"/>
    <x v="233"/>
    <x v="229"/>
    <x v="235"/>
    <x v="235"/>
    <x v="235"/>
    <x v="235"/>
    <x v="231"/>
    <x v="224"/>
    <x v="235"/>
    <x v="235"/>
    <x v="0"/>
    <x v="0"/>
    <x v="235"/>
    <x v="235"/>
  </r>
  <r>
    <x v="236"/>
    <x v="8"/>
    <x v="236"/>
    <x v="218"/>
    <x v="236"/>
    <x v="234"/>
    <x v="230"/>
    <x v="236"/>
    <x v="236"/>
    <x v="236"/>
    <x v="236"/>
    <x v="232"/>
    <x v="225"/>
    <x v="236"/>
    <x v="236"/>
    <x v="0"/>
    <x v="0"/>
    <x v="236"/>
    <x v="236"/>
  </r>
  <r>
    <x v="237"/>
    <x v="8"/>
    <x v="237"/>
    <x v="219"/>
    <x v="237"/>
    <x v="235"/>
    <x v="231"/>
    <x v="11"/>
    <x v="237"/>
    <x v="237"/>
    <x v="237"/>
    <x v="233"/>
    <x v="226"/>
    <x v="237"/>
    <x v="237"/>
    <x v="0"/>
    <x v="0"/>
    <x v="237"/>
    <x v="237"/>
  </r>
  <r>
    <x v="238"/>
    <x v="8"/>
    <x v="238"/>
    <x v="220"/>
    <x v="238"/>
    <x v="236"/>
    <x v="232"/>
    <x v="237"/>
    <x v="238"/>
    <x v="238"/>
    <x v="238"/>
    <x v="234"/>
    <x v="227"/>
    <x v="238"/>
    <x v="238"/>
    <x v="0"/>
    <x v="0"/>
    <x v="238"/>
    <x v="238"/>
  </r>
  <r>
    <x v="239"/>
    <x v="8"/>
    <x v="239"/>
    <x v="221"/>
    <x v="239"/>
    <x v="237"/>
    <x v="233"/>
    <x v="238"/>
    <x v="239"/>
    <x v="239"/>
    <x v="239"/>
    <x v="235"/>
    <x v="228"/>
    <x v="239"/>
    <x v="239"/>
    <x v="0"/>
    <x v="0"/>
    <x v="239"/>
    <x v="239"/>
  </r>
  <r>
    <x v="240"/>
    <x v="8"/>
    <x v="240"/>
    <x v="0"/>
    <x v="240"/>
    <x v="238"/>
    <x v="234"/>
    <x v="239"/>
    <x v="240"/>
    <x v="240"/>
    <x v="240"/>
    <x v="236"/>
    <x v="229"/>
    <x v="240"/>
    <x v="240"/>
    <x v="0"/>
    <x v="0"/>
    <x v="240"/>
    <x v="240"/>
  </r>
  <r>
    <x v="241"/>
    <x v="8"/>
    <x v="241"/>
    <x v="217"/>
    <x v="241"/>
    <x v="239"/>
    <x v="235"/>
    <x v="240"/>
    <x v="241"/>
    <x v="241"/>
    <x v="241"/>
    <x v="237"/>
    <x v="230"/>
    <x v="241"/>
    <x v="241"/>
    <x v="0"/>
    <x v="0"/>
    <x v="241"/>
    <x v="241"/>
  </r>
  <r>
    <x v="242"/>
    <x v="8"/>
    <x v="242"/>
    <x v="222"/>
    <x v="242"/>
    <x v="240"/>
    <x v="236"/>
    <x v="241"/>
    <x v="242"/>
    <x v="242"/>
    <x v="242"/>
    <x v="238"/>
    <x v="231"/>
    <x v="242"/>
    <x v="242"/>
    <x v="0"/>
    <x v="0"/>
    <x v="242"/>
    <x v="242"/>
  </r>
  <r>
    <x v="243"/>
    <x v="8"/>
    <x v="243"/>
    <x v="223"/>
    <x v="243"/>
    <x v="241"/>
    <x v="237"/>
    <x v="242"/>
    <x v="243"/>
    <x v="243"/>
    <x v="243"/>
    <x v="239"/>
    <x v="232"/>
    <x v="243"/>
    <x v="243"/>
    <x v="0"/>
    <x v="0"/>
    <x v="243"/>
    <x v="243"/>
  </r>
  <r>
    <x v="244"/>
    <x v="8"/>
    <x v="244"/>
    <x v="224"/>
    <x v="244"/>
    <x v="242"/>
    <x v="238"/>
    <x v="243"/>
    <x v="244"/>
    <x v="244"/>
    <x v="244"/>
    <x v="240"/>
    <x v="233"/>
    <x v="244"/>
    <x v="244"/>
    <x v="0"/>
    <x v="0"/>
    <x v="244"/>
    <x v="244"/>
  </r>
  <r>
    <x v="245"/>
    <x v="8"/>
    <x v="245"/>
    <x v="225"/>
    <x v="245"/>
    <x v="243"/>
    <x v="239"/>
    <x v="244"/>
    <x v="245"/>
    <x v="245"/>
    <x v="245"/>
    <x v="241"/>
    <x v="234"/>
    <x v="245"/>
    <x v="245"/>
    <x v="0"/>
    <x v="0"/>
    <x v="245"/>
    <x v="245"/>
  </r>
  <r>
    <x v="246"/>
    <x v="8"/>
    <x v="246"/>
    <x v="226"/>
    <x v="246"/>
    <x v="244"/>
    <x v="240"/>
    <x v="245"/>
    <x v="246"/>
    <x v="246"/>
    <x v="246"/>
    <x v="242"/>
    <x v="235"/>
    <x v="246"/>
    <x v="246"/>
    <x v="0"/>
    <x v="0"/>
    <x v="246"/>
    <x v="246"/>
  </r>
  <r>
    <x v="247"/>
    <x v="8"/>
    <x v="247"/>
    <x v="227"/>
    <x v="247"/>
    <x v="245"/>
    <x v="241"/>
    <x v="246"/>
    <x v="247"/>
    <x v="247"/>
    <x v="247"/>
    <x v="243"/>
    <x v="236"/>
    <x v="247"/>
    <x v="247"/>
    <x v="0"/>
    <x v="0"/>
    <x v="247"/>
    <x v="247"/>
  </r>
  <r>
    <x v="248"/>
    <x v="8"/>
    <x v="248"/>
    <x v="228"/>
    <x v="248"/>
    <x v="246"/>
    <x v="128"/>
    <x v="247"/>
    <x v="248"/>
    <x v="248"/>
    <x v="248"/>
    <x v="244"/>
    <x v="233"/>
    <x v="248"/>
    <x v="248"/>
    <x v="0"/>
    <x v="0"/>
    <x v="248"/>
    <x v="248"/>
  </r>
  <r>
    <x v="249"/>
    <x v="8"/>
    <x v="249"/>
    <x v="229"/>
    <x v="249"/>
    <x v="247"/>
    <x v="242"/>
    <x v="248"/>
    <x v="249"/>
    <x v="249"/>
    <x v="249"/>
    <x v="245"/>
    <x v="237"/>
    <x v="249"/>
    <x v="249"/>
    <x v="0"/>
    <x v="0"/>
    <x v="249"/>
    <x v="249"/>
  </r>
  <r>
    <x v="250"/>
    <x v="9"/>
    <x v="250"/>
    <x v="230"/>
    <x v="250"/>
    <x v="248"/>
    <x v="243"/>
    <x v="249"/>
    <x v="250"/>
    <x v="250"/>
    <x v="250"/>
    <x v="246"/>
    <x v="238"/>
    <x v="250"/>
    <x v="250"/>
    <x v="0"/>
    <x v="0"/>
    <x v="250"/>
    <x v="250"/>
  </r>
  <r>
    <x v="251"/>
    <x v="9"/>
    <x v="251"/>
    <x v="231"/>
    <x v="251"/>
    <x v="249"/>
    <x v="244"/>
    <x v="250"/>
    <x v="251"/>
    <x v="251"/>
    <x v="251"/>
    <x v="247"/>
    <x v="239"/>
    <x v="251"/>
    <x v="251"/>
    <x v="0"/>
    <x v="0"/>
    <x v="251"/>
    <x v="251"/>
  </r>
  <r>
    <x v="252"/>
    <x v="9"/>
    <x v="252"/>
    <x v="232"/>
    <x v="252"/>
    <x v="250"/>
    <x v="245"/>
    <x v="251"/>
    <x v="252"/>
    <x v="252"/>
    <x v="252"/>
    <x v="248"/>
    <x v="240"/>
    <x v="252"/>
    <x v="252"/>
    <x v="0"/>
    <x v="0"/>
    <x v="252"/>
    <x v="252"/>
  </r>
  <r>
    <x v="253"/>
    <x v="9"/>
    <x v="253"/>
    <x v="233"/>
    <x v="253"/>
    <x v="251"/>
    <x v="246"/>
    <x v="252"/>
    <x v="253"/>
    <x v="253"/>
    <x v="253"/>
    <x v="249"/>
    <x v="241"/>
    <x v="253"/>
    <x v="253"/>
    <x v="0"/>
    <x v="0"/>
    <x v="253"/>
    <x v="253"/>
  </r>
  <r>
    <x v="254"/>
    <x v="9"/>
    <x v="254"/>
    <x v="234"/>
    <x v="254"/>
    <x v="252"/>
    <x v="247"/>
    <x v="253"/>
    <x v="254"/>
    <x v="254"/>
    <x v="254"/>
    <x v="250"/>
    <x v="242"/>
    <x v="254"/>
    <x v="254"/>
    <x v="0"/>
    <x v="0"/>
    <x v="254"/>
    <x v="254"/>
  </r>
  <r>
    <x v="255"/>
    <x v="9"/>
    <x v="255"/>
    <x v="235"/>
    <x v="255"/>
    <x v="253"/>
    <x v="248"/>
    <x v="254"/>
    <x v="255"/>
    <x v="255"/>
    <x v="255"/>
    <x v="251"/>
    <x v="243"/>
    <x v="255"/>
    <x v="255"/>
    <x v="0"/>
    <x v="0"/>
    <x v="255"/>
    <x v="255"/>
  </r>
  <r>
    <x v="256"/>
    <x v="9"/>
    <x v="256"/>
    <x v="236"/>
    <x v="256"/>
    <x v="254"/>
    <x v="249"/>
    <x v="255"/>
    <x v="256"/>
    <x v="256"/>
    <x v="256"/>
    <x v="252"/>
    <x v="244"/>
    <x v="256"/>
    <x v="256"/>
    <x v="0"/>
    <x v="0"/>
    <x v="256"/>
    <x v="256"/>
  </r>
  <r>
    <x v="257"/>
    <x v="9"/>
    <x v="257"/>
    <x v="149"/>
    <x v="257"/>
    <x v="255"/>
    <x v="250"/>
    <x v="256"/>
    <x v="257"/>
    <x v="257"/>
    <x v="257"/>
    <x v="253"/>
    <x v="245"/>
    <x v="257"/>
    <x v="257"/>
    <x v="0"/>
    <x v="0"/>
    <x v="257"/>
    <x v="257"/>
  </r>
  <r>
    <x v="258"/>
    <x v="9"/>
    <x v="258"/>
    <x v="237"/>
    <x v="258"/>
    <x v="256"/>
    <x v="251"/>
    <x v="257"/>
    <x v="258"/>
    <x v="258"/>
    <x v="258"/>
    <x v="254"/>
    <x v="246"/>
    <x v="258"/>
    <x v="258"/>
    <x v="0"/>
    <x v="0"/>
    <x v="258"/>
    <x v="258"/>
  </r>
  <r>
    <x v="259"/>
    <x v="9"/>
    <x v="259"/>
    <x v="238"/>
    <x v="259"/>
    <x v="257"/>
    <x v="252"/>
    <x v="258"/>
    <x v="259"/>
    <x v="259"/>
    <x v="259"/>
    <x v="255"/>
    <x v="247"/>
    <x v="259"/>
    <x v="259"/>
    <x v="0"/>
    <x v="0"/>
    <x v="259"/>
    <x v="259"/>
  </r>
  <r>
    <x v="260"/>
    <x v="9"/>
    <x v="260"/>
    <x v="239"/>
    <x v="260"/>
    <x v="258"/>
    <x v="253"/>
    <x v="259"/>
    <x v="260"/>
    <x v="260"/>
    <x v="260"/>
    <x v="256"/>
    <x v="248"/>
    <x v="260"/>
    <x v="260"/>
    <x v="0"/>
    <x v="0"/>
    <x v="260"/>
    <x v="260"/>
  </r>
  <r>
    <x v="261"/>
    <x v="9"/>
    <x v="261"/>
    <x v="240"/>
    <x v="261"/>
    <x v="259"/>
    <x v="254"/>
    <x v="260"/>
    <x v="261"/>
    <x v="261"/>
    <x v="261"/>
    <x v="257"/>
    <x v="249"/>
    <x v="261"/>
    <x v="261"/>
    <x v="0"/>
    <x v="0"/>
    <x v="261"/>
    <x v="261"/>
  </r>
  <r>
    <x v="262"/>
    <x v="9"/>
    <x v="262"/>
    <x v="241"/>
    <x v="262"/>
    <x v="260"/>
    <x v="255"/>
    <x v="261"/>
    <x v="262"/>
    <x v="262"/>
    <x v="262"/>
    <x v="258"/>
    <x v="250"/>
    <x v="262"/>
    <x v="262"/>
    <x v="0"/>
    <x v="0"/>
    <x v="262"/>
    <x v="262"/>
  </r>
  <r>
    <x v="263"/>
    <x v="9"/>
    <x v="263"/>
    <x v="131"/>
    <x v="263"/>
    <x v="261"/>
    <x v="256"/>
    <x v="262"/>
    <x v="263"/>
    <x v="263"/>
    <x v="263"/>
    <x v="259"/>
    <x v="251"/>
    <x v="263"/>
    <x v="263"/>
    <x v="0"/>
    <x v="0"/>
    <x v="263"/>
    <x v="263"/>
  </r>
  <r>
    <x v="264"/>
    <x v="9"/>
    <x v="264"/>
    <x v="242"/>
    <x v="264"/>
    <x v="262"/>
    <x v="257"/>
    <x v="263"/>
    <x v="264"/>
    <x v="264"/>
    <x v="264"/>
    <x v="260"/>
    <x v="252"/>
    <x v="264"/>
    <x v="264"/>
    <x v="0"/>
    <x v="0"/>
    <x v="264"/>
    <x v="264"/>
  </r>
  <r>
    <x v="265"/>
    <x v="9"/>
    <x v="265"/>
    <x v="243"/>
    <x v="265"/>
    <x v="263"/>
    <x v="258"/>
    <x v="264"/>
    <x v="265"/>
    <x v="265"/>
    <x v="265"/>
    <x v="261"/>
    <x v="253"/>
    <x v="265"/>
    <x v="265"/>
    <x v="0"/>
    <x v="0"/>
    <x v="265"/>
    <x v="265"/>
  </r>
  <r>
    <x v="266"/>
    <x v="9"/>
    <x v="266"/>
    <x v="244"/>
    <x v="266"/>
    <x v="264"/>
    <x v="259"/>
    <x v="265"/>
    <x v="266"/>
    <x v="266"/>
    <x v="266"/>
    <x v="262"/>
    <x v="254"/>
    <x v="266"/>
    <x v="266"/>
    <x v="0"/>
    <x v="0"/>
    <x v="266"/>
    <x v="266"/>
  </r>
  <r>
    <x v="267"/>
    <x v="9"/>
    <x v="267"/>
    <x v="245"/>
    <x v="267"/>
    <x v="265"/>
    <x v="260"/>
    <x v="266"/>
    <x v="267"/>
    <x v="267"/>
    <x v="267"/>
    <x v="263"/>
    <x v="255"/>
    <x v="267"/>
    <x v="267"/>
    <x v="0"/>
    <x v="0"/>
    <x v="267"/>
    <x v="267"/>
  </r>
  <r>
    <x v="268"/>
    <x v="9"/>
    <x v="268"/>
    <x v="246"/>
    <x v="268"/>
    <x v="266"/>
    <x v="261"/>
    <x v="267"/>
    <x v="268"/>
    <x v="268"/>
    <x v="268"/>
    <x v="264"/>
    <x v="256"/>
    <x v="268"/>
    <x v="268"/>
    <x v="0"/>
    <x v="0"/>
    <x v="268"/>
    <x v="268"/>
  </r>
  <r>
    <x v="269"/>
    <x v="9"/>
    <x v="269"/>
    <x v="124"/>
    <x v="269"/>
    <x v="267"/>
    <x v="262"/>
    <x v="268"/>
    <x v="269"/>
    <x v="269"/>
    <x v="269"/>
    <x v="265"/>
    <x v="257"/>
    <x v="269"/>
    <x v="269"/>
    <x v="0"/>
    <x v="0"/>
    <x v="269"/>
    <x v="269"/>
  </r>
  <r>
    <x v="270"/>
    <x v="9"/>
    <x v="270"/>
    <x v="247"/>
    <x v="270"/>
    <x v="268"/>
    <x v="263"/>
    <x v="269"/>
    <x v="270"/>
    <x v="270"/>
    <x v="270"/>
    <x v="266"/>
    <x v="258"/>
    <x v="270"/>
    <x v="270"/>
    <x v="0"/>
    <x v="0"/>
    <x v="270"/>
    <x v="270"/>
  </r>
  <r>
    <x v="271"/>
    <x v="9"/>
    <x v="271"/>
    <x v="248"/>
    <x v="271"/>
    <x v="269"/>
    <x v="264"/>
    <x v="270"/>
    <x v="271"/>
    <x v="271"/>
    <x v="271"/>
    <x v="267"/>
    <x v="259"/>
    <x v="271"/>
    <x v="271"/>
    <x v="0"/>
    <x v="0"/>
    <x v="271"/>
    <x v="271"/>
  </r>
  <r>
    <x v="272"/>
    <x v="9"/>
    <x v="272"/>
    <x v="249"/>
    <x v="272"/>
    <x v="270"/>
    <x v="265"/>
    <x v="271"/>
    <x v="272"/>
    <x v="272"/>
    <x v="272"/>
    <x v="268"/>
    <x v="260"/>
    <x v="272"/>
    <x v="272"/>
    <x v="0"/>
    <x v="0"/>
    <x v="272"/>
    <x v="272"/>
  </r>
  <r>
    <x v="273"/>
    <x v="9"/>
    <x v="273"/>
    <x v="250"/>
    <x v="273"/>
    <x v="271"/>
    <x v="266"/>
    <x v="272"/>
    <x v="273"/>
    <x v="273"/>
    <x v="273"/>
    <x v="269"/>
    <x v="261"/>
    <x v="273"/>
    <x v="273"/>
    <x v="0"/>
    <x v="0"/>
    <x v="273"/>
    <x v="273"/>
  </r>
  <r>
    <x v="274"/>
    <x v="9"/>
    <x v="274"/>
    <x v="251"/>
    <x v="274"/>
    <x v="272"/>
    <x v="267"/>
    <x v="273"/>
    <x v="274"/>
    <x v="274"/>
    <x v="274"/>
    <x v="270"/>
    <x v="262"/>
    <x v="274"/>
    <x v="274"/>
    <x v="0"/>
    <x v="0"/>
    <x v="274"/>
    <x v="274"/>
  </r>
  <r>
    <x v="275"/>
    <x v="9"/>
    <x v="275"/>
    <x v="252"/>
    <x v="275"/>
    <x v="273"/>
    <x v="268"/>
    <x v="274"/>
    <x v="275"/>
    <x v="275"/>
    <x v="275"/>
    <x v="271"/>
    <x v="263"/>
    <x v="275"/>
    <x v="275"/>
    <x v="0"/>
    <x v="0"/>
    <x v="275"/>
    <x v="275"/>
  </r>
  <r>
    <x v="276"/>
    <x v="9"/>
    <x v="276"/>
    <x v="253"/>
    <x v="276"/>
    <x v="274"/>
    <x v="269"/>
    <x v="275"/>
    <x v="276"/>
    <x v="276"/>
    <x v="276"/>
    <x v="272"/>
    <x v="264"/>
    <x v="276"/>
    <x v="276"/>
    <x v="0"/>
    <x v="0"/>
    <x v="276"/>
    <x v="276"/>
  </r>
  <r>
    <x v="277"/>
    <x v="9"/>
    <x v="277"/>
    <x v="254"/>
    <x v="277"/>
    <x v="275"/>
    <x v="270"/>
    <x v="276"/>
    <x v="277"/>
    <x v="277"/>
    <x v="277"/>
    <x v="273"/>
    <x v="265"/>
    <x v="277"/>
    <x v="277"/>
    <x v="0"/>
    <x v="0"/>
    <x v="277"/>
    <x v="277"/>
  </r>
  <r>
    <x v="278"/>
    <x v="9"/>
    <x v="278"/>
    <x v="255"/>
    <x v="278"/>
    <x v="276"/>
    <x v="145"/>
    <x v="277"/>
    <x v="278"/>
    <x v="278"/>
    <x v="278"/>
    <x v="274"/>
    <x v="266"/>
    <x v="278"/>
    <x v="278"/>
    <x v="0"/>
    <x v="0"/>
    <x v="278"/>
    <x v="278"/>
  </r>
  <r>
    <x v="279"/>
    <x v="9"/>
    <x v="279"/>
    <x v="256"/>
    <x v="279"/>
    <x v="277"/>
    <x v="271"/>
    <x v="278"/>
    <x v="279"/>
    <x v="279"/>
    <x v="279"/>
    <x v="275"/>
    <x v="267"/>
    <x v="279"/>
    <x v="279"/>
    <x v="0"/>
    <x v="0"/>
    <x v="279"/>
    <x v="279"/>
  </r>
  <r>
    <x v="280"/>
    <x v="10"/>
    <x v="280"/>
    <x v="257"/>
    <x v="280"/>
    <x v="278"/>
    <x v="272"/>
    <x v="279"/>
    <x v="280"/>
    <x v="280"/>
    <x v="280"/>
    <x v="275"/>
    <x v="268"/>
    <x v="280"/>
    <x v="280"/>
    <x v="0"/>
    <x v="0"/>
    <x v="280"/>
    <x v="280"/>
  </r>
  <r>
    <x v="281"/>
    <x v="10"/>
    <x v="281"/>
    <x v="97"/>
    <x v="281"/>
    <x v="279"/>
    <x v="273"/>
    <x v="280"/>
    <x v="281"/>
    <x v="281"/>
    <x v="281"/>
    <x v="276"/>
    <x v="269"/>
    <x v="281"/>
    <x v="281"/>
    <x v="0"/>
    <x v="0"/>
    <x v="281"/>
    <x v="281"/>
  </r>
  <r>
    <x v="282"/>
    <x v="10"/>
    <x v="282"/>
    <x v="258"/>
    <x v="282"/>
    <x v="280"/>
    <x v="274"/>
    <x v="281"/>
    <x v="282"/>
    <x v="282"/>
    <x v="282"/>
    <x v="277"/>
    <x v="270"/>
    <x v="282"/>
    <x v="282"/>
    <x v="0"/>
    <x v="0"/>
    <x v="282"/>
    <x v="282"/>
  </r>
  <r>
    <x v="283"/>
    <x v="10"/>
    <x v="283"/>
    <x v="13"/>
    <x v="283"/>
    <x v="281"/>
    <x v="275"/>
    <x v="282"/>
    <x v="283"/>
    <x v="283"/>
    <x v="283"/>
    <x v="278"/>
    <x v="271"/>
    <x v="283"/>
    <x v="283"/>
    <x v="0"/>
    <x v="0"/>
    <x v="283"/>
    <x v="283"/>
  </r>
  <r>
    <x v="284"/>
    <x v="10"/>
    <x v="284"/>
    <x v="259"/>
    <x v="284"/>
    <x v="282"/>
    <x v="276"/>
    <x v="283"/>
    <x v="284"/>
    <x v="284"/>
    <x v="284"/>
    <x v="279"/>
    <x v="272"/>
    <x v="284"/>
    <x v="284"/>
    <x v="0"/>
    <x v="0"/>
    <x v="284"/>
    <x v="284"/>
  </r>
  <r>
    <x v="285"/>
    <x v="10"/>
    <x v="285"/>
    <x v="260"/>
    <x v="285"/>
    <x v="283"/>
    <x v="277"/>
    <x v="284"/>
    <x v="285"/>
    <x v="285"/>
    <x v="285"/>
    <x v="280"/>
    <x v="273"/>
    <x v="285"/>
    <x v="285"/>
    <x v="0"/>
    <x v="0"/>
    <x v="285"/>
    <x v="285"/>
  </r>
  <r>
    <x v="286"/>
    <x v="10"/>
    <x v="286"/>
    <x v="261"/>
    <x v="286"/>
    <x v="284"/>
    <x v="278"/>
    <x v="285"/>
    <x v="286"/>
    <x v="286"/>
    <x v="286"/>
    <x v="281"/>
    <x v="274"/>
    <x v="286"/>
    <x v="286"/>
    <x v="0"/>
    <x v="0"/>
    <x v="286"/>
    <x v="286"/>
  </r>
  <r>
    <x v="287"/>
    <x v="10"/>
    <x v="287"/>
    <x v="262"/>
    <x v="287"/>
    <x v="285"/>
    <x v="279"/>
    <x v="286"/>
    <x v="287"/>
    <x v="287"/>
    <x v="287"/>
    <x v="282"/>
    <x v="275"/>
    <x v="287"/>
    <x v="287"/>
    <x v="0"/>
    <x v="0"/>
    <x v="287"/>
    <x v="287"/>
  </r>
  <r>
    <x v="288"/>
    <x v="10"/>
    <x v="288"/>
    <x v="263"/>
    <x v="288"/>
    <x v="286"/>
    <x v="280"/>
    <x v="287"/>
    <x v="288"/>
    <x v="288"/>
    <x v="288"/>
    <x v="283"/>
    <x v="276"/>
    <x v="288"/>
    <x v="288"/>
    <x v="0"/>
    <x v="0"/>
    <x v="288"/>
    <x v="288"/>
  </r>
  <r>
    <x v="289"/>
    <x v="10"/>
    <x v="289"/>
    <x v="264"/>
    <x v="289"/>
    <x v="287"/>
    <x v="281"/>
    <x v="288"/>
    <x v="289"/>
    <x v="289"/>
    <x v="289"/>
    <x v="284"/>
    <x v="277"/>
    <x v="289"/>
    <x v="289"/>
    <x v="0"/>
    <x v="0"/>
    <x v="289"/>
    <x v="289"/>
  </r>
  <r>
    <x v="290"/>
    <x v="10"/>
    <x v="290"/>
    <x v="265"/>
    <x v="290"/>
    <x v="288"/>
    <x v="282"/>
    <x v="289"/>
    <x v="290"/>
    <x v="290"/>
    <x v="290"/>
    <x v="285"/>
    <x v="278"/>
    <x v="290"/>
    <x v="290"/>
    <x v="0"/>
    <x v="0"/>
    <x v="290"/>
    <x v="290"/>
  </r>
  <r>
    <x v="291"/>
    <x v="10"/>
    <x v="291"/>
    <x v="62"/>
    <x v="291"/>
    <x v="289"/>
    <x v="283"/>
    <x v="290"/>
    <x v="291"/>
    <x v="291"/>
    <x v="291"/>
    <x v="286"/>
    <x v="279"/>
    <x v="291"/>
    <x v="291"/>
    <x v="0"/>
    <x v="0"/>
    <x v="291"/>
    <x v="291"/>
  </r>
  <r>
    <x v="292"/>
    <x v="10"/>
    <x v="292"/>
    <x v="266"/>
    <x v="292"/>
    <x v="290"/>
    <x v="284"/>
    <x v="291"/>
    <x v="292"/>
    <x v="292"/>
    <x v="292"/>
    <x v="287"/>
    <x v="280"/>
    <x v="292"/>
    <x v="292"/>
    <x v="0"/>
    <x v="0"/>
    <x v="292"/>
    <x v="292"/>
  </r>
  <r>
    <x v="293"/>
    <x v="10"/>
    <x v="293"/>
    <x v="267"/>
    <x v="293"/>
    <x v="291"/>
    <x v="285"/>
    <x v="292"/>
    <x v="293"/>
    <x v="293"/>
    <x v="293"/>
    <x v="288"/>
    <x v="27"/>
    <x v="293"/>
    <x v="293"/>
    <x v="0"/>
    <x v="0"/>
    <x v="293"/>
    <x v="293"/>
  </r>
  <r>
    <x v="294"/>
    <x v="10"/>
    <x v="294"/>
    <x v="152"/>
    <x v="294"/>
    <x v="292"/>
    <x v="286"/>
    <x v="293"/>
    <x v="294"/>
    <x v="294"/>
    <x v="294"/>
    <x v="289"/>
    <x v="281"/>
    <x v="294"/>
    <x v="294"/>
    <x v="0"/>
    <x v="0"/>
    <x v="294"/>
    <x v="294"/>
  </r>
  <r>
    <x v="295"/>
    <x v="10"/>
    <x v="295"/>
    <x v="268"/>
    <x v="295"/>
    <x v="293"/>
    <x v="287"/>
    <x v="294"/>
    <x v="295"/>
    <x v="295"/>
    <x v="295"/>
    <x v="290"/>
    <x v="282"/>
    <x v="295"/>
    <x v="295"/>
    <x v="0"/>
    <x v="0"/>
    <x v="295"/>
    <x v="295"/>
  </r>
  <r>
    <x v="296"/>
    <x v="10"/>
    <x v="296"/>
    <x v="269"/>
    <x v="296"/>
    <x v="294"/>
    <x v="288"/>
    <x v="295"/>
    <x v="296"/>
    <x v="296"/>
    <x v="296"/>
    <x v="291"/>
    <x v="283"/>
    <x v="296"/>
    <x v="296"/>
    <x v="0"/>
    <x v="0"/>
    <x v="296"/>
    <x v="296"/>
  </r>
  <r>
    <x v="297"/>
    <x v="10"/>
    <x v="297"/>
    <x v="270"/>
    <x v="297"/>
    <x v="295"/>
    <x v="289"/>
    <x v="296"/>
    <x v="297"/>
    <x v="297"/>
    <x v="297"/>
    <x v="292"/>
    <x v="284"/>
    <x v="297"/>
    <x v="297"/>
    <x v="0"/>
    <x v="0"/>
    <x v="297"/>
    <x v="297"/>
  </r>
  <r>
    <x v="298"/>
    <x v="10"/>
    <x v="298"/>
    <x v="271"/>
    <x v="298"/>
    <x v="296"/>
    <x v="290"/>
    <x v="297"/>
    <x v="298"/>
    <x v="298"/>
    <x v="298"/>
    <x v="293"/>
    <x v="285"/>
    <x v="298"/>
    <x v="298"/>
    <x v="0"/>
    <x v="0"/>
    <x v="298"/>
    <x v="298"/>
  </r>
  <r>
    <x v="299"/>
    <x v="10"/>
    <x v="299"/>
    <x v="272"/>
    <x v="299"/>
    <x v="297"/>
    <x v="144"/>
    <x v="298"/>
    <x v="299"/>
    <x v="299"/>
    <x v="299"/>
    <x v="294"/>
    <x v="286"/>
    <x v="299"/>
    <x v="299"/>
    <x v="0"/>
    <x v="0"/>
    <x v="299"/>
    <x v="299"/>
  </r>
  <r>
    <x v="300"/>
    <x v="10"/>
    <x v="300"/>
    <x v="132"/>
    <x v="300"/>
    <x v="298"/>
    <x v="291"/>
    <x v="299"/>
    <x v="300"/>
    <x v="300"/>
    <x v="300"/>
    <x v="295"/>
    <x v="287"/>
    <x v="300"/>
    <x v="300"/>
    <x v="0"/>
    <x v="0"/>
    <x v="300"/>
    <x v="300"/>
  </r>
  <r>
    <x v="301"/>
    <x v="10"/>
    <x v="301"/>
    <x v="176"/>
    <x v="301"/>
    <x v="299"/>
    <x v="292"/>
    <x v="300"/>
    <x v="301"/>
    <x v="301"/>
    <x v="301"/>
    <x v="296"/>
    <x v="288"/>
    <x v="301"/>
    <x v="301"/>
    <x v="0"/>
    <x v="0"/>
    <x v="301"/>
    <x v="301"/>
  </r>
  <r>
    <x v="302"/>
    <x v="10"/>
    <x v="302"/>
    <x v="273"/>
    <x v="302"/>
    <x v="300"/>
    <x v="293"/>
    <x v="301"/>
    <x v="302"/>
    <x v="302"/>
    <x v="302"/>
    <x v="297"/>
    <x v="289"/>
    <x v="302"/>
    <x v="302"/>
    <x v="0"/>
    <x v="0"/>
    <x v="302"/>
    <x v="302"/>
  </r>
  <r>
    <x v="303"/>
    <x v="10"/>
    <x v="303"/>
    <x v="274"/>
    <x v="303"/>
    <x v="301"/>
    <x v="294"/>
    <x v="302"/>
    <x v="303"/>
    <x v="303"/>
    <x v="303"/>
    <x v="298"/>
    <x v="290"/>
    <x v="303"/>
    <x v="303"/>
    <x v="0"/>
    <x v="0"/>
    <x v="303"/>
    <x v="303"/>
  </r>
  <r>
    <x v="304"/>
    <x v="10"/>
    <x v="304"/>
    <x v="275"/>
    <x v="304"/>
    <x v="302"/>
    <x v="295"/>
    <x v="303"/>
    <x v="304"/>
    <x v="304"/>
    <x v="304"/>
    <x v="299"/>
    <x v="84"/>
    <x v="304"/>
    <x v="304"/>
    <x v="0"/>
    <x v="0"/>
    <x v="304"/>
    <x v="304"/>
  </r>
  <r>
    <x v="305"/>
    <x v="10"/>
    <x v="305"/>
    <x v="276"/>
    <x v="305"/>
    <x v="303"/>
    <x v="296"/>
    <x v="304"/>
    <x v="305"/>
    <x v="305"/>
    <x v="305"/>
    <x v="300"/>
    <x v="291"/>
    <x v="305"/>
    <x v="305"/>
    <x v="0"/>
    <x v="0"/>
    <x v="305"/>
    <x v="305"/>
  </r>
  <r>
    <x v="306"/>
    <x v="10"/>
    <x v="306"/>
    <x v="277"/>
    <x v="306"/>
    <x v="304"/>
    <x v="297"/>
    <x v="305"/>
    <x v="306"/>
    <x v="306"/>
    <x v="306"/>
    <x v="301"/>
    <x v="292"/>
    <x v="306"/>
    <x v="306"/>
    <x v="0"/>
    <x v="0"/>
    <x v="306"/>
    <x v="306"/>
  </r>
  <r>
    <x v="307"/>
    <x v="10"/>
    <x v="307"/>
    <x v="127"/>
    <x v="307"/>
    <x v="305"/>
    <x v="298"/>
    <x v="306"/>
    <x v="307"/>
    <x v="307"/>
    <x v="307"/>
    <x v="302"/>
    <x v="293"/>
    <x v="307"/>
    <x v="307"/>
    <x v="0"/>
    <x v="0"/>
    <x v="307"/>
    <x v="307"/>
  </r>
  <r>
    <x v="308"/>
    <x v="10"/>
    <x v="308"/>
    <x v="203"/>
    <x v="308"/>
    <x v="306"/>
    <x v="299"/>
    <x v="307"/>
    <x v="308"/>
    <x v="308"/>
    <x v="308"/>
    <x v="303"/>
    <x v="294"/>
    <x v="308"/>
    <x v="308"/>
    <x v="0"/>
    <x v="0"/>
    <x v="308"/>
    <x v="308"/>
  </r>
  <r>
    <x v="309"/>
    <x v="10"/>
    <x v="309"/>
    <x v="278"/>
    <x v="309"/>
    <x v="307"/>
    <x v="300"/>
    <x v="308"/>
    <x v="309"/>
    <x v="309"/>
    <x v="309"/>
    <x v="304"/>
    <x v="295"/>
    <x v="309"/>
    <x v="309"/>
    <x v="0"/>
    <x v="0"/>
    <x v="309"/>
    <x v="309"/>
  </r>
  <r>
    <x v="310"/>
    <x v="10"/>
    <x v="310"/>
    <x v="279"/>
    <x v="310"/>
    <x v="308"/>
    <x v="301"/>
    <x v="309"/>
    <x v="310"/>
    <x v="310"/>
    <x v="310"/>
    <x v="305"/>
    <x v="296"/>
    <x v="310"/>
    <x v="310"/>
    <x v="0"/>
    <x v="0"/>
    <x v="310"/>
    <x v="310"/>
  </r>
  <r>
    <x v="311"/>
    <x v="11"/>
    <x v="311"/>
    <x v="15"/>
    <x v="311"/>
    <x v="309"/>
    <x v="75"/>
    <x v="310"/>
    <x v="311"/>
    <x v="311"/>
    <x v="311"/>
    <x v="306"/>
    <x v="297"/>
    <x v="311"/>
    <x v="311"/>
    <x v="0"/>
    <x v="0"/>
    <x v="311"/>
    <x v="311"/>
  </r>
  <r>
    <x v="312"/>
    <x v="11"/>
    <x v="312"/>
    <x v="280"/>
    <x v="312"/>
    <x v="310"/>
    <x v="302"/>
    <x v="311"/>
    <x v="312"/>
    <x v="312"/>
    <x v="312"/>
    <x v="307"/>
    <x v="298"/>
    <x v="312"/>
    <x v="312"/>
    <x v="0"/>
    <x v="0"/>
    <x v="312"/>
    <x v="312"/>
  </r>
  <r>
    <x v="313"/>
    <x v="11"/>
    <x v="313"/>
    <x v="281"/>
    <x v="313"/>
    <x v="311"/>
    <x v="303"/>
    <x v="312"/>
    <x v="313"/>
    <x v="313"/>
    <x v="313"/>
    <x v="308"/>
    <x v="299"/>
    <x v="313"/>
    <x v="313"/>
    <x v="0"/>
    <x v="0"/>
    <x v="313"/>
    <x v="313"/>
  </r>
  <r>
    <x v="314"/>
    <x v="11"/>
    <x v="314"/>
    <x v="264"/>
    <x v="314"/>
    <x v="312"/>
    <x v="304"/>
    <x v="313"/>
    <x v="314"/>
    <x v="314"/>
    <x v="314"/>
    <x v="308"/>
    <x v="300"/>
    <x v="314"/>
    <x v="314"/>
    <x v="0"/>
    <x v="0"/>
    <x v="314"/>
    <x v="314"/>
  </r>
  <r>
    <x v="315"/>
    <x v="11"/>
    <x v="315"/>
    <x v="282"/>
    <x v="315"/>
    <x v="313"/>
    <x v="305"/>
    <x v="314"/>
    <x v="315"/>
    <x v="315"/>
    <x v="315"/>
    <x v="309"/>
    <x v="301"/>
    <x v="315"/>
    <x v="315"/>
    <x v="0"/>
    <x v="0"/>
    <x v="315"/>
    <x v="315"/>
  </r>
  <r>
    <x v="316"/>
    <x v="11"/>
    <x v="316"/>
    <x v="283"/>
    <x v="316"/>
    <x v="314"/>
    <x v="306"/>
    <x v="315"/>
    <x v="316"/>
    <x v="316"/>
    <x v="316"/>
    <x v="309"/>
    <x v="302"/>
    <x v="316"/>
    <x v="316"/>
    <x v="0"/>
    <x v="0"/>
    <x v="316"/>
    <x v="316"/>
  </r>
  <r>
    <x v="317"/>
    <x v="11"/>
    <x v="317"/>
    <x v="284"/>
    <x v="317"/>
    <x v="315"/>
    <x v="229"/>
    <x v="316"/>
    <x v="317"/>
    <x v="317"/>
    <x v="317"/>
    <x v="309"/>
    <x v="303"/>
    <x v="317"/>
    <x v="317"/>
    <x v="0"/>
    <x v="0"/>
    <x v="317"/>
    <x v="317"/>
  </r>
  <r>
    <x v="318"/>
    <x v="11"/>
    <x v="318"/>
    <x v="279"/>
    <x v="318"/>
    <x v="316"/>
    <x v="307"/>
    <x v="317"/>
    <x v="318"/>
    <x v="318"/>
    <x v="318"/>
    <x v="309"/>
    <x v="304"/>
    <x v="318"/>
    <x v="318"/>
    <x v="0"/>
    <x v="0"/>
    <x v="318"/>
    <x v="318"/>
  </r>
  <r>
    <x v="319"/>
    <x v="11"/>
    <x v="319"/>
    <x v="285"/>
    <x v="319"/>
    <x v="317"/>
    <x v="308"/>
    <x v="318"/>
    <x v="319"/>
    <x v="319"/>
    <x v="319"/>
    <x v="309"/>
    <x v="305"/>
    <x v="319"/>
    <x v="319"/>
    <x v="0"/>
    <x v="0"/>
    <x v="319"/>
    <x v="319"/>
  </r>
  <r>
    <x v="320"/>
    <x v="11"/>
    <x v="320"/>
    <x v="286"/>
    <x v="320"/>
    <x v="318"/>
    <x v="309"/>
    <x v="319"/>
    <x v="320"/>
    <x v="320"/>
    <x v="320"/>
    <x v="310"/>
    <x v="306"/>
    <x v="320"/>
    <x v="320"/>
    <x v="0"/>
    <x v="0"/>
    <x v="320"/>
    <x v="320"/>
  </r>
  <r>
    <x v="321"/>
    <x v="11"/>
    <x v="321"/>
    <x v="287"/>
    <x v="321"/>
    <x v="319"/>
    <x v="134"/>
    <x v="320"/>
    <x v="321"/>
    <x v="321"/>
    <x v="321"/>
    <x v="310"/>
    <x v="307"/>
    <x v="321"/>
    <x v="321"/>
    <x v="0"/>
    <x v="0"/>
    <x v="321"/>
    <x v="321"/>
  </r>
  <r>
    <x v="322"/>
    <x v="11"/>
    <x v="322"/>
    <x v="288"/>
    <x v="322"/>
    <x v="320"/>
    <x v="310"/>
    <x v="321"/>
    <x v="322"/>
    <x v="322"/>
    <x v="322"/>
    <x v="310"/>
    <x v="308"/>
    <x v="322"/>
    <x v="322"/>
    <x v="0"/>
    <x v="0"/>
    <x v="322"/>
    <x v="322"/>
  </r>
  <r>
    <x v="323"/>
    <x v="11"/>
    <x v="323"/>
    <x v="289"/>
    <x v="323"/>
    <x v="321"/>
    <x v="311"/>
    <x v="322"/>
    <x v="323"/>
    <x v="323"/>
    <x v="323"/>
    <x v="311"/>
    <x v="309"/>
    <x v="323"/>
    <x v="323"/>
    <x v="0"/>
    <x v="0"/>
    <x v="323"/>
    <x v="323"/>
  </r>
  <r>
    <x v="324"/>
    <x v="11"/>
    <x v="324"/>
    <x v="290"/>
    <x v="324"/>
    <x v="322"/>
    <x v="312"/>
    <x v="323"/>
    <x v="324"/>
    <x v="324"/>
    <x v="324"/>
    <x v="312"/>
    <x v="310"/>
    <x v="324"/>
    <x v="324"/>
    <x v="0"/>
    <x v="0"/>
    <x v="324"/>
    <x v="324"/>
  </r>
  <r>
    <x v="325"/>
    <x v="11"/>
    <x v="325"/>
    <x v="291"/>
    <x v="325"/>
    <x v="323"/>
    <x v="313"/>
    <x v="324"/>
    <x v="325"/>
    <x v="325"/>
    <x v="325"/>
    <x v="313"/>
    <x v="284"/>
    <x v="325"/>
    <x v="325"/>
    <x v="0"/>
    <x v="0"/>
    <x v="325"/>
    <x v="325"/>
  </r>
  <r>
    <x v="326"/>
    <x v="11"/>
    <x v="326"/>
    <x v="292"/>
    <x v="326"/>
    <x v="324"/>
    <x v="314"/>
    <x v="325"/>
    <x v="326"/>
    <x v="326"/>
    <x v="326"/>
    <x v="314"/>
    <x v="311"/>
    <x v="326"/>
    <x v="326"/>
    <x v="0"/>
    <x v="0"/>
    <x v="326"/>
    <x v="326"/>
  </r>
  <r>
    <x v="327"/>
    <x v="11"/>
    <x v="327"/>
    <x v="293"/>
    <x v="327"/>
    <x v="21"/>
    <x v="313"/>
    <x v="326"/>
    <x v="327"/>
    <x v="327"/>
    <x v="327"/>
    <x v="315"/>
    <x v="312"/>
    <x v="327"/>
    <x v="327"/>
    <x v="0"/>
    <x v="0"/>
    <x v="327"/>
    <x v="327"/>
  </r>
  <r>
    <x v="328"/>
    <x v="11"/>
    <x v="328"/>
    <x v="294"/>
    <x v="328"/>
    <x v="325"/>
    <x v="315"/>
    <x v="327"/>
    <x v="328"/>
    <x v="328"/>
    <x v="328"/>
    <x v="316"/>
    <x v="313"/>
    <x v="328"/>
    <x v="328"/>
    <x v="0"/>
    <x v="0"/>
    <x v="328"/>
    <x v="328"/>
  </r>
  <r>
    <x v="329"/>
    <x v="11"/>
    <x v="329"/>
    <x v="295"/>
    <x v="329"/>
    <x v="326"/>
    <x v="316"/>
    <x v="328"/>
    <x v="329"/>
    <x v="329"/>
    <x v="329"/>
    <x v="317"/>
    <x v="314"/>
    <x v="329"/>
    <x v="329"/>
    <x v="0"/>
    <x v="0"/>
    <x v="329"/>
    <x v="329"/>
  </r>
  <r>
    <x v="330"/>
    <x v="11"/>
    <x v="330"/>
    <x v="296"/>
    <x v="330"/>
    <x v="327"/>
    <x v="317"/>
    <x v="329"/>
    <x v="330"/>
    <x v="330"/>
    <x v="330"/>
    <x v="318"/>
    <x v="95"/>
    <x v="330"/>
    <x v="330"/>
    <x v="0"/>
    <x v="0"/>
    <x v="330"/>
    <x v="330"/>
  </r>
  <r>
    <x v="331"/>
    <x v="11"/>
    <x v="331"/>
    <x v="297"/>
    <x v="331"/>
    <x v="328"/>
    <x v="318"/>
    <x v="330"/>
    <x v="331"/>
    <x v="331"/>
    <x v="331"/>
    <x v="319"/>
    <x v="315"/>
    <x v="331"/>
    <x v="331"/>
    <x v="0"/>
    <x v="0"/>
    <x v="331"/>
    <x v="331"/>
  </r>
  <r>
    <x v="332"/>
    <x v="11"/>
    <x v="332"/>
    <x v="298"/>
    <x v="332"/>
    <x v="329"/>
    <x v="319"/>
    <x v="331"/>
    <x v="332"/>
    <x v="332"/>
    <x v="332"/>
    <x v="319"/>
    <x v="316"/>
    <x v="332"/>
    <x v="332"/>
    <x v="0"/>
    <x v="0"/>
    <x v="332"/>
    <x v="332"/>
  </r>
  <r>
    <x v="333"/>
    <x v="11"/>
    <x v="333"/>
    <x v="299"/>
    <x v="333"/>
    <x v="293"/>
    <x v="320"/>
    <x v="332"/>
    <x v="333"/>
    <x v="333"/>
    <x v="333"/>
    <x v="319"/>
    <x v="317"/>
    <x v="333"/>
    <x v="333"/>
    <x v="0"/>
    <x v="0"/>
    <x v="333"/>
    <x v="333"/>
  </r>
  <r>
    <x v="334"/>
    <x v="11"/>
    <x v="334"/>
    <x v="300"/>
    <x v="334"/>
    <x v="330"/>
    <x v="321"/>
    <x v="333"/>
    <x v="334"/>
    <x v="334"/>
    <x v="334"/>
    <x v="320"/>
    <x v="318"/>
    <x v="334"/>
    <x v="334"/>
    <x v="0"/>
    <x v="0"/>
    <x v="334"/>
    <x v="334"/>
  </r>
  <r>
    <x v="335"/>
    <x v="11"/>
    <x v="335"/>
    <x v="301"/>
    <x v="335"/>
    <x v="331"/>
    <x v="322"/>
    <x v="334"/>
    <x v="335"/>
    <x v="335"/>
    <x v="335"/>
    <x v="319"/>
    <x v="319"/>
    <x v="335"/>
    <x v="335"/>
    <x v="0"/>
    <x v="0"/>
    <x v="335"/>
    <x v="335"/>
  </r>
  <r>
    <x v="336"/>
    <x v="11"/>
    <x v="336"/>
    <x v="302"/>
    <x v="336"/>
    <x v="332"/>
    <x v="323"/>
    <x v="335"/>
    <x v="336"/>
    <x v="336"/>
    <x v="336"/>
    <x v="319"/>
    <x v="320"/>
    <x v="336"/>
    <x v="336"/>
    <x v="0"/>
    <x v="0"/>
    <x v="336"/>
    <x v="336"/>
  </r>
  <r>
    <x v="337"/>
    <x v="11"/>
    <x v="337"/>
    <x v="303"/>
    <x v="337"/>
    <x v="333"/>
    <x v="324"/>
    <x v="336"/>
    <x v="337"/>
    <x v="337"/>
    <x v="337"/>
    <x v="319"/>
    <x v="321"/>
    <x v="337"/>
    <x v="337"/>
    <x v="0"/>
    <x v="0"/>
    <x v="337"/>
    <x v="337"/>
  </r>
  <r>
    <x v="338"/>
    <x v="11"/>
    <x v="338"/>
    <x v="14"/>
    <x v="338"/>
    <x v="334"/>
    <x v="325"/>
    <x v="337"/>
    <x v="338"/>
    <x v="338"/>
    <x v="338"/>
    <x v="319"/>
    <x v="322"/>
    <x v="338"/>
    <x v="338"/>
    <x v="0"/>
    <x v="0"/>
    <x v="338"/>
    <x v="338"/>
  </r>
  <r>
    <x v="339"/>
    <x v="11"/>
    <x v="339"/>
    <x v="208"/>
    <x v="339"/>
    <x v="335"/>
    <x v="326"/>
    <x v="338"/>
    <x v="339"/>
    <x v="339"/>
    <x v="339"/>
    <x v="321"/>
    <x v="323"/>
    <x v="339"/>
    <x v="339"/>
    <x v="0"/>
    <x v="0"/>
    <x v="339"/>
    <x v="339"/>
  </r>
  <r>
    <x v="340"/>
    <x v="11"/>
    <x v="340"/>
    <x v="304"/>
    <x v="340"/>
    <x v="336"/>
    <x v="327"/>
    <x v="339"/>
    <x v="340"/>
    <x v="340"/>
    <x v="340"/>
    <x v="321"/>
    <x v="324"/>
    <x v="340"/>
    <x v="340"/>
    <x v="0"/>
    <x v="0"/>
    <x v="340"/>
    <x v="340"/>
  </r>
  <r>
    <x v="341"/>
    <x v="12"/>
    <x v="341"/>
    <x v="305"/>
    <x v="341"/>
    <x v="337"/>
    <x v="328"/>
    <x v="340"/>
    <x v="341"/>
    <x v="341"/>
    <x v="341"/>
    <x v="322"/>
    <x v="325"/>
    <x v="341"/>
    <x v="341"/>
    <x v="0"/>
    <x v="0"/>
    <x v="341"/>
    <x v="341"/>
  </r>
  <r>
    <x v="342"/>
    <x v="12"/>
    <x v="342"/>
    <x v="306"/>
    <x v="342"/>
    <x v="338"/>
    <x v="329"/>
    <x v="341"/>
    <x v="342"/>
    <x v="342"/>
    <x v="342"/>
    <x v="322"/>
    <x v="326"/>
    <x v="342"/>
    <x v="342"/>
    <x v="0"/>
    <x v="0"/>
    <x v="342"/>
    <x v="342"/>
  </r>
  <r>
    <x v="343"/>
    <x v="12"/>
    <x v="343"/>
    <x v="307"/>
    <x v="343"/>
    <x v="339"/>
    <x v="330"/>
    <x v="342"/>
    <x v="343"/>
    <x v="343"/>
    <x v="343"/>
    <x v="322"/>
    <x v="327"/>
    <x v="343"/>
    <x v="343"/>
    <x v="0"/>
    <x v="0"/>
    <x v="343"/>
    <x v="343"/>
  </r>
  <r>
    <x v="344"/>
    <x v="12"/>
    <x v="344"/>
    <x v="308"/>
    <x v="344"/>
    <x v="340"/>
    <x v="331"/>
    <x v="343"/>
    <x v="344"/>
    <x v="344"/>
    <x v="344"/>
    <x v="322"/>
    <x v="328"/>
    <x v="344"/>
    <x v="344"/>
    <x v="0"/>
    <x v="0"/>
    <x v="344"/>
    <x v="344"/>
  </r>
  <r>
    <x v="345"/>
    <x v="12"/>
    <x v="345"/>
    <x v="116"/>
    <x v="345"/>
    <x v="341"/>
    <x v="332"/>
    <x v="344"/>
    <x v="345"/>
    <x v="345"/>
    <x v="345"/>
    <x v="322"/>
    <x v="329"/>
    <x v="345"/>
    <x v="345"/>
    <x v="0"/>
    <x v="0"/>
    <x v="345"/>
    <x v="345"/>
  </r>
  <r>
    <x v="346"/>
    <x v="12"/>
    <x v="346"/>
    <x v="309"/>
    <x v="346"/>
    <x v="342"/>
    <x v="333"/>
    <x v="345"/>
    <x v="346"/>
    <x v="346"/>
    <x v="346"/>
    <x v="322"/>
    <x v="330"/>
    <x v="346"/>
    <x v="346"/>
    <x v="0"/>
    <x v="0"/>
    <x v="346"/>
    <x v="346"/>
  </r>
  <r>
    <x v="347"/>
    <x v="12"/>
    <x v="347"/>
    <x v="310"/>
    <x v="347"/>
    <x v="343"/>
    <x v="334"/>
    <x v="346"/>
    <x v="347"/>
    <x v="347"/>
    <x v="347"/>
    <x v="322"/>
    <x v="331"/>
    <x v="347"/>
    <x v="347"/>
    <x v="0"/>
    <x v="0"/>
    <x v="347"/>
    <x v="347"/>
  </r>
  <r>
    <x v="348"/>
    <x v="12"/>
    <x v="348"/>
    <x v="311"/>
    <x v="348"/>
    <x v="343"/>
    <x v="335"/>
    <x v="347"/>
    <x v="348"/>
    <x v="348"/>
    <x v="348"/>
    <x v="322"/>
    <x v="332"/>
    <x v="348"/>
    <x v="348"/>
    <x v="0"/>
    <x v="0"/>
    <x v="348"/>
    <x v="348"/>
  </r>
  <r>
    <x v="349"/>
    <x v="12"/>
    <x v="349"/>
    <x v="312"/>
    <x v="348"/>
    <x v="343"/>
    <x v="336"/>
    <x v="348"/>
    <x v="349"/>
    <x v="349"/>
    <x v="349"/>
    <x v="322"/>
    <x v="332"/>
    <x v="349"/>
    <x v="349"/>
    <x v="0"/>
    <x v="0"/>
    <x v="349"/>
    <x v="349"/>
  </r>
  <r>
    <x v="350"/>
    <x v="12"/>
    <x v="350"/>
    <x v="313"/>
    <x v="348"/>
    <x v="343"/>
    <x v="337"/>
    <x v="349"/>
    <x v="350"/>
    <x v="350"/>
    <x v="350"/>
    <x v="322"/>
    <x v="332"/>
    <x v="350"/>
    <x v="350"/>
    <x v="0"/>
    <x v="0"/>
    <x v="350"/>
    <x v="350"/>
  </r>
  <r>
    <x v="351"/>
    <x v="12"/>
    <x v="351"/>
    <x v="314"/>
    <x v="348"/>
    <x v="343"/>
    <x v="338"/>
    <x v="350"/>
    <x v="351"/>
    <x v="351"/>
    <x v="351"/>
    <x v="322"/>
    <x v="332"/>
    <x v="351"/>
    <x v="351"/>
    <x v="0"/>
    <x v="0"/>
    <x v="351"/>
    <x v="351"/>
  </r>
  <r>
    <x v="352"/>
    <x v="12"/>
    <x v="352"/>
    <x v="315"/>
    <x v="348"/>
    <x v="343"/>
    <x v="339"/>
    <x v="351"/>
    <x v="352"/>
    <x v="352"/>
    <x v="352"/>
    <x v="322"/>
    <x v="332"/>
    <x v="352"/>
    <x v="352"/>
    <x v="0"/>
    <x v="0"/>
    <x v="352"/>
    <x v="352"/>
  </r>
  <r>
    <x v="353"/>
    <x v="12"/>
    <x v="353"/>
    <x v="316"/>
    <x v="348"/>
    <x v="343"/>
    <x v="340"/>
    <x v="352"/>
    <x v="353"/>
    <x v="353"/>
    <x v="353"/>
    <x v="322"/>
    <x v="332"/>
    <x v="353"/>
    <x v="353"/>
    <x v="0"/>
    <x v="0"/>
    <x v="353"/>
    <x v="353"/>
  </r>
  <r>
    <x v="354"/>
    <x v="12"/>
    <x v="354"/>
    <x v="317"/>
    <x v="348"/>
    <x v="343"/>
    <x v="341"/>
    <x v="353"/>
    <x v="354"/>
    <x v="354"/>
    <x v="354"/>
    <x v="322"/>
    <x v="332"/>
    <x v="354"/>
    <x v="354"/>
    <x v="0"/>
    <x v="0"/>
    <x v="354"/>
    <x v="354"/>
  </r>
  <r>
    <x v="355"/>
    <x v="12"/>
    <x v="355"/>
    <x v="318"/>
    <x v="348"/>
    <x v="343"/>
    <x v="342"/>
    <x v="354"/>
    <x v="355"/>
    <x v="355"/>
    <x v="355"/>
    <x v="322"/>
    <x v="332"/>
    <x v="355"/>
    <x v="355"/>
    <x v="0"/>
    <x v="0"/>
    <x v="355"/>
    <x v="355"/>
  </r>
  <r>
    <x v="356"/>
    <x v="12"/>
    <x v="356"/>
    <x v="318"/>
    <x v="348"/>
    <x v="343"/>
    <x v="343"/>
    <x v="355"/>
    <x v="356"/>
    <x v="356"/>
    <x v="356"/>
    <x v="322"/>
    <x v="332"/>
    <x v="356"/>
    <x v="356"/>
    <x v="0"/>
    <x v="0"/>
    <x v="356"/>
    <x v="356"/>
  </r>
  <r>
    <x v="357"/>
    <x v="12"/>
    <x v="357"/>
    <x v="319"/>
    <x v="348"/>
    <x v="343"/>
    <x v="344"/>
    <x v="355"/>
    <x v="357"/>
    <x v="357"/>
    <x v="357"/>
    <x v="322"/>
    <x v="332"/>
    <x v="357"/>
    <x v="357"/>
    <x v="1"/>
    <x v="1"/>
    <x v="357"/>
    <x v="357"/>
  </r>
  <r>
    <x v="358"/>
    <x v="12"/>
    <x v="358"/>
    <x v="320"/>
    <x v="348"/>
    <x v="343"/>
    <x v="345"/>
    <x v="355"/>
    <x v="358"/>
    <x v="358"/>
    <x v="358"/>
    <x v="322"/>
    <x v="332"/>
    <x v="358"/>
    <x v="358"/>
    <x v="1"/>
    <x v="1"/>
    <x v="358"/>
    <x v="358"/>
  </r>
  <r>
    <x v="359"/>
    <x v="12"/>
    <x v="359"/>
    <x v="321"/>
    <x v="348"/>
    <x v="343"/>
    <x v="343"/>
    <x v="355"/>
    <x v="359"/>
    <x v="359"/>
    <x v="359"/>
    <x v="322"/>
    <x v="332"/>
    <x v="359"/>
    <x v="359"/>
    <x v="1"/>
    <x v="1"/>
    <x v="359"/>
    <x v="359"/>
  </r>
  <r>
    <x v="360"/>
    <x v="12"/>
    <x v="360"/>
    <x v="322"/>
    <x v="348"/>
    <x v="343"/>
    <x v="346"/>
    <x v="355"/>
    <x v="360"/>
    <x v="360"/>
    <x v="360"/>
    <x v="322"/>
    <x v="332"/>
    <x v="360"/>
    <x v="360"/>
    <x v="1"/>
    <x v="1"/>
    <x v="360"/>
    <x v="360"/>
  </r>
  <r>
    <x v="361"/>
    <x v="12"/>
    <x v="361"/>
    <x v="323"/>
    <x v="348"/>
    <x v="343"/>
    <x v="347"/>
    <x v="355"/>
    <x v="361"/>
    <x v="361"/>
    <x v="361"/>
    <x v="322"/>
    <x v="332"/>
    <x v="361"/>
    <x v="361"/>
    <x v="1"/>
    <x v="1"/>
    <x v="361"/>
    <x v="361"/>
  </r>
  <r>
    <x v="362"/>
    <x v="12"/>
    <x v="362"/>
    <x v="324"/>
    <x v="348"/>
    <x v="343"/>
    <x v="348"/>
    <x v="355"/>
    <x v="362"/>
    <x v="362"/>
    <x v="362"/>
    <x v="322"/>
    <x v="332"/>
    <x v="362"/>
    <x v="362"/>
    <x v="1"/>
    <x v="1"/>
    <x v="362"/>
    <x v="362"/>
  </r>
  <r>
    <x v="363"/>
    <x v="12"/>
    <x v="363"/>
    <x v="325"/>
    <x v="348"/>
    <x v="343"/>
    <x v="347"/>
    <x v="355"/>
    <x v="362"/>
    <x v="363"/>
    <x v="363"/>
    <x v="322"/>
    <x v="332"/>
    <x v="363"/>
    <x v="363"/>
    <x v="1"/>
    <x v="1"/>
    <x v="363"/>
    <x v="363"/>
  </r>
  <r>
    <x v="364"/>
    <x v="12"/>
    <x v="364"/>
    <x v="325"/>
    <x v="348"/>
    <x v="343"/>
    <x v="348"/>
    <x v="355"/>
    <x v="363"/>
    <x v="364"/>
    <x v="364"/>
    <x v="322"/>
    <x v="332"/>
    <x v="364"/>
    <x v="364"/>
    <x v="1"/>
    <x v="1"/>
    <x v="364"/>
    <x v="364"/>
  </r>
  <r>
    <x v="365"/>
    <x v="12"/>
    <x v="365"/>
    <x v="326"/>
    <x v="348"/>
    <x v="343"/>
    <x v="348"/>
    <x v="355"/>
    <x v="363"/>
    <x v="365"/>
    <x v="365"/>
    <x v="322"/>
    <x v="332"/>
    <x v="365"/>
    <x v="365"/>
    <x v="1"/>
    <x v="1"/>
    <x v="365"/>
    <x v="365"/>
  </r>
  <r>
    <x v="366"/>
    <x v="12"/>
    <x v="366"/>
    <x v="323"/>
    <x v="348"/>
    <x v="343"/>
    <x v="349"/>
    <x v="355"/>
    <x v="363"/>
    <x v="366"/>
    <x v="366"/>
    <x v="322"/>
    <x v="332"/>
    <x v="366"/>
    <x v="366"/>
    <x v="2"/>
    <x v="2"/>
    <x v="366"/>
    <x v="366"/>
  </r>
  <r>
    <x v="367"/>
    <x v="12"/>
    <x v="367"/>
    <x v="325"/>
    <x v="348"/>
    <x v="343"/>
    <x v="349"/>
    <x v="355"/>
    <x v="364"/>
    <x v="367"/>
    <x v="367"/>
    <x v="322"/>
    <x v="332"/>
    <x v="367"/>
    <x v="367"/>
    <x v="3"/>
    <x v="3"/>
    <x v="367"/>
    <x v="367"/>
  </r>
  <r>
    <x v="368"/>
    <x v="12"/>
    <x v="368"/>
    <x v="324"/>
    <x v="348"/>
    <x v="343"/>
    <x v="345"/>
    <x v="355"/>
    <x v="365"/>
    <x v="368"/>
    <x v="368"/>
    <x v="322"/>
    <x v="332"/>
    <x v="368"/>
    <x v="368"/>
    <x v="4"/>
    <x v="4"/>
    <x v="368"/>
    <x v="368"/>
  </r>
  <r>
    <x v="369"/>
    <x v="12"/>
    <x v="369"/>
    <x v="327"/>
    <x v="348"/>
    <x v="343"/>
    <x v="348"/>
    <x v="355"/>
    <x v="366"/>
    <x v="369"/>
    <x v="369"/>
    <x v="322"/>
    <x v="332"/>
    <x v="369"/>
    <x v="369"/>
    <x v="5"/>
    <x v="5"/>
    <x v="369"/>
    <x v="369"/>
  </r>
  <r>
    <x v="370"/>
    <x v="12"/>
    <x v="370"/>
    <x v="327"/>
    <x v="348"/>
    <x v="343"/>
    <x v="348"/>
    <x v="355"/>
    <x v="366"/>
    <x v="370"/>
    <x v="370"/>
    <x v="322"/>
    <x v="332"/>
    <x v="370"/>
    <x v="370"/>
    <x v="6"/>
    <x v="6"/>
    <x v="370"/>
    <x v="370"/>
  </r>
  <r>
    <x v="371"/>
    <x v="12"/>
    <x v="371"/>
    <x v="327"/>
    <x v="348"/>
    <x v="343"/>
    <x v="348"/>
    <x v="355"/>
    <x v="366"/>
    <x v="371"/>
    <x v="369"/>
    <x v="322"/>
    <x v="332"/>
    <x v="371"/>
    <x v="371"/>
    <x v="7"/>
    <x v="7"/>
    <x v="371"/>
    <x v="371"/>
  </r>
  <r>
    <x v="372"/>
    <x v="13"/>
    <x v="372"/>
    <x v="326"/>
    <x v="348"/>
    <x v="343"/>
    <x v="348"/>
    <x v="355"/>
    <x v="366"/>
    <x v="372"/>
    <x v="371"/>
    <x v="322"/>
    <x v="332"/>
    <x v="372"/>
    <x v="372"/>
    <x v="8"/>
    <x v="8"/>
    <x v="372"/>
    <x v="372"/>
  </r>
  <r>
    <x v="373"/>
    <x v="13"/>
    <x v="373"/>
    <x v="324"/>
    <x v="348"/>
    <x v="343"/>
    <x v="348"/>
    <x v="355"/>
    <x v="366"/>
    <x v="372"/>
    <x v="371"/>
    <x v="322"/>
    <x v="332"/>
    <x v="373"/>
    <x v="373"/>
    <x v="9"/>
    <x v="9"/>
    <x v="373"/>
    <x v="373"/>
  </r>
  <r>
    <x v="374"/>
    <x v="13"/>
    <x v="374"/>
    <x v="328"/>
    <x v="348"/>
    <x v="343"/>
    <x v="348"/>
    <x v="355"/>
    <x v="366"/>
    <x v="372"/>
    <x v="371"/>
    <x v="322"/>
    <x v="332"/>
    <x v="374"/>
    <x v="374"/>
    <x v="9"/>
    <x v="9"/>
    <x v="374"/>
    <x v="374"/>
  </r>
  <r>
    <x v="375"/>
    <x v="13"/>
    <x v="374"/>
    <x v="324"/>
    <x v="348"/>
    <x v="343"/>
    <x v="348"/>
    <x v="355"/>
    <x v="366"/>
    <x v="372"/>
    <x v="371"/>
    <x v="322"/>
    <x v="332"/>
    <x v="375"/>
    <x v="373"/>
    <x v="10"/>
    <x v="10"/>
    <x v="375"/>
    <x v="375"/>
  </r>
  <r>
    <x v="376"/>
    <x v="13"/>
    <x v="375"/>
    <x v="328"/>
    <x v="348"/>
    <x v="343"/>
    <x v="348"/>
    <x v="355"/>
    <x v="366"/>
    <x v="372"/>
    <x v="371"/>
    <x v="322"/>
    <x v="332"/>
    <x v="376"/>
    <x v="374"/>
    <x v="10"/>
    <x v="10"/>
    <x v="375"/>
    <x v="376"/>
  </r>
  <r>
    <x v="377"/>
    <x v="13"/>
    <x v="375"/>
    <x v="328"/>
    <x v="348"/>
    <x v="343"/>
    <x v="348"/>
    <x v="355"/>
    <x v="366"/>
    <x v="372"/>
    <x v="371"/>
    <x v="322"/>
    <x v="332"/>
    <x v="377"/>
    <x v="374"/>
    <x v="10"/>
    <x v="10"/>
    <x v="376"/>
    <x v="377"/>
  </r>
  <r>
    <x v="378"/>
    <x v="13"/>
    <x v="375"/>
    <x v="328"/>
    <x v="348"/>
    <x v="343"/>
    <x v="348"/>
    <x v="355"/>
    <x v="366"/>
    <x v="372"/>
    <x v="371"/>
    <x v="322"/>
    <x v="332"/>
    <x v="378"/>
    <x v="374"/>
    <x v="10"/>
    <x v="10"/>
    <x v="377"/>
    <x v="375"/>
  </r>
  <r>
    <x v="379"/>
    <x v="13"/>
    <x v="375"/>
    <x v="328"/>
    <x v="348"/>
    <x v="343"/>
    <x v="348"/>
    <x v="355"/>
    <x v="366"/>
    <x v="372"/>
    <x v="371"/>
    <x v="322"/>
    <x v="332"/>
    <x v="379"/>
    <x v="375"/>
    <x v="10"/>
    <x v="10"/>
    <x v="377"/>
    <x v="376"/>
  </r>
  <r>
    <x v="380"/>
    <x v="13"/>
    <x v="375"/>
    <x v="328"/>
    <x v="348"/>
    <x v="343"/>
    <x v="348"/>
    <x v="355"/>
    <x v="366"/>
    <x v="372"/>
    <x v="371"/>
    <x v="322"/>
    <x v="332"/>
    <x v="379"/>
    <x v="375"/>
    <x v="10"/>
    <x v="10"/>
    <x v="378"/>
    <x v="376"/>
  </r>
  <r>
    <x v="381"/>
    <x v="13"/>
    <x v="375"/>
    <x v="328"/>
    <x v="348"/>
    <x v="343"/>
    <x v="348"/>
    <x v="355"/>
    <x v="366"/>
    <x v="372"/>
    <x v="371"/>
    <x v="322"/>
    <x v="332"/>
    <x v="379"/>
    <x v="375"/>
    <x v="10"/>
    <x v="10"/>
    <x v="379"/>
    <x v="376"/>
  </r>
  <r>
    <x v="382"/>
    <x v="13"/>
    <x v="375"/>
    <x v="328"/>
    <x v="348"/>
    <x v="343"/>
    <x v="348"/>
    <x v="355"/>
    <x v="366"/>
    <x v="372"/>
    <x v="371"/>
    <x v="322"/>
    <x v="332"/>
    <x v="379"/>
    <x v="375"/>
    <x v="10"/>
    <x v="10"/>
    <x v="380"/>
    <x v="378"/>
  </r>
  <r>
    <x v="383"/>
    <x v="13"/>
    <x v="375"/>
    <x v="328"/>
    <x v="348"/>
    <x v="343"/>
    <x v="348"/>
    <x v="355"/>
    <x v="366"/>
    <x v="372"/>
    <x v="371"/>
    <x v="322"/>
    <x v="332"/>
    <x v="379"/>
    <x v="375"/>
    <x v="10"/>
    <x v="10"/>
    <x v="381"/>
    <x v="375"/>
  </r>
  <r>
    <x v="384"/>
    <x v="13"/>
    <x v="375"/>
    <x v="328"/>
    <x v="348"/>
    <x v="343"/>
    <x v="348"/>
    <x v="355"/>
    <x v="366"/>
    <x v="372"/>
    <x v="371"/>
    <x v="322"/>
    <x v="332"/>
    <x v="379"/>
    <x v="375"/>
    <x v="10"/>
    <x v="10"/>
    <x v="381"/>
    <x v="376"/>
  </r>
  <r>
    <x v="385"/>
    <x v="13"/>
    <x v="375"/>
    <x v="328"/>
    <x v="348"/>
    <x v="343"/>
    <x v="348"/>
    <x v="355"/>
    <x v="366"/>
    <x v="372"/>
    <x v="371"/>
    <x v="322"/>
    <x v="332"/>
    <x v="379"/>
    <x v="375"/>
    <x v="10"/>
    <x v="10"/>
    <x v="382"/>
    <x v="377"/>
  </r>
  <r>
    <x v="386"/>
    <x v="13"/>
    <x v="375"/>
    <x v="328"/>
    <x v="348"/>
    <x v="343"/>
    <x v="348"/>
    <x v="355"/>
    <x v="366"/>
    <x v="372"/>
    <x v="371"/>
    <x v="322"/>
    <x v="332"/>
    <x v="379"/>
    <x v="375"/>
    <x v="10"/>
    <x v="10"/>
    <x v="383"/>
    <x v="379"/>
  </r>
  <r>
    <x v="387"/>
    <x v="13"/>
    <x v="375"/>
    <x v="328"/>
    <x v="348"/>
    <x v="343"/>
    <x v="348"/>
    <x v="355"/>
    <x v="366"/>
    <x v="372"/>
    <x v="371"/>
    <x v="322"/>
    <x v="332"/>
    <x v="379"/>
    <x v="374"/>
    <x v="11"/>
    <x v="11"/>
    <x v="384"/>
    <x v="375"/>
  </r>
  <r>
    <x v="388"/>
    <x v="13"/>
    <x v="375"/>
    <x v="328"/>
    <x v="348"/>
    <x v="343"/>
    <x v="348"/>
    <x v="355"/>
    <x v="366"/>
    <x v="372"/>
    <x v="371"/>
    <x v="322"/>
    <x v="332"/>
    <x v="380"/>
    <x v="374"/>
    <x v="11"/>
    <x v="11"/>
    <x v="384"/>
    <x v="376"/>
  </r>
  <r>
    <x v="389"/>
    <x v="13"/>
    <x v="375"/>
    <x v="328"/>
    <x v="348"/>
    <x v="343"/>
    <x v="348"/>
    <x v="355"/>
    <x v="366"/>
    <x v="372"/>
    <x v="371"/>
    <x v="322"/>
    <x v="332"/>
    <x v="381"/>
    <x v="375"/>
    <x v="11"/>
    <x v="11"/>
    <x v="385"/>
    <x v="376"/>
  </r>
  <r>
    <x v="390"/>
    <x v="13"/>
    <x v="375"/>
    <x v="328"/>
    <x v="348"/>
    <x v="343"/>
    <x v="348"/>
    <x v="355"/>
    <x v="366"/>
    <x v="372"/>
    <x v="371"/>
    <x v="322"/>
    <x v="332"/>
    <x v="381"/>
    <x v="375"/>
    <x v="11"/>
    <x v="11"/>
    <x v="386"/>
    <x v="376"/>
  </r>
  <r>
    <x v="391"/>
    <x v="13"/>
    <x v="375"/>
    <x v="328"/>
    <x v="348"/>
    <x v="343"/>
    <x v="348"/>
    <x v="355"/>
    <x v="366"/>
    <x v="372"/>
    <x v="371"/>
    <x v="322"/>
    <x v="332"/>
    <x v="381"/>
    <x v="375"/>
    <x v="11"/>
    <x v="11"/>
    <x v="387"/>
    <x v="376"/>
  </r>
  <r>
    <x v="392"/>
    <x v="13"/>
    <x v="376"/>
    <x v="328"/>
    <x v="348"/>
    <x v="343"/>
    <x v="348"/>
    <x v="355"/>
    <x v="366"/>
    <x v="372"/>
    <x v="371"/>
    <x v="322"/>
    <x v="332"/>
    <x v="381"/>
    <x v="375"/>
    <x v="12"/>
    <x v="12"/>
    <x v="388"/>
    <x v="375"/>
  </r>
  <r>
    <x v="393"/>
    <x v="13"/>
    <x v="376"/>
    <x v="328"/>
    <x v="348"/>
    <x v="343"/>
    <x v="348"/>
    <x v="355"/>
    <x v="366"/>
    <x v="372"/>
    <x v="371"/>
    <x v="322"/>
    <x v="332"/>
    <x v="381"/>
    <x v="375"/>
    <x v="12"/>
    <x v="12"/>
    <x v="388"/>
    <x v="377"/>
  </r>
  <r>
    <x v="394"/>
    <x v="13"/>
    <x v="376"/>
    <x v="328"/>
    <x v="348"/>
    <x v="343"/>
    <x v="348"/>
    <x v="355"/>
    <x v="366"/>
    <x v="372"/>
    <x v="371"/>
    <x v="322"/>
    <x v="332"/>
    <x v="381"/>
    <x v="375"/>
    <x v="12"/>
    <x v="12"/>
    <x v="389"/>
    <x v="375"/>
  </r>
  <r>
    <x v="395"/>
    <x v="13"/>
    <x v="376"/>
    <x v="328"/>
    <x v="348"/>
    <x v="343"/>
    <x v="348"/>
    <x v="355"/>
    <x v="366"/>
    <x v="372"/>
    <x v="371"/>
    <x v="322"/>
    <x v="332"/>
    <x v="381"/>
    <x v="373"/>
    <x v="12"/>
    <x v="12"/>
    <x v="389"/>
    <x v="376"/>
  </r>
  <r>
    <x v="396"/>
    <x v="13"/>
    <x v="376"/>
    <x v="328"/>
    <x v="348"/>
    <x v="343"/>
    <x v="348"/>
    <x v="355"/>
    <x v="366"/>
    <x v="372"/>
    <x v="371"/>
    <x v="322"/>
    <x v="332"/>
    <x v="382"/>
    <x v="375"/>
    <x v="12"/>
    <x v="12"/>
    <x v="390"/>
    <x v="375"/>
  </r>
  <r>
    <x v="397"/>
    <x v="13"/>
    <x v="376"/>
    <x v="328"/>
    <x v="348"/>
    <x v="343"/>
    <x v="348"/>
    <x v="355"/>
    <x v="366"/>
    <x v="372"/>
    <x v="371"/>
    <x v="322"/>
    <x v="332"/>
    <x v="382"/>
    <x v="375"/>
    <x v="12"/>
    <x v="12"/>
    <x v="390"/>
    <x v="379"/>
  </r>
  <r>
    <x v="398"/>
    <x v="13"/>
    <x v="376"/>
    <x v="328"/>
    <x v="348"/>
    <x v="343"/>
    <x v="348"/>
    <x v="355"/>
    <x v="366"/>
    <x v="372"/>
    <x v="371"/>
    <x v="322"/>
    <x v="332"/>
    <x v="382"/>
    <x v="374"/>
    <x v="12"/>
    <x v="12"/>
    <x v="391"/>
    <x v="373"/>
  </r>
  <r>
    <x v="399"/>
    <x v="13"/>
    <x v="376"/>
    <x v="328"/>
    <x v="348"/>
    <x v="343"/>
    <x v="348"/>
    <x v="355"/>
    <x v="366"/>
    <x v="372"/>
    <x v="371"/>
    <x v="322"/>
    <x v="332"/>
    <x v="383"/>
    <x v="375"/>
    <x v="12"/>
    <x v="12"/>
    <x v="392"/>
    <x v="375"/>
  </r>
  <r>
    <x v="400"/>
    <x v="13"/>
    <x v="376"/>
    <x v="328"/>
    <x v="348"/>
    <x v="343"/>
    <x v="348"/>
    <x v="355"/>
    <x v="366"/>
    <x v="372"/>
    <x v="371"/>
    <x v="322"/>
    <x v="332"/>
    <x v="383"/>
    <x v="375"/>
    <x v="12"/>
    <x v="12"/>
    <x v="392"/>
    <x v="375"/>
  </r>
  <r>
    <x v="401"/>
    <x v="14"/>
    <x v="376"/>
    <x v="328"/>
    <x v="348"/>
    <x v="343"/>
    <x v="348"/>
    <x v="355"/>
    <x v="366"/>
    <x v="372"/>
    <x v="371"/>
    <x v="322"/>
    <x v="332"/>
    <x v="383"/>
    <x v="375"/>
    <x v="12"/>
    <x v="12"/>
    <x v="392"/>
    <x v="373"/>
  </r>
  <r>
    <x v="402"/>
    <x v="14"/>
    <x v="376"/>
    <x v="328"/>
    <x v="348"/>
    <x v="343"/>
    <x v="348"/>
    <x v="355"/>
    <x v="366"/>
    <x v="372"/>
    <x v="371"/>
    <x v="322"/>
    <x v="332"/>
    <x v="383"/>
    <x v="375"/>
    <x v="12"/>
    <x v="12"/>
    <x v="393"/>
    <x v="375"/>
  </r>
  <r>
    <x v="403"/>
    <x v="14"/>
    <x v="376"/>
    <x v="328"/>
    <x v="348"/>
    <x v="343"/>
    <x v="348"/>
    <x v="355"/>
    <x v="366"/>
    <x v="372"/>
    <x v="371"/>
    <x v="322"/>
    <x v="332"/>
    <x v="383"/>
    <x v="375"/>
    <x v="12"/>
    <x v="12"/>
    <x v="393"/>
    <x v="377"/>
  </r>
  <r>
    <x v="404"/>
    <x v="14"/>
    <x v="376"/>
    <x v="328"/>
    <x v="348"/>
    <x v="343"/>
    <x v="348"/>
    <x v="355"/>
    <x v="366"/>
    <x v="372"/>
    <x v="371"/>
    <x v="322"/>
    <x v="332"/>
    <x v="383"/>
    <x v="375"/>
    <x v="13"/>
    <x v="13"/>
    <x v="394"/>
    <x v="375"/>
  </r>
  <r>
    <x v="405"/>
    <x v="14"/>
    <x v="376"/>
    <x v="328"/>
    <x v="348"/>
    <x v="343"/>
    <x v="348"/>
    <x v="355"/>
    <x v="366"/>
    <x v="372"/>
    <x v="371"/>
    <x v="322"/>
    <x v="332"/>
    <x v="383"/>
    <x v="375"/>
    <x v="13"/>
    <x v="13"/>
    <x v="394"/>
    <x v="376"/>
  </r>
  <r>
    <x v="406"/>
    <x v="14"/>
    <x v="376"/>
    <x v="328"/>
    <x v="348"/>
    <x v="343"/>
    <x v="348"/>
    <x v="355"/>
    <x v="366"/>
    <x v="372"/>
    <x v="371"/>
    <x v="322"/>
    <x v="332"/>
    <x v="383"/>
    <x v="375"/>
    <x v="14"/>
    <x v="14"/>
    <x v="395"/>
    <x v="375"/>
  </r>
  <r>
    <x v="407"/>
    <x v="14"/>
    <x v="376"/>
    <x v="328"/>
    <x v="348"/>
    <x v="343"/>
    <x v="348"/>
    <x v="355"/>
    <x v="366"/>
    <x v="372"/>
    <x v="371"/>
    <x v="322"/>
    <x v="332"/>
    <x v="383"/>
    <x v="375"/>
    <x v="14"/>
    <x v="14"/>
    <x v="395"/>
    <x v="375"/>
  </r>
  <r>
    <x v="408"/>
    <x v="14"/>
    <x v="376"/>
    <x v="328"/>
    <x v="348"/>
    <x v="343"/>
    <x v="348"/>
    <x v="355"/>
    <x v="366"/>
    <x v="372"/>
    <x v="371"/>
    <x v="322"/>
    <x v="332"/>
    <x v="383"/>
    <x v="375"/>
    <x v="14"/>
    <x v="14"/>
    <x v="395"/>
    <x v="375"/>
  </r>
  <r>
    <x v="409"/>
    <x v="14"/>
    <x v="376"/>
    <x v="328"/>
    <x v="348"/>
    <x v="343"/>
    <x v="348"/>
    <x v="355"/>
    <x v="366"/>
    <x v="372"/>
    <x v="371"/>
    <x v="322"/>
    <x v="332"/>
    <x v="383"/>
    <x v="375"/>
    <x v="14"/>
    <x v="14"/>
    <x v="395"/>
    <x v="376"/>
  </r>
  <r>
    <x v="410"/>
    <x v="14"/>
    <x v="376"/>
    <x v="328"/>
    <x v="348"/>
    <x v="343"/>
    <x v="348"/>
    <x v="355"/>
    <x v="366"/>
    <x v="372"/>
    <x v="371"/>
    <x v="322"/>
    <x v="332"/>
    <x v="383"/>
    <x v="375"/>
    <x v="14"/>
    <x v="14"/>
    <x v="396"/>
    <x v="376"/>
  </r>
  <r>
    <x v="411"/>
    <x v="14"/>
    <x v="376"/>
    <x v="328"/>
    <x v="348"/>
    <x v="343"/>
    <x v="348"/>
    <x v="355"/>
    <x v="366"/>
    <x v="372"/>
    <x v="371"/>
    <x v="322"/>
    <x v="332"/>
    <x v="383"/>
    <x v="374"/>
    <x v="15"/>
    <x v="15"/>
    <x v="397"/>
    <x v="375"/>
  </r>
  <r>
    <x v="412"/>
    <x v="14"/>
    <x v="376"/>
    <x v="328"/>
    <x v="348"/>
    <x v="343"/>
    <x v="348"/>
    <x v="355"/>
    <x v="366"/>
    <x v="372"/>
    <x v="371"/>
    <x v="322"/>
    <x v="332"/>
    <x v="384"/>
    <x v="375"/>
    <x v="15"/>
    <x v="15"/>
    <x v="397"/>
    <x v="375"/>
  </r>
  <r>
    <x v="413"/>
    <x v="14"/>
    <x v="376"/>
    <x v="328"/>
    <x v="348"/>
    <x v="343"/>
    <x v="348"/>
    <x v="355"/>
    <x v="366"/>
    <x v="372"/>
    <x v="371"/>
    <x v="322"/>
    <x v="332"/>
    <x v="384"/>
    <x v="374"/>
    <x v="15"/>
    <x v="15"/>
    <x v="397"/>
    <x v="375"/>
  </r>
  <r>
    <x v="414"/>
    <x v="14"/>
    <x v="376"/>
    <x v="328"/>
    <x v="348"/>
    <x v="343"/>
    <x v="348"/>
    <x v="355"/>
    <x v="366"/>
    <x v="372"/>
    <x v="371"/>
    <x v="322"/>
    <x v="332"/>
    <x v="385"/>
    <x v="375"/>
    <x v="15"/>
    <x v="15"/>
    <x v="397"/>
    <x v="375"/>
  </r>
  <r>
    <x v="415"/>
    <x v="14"/>
    <x v="376"/>
    <x v="328"/>
    <x v="348"/>
    <x v="343"/>
    <x v="348"/>
    <x v="355"/>
    <x v="366"/>
    <x v="372"/>
    <x v="371"/>
    <x v="322"/>
    <x v="332"/>
    <x v="385"/>
    <x v="375"/>
    <x v="15"/>
    <x v="15"/>
    <x v="397"/>
    <x v="375"/>
  </r>
  <r>
    <x v="416"/>
    <x v="14"/>
    <x v="376"/>
    <x v="328"/>
    <x v="348"/>
    <x v="343"/>
    <x v="348"/>
    <x v="355"/>
    <x v="366"/>
    <x v="372"/>
    <x v="371"/>
    <x v="322"/>
    <x v="332"/>
    <x v="385"/>
    <x v="375"/>
    <x v="15"/>
    <x v="15"/>
    <x v="397"/>
    <x v="375"/>
  </r>
  <r>
    <x v="417"/>
    <x v="14"/>
    <x v="376"/>
    <x v="328"/>
    <x v="348"/>
    <x v="343"/>
    <x v="348"/>
    <x v="355"/>
    <x v="366"/>
    <x v="372"/>
    <x v="371"/>
    <x v="322"/>
    <x v="332"/>
    <x v="385"/>
    <x v="375"/>
    <x v="15"/>
    <x v="15"/>
    <x v="397"/>
    <x v="375"/>
  </r>
  <r>
    <x v="418"/>
    <x v="14"/>
    <x v="376"/>
    <x v="328"/>
    <x v="348"/>
    <x v="343"/>
    <x v="348"/>
    <x v="355"/>
    <x v="366"/>
    <x v="372"/>
    <x v="372"/>
    <x v="322"/>
    <x v="332"/>
    <x v="385"/>
    <x v="375"/>
    <x v="15"/>
    <x v="15"/>
    <x v="397"/>
    <x v="375"/>
  </r>
  <r>
    <x v="419"/>
    <x v="14"/>
    <x v="376"/>
    <x v="328"/>
    <x v="348"/>
    <x v="343"/>
    <x v="348"/>
    <x v="355"/>
    <x v="366"/>
    <x v="372"/>
    <x v="371"/>
    <x v="322"/>
    <x v="332"/>
    <x v="386"/>
    <x v="375"/>
    <x v="15"/>
    <x v="15"/>
    <x v="397"/>
    <x v="3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autoFormatId="1" applyNumberFormats="0" applyBorderFormats="0" applyFontFormats="0" applyPatternFormats="0" applyAlignmentFormats="0" applyWidthHeightFormats="1" dataCaption="" updatedVersion="5" compact="0" compactData="0" showDrill="1">
  <location ref="A4:D441" firstHeaderRow="1" firstDataRow="2" firstDataCol="2" rowPageCount="1" colPageCount="1"/>
  <pivotFields count="21">
    <pivotField axis="axisRow" compact="0" outline="0" multipleItemSelectionAllowed="1" numFmtId="181" showAll="0">
      <items count="421"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multipleItemSelectionAllowed="1" showAll="0">
      <items count="16"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dragToCol="0" dragToPage="0" dragToRow="0" compact="0" defaultSubtotal="0" outline="0" subtotalTop="0" showAll="0" includeNewItemsInFilter="1"/>
    <pivotField dragToCol="0" dragToPage="0" dragToRow="0" compact="0" defaultSubtotal="0" outline="0" subtotalTop="0" showAll="0" includeNewItemsInFilter="1"/>
  </pivotFields>
  <rowFields count="2">
    <field x="1"/>
    <field x="0"/>
  </rowFields>
  <rowItems count="43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t="default">
      <x/>
    </i>
    <i>
      <x v="1"/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t="default">
      <x v="1"/>
    </i>
    <i>
      <x v="2"/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t="default">
      <x v="2"/>
    </i>
    <i>
      <x v="3"/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t="default">
      <x v="3"/>
    </i>
    <i>
      <x v="4"/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t="default">
      <x v="4"/>
    </i>
    <i>
      <x v="5"/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t="default">
      <x v="5"/>
    </i>
    <i>
      <x v="6"/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t="default">
      <x v="6"/>
    </i>
    <i>
      <x v="7"/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t="default">
      <x v="7"/>
    </i>
    <i>
      <x v="8"/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t="default">
      <x v="8"/>
    </i>
    <i>
      <x v="9"/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t="default">
      <x v="9"/>
    </i>
    <i>
      <x v="10"/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t="default">
      <x v="10"/>
    </i>
    <i>
      <x v="11"/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t="default">
      <x v="11"/>
    </i>
    <i>
      <x v="12"/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t="default">
      <x v="12"/>
    </i>
    <i>
      <x v="13"/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t="default">
      <x v="13"/>
    </i>
    <i>
      <x v="14"/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t="default">
      <x v="14"/>
    </i>
    <i t="grand">
      <x/>
    </i>
  </rowItems>
  <colFields count="1">
    <field x="-2"/>
  </colFields>
  <colItems count="2">
    <i>
      <x/>
    </i>
    <i i="1">
      <x v="1"/>
    </i>
  </colItems>
  <pageFields count="1">
    <pageField fld="16"/>
  </pageFields>
  <dataFields count="2">
    <dataField name="Sum of death" fld="2" baseField="0" baseItem="0"/>
    <dataField name="Sum of positive" fld="13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heet1 2" cacheId="0" autoFormatId="1" applyNumberFormats="0" applyBorderFormats="0" applyFontFormats="0" applyPatternFormats="0" applyAlignmentFormats="0" applyWidthHeightFormats="1" dataCaption="" updatedVersion="5" compact="0" compactData="0" showDrill="1">
  <location ref="E4:V21" firstHeaderRow="1" firstDataRow="2" firstDataCol="1"/>
  <pivotFields count="21">
    <pivotField compact="0" outline="0" multipleItemSelectionAllowed="1" numFmtId="181" showAll="0"/>
    <pivotField axis="axisRow" compact="0" outline="0" multipleItemSelectionAllowed="1" showAll="0">
      <items count="16"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dragToCol="0" dragToPage="0" dragToRow="0" compact="0" defaultSubtotal="0" outline="0" subtotalTop="0" showAll="0" includeNewItemsInFilter="1"/>
    <pivotField dragToCol="0" dragToPage="0" dragToRow="0" compact="0" defaultSubtotal="0" outline="0" subtotalTop="0" showAll="0" includeNewItemsInFilter="1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6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death" fld="2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Sheet1 3" cacheId="0" autoFormatId="1" applyNumberFormats="0" applyBorderFormats="0" applyFontFormats="0" applyPatternFormats="0" applyAlignmentFormats="0" applyWidthHeightFormats="1" dataCaption="" updatedVersion="5" compact="0" compactData="0" showDrill="1">
  <location ref="E24:I41" firstHeaderRow="1" firstDataRow="2" firstDataCol="1"/>
  <pivotFields count="21">
    <pivotField compact="0" outline="0" multipleItemSelectionAllowed="1" numFmtId="181" showAll="0"/>
    <pivotField axis="axisRow" compact="0" outline="0" multipleItemSelectionAllowed="1" showAll="0">
      <items count="16"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dragToCol="0" dragToPage="0" dragToRow="0" compact="0" defaultSubtotal="0" outline="0" subtotalTop="0" showAll="0" includeNewItemsInFilter="1"/>
    <pivotField dataField="1" dragToCol="0" dragToPage="0" dragToRow="0" compact="0" defaultSubtotal="0" outline="0" subtotalTop="0" showAll="0" includeNewItemsInFilter="1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positive" fld="13" baseField="0" baseItem="0"/>
    <dataField name="Sum of death" fld="2" baseField="0" baseItem="0"/>
    <dataField name="SUM of Sum of DeathRatio" fld="19" baseField="0" baseItem="0"/>
    <dataField name="SUM of Sum of DeathRatio2" fld="20" baseField="0" baseItem="0"/>
  </dataField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showItems="0" useAutoFormatting="1" compact="0" indent="0" compactData="0" gridDropZones="1" showDrill="1" multipleFieldFilters="0">
  <location ref="A3:C21" firstHeaderRow="1" firstDataRow="2" firstDataCol="1"/>
  <pivotFields count="21">
    <pivotField compact="0" outline="0" subtotalTop="0" numFmtId="181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>
      <items count="381">
        <item x="375"/>
        <item x="376"/>
        <item x="377"/>
        <item x="373"/>
        <item x="379"/>
        <item x="378"/>
        <item x="372"/>
        <item x="371"/>
        <item x="370"/>
        <item x="369"/>
        <item x="368"/>
        <item x="365"/>
        <item x="364"/>
        <item x="367"/>
        <item x="363"/>
        <item x="366"/>
        <item x="362"/>
        <item x="361"/>
        <item x="374"/>
        <item x="360"/>
        <item x="359"/>
        <item x="358"/>
        <item x="357"/>
        <item x="356"/>
        <item x="355"/>
        <item x="354"/>
        <item x="353"/>
        <item x="352"/>
        <item x="350"/>
        <item x="351"/>
        <item x="349"/>
        <item x="347"/>
        <item x="348"/>
        <item x="343"/>
        <item x="342"/>
        <item x="345"/>
        <item x="346"/>
        <item x="344"/>
        <item x="341"/>
        <item x="340"/>
        <item x="328"/>
        <item x="336"/>
        <item x="339"/>
        <item x="335"/>
        <item x="329"/>
        <item x="338"/>
        <item x="321"/>
        <item x="322"/>
        <item x="326"/>
        <item x="331"/>
        <item x="330"/>
        <item x="327"/>
        <item x="333"/>
        <item x="320"/>
        <item x="334"/>
        <item x="332"/>
        <item x="323"/>
        <item x="324"/>
        <item x="325"/>
        <item x="314"/>
        <item x="315"/>
        <item x="313"/>
        <item x="318"/>
        <item x="337"/>
        <item x="307"/>
        <item x="308"/>
        <item x="317"/>
        <item x="312"/>
        <item x="309"/>
        <item x="311"/>
        <item x="301"/>
        <item x="316"/>
        <item x="306"/>
        <item x="305"/>
        <item x="310"/>
        <item x="303"/>
        <item x="285"/>
        <item x="302"/>
        <item x="304"/>
        <item x="319"/>
        <item x="299"/>
        <item x="298"/>
        <item x="293"/>
        <item x="294"/>
        <item x="300"/>
        <item x="287"/>
        <item x="297"/>
        <item x="295"/>
        <item x="272"/>
        <item x="296"/>
        <item x="286"/>
        <item x="284"/>
        <item x="279"/>
        <item x="292"/>
        <item x="280"/>
        <item x="273"/>
        <item x="288"/>
        <item x="265"/>
        <item x="278"/>
        <item x="291"/>
        <item x="289"/>
        <item x="271"/>
        <item x="281"/>
        <item x="266"/>
        <item x="270"/>
        <item x="269"/>
        <item x="283"/>
        <item x="276"/>
        <item x="258"/>
        <item x="277"/>
        <item x="264"/>
        <item x="259"/>
        <item x="290"/>
        <item x="282"/>
        <item x="267"/>
        <item x="180"/>
        <item x="262"/>
        <item x="274"/>
        <item x="263"/>
        <item x="256"/>
        <item x="260"/>
        <item x="252"/>
        <item x="245"/>
        <item x="268"/>
        <item x="275"/>
        <item x="244"/>
        <item x="251"/>
        <item x="261"/>
        <item x="257"/>
        <item x="181"/>
        <item x="188"/>
        <item x="246"/>
        <item x="202"/>
        <item x="250"/>
        <item x="216"/>
        <item x="195"/>
        <item x="255"/>
        <item x="253"/>
        <item x="196"/>
        <item x="249"/>
        <item x="230"/>
        <item x="209"/>
        <item x="243"/>
        <item x="194"/>
        <item x="167"/>
        <item x="179"/>
        <item x="182"/>
        <item x="237"/>
        <item x="223"/>
        <item x="201"/>
        <item x="193"/>
        <item x="248"/>
        <item x="242"/>
        <item x="203"/>
        <item x="231"/>
        <item x="211"/>
        <item x="217"/>
        <item x="175"/>
        <item x="254"/>
        <item x="186"/>
        <item x="247"/>
        <item x="187"/>
        <item x="238"/>
        <item x="210"/>
        <item x="215"/>
        <item x="207"/>
        <item x="214"/>
        <item x="218"/>
        <item x="174"/>
        <item x="178"/>
        <item x="189"/>
        <item x="200"/>
        <item x="229"/>
        <item x="236"/>
        <item x="239"/>
        <item x="172"/>
        <item x="222"/>
        <item x="208"/>
        <item x="241"/>
        <item x="213"/>
        <item x="173"/>
        <item x="192"/>
        <item x="224"/>
        <item x="199"/>
        <item x="232"/>
        <item x="225"/>
        <item x="220"/>
        <item x="212"/>
        <item x="204"/>
        <item x="228"/>
        <item x="197"/>
        <item x="221"/>
        <item x="185"/>
        <item x="240"/>
        <item x="235"/>
        <item x="198"/>
        <item x="166"/>
        <item x="227"/>
        <item x="161"/>
        <item x="153"/>
        <item x="177"/>
        <item x="191"/>
        <item x="233"/>
        <item x="190"/>
        <item x="234"/>
        <item x="146"/>
        <item x="206"/>
        <item x="152"/>
        <item x="158"/>
        <item x="219"/>
        <item x="171"/>
        <item x="205"/>
        <item x="160"/>
        <item x="159"/>
        <item x="183"/>
        <item x="168"/>
        <item x="226"/>
        <item x="164"/>
        <item x="165"/>
        <item x="157"/>
        <item x="176"/>
        <item x="154"/>
        <item x="138"/>
        <item x="19"/>
        <item x="137"/>
        <item x="140"/>
        <item x="151"/>
        <item x="184"/>
        <item x="145"/>
        <item x="170"/>
        <item x="139"/>
        <item x="147"/>
        <item x="144"/>
        <item x="20"/>
        <item x="155"/>
        <item x="132"/>
        <item x="162"/>
        <item x="130"/>
        <item x="131"/>
        <item x="163"/>
        <item x="6"/>
        <item x="126"/>
        <item x="0"/>
        <item x="169"/>
        <item x="143"/>
        <item x="12"/>
        <item x="13"/>
        <item x="156"/>
        <item x="133"/>
        <item x="150"/>
        <item x="14"/>
        <item x="125"/>
        <item x="142"/>
        <item x="119"/>
        <item x="124"/>
        <item x="149"/>
        <item x="15"/>
        <item x="18"/>
        <item x="148"/>
        <item x="136"/>
        <item x="118"/>
        <item x="123"/>
        <item x="141"/>
        <item x="69"/>
        <item x="98"/>
        <item x="68"/>
        <item x="5"/>
        <item x="17"/>
        <item x="134"/>
        <item x="25"/>
        <item x="32"/>
        <item x="33"/>
        <item x="117"/>
        <item x="70"/>
        <item x="27"/>
        <item x="4"/>
        <item x="7"/>
        <item x="128"/>
        <item x="1"/>
        <item x="21"/>
        <item x="63"/>
        <item x="135"/>
        <item x="11"/>
        <item x="129"/>
        <item x="101"/>
        <item x="127"/>
        <item x="111"/>
        <item x="26"/>
        <item x="96"/>
        <item x="28"/>
        <item x="116"/>
        <item x="34"/>
        <item x="62"/>
        <item x="97"/>
        <item x="65"/>
        <item x="120"/>
        <item x="122"/>
        <item x="72"/>
        <item x="67"/>
        <item x="95"/>
        <item x="3"/>
        <item x="115"/>
        <item x="39"/>
        <item x="112"/>
        <item x="41"/>
        <item x="110"/>
        <item x="47"/>
        <item x="60"/>
        <item x="90"/>
        <item x="8"/>
        <item x="31"/>
        <item x="104"/>
        <item x="99"/>
        <item x="91"/>
        <item x="89"/>
        <item x="55"/>
        <item x="109"/>
        <item x="61"/>
        <item x="35"/>
        <item x="40"/>
        <item x="114"/>
        <item x="2"/>
        <item x="22"/>
        <item x="75"/>
        <item x="48"/>
        <item x="121"/>
        <item x="113"/>
        <item x="74"/>
        <item x="42"/>
        <item x="66"/>
        <item x="9"/>
        <item x="23"/>
        <item x="105"/>
        <item x="77"/>
        <item x="46"/>
        <item x="10"/>
        <item x="84"/>
        <item x="53"/>
        <item x="88"/>
        <item x="82"/>
        <item x="81"/>
        <item x="108"/>
        <item x="24"/>
        <item x="78"/>
        <item x="30"/>
        <item x="103"/>
        <item x="16"/>
        <item x="102"/>
        <item x="29"/>
        <item x="94"/>
        <item x="80"/>
        <item x="49"/>
        <item x="93"/>
        <item x="85"/>
        <item x="45"/>
        <item x="59"/>
        <item x="64"/>
        <item x="38"/>
        <item x="54"/>
        <item x="37"/>
        <item x="87"/>
        <item x="86"/>
        <item x="100"/>
        <item x="71"/>
        <item x="76"/>
        <item x="43"/>
        <item x="107"/>
        <item x="83"/>
        <item x="44"/>
        <item x="73"/>
        <item x="52"/>
        <item x="56"/>
        <item x="50"/>
        <item x="57"/>
        <item x="36"/>
        <item x="106"/>
        <item x="58"/>
        <item x="79"/>
        <item x="92"/>
        <item x="51"/>
        <item t="default"/>
      </items>
    </pivotField>
    <pivotField dragToCol="0" dragToPage="0" dragToRow="0" compact="0" outline="0" subtotalTop="0" showAll="0" includeNewItemsInFilter="1"/>
    <pivotField dragToCol="0" dragToPage="0" dragToRow="0" compact="0" outline="0" subtotalTop="0" showAll="0" includeNewItemsInFilter="1"/>
  </pivotFields>
  <rowFields count="1">
    <field x="16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ositive" fld="13" baseField="0" baseItem="0"/>
    <dataField name="Sum of positive2" fld="13" baseField="0" baseItem="0"/>
  </dataField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showItems="0" useAutoFormatting="1" compact="0" indent="0" compactData="0" gridDropZones="1" showDrill="1" multipleFieldFilters="0">
  <location ref="A1:D1263" firstHeaderRow="2" firstDataRow="2" firstDataCol="3"/>
  <pivotFields count="21">
    <pivotField axis="axisRow" compact="0" outline="0" subtotalTop="0" numFmtId="181" showAll="0" includeNewItemsInFilter="1">
      <items count="421"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subtotalTop="0" showAll="0" includeNewItemsInFilter="1">
      <items count="16"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subtotalTop="0" showAll="0" includeNewItemsInFilter="1">
      <items count="378"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37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ragToCol="0" dragToPage="0" dragToRow="0" compact="0" outline="0" subtotalTop="0" showAll="0" includeNewItemsInFilter="1"/>
    <pivotField dragToCol="0" dragToPage="0" dragToRow="0" compact="0" outline="0" subtotalTop="0" showAll="0" includeNewItemsInFilter="1"/>
  </pivotFields>
  <rowFields count="3">
    <field x="0"/>
    <field x="1"/>
    <field x="2"/>
  </rowFields>
  <rowItems count="1261">
    <i>
      <x/>
      <x/>
      <x v="376"/>
    </i>
    <i t="default" r="1">
      <x/>
    </i>
    <i t="default">
      <x/>
    </i>
    <i>
      <x v="1"/>
      <x/>
      <x v="376"/>
    </i>
    <i t="default" r="1">
      <x/>
    </i>
    <i t="default">
      <x v="1"/>
    </i>
    <i>
      <x v="2"/>
      <x/>
      <x v="376"/>
    </i>
    <i t="default" r="1">
      <x/>
    </i>
    <i t="default">
      <x v="2"/>
    </i>
    <i>
      <x v="3"/>
      <x/>
      <x v="376"/>
    </i>
    <i t="default" r="1">
      <x/>
    </i>
    <i t="default">
      <x v="3"/>
    </i>
    <i>
      <x v="4"/>
      <x/>
      <x v="376"/>
    </i>
    <i t="default" r="1">
      <x/>
    </i>
    <i t="default">
      <x v="4"/>
    </i>
    <i>
      <x v="5"/>
      <x/>
      <x v="376"/>
    </i>
    <i t="default" r="1">
      <x/>
    </i>
    <i t="default">
      <x v="5"/>
    </i>
    <i>
      <x v="6"/>
      <x/>
      <x v="376"/>
    </i>
    <i t="default" r="1">
      <x/>
    </i>
    <i t="default">
      <x v="6"/>
    </i>
    <i>
      <x v="7"/>
      <x/>
      <x v="376"/>
    </i>
    <i t="default" r="1">
      <x/>
    </i>
    <i t="default">
      <x v="7"/>
    </i>
    <i>
      <x v="8"/>
      <x/>
      <x v="376"/>
    </i>
    <i t="default" r="1">
      <x/>
    </i>
    <i t="default">
      <x v="8"/>
    </i>
    <i>
      <x v="9"/>
      <x/>
      <x v="376"/>
    </i>
    <i t="default" r="1">
      <x/>
    </i>
    <i t="default">
      <x v="9"/>
    </i>
    <i>
      <x v="10"/>
      <x/>
      <x v="376"/>
    </i>
    <i t="default" r="1">
      <x/>
    </i>
    <i t="default">
      <x v="10"/>
    </i>
    <i>
      <x v="11"/>
      <x/>
      <x v="376"/>
    </i>
    <i t="default" r="1">
      <x/>
    </i>
    <i t="default">
      <x v="11"/>
    </i>
    <i>
      <x v="12"/>
      <x/>
      <x v="376"/>
    </i>
    <i t="default" r="1">
      <x/>
    </i>
    <i t="default">
      <x v="12"/>
    </i>
    <i>
      <x v="13"/>
      <x/>
      <x v="376"/>
    </i>
    <i t="default" r="1">
      <x/>
    </i>
    <i t="default">
      <x v="13"/>
    </i>
    <i>
      <x v="14"/>
      <x/>
      <x v="376"/>
    </i>
    <i t="default" r="1">
      <x/>
    </i>
    <i t="default">
      <x v="14"/>
    </i>
    <i>
      <x v="15"/>
      <x/>
      <x v="376"/>
    </i>
    <i t="default" r="1">
      <x/>
    </i>
    <i t="default">
      <x v="15"/>
    </i>
    <i>
      <x v="16"/>
      <x/>
      <x v="376"/>
    </i>
    <i t="default" r="1">
      <x/>
    </i>
    <i t="default">
      <x v="16"/>
    </i>
    <i>
      <x v="17"/>
      <x/>
      <x v="376"/>
    </i>
    <i t="default" r="1">
      <x/>
    </i>
    <i t="default">
      <x v="17"/>
    </i>
    <i>
      <x v="18"/>
      <x/>
      <x v="376"/>
    </i>
    <i t="default" r="1">
      <x/>
    </i>
    <i t="default">
      <x v="18"/>
    </i>
    <i>
      <x v="19"/>
      <x v="1"/>
      <x v="376"/>
    </i>
    <i t="default" r="1">
      <x v="1"/>
    </i>
    <i t="default">
      <x v="19"/>
    </i>
    <i>
      <x v="20"/>
      <x v="1"/>
      <x v="376"/>
    </i>
    <i t="default" r="1">
      <x v="1"/>
    </i>
    <i t="default">
      <x v="20"/>
    </i>
    <i>
      <x v="21"/>
      <x v="1"/>
      <x v="376"/>
    </i>
    <i t="default" r="1">
      <x v="1"/>
    </i>
    <i t="default">
      <x v="21"/>
    </i>
    <i>
      <x v="22"/>
      <x v="1"/>
      <x v="376"/>
    </i>
    <i t="default" r="1">
      <x v="1"/>
    </i>
    <i t="default">
      <x v="22"/>
    </i>
    <i>
      <x v="23"/>
      <x v="1"/>
      <x v="376"/>
    </i>
    <i t="default" r="1">
      <x v="1"/>
    </i>
    <i t="default">
      <x v="23"/>
    </i>
    <i>
      <x v="24"/>
      <x v="1"/>
      <x v="376"/>
    </i>
    <i t="default" r="1">
      <x v="1"/>
    </i>
    <i t="default">
      <x v="24"/>
    </i>
    <i>
      <x v="25"/>
      <x v="1"/>
      <x v="376"/>
    </i>
    <i t="default" r="1">
      <x v="1"/>
    </i>
    <i t="default">
      <x v="25"/>
    </i>
    <i>
      <x v="26"/>
      <x v="1"/>
      <x v="376"/>
    </i>
    <i t="default" r="1">
      <x v="1"/>
    </i>
    <i t="default">
      <x v="26"/>
    </i>
    <i>
      <x v="27"/>
      <x v="1"/>
      <x v="376"/>
    </i>
    <i t="default" r="1">
      <x v="1"/>
    </i>
    <i t="default">
      <x v="27"/>
    </i>
    <i>
      <x v="28"/>
      <x v="1"/>
      <x/>
    </i>
    <i t="default" r="1">
      <x v="1"/>
    </i>
    <i t="default">
      <x v="28"/>
    </i>
    <i>
      <x v="29"/>
      <x v="1"/>
      <x/>
    </i>
    <i t="default" r="1">
      <x v="1"/>
    </i>
    <i t="default">
      <x v="29"/>
    </i>
    <i>
      <x v="30"/>
      <x v="1"/>
      <x/>
    </i>
    <i t="default" r="1">
      <x v="1"/>
    </i>
    <i t="default">
      <x v="30"/>
    </i>
    <i>
      <x v="31"/>
      <x v="1"/>
      <x/>
    </i>
    <i t="default" r="1">
      <x v="1"/>
    </i>
    <i t="default">
      <x v="31"/>
    </i>
    <i>
      <x v="32"/>
      <x v="1"/>
      <x/>
    </i>
    <i t="default" r="1">
      <x v="1"/>
    </i>
    <i t="default">
      <x v="32"/>
    </i>
    <i>
      <x v="33"/>
      <x v="1"/>
      <x/>
    </i>
    <i t="default" r="1">
      <x v="1"/>
    </i>
    <i t="default">
      <x v="33"/>
    </i>
    <i>
      <x v="34"/>
      <x v="1"/>
      <x/>
    </i>
    <i t="default" r="1">
      <x v="1"/>
    </i>
    <i t="default">
      <x v="34"/>
    </i>
    <i>
      <x v="35"/>
      <x v="1"/>
      <x/>
    </i>
    <i t="default" r="1">
      <x v="1"/>
    </i>
    <i t="default">
      <x v="35"/>
    </i>
    <i>
      <x v="36"/>
      <x v="1"/>
      <x/>
    </i>
    <i t="default" r="1">
      <x v="1"/>
    </i>
    <i t="default">
      <x v="36"/>
    </i>
    <i>
      <x v="37"/>
      <x v="1"/>
      <x/>
    </i>
    <i t="default" r="1">
      <x v="1"/>
    </i>
    <i t="default">
      <x v="37"/>
    </i>
    <i>
      <x v="38"/>
      <x v="1"/>
      <x/>
    </i>
    <i t="default" r="1">
      <x v="1"/>
    </i>
    <i t="default">
      <x v="38"/>
    </i>
    <i>
      <x v="39"/>
      <x v="1"/>
      <x/>
    </i>
    <i t="default" r="1">
      <x v="1"/>
    </i>
    <i t="default">
      <x v="39"/>
    </i>
    <i>
      <x v="40"/>
      <x v="1"/>
      <x/>
    </i>
    <i t="default" r="1">
      <x v="1"/>
    </i>
    <i t="default">
      <x v="40"/>
    </i>
    <i>
      <x v="41"/>
      <x v="1"/>
      <x/>
    </i>
    <i t="default" r="1">
      <x v="1"/>
    </i>
    <i t="default">
      <x v="41"/>
    </i>
    <i>
      <x v="42"/>
      <x v="1"/>
      <x/>
    </i>
    <i t="default" r="1">
      <x v="1"/>
    </i>
    <i t="default">
      <x v="42"/>
    </i>
    <i>
      <x v="43"/>
      <x v="1"/>
      <x/>
    </i>
    <i t="default" r="1">
      <x v="1"/>
    </i>
    <i t="default">
      <x v="43"/>
    </i>
    <i>
      <x v="44"/>
      <x v="1"/>
      <x v="1"/>
    </i>
    <i t="default" r="1">
      <x v="1"/>
    </i>
    <i t="default">
      <x v="44"/>
    </i>
    <i>
      <x v="45"/>
      <x v="1"/>
      <x v="1"/>
    </i>
    <i t="default" r="1">
      <x v="1"/>
    </i>
    <i t="default">
      <x v="45"/>
    </i>
    <i>
      <x v="46"/>
      <x v="1"/>
      <x v="2"/>
    </i>
    <i t="default" r="1">
      <x v="1"/>
    </i>
    <i t="default">
      <x v="46"/>
    </i>
    <i>
      <x v="47"/>
      <x v="1"/>
      <x v="3"/>
    </i>
    <i t="default" r="1">
      <x v="1"/>
    </i>
    <i t="default">
      <x v="47"/>
    </i>
    <i>
      <x v="48"/>
      <x v="2"/>
      <x v="4"/>
    </i>
    <i t="default" r="1">
      <x v="2"/>
    </i>
    <i t="default">
      <x v="48"/>
    </i>
    <i>
      <x v="49"/>
      <x v="2"/>
      <x v="5"/>
    </i>
    <i t="default" r="1">
      <x v="2"/>
    </i>
    <i t="default">
      <x v="49"/>
    </i>
    <i>
      <x v="50"/>
      <x v="2"/>
      <x v="6"/>
    </i>
    <i t="default" r="1">
      <x v="2"/>
    </i>
    <i t="default">
      <x v="50"/>
    </i>
    <i>
      <x v="51"/>
      <x v="2"/>
      <x v="7"/>
    </i>
    <i t="default" r="1">
      <x v="2"/>
    </i>
    <i t="default">
      <x v="51"/>
    </i>
    <i>
      <x v="52"/>
      <x v="2"/>
      <x v="8"/>
    </i>
    <i t="default" r="1">
      <x v="2"/>
    </i>
    <i t="default">
      <x v="52"/>
    </i>
    <i>
      <x v="53"/>
      <x v="2"/>
      <x v="9"/>
    </i>
    <i t="default" r="1">
      <x v="2"/>
    </i>
    <i t="default">
      <x v="53"/>
    </i>
    <i>
      <x v="54"/>
      <x v="2"/>
      <x v="10"/>
    </i>
    <i t="default" r="1">
      <x v="2"/>
    </i>
    <i t="default">
      <x v="54"/>
    </i>
    <i>
      <x v="55"/>
      <x v="2"/>
      <x v="11"/>
    </i>
    <i t="default" r="1">
      <x v="2"/>
    </i>
    <i t="default">
      <x v="55"/>
    </i>
    <i>
      <x v="56"/>
      <x v="2"/>
      <x v="12"/>
    </i>
    <i t="default" r="1">
      <x v="2"/>
    </i>
    <i t="default">
      <x v="56"/>
    </i>
    <i>
      <x v="57"/>
      <x v="2"/>
      <x v="13"/>
    </i>
    <i t="default" r="1">
      <x v="2"/>
    </i>
    <i t="default">
      <x v="57"/>
    </i>
    <i>
      <x v="58"/>
      <x v="2"/>
      <x v="14"/>
    </i>
    <i t="default" r="1">
      <x v="2"/>
    </i>
    <i t="default">
      <x v="58"/>
    </i>
    <i>
      <x v="59"/>
      <x v="2"/>
      <x v="15"/>
    </i>
    <i t="default" r="1">
      <x v="2"/>
    </i>
    <i t="default">
      <x v="59"/>
    </i>
    <i>
      <x v="60"/>
      <x v="2"/>
      <x v="16"/>
    </i>
    <i t="default" r="1">
      <x v="2"/>
    </i>
    <i t="default">
      <x v="60"/>
    </i>
    <i>
      <x v="61"/>
      <x v="2"/>
      <x v="17"/>
    </i>
    <i t="default" r="1">
      <x v="2"/>
    </i>
    <i t="default">
      <x v="61"/>
    </i>
    <i>
      <x v="62"/>
      <x v="2"/>
      <x v="18"/>
    </i>
    <i t="default" r="1">
      <x v="2"/>
    </i>
    <i t="default">
      <x v="62"/>
    </i>
    <i>
      <x v="63"/>
      <x v="2"/>
      <x v="19"/>
    </i>
    <i t="default" r="1">
      <x v="2"/>
    </i>
    <i t="default">
      <x v="63"/>
    </i>
    <i>
      <x v="64"/>
      <x v="2"/>
      <x v="20"/>
    </i>
    <i t="default" r="1">
      <x v="2"/>
    </i>
    <i t="default">
      <x v="64"/>
    </i>
    <i>
      <x v="65"/>
      <x v="2"/>
      <x v="21"/>
    </i>
    <i t="default" r="1">
      <x v="2"/>
    </i>
    <i t="default">
      <x v="65"/>
    </i>
    <i>
      <x v="66"/>
      <x v="2"/>
      <x v="22"/>
    </i>
    <i t="default" r="1">
      <x v="2"/>
    </i>
    <i t="default">
      <x v="66"/>
    </i>
    <i>
      <x v="67"/>
      <x v="2"/>
      <x v="23"/>
    </i>
    <i t="default" r="1">
      <x v="2"/>
    </i>
    <i t="default">
      <x v="67"/>
    </i>
    <i>
      <x v="68"/>
      <x v="2"/>
      <x v="24"/>
    </i>
    <i t="default" r="1">
      <x v="2"/>
    </i>
    <i t="default">
      <x v="68"/>
    </i>
    <i>
      <x v="69"/>
      <x v="2"/>
      <x v="25"/>
    </i>
    <i t="default" r="1">
      <x v="2"/>
    </i>
    <i t="default">
      <x v="69"/>
    </i>
    <i>
      <x v="70"/>
      <x v="2"/>
      <x v="26"/>
    </i>
    <i t="default" r="1">
      <x v="2"/>
    </i>
    <i t="default">
      <x v="70"/>
    </i>
    <i>
      <x v="71"/>
      <x v="2"/>
      <x v="27"/>
    </i>
    <i t="default" r="1">
      <x v="2"/>
    </i>
    <i t="default">
      <x v="71"/>
    </i>
    <i>
      <x v="72"/>
      <x v="2"/>
      <x v="28"/>
    </i>
    <i t="default" r="1">
      <x v="2"/>
    </i>
    <i t="default">
      <x v="72"/>
    </i>
    <i>
      <x v="73"/>
      <x v="2"/>
      <x v="29"/>
    </i>
    <i t="default" r="1">
      <x v="2"/>
    </i>
    <i t="default">
      <x v="73"/>
    </i>
    <i>
      <x v="74"/>
      <x v="2"/>
      <x v="30"/>
    </i>
    <i t="default" r="1">
      <x v="2"/>
    </i>
    <i t="default">
      <x v="74"/>
    </i>
    <i>
      <x v="75"/>
      <x v="2"/>
      <x v="31"/>
    </i>
    <i t="default" r="1">
      <x v="2"/>
    </i>
    <i t="default">
      <x v="75"/>
    </i>
    <i>
      <x v="76"/>
      <x v="2"/>
      <x v="32"/>
    </i>
    <i t="default" r="1">
      <x v="2"/>
    </i>
    <i t="default">
      <x v="76"/>
    </i>
    <i>
      <x v="77"/>
      <x v="2"/>
      <x v="33"/>
    </i>
    <i t="default" r="1">
      <x v="2"/>
    </i>
    <i t="default">
      <x v="77"/>
    </i>
    <i>
      <x v="78"/>
      <x v="2"/>
      <x v="34"/>
    </i>
    <i t="default" r="1">
      <x v="2"/>
    </i>
    <i t="default">
      <x v="78"/>
    </i>
    <i>
      <x v="79"/>
      <x v="3"/>
      <x v="35"/>
    </i>
    <i t="default" r="1">
      <x v="3"/>
    </i>
    <i t="default">
      <x v="79"/>
    </i>
    <i>
      <x v="80"/>
      <x v="3"/>
      <x v="36"/>
    </i>
    <i t="default" r="1">
      <x v="3"/>
    </i>
    <i t="default">
      <x v="80"/>
    </i>
    <i>
      <x v="81"/>
      <x v="3"/>
      <x v="37"/>
    </i>
    <i t="default" r="1">
      <x v="3"/>
    </i>
    <i t="default">
      <x v="81"/>
    </i>
    <i>
      <x v="82"/>
      <x v="3"/>
      <x v="38"/>
    </i>
    <i t="default" r="1">
      <x v="3"/>
    </i>
    <i t="default">
      <x v="82"/>
    </i>
    <i>
      <x v="83"/>
      <x v="3"/>
      <x v="39"/>
    </i>
    <i t="default" r="1">
      <x v="3"/>
    </i>
    <i t="default">
      <x v="83"/>
    </i>
    <i>
      <x v="84"/>
      <x v="3"/>
      <x v="40"/>
    </i>
    <i t="default" r="1">
      <x v="3"/>
    </i>
    <i t="default">
      <x v="84"/>
    </i>
    <i>
      <x v="85"/>
      <x v="3"/>
      <x v="41"/>
    </i>
    <i t="default" r="1">
      <x v="3"/>
    </i>
    <i t="default">
      <x v="85"/>
    </i>
    <i>
      <x v="86"/>
      <x v="3"/>
      <x v="42"/>
    </i>
    <i t="default" r="1">
      <x v="3"/>
    </i>
    <i t="default">
      <x v="86"/>
    </i>
    <i>
      <x v="87"/>
      <x v="3"/>
      <x v="43"/>
    </i>
    <i t="default" r="1">
      <x v="3"/>
    </i>
    <i t="default">
      <x v="87"/>
    </i>
    <i>
      <x v="88"/>
      <x v="3"/>
      <x v="44"/>
    </i>
    <i t="default" r="1">
      <x v="3"/>
    </i>
    <i t="default">
      <x v="88"/>
    </i>
    <i>
      <x v="89"/>
      <x v="3"/>
      <x v="45"/>
    </i>
    <i t="default" r="1">
      <x v="3"/>
    </i>
    <i t="default">
      <x v="89"/>
    </i>
    <i>
      <x v="90"/>
      <x v="3"/>
      <x v="46"/>
    </i>
    <i t="default" r="1">
      <x v="3"/>
    </i>
    <i t="default">
      <x v="90"/>
    </i>
    <i>
      <x v="91"/>
      <x v="3"/>
      <x v="47"/>
    </i>
    <i t="default" r="1">
      <x v="3"/>
    </i>
    <i t="default">
      <x v="91"/>
    </i>
    <i>
      <x v="92"/>
      <x v="3"/>
      <x v="48"/>
    </i>
    <i t="default" r="1">
      <x v="3"/>
    </i>
    <i t="default">
      <x v="92"/>
    </i>
    <i>
      <x v="93"/>
      <x v="3"/>
      <x v="49"/>
    </i>
    <i t="default" r="1">
      <x v="3"/>
    </i>
    <i t="default">
      <x v="93"/>
    </i>
    <i>
      <x v="94"/>
      <x v="3"/>
      <x v="50"/>
    </i>
    <i t="default" r="1">
      <x v="3"/>
    </i>
    <i t="default">
      <x v="94"/>
    </i>
    <i>
      <x v="95"/>
      <x v="3"/>
      <x v="51"/>
    </i>
    <i t="default" r="1">
      <x v="3"/>
    </i>
    <i t="default">
      <x v="95"/>
    </i>
    <i>
      <x v="96"/>
      <x v="3"/>
      <x v="52"/>
    </i>
    <i t="default" r="1">
      <x v="3"/>
    </i>
    <i t="default">
      <x v="96"/>
    </i>
    <i>
      <x v="97"/>
      <x v="3"/>
      <x v="53"/>
    </i>
    <i t="default" r="1">
      <x v="3"/>
    </i>
    <i t="default">
      <x v="97"/>
    </i>
    <i>
      <x v="98"/>
      <x v="3"/>
      <x v="54"/>
    </i>
    <i t="default" r="1">
      <x v="3"/>
    </i>
    <i t="default">
      <x v="98"/>
    </i>
    <i>
      <x v="99"/>
      <x v="3"/>
      <x v="55"/>
    </i>
    <i t="default" r="1">
      <x v="3"/>
    </i>
    <i t="default">
      <x v="99"/>
    </i>
    <i>
      <x v="100"/>
      <x v="3"/>
      <x v="56"/>
    </i>
    <i t="default" r="1">
      <x v="3"/>
    </i>
    <i t="default">
      <x v="100"/>
    </i>
    <i>
      <x v="101"/>
      <x v="3"/>
      <x v="57"/>
    </i>
    <i t="default" r="1">
      <x v="3"/>
    </i>
    <i t="default">
      <x v="101"/>
    </i>
    <i>
      <x v="102"/>
      <x v="3"/>
      <x v="58"/>
    </i>
    <i t="default" r="1">
      <x v="3"/>
    </i>
    <i t="default">
      <x v="102"/>
    </i>
    <i>
      <x v="103"/>
      <x v="3"/>
      <x v="59"/>
    </i>
    <i t="default" r="1">
      <x v="3"/>
    </i>
    <i t="default">
      <x v="103"/>
    </i>
    <i>
      <x v="104"/>
      <x v="3"/>
      <x v="60"/>
    </i>
    <i t="default" r="1">
      <x v="3"/>
    </i>
    <i t="default">
      <x v="104"/>
    </i>
    <i>
      <x v="105"/>
      <x v="3"/>
      <x v="61"/>
    </i>
    <i t="default" r="1">
      <x v="3"/>
    </i>
    <i t="default">
      <x v="105"/>
    </i>
    <i>
      <x v="106"/>
      <x v="3"/>
      <x v="62"/>
    </i>
    <i t="default" r="1">
      <x v="3"/>
    </i>
    <i t="default">
      <x v="106"/>
    </i>
    <i>
      <x v="107"/>
      <x v="3"/>
      <x v="63"/>
    </i>
    <i t="default" r="1">
      <x v="3"/>
    </i>
    <i t="default">
      <x v="107"/>
    </i>
    <i>
      <x v="108"/>
      <x v="3"/>
      <x v="64"/>
    </i>
    <i t="default" r="1">
      <x v="3"/>
    </i>
    <i t="default">
      <x v="108"/>
    </i>
    <i>
      <x v="109"/>
      <x v="4"/>
      <x v="65"/>
    </i>
    <i t="default" r="1">
      <x v="4"/>
    </i>
    <i t="default">
      <x v="109"/>
    </i>
    <i>
      <x v="110"/>
      <x v="4"/>
      <x v="66"/>
    </i>
    <i t="default" r="1">
      <x v="4"/>
    </i>
    <i t="default">
      <x v="110"/>
    </i>
    <i>
      <x v="111"/>
      <x v="4"/>
      <x v="67"/>
    </i>
    <i t="default" r="1">
      <x v="4"/>
    </i>
    <i t="default">
      <x v="111"/>
    </i>
    <i>
      <x v="112"/>
      <x v="4"/>
      <x v="68"/>
    </i>
    <i t="default" r="1">
      <x v="4"/>
    </i>
    <i t="default">
      <x v="112"/>
    </i>
    <i>
      <x v="113"/>
      <x v="4"/>
      <x v="69"/>
    </i>
    <i t="default" r="1">
      <x v="4"/>
    </i>
    <i t="default">
      <x v="113"/>
    </i>
    <i>
      <x v="114"/>
      <x v="4"/>
      <x v="70"/>
    </i>
    <i t="default" r="1">
      <x v="4"/>
    </i>
    <i t="default">
      <x v="114"/>
    </i>
    <i>
      <x v="115"/>
      <x v="4"/>
      <x v="71"/>
    </i>
    <i t="default" r="1">
      <x v="4"/>
    </i>
    <i t="default">
      <x v="115"/>
    </i>
    <i>
      <x v="116"/>
      <x v="4"/>
      <x v="72"/>
    </i>
    <i t="default" r="1">
      <x v="4"/>
    </i>
    <i t="default">
      <x v="116"/>
    </i>
    <i>
      <x v="117"/>
      <x v="4"/>
      <x v="73"/>
    </i>
    <i t="default" r="1">
      <x v="4"/>
    </i>
    <i t="default">
      <x v="117"/>
    </i>
    <i>
      <x v="118"/>
      <x v="4"/>
      <x v="74"/>
    </i>
    <i t="default" r="1">
      <x v="4"/>
    </i>
    <i t="default">
      <x v="118"/>
    </i>
    <i>
      <x v="119"/>
      <x v="4"/>
      <x v="75"/>
    </i>
    <i t="default" r="1">
      <x v="4"/>
    </i>
    <i t="default">
      <x v="119"/>
    </i>
    <i>
      <x v="120"/>
      <x v="4"/>
      <x v="76"/>
    </i>
    <i t="default" r="1">
      <x v="4"/>
    </i>
    <i t="default">
      <x v="120"/>
    </i>
    <i>
      <x v="121"/>
      <x v="4"/>
      <x v="77"/>
    </i>
    <i t="default" r="1">
      <x v="4"/>
    </i>
    <i t="default">
      <x v="121"/>
    </i>
    <i>
      <x v="122"/>
      <x v="4"/>
      <x v="78"/>
    </i>
    <i t="default" r="1">
      <x v="4"/>
    </i>
    <i t="default">
      <x v="122"/>
    </i>
    <i>
      <x v="123"/>
      <x v="4"/>
      <x v="79"/>
    </i>
    <i t="default" r="1">
      <x v="4"/>
    </i>
    <i t="default">
      <x v="123"/>
    </i>
    <i>
      <x v="124"/>
      <x v="4"/>
      <x v="80"/>
    </i>
    <i t="default" r="1">
      <x v="4"/>
    </i>
    <i t="default">
      <x v="124"/>
    </i>
    <i>
      <x v="125"/>
      <x v="4"/>
      <x v="81"/>
    </i>
    <i t="default" r="1">
      <x v="4"/>
    </i>
    <i t="default">
      <x v="125"/>
    </i>
    <i>
      <x v="126"/>
      <x v="4"/>
      <x v="82"/>
    </i>
    <i t="default" r="1">
      <x v="4"/>
    </i>
    <i t="default">
      <x v="126"/>
    </i>
    <i>
      <x v="127"/>
      <x v="4"/>
      <x v="83"/>
    </i>
    <i t="default" r="1">
      <x v="4"/>
    </i>
    <i t="default">
      <x v="127"/>
    </i>
    <i>
      <x v="128"/>
      <x v="4"/>
      <x v="84"/>
    </i>
    <i t="default" r="1">
      <x v="4"/>
    </i>
    <i t="default">
      <x v="128"/>
    </i>
    <i>
      <x v="129"/>
      <x v="4"/>
      <x v="85"/>
    </i>
    <i t="default" r="1">
      <x v="4"/>
    </i>
    <i t="default">
      <x v="129"/>
    </i>
    <i>
      <x v="130"/>
      <x v="4"/>
      <x v="86"/>
    </i>
    <i t="default" r="1">
      <x v="4"/>
    </i>
    <i t="default">
      <x v="130"/>
    </i>
    <i>
      <x v="131"/>
      <x v="4"/>
      <x v="87"/>
    </i>
    <i t="default" r="1">
      <x v="4"/>
    </i>
    <i t="default">
      <x v="131"/>
    </i>
    <i>
      <x v="132"/>
      <x v="4"/>
      <x v="88"/>
    </i>
    <i t="default" r="1">
      <x v="4"/>
    </i>
    <i t="default">
      <x v="132"/>
    </i>
    <i>
      <x v="133"/>
      <x v="4"/>
      <x v="89"/>
    </i>
    <i t="default" r="1">
      <x v="4"/>
    </i>
    <i t="default">
      <x v="133"/>
    </i>
    <i>
      <x v="134"/>
      <x v="4"/>
      <x v="90"/>
    </i>
    <i t="default" r="1">
      <x v="4"/>
    </i>
    <i t="default">
      <x v="134"/>
    </i>
    <i>
      <x v="135"/>
      <x v="4"/>
      <x v="91"/>
    </i>
    <i t="default" r="1">
      <x v="4"/>
    </i>
    <i t="default">
      <x v="135"/>
    </i>
    <i>
      <x v="136"/>
      <x v="4"/>
      <x v="92"/>
    </i>
    <i t="default" r="1">
      <x v="4"/>
    </i>
    <i t="default">
      <x v="136"/>
    </i>
    <i>
      <x v="137"/>
      <x v="4"/>
      <x v="93"/>
    </i>
    <i t="default" r="1">
      <x v="4"/>
    </i>
    <i t="default">
      <x v="137"/>
    </i>
    <i>
      <x v="138"/>
      <x v="4"/>
      <x v="94"/>
    </i>
    <i t="default" r="1">
      <x v="4"/>
    </i>
    <i t="default">
      <x v="138"/>
    </i>
    <i>
      <x v="139"/>
      <x v="4"/>
      <x v="95"/>
    </i>
    <i t="default" r="1">
      <x v="4"/>
    </i>
    <i t="default">
      <x v="139"/>
    </i>
    <i>
      <x v="140"/>
      <x v="5"/>
      <x v="96"/>
    </i>
    <i t="default" r="1">
      <x v="5"/>
    </i>
    <i t="default">
      <x v="140"/>
    </i>
    <i>
      <x v="141"/>
      <x v="5"/>
      <x v="97"/>
    </i>
    <i t="default" r="1">
      <x v="5"/>
    </i>
    <i t="default">
      <x v="141"/>
    </i>
    <i>
      <x v="142"/>
      <x v="5"/>
      <x v="98"/>
    </i>
    <i t="default" r="1">
      <x v="5"/>
    </i>
    <i t="default">
      <x v="142"/>
    </i>
    <i>
      <x v="143"/>
      <x v="5"/>
      <x v="99"/>
    </i>
    <i t="default" r="1">
      <x v="5"/>
    </i>
    <i t="default">
      <x v="143"/>
    </i>
    <i>
      <x v="144"/>
      <x v="5"/>
      <x v="100"/>
    </i>
    <i t="default" r="1">
      <x v="5"/>
    </i>
    <i t="default">
      <x v="144"/>
    </i>
    <i>
      <x v="145"/>
      <x v="5"/>
      <x v="101"/>
    </i>
    <i t="default" r="1">
      <x v="5"/>
    </i>
    <i t="default">
      <x v="145"/>
    </i>
    <i>
      <x v="146"/>
      <x v="5"/>
      <x v="102"/>
    </i>
    <i t="default" r="1">
      <x v="5"/>
    </i>
    <i t="default">
      <x v="146"/>
    </i>
    <i>
      <x v="147"/>
      <x v="5"/>
      <x v="103"/>
    </i>
    <i t="default" r="1">
      <x v="5"/>
    </i>
    <i t="default">
      <x v="147"/>
    </i>
    <i>
      <x v="148"/>
      <x v="5"/>
      <x v="104"/>
    </i>
    <i t="default" r="1">
      <x v="5"/>
    </i>
    <i t="default">
      <x v="148"/>
    </i>
    <i>
      <x v="149"/>
      <x v="5"/>
      <x v="105"/>
    </i>
    <i t="default" r="1">
      <x v="5"/>
    </i>
    <i t="default">
      <x v="149"/>
    </i>
    <i>
      <x v="150"/>
      <x v="5"/>
      <x v="106"/>
    </i>
    <i t="default" r="1">
      <x v="5"/>
    </i>
    <i t="default">
      <x v="150"/>
    </i>
    <i>
      <x v="151"/>
      <x v="5"/>
      <x v="107"/>
    </i>
    <i t="default" r="1">
      <x v="5"/>
    </i>
    <i t="default">
      <x v="151"/>
    </i>
    <i>
      <x v="152"/>
      <x v="5"/>
      <x v="108"/>
    </i>
    <i t="default" r="1">
      <x v="5"/>
    </i>
    <i t="default">
      <x v="152"/>
    </i>
    <i>
      <x v="153"/>
      <x v="5"/>
      <x v="109"/>
    </i>
    <i t="default" r="1">
      <x v="5"/>
    </i>
    <i t="default">
      <x v="153"/>
    </i>
    <i>
      <x v="154"/>
      <x v="5"/>
      <x v="110"/>
    </i>
    <i t="default" r="1">
      <x v="5"/>
    </i>
    <i t="default">
      <x v="154"/>
    </i>
    <i>
      <x v="155"/>
      <x v="5"/>
      <x v="111"/>
    </i>
    <i t="default" r="1">
      <x v="5"/>
    </i>
    <i t="default">
      <x v="155"/>
    </i>
    <i>
      <x v="156"/>
      <x v="5"/>
      <x v="112"/>
    </i>
    <i t="default" r="1">
      <x v="5"/>
    </i>
    <i t="default">
      <x v="156"/>
    </i>
    <i>
      <x v="157"/>
      <x v="5"/>
      <x v="113"/>
    </i>
    <i t="default" r="1">
      <x v="5"/>
    </i>
    <i t="default">
      <x v="157"/>
    </i>
    <i>
      <x v="158"/>
      <x v="5"/>
      <x v="114"/>
    </i>
    <i t="default" r="1">
      <x v="5"/>
    </i>
    <i t="default">
      <x v="158"/>
    </i>
    <i>
      <x v="159"/>
      <x v="5"/>
      <x v="115"/>
    </i>
    <i t="default" r="1">
      <x v="5"/>
    </i>
    <i t="default">
      <x v="159"/>
    </i>
    <i>
      <x v="160"/>
      <x v="5"/>
      <x v="116"/>
    </i>
    <i t="default" r="1">
      <x v="5"/>
    </i>
    <i t="default">
      <x v="160"/>
    </i>
    <i>
      <x v="161"/>
      <x v="5"/>
      <x v="117"/>
    </i>
    <i t="default" r="1">
      <x v="5"/>
    </i>
    <i t="default">
      <x v="161"/>
    </i>
    <i>
      <x v="162"/>
      <x v="5"/>
      <x v="118"/>
    </i>
    <i t="default" r="1">
      <x v="5"/>
    </i>
    <i t="default">
      <x v="162"/>
    </i>
    <i>
      <x v="163"/>
      <x v="5"/>
      <x v="119"/>
    </i>
    <i t="default" r="1">
      <x v="5"/>
    </i>
    <i t="default">
      <x v="163"/>
    </i>
    <i>
      <x v="164"/>
      <x v="5"/>
      <x v="120"/>
    </i>
    <i t="default" r="1">
      <x v="5"/>
    </i>
    <i t="default">
      <x v="164"/>
    </i>
    <i>
      <x v="165"/>
      <x v="5"/>
      <x v="121"/>
    </i>
    <i t="default" r="1">
      <x v="5"/>
    </i>
    <i t="default">
      <x v="165"/>
    </i>
    <i>
      <x v="166"/>
      <x v="5"/>
      <x v="122"/>
    </i>
    <i t="default" r="1">
      <x v="5"/>
    </i>
    <i t="default">
      <x v="166"/>
    </i>
    <i>
      <x v="167"/>
      <x v="5"/>
      <x v="123"/>
    </i>
    <i t="default" r="1">
      <x v="5"/>
    </i>
    <i t="default">
      <x v="167"/>
    </i>
    <i>
      <x v="168"/>
      <x v="5"/>
      <x v="124"/>
    </i>
    <i t="default" r="1">
      <x v="5"/>
    </i>
    <i t="default">
      <x v="168"/>
    </i>
    <i>
      <x v="169"/>
      <x v="5"/>
      <x v="125"/>
    </i>
    <i t="default" r="1">
      <x v="5"/>
    </i>
    <i t="default">
      <x v="169"/>
    </i>
    <i>
      <x v="170"/>
      <x v="6"/>
      <x v="126"/>
    </i>
    <i t="default" r="1">
      <x v="6"/>
    </i>
    <i t="default">
      <x v="170"/>
    </i>
    <i>
      <x v="171"/>
      <x v="6"/>
      <x v="127"/>
    </i>
    <i t="default" r="1">
      <x v="6"/>
    </i>
    <i t="default">
      <x v="171"/>
    </i>
    <i>
      <x v="172"/>
      <x v="6"/>
      <x v="128"/>
    </i>
    <i t="default" r="1">
      <x v="6"/>
    </i>
    <i t="default">
      <x v="172"/>
    </i>
    <i>
      <x v="173"/>
      <x v="6"/>
      <x v="129"/>
    </i>
    <i t="default" r="1">
      <x v="6"/>
    </i>
    <i t="default">
      <x v="173"/>
    </i>
    <i>
      <x v="174"/>
      <x v="6"/>
      <x v="130"/>
    </i>
    <i t="default" r="1">
      <x v="6"/>
    </i>
    <i t="default">
      <x v="174"/>
    </i>
    <i>
      <x v="175"/>
      <x v="6"/>
      <x v="131"/>
    </i>
    <i t="default" r="1">
      <x v="6"/>
    </i>
    <i t="default">
      <x v="175"/>
    </i>
    <i>
      <x v="176"/>
      <x v="6"/>
      <x v="132"/>
    </i>
    <i t="default" r="1">
      <x v="6"/>
    </i>
    <i t="default">
      <x v="176"/>
    </i>
    <i>
      <x v="177"/>
      <x v="6"/>
      <x v="133"/>
    </i>
    <i t="default" r="1">
      <x v="6"/>
    </i>
    <i t="default">
      <x v="177"/>
    </i>
    <i>
      <x v="178"/>
      <x v="6"/>
      <x v="134"/>
    </i>
    <i t="default" r="1">
      <x v="6"/>
    </i>
    <i t="default">
      <x v="178"/>
    </i>
    <i>
      <x v="179"/>
      <x v="6"/>
      <x v="135"/>
    </i>
    <i t="default" r="1">
      <x v="6"/>
    </i>
    <i t="default">
      <x v="179"/>
    </i>
    <i>
      <x v="180"/>
      <x v="6"/>
      <x v="136"/>
    </i>
    <i t="default" r="1">
      <x v="6"/>
    </i>
    <i t="default">
      <x v="180"/>
    </i>
    <i>
      <x v="181"/>
      <x v="6"/>
      <x v="137"/>
    </i>
    <i t="default" r="1">
      <x v="6"/>
    </i>
    <i t="default">
      <x v="181"/>
    </i>
    <i>
      <x v="182"/>
      <x v="6"/>
      <x v="138"/>
    </i>
    <i t="default" r="1">
      <x v="6"/>
    </i>
    <i t="default">
      <x v="182"/>
    </i>
    <i>
      <x v="183"/>
      <x v="6"/>
      <x v="139"/>
    </i>
    <i t="default" r="1">
      <x v="6"/>
    </i>
    <i t="default">
      <x v="183"/>
    </i>
    <i>
      <x v="184"/>
      <x v="6"/>
      <x v="140"/>
    </i>
    <i t="default" r="1">
      <x v="6"/>
    </i>
    <i t="default">
      <x v="184"/>
    </i>
    <i>
      <x v="185"/>
      <x v="6"/>
      <x v="141"/>
    </i>
    <i t="default" r="1">
      <x v="6"/>
    </i>
    <i t="default">
      <x v="185"/>
    </i>
    <i>
      <x v="186"/>
      <x v="6"/>
      <x v="142"/>
    </i>
    <i t="default" r="1">
      <x v="6"/>
    </i>
    <i t="default">
      <x v="186"/>
    </i>
    <i>
      <x v="187"/>
      <x v="6"/>
      <x v="143"/>
    </i>
    <i t="default" r="1">
      <x v="6"/>
    </i>
    <i t="default">
      <x v="187"/>
    </i>
    <i>
      <x v="188"/>
      <x v="6"/>
      <x v="144"/>
    </i>
    <i t="default" r="1">
      <x v="6"/>
    </i>
    <i t="default">
      <x v="188"/>
    </i>
    <i>
      <x v="189"/>
      <x v="6"/>
      <x v="145"/>
    </i>
    <i t="default" r="1">
      <x v="6"/>
    </i>
    <i t="default">
      <x v="189"/>
    </i>
    <i>
      <x v="190"/>
      <x v="6"/>
      <x v="146"/>
    </i>
    <i t="default" r="1">
      <x v="6"/>
    </i>
    <i t="default">
      <x v="190"/>
    </i>
    <i>
      <x v="191"/>
      <x v="6"/>
      <x v="147"/>
    </i>
    <i t="default" r="1">
      <x v="6"/>
    </i>
    <i t="default">
      <x v="191"/>
    </i>
    <i>
      <x v="192"/>
      <x v="6"/>
      <x v="148"/>
    </i>
    <i t="default" r="1">
      <x v="6"/>
    </i>
    <i t="default">
      <x v="192"/>
    </i>
    <i>
      <x v="193"/>
      <x v="6"/>
      <x v="149"/>
    </i>
    <i t="default" r="1">
      <x v="6"/>
    </i>
    <i t="default">
      <x v="193"/>
    </i>
    <i>
      <x v="194"/>
      <x v="6"/>
      <x v="150"/>
    </i>
    <i t="default" r="1">
      <x v="6"/>
    </i>
    <i t="default">
      <x v="194"/>
    </i>
    <i>
      <x v="195"/>
      <x v="6"/>
      <x v="151"/>
    </i>
    <i t="default" r="1">
      <x v="6"/>
    </i>
    <i t="default">
      <x v="195"/>
    </i>
    <i>
      <x v="196"/>
      <x v="6"/>
      <x v="152"/>
    </i>
    <i t="default" r="1">
      <x v="6"/>
    </i>
    <i t="default">
      <x v="196"/>
    </i>
    <i>
      <x v="197"/>
      <x v="6"/>
      <x v="153"/>
    </i>
    <i t="default" r="1">
      <x v="6"/>
    </i>
    <i t="default">
      <x v="197"/>
    </i>
    <i>
      <x v="198"/>
      <x v="6"/>
      <x v="154"/>
    </i>
    <i t="default" r="1">
      <x v="6"/>
    </i>
    <i t="default">
      <x v="198"/>
    </i>
    <i>
      <x v="199"/>
      <x v="6"/>
      <x v="155"/>
    </i>
    <i t="default" r="1">
      <x v="6"/>
    </i>
    <i t="default">
      <x v="199"/>
    </i>
    <i>
      <x v="200"/>
      <x v="6"/>
      <x v="156"/>
    </i>
    <i t="default" r="1">
      <x v="6"/>
    </i>
    <i t="default">
      <x v="200"/>
    </i>
    <i>
      <x v="201"/>
      <x v="7"/>
      <x v="157"/>
    </i>
    <i t="default" r="1">
      <x v="7"/>
    </i>
    <i t="default">
      <x v="201"/>
    </i>
    <i>
      <x v="202"/>
      <x v="7"/>
      <x v="158"/>
    </i>
    <i t="default" r="1">
      <x v="7"/>
    </i>
    <i t="default">
      <x v="202"/>
    </i>
    <i>
      <x v="203"/>
      <x v="7"/>
      <x v="159"/>
    </i>
    <i t="default" r="1">
      <x v="7"/>
    </i>
    <i t="default">
      <x v="203"/>
    </i>
    <i>
      <x v="204"/>
      <x v="7"/>
      <x v="160"/>
    </i>
    <i t="default" r="1">
      <x v="7"/>
    </i>
    <i t="default">
      <x v="204"/>
    </i>
    <i>
      <x v="205"/>
      <x v="7"/>
      <x v="161"/>
    </i>
    <i t="default" r="1">
      <x v="7"/>
    </i>
    <i t="default">
      <x v="205"/>
    </i>
    <i>
      <x v="206"/>
      <x v="7"/>
      <x v="162"/>
    </i>
    <i t="default" r="1">
      <x v="7"/>
    </i>
    <i t="default">
      <x v="206"/>
    </i>
    <i>
      <x v="207"/>
      <x v="7"/>
      <x v="163"/>
    </i>
    <i t="default" r="1">
      <x v="7"/>
    </i>
    <i t="default">
      <x v="207"/>
    </i>
    <i>
      <x v="208"/>
      <x v="7"/>
      <x v="164"/>
    </i>
    <i t="default" r="1">
      <x v="7"/>
    </i>
    <i t="default">
      <x v="208"/>
    </i>
    <i>
      <x v="209"/>
      <x v="7"/>
      <x v="165"/>
    </i>
    <i t="default" r="1">
      <x v="7"/>
    </i>
    <i t="default">
      <x v="209"/>
    </i>
    <i>
      <x v="210"/>
      <x v="7"/>
      <x v="166"/>
    </i>
    <i t="default" r="1">
      <x v="7"/>
    </i>
    <i t="default">
      <x v="210"/>
    </i>
    <i>
      <x v="211"/>
      <x v="7"/>
      <x v="167"/>
    </i>
    <i t="default" r="1">
      <x v="7"/>
    </i>
    <i t="default">
      <x v="211"/>
    </i>
    <i>
      <x v="212"/>
      <x v="7"/>
      <x v="168"/>
    </i>
    <i t="default" r="1">
      <x v="7"/>
    </i>
    <i t="default">
      <x v="212"/>
    </i>
    <i>
      <x v="213"/>
      <x v="7"/>
      <x v="169"/>
    </i>
    <i t="default" r="1">
      <x v="7"/>
    </i>
    <i t="default">
      <x v="213"/>
    </i>
    <i>
      <x v="214"/>
      <x v="7"/>
      <x v="170"/>
    </i>
    <i t="default" r="1">
      <x v="7"/>
    </i>
    <i t="default">
      <x v="214"/>
    </i>
    <i>
      <x v="215"/>
      <x v="7"/>
      <x v="171"/>
    </i>
    <i t="default" r="1">
      <x v="7"/>
    </i>
    <i t="default">
      <x v="215"/>
    </i>
    <i>
      <x v="216"/>
      <x v="7"/>
      <x v="172"/>
    </i>
    <i t="default" r="1">
      <x v="7"/>
    </i>
    <i t="default">
      <x v="216"/>
    </i>
    <i>
      <x v="217"/>
      <x v="7"/>
      <x v="173"/>
    </i>
    <i t="default" r="1">
      <x v="7"/>
    </i>
    <i t="default">
      <x v="217"/>
    </i>
    <i>
      <x v="218"/>
      <x v="7"/>
      <x v="174"/>
    </i>
    <i t="default" r="1">
      <x v="7"/>
    </i>
    <i t="default">
      <x v="218"/>
    </i>
    <i>
      <x v="219"/>
      <x v="7"/>
      <x v="175"/>
    </i>
    <i t="default" r="1">
      <x v="7"/>
    </i>
    <i t="default">
      <x v="219"/>
    </i>
    <i>
      <x v="220"/>
      <x v="7"/>
      <x v="176"/>
    </i>
    <i t="default" r="1">
      <x v="7"/>
    </i>
    <i t="default">
      <x v="220"/>
    </i>
    <i>
      <x v="221"/>
      <x v="7"/>
      <x v="177"/>
    </i>
    <i t="default" r="1">
      <x v="7"/>
    </i>
    <i t="default">
      <x v="221"/>
    </i>
    <i>
      <x v="222"/>
      <x v="7"/>
      <x v="178"/>
    </i>
    <i t="default" r="1">
      <x v="7"/>
    </i>
    <i t="default">
      <x v="222"/>
    </i>
    <i>
      <x v="223"/>
      <x v="7"/>
      <x v="179"/>
    </i>
    <i t="default" r="1">
      <x v="7"/>
    </i>
    <i t="default">
      <x v="223"/>
    </i>
    <i>
      <x v="224"/>
      <x v="7"/>
      <x v="180"/>
    </i>
    <i t="default" r="1">
      <x v="7"/>
    </i>
    <i t="default">
      <x v="224"/>
    </i>
    <i>
      <x v="225"/>
      <x v="7"/>
      <x v="181"/>
    </i>
    <i t="default" r="1">
      <x v="7"/>
    </i>
    <i t="default">
      <x v="225"/>
    </i>
    <i>
      <x v="226"/>
      <x v="7"/>
      <x v="182"/>
    </i>
    <i t="default" r="1">
      <x v="7"/>
    </i>
    <i t="default">
      <x v="226"/>
    </i>
    <i>
      <x v="227"/>
      <x v="7"/>
      <x v="183"/>
    </i>
    <i t="default" r="1">
      <x v="7"/>
    </i>
    <i t="default">
      <x v="227"/>
    </i>
    <i>
      <x v="228"/>
      <x v="7"/>
      <x v="184"/>
    </i>
    <i t="default" r="1">
      <x v="7"/>
    </i>
    <i t="default">
      <x v="228"/>
    </i>
    <i>
      <x v="229"/>
      <x v="7"/>
      <x v="185"/>
    </i>
    <i t="default" r="1">
      <x v="7"/>
    </i>
    <i t="default">
      <x v="229"/>
    </i>
    <i>
      <x v="230"/>
      <x v="7"/>
      <x v="186"/>
    </i>
    <i t="default" r="1">
      <x v="7"/>
    </i>
    <i t="default">
      <x v="230"/>
    </i>
    <i>
      <x v="231"/>
      <x v="7"/>
      <x v="187"/>
    </i>
    <i t="default" r="1">
      <x v="7"/>
    </i>
    <i t="default">
      <x v="231"/>
    </i>
    <i>
      <x v="232"/>
      <x v="8"/>
      <x v="188"/>
    </i>
    <i t="default" r="1">
      <x v="8"/>
    </i>
    <i t="default">
      <x v="232"/>
    </i>
    <i>
      <x v="233"/>
      <x v="8"/>
      <x v="189"/>
    </i>
    <i t="default" r="1">
      <x v="8"/>
    </i>
    <i t="default">
      <x v="233"/>
    </i>
    <i>
      <x v="234"/>
      <x v="8"/>
      <x v="190"/>
    </i>
    <i t="default" r="1">
      <x v="8"/>
    </i>
    <i t="default">
      <x v="234"/>
    </i>
    <i>
      <x v="235"/>
      <x v="8"/>
      <x v="191"/>
    </i>
    <i t="default" r="1">
      <x v="8"/>
    </i>
    <i t="default">
      <x v="235"/>
    </i>
    <i>
      <x v="236"/>
      <x v="8"/>
      <x v="192"/>
    </i>
    <i t="default" r="1">
      <x v="8"/>
    </i>
    <i t="default">
      <x v="236"/>
    </i>
    <i>
      <x v="237"/>
      <x v="8"/>
      <x v="193"/>
    </i>
    <i t="default" r="1">
      <x v="8"/>
    </i>
    <i t="default">
      <x v="237"/>
    </i>
    <i>
      <x v="238"/>
      <x v="8"/>
      <x v="194"/>
    </i>
    <i t="default" r="1">
      <x v="8"/>
    </i>
    <i t="default">
      <x v="238"/>
    </i>
    <i>
      <x v="239"/>
      <x v="8"/>
      <x v="195"/>
    </i>
    <i t="default" r="1">
      <x v="8"/>
    </i>
    <i t="default">
      <x v="239"/>
    </i>
    <i>
      <x v="240"/>
      <x v="8"/>
      <x v="196"/>
    </i>
    <i t="default" r="1">
      <x v="8"/>
    </i>
    <i t="default">
      <x v="240"/>
    </i>
    <i>
      <x v="241"/>
      <x v="8"/>
      <x v="197"/>
    </i>
    <i t="default" r="1">
      <x v="8"/>
    </i>
    <i t="default">
      <x v="241"/>
    </i>
    <i>
      <x v="242"/>
      <x v="8"/>
      <x v="198"/>
    </i>
    <i t="default" r="1">
      <x v="8"/>
    </i>
    <i t="default">
      <x v="242"/>
    </i>
    <i>
      <x v="243"/>
      <x v="8"/>
      <x v="199"/>
    </i>
    <i t="default" r="1">
      <x v="8"/>
    </i>
    <i t="default">
      <x v="243"/>
    </i>
    <i>
      <x v="244"/>
      <x v="8"/>
      <x v="200"/>
    </i>
    <i t="default" r="1">
      <x v="8"/>
    </i>
    <i t="default">
      <x v="244"/>
    </i>
    <i>
      <x v="245"/>
      <x v="8"/>
      <x v="201"/>
    </i>
    <i t="default" r="1">
      <x v="8"/>
    </i>
    <i t="default">
      <x v="245"/>
    </i>
    <i>
      <x v="246"/>
      <x v="8"/>
      <x v="202"/>
    </i>
    <i t="default" r="1">
      <x v="8"/>
    </i>
    <i t="default">
      <x v="246"/>
    </i>
    <i>
      <x v="247"/>
      <x v="8"/>
      <x v="203"/>
    </i>
    <i t="default" r="1">
      <x v="8"/>
    </i>
    <i t="default">
      <x v="247"/>
    </i>
    <i>
      <x v="248"/>
      <x v="8"/>
      <x v="204"/>
    </i>
    <i t="default" r="1">
      <x v="8"/>
    </i>
    <i t="default">
      <x v="248"/>
    </i>
    <i>
      <x v="249"/>
      <x v="8"/>
      <x v="205"/>
    </i>
    <i t="default" r="1">
      <x v="8"/>
    </i>
    <i t="default">
      <x v="249"/>
    </i>
    <i>
      <x v="250"/>
      <x v="8"/>
      <x v="206"/>
    </i>
    <i t="default" r="1">
      <x v="8"/>
    </i>
    <i t="default">
      <x v="250"/>
    </i>
    <i>
      <x v="251"/>
      <x v="8"/>
      <x v="207"/>
    </i>
    <i t="default" r="1">
      <x v="8"/>
    </i>
    <i t="default">
      <x v="251"/>
    </i>
    <i>
      <x v="252"/>
      <x v="8"/>
      <x v="208"/>
    </i>
    <i t="default" r="1">
      <x v="8"/>
    </i>
    <i t="default">
      <x v="252"/>
    </i>
    <i>
      <x v="253"/>
      <x v="8"/>
      <x v="209"/>
    </i>
    <i t="default" r="1">
      <x v="8"/>
    </i>
    <i t="default">
      <x v="253"/>
    </i>
    <i>
      <x v="254"/>
      <x v="8"/>
      <x v="210"/>
    </i>
    <i t="default" r="1">
      <x v="8"/>
    </i>
    <i t="default">
      <x v="254"/>
    </i>
    <i>
      <x v="255"/>
      <x v="8"/>
      <x v="211"/>
    </i>
    <i t="default" r="1">
      <x v="8"/>
    </i>
    <i t="default">
      <x v="255"/>
    </i>
    <i>
      <x v="256"/>
      <x v="8"/>
      <x v="212"/>
    </i>
    <i t="default" r="1">
      <x v="8"/>
    </i>
    <i t="default">
      <x v="256"/>
    </i>
    <i>
      <x v="257"/>
      <x v="8"/>
      <x v="213"/>
    </i>
    <i t="default" r="1">
      <x v="8"/>
    </i>
    <i t="default">
      <x v="257"/>
    </i>
    <i>
      <x v="258"/>
      <x v="8"/>
      <x v="214"/>
    </i>
    <i t="default" r="1">
      <x v="8"/>
    </i>
    <i t="default">
      <x v="258"/>
    </i>
    <i>
      <x v="259"/>
      <x v="8"/>
      <x v="215"/>
    </i>
    <i t="default" r="1">
      <x v="8"/>
    </i>
    <i t="default">
      <x v="259"/>
    </i>
    <i>
      <x v="260"/>
      <x v="8"/>
      <x v="216"/>
    </i>
    <i t="default" r="1">
      <x v="8"/>
    </i>
    <i t="default">
      <x v="260"/>
    </i>
    <i>
      <x v="261"/>
      <x v="8"/>
      <x v="217"/>
    </i>
    <i t="default" r="1">
      <x v="8"/>
    </i>
    <i t="default">
      <x v="261"/>
    </i>
    <i>
      <x v="262"/>
      <x v="9"/>
      <x v="218"/>
    </i>
    <i t="default" r="1">
      <x v="9"/>
    </i>
    <i t="default">
      <x v="262"/>
    </i>
    <i>
      <x v="263"/>
      <x v="9"/>
      <x v="219"/>
    </i>
    <i t="default" r="1">
      <x v="9"/>
    </i>
    <i t="default">
      <x v="263"/>
    </i>
    <i>
      <x v="264"/>
      <x v="9"/>
      <x v="220"/>
    </i>
    <i t="default" r="1">
      <x v="9"/>
    </i>
    <i t="default">
      <x v="264"/>
    </i>
    <i>
      <x v="265"/>
      <x v="9"/>
      <x v="221"/>
    </i>
    <i t="default" r="1">
      <x v="9"/>
    </i>
    <i t="default">
      <x v="265"/>
    </i>
    <i>
      <x v="266"/>
      <x v="9"/>
      <x v="222"/>
    </i>
    <i t="default" r="1">
      <x v="9"/>
    </i>
    <i t="default">
      <x v="266"/>
    </i>
    <i>
      <x v="267"/>
      <x v="9"/>
      <x v="223"/>
    </i>
    <i t="default" r="1">
      <x v="9"/>
    </i>
    <i t="default">
      <x v="267"/>
    </i>
    <i>
      <x v="268"/>
      <x v="9"/>
      <x v="224"/>
    </i>
    <i t="default" r="1">
      <x v="9"/>
    </i>
    <i t="default">
      <x v="268"/>
    </i>
    <i>
      <x v="269"/>
      <x v="9"/>
      <x v="225"/>
    </i>
    <i t="default" r="1">
      <x v="9"/>
    </i>
    <i t="default">
      <x v="269"/>
    </i>
    <i>
      <x v="270"/>
      <x v="9"/>
      <x v="226"/>
    </i>
    <i t="default" r="1">
      <x v="9"/>
    </i>
    <i t="default">
      <x v="270"/>
    </i>
    <i>
      <x v="271"/>
      <x v="9"/>
      <x v="227"/>
    </i>
    <i t="default" r="1">
      <x v="9"/>
    </i>
    <i t="default">
      <x v="271"/>
    </i>
    <i>
      <x v="272"/>
      <x v="9"/>
      <x v="228"/>
    </i>
    <i t="default" r="1">
      <x v="9"/>
    </i>
    <i t="default">
      <x v="272"/>
    </i>
    <i>
      <x v="273"/>
      <x v="9"/>
      <x v="229"/>
    </i>
    <i t="default" r="1">
      <x v="9"/>
    </i>
    <i t="default">
      <x v="273"/>
    </i>
    <i>
      <x v="274"/>
      <x v="9"/>
      <x v="230"/>
    </i>
    <i t="default" r="1">
      <x v="9"/>
    </i>
    <i t="default">
      <x v="274"/>
    </i>
    <i>
      <x v="275"/>
      <x v="9"/>
      <x v="231"/>
    </i>
    <i t="default" r="1">
      <x v="9"/>
    </i>
    <i t="default">
      <x v="275"/>
    </i>
    <i>
      <x v="276"/>
      <x v="9"/>
      <x v="232"/>
    </i>
    <i t="default" r="1">
      <x v="9"/>
    </i>
    <i t="default">
      <x v="276"/>
    </i>
    <i>
      <x v="277"/>
      <x v="9"/>
      <x v="233"/>
    </i>
    <i t="default" r="1">
      <x v="9"/>
    </i>
    <i t="default">
      <x v="277"/>
    </i>
    <i>
      <x v="278"/>
      <x v="9"/>
      <x v="234"/>
    </i>
    <i t="default" r="1">
      <x v="9"/>
    </i>
    <i t="default">
      <x v="278"/>
    </i>
    <i>
      <x v="279"/>
      <x v="9"/>
      <x v="235"/>
    </i>
    <i t="default" r="1">
      <x v="9"/>
    </i>
    <i t="default">
      <x v="279"/>
    </i>
    <i>
      <x v="280"/>
      <x v="9"/>
      <x v="236"/>
    </i>
    <i t="default" r="1">
      <x v="9"/>
    </i>
    <i t="default">
      <x v="280"/>
    </i>
    <i>
      <x v="281"/>
      <x v="9"/>
      <x v="237"/>
    </i>
    <i t="default" r="1">
      <x v="9"/>
    </i>
    <i t="default">
      <x v="281"/>
    </i>
    <i>
      <x v="282"/>
      <x v="9"/>
      <x v="238"/>
    </i>
    <i t="default" r="1">
      <x v="9"/>
    </i>
    <i t="default">
      <x v="282"/>
    </i>
    <i>
      <x v="283"/>
      <x v="9"/>
      <x v="239"/>
    </i>
    <i t="default" r="1">
      <x v="9"/>
    </i>
    <i t="default">
      <x v="283"/>
    </i>
    <i>
      <x v="284"/>
      <x v="9"/>
      <x v="240"/>
    </i>
    <i t="default" r="1">
      <x v="9"/>
    </i>
    <i t="default">
      <x v="284"/>
    </i>
    <i>
      <x v="285"/>
      <x v="9"/>
      <x v="241"/>
    </i>
    <i t="default" r="1">
      <x v="9"/>
    </i>
    <i t="default">
      <x v="285"/>
    </i>
    <i>
      <x v="286"/>
      <x v="9"/>
      <x v="242"/>
    </i>
    <i t="default" r="1">
      <x v="9"/>
    </i>
    <i t="default">
      <x v="286"/>
    </i>
    <i>
      <x v="287"/>
      <x v="9"/>
      <x v="243"/>
    </i>
    <i t="default" r="1">
      <x v="9"/>
    </i>
    <i t="default">
      <x v="287"/>
    </i>
    <i>
      <x v="288"/>
      <x v="9"/>
      <x v="244"/>
    </i>
    <i t="default" r="1">
      <x v="9"/>
    </i>
    <i t="default">
      <x v="288"/>
    </i>
    <i>
      <x v="289"/>
      <x v="9"/>
      <x v="245"/>
    </i>
    <i t="default" r="1">
      <x v="9"/>
    </i>
    <i t="default">
      <x v="289"/>
    </i>
    <i>
      <x v="290"/>
      <x v="9"/>
      <x v="246"/>
    </i>
    <i t="default" r="1">
      <x v="9"/>
    </i>
    <i t="default">
      <x v="290"/>
    </i>
    <i>
      <x v="291"/>
      <x v="9"/>
      <x v="247"/>
    </i>
    <i t="default" r="1">
      <x v="9"/>
    </i>
    <i t="default">
      <x v="291"/>
    </i>
    <i>
      <x v="292"/>
      <x v="9"/>
      <x v="248"/>
    </i>
    <i t="default" r="1">
      <x v="9"/>
    </i>
    <i t="default">
      <x v="292"/>
    </i>
    <i>
      <x v="293"/>
      <x v="10"/>
      <x v="249"/>
    </i>
    <i t="default" r="1">
      <x v="10"/>
    </i>
    <i t="default">
      <x v="293"/>
    </i>
    <i>
      <x v="294"/>
      <x v="10"/>
      <x v="250"/>
    </i>
    <i t="default" r="1">
      <x v="10"/>
    </i>
    <i t="default">
      <x v="294"/>
    </i>
    <i>
      <x v="295"/>
      <x v="10"/>
      <x v="251"/>
    </i>
    <i t="default" r="1">
      <x v="10"/>
    </i>
    <i t="default">
      <x v="295"/>
    </i>
    <i>
      <x v="296"/>
      <x v="10"/>
      <x v="252"/>
    </i>
    <i t="default" r="1">
      <x v="10"/>
    </i>
    <i t="default">
      <x v="296"/>
    </i>
    <i>
      <x v="297"/>
      <x v="10"/>
      <x v="253"/>
    </i>
    <i t="default" r="1">
      <x v="10"/>
    </i>
    <i t="default">
      <x v="297"/>
    </i>
    <i>
      <x v="298"/>
      <x v="10"/>
      <x v="254"/>
    </i>
    <i t="default" r="1">
      <x v="10"/>
    </i>
    <i t="default">
      <x v="298"/>
    </i>
    <i>
      <x v="299"/>
      <x v="10"/>
      <x v="255"/>
    </i>
    <i t="default" r="1">
      <x v="10"/>
    </i>
    <i t="default">
      <x v="299"/>
    </i>
    <i>
      <x v="300"/>
      <x v="10"/>
      <x v="256"/>
    </i>
    <i t="default" r="1">
      <x v="10"/>
    </i>
    <i t="default">
      <x v="300"/>
    </i>
    <i>
      <x v="301"/>
      <x v="10"/>
      <x v="257"/>
    </i>
    <i t="default" r="1">
      <x v="10"/>
    </i>
    <i t="default">
      <x v="301"/>
    </i>
    <i>
      <x v="302"/>
      <x v="10"/>
      <x v="258"/>
    </i>
    <i t="default" r="1">
      <x v="10"/>
    </i>
    <i t="default">
      <x v="302"/>
    </i>
    <i>
      <x v="303"/>
      <x v="10"/>
      <x v="259"/>
    </i>
    <i t="default" r="1">
      <x v="10"/>
    </i>
    <i t="default">
      <x v="303"/>
    </i>
    <i>
      <x v="304"/>
      <x v="10"/>
      <x v="260"/>
    </i>
    <i t="default" r="1">
      <x v="10"/>
    </i>
    <i t="default">
      <x v="304"/>
    </i>
    <i>
      <x v="305"/>
      <x v="10"/>
      <x v="261"/>
    </i>
    <i t="default" r="1">
      <x v="10"/>
    </i>
    <i t="default">
      <x v="305"/>
    </i>
    <i>
      <x v="306"/>
      <x v="10"/>
      <x v="262"/>
    </i>
    <i t="default" r="1">
      <x v="10"/>
    </i>
    <i t="default">
      <x v="306"/>
    </i>
    <i>
      <x v="307"/>
      <x v="10"/>
      <x v="263"/>
    </i>
    <i t="default" r="1">
      <x v="10"/>
    </i>
    <i t="default">
      <x v="307"/>
    </i>
    <i>
      <x v="308"/>
      <x v="10"/>
      <x v="264"/>
    </i>
    <i t="default" r="1">
      <x v="10"/>
    </i>
    <i t="default">
      <x v="308"/>
    </i>
    <i>
      <x v="309"/>
      <x v="10"/>
      <x v="265"/>
    </i>
    <i t="default" r="1">
      <x v="10"/>
    </i>
    <i t="default">
      <x v="309"/>
    </i>
    <i>
      <x v="310"/>
      <x v="10"/>
      <x v="266"/>
    </i>
    <i t="default" r="1">
      <x v="10"/>
    </i>
    <i t="default">
      <x v="310"/>
    </i>
    <i>
      <x v="311"/>
      <x v="10"/>
      <x v="267"/>
    </i>
    <i t="default" r="1">
      <x v="10"/>
    </i>
    <i t="default">
      <x v="311"/>
    </i>
    <i>
      <x v="312"/>
      <x v="10"/>
      <x v="268"/>
    </i>
    <i t="default" r="1">
      <x v="10"/>
    </i>
    <i t="default">
      <x v="312"/>
    </i>
    <i>
      <x v="313"/>
      <x v="10"/>
      <x v="269"/>
    </i>
    <i t="default" r="1">
      <x v="10"/>
    </i>
    <i t="default">
      <x v="313"/>
    </i>
    <i>
      <x v="314"/>
      <x v="10"/>
      <x v="270"/>
    </i>
    <i t="default" r="1">
      <x v="10"/>
    </i>
    <i t="default">
      <x v="314"/>
    </i>
    <i>
      <x v="315"/>
      <x v="10"/>
      <x v="271"/>
    </i>
    <i t="default" r="1">
      <x v="10"/>
    </i>
    <i t="default">
      <x v="315"/>
    </i>
    <i>
      <x v="316"/>
      <x v="10"/>
      <x v="272"/>
    </i>
    <i t="default" r="1">
      <x v="10"/>
    </i>
    <i t="default">
      <x v="316"/>
    </i>
    <i>
      <x v="317"/>
      <x v="10"/>
      <x v="273"/>
    </i>
    <i t="default" r="1">
      <x v="10"/>
    </i>
    <i t="default">
      <x v="317"/>
    </i>
    <i>
      <x v="318"/>
      <x v="10"/>
      <x v="274"/>
    </i>
    <i t="default" r="1">
      <x v="10"/>
    </i>
    <i t="default">
      <x v="318"/>
    </i>
    <i>
      <x v="319"/>
      <x v="10"/>
      <x v="275"/>
    </i>
    <i t="default" r="1">
      <x v="10"/>
    </i>
    <i t="default">
      <x v="319"/>
    </i>
    <i>
      <x v="320"/>
      <x v="10"/>
      <x v="276"/>
    </i>
    <i t="default" r="1">
      <x v="10"/>
    </i>
    <i t="default">
      <x v="320"/>
    </i>
    <i>
      <x v="321"/>
      <x v="10"/>
      <x v="277"/>
    </i>
    <i t="default" r="1">
      <x v="10"/>
    </i>
    <i t="default">
      <x v="321"/>
    </i>
    <i>
      <x v="322"/>
      <x v="10"/>
      <x v="278"/>
    </i>
    <i t="default" r="1">
      <x v="10"/>
    </i>
    <i t="default">
      <x v="322"/>
    </i>
    <i>
      <x v="323"/>
      <x v="11"/>
      <x v="279"/>
    </i>
    <i t="default" r="1">
      <x v="11"/>
    </i>
    <i t="default">
      <x v="323"/>
    </i>
    <i>
      <x v="324"/>
      <x v="11"/>
      <x v="280"/>
    </i>
    <i t="default" r="1">
      <x v="11"/>
    </i>
    <i t="default">
      <x v="324"/>
    </i>
    <i>
      <x v="325"/>
      <x v="11"/>
      <x v="281"/>
    </i>
    <i t="default" r="1">
      <x v="11"/>
    </i>
    <i t="default">
      <x v="325"/>
    </i>
    <i>
      <x v="326"/>
      <x v="11"/>
      <x v="282"/>
    </i>
    <i t="default" r="1">
      <x v="11"/>
    </i>
    <i t="default">
      <x v="326"/>
    </i>
    <i>
      <x v="327"/>
      <x v="11"/>
      <x v="283"/>
    </i>
    <i t="default" r="1">
      <x v="11"/>
    </i>
    <i t="default">
      <x v="327"/>
    </i>
    <i>
      <x v="328"/>
      <x v="11"/>
      <x v="284"/>
    </i>
    <i t="default" r="1">
      <x v="11"/>
    </i>
    <i t="default">
      <x v="328"/>
    </i>
    <i>
      <x v="329"/>
      <x v="11"/>
      <x v="285"/>
    </i>
    <i t="default" r="1">
      <x v="11"/>
    </i>
    <i t="default">
      <x v="329"/>
    </i>
    <i>
      <x v="330"/>
      <x v="11"/>
      <x v="286"/>
    </i>
    <i t="default" r="1">
      <x v="11"/>
    </i>
    <i t="default">
      <x v="330"/>
    </i>
    <i>
      <x v="331"/>
      <x v="11"/>
      <x v="287"/>
    </i>
    <i t="default" r="1">
      <x v="11"/>
    </i>
    <i t="default">
      <x v="331"/>
    </i>
    <i>
      <x v="332"/>
      <x v="11"/>
      <x v="288"/>
    </i>
    <i t="default" r="1">
      <x v="11"/>
    </i>
    <i t="default">
      <x v="332"/>
    </i>
    <i>
      <x v="333"/>
      <x v="11"/>
      <x v="289"/>
    </i>
    <i t="default" r="1">
      <x v="11"/>
    </i>
    <i t="default">
      <x v="333"/>
    </i>
    <i>
      <x v="334"/>
      <x v="11"/>
      <x v="290"/>
    </i>
    <i t="default" r="1">
      <x v="11"/>
    </i>
    <i t="default">
      <x v="334"/>
    </i>
    <i>
      <x v="335"/>
      <x v="11"/>
      <x v="291"/>
    </i>
    <i t="default" r="1">
      <x v="11"/>
    </i>
    <i t="default">
      <x v="335"/>
    </i>
    <i>
      <x v="336"/>
      <x v="11"/>
      <x v="292"/>
    </i>
    <i t="default" r="1">
      <x v="11"/>
    </i>
    <i t="default">
      <x v="336"/>
    </i>
    <i>
      <x v="337"/>
      <x v="11"/>
      <x v="293"/>
    </i>
    <i t="default" r="1">
      <x v="11"/>
    </i>
    <i t="default">
      <x v="337"/>
    </i>
    <i>
      <x v="338"/>
      <x v="11"/>
      <x v="294"/>
    </i>
    <i t="default" r="1">
      <x v="11"/>
    </i>
    <i t="default">
      <x v="338"/>
    </i>
    <i>
      <x v="339"/>
      <x v="11"/>
      <x v="295"/>
    </i>
    <i t="default" r="1">
      <x v="11"/>
    </i>
    <i t="default">
      <x v="339"/>
    </i>
    <i>
      <x v="340"/>
      <x v="11"/>
      <x v="296"/>
    </i>
    <i t="default" r="1">
      <x v="11"/>
    </i>
    <i t="default">
      <x v="340"/>
    </i>
    <i>
      <x v="341"/>
      <x v="11"/>
      <x v="297"/>
    </i>
    <i t="default" r="1">
      <x v="11"/>
    </i>
    <i t="default">
      <x v="341"/>
    </i>
    <i>
      <x v="342"/>
      <x v="11"/>
      <x v="298"/>
    </i>
    <i t="default" r="1">
      <x v="11"/>
    </i>
    <i t="default">
      <x v="342"/>
    </i>
    <i>
      <x v="343"/>
      <x v="11"/>
      <x v="299"/>
    </i>
    <i t="default" r="1">
      <x v="11"/>
    </i>
    <i t="default">
      <x v="343"/>
    </i>
    <i>
      <x v="344"/>
      <x v="11"/>
      <x v="300"/>
    </i>
    <i t="default" r="1">
      <x v="11"/>
    </i>
    <i t="default">
      <x v="344"/>
    </i>
    <i>
      <x v="345"/>
      <x v="11"/>
      <x v="301"/>
    </i>
    <i t="default" r="1">
      <x v="11"/>
    </i>
    <i t="default">
      <x v="345"/>
    </i>
    <i>
      <x v="346"/>
      <x v="11"/>
      <x v="302"/>
    </i>
    <i t="default" r="1">
      <x v="11"/>
    </i>
    <i t="default">
      <x v="346"/>
    </i>
    <i>
      <x v="347"/>
      <x v="11"/>
      <x v="303"/>
    </i>
    <i t="default" r="1">
      <x v="11"/>
    </i>
    <i t="default">
      <x v="347"/>
    </i>
    <i>
      <x v="348"/>
      <x v="11"/>
      <x v="304"/>
    </i>
    <i t="default" r="1">
      <x v="11"/>
    </i>
    <i t="default">
      <x v="348"/>
    </i>
    <i>
      <x v="349"/>
      <x v="11"/>
      <x v="305"/>
    </i>
    <i t="default" r="1">
      <x v="11"/>
    </i>
    <i t="default">
      <x v="349"/>
    </i>
    <i>
      <x v="350"/>
      <x v="11"/>
      <x v="306"/>
    </i>
    <i t="default" r="1">
      <x v="11"/>
    </i>
    <i t="default">
      <x v="350"/>
    </i>
    <i>
      <x v="351"/>
      <x v="11"/>
      <x v="307"/>
    </i>
    <i t="default" r="1">
      <x v="11"/>
    </i>
    <i t="default">
      <x v="351"/>
    </i>
    <i>
      <x v="352"/>
      <x v="11"/>
      <x v="308"/>
    </i>
    <i t="default" r="1">
      <x v="11"/>
    </i>
    <i t="default">
      <x v="352"/>
    </i>
    <i>
      <x v="353"/>
      <x v="11"/>
      <x v="309"/>
    </i>
    <i t="default" r="1">
      <x v="11"/>
    </i>
    <i t="default">
      <x v="353"/>
    </i>
    <i>
      <x v="354"/>
      <x v="12"/>
      <x v="310"/>
    </i>
    <i t="default" r="1">
      <x v="12"/>
    </i>
    <i t="default">
      <x v="354"/>
    </i>
    <i>
      <x v="355"/>
      <x v="12"/>
      <x v="311"/>
    </i>
    <i t="default" r="1">
      <x v="12"/>
    </i>
    <i t="default">
      <x v="355"/>
    </i>
    <i>
      <x v="356"/>
      <x v="12"/>
      <x v="312"/>
    </i>
    <i t="default" r="1">
      <x v="12"/>
    </i>
    <i t="default">
      <x v="356"/>
    </i>
    <i>
      <x v="357"/>
      <x v="12"/>
      <x v="313"/>
    </i>
    <i t="default" r="1">
      <x v="12"/>
    </i>
    <i t="default">
      <x v="357"/>
    </i>
    <i>
      <x v="358"/>
      <x v="12"/>
      <x v="314"/>
    </i>
    <i t="default" r="1">
      <x v="12"/>
    </i>
    <i t="default">
      <x v="358"/>
    </i>
    <i>
      <x v="359"/>
      <x v="12"/>
      <x v="315"/>
    </i>
    <i t="default" r="1">
      <x v="12"/>
    </i>
    <i t="default">
      <x v="359"/>
    </i>
    <i>
      <x v="360"/>
      <x v="12"/>
      <x v="316"/>
    </i>
    <i t="default" r="1">
      <x v="12"/>
    </i>
    <i t="default">
      <x v="360"/>
    </i>
    <i>
      <x v="361"/>
      <x v="12"/>
      <x v="317"/>
    </i>
    <i t="default" r="1">
      <x v="12"/>
    </i>
    <i t="default">
      <x v="361"/>
    </i>
    <i>
      <x v="362"/>
      <x v="12"/>
      <x v="318"/>
    </i>
    <i t="default" r="1">
      <x v="12"/>
    </i>
    <i t="default">
      <x v="362"/>
    </i>
    <i>
      <x v="363"/>
      <x v="12"/>
      <x v="319"/>
    </i>
    <i t="default" r="1">
      <x v="12"/>
    </i>
    <i t="default">
      <x v="363"/>
    </i>
    <i>
      <x v="364"/>
      <x v="12"/>
      <x v="320"/>
    </i>
    <i t="default" r="1">
      <x v="12"/>
    </i>
    <i t="default">
      <x v="364"/>
    </i>
    <i>
      <x v="365"/>
      <x v="12"/>
      <x v="321"/>
    </i>
    <i t="default" r="1">
      <x v="12"/>
    </i>
    <i t="default">
      <x v="365"/>
    </i>
    <i>
      <x v="366"/>
      <x v="12"/>
      <x v="322"/>
    </i>
    <i t="default" r="1">
      <x v="12"/>
    </i>
    <i t="default">
      <x v="366"/>
    </i>
    <i>
      <x v="367"/>
      <x v="12"/>
      <x v="323"/>
    </i>
    <i t="default" r="1">
      <x v="12"/>
    </i>
    <i t="default">
      <x v="367"/>
    </i>
    <i>
      <x v="368"/>
      <x v="12"/>
      <x v="324"/>
    </i>
    <i t="default" r="1">
      <x v="12"/>
    </i>
    <i t="default">
      <x v="368"/>
    </i>
    <i>
      <x v="369"/>
      <x v="12"/>
      <x v="325"/>
    </i>
    <i t="default" r="1">
      <x v="12"/>
    </i>
    <i t="default">
      <x v="369"/>
    </i>
    <i>
      <x v="370"/>
      <x v="12"/>
      <x v="326"/>
    </i>
    <i t="default" r="1">
      <x v="12"/>
    </i>
    <i t="default">
      <x v="370"/>
    </i>
    <i>
      <x v="371"/>
      <x v="12"/>
      <x v="327"/>
    </i>
    <i t="default" r="1">
      <x v="12"/>
    </i>
    <i t="default">
      <x v="371"/>
    </i>
    <i>
      <x v="372"/>
      <x v="12"/>
      <x v="328"/>
    </i>
    <i t="default" r="1">
      <x v="12"/>
    </i>
    <i t="default">
      <x v="372"/>
    </i>
    <i>
      <x v="373"/>
      <x v="12"/>
      <x v="329"/>
    </i>
    <i t="default" r="1">
      <x v="12"/>
    </i>
    <i t="default">
      <x v="373"/>
    </i>
    <i>
      <x v="374"/>
      <x v="12"/>
      <x v="330"/>
    </i>
    <i t="default" r="1">
      <x v="12"/>
    </i>
    <i t="default">
      <x v="374"/>
    </i>
    <i>
      <x v="375"/>
      <x v="12"/>
      <x v="331"/>
    </i>
    <i t="default" r="1">
      <x v="12"/>
    </i>
    <i t="default">
      <x v="375"/>
    </i>
    <i>
      <x v="376"/>
      <x v="12"/>
      <x v="332"/>
    </i>
    <i t="default" r="1">
      <x v="12"/>
    </i>
    <i t="default">
      <x v="376"/>
    </i>
    <i>
      <x v="377"/>
      <x v="12"/>
      <x v="333"/>
    </i>
    <i t="default" r="1">
      <x v="12"/>
    </i>
    <i t="default">
      <x v="377"/>
    </i>
    <i>
      <x v="378"/>
      <x v="12"/>
      <x v="334"/>
    </i>
    <i t="default" r="1">
      <x v="12"/>
    </i>
    <i t="default">
      <x v="378"/>
    </i>
    <i>
      <x v="379"/>
      <x v="12"/>
      <x v="335"/>
    </i>
    <i t="default" r="1">
      <x v="12"/>
    </i>
    <i t="default">
      <x v="379"/>
    </i>
    <i>
      <x v="380"/>
      <x v="12"/>
      <x v="336"/>
    </i>
    <i t="default" r="1">
      <x v="12"/>
    </i>
    <i t="default">
      <x v="380"/>
    </i>
    <i>
      <x v="381"/>
      <x v="12"/>
      <x v="337"/>
    </i>
    <i t="default" r="1">
      <x v="12"/>
    </i>
    <i t="default">
      <x v="381"/>
    </i>
    <i>
      <x v="382"/>
      <x v="12"/>
      <x v="338"/>
    </i>
    <i t="default" r="1">
      <x v="12"/>
    </i>
    <i t="default">
      <x v="382"/>
    </i>
    <i>
      <x v="383"/>
      <x v="12"/>
      <x v="339"/>
    </i>
    <i t="default" r="1">
      <x v="12"/>
    </i>
    <i t="default">
      <x v="383"/>
    </i>
    <i>
      <x v="384"/>
      <x v="12"/>
      <x v="340"/>
    </i>
    <i t="default" r="1">
      <x v="12"/>
    </i>
    <i t="default">
      <x v="384"/>
    </i>
    <i>
      <x v="385"/>
      <x v="13"/>
      <x v="341"/>
    </i>
    <i t="default" r="1">
      <x v="13"/>
    </i>
    <i t="default">
      <x v="385"/>
    </i>
    <i>
      <x v="386"/>
      <x v="13"/>
      <x v="342"/>
    </i>
    <i t="default" r="1">
      <x v="13"/>
    </i>
    <i t="default">
      <x v="386"/>
    </i>
    <i>
      <x v="387"/>
      <x v="13"/>
      <x v="343"/>
    </i>
    <i t="default" r="1">
      <x v="13"/>
    </i>
    <i t="default">
      <x v="387"/>
    </i>
    <i>
      <x v="388"/>
      <x v="13"/>
      <x v="344"/>
    </i>
    <i t="default" r="1">
      <x v="13"/>
    </i>
    <i t="default">
      <x v="388"/>
    </i>
    <i>
      <x v="389"/>
      <x v="13"/>
      <x v="345"/>
    </i>
    <i t="default" r="1">
      <x v="13"/>
    </i>
    <i t="default">
      <x v="389"/>
    </i>
    <i>
      <x v="390"/>
      <x v="13"/>
      <x v="346"/>
    </i>
    <i t="default" r="1">
      <x v="13"/>
    </i>
    <i t="default">
      <x v="390"/>
    </i>
    <i>
      <x v="391"/>
      <x v="13"/>
      <x v="347"/>
    </i>
    <i t="default" r="1">
      <x v="13"/>
    </i>
    <i t="default">
      <x v="391"/>
    </i>
    <i>
      <x v="392"/>
      <x v="13"/>
      <x v="348"/>
    </i>
    <i t="default" r="1">
      <x v="13"/>
    </i>
    <i t="default">
      <x v="392"/>
    </i>
    <i>
      <x v="393"/>
      <x v="13"/>
      <x v="349"/>
    </i>
    <i t="default" r="1">
      <x v="13"/>
    </i>
    <i t="default">
      <x v="393"/>
    </i>
    <i>
      <x v="394"/>
      <x v="13"/>
      <x v="350"/>
    </i>
    <i t="default" r="1">
      <x v="13"/>
    </i>
    <i t="default">
      <x v="394"/>
    </i>
    <i>
      <x v="395"/>
      <x v="13"/>
      <x v="351"/>
    </i>
    <i t="default" r="1">
      <x v="13"/>
    </i>
    <i t="default">
      <x v="395"/>
    </i>
    <i>
      <x v="396"/>
      <x v="13"/>
      <x v="352"/>
    </i>
    <i t="default" r="1">
      <x v="13"/>
    </i>
    <i t="default">
      <x v="396"/>
    </i>
    <i>
      <x v="397"/>
      <x v="13"/>
      <x v="353"/>
    </i>
    <i t="default" r="1">
      <x v="13"/>
    </i>
    <i t="default">
      <x v="397"/>
    </i>
    <i>
      <x v="398"/>
      <x v="13"/>
      <x v="354"/>
    </i>
    <i t="default" r="1">
      <x v="13"/>
    </i>
    <i t="default">
      <x v="398"/>
    </i>
    <i>
      <x v="399"/>
      <x v="13"/>
      <x v="355"/>
    </i>
    <i t="default" r="1">
      <x v="13"/>
    </i>
    <i t="default">
      <x v="399"/>
    </i>
    <i>
      <x v="400"/>
      <x v="13"/>
      <x v="356"/>
    </i>
    <i t="default" r="1">
      <x v="13"/>
    </i>
    <i t="default">
      <x v="400"/>
    </i>
    <i>
      <x v="401"/>
      <x v="13"/>
      <x v="357"/>
    </i>
    <i t="default" r="1">
      <x v="13"/>
    </i>
    <i t="default">
      <x v="401"/>
    </i>
    <i>
      <x v="402"/>
      <x v="13"/>
      <x v="358"/>
    </i>
    <i t="default" r="1">
      <x v="13"/>
    </i>
    <i t="default">
      <x v="402"/>
    </i>
    <i>
      <x v="403"/>
      <x v="13"/>
      <x v="359"/>
    </i>
    <i t="default" r="1">
      <x v="13"/>
    </i>
    <i t="default">
      <x v="403"/>
    </i>
    <i>
      <x v="404"/>
      <x v="13"/>
      <x v="360"/>
    </i>
    <i t="default" r="1">
      <x v="13"/>
    </i>
    <i t="default">
      <x v="404"/>
    </i>
    <i>
      <x v="405"/>
      <x v="13"/>
      <x v="361"/>
    </i>
    <i t="default" r="1">
      <x v="13"/>
    </i>
    <i t="default">
      <x v="405"/>
    </i>
    <i>
      <x v="406"/>
      <x v="13"/>
      <x v="362"/>
    </i>
    <i t="default" r="1">
      <x v="13"/>
    </i>
    <i t="default">
      <x v="406"/>
    </i>
    <i>
      <x v="407"/>
      <x v="13"/>
      <x v="363"/>
    </i>
    <i t="default" r="1">
      <x v="13"/>
    </i>
    <i t="default">
      <x v="407"/>
    </i>
    <i>
      <x v="408"/>
      <x v="13"/>
      <x v="364"/>
    </i>
    <i t="default" r="1">
      <x v="13"/>
    </i>
    <i t="default">
      <x v="408"/>
    </i>
    <i>
      <x v="409"/>
      <x v="13"/>
      <x v="365"/>
    </i>
    <i t="default" r="1">
      <x v="13"/>
    </i>
    <i t="default">
      <x v="409"/>
    </i>
    <i>
      <x v="410"/>
      <x v="13"/>
      <x v="366"/>
    </i>
    <i t="default" r="1">
      <x v="13"/>
    </i>
    <i t="default">
      <x v="410"/>
    </i>
    <i>
      <x v="411"/>
      <x v="13"/>
      <x v="367"/>
    </i>
    <i t="default" r="1">
      <x v="13"/>
    </i>
    <i t="default">
      <x v="411"/>
    </i>
    <i>
      <x v="412"/>
      <x v="13"/>
      <x v="368"/>
    </i>
    <i t="default" r="1">
      <x v="13"/>
    </i>
    <i t="default">
      <x v="412"/>
    </i>
    <i>
      <x v="413"/>
      <x v="14"/>
      <x v="369"/>
    </i>
    <i t="default" r="1">
      <x v="14"/>
    </i>
    <i t="default">
      <x v="413"/>
    </i>
    <i>
      <x v="414"/>
      <x v="14"/>
      <x v="370"/>
    </i>
    <i t="default" r="1">
      <x v="14"/>
    </i>
    <i t="default">
      <x v="414"/>
    </i>
    <i>
      <x v="415"/>
      <x v="14"/>
      <x v="371"/>
    </i>
    <i t="default" r="1">
      <x v="14"/>
    </i>
    <i t="default">
      <x v="415"/>
    </i>
    <i>
      <x v="416"/>
      <x v="14"/>
      <x v="372"/>
    </i>
    <i t="default" r="1">
      <x v="14"/>
    </i>
    <i t="default">
      <x v="416"/>
    </i>
    <i>
      <x v="417"/>
      <x v="14"/>
      <x v="373"/>
    </i>
    <i t="default" r="1">
      <x v="14"/>
    </i>
    <i t="default">
      <x v="417"/>
    </i>
    <i>
      <x v="418"/>
      <x v="14"/>
      <x v="374"/>
    </i>
    <i t="default" r="1">
      <x v="14"/>
    </i>
    <i t="default">
      <x v="418"/>
    </i>
    <i>
      <x v="419"/>
      <x v="14"/>
      <x v="375"/>
    </i>
    <i t="default" r="1">
      <x v="14"/>
    </i>
    <i t="default">
      <x v="419"/>
    </i>
    <i t="grand">
      <x/>
    </i>
  </rowItems>
  <colItems count="1">
    <i/>
  </colItems>
  <dataFields count="1">
    <dataField name="Sum of positive" fld="13" baseField="0" baseItem="0"/>
  </dataFields>
  <pivotTableStyleInfo showRowHeaders="1" showColHeaders="1" showLastColumn="1"/>
</pivotTableDefinition>
</file>

<file path=xl/tables/table1.xml><?xml version="1.0" encoding="utf-8"?>
<table xmlns="http://schemas.openxmlformats.org/spreadsheetml/2006/main" id="1" name="Table1" displayName="Table1" ref="A1:S2" totalsRowShown="0">
  <autoFilter ref="A1:S2"/>
  <tableColumns count="19">
    <tableColumn id="1" name="date" dataDxfId="0"/>
    <tableColumn id="2" name="yy_mm" dataDxfId="1"/>
    <tableColumn id="3" name="death" dataDxfId="2"/>
    <tableColumn id="4" name="deathIncrease" dataDxfId="3"/>
    <tableColumn id="5" name="inIcuCumulative" dataDxfId="4"/>
    <tableColumn id="6" name="inIcuCurrently" dataDxfId="5"/>
    <tableColumn id="7" name="hospitalizedIncrease" dataDxfId="6"/>
    <tableColumn id="8" name="hospitalizedCurrently" dataDxfId="7"/>
    <tableColumn id="9" name="hospitalizedCumulative" dataDxfId="8"/>
    <tableColumn id="10" name="negative" dataDxfId="9"/>
    <tableColumn id="11" name="negativeIncrease" dataDxfId="10"/>
    <tableColumn id="12" name="onVentilatorCumulative" dataDxfId="11"/>
    <tableColumn id="13" name="onVentilatorCurrently" dataDxfId="12"/>
    <tableColumn id="14" name="positive" dataDxfId="13"/>
    <tableColumn id="15" name="positiveIncrease" dataDxfId="14"/>
    <tableColumn id="16" name="states" dataDxfId="15"/>
    <tableColumn id="17" name="states name" dataDxfId="16"/>
    <tableColumn id="18" name="totalTestResults" dataDxfId="17"/>
    <tableColumn id="19" name="totalTestResultsIncrease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S2" totalsRowShown="0">
  <autoFilter ref="A1:S2"/>
  <tableColumns count="19">
    <tableColumn id="1" name="date" dataDxfId="19"/>
    <tableColumn id="2" name="yy_mm" dataDxfId="20"/>
    <tableColumn id="3" name="death" dataDxfId="21"/>
    <tableColumn id="4" name="deathIncrease" dataDxfId="22"/>
    <tableColumn id="5" name="inIcuCumulative" dataDxfId="23"/>
    <tableColumn id="6" name="inIcuCurrently" dataDxfId="24"/>
    <tableColumn id="7" name="hospitalizedIncrease" dataDxfId="25"/>
    <tableColumn id="8" name="hospitalizedCurrently" dataDxfId="26"/>
    <tableColumn id="9" name="hospitalizedCumulative" dataDxfId="27"/>
    <tableColumn id="10" name="negative" dataDxfId="28"/>
    <tableColumn id="11" name="negativeIncrease" dataDxfId="29"/>
    <tableColumn id="12" name="onVentilatorCumulative" dataDxfId="30"/>
    <tableColumn id="13" name="onVentilatorCurrently" dataDxfId="31"/>
    <tableColumn id="14" name="positive" dataDxfId="32"/>
    <tableColumn id="15" name="positiveIncrease" dataDxfId="33"/>
    <tableColumn id="16" name="states" dataDxfId="34"/>
    <tableColumn id="17" name="states name" dataDxfId="35"/>
    <tableColumn id="18" name="totalTestResults" dataDxfId="36"/>
    <tableColumn id="19" name="totalTestResultsIncrease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2" totalsRowShown="0">
  <autoFilter ref="A1:S2"/>
  <tableColumns count="19">
    <tableColumn id="1" name="date" dataDxfId="38"/>
    <tableColumn id="2" name="yy_mm" dataDxfId="39"/>
    <tableColumn id="3" name="death" dataDxfId="40"/>
    <tableColumn id="4" name="deathIncrease" dataDxfId="41"/>
    <tableColumn id="5" name="inIcuCumulative" dataDxfId="42"/>
    <tableColumn id="6" name="inIcuCurrently" dataDxfId="43"/>
    <tableColumn id="7" name="hospitalizedIncrease" dataDxfId="44"/>
    <tableColumn id="8" name="hospitalizedCurrently" dataDxfId="45"/>
    <tableColumn id="9" name="hospitalizedCumulative" dataDxfId="46"/>
    <tableColumn id="10" name="negative" dataDxfId="47"/>
    <tableColumn id="11" name="negativeIncrease" dataDxfId="48"/>
    <tableColumn id="12" name="onVentilatorCumulative" dataDxfId="49"/>
    <tableColumn id="13" name="onVentilatorCurrently" dataDxfId="50"/>
    <tableColumn id="14" name="positive" dataDxfId="51"/>
    <tableColumn id="15" name="positiveIncrease" dataDxfId="52"/>
    <tableColumn id="16" name="states" dataDxfId="53"/>
    <tableColumn id="17" name="states name" dataDxfId="54"/>
    <tableColumn id="18" name="totalTestResults" dataDxfId="55"/>
    <tableColumn id="19" name="totalTestResultsIncrease" dataDxfId="5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lovepdf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showGridLines="0" workbookViewId="0">
      <selection activeCell="A1" sqref="A1:J2"/>
    </sheetView>
  </sheetViews>
  <sheetFormatPr defaultColWidth="14.4285714285714" defaultRowHeight="15" customHeight="1"/>
  <cols>
    <col min="1" max="10" width="9.14285714285714" customWidth="1"/>
    <col min="11" max="26" width="8.71428571428571" customWidth="1"/>
  </cols>
  <sheetData>
    <row r="1" spans="1:10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>
      <c r="A2" s="40"/>
      <c r="B2" s="40"/>
      <c r="C2" s="40"/>
      <c r="D2" s="40"/>
      <c r="E2" s="40"/>
      <c r="F2" s="40"/>
      <c r="G2" s="40"/>
      <c r="H2" s="40"/>
      <c r="I2" s="40"/>
      <c r="J2" s="40"/>
    </row>
    <row r="4" spans="1:10">
      <c r="A4" s="41"/>
      <c r="B4" s="42" t="s">
        <v>1</v>
      </c>
      <c r="C4" s="41"/>
      <c r="D4" s="41"/>
      <c r="E4" s="41"/>
      <c r="F4" s="41"/>
      <c r="G4" s="41"/>
      <c r="H4" s="41"/>
      <c r="I4" s="41"/>
      <c r="J4" s="41"/>
    </row>
    <row r="5" outlineLevel="1" spans="3:3">
      <c r="C5" s="21" t="s">
        <v>2</v>
      </c>
    </row>
    <row r="6" outlineLevel="1" spans="3:3">
      <c r="C6" s="43" t="s">
        <v>3</v>
      </c>
    </row>
    <row r="7" outlineLevel="1" spans="3:3">
      <c r="C7" s="21" t="s">
        <v>4</v>
      </c>
    </row>
    <row r="8" outlineLevel="1" spans="3:3">
      <c r="C8" s="21" t="s">
        <v>5</v>
      </c>
    </row>
    <row r="9" outlineLevel="1" spans="3:3">
      <c r="C9" s="21" t="s">
        <v>6</v>
      </c>
    </row>
    <row r="10" outlineLevel="1" spans="3:3">
      <c r="C10" s="21" t="s">
        <v>7</v>
      </c>
    </row>
    <row r="11" outlineLevel="1" spans="4:4">
      <c r="D11" s="21" t="s">
        <v>8</v>
      </c>
    </row>
    <row r="12" outlineLevel="1" spans="4:4">
      <c r="D12" s="21" t="s">
        <v>9</v>
      </c>
    </row>
    <row r="13" outlineLevel="1"/>
    <row r="14" spans="1:10">
      <c r="A14" s="41"/>
      <c r="B14" s="42" t="s">
        <v>10</v>
      </c>
      <c r="C14" s="41"/>
      <c r="D14" s="41"/>
      <c r="E14" s="41"/>
      <c r="F14" s="41"/>
      <c r="G14" s="41"/>
      <c r="H14" s="41"/>
      <c r="I14" s="41"/>
      <c r="J14" s="41"/>
    </row>
    <row r="15" outlineLevel="1" spans="3:3">
      <c r="C15" s="21" t="s">
        <v>11</v>
      </c>
    </row>
    <row r="16" outlineLevel="1" spans="4:4">
      <c r="D16" s="21" t="s">
        <v>12</v>
      </c>
    </row>
    <row r="17" outlineLevel="1" spans="4:4">
      <c r="D17" s="21" t="s">
        <v>13</v>
      </c>
    </row>
    <row r="18" outlineLevel="1" spans="3:3">
      <c r="C18" s="21" t="s">
        <v>14</v>
      </c>
    </row>
    <row r="19" outlineLevel="1" spans="3:3">
      <c r="C19" s="21" t="s">
        <v>15</v>
      </c>
    </row>
    <row r="20" outlineLevel="1" spans="3:3">
      <c r="C20" s="21" t="s">
        <v>16</v>
      </c>
    </row>
    <row r="21" ht="15.75" customHeight="1" outlineLevel="1" spans="3:3">
      <c r="C21" s="21" t="s">
        <v>17</v>
      </c>
    </row>
    <row r="22" ht="15.75" customHeight="1"/>
    <row r="23" ht="15.75" customHeight="1" spans="1:10">
      <c r="A23" s="41"/>
      <c r="B23" s="42" t="s">
        <v>18</v>
      </c>
      <c r="C23" s="41"/>
      <c r="D23" s="41"/>
      <c r="E23" s="41"/>
      <c r="F23" s="41"/>
      <c r="G23" s="41"/>
      <c r="H23" s="41"/>
      <c r="I23" s="41"/>
      <c r="J23" s="41"/>
    </row>
    <row r="24" ht="15.75" customHeight="1"/>
    <row r="25" ht="15.75" customHeight="1" outlineLevel="1" spans="3:3">
      <c r="C25" s="44" t="s">
        <v>19</v>
      </c>
    </row>
    <row r="26" ht="15.75" customHeight="1" outlineLevel="1" spans="3:3">
      <c r="C26" s="44" t="s">
        <v>20</v>
      </c>
    </row>
    <row r="27" ht="15.75" customHeight="1" outlineLevel="1" spans="3:3">
      <c r="C27" s="21" t="s">
        <v>21</v>
      </c>
    </row>
    <row r="28" ht="15.75" customHeight="1" outlineLevel="1" spans="4:4">
      <c r="D28" s="21" t="s">
        <v>22</v>
      </c>
    </row>
    <row r="29" ht="15.75" customHeight="1" outlineLevel="1" spans="4:4">
      <c r="D29" s="21" t="s">
        <v>23</v>
      </c>
    </row>
    <row r="30" ht="15.75" customHeight="1" outlineLevel="1"/>
    <row r="31" ht="15.75" customHeight="1" outlineLevel="1" spans="3:3">
      <c r="C31" s="21" t="s">
        <v>24</v>
      </c>
    </row>
    <row r="32" ht="15.75" customHeight="1" outlineLevel="1"/>
    <row r="33" ht="15.75" customHeight="1" outlineLevel="1" spans="3:3">
      <c r="C33" s="21" t="s">
        <v>25</v>
      </c>
    </row>
    <row r="34" ht="15.75" customHeight="1" outlineLevel="1" spans="4:4">
      <c r="D34" s="21" t="s">
        <v>26</v>
      </c>
    </row>
    <row r="35" ht="15.75" customHeight="1" outlineLevel="1" spans="4:4">
      <c r="D35" s="21" t="s">
        <v>27</v>
      </c>
    </row>
    <row r="36" ht="15.75" customHeight="1" outlineLevel="1" spans="4:4">
      <c r="D36" s="21" t="s">
        <v>28</v>
      </c>
    </row>
    <row r="37" ht="15.75" customHeight="1" spans="1:10">
      <c r="A37" s="41"/>
      <c r="B37" s="42" t="s">
        <v>29</v>
      </c>
      <c r="C37" s="41"/>
      <c r="D37" s="41"/>
      <c r="E37" s="41"/>
      <c r="F37" s="41"/>
      <c r="G37" s="41"/>
      <c r="H37" s="41"/>
      <c r="I37" s="41"/>
      <c r="J37" s="41"/>
    </row>
    <row r="38" ht="15.75" customHeight="1" outlineLevel="1" spans="3:3">
      <c r="C38" s="21" t="s">
        <v>30</v>
      </c>
    </row>
    <row r="39" ht="15.75" customHeight="1" outlineLevel="1" spans="3:3">
      <c r="C39" s="21" t="s">
        <v>31</v>
      </c>
    </row>
    <row r="40" ht="15.75" customHeight="1" outlineLevel="1" spans="3:3">
      <c r="C40" s="21" t="s">
        <v>32</v>
      </c>
    </row>
    <row r="41" ht="15.75" customHeight="1" outlineLevel="1" spans="3:3">
      <c r="C41" s="21" t="s">
        <v>33</v>
      </c>
    </row>
    <row r="42" ht="15.75" customHeight="1" outlineLevel="1" spans="3:3">
      <c r="C42" s="21" t="s">
        <v>34</v>
      </c>
    </row>
    <row r="43" ht="15.75" customHeight="1"/>
    <row r="44" ht="15.75" customHeight="1" spans="1:10">
      <c r="A44" s="41"/>
      <c r="B44" s="42" t="s">
        <v>35</v>
      </c>
      <c r="C44" s="41"/>
      <c r="D44" s="41"/>
      <c r="E44" s="41"/>
      <c r="F44" s="41"/>
      <c r="G44" s="41"/>
      <c r="H44" s="41"/>
      <c r="I44" s="41"/>
      <c r="J44" s="41"/>
    </row>
    <row r="45" ht="15.75" hidden="1" customHeight="1" outlineLevel="1" spans="3:3">
      <c r="C45" s="21" t="s">
        <v>36</v>
      </c>
    </row>
    <row r="46" ht="15.75" hidden="1" customHeight="1" outlineLevel="1" spans="3:3">
      <c r="C46" s="21" t="s">
        <v>37</v>
      </c>
    </row>
    <row r="47" ht="15.75" hidden="1" customHeight="1" outlineLevel="1" spans="3:3">
      <c r="C47" s="21" t="s">
        <v>38</v>
      </c>
    </row>
    <row r="48" ht="15.75" hidden="1" customHeight="1" outlineLevel="1" spans="3:3">
      <c r="C48" s="21" t="s">
        <v>39</v>
      </c>
    </row>
    <row r="49" ht="15.75" hidden="1" customHeight="1" outlineLevel="1" spans="3:3">
      <c r="C49" s="21" t="s">
        <v>40</v>
      </c>
    </row>
    <row r="50" ht="15.75" hidden="1" customHeight="1" outlineLevel="1" spans="3:3">
      <c r="C50" s="21" t="s">
        <v>41</v>
      </c>
    </row>
    <row r="51" ht="15.75" customHeight="1" collapsed="1"/>
    <row r="52" ht="1.5" customHeight="1"/>
    <row r="53" hidden="1" customHeight="1"/>
    <row r="54" hidden="1" customHeight="1"/>
    <row r="55" hidden="1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2"/>
  </mergeCells>
  <hyperlinks>
    <hyperlink ref="C25" location="Formula!A1" display="Logic "/>
    <hyperlink ref="C26" location="Formula!A15" display="Date Time "/>
  </hyperlink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workbookViewId="0">
      <selection activeCell="C4" sqref="C4"/>
    </sheetView>
  </sheetViews>
  <sheetFormatPr defaultColWidth="14.4285714285714" defaultRowHeight="15" customHeight="1" outlineLevelRow="3" outlineLevelCol="2"/>
  <sheetData>
    <row r="1" customHeight="1" spans="1:1">
      <c r="A1" s="37" t="s">
        <v>42</v>
      </c>
    </row>
    <row r="4" customHeight="1" spans="3:3">
      <c r="C4" s="38" t="s">
        <v>43</v>
      </c>
    </row>
  </sheetData>
  <hyperlinks>
    <hyperlink ref="A1" location="'Covid US'!A1" display="covid data"/>
    <hyperlink ref="C4" r:id="rId1" display="youtub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1000"/>
  <sheetViews>
    <sheetView workbookViewId="0">
      <selection activeCell="A1" sqref="A1"/>
    </sheetView>
  </sheetViews>
  <sheetFormatPr defaultColWidth="14.4285714285714" defaultRowHeight="15" customHeight="1"/>
  <cols>
    <col min="1" max="2" width="8.71428571428571" customWidth="1"/>
    <col min="3" max="3" width="16.4285714285714" customWidth="1"/>
    <col min="4" max="15" width="10.4285714285714" customWidth="1"/>
    <col min="16" max="26" width="8.71428571428571" customWidth="1"/>
  </cols>
  <sheetData>
    <row r="3" spans="2:2">
      <c r="B3" s="21" t="s">
        <v>44</v>
      </c>
    </row>
    <row r="4" spans="3:4">
      <c r="C4" s="21" t="s">
        <v>45</v>
      </c>
      <c r="D4" s="21" t="s">
        <v>46</v>
      </c>
    </row>
    <row r="5" spans="3:5">
      <c r="C5" s="21">
        <v>100</v>
      </c>
      <c r="D5" s="21" t="str">
        <f t="shared" ref="D5:D8" si="0">IF(C5&gt;250,"pass","fail")</f>
        <v>fail</v>
      </c>
      <c r="E5" s="21" t="str">
        <f t="shared" ref="E5:E8" si="1">IF(C5&gt;50,"A",IF(C5&gt;150,"B",IF(C5&gt;9999,"c","D")))</f>
        <v>A</v>
      </c>
    </row>
    <row r="6" spans="3:5">
      <c r="C6" s="21">
        <v>40</v>
      </c>
      <c r="D6" s="21" t="str">
        <f t="shared" si="0"/>
        <v>fail</v>
      </c>
      <c r="E6" s="21" t="str">
        <f t="shared" si="1"/>
        <v>D</v>
      </c>
    </row>
    <row r="7" spans="3:5">
      <c r="C7" s="21">
        <v>450</v>
      </c>
      <c r="D7" s="21" t="str">
        <f t="shared" si="0"/>
        <v>pass</v>
      </c>
      <c r="E7" s="21" t="str">
        <f t="shared" si="1"/>
        <v>A</v>
      </c>
    </row>
    <row r="8" spans="3:5">
      <c r="C8" s="21">
        <v>1150</v>
      </c>
      <c r="D8" s="21" t="str">
        <f t="shared" si="0"/>
        <v>pass</v>
      </c>
      <c r="E8" s="21" t="str">
        <f t="shared" si="1"/>
        <v>A</v>
      </c>
    </row>
    <row r="14" spans="3:8">
      <c r="C14" s="34" t="s">
        <v>47</v>
      </c>
      <c r="D14" s="34" t="s">
        <v>48</v>
      </c>
      <c r="E14" s="34" t="s">
        <v>49</v>
      </c>
      <c r="F14" s="34" t="s">
        <v>50</v>
      </c>
      <c r="G14" s="34" t="s">
        <v>51</v>
      </c>
      <c r="H14" s="34" t="s">
        <v>52</v>
      </c>
    </row>
    <row r="15" spans="3:8">
      <c r="C15" s="21">
        <v>0</v>
      </c>
      <c r="D15" s="21">
        <v>0</v>
      </c>
      <c r="E15" s="21" t="b">
        <f t="shared" ref="E15:E18" si="2">AND(C15&gt;0,D15&gt;0)</f>
        <v>0</v>
      </c>
      <c r="F15" s="21" t="b">
        <f t="shared" ref="F15:F18" si="3">OR(C15&gt;0,D15&gt;0)</f>
        <v>0</v>
      </c>
      <c r="G15" s="21" t="b">
        <f t="shared" ref="G15:G18" si="4">NOT(C15&gt;0)</f>
        <v>1</v>
      </c>
      <c r="H15" s="21">
        <f t="shared" ref="H15:H18" si="5">N(NOT(D15&gt;0))</f>
        <v>1</v>
      </c>
    </row>
    <row r="16" spans="3:8">
      <c r="C16" s="21">
        <v>0</v>
      </c>
      <c r="D16" s="21">
        <v>1</v>
      </c>
      <c r="E16" s="21" t="b">
        <f t="shared" si="2"/>
        <v>0</v>
      </c>
      <c r="F16" s="21" t="b">
        <f t="shared" si="3"/>
        <v>1</v>
      </c>
      <c r="G16" s="21" t="b">
        <f t="shared" si="4"/>
        <v>1</v>
      </c>
      <c r="H16" s="21">
        <f t="shared" si="5"/>
        <v>0</v>
      </c>
    </row>
    <row r="17" spans="3:8">
      <c r="C17" s="21">
        <v>1</v>
      </c>
      <c r="D17" s="21">
        <v>0</v>
      </c>
      <c r="E17" s="21" t="b">
        <f t="shared" si="2"/>
        <v>0</v>
      </c>
      <c r="F17" s="21" t="b">
        <f t="shared" si="3"/>
        <v>1</v>
      </c>
      <c r="G17" s="21" t="b">
        <f t="shared" si="4"/>
        <v>0</v>
      </c>
      <c r="H17" s="21">
        <f t="shared" si="5"/>
        <v>1</v>
      </c>
    </row>
    <row r="18" spans="3:8">
      <c r="C18" s="21">
        <v>1</v>
      </c>
      <c r="D18" s="21">
        <v>1</v>
      </c>
      <c r="E18" s="21" t="b">
        <f t="shared" si="2"/>
        <v>1</v>
      </c>
      <c r="F18" s="21" t="b">
        <f t="shared" si="3"/>
        <v>1</v>
      </c>
      <c r="G18" s="21" t="b">
        <f t="shared" si="4"/>
        <v>0</v>
      </c>
      <c r="H18" s="21">
        <f t="shared" si="5"/>
        <v>0</v>
      </c>
    </row>
    <row r="21" ht="15.75" customHeight="1" spans="2:2">
      <c r="B21" s="21" t="s">
        <v>53</v>
      </c>
    </row>
    <row r="22" ht="15.75" customHeight="1"/>
    <row r="23" ht="15.75" customHeight="1" spans="3:15">
      <c r="C23" s="22">
        <v>43891</v>
      </c>
      <c r="D23" s="22">
        <f t="shared" ref="D23:O23" si="6">DATE(YEAR(C23),MONTH(C23)+1,DAY(C23))</f>
        <v>43922</v>
      </c>
      <c r="E23" s="22">
        <f t="shared" si="6"/>
        <v>43952</v>
      </c>
      <c r="F23" s="22">
        <f t="shared" si="6"/>
        <v>43983</v>
      </c>
      <c r="G23" s="22">
        <f t="shared" si="6"/>
        <v>44013</v>
      </c>
      <c r="H23" s="22">
        <f t="shared" si="6"/>
        <v>44044</v>
      </c>
      <c r="I23" s="22">
        <f t="shared" si="6"/>
        <v>44075</v>
      </c>
      <c r="J23" s="22">
        <f t="shared" si="6"/>
        <v>44105</v>
      </c>
      <c r="K23" s="22">
        <f t="shared" si="6"/>
        <v>44136</v>
      </c>
      <c r="L23" s="22">
        <f t="shared" si="6"/>
        <v>44166</v>
      </c>
      <c r="M23" s="22">
        <f t="shared" si="6"/>
        <v>44197</v>
      </c>
      <c r="N23" s="22">
        <f t="shared" si="6"/>
        <v>44228</v>
      </c>
      <c r="O23" s="22">
        <f t="shared" si="6"/>
        <v>44256</v>
      </c>
    </row>
    <row r="24" ht="15.75" customHeight="1"/>
    <row r="25" ht="15.75" customHeight="1"/>
    <row r="26" ht="15.75" customHeight="1"/>
    <row r="27" ht="15.75" customHeight="1" spans="2:2">
      <c r="B27" s="21" t="s">
        <v>54</v>
      </c>
    </row>
    <row r="28" ht="15.75" customHeight="1"/>
    <row r="29" ht="15.75" customHeight="1" spans="3:5">
      <c r="C29" s="21" t="s">
        <v>55</v>
      </c>
      <c r="D29" s="21" t="str">
        <f>LEFT(C29,3)</f>
        <v>abc</v>
      </c>
      <c r="E29" s="21" t="str">
        <f>RIGHT(C29,3)</f>
        <v>def</v>
      </c>
    </row>
    <row r="30" ht="15.75" customHeight="1" spans="3:5">
      <c r="C30" s="21" t="s">
        <v>56</v>
      </c>
      <c r="D30" s="21">
        <f>LEFT(C30,3)*1</f>
        <v>123</v>
      </c>
      <c r="E30" s="21">
        <f>RIGHT(C30,3)*1</f>
        <v>345</v>
      </c>
    </row>
    <row r="31" ht="15.75" customHeight="1"/>
    <row r="32" ht="15.75" customHeight="1"/>
    <row r="33" ht="15.75" customHeight="1"/>
    <row r="34" ht="15.75" customHeight="1" spans="3:11">
      <c r="C34" s="21" t="s">
        <v>57</v>
      </c>
      <c r="F34" s="21" t="s">
        <v>58</v>
      </c>
      <c r="G34" s="21" t="s">
        <v>59</v>
      </c>
      <c r="J34" s="21" t="s">
        <v>60</v>
      </c>
      <c r="K34" s="21" t="s">
        <v>59</v>
      </c>
    </row>
    <row r="35" ht="15.75" customHeight="1" spans="3:11">
      <c r="C35" s="21" t="s">
        <v>61</v>
      </c>
      <c r="D35" s="21">
        <f t="shared" ref="D35:D38" si="7">FIND("_",C35,1)</f>
        <v>4</v>
      </c>
      <c r="E35" s="21">
        <f t="shared" ref="E35:E38" si="8">LEN(C35)</f>
        <v>9</v>
      </c>
      <c r="F35" s="21" t="str">
        <f t="shared" ref="F35:F38" si="9">LEFT(C35,D35-1)</f>
        <v>ram</v>
      </c>
      <c r="G35" s="21" t="str">
        <f t="shared" ref="G35:G38" si="10">RIGHT(C35,LEN(C35)-FIND("_",C35))</f>
        <v>shyam</v>
      </c>
      <c r="J35" s="21" t="s">
        <v>62</v>
      </c>
      <c r="K35" s="21" t="s">
        <v>63</v>
      </c>
    </row>
    <row r="36" ht="15.75" customHeight="1" spans="3:11">
      <c r="C36" s="21" t="s">
        <v>64</v>
      </c>
      <c r="D36" s="21">
        <f t="shared" si="7"/>
        <v>5</v>
      </c>
      <c r="E36" s="21">
        <f t="shared" si="8"/>
        <v>9</v>
      </c>
      <c r="F36" s="21" t="str">
        <f t="shared" si="9"/>
        <v>sona</v>
      </c>
      <c r="G36" s="21" t="str">
        <f t="shared" si="10"/>
        <v>mona</v>
      </c>
      <c r="J36" s="21" t="s">
        <v>65</v>
      </c>
      <c r="K36" s="21" t="s">
        <v>66</v>
      </c>
    </row>
    <row r="37" ht="15.75" customHeight="1" spans="3:11">
      <c r="C37" s="21" t="s">
        <v>67</v>
      </c>
      <c r="D37" s="21">
        <f t="shared" si="7"/>
        <v>5</v>
      </c>
      <c r="E37" s="21">
        <f t="shared" si="8"/>
        <v>10</v>
      </c>
      <c r="F37" s="21" t="str">
        <f t="shared" si="9"/>
        <v>alok</v>
      </c>
      <c r="G37" s="21" t="str">
        <f t="shared" si="10"/>
        <v>anand</v>
      </c>
      <c r="J37" s="21" t="s">
        <v>68</v>
      </c>
      <c r="K37" s="21" t="s">
        <v>69</v>
      </c>
    </row>
    <row r="38" ht="15.75" customHeight="1" spans="3:11">
      <c r="C38" s="21" t="s">
        <v>70</v>
      </c>
      <c r="D38" s="21">
        <f t="shared" si="7"/>
        <v>6</v>
      </c>
      <c r="E38" s="21">
        <f t="shared" si="8"/>
        <v>17</v>
      </c>
      <c r="F38" s="21" t="str">
        <f t="shared" si="9"/>
        <v>vikas</v>
      </c>
      <c r="G38" s="21" t="str">
        <f t="shared" si="10"/>
        <v>shrivastava</v>
      </c>
      <c r="J38" s="21" t="s">
        <v>71</v>
      </c>
      <c r="K38" s="21" t="s">
        <v>72</v>
      </c>
    </row>
    <row r="39" ht="15.75" customHeight="1"/>
    <row r="40" ht="15.75" customHeight="1"/>
    <row r="41" ht="15.75" customHeight="1"/>
    <row r="42" ht="15.75" customHeight="1" spans="3:6">
      <c r="C42" s="21" t="s">
        <v>73</v>
      </c>
      <c r="D42" s="21">
        <f>FIND("_",C42,FIND("_",C42,1)+1)</f>
        <v>10</v>
      </c>
      <c r="E42" s="21" t="str">
        <f>LEFT(C42,D42-1)</f>
        <v>abc_deasf</v>
      </c>
      <c r="F42" s="21" t="str">
        <f>RIGHT(E42,LEN(E42)-FIND("_",E42,1))</f>
        <v>deasf</v>
      </c>
    </row>
    <row r="43" ht="15.75" customHeight="1"/>
    <row r="44" ht="15.75" customHeight="1"/>
    <row r="45" ht="15.75" customHeight="1"/>
    <row r="46" ht="15.75" customHeight="1" spans="1:2">
      <c r="A46" s="21" t="s">
        <v>74</v>
      </c>
      <c r="B46" s="21" t="s">
        <v>75</v>
      </c>
    </row>
    <row r="47" ht="15.75" customHeight="1" spans="1:3">
      <c r="A47" s="21">
        <v>12</v>
      </c>
      <c r="B47" s="21">
        <v>5</v>
      </c>
      <c r="C47" s="35">
        <f>B47/A47</f>
        <v>0.416666666666667</v>
      </c>
    </row>
    <row r="48" ht="15.75" customHeight="1" spans="1:3">
      <c r="A48" s="21">
        <v>0</v>
      </c>
      <c r="B48" s="21">
        <v>0</v>
      </c>
      <c r="C48" s="35" t="str">
        <f>IFERROR(B48/A48,"")</f>
        <v/>
      </c>
    </row>
    <row r="49" ht="15.75" customHeight="1"/>
    <row r="50" ht="15.75" customHeight="1"/>
    <row r="51" ht="15.75" customHeight="1" spans="4:4">
      <c r="D51" s="36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2" spans="2:2">
      <c r="B2" s="21" t="s">
        <v>76</v>
      </c>
    </row>
    <row r="3" spans="4:12">
      <c r="D3" s="34">
        <v>0.1</v>
      </c>
      <c r="E3" s="34">
        <f t="shared" ref="E3:L3" si="0">D3+0.1</f>
        <v>0.2</v>
      </c>
      <c r="F3" s="34">
        <f t="shared" si="0"/>
        <v>0.3</v>
      </c>
      <c r="G3" s="34">
        <f t="shared" si="0"/>
        <v>0.4</v>
      </c>
      <c r="H3" s="34">
        <f t="shared" si="0"/>
        <v>0.5</v>
      </c>
      <c r="I3" s="34">
        <f t="shared" si="0"/>
        <v>0.6</v>
      </c>
      <c r="J3" s="34">
        <f t="shared" si="0"/>
        <v>0.7</v>
      </c>
      <c r="K3" s="34">
        <f t="shared" si="0"/>
        <v>0.8</v>
      </c>
      <c r="L3" s="34">
        <f t="shared" si="0"/>
        <v>0.9</v>
      </c>
    </row>
    <row r="4" spans="3:12">
      <c r="C4" s="34">
        <f t="shared" ref="C4:C11" si="1">C5+0.1</f>
        <v>0.9</v>
      </c>
      <c r="D4" s="35">
        <f t="shared" ref="D4:L4" si="2">$C4*D$3</f>
        <v>0.09</v>
      </c>
      <c r="E4" s="35">
        <f t="shared" si="2"/>
        <v>0.18</v>
      </c>
      <c r="F4" s="35">
        <f t="shared" si="2"/>
        <v>0.27</v>
      </c>
      <c r="G4" s="35">
        <f t="shared" si="2"/>
        <v>0.36</v>
      </c>
      <c r="H4" s="35">
        <f t="shared" si="2"/>
        <v>0.45</v>
      </c>
      <c r="I4" s="35">
        <f t="shared" si="2"/>
        <v>0.54</v>
      </c>
      <c r="J4" s="35">
        <f t="shared" si="2"/>
        <v>0.63</v>
      </c>
      <c r="K4" s="35">
        <f t="shared" si="2"/>
        <v>0.72</v>
      </c>
      <c r="L4" s="35">
        <f t="shared" si="2"/>
        <v>0.81</v>
      </c>
    </row>
    <row r="5" spans="3:12">
      <c r="C5" s="34">
        <f t="shared" si="1"/>
        <v>0.8</v>
      </c>
      <c r="D5" s="35">
        <f t="shared" ref="D5:L5" si="3">$C5*D$3</f>
        <v>0.08</v>
      </c>
      <c r="E5" s="35">
        <f t="shared" si="3"/>
        <v>0.16</v>
      </c>
      <c r="F5" s="35">
        <f t="shared" si="3"/>
        <v>0.24</v>
      </c>
      <c r="G5" s="35">
        <f t="shared" si="3"/>
        <v>0.32</v>
      </c>
      <c r="H5" s="35">
        <f t="shared" si="3"/>
        <v>0.4</v>
      </c>
      <c r="I5" s="35">
        <f t="shared" si="3"/>
        <v>0.48</v>
      </c>
      <c r="J5" s="35">
        <f t="shared" si="3"/>
        <v>0.56</v>
      </c>
      <c r="K5" s="35">
        <f t="shared" si="3"/>
        <v>0.64</v>
      </c>
      <c r="L5" s="35">
        <f t="shared" si="3"/>
        <v>0.72</v>
      </c>
    </row>
    <row r="6" spans="3:12">
      <c r="C6" s="34">
        <f t="shared" si="1"/>
        <v>0.7</v>
      </c>
      <c r="D6" s="35">
        <f t="shared" ref="D6:L6" si="4">$C6*D$3</f>
        <v>0.07</v>
      </c>
      <c r="E6" s="35">
        <f t="shared" si="4"/>
        <v>0.14</v>
      </c>
      <c r="F6" s="35">
        <f t="shared" si="4"/>
        <v>0.21</v>
      </c>
      <c r="G6" s="35">
        <f t="shared" si="4"/>
        <v>0.28</v>
      </c>
      <c r="H6" s="35">
        <f t="shared" si="4"/>
        <v>0.35</v>
      </c>
      <c r="I6" s="35">
        <f t="shared" si="4"/>
        <v>0.42</v>
      </c>
      <c r="J6" s="35">
        <f t="shared" si="4"/>
        <v>0.49</v>
      </c>
      <c r="K6" s="35">
        <f t="shared" si="4"/>
        <v>0.56</v>
      </c>
      <c r="L6" s="35">
        <f t="shared" si="4"/>
        <v>0.63</v>
      </c>
    </row>
    <row r="7" spans="3:12">
      <c r="C7" s="34">
        <f t="shared" si="1"/>
        <v>0.6</v>
      </c>
      <c r="D7" s="35">
        <f t="shared" ref="D7:L7" si="5">$C7*D$3</f>
        <v>0.06</v>
      </c>
      <c r="E7" s="35">
        <f t="shared" si="5"/>
        <v>0.12</v>
      </c>
      <c r="F7" s="35">
        <f t="shared" si="5"/>
        <v>0.18</v>
      </c>
      <c r="G7" s="35">
        <f t="shared" si="5"/>
        <v>0.24</v>
      </c>
      <c r="H7" s="35">
        <f t="shared" si="5"/>
        <v>0.3</v>
      </c>
      <c r="I7" s="35">
        <f t="shared" si="5"/>
        <v>0.36</v>
      </c>
      <c r="J7" s="35">
        <f t="shared" si="5"/>
        <v>0.42</v>
      </c>
      <c r="K7" s="35">
        <f t="shared" si="5"/>
        <v>0.48</v>
      </c>
      <c r="L7" s="35">
        <f t="shared" si="5"/>
        <v>0.54</v>
      </c>
    </row>
    <row r="8" spans="3:12">
      <c r="C8" s="34">
        <f t="shared" si="1"/>
        <v>0.5</v>
      </c>
      <c r="D8" s="35">
        <f t="shared" ref="D8:L8" si="6">$C8*D$3</f>
        <v>0.05</v>
      </c>
      <c r="E8" s="35">
        <f t="shared" si="6"/>
        <v>0.1</v>
      </c>
      <c r="F8" s="35">
        <f t="shared" si="6"/>
        <v>0.15</v>
      </c>
      <c r="G8" s="35">
        <f t="shared" si="6"/>
        <v>0.2</v>
      </c>
      <c r="H8" s="35">
        <f t="shared" si="6"/>
        <v>0.25</v>
      </c>
      <c r="I8" s="35">
        <f t="shared" si="6"/>
        <v>0.3</v>
      </c>
      <c r="J8" s="35">
        <f t="shared" si="6"/>
        <v>0.35</v>
      </c>
      <c r="K8" s="35">
        <f t="shared" si="6"/>
        <v>0.4</v>
      </c>
      <c r="L8" s="35">
        <f t="shared" si="6"/>
        <v>0.45</v>
      </c>
    </row>
    <row r="9" spans="3:12">
      <c r="C9" s="34">
        <f t="shared" si="1"/>
        <v>0.4</v>
      </c>
      <c r="D9" s="35">
        <f t="shared" ref="D9:L9" si="7">$C9*D$3</f>
        <v>0.04</v>
      </c>
      <c r="E9" s="35">
        <f t="shared" si="7"/>
        <v>0.08</v>
      </c>
      <c r="F9" s="35">
        <f t="shared" si="7"/>
        <v>0.12</v>
      </c>
      <c r="G9" s="35">
        <f t="shared" si="7"/>
        <v>0.16</v>
      </c>
      <c r="H9" s="35">
        <f t="shared" si="7"/>
        <v>0.2</v>
      </c>
      <c r="I9" s="35">
        <f t="shared" si="7"/>
        <v>0.24</v>
      </c>
      <c r="J9" s="35">
        <f t="shared" si="7"/>
        <v>0.28</v>
      </c>
      <c r="K9" s="35">
        <f t="shared" si="7"/>
        <v>0.32</v>
      </c>
      <c r="L9" s="35">
        <f t="shared" si="7"/>
        <v>0.36</v>
      </c>
    </row>
    <row r="10" spans="3:12">
      <c r="C10" s="34">
        <f t="shared" si="1"/>
        <v>0.3</v>
      </c>
      <c r="D10" s="35">
        <f t="shared" ref="D10:L10" si="8">$C10*D$3</f>
        <v>0.03</v>
      </c>
      <c r="E10" s="35">
        <f t="shared" si="8"/>
        <v>0.06</v>
      </c>
      <c r="F10" s="35">
        <f t="shared" si="8"/>
        <v>0.09</v>
      </c>
      <c r="G10" s="35">
        <f t="shared" si="8"/>
        <v>0.12</v>
      </c>
      <c r="H10" s="35">
        <f t="shared" si="8"/>
        <v>0.15</v>
      </c>
      <c r="I10" s="35">
        <f t="shared" si="8"/>
        <v>0.18</v>
      </c>
      <c r="J10" s="35">
        <f t="shared" si="8"/>
        <v>0.21</v>
      </c>
      <c r="K10" s="35">
        <f t="shared" si="8"/>
        <v>0.24</v>
      </c>
      <c r="L10" s="35">
        <f t="shared" si="8"/>
        <v>0.27</v>
      </c>
    </row>
    <row r="11" spans="3:12">
      <c r="C11" s="34">
        <f t="shared" si="1"/>
        <v>0.2</v>
      </c>
      <c r="D11" s="35">
        <f t="shared" ref="D11:L11" si="9">$C11*D$3</f>
        <v>0.02</v>
      </c>
      <c r="E11" s="35">
        <f t="shared" si="9"/>
        <v>0.04</v>
      </c>
      <c r="F11" s="35">
        <f t="shared" si="9"/>
        <v>0.06</v>
      </c>
      <c r="G11" s="35">
        <f t="shared" si="9"/>
        <v>0.08</v>
      </c>
      <c r="H11" s="35">
        <f t="shared" si="9"/>
        <v>0.1</v>
      </c>
      <c r="I11" s="35">
        <f t="shared" si="9"/>
        <v>0.12</v>
      </c>
      <c r="J11" s="35">
        <f t="shared" si="9"/>
        <v>0.14</v>
      </c>
      <c r="K11" s="35">
        <f t="shared" si="9"/>
        <v>0.16</v>
      </c>
      <c r="L11" s="35">
        <f t="shared" si="9"/>
        <v>0.18</v>
      </c>
    </row>
    <row r="12" spans="3:12">
      <c r="C12" s="34">
        <v>0.1</v>
      </c>
      <c r="D12" s="35">
        <f t="shared" ref="D12:L12" si="10">$C12*D$3</f>
        <v>0.01</v>
      </c>
      <c r="E12" s="35">
        <f t="shared" si="10"/>
        <v>0.02</v>
      </c>
      <c r="F12" s="35">
        <f t="shared" si="10"/>
        <v>0.03</v>
      </c>
      <c r="G12" s="35">
        <f t="shared" si="10"/>
        <v>0.04</v>
      </c>
      <c r="H12" s="35">
        <f t="shared" si="10"/>
        <v>0.05</v>
      </c>
      <c r="I12" s="35">
        <f t="shared" si="10"/>
        <v>0.06</v>
      </c>
      <c r="J12" s="35">
        <f t="shared" si="10"/>
        <v>0.07</v>
      </c>
      <c r="K12" s="35">
        <f t="shared" si="10"/>
        <v>0.08</v>
      </c>
      <c r="L12" s="35">
        <f t="shared" si="10"/>
        <v>0.09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2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1000"/>
  <sheetViews>
    <sheetView workbookViewId="0">
      <selection activeCell="A1" sqref="A1"/>
    </sheetView>
  </sheetViews>
  <sheetFormatPr defaultColWidth="14.4285714285714" defaultRowHeight="15" customHeight="1"/>
  <cols>
    <col min="1" max="1" width="13.1428571428571" customWidth="1"/>
    <col min="2" max="2" width="12.7142857142857" customWidth="1"/>
    <col min="3" max="3" width="14.8571428571429" customWidth="1"/>
    <col min="4" max="4" width="16.2857142857143" customWidth="1"/>
    <col min="5" max="5" width="13.1428571428571" customWidth="1"/>
    <col min="6" max="6" width="14.8571428571429" customWidth="1"/>
    <col min="7" max="7" width="12.7142857142857" customWidth="1"/>
    <col min="8" max="8" width="17.7142857142857" customWidth="1"/>
    <col min="9" max="9" width="18.7142857142857" customWidth="1"/>
    <col min="10" max="10" width="9.28571428571429" customWidth="1"/>
    <col min="11" max="11" width="6.85714285714286" customWidth="1"/>
    <col min="12" max="12" width="7.57142857142857" customWidth="1"/>
    <col min="13" max="13" width="7" customWidth="1"/>
    <col min="14" max="14" width="7.57142857142857" customWidth="1"/>
    <col min="15" max="15" width="9.28571428571429" customWidth="1"/>
    <col min="16" max="16" width="14.1428571428571" customWidth="1"/>
    <col min="17" max="17" width="10.8571428571429" customWidth="1"/>
    <col min="18" max="18" width="7.71428571428571" customWidth="1"/>
    <col min="19" max="19" width="12.1428571428571" customWidth="1"/>
    <col min="20" max="20" width="5.28571428571429" customWidth="1"/>
    <col min="21" max="21" width="9" customWidth="1"/>
    <col min="22" max="22" width="11.2857142857143" customWidth="1"/>
    <col min="23" max="26" width="8.71428571428571" customWidth="1"/>
  </cols>
  <sheetData>
    <row r="2" spans="1:2">
      <c r="A2" s="9" t="s">
        <v>77</v>
      </c>
      <c r="B2" s="9" t="s">
        <v>78</v>
      </c>
    </row>
    <row r="4" spans="1:22">
      <c r="A4" s="1"/>
      <c r="B4" s="2"/>
      <c r="C4" s="1"/>
      <c r="D4" s="3"/>
      <c r="E4" s="1" t="s">
        <v>79</v>
      </c>
      <c r="F4" s="1" t="s">
        <v>77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2"/>
    </row>
    <row r="5" spans="1:22">
      <c r="A5" s="1" t="s">
        <v>80</v>
      </c>
      <c r="B5" s="1" t="s">
        <v>81</v>
      </c>
      <c r="C5" s="1" t="s">
        <v>79</v>
      </c>
      <c r="D5" s="11" t="s">
        <v>82</v>
      </c>
      <c r="E5" s="1" t="s">
        <v>80</v>
      </c>
      <c r="F5" s="1" t="s">
        <v>83</v>
      </c>
      <c r="G5" s="29" t="s">
        <v>84</v>
      </c>
      <c r="H5" s="29" t="s">
        <v>85</v>
      </c>
      <c r="I5" s="29" t="s">
        <v>86</v>
      </c>
      <c r="J5" s="29" t="s">
        <v>87</v>
      </c>
      <c r="K5" s="29" t="s">
        <v>88</v>
      </c>
      <c r="L5" s="29" t="s">
        <v>89</v>
      </c>
      <c r="M5" s="29" t="s">
        <v>90</v>
      </c>
      <c r="N5" s="29" t="s">
        <v>91</v>
      </c>
      <c r="O5" s="29" t="s">
        <v>92</v>
      </c>
      <c r="P5" s="29" t="s">
        <v>93</v>
      </c>
      <c r="Q5" s="29" t="s">
        <v>94</v>
      </c>
      <c r="R5" s="29" t="s">
        <v>95</v>
      </c>
      <c r="S5" s="29" t="s">
        <v>96</v>
      </c>
      <c r="T5" s="29" t="s">
        <v>97</v>
      </c>
      <c r="U5" s="29" t="s">
        <v>98</v>
      </c>
      <c r="V5" s="3" t="s">
        <v>99</v>
      </c>
    </row>
    <row r="6" spans="1:22">
      <c r="A6" s="1" t="s">
        <v>100</v>
      </c>
      <c r="B6" s="5">
        <v>43843</v>
      </c>
      <c r="C6" s="1"/>
      <c r="D6" s="11"/>
      <c r="E6" s="1" t="s">
        <v>100</v>
      </c>
      <c r="F6" s="1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3"/>
    </row>
    <row r="7" spans="1:22">
      <c r="A7" s="6"/>
      <c r="B7" s="30">
        <v>43844</v>
      </c>
      <c r="C7" s="13"/>
      <c r="D7" s="4">
        <v>0</v>
      </c>
      <c r="E7" s="12" t="s">
        <v>101</v>
      </c>
      <c r="F7" s="13"/>
      <c r="J7">
        <v>0</v>
      </c>
      <c r="K7">
        <v>2</v>
      </c>
      <c r="L7">
        <v>6</v>
      </c>
      <c r="M7">
        <v>5</v>
      </c>
      <c r="V7" s="33">
        <v>13</v>
      </c>
    </row>
    <row r="8" spans="1:22">
      <c r="A8" s="6"/>
      <c r="B8" s="30">
        <v>43845</v>
      </c>
      <c r="C8" s="13"/>
      <c r="D8" s="4">
        <v>0</v>
      </c>
      <c r="E8" s="12" t="s">
        <v>102</v>
      </c>
      <c r="F8" s="13"/>
      <c r="N8">
        <v>8</v>
      </c>
      <c r="O8">
        <v>11</v>
      </c>
      <c r="P8">
        <v>14</v>
      </c>
      <c r="Q8">
        <v>16</v>
      </c>
      <c r="R8">
        <v>20</v>
      </c>
      <c r="S8">
        <v>26</v>
      </c>
      <c r="T8">
        <v>427</v>
      </c>
      <c r="U8">
        <v>20198</v>
      </c>
      <c r="V8" s="33">
        <v>20720</v>
      </c>
    </row>
    <row r="9" spans="1:22">
      <c r="A9" s="6"/>
      <c r="B9" s="30">
        <v>43846</v>
      </c>
      <c r="C9" s="13"/>
      <c r="D9" s="4">
        <v>0</v>
      </c>
      <c r="E9" s="12" t="s">
        <v>103</v>
      </c>
      <c r="F9" s="13"/>
      <c r="U9">
        <v>940532</v>
      </c>
      <c r="V9" s="33">
        <v>940532</v>
      </c>
    </row>
    <row r="10" spans="1:22">
      <c r="A10" s="6"/>
      <c r="B10" s="30">
        <v>43847</v>
      </c>
      <c r="C10" s="13"/>
      <c r="D10" s="4">
        <v>0</v>
      </c>
      <c r="E10" s="12" t="s">
        <v>104</v>
      </c>
      <c r="F10" s="13"/>
      <c r="U10">
        <v>2587697</v>
      </c>
      <c r="V10" s="33">
        <v>2587697</v>
      </c>
    </row>
    <row r="11" spans="1:22">
      <c r="A11" s="6"/>
      <c r="B11" s="30">
        <v>43848</v>
      </c>
      <c r="C11" s="13"/>
      <c r="D11" s="4">
        <v>0</v>
      </c>
      <c r="E11" s="12" t="s">
        <v>105</v>
      </c>
      <c r="F11" s="13"/>
      <c r="U11">
        <v>3356786</v>
      </c>
      <c r="V11" s="33">
        <v>3356786</v>
      </c>
    </row>
    <row r="12" spans="1:22">
      <c r="A12" s="6"/>
      <c r="B12" s="30">
        <v>43849</v>
      </c>
      <c r="C12" s="13"/>
      <c r="D12" s="4">
        <v>1</v>
      </c>
      <c r="E12" s="12" t="s">
        <v>106</v>
      </c>
      <c r="F12" s="13"/>
      <c r="U12">
        <v>4071515</v>
      </c>
      <c r="V12" s="33">
        <v>4071515</v>
      </c>
    </row>
    <row r="13" spans="1:22">
      <c r="A13" s="6"/>
      <c r="B13" s="30">
        <v>43850</v>
      </c>
      <c r="C13" s="13"/>
      <c r="D13" s="4">
        <v>1</v>
      </c>
      <c r="E13" s="12" t="s">
        <v>107</v>
      </c>
      <c r="F13" s="13"/>
      <c r="U13">
        <v>5012256</v>
      </c>
      <c r="V13" s="33">
        <v>5012256</v>
      </c>
    </row>
    <row r="14" spans="1:22">
      <c r="A14" s="6"/>
      <c r="B14" s="30">
        <v>43851</v>
      </c>
      <c r="C14" s="13"/>
      <c r="D14" s="4">
        <v>2</v>
      </c>
      <c r="E14" s="12" t="s">
        <v>108</v>
      </c>
      <c r="F14" s="13"/>
      <c r="U14">
        <v>5648154</v>
      </c>
      <c r="V14" s="33">
        <v>5648154</v>
      </c>
    </row>
    <row r="15" spans="1:22">
      <c r="A15" s="6"/>
      <c r="B15" s="30">
        <v>43852</v>
      </c>
      <c r="C15" s="13"/>
      <c r="D15" s="4">
        <v>2</v>
      </c>
      <c r="E15" s="12" t="s">
        <v>109</v>
      </c>
      <c r="F15" s="13"/>
      <c r="U15">
        <v>6528245</v>
      </c>
      <c r="V15" s="33">
        <v>6528245</v>
      </c>
    </row>
    <row r="16" spans="1:22">
      <c r="A16" s="6"/>
      <c r="B16" s="30">
        <v>43853</v>
      </c>
      <c r="C16" s="13"/>
      <c r="D16" s="4">
        <v>2</v>
      </c>
      <c r="E16" s="12" t="s">
        <v>110</v>
      </c>
      <c r="F16" s="13"/>
      <c r="U16">
        <v>7206395</v>
      </c>
      <c r="V16" s="33">
        <v>7206395</v>
      </c>
    </row>
    <row r="17" spans="1:22">
      <c r="A17" s="6"/>
      <c r="B17" s="30">
        <v>43854</v>
      </c>
      <c r="C17" s="13"/>
      <c r="D17" s="4">
        <v>2</v>
      </c>
      <c r="E17" s="12" t="s">
        <v>111</v>
      </c>
      <c r="F17" s="13"/>
      <c r="U17">
        <v>9269261</v>
      </c>
      <c r="V17" s="33">
        <v>9269261</v>
      </c>
    </row>
    <row r="18" spans="1:22">
      <c r="A18" s="6"/>
      <c r="B18" s="30">
        <v>43855</v>
      </c>
      <c r="C18" s="13"/>
      <c r="D18" s="4">
        <v>2</v>
      </c>
      <c r="E18" s="12" t="s">
        <v>112</v>
      </c>
      <c r="F18" s="13"/>
      <c r="U18">
        <v>11931561</v>
      </c>
      <c r="V18" s="33">
        <v>11931561</v>
      </c>
    </row>
    <row r="19" spans="1:22">
      <c r="A19" s="6"/>
      <c r="B19" s="30">
        <v>43856</v>
      </c>
      <c r="C19" s="13"/>
      <c r="D19" s="4">
        <v>2</v>
      </c>
      <c r="E19" s="12" t="s">
        <v>113</v>
      </c>
      <c r="F19" s="13"/>
      <c r="U19">
        <v>13240568</v>
      </c>
      <c r="V19" s="33">
        <v>13240568</v>
      </c>
    </row>
    <row r="20" spans="1:22">
      <c r="A20" s="6"/>
      <c r="B20" s="30">
        <v>43857</v>
      </c>
      <c r="C20" s="13"/>
      <c r="D20" s="4">
        <v>2</v>
      </c>
      <c r="E20" s="12" t="s">
        <v>114</v>
      </c>
      <c r="F20" s="13"/>
      <c r="U20">
        <v>3571863</v>
      </c>
      <c r="V20" s="33">
        <v>3571863</v>
      </c>
    </row>
    <row r="21" ht="15.75" customHeight="1" spans="1:22">
      <c r="A21" s="6"/>
      <c r="B21" s="30">
        <v>43858</v>
      </c>
      <c r="C21" s="13"/>
      <c r="D21" s="4">
        <v>2</v>
      </c>
      <c r="E21" s="7" t="s">
        <v>99</v>
      </c>
      <c r="F21" s="7"/>
      <c r="G21" s="31"/>
      <c r="H21" s="31"/>
      <c r="I21" s="31"/>
      <c r="J21" s="31">
        <v>0</v>
      </c>
      <c r="K21" s="31">
        <v>2</v>
      </c>
      <c r="L21" s="31">
        <v>6</v>
      </c>
      <c r="M21" s="31">
        <v>5</v>
      </c>
      <c r="N21" s="31">
        <v>8</v>
      </c>
      <c r="O21" s="31">
        <v>11</v>
      </c>
      <c r="P21" s="31">
        <v>14</v>
      </c>
      <c r="Q21" s="31">
        <v>16</v>
      </c>
      <c r="R21" s="31">
        <v>20</v>
      </c>
      <c r="S21" s="31">
        <v>26</v>
      </c>
      <c r="T21" s="31">
        <v>427</v>
      </c>
      <c r="U21" s="31">
        <v>73385031</v>
      </c>
      <c r="V21" s="9">
        <v>73385566</v>
      </c>
    </row>
    <row r="22" ht="15.75" customHeight="1" spans="1:4">
      <c r="A22" s="6"/>
      <c r="B22" s="30">
        <v>43859</v>
      </c>
      <c r="C22" s="13"/>
      <c r="D22" s="4">
        <v>2</v>
      </c>
    </row>
    <row r="23" ht="15.75" customHeight="1" spans="1:4">
      <c r="A23" s="6"/>
      <c r="B23" s="30">
        <v>43860</v>
      </c>
      <c r="C23" s="13"/>
      <c r="D23" s="4">
        <v>2</v>
      </c>
    </row>
    <row r="24" ht="15.75" customHeight="1" spans="1:9">
      <c r="A24" s="6"/>
      <c r="B24" s="30">
        <v>43861</v>
      </c>
      <c r="C24" s="13"/>
      <c r="D24" s="4">
        <v>2</v>
      </c>
      <c r="E24" s="1"/>
      <c r="F24" s="1"/>
      <c r="G24" s="1"/>
      <c r="H24" s="2"/>
      <c r="I24" s="32"/>
    </row>
    <row r="25" ht="15.75" customHeight="1" spans="1:9">
      <c r="A25" s="1" t="s">
        <v>115</v>
      </c>
      <c r="B25" s="2"/>
      <c r="C25" s="1"/>
      <c r="D25" s="11">
        <v>24</v>
      </c>
      <c r="E25" s="1" t="s">
        <v>80</v>
      </c>
      <c r="F25" s="1" t="s">
        <v>82</v>
      </c>
      <c r="G25" s="29" t="s">
        <v>79</v>
      </c>
      <c r="H25" s="29" t="s">
        <v>116</v>
      </c>
      <c r="I25" s="11" t="s">
        <v>117</v>
      </c>
    </row>
    <row r="26" ht="15.75" customHeight="1" spans="1:9">
      <c r="A26" s="1" t="s">
        <v>101</v>
      </c>
      <c r="B26" s="5">
        <v>43862</v>
      </c>
      <c r="C26" s="1"/>
      <c r="D26" s="11">
        <v>2</v>
      </c>
      <c r="E26" s="1" t="s">
        <v>100</v>
      </c>
      <c r="F26" s="1">
        <v>24</v>
      </c>
      <c r="G26" s="29"/>
      <c r="H26" s="29" t="e">
        <v>#DIV/0!</v>
      </c>
      <c r="I26" s="11" t="e">
        <v>#DIV/0!</v>
      </c>
    </row>
    <row r="27" ht="15.75" customHeight="1" spans="1:9">
      <c r="A27" s="6"/>
      <c r="B27" s="30">
        <v>43863</v>
      </c>
      <c r="C27" s="13"/>
      <c r="D27" s="4">
        <v>2</v>
      </c>
      <c r="E27" s="12" t="s">
        <v>101</v>
      </c>
      <c r="F27" s="13">
        <v>202</v>
      </c>
      <c r="G27">
        <v>13</v>
      </c>
      <c r="H27">
        <v>15.5384615384615</v>
      </c>
      <c r="I27" s="4">
        <v>15.5384615384615</v>
      </c>
    </row>
    <row r="28" ht="15.75" customHeight="1" spans="1:9">
      <c r="A28" s="6"/>
      <c r="B28" s="30">
        <v>43864</v>
      </c>
      <c r="C28" s="13"/>
      <c r="D28" s="4">
        <v>3</v>
      </c>
      <c r="E28" s="12" t="s">
        <v>102</v>
      </c>
      <c r="F28" s="13">
        <v>1204026</v>
      </c>
      <c r="G28">
        <v>20720</v>
      </c>
      <c r="H28">
        <v>58.1093629343629</v>
      </c>
      <c r="I28" s="4">
        <v>58.1093629343629</v>
      </c>
    </row>
    <row r="29" ht="15.75" customHeight="1" spans="1:9">
      <c r="A29" s="6"/>
      <c r="B29" s="30">
        <v>43865</v>
      </c>
      <c r="C29" s="13"/>
      <c r="D29" s="4">
        <v>3</v>
      </c>
      <c r="E29" s="12" t="s">
        <v>103</v>
      </c>
      <c r="F29" s="13">
        <v>19625148</v>
      </c>
      <c r="G29">
        <v>940532</v>
      </c>
      <c r="H29">
        <v>20.866007748806</v>
      </c>
      <c r="I29" s="4">
        <v>20.866007748806</v>
      </c>
    </row>
    <row r="30" ht="15.75" customHeight="1" spans="1:9">
      <c r="A30" s="6"/>
      <c r="B30" s="30">
        <v>43866</v>
      </c>
      <c r="C30" s="13"/>
      <c r="D30" s="4">
        <v>3</v>
      </c>
      <c r="E30" s="12" t="s">
        <v>104</v>
      </c>
      <c r="F30" s="13">
        <v>45271651</v>
      </c>
      <c r="G30">
        <v>2587697</v>
      </c>
      <c r="H30">
        <v>17.4949582582505</v>
      </c>
      <c r="I30" s="4">
        <v>17.4949582582505</v>
      </c>
    </row>
    <row r="31" ht="15.75" customHeight="1" spans="1:9">
      <c r="A31" s="6"/>
      <c r="B31" s="30">
        <v>43867</v>
      </c>
      <c r="C31" s="13"/>
      <c r="D31" s="4">
        <v>5</v>
      </c>
      <c r="E31" s="12" t="s">
        <v>105</v>
      </c>
      <c r="F31" s="13">
        <v>64576045</v>
      </c>
      <c r="G31">
        <v>3356786</v>
      </c>
      <c r="H31">
        <v>19.2374625609139</v>
      </c>
      <c r="I31" s="4">
        <v>19.2374625609139</v>
      </c>
    </row>
    <row r="32" ht="15.75" customHeight="1" spans="1:9">
      <c r="A32" s="6"/>
      <c r="B32" s="30">
        <v>43868</v>
      </c>
      <c r="C32" s="13"/>
      <c r="D32" s="4">
        <v>5</v>
      </c>
      <c r="E32" s="12" t="s">
        <v>106</v>
      </c>
      <c r="F32" s="13">
        <v>110431335</v>
      </c>
      <c r="G32">
        <v>4071515</v>
      </c>
      <c r="H32">
        <v>27.1229100224364</v>
      </c>
      <c r="I32" s="4">
        <v>27.1229100224364</v>
      </c>
    </row>
    <row r="33" ht="15.75" customHeight="1" spans="1:9">
      <c r="A33" s="6"/>
      <c r="B33" s="30">
        <v>43869</v>
      </c>
      <c r="C33" s="13"/>
      <c r="D33" s="4">
        <v>5</v>
      </c>
      <c r="E33" s="12" t="s">
        <v>107</v>
      </c>
      <c r="F33" s="13">
        <v>165002878</v>
      </c>
      <c r="G33">
        <v>5012256</v>
      </c>
      <c r="H33">
        <v>32.9198823842996</v>
      </c>
      <c r="I33" s="4">
        <v>32.9198823842996</v>
      </c>
    </row>
    <row r="34" ht="15.75" customHeight="1" spans="1:9">
      <c r="A34" s="6"/>
      <c r="B34" s="30">
        <v>43870</v>
      </c>
      <c r="C34" s="13"/>
      <c r="D34" s="4">
        <v>5</v>
      </c>
      <c r="E34" s="12" t="s">
        <v>108</v>
      </c>
      <c r="F34" s="13">
        <v>197441536</v>
      </c>
      <c r="G34">
        <v>5648154</v>
      </c>
      <c r="H34">
        <v>34.9568258939115</v>
      </c>
      <c r="I34" s="4">
        <v>34.9568258939115</v>
      </c>
    </row>
    <row r="35" ht="15.75" customHeight="1" spans="1:9">
      <c r="A35" s="6"/>
      <c r="B35" s="30">
        <v>43871</v>
      </c>
      <c r="C35" s="13">
        <v>0</v>
      </c>
      <c r="D35" s="4">
        <v>5</v>
      </c>
      <c r="E35" s="12" t="s">
        <v>109</v>
      </c>
      <c r="F35" s="13">
        <v>248878446</v>
      </c>
      <c r="G35">
        <v>6528245</v>
      </c>
      <c r="H35">
        <v>38.1233311556169</v>
      </c>
      <c r="I35" s="4">
        <v>38.1233311556169</v>
      </c>
    </row>
    <row r="36" ht="15.75" customHeight="1" spans="1:9">
      <c r="A36" s="6"/>
      <c r="B36" s="30">
        <v>43872</v>
      </c>
      <c r="C36" s="13">
        <v>0</v>
      </c>
      <c r="D36" s="4">
        <v>5</v>
      </c>
      <c r="E36" s="12" t="s">
        <v>110</v>
      </c>
      <c r="F36" s="13">
        <v>336941092</v>
      </c>
      <c r="G36">
        <v>7206395</v>
      </c>
      <c r="H36">
        <v>46.7558456065758</v>
      </c>
      <c r="I36" s="4">
        <v>46.7558456065758</v>
      </c>
    </row>
    <row r="37" ht="15.75" customHeight="1" spans="1:9">
      <c r="A37" s="6"/>
      <c r="B37" s="30">
        <v>43873</v>
      </c>
      <c r="C37" s="13">
        <v>0</v>
      </c>
      <c r="D37" s="4">
        <v>5</v>
      </c>
      <c r="E37" s="12" t="s">
        <v>111</v>
      </c>
      <c r="F37" s="13">
        <v>522459627</v>
      </c>
      <c r="G37">
        <v>9269261</v>
      </c>
      <c r="H37">
        <v>56.3647551838275</v>
      </c>
      <c r="I37" s="4">
        <v>56.3647551838275</v>
      </c>
    </row>
    <row r="38" ht="15.75" customHeight="1" spans="1:9">
      <c r="A38" s="6"/>
      <c r="B38" s="30">
        <v>43874</v>
      </c>
      <c r="C38" s="13">
        <v>0</v>
      </c>
      <c r="D38" s="4">
        <v>6</v>
      </c>
      <c r="E38" s="12" t="s">
        <v>112</v>
      </c>
      <c r="F38" s="13">
        <v>722878471</v>
      </c>
      <c r="G38">
        <v>11931561</v>
      </c>
      <c r="H38">
        <v>60.5854063018242</v>
      </c>
      <c r="I38" s="4">
        <v>60.5854063018242</v>
      </c>
    </row>
    <row r="39" ht="15.75" customHeight="1" spans="1:9">
      <c r="A39" s="6"/>
      <c r="B39" s="30">
        <v>43875</v>
      </c>
      <c r="C39" s="13">
        <v>0</v>
      </c>
      <c r="D39" s="4">
        <v>7</v>
      </c>
      <c r="E39" s="12" t="s">
        <v>113</v>
      </c>
      <c r="F39" s="13">
        <v>766103297</v>
      </c>
      <c r="G39">
        <v>13240568</v>
      </c>
      <c r="H39">
        <v>57.8603045579314</v>
      </c>
      <c r="I39" s="4">
        <v>57.8603045579314</v>
      </c>
    </row>
    <row r="40" ht="15.75" customHeight="1" spans="1:9">
      <c r="A40" s="6"/>
      <c r="B40" s="30">
        <v>43876</v>
      </c>
      <c r="C40" s="13">
        <v>0</v>
      </c>
      <c r="D40" s="4">
        <v>7</v>
      </c>
      <c r="E40" s="12" t="s">
        <v>114</v>
      </c>
      <c r="F40" s="13">
        <v>200084504</v>
      </c>
      <c r="G40">
        <v>3571863</v>
      </c>
      <c r="H40">
        <v>56.0168472307029</v>
      </c>
      <c r="I40" s="4">
        <v>56.0168472307029</v>
      </c>
    </row>
    <row r="41" ht="15.75" customHeight="1" spans="1:9">
      <c r="A41" s="6"/>
      <c r="B41" s="30">
        <v>43877</v>
      </c>
      <c r="C41" s="13">
        <v>0</v>
      </c>
      <c r="D41" s="4">
        <v>7</v>
      </c>
      <c r="E41" s="7" t="s">
        <v>99</v>
      </c>
      <c r="F41" s="7">
        <v>3400898282</v>
      </c>
      <c r="G41" s="31">
        <v>73385566</v>
      </c>
      <c r="H41" s="31">
        <v>46.3428773173188</v>
      </c>
      <c r="I41" s="14">
        <v>46.3428773173188</v>
      </c>
    </row>
    <row r="42" ht="15.75" customHeight="1" spans="1:4">
      <c r="A42" s="6"/>
      <c r="B42" s="30">
        <v>43878</v>
      </c>
      <c r="C42" s="13">
        <v>0</v>
      </c>
      <c r="D42" s="4">
        <v>7</v>
      </c>
    </row>
    <row r="43" ht="15.75" customHeight="1" spans="1:4">
      <c r="A43" s="6"/>
      <c r="B43" s="30">
        <v>43879</v>
      </c>
      <c r="C43" s="13">
        <v>0</v>
      </c>
      <c r="D43" s="4">
        <v>7</v>
      </c>
    </row>
    <row r="44" ht="15.75" customHeight="1" spans="1:4">
      <c r="A44" s="6"/>
      <c r="B44" s="30">
        <v>43880</v>
      </c>
      <c r="C44" s="13">
        <v>0</v>
      </c>
      <c r="D44" s="4">
        <v>7</v>
      </c>
    </row>
    <row r="45" ht="15.75" customHeight="1" spans="1:4">
      <c r="A45" s="6"/>
      <c r="B45" s="30">
        <v>43881</v>
      </c>
      <c r="C45" s="13">
        <v>0</v>
      </c>
      <c r="D45" s="4">
        <v>7</v>
      </c>
    </row>
    <row r="46" ht="15.75" customHeight="1" spans="1:4">
      <c r="A46" s="6"/>
      <c r="B46" s="30">
        <v>43882</v>
      </c>
      <c r="C46" s="13">
        <v>0</v>
      </c>
      <c r="D46" s="4">
        <v>7</v>
      </c>
    </row>
    <row r="47" ht="15.75" customHeight="1" spans="1:4">
      <c r="A47" s="6"/>
      <c r="B47" s="30">
        <v>43883</v>
      </c>
      <c r="C47" s="13">
        <v>0</v>
      </c>
      <c r="D47" s="4">
        <v>7</v>
      </c>
    </row>
    <row r="48" ht="15.75" customHeight="1" spans="1:4">
      <c r="A48" s="6"/>
      <c r="B48" s="30">
        <v>43884</v>
      </c>
      <c r="C48" s="13">
        <v>0</v>
      </c>
      <c r="D48" s="4">
        <v>8</v>
      </c>
    </row>
    <row r="49" ht="15.75" customHeight="1" spans="1:4">
      <c r="A49" s="6"/>
      <c r="B49" s="30">
        <v>43885</v>
      </c>
      <c r="C49" s="13">
        <v>0</v>
      </c>
      <c r="D49" s="4">
        <v>9</v>
      </c>
    </row>
    <row r="50" ht="15.75" customHeight="1" spans="1:4">
      <c r="A50" s="6"/>
      <c r="B50" s="30">
        <v>43886</v>
      </c>
      <c r="C50" s="13">
        <v>0</v>
      </c>
      <c r="D50" s="4">
        <v>10</v>
      </c>
    </row>
    <row r="51" ht="15.75" customHeight="1" spans="1:4">
      <c r="A51" s="6"/>
      <c r="B51" s="30">
        <v>43887</v>
      </c>
      <c r="C51" s="13">
        <v>2</v>
      </c>
      <c r="D51" s="4">
        <v>12</v>
      </c>
    </row>
    <row r="52" ht="15.75" customHeight="1" spans="1:4">
      <c r="A52" s="6"/>
      <c r="B52" s="30">
        <v>43888</v>
      </c>
      <c r="C52" s="13">
        <v>2</v>
      </c>
      <c r="D52" s="4">
        <v>13</v>
      </c>
    </row>
    <row r="53" ht="15.75" customHeight="1" spans="1:4">
      <c r="A53" s="6"/>
      <c r="B53" s="30">
        <v>43889</v>
      </c>
      <c r="C53" s="13">
        <v>4</v>
      </c>
      <c r="D53" s="4">
        <v>15</v>
      </c>
    </row>
    <row r="54" ht="15.75" customHeight="1" spans="1:4">
      <c r="A54" s="6"/>
      <c r="B54" s="30">
        <v>43890</v>
      </c>
      <c r="C54" s="13">
        <v>5</v>
      </c>
      <c r="D54" s="4">
        <v>18</v>
      </c>
    </row>
    <row r="55" ht="15.75" customHeight="1" spans="1:4">
      <c r="A55" s="1" t="s">
        <v>118</v>
      </c>
      <c r="B55" s="2"/>
      <c r="C55" s="1">
        <v>13</v>
      </c>
      <c r="D55" s="11">
        <v>202</v>
      </c>
    </row>
    <row r="56" ht="15.75" customHeight="1" spans="1:4">
      <c r="A56" s="1" t="s">
        <v>102</v>
      </c>
      <c r="B56" s="5">
        <v>43891</v>
      </c>
      <c r="C56" s="1">
        <v>8</v>
      </c>
      <c r="D56" s="11">
        <v>42</v>
      </c>
    </row>
    <row r="57" ht="15.75" customHeight="1" spans="1:4">
      <c r="A57" s="6"/>
      <c r="B57" s="30">
        <v>43892</v>
      </c>
      <c r="C57" s="13">
        <v>11</v>
      </c>
      <c r="D57" s="4">
        <v>72</v>
      </c>
    </row>
    <row r="58" ht="15.75" customHeight="1" spans="1:4">
      <c r="A58" s="6"/>
      <c r="B58" s="30">
        <v>43893</v>
      </c>
      <c r="C58" s="13">
        <v>14</v>
      </c>
      <c r="D58" s="4">
        <v>114</v>
      </c>
    </row>
    <row r="59" ht="15.75" customHeight="1" spans="1:4">
      <c r="A59" s="6"/>
      <c r="B59" s="30">
        <v>43894</v>
      </c>
      <c r="C59" s="13">
        <v>16</v>
      </c>
      <c r="D59" s="4">
        <v>240</v>
      </c>
    </row>
    <row r="60" ht="15.75" customHeight="1" spans="1:4">
      <c r="A60" s="6"/>
      <c r="B60" s="30">
        <v>43895</v>
      </c>
      <c r="C60" s="13">
        <v>20</v>
      </c>
      <c r="D60" s="4">
        <v>305</v>
      </c>
    </row>
    <row r="61" ht="15.75" customHeight="1" spans="1:4">
      <c r="A61" s="6"/>
      <c r="B61" s="30">
        <v>43896</v>
      </c>
      <c r="C61" s="13">
        <v>26</v>
      </c>
      <c r="D61" s="4">
        <v>437</v>
      </c>
    </row>
    <row r="62" ht="15.75" customHeight="1" spans="1:4">
      <c r="A62" s="6"/>
      <c r="B62" s="30">
        <v>43897</v>
      </c>
      <c r="C62" s="13">
        <v>27</v>
      </c>
      <c r="D62" s="4">
        <v>574</v>
      </c>
    </row>
    <row r="63" ht="15.75" customHeight="1" spans="1:4">
      <c r="A63" s="6"/>
      <c r="B63" s="30">
        <v>43898</v>
      </c>
      <c r="C63" s="13">
        <v>31</v>
      </c>
      <c r="D63" s="4">
        <v>744</v>
      </c>
    </row>
    <row r="64" ht="15.75" customHeight="1" spans="1:4">
      <c r="A64" s="6"/>
      <c r="B64" s="30">
        <v>43899</v>
      </c>
      <c r="C64" s="13">
        <v>35</v>
      </c>
      <c r="D64" s="4">
        <v>1020</v>
      </c>
    </row>
    <row r="65" ht="15.75" customHeight="1" spans="1:4">
      <c r="A65" s="6"/>
      <c r="B65" s="30">
        <v>43900</v>
      </c>
      <c r="C65" s="13">
        <v>37</v>
      </c>
      <c r="D65" s="4">
        <v>1405</v>
      </c>
    </row>
    <row r="66" ht="15.75" customHeight="1" spans="1:4">
      <c r="A66" s="6"/>
      <c r="B66" s="30">
        <v>43901</v>
      </c>
      <c r="C66" s="13">
        <v>43</v>
      </c>
      <c r="D66" s="4">
        <v>1823</v>
      </c>
    </row>
    <row r="67" ht="15.75" customHeight="1" spans="1:4">
      <c r="A67" s="6"/>
      <c r="B67" s="30">
        <v>43902</v>
      </c>
      <c r="C67" s="13">
        <v>52</v>
      </c>
      <c r="D67" s="4">
        <v>2505</v>
      </c>
    </row>
    <row r="68" ht="15.75" customHeight="1" spans="1:4">
      <c r="A68" s="6"/>
      <c r="B68" s="30">
        <v>43903</v>
      </c>
      <c r="C68" s="13">
        <v>57</v>
      </c>
      <c r="D68" s="4">
        <v>3350</v>
      </c>
    </row>
    <row r="69" ht="15.75" customHeight="1" spans="1:4">
      <c r="A69" s="6"/>
      <c r="B69" s="30">
        <v>43904</v>
      </c>
      <c r="C69" s="13">
        <v>65</v>
      </c>
      <c r="D69" s="4">
        <v>4376</v>
      </c>
    </row>
    <row r="70" ht="15.75" customHeight="1" spans="1:4">
      <c r="A70" s="6"/>
      <c r="B70" s="30">
        <v>43905</v>
      </c>
      <c r="C70" s="13">
        <v>80</v>
      </c>
      <c r="D70" s="4">
        <v>5664</v>
      </c>
    </row>
    <row r="71" ht="15.75" customHeight="1" spans="1:4">
      <c r="A71" s="6"/>
      <c r="B71" s="30">
        <v>43906</v>
      </c>
      <c r="C71" s="13">
        <v>102</v>
      </c>
      <c r="D71" s="4">
        <v>7377</v>
      </c>
    </row>
    <row r="72" ht="15.75" customHeight="1" spans="1:4">
      <c r="A72" s="6"/>
      <c r="B72" s="30">
        <v>43907</v>
      </c>
      <c r="C72" s="13">
        <v>124</v>
      </c>
      <c r="D72" s="4">
        <v>9464</v>
      </c>
    </row>
    <row r="73" ht="15.75" customHeight="1" spans="1:4">
      <c r="A73" s="6"/>
      <c r="B73" s="30">
        <v>43908</v>
      </c>
      <c r="C73" s="13">
        <v>152</v>
      </c>
      <c r="D73" s="4">
        <v>12816</v>
      </c>
    </row>
    <row r="74" ht="15.75" customHeight="1" spans="1:4">
      <c r="A74" s="6"/>
      <c r="B74" s="30">
        <v>43909</v>
      </c>
      <c r="C74" s="13">
        <v>203</v>
      </c>
      <c r="D74" s="4">
        <v>17427</v>
      </c>
    </row>
    <row r="75" ht="15.75" customHeight="1" spans="1:4">
      <c r="A75" s="6"/>
      <c r="B75" s="30">
        <v>43910</v>
      </c>
      <c r="C75" s="13">
        <v>273</v>
      </c>
      <c r="D75" s="4">
        <v>23522</v>
      </c>
    </row>
    <row r="76" ht="15.75" customHeight="1" spans="1:4">
      <c r="A76" s="6"/>
      <c r="B76" s="30">
        <v>43911</v>
      </c>
      <c r="C76" s="13">
        <v>335</v>
      </c>
      <c r="D76" s="4">
        <v>30462</v>
      </c>
    </row>
    <row r="77" ht="15.75" customHeight="1" spans="1:4">
      <c r="A77" s="6"/>
      <c r="B77" s="30">
        <v>43912</v>
      </c>
      <c r="C77" s="13">
        <v>480</v>
      </c>
      <c r="D77" s="4">
        <v>39691</v>
      </c>
    </row>
    <row r="78" ht="15.75" customHeight="1" spans="1:4">
      <c r="A78" s="6"/>
      <c r="B78" s="30">
        <v>43913</v>
      </c>
      <c r="C78" s="13">
        <v>581</v>
      </c>
      <c r="D78" s="4">
        <v>50873</v>
      </c>
    </row>
    <row r="79" ht="15.75" customHeight="1" spans="1:4">
      <c r="A79" s="6"/>
      <c r="B79" s="30">
        <v>43914</v>
      </c>
      <c r="C79" s="13">
        <v>817</v>
      </c>
      <c r="D79" s="4">
        <v>61756</v>
      </c>
    </row>
    <row r="80" ht="15.75" customHeight="1" spans="1:4">
      <c r="A80" s="6"/>
      <c r="B80" s="30">
        <v>43915</v>
      </c>
      <c r="C80" s="13">
        <v>1058</v>
      </c>
      <c r="D80" s="4">
        <v>74392</v>
      </c>
    </row>
    <row r="81" ht="15.75" customHeight="1" spans="1:4">
      <c r="A81" s="6"/>
      <c r="B81" s="30">
        <v>43916</v>
      </c>
      <c r="C81" s="13">
        <v>1371</v>
      </c>
      <c r="D81" s="4">
        <v>91996</v>
      </c>
    </row>
    <row r="82" ht="15.75" customHeight="1" spans="1:4">
      <c r="A82" s="6"/>
      <c r="B82" s="30">
        <v>43917</v>
      </c>
      <c r="C82" s="13">
        <v>1781</v>
      </c>
      <c r="D82" s="4">
        <v>111219</v>
      </c>
    </row>
    <row r="83" ht="15.75" customHeight="1" spans="1:4">
      <c r="A83" s="6"/>
      <c r="B83" s="30">
        <v>43918</v>
      </c>
      <c r="C83" s="13">
        <v>2332</v>
      </c>
      <c r="D83" s="4">
        <v>130999</v>
      </c>
    </row>
    <row r="84" ht="15.75" customHeight="1" spans="1:4">
      <c r="A84" s="6"/>
      <c r="B84" s="30">
        <v>43919</v>
      </c>
      <c r="C84" s="13">
        <v>2837</v>
      </c>
      <c r="D84" s="4">
        <v>150680</v>
      </c>
    </row>
    <row r="85" ht="15.75" customHeight="1" spans="1:4">
      <c r="A85" s="6"/>
      <c r="B85" s="30">
        <v>43920</v>
      </c>
      <c r="C85" s="13">
        <v>3422</v>
      </c>
      <c r="D85" s="4">
        <v>171867</v>
      </c>
    </row>
    <row r="86" ht="15.75" customHeight="1" spans="1:4">
      <c r="A86" s="6"/>
      <c r="B86" s="30">
        <v>43921</v>
      </c>
      <c r="C86" s="13">
        <v>4330</v>
      </c>
      <c r="D86" s="4">
        <v>196814</v>
      </c>
    </row>
    <row r="87" ht="15.75" customHeight="1" spans="1:4">
      <c r="A87" s="1" t="s">
        <v>119</v>
      </c>
      <c r="B87" s="2"/>
      <c r="C87" s="1">
        <v>20720</v>
      </c>
      <c r="D87" s="11">
        <v>1204026</v>
      </c>
    </row>
    <row r="88" ht="15.75" customHeight="1" spans="1:4">
      <c r="A88" s="1" t="s">
        <v>103</v>
      </c>
      <c r="B88" s="5">
        <v>43922</v>
      </c>
      <c r="C88" s="1">
        <v>5336</v>
      </c>
      <c r="D88" s="11">
        <v>223071</v>
      </c>
    </row>
    <row r="89" ht="15.75" customHeight="1" spans="1:4">
      <c r="A89" s="6"/>
      <c r="B89" s="30">
        <v>43923</v>
      </c>
      <c r="C89" s="13">
        <v>6511</v>
      </c>
      <c r="D89" s="4">
        <v>251142</v>
      </c>
    </row>
    <row r="90" ht="15.75" customHeight="1" spans="1:4">
      <c r="A90" s="6"/>
      <c r="B90" s="30">
        <v>43924</v>
      </c>
      <c r="C90" s="13">
        <v>7798</v>
      </c>
      <c r="D90" s="4">
        <v>282980</v>
      </c>
    </row>
    <row r="91" ht="15.75" customHeight="1" spans="1:4">
      <c r="A91" s="6"/>
      <c r="B91" s="30">
        <v>43925</v>
      </c>
      <c r="C91" s="13">
        <v>9276</v>
      </c>
      <c r="D91" s="4">
        <v>316082</v>
      </c>
    </row>
    <row r="92" ht="15.75" customHeight="1" spans="1:4">
      <c r="A92" s="6"/>
      <c r="B92" s="30">
        <v>43926</v>
      </c>
      <c r="C92" s="13">
        <v>10618</v>
      </c>
      <c r="D92" s="4">
        <v>341959</v>
      </c>
    </row>
    <row r="93" ht="15.75" customHeight="1" spans="1:4">
      <c r="A93" s="6"/>
      <c r="B93" s="30">
        <v>43927</v>
      </c>
      <c r="C93" s="13">
        <v>11932</v>
      </c>
      <c r="D93" s="4">
        <v>370221</v>
      </c>
    </row>
    <row r="94" ht="15.75" customHeight="1" spans="1:4">
      <c r="A94" s="6"/>
      <c r="B94" s="30">
        <v>43928</v>
      </c>
      <c r="C94" s="13">
        <v>13970</v>
      </c>
      <c r="D94" s="4">
        <v>400651</v>
      </c>
    </row>
    <row r="95" ht="15.75" customHeight="1" spans="1:4">
      <c r="A95" s="6"/>
      <c r="B95" s="30">
        <v>43929</v>
      </c>
      <c r="C95" s="13">
        <v>15973</v>
      </c>
      <c r="D95" s="4">
        <v>431647</v>
      </c>
    </row>
    <row r="96" ht="15.75" customHeight="1" spans="1:4">
      <c r="A96" s="6"/>
      <c r="B96" s="30">
        <v>43930</v>
      </c>
      <c r="C96" s="13">
        <v>18024</v>
      </c>
      <c r="D96" s="4">
        <v>466608</v>
      </c>
    </row>
    <row r="97" ht="15.75" customHeight="1" spans="1:4">
      <c r="A97" s="6"/>
      <c r="B97" s="30">
        <v>43931</v>
      </c>
      <c r="C97" s="13">
        <v>20107</v>
      </c>
      <c r="D97" s="4">
        <v>500340</v>
      </c>
    </row>
    <row r="98" ht="15.75" customHeight="1" spans="1:4">
      <c r="A98" s="6"/>
      <c r="B98" s="30">
        <v>43932</v>
      </c>
      <c r="C98" s="13">
        <v>22182</v>
      </c>
      <c r="D98" s="4">
        <v>531622</v>
      </c>
    </row>
    <row r="99" ht="15.75" customHeight="1" spans="1:4">
      <c r="A99" s="6"/>
      <c r="B99" s="30">
        <v>43933</v>
      </c>
      <c r="C99" s="13">
        <v>23882</v>
      </c>
      <c r="D99" s="4">
        <v>559749</v>
      </c>
    </row>
    <row r="100" ht="15.75" customHeight="1" spans="1:4">
      <c r="A100" s="6"/>
      <c r="B100" s="30">
        <v>43934</v>
      </c>
      <c r="C100" s="13">
        <v>25515</v>
      </c>
      <c r="D100" s="4">
        <v>584001</v>
      </c>
    </row>
    <row r="101" ht="15.75" customHeight="1" spans="1:4">
      <c r="A101" s="6"/>
      <c r="B101" s="30">
        <v>43935</v>
      </c>
      <c r="C101" s="13">
        <v>27867</v>
      </c>
      <c r="D101" s="4">
        <v>609913</v>
      </c>
    </row>
    <row r="102" ht="15.75" customHeight="1" spans="1:4">
      <c r="A102" s="6"/>
      <c r="B102" s="30">
        <v>43936</v>
      </c>
      <c r="C102" s="13">
        <v>30412</v>
      </c>
      <c r="D102" s="4">
        <v>639896</v>
      </c>
    </row>
    <row r="103" ht="15.75" customHeight="1" spans="1:4">
      <c r="A103" s="6"/>
      <c r="B103" s="30">
        <v>43937</v>
      </c>
      <c r="C103" s="13">
        <v>32606</v>
      </c>
      <c r="D103" s="4">
        <v>671423</v>
      </c>
    </row>
    <row r="104" ht="15.75" customHeight="1" spans="1:4">
      <c r="A104" s="6"/>
      <c r="B104" s="30">
        <v>43938</v>
      </c>
      <c r="C104" s="13">
        <v>34724</v>
      </c>
      <c r="D104" s="4">
        <v>703407</v>
      </c>
    </row>
    <row r="105" ht="15.75" customHeight="1" spans="1:4">
      <c r="A105" s="6"/>
      <c r="B105" s="30">
        <v>43939</v>
      </c>
      <c r="C105" s="13">
        <v>36619</v>
      </c>
      <c r="D105" s="4">
        <v>731357</v>
      </c>
    </row>
    <row r="106" ht="15.75" customHeight="1" spans="1:4">
      <c r="A106" s="6"/>
      <c r="B106" s="30">
        <v>43940</v>
      </c>
      <c r="C106" s="13">
        <v>38382</v>
      </c>
      <c r="D106" s="4">
        <v>758880</v>
      </c>
    </row>
    <row r="107" ht="15.75" customHeight="1" spans="1:4">
      <c r="A107" s="6"/>
      <c r="B107" s="30">
        <v>43941</v>
      </c>
      <c r="C107" s="13">
        <v>40198</v>
      </c>
      <c r="D107" s="4">
        <v>784847</v>
      </c>
    </row>
    <row r="108" ht="15.75" customHeight="1" spans="1:4">
      <c r="A108" s="6"/>
      <c r="B108" s="30">
        <v>43942</v>
      </c>
      <c r="C108" s="13">
        <v>42677</v>
      </c>
      <c r="D108" s="4">
        <v>810886</v>
      </c>
    </row>
    <row r="109" ht="15.75" customHeight="1" spans="1:4">
      <c r="A109" s="6"/>
      <c r="B109" s="30">
        <v>43943</v>
      </c>
      <c r="C109" s="13">
        <v>44762</v>
      </c>
      <c r="D109" s="4">
        <v>840062</v>
      </c>
    </row>
    <row r="110" ht="15.75" customHeight="1" spans="1:4">
      <c r="A110" s="6"/>
      <c r="B110" s="30">
        <v>43944</v>
      </c>
      <c r="C110" s="13">
        <v>46571</v>
      </c>
      <c r="D110" s="4">
        <v>872015</v>
      </c>
    </row>
    <row r="111" ht="15.75" customHeight="1" spans="1:4">
      <c r="A111" s="6"/>
      <c r="B111" s="30">
        <v>43945</v>
      </c>
      <c r="C111" s="13">
        <v>48545</v>
      </c>
      <c r="D111" s="4">
        <v>906241</v>
      </c>
    </row>
    <row r="112" ht="15.75" customHeight="1" spans="1:4">
      <c r="A112" s="6"/>
      <c r="B112" s="30">
        <v>43946</v>
      </c>
      <c r="C112" s="13">
        <v>50174</v>
      </c>
      <c r="D112" s="4">
        <v>941975</v>
      </c>
    </row>
    <row r="113" ht="15.75" customHeight="1" spans="1:4">
      <c r="A113" s="6"/>
      <c r="B113" s="30">
        <v>43947</v>
      </c>
      <c r="C113" s="13">
        <v>51393</v>
      </c>
      <c r="D113" s="4">
        <v>969289</v>
      </c>
    </row>
    <row r="114" ht="15.75" customHeight="1" spans="1:4">
      <c r="A114" s="6"/>
      <c r="B114" s="30">
        <v>43948</v>
      </c>
      <c r="C114" s="13">
        <v>52683</v>
      </c>
      <c r="D114" s="4">
        <v>991696</v>
      </c>
    </row>
    <row r="115" ht="15.75" customHeight="1" spans="1:4">
      <c r="A115" s="6"/>
      <c r="B115" s="30">
        <v>43949</v>
      </c>
      <c r="C115" s="13">
        <v>54761</v>
      </c>
      <c r="D115" s="4">
        <v>1016930</v>
      </c>
    </row>
    <row r="116" ht="15.75" customHeight="1" spans="1:4">
      <c r="A116" s="6"/>
      <c r="B116" s="30">
        <v>43950</v>
      </c>
      <c r="C116" s="13">
        <v>57437</v>
      </c>
      <c r="D116" s="4">
        <v>1043106</v>
      </c>
    </row>
    <row r="117" ht="15.75" customHeight="1" spans="1:4">
      <c r="A117" s="6"/>
      <c r="B117" s="30">
        <v>43951</v>
      </c>
      <c r="C117" s="13">
        <v>59597</v>
      </c>
      <c r="D117" s="4">
        <v>1073152</v>
      </c>
    </row>
    <row r="118" ht="15.75" customHeight="1" spans="1:4">
      <c r="A118" s="1" t="s">
        <v>120</v>
      </c>
      <c r="B118" s="2"/>
      <c r="C118" s="1">
        <v>940532</v>
      </c>
      <c r="D118" s="11">
        <v>19625148</v>
      </c>
    </row>
    <row r="119" ht="15.75" customHeight="1" spans="1:4">
      <c r="A119" s="1" t="s">
        <v>104</v>
      </c>
      <c r="B119" s="5">
        <v>43952</v>
      </c>
      <c r="C119" s="1">
        <v>61406</v>
      </c>
      <c r="D119" s="11">
        <v>1105960</v>
      </c>
    </row>
    <row r="120" ht="15.75" customHeight="1" spans="1:4">
      <c r="A120" s="6"/>
      <c r="B120" s="30">
        <v>43953</v>
      </c>
      <c r="C120" s="13">
        <v>62933</v>
      </c>
      <c r="D120" s="4">
        <v>1135156</v>
      </c>
    </row>
    <row r="121" ht="15.75" customHeight="1" spans="1:4">
      <c r="A121" s="6"/>
      <c r="B121" s="30">
        <v>43954</v>
      </c>
      <c r="C121" s="13">
        <v>64181</v>
      </c>
      <c r="D121" s="4">
        <v>1160945</v>
      </c>
    </row>
    <row r="122" ht="15.75" customHeight="1" spans="1:4">
      <c r="A122" s="6"/>
      <c r="B122" s="30">
        <v>43955</v>
      </c>
      <c r="C122" s="13">
        <v>65209</v>
      </c>
      <c r="D122" s="4">
        <v>1183140</v>
      </c>
    </row>
    <row r="123" ht="15.75" customHeight="1" spans="1:4">
      <c r="A123" s="6"/>
      <c r="B123" s="30">
        <v>43956</v>
      </c>
      <c r="C123" s="13">
        <v>67699</v>
      </c>
      <c r="D123" s="4">
        <v>1205484</v>
      </c>
    </row>
    <row r="124" ht="15.75" customHeight="1" spans="1:4">
      <c r="A124" s="6"/>
      <c r="B124" s="30">
        <v>43957</v>
      </c>
      <c r="C124" s="13">
        <v>69617</v>
      </c>
      <c r="D124" s="4">
        <v>1230740</v>
      </c>
    </row>
    <row r="125" ht="15.75" customHeight="1" spans="1:4">
      <c r="A125" s="6"/>
      <c r="B125" s="30">
        <v>43958</v>
      </c>
      <c r="C125" s="13">
        <v>72365</v>
      </c>
      <c r="D125" s="4">
        <v>1257969</v>
      </c>
    </row>
    <row r="126" ht="15.75" customHeight="1" spans="1:4">
      <c r="A126" s="6"/>
      <c r="B126" s="30">
        <v>43959</v>
      </c>
      <c r="C126" s="13">
        <v>74149</v>
      </c>
      <c r="D126" s="4">
        <v>1285166</v>
      </c>
    </row>
    <row r="127" ht="15.75" customHeight="1" spans="1:4">
      <c r="A127" s="6"/>
      <c r="B127" s="30">
        <v>43960</v>
      </c>
      <c r="C127" s="13">
        <v>75605</v>
      </c>
      <c r="D127" s="4">
        <v>1310486</v>
      </c>
    </row>
    <row r="128" ht="15.75" customHeight="1" spans="1:4">
      <c r="A128" s="6"/>
      <c r="B128" s="30">
        <v>43961</v>
      </c>
      <c r="C128" s="13">
        <v>76640</v>
      </c>
      <c r="D128" s="4">
        <v>1331602</v>
      </c>
    </row>
    <row r="129" ht="15.75" customHeight="1" spans="1:4">
      <c r="A129" s="6"/>
      <c r="B129" s="30">
        <v>43962</v>
      </c>
      <c r="C129" s="13">
        <v>77531</v>
      </c>
      <c r="D129" s="4">
        <v>1349742</v>
      </c>
    </row>
    <row r="130" ht="15.75" customHeight="1" spans="1:4">
      <c r="A130" s="6"/>
      <c r="B130" s="30">
        <v>43963</v>
      </c>
      <c r="C130" s="13">
        <v>79040</v>
      </c>
      <c r="D130" s="4">
        <v>1372184</v>
      </c>
    </row>
    <row r="131" ht="15.75" customHeight="1" spans="1:4">
      <c r="A131" s="6"/>
      <c r="B131" s="30">
        <v>43964</v>
      </c>
      <c r="C131" s="13">
        <v>80770</v>
      </c>
      <c r="D131" s="4">
        <v>1393684</v>
      </c>
    </row>
    <row r="132" ht="15.75" customHeight="1" spans="1:4">
      <c r="A132" s="6"/>
      <c r="B132" s="30">
        <v>43965</v>
      </c>
      <c r="C132" s="13">
        <v>82623</v>
      </c>
      <c r="D132" s="4">
        <v>1420457</v>
      </c>
    </row>
    <row r="133" ht="15.75" customHeight="1" spans="1:4">
      <c r="A133" s="6"/>
      <c r="B133" s="30">
        <v>43966</v>
      </c>
      <c r="C133" s="13">
        <v>84161</v>
      </c>
      <c r="D133" s="4">
        <v>1445947</v>
      </c>
    </row>
    <row r="134" ht="15.75" customHeight="1" spans="1:4">
      <c r="A134" s="6"/>
      <c r="B134" s="30">
        <v>43967</v>
      </c>
      <c r="C134" s="13">
        <v>85398</v>
      </c>
      <c r="D134" s="4">
        <v>1469690</v>
      </c>
    </row>
    <row r="135" ht="15.75" customHeight="1" spans="1:4">
      <c r="A135" s="6"/>
      <c r="B135" s="30">
        <v>43968</v>
      </c>
      <c r="C135" s="13">
        <v>86271</v>
      </c>
      <c r="D135" s="4">
        <v>1490126</v>
      </c>
    </row>
    <row r="136" ht="15.75" customHeight="1" spans="1:4">
      <c r="A136" s="6"/>
      <c r="B136" s="30">
        <v>43969</v>
      </c>
      <c r="C136" s="13">
        <v>87125</v>
      </c>
      <c r="D136" s="4">
        <v>1510723</v>
      </c>
    </row>
    <row r="137" ht="15.75" customHeight="1" spans="1:4">
      <c r="A137" s="6"/>
      <c r="B137" s="30">
        <v>43970</v>
      </c>
      <c r="C137" s="13">
        <v>88442</v>
      </c>
      <c r="D137" s="4">
        <v>1531410</v>
      </c>
    </row>
    <row r="138" ht="15.75" customHeight="1" spans="1:4">
      <c r="A138" s="6"/>
      <c r="B138" s="30">
        <v>43971</v>
      </c>
      <c r="C138" s="13">
        <v>89839</v>
      </c>
      <c r="D138" s="4">
        <v>1552703</v>
      </c>
    </row>
    <row r="139" ht="15.75" customHeight="1" spans="1:4">
      <c r="A139" s="6"/>
      <c r="B139" s="30">
        <v>43972</v>
      </c>
      <c r="C139" s="13">
        <v>91219</v>
      </c>
      <c r="D139" s="4">
        <v>1579534</v>
      </c>
    </row>
    <row r="140" ht="15.75" customHeight="1" spans="1:4">
      <c r="A140" s="6"/>
      <c r="B140" s="30">
        <v>43973</v>
      </c>
      <c r="C140" s="13">
        <v>92509</v>
      </c>
      <c r="D140" s="4">
        <v>1603649</v>
      </c>
    </row>
    <row r="141" ht="15.75" customHeight="1" spans="1:4">
      <c r="A141" s="6"/>
      <c r="B141" s="30">
        <v>43974</v>
      </c>
      <c r="C141" s="13">
        <v>93549</v>
      </c>
      <c r="D141" s="4">
        <v>1626210</v>
      </c>
    </row>
    <row r="142" ht="15.75" customHeight="1" spans="1:4">
      <c r="A142" s="6"/>
      <c r="B142" s="30">
        <v>43975</v>
      </c>
      <c r="C142" s="13">
        <v>94237</v>
      </c>
      <c r="D142" s="4">
        <v>1645272</v>
      </c>
    </row>
    <row r="143" ht="15.75" customHeight="1" spans="1:4">
      <c r="A143" s="6"/>
      <c r="B143" s="30">
        <v>43976</v>
      </c>
      <c r="C143" s="13">
        <v>94793</v>
      </c>
      <c r="D143" s="4">
        <v>1663827</v>
      </c>
    </row>
    <row r="144" ht="15.75" customHeight="1" spans="1:4">
      <c r="A144" s="6"/>
      <c r="B144" s="30">
        <v>43977</v>
      </c>
      <c r="C144" s="13">
        <v>95458</v>
      </c>
      <c r="D144" s="4">
        <v>1680517</v>
      </c>
    </row>
    <row r="145" ht="15.75" customHeight="1" spans="1:4">
      <c r="A145" s="6"/>
      <c r="B145" s="30">
        <v>43978</v>
      </c>
      <c r="C145" s="13">
        <v>96793</v>
      </c>
      <c r="D145" s="4">
        <v>1699689</v>
      </c>
    </row>
    <row r="146" ht="15.75" customHeight="1" spans="1:4">
      <c r="A146" s="6"/>
      <c r="B146" s="30">
        <v>43979</v>
      </c>
      <c r="C146" s="13">
        <v>98028</v>
      </c>
      <c r="D146" s="4">
        <v>1722488</v>
      </c>
    </row>
    <row r="147" ht="15.75" customHeight="1" spans="1:4">
      <c r="A147" s="6"/>
      <c r="B147" s="30">
        <v>43980</v>
      </c>
      <c r="C147" s="13">
        <v>99202</v>
      </c>
      <c r="D147" s="4">
        <v>1746106</v>
      </c>
    </row>
    <row r="148" ht="15.75" customHeight="1" spans="1:4">
      <c r="A148" s="6"/>
      <c r="B148" s="30">
        <v>43981</v>
      </c>
      <c r="C148" s="13">
        <v>100125</v>
      </c>
      <c r="D148" s="4">
        <v>1769702</v>
      </c>
    </row>
    <row r="149" ht="15.75" customHeight="1" spans="1:4">
      <c r="A149" s="6"/>
      <c r="B149" s="30">
        <v>43982</v>
      </c>
      <c r="C149" s="13">
        <v>100780</v>
      </c>
      <c r="D149" s="4">
        <v>1791343</v>
      </c>
    </row>
    <row r="150" ht="15.75" customHeight="1" spans="1:4">
      <c r="A150" s="1" t="s">
        <v>121</v>
      </c>
      <c r="B150" s="2"/>
      <c r="C150" s="1">
        <v>2587697</v>
      </c>
      <c r="D150" s="11">
        <v>45271651</v>
      </c>
    </row>
    <row r="151" ht="15.75" customHeight="1" spans="1:4">
      <c r="A151" s="1" t="s">
        <v>105</v>
      </c>
      <c r="B151" s="5">
        <v>43983</v>
      </c>
      <c r="C151" s="1">
        <v>101459</v>
      </c>
      <c r="D151" s="11">
        <v>1811444</v>
      </c>
    </row>
    <row r="152" ht="15.75" customHeight="1" spans="1:4">
      <c r="A152" s="6"/>
      <c r="B152" s="30">
        <v>43984</v>
      </c>
      <c r="C152" s="13">
        <v>102430</v>
      </c>
      <c r="D152" s="4">
        <v>1831323</v>
      </c>
    </row>
    <row r="153" ht="15.75" customHeight="1" spans="1:4">
      <c r="A153" s="6"/>
      <c r="B153" s="30">
        <v>43985</v>
      </c>
      <c r="C153" s="13">
        <v>103405</v>
      </c>
      <c r="D153" s="4">
        <v>1851505</v>
      </c>
    </row>
    <row r="154" ht="15.75" customHeight="1" spans="1:4">
      <c r="A154" s="6"/>
      <c r="B154" s="30">
        <v>43986</v>
      </c>
      <c r="C154" s="13">
        <v>104288</v>
      </c>
      <c r="D154" s="4">
        <v>1871982</v>
      </c>
    </row>
    <row r="155" ht="15.75" customHeight="1" spans="1:4">
      <c r="A155" s="6"/>
      <c r="B155" s="30">
        <v>43987</v>
      </c>
      <c r="C155" s="13">
        <v>105123</v>
      </c>
      <c r="D155" s="4">
        <v>1895032</v>
      </c>
    </row>
    <row r="156" ht="15.75" customHeight="1" spans="1:4">
      <c r="A156" s="6"/>
      <c r="B156" s="30">
        <v>43988</v>
      </c>
      <c r="C156" s="13">
        <v>105837</v>
      </c>
      <c r="D156" s="4">
        <v>1917778</v>
      </c>
    </row>
    <row r="157" ht="15.75" customHeight="1" spans="1:4">
      <c r="A157" s="6"/>
      <c r="B157" s="30">
        <v>43989</v>
      </c>
      <c r="C157" s="13">
        <v>106284</v>
      </c>
      <c r="D157" s="4">
        <v>1936834</v>
      </c>
    </row>
    <row r="158" ht="15.75" customHeight="1" spans="1:4">
      <c r="A158" s="6"/>
      <c r="B158" s="30">
        <v>43990</v>
      </c>
      <c r="C158" s="13">
        <v>106959</v>
      </c>
      <c r="D158" s="4">
        <v>1953757</v>
      </c>
    </row>
    <row r="159" ht="15.75" customHeight="1" spans="1:4">
      <c r="A159" s="6"/>
      <c r="B159" s="30">
        <v>43991</v>
      </c>
      <c r="C159" s="13">
        <v>107845</v>
      </c>
      <c r="D159" s="4">
        <v>1970673</v>
      </c>
    </row>
    <row r="160" ht="15.75" customHeight="1" spans="1:4">
      <c r="A160" s="6"/>
      <c r="B160" s="30">
        <v>43992</v>
      </c>
      <c r="C160" s="13">
        <v>108738</v>
      </c>
      <c r="D160" s="4">
        <v>1991553</v>
      </c>
    </row>
    <row r="161" ht="15.75" customHeight="1" spans="1:4">
      <c r="A161" s="6"/>
      <c r="B161" s="30">
        <v>43993</v>
      </c>
      <c r="C161" s="13">
        <v>109634</v>
      </c>
      <c r="D161" s="4">
        <v>2013544</v>
      </c>
    </row>
    <row r="162" ht="15.75" customHeight="1" spans="1:4">
      <c r="A162" s="6"/>
      <c r="B162" s="30">
        <v>43994</v>
      </c>
      <c r="C162" s="13">
        <v>110400</v>
      </c>
      <c r="D162" s="4">
        <v>2036685</v>
      </c>
    </row>
    <row r="163" ht="15.75" customHeight="1" spans="1:4">
      <c r="A163" s="6"/>
      <c r="B163" s="30">
        <v>43995</v>
      </c>
      <c r="C163" s="13">
        <v>111094</v>
      </c>
      <c r="D163" s="4">
        <v>2062138</v>
      </c>
    </row>
    <row r="164" ht="15.75" customHeight="1" spans="1:4">
      <c r="A164" s="6"/>
      <c r="B164" s="30">
        <v>43996</v>
      </c>
      <c r="C164" s="13">
        <v>111449</v>
      </c>
      <c r="D164" s="4">
        <v>2083796</v>
      </c>
    </row>
    <row r="165" ht="15.75" customHeight="1" spans="1:4">
      <c r="A165" s="6"/>
      <c r="B165" s="30">
        <v>43997</v>
      </c>
      <c r="C165" s="13">
        <v>111834</v>
      </c>
      <c r="D165" s="4">
        <v>2102051</v>
      </c>
    </row>
    <row r="166" ht="15.75" customHeight="1" spans="1:4">
      <c r="A166" s="6"/>
      <c r="B166" s="30">
        <v>43998</v>
      </c>
      <c r="C166" s="13">
        <v>112554</v>
      </c>
      <c r="D166" s="4">
        <v>2124889</v>
      </c>
    </row>
    <row r="167" ht="15.75" customHeight="1" spans="1:4">
      <c r="A167" s="6"/>
      <c r="B167" s="30">
        <v>43999</v>
      </c>
      <c r="C167" s="13">
        <v>113334</v>
      </c>
      <c r="D167" s="4">
        <v>2149042</v>
      </c>
    </row>
    <row r="168" ht="15.75" customHeight="1" spans="1:4">
      <c r="A168" s="6"/>
      <c r="B168" s="30">
        <v>44000</v>
      </c>
      <c r="C168" s="13">
        <v>114016</v>
      </c>
      <c r="D168" s="4">
        <v>2176084</v>
      </c>
    </row>
    <row r="169" ht="15.75" customHeight="1" spans="1:4">
      <c r="A169" s="6"/>
      <c r="B169" s="30">
        <v>44001</v>
      </c>
      <c r="C169" s="13">
        <v>114668</v>
      </c>
      <c r="D169" s="4">
        <v>2206949</v>
      </c>
    </row>
    <row r="170" ht="15.75" customHeight="1" spans="1:4">
      <c r="A170" s="6"/>
      <c r="B170" s="30">
        <v>44002</v>
      </c>
      <c r="C170" s="13">
        <v>115283</v>
      </c>
      <c r="D170" s="4">
        <v>2239185</v>
      </c>
    </row>
    <row r="171" ht="15.75" customHeight="1" spans="1:4">
      <c r="A171" s="6"/>
      <c r="B171" s="30">
        <v>44003</v>
      </c>
      <c r="C171" s="13">
        <v>115576</v>
      </c>
      <c r="D171" s="4">
        <v>2268373</v>
      </c>
    </row>
    <row r="172" ht="15.75" customHeight="1" spans="1:4">
      <c r="A172" s="6"/>
      <c r="B172" s="30">
        <v>44004</v>
      </c>
      <c r="C172" s="13">
        <v>115864</v>
      </c>
      <c r="D172" s="4">
        <v>2295202</v>
      </c>
    </row>
    <row r="173" ht="15.75" customHeight="1" spans="1:4">
      <c r="A173" s="6"/>
      <c r="B173" s="30">
        <v>44005</v>
      </c>
      <c r="C173" s="13">
        <v>116588</v>
      </c>
      <c r="D173" s="4">
        <v>2328649</v>
      </c>
    </row>
    <row r="174" ht="15.75" customHeight="1" spans="1:4">
      <c r="A174" s="6"/>
      <c r="B174" s="30">
        <v>44006</v>
      </c>
      <c r="C174" s="13">
        <v>117292</v>
      </c>
      <c r="D174" s="4">
        <v>2367766</v>
      </c>
    </row>
    <row r="175" ht="15.75" customHeight="1" spans="1:4">
      <c r="A175" s="6"/>
      <c r="B175" s="30">
        <v>44007</v>
      </c>
      <c r="C175" s="13">
        <v>117940</v>
      </c>
      <c r="D175" s="4">
        <v>2407473</v>
      </c>
    </row>
    <row r="176" ht="15.75" customHeight="1" spans="1:4">
      <c r="A176" s="6"/>
      <c r="B176" s="30">
        <v>44008</v>
      </c>
      <c r="C176" s="13">
        <v>118558</v>
      </c>
      <c r="D176" s="4">
        <v>2451813</v>
      </c>
    </row>
    <row r="177" ht="15.75" customHeight="1" spans="1:4">
      <c r="A177" s="6"/>
      <c r="B177" s="30">
        <v>44009</v>
      </c>
      <c r="C177" s="13">
        <v>119066</v>
      </c>
      <c r="D177" s="4">
        <v>2494871</v>
      </c>
    </row>
    <row r="178" ht="15.75" customHeight="1" spans="1:4">
      <c r="A178" s="6"/>
      <c r="B178" s="30">
        <v>44010</v>
      </c>
      <c r="C178" s="13">
        <v>119339</v>
      </c>
      <c r="D178" s="4">
        <v>2536616</v>
      </c>
    </row>
    <row r="179" ht="15.75" customHeight="1" spans="1:4">
      <c r="A179" s="6"/>
      <c r="B179" s="30">
        <v>44011</v>
      </c>
      <c r="C179" s="13">
        <v>119675</v>
      </c>
      <c r="D179" s="4">
        <v>2576014</v>
      </c>
    </row>
    <row r="180" ht="15.75" customHeight="1" spans="1:4">
      <c r="A180" s="6"/>
      <c r="B180" s="30">
        <v>44012</v>
      </c>
      <c r="C180" s="13">
        <v>120254</v>
      </c>
      <c r="D180" s="4">
        <v>2623024</v>
      </c>
    </row>
    <row r="181" ht="15.75" customHeight="1" spans="1:4">
      <c r="A181" s="1" t="s">
        <v>122</v>
      </c>
      <c r="B181" s="2"/>
      <c r="C181" s="1">
        <v>3356786</v>
      </c>
      <c r="D181" s="11">
        <v>64576045</v>
      </c>
    </row>
    <row r="182" ht="15.75" customHeight="1" spans="1:4">
      <c r="A182" s="1" t="s">
        <v>106</v>
      </c>
      <c r="B182" s="5">
        <v>44013</v>
      </c>
      <c r="C182" s="1">
        <v>120952</v>
      </c>
      <c r="D182" s="11">
        <v>2674070</v>
      </c>
    </row>
    <row r="183" ht="15.75" customHeight="1" spans="1:4">
      <c r="A183" s="6"/>
      <c r="B183" s="30">
        <v>44014</v>
      </c>
      <c r="C183" s="13">
        <v>121651</v>
      </c>
      <c r="D183" s="4">
        <v>2727581</v>
      </c>
    </row>
    <row r="184" ht="15.75" customHeight="1" spans="1:4">
      <c r="A184" s="6"/>
      <c r="B184" s="30">
        <v>44015</v>
      </c>
      <c r="C184" s="13">
        <v>122254</v>
      </c>
      <c r="D184" s="4">
        <v>2781780</v>
      </c>
    </row>
    <row r="185" ht="15.75" customHeight="1" spans="1:4">
      <c r="A185" s="6"/>
      <c r="B185" s="30">
        <v>44016</v>
      </c>
      <c r="C185" s="13">
        <v>122550</v>
      </c>
      <c r="D185" s="4">
        <v>2836661</v>
      </c>
    </row>
    <row r="186" ht="15.75" customHeight="1" spans="1:4">
      <c r="A186" s="6"/>
      <c r="B186" s="30">
        <v>44017</v>
      </c>
      <c r="C186" s="13">
        <v>122759</v>
      </c>
      <c r="D186" s="4">
        <v>2881995</v>
      </c>
    </row>
    <row r="187" ht="15.75" customHeight="1" spans="1:4">
      <c r="A187" s="6"/>
      <c r="B187" s="30">
        <v>44018</v>
      </c>
      <c r="C187" s="13">
        <v>122996</v>
      </c>
      <c r="D187" s="4">
        <v>2922920</v>
      </c>
    </row>
    <row r="188" ht="15.75" customHeight="1" spans="1:4">
      <c r="A188" s="6"/>
      <c r="B188" s="30">
        <v>44019</v>
      </c>
      <c r="C188" s="13">
        <v>123901</v>
      </c>
      <c r="D188" s="4">
        <v>2973910</v>
      </c>
    </row>
    <row r="189" ht="15.75" customHeight="1" spans="1:4">
      <c r="A189" s="6"/>
      <c r="B189" s="30">
        <v>44020</v>
      </c>
      <c r="C189" s="13">
        <v>124720</v>
      </c>
      <c r="D189" s="4">
        <v>3036723</v>
      </c>
    </row>
    <row r="190" ht="15.75" customHeight="1" spans="1:4">
      <c r="A190" s="6"/>
      <c r="B190" s="30">
        <v>44021</v>
      </c>
      <c r="C190" s="13">
        <v>125583</v>
      </c>
      <c r="D190" s="4">
        <v>3095785</v>
      </c>
    </row>
    <row r="191" ht="15.75" customHeight="1" spans="1:4">
      <c r="A191" s="6"/>
      <c r="B191" s="30">
        <v>44022</v>
      </c>
      <c r="C191" s="13">
        <v>126422</v>
      </c>
      <c r="D191" s="4">
        <v>3162896</v>
      </c>
    </row>
    <row r="192" ht="15.75" customHeight="1" spans="1:4">
      <c r="A192" s="6"/>
      <c r="B192" s="30">
        <v>44023</v>
      </c>
      <c r="C192" s="13">
        <v>127177</v>
      </c>
      <c r="D192" s="4">
        <v>3225465</v>
      </c>
    </row>
    <row r="193" ht="15.75" customHeight="1" spans="1:4">
      <c r="A193" s="6"/>
      <c r="B193" s="30">
        <v>44024</v>
      </c>
      <c r="C193" s="13">
        <v>127649</v>
      </c>
      <c r="D193" s="4">
        <v>3287070</v>
      </c>
    </row>
    <row r="194" ht="15.75" customHeight="1" spans="1:4">
      <c r="A194" s="6"/>
      <c r="B194" s="30">
        <v>44025</v>
      </c>
      <c r="C194" s="13">
        <v>127978</v>
      </c>
      <c r="D194" s="4">
        <v>3344230</v>
      </c>
    </row>
    <row r="195" ht="15.75" customHeight="1" spans="1:4">
      <c r="A195" s="6"/>
      <c r="B195" s="30">
        <v>44026</v>
      </c>
      <c r="C195" s="13">
        <v>128719</v>
      </c>
      <c r="D195" s="4">
        <v>3402839</v>
      </c>
    </row>
    <row r="196" ht="15.75" customHeight="1" spans="1:4">
      <c r="A196" s="6"/>
      <c r="B196" s="30">
        <v>44027</v>
      </c>
      <c r="C196" s="13">
        <v>129582</v>
      </c>
      <c r="D196" s="4">
        <v>3472212</v>
      </c>
    </row>
    <row r="197" ht="15.75" customHeight="1" spans="1:4">
      <c r="A197" s="6"/>
      <c r="B197" s="30">
        <v>44028</v>
      </c>
      <c r="C197" s="13">
        <v>130523</v>
      </c>
      <c r="D197" s="4">
        <v>3542701</v>
      </c>
    </row>
    <row r="198" ht="15.75" customHeight="1" spans="1:4">
      <c r="A198" s="6"/>
      <c r="B198" s="30">
        <v>44029</v>
      </c>
      <c r="C198" s="13">
        <v>131462</v>
      </c>
      <c r="D198" s="4">
        <v>3619225</v>
      </c>
    </row>
    <row r="199" ht="15.75" customHeight="1" spans="1:4">
      <c r="A199" s="6"/>
      <c r="B199" s="30">
        <v>44030</v>
      </c>
      <c r="C199" s="13">
        <v>132338</v>
      </c>
      <c r="D199" s="4">
        <v>3683975</v>
      </c>
    </row>
    <row r="200" ht="15.75" customHeight="1" spans="1:4">
      <c r="A200" s="6"/>
      <c r="B200" s="30">
        <v>44031</v>
      </c>
      <c r="C200" s="13">
        <v>132865</v>
      </c>
      <c r="D200" s="4">
        <v>3748205</v>
      </c>
    </row>
    <row r="201" ht="15.75" customHeight="1" spans="1:4">
      <c r="A201" s="6"/>
      <c r="B201" s="30">
        <v>44032</v>
      </c>
      <c r="C201" s="13">
        <v>133241</v>
      </c>
      <c r="D201" s="4">
        <v>3804868</v>
      </c>
    </row>
    <row r="202" ht="15.75" customHeight="1" spans="1:4">
      <c r="A202" s="6"/>
      <c r="B202" s="30">
        <v>44033</v>
      </c>
      <c r="C202" s="13">
        <v>134282</v>
      </c>
      <c r="D202" s="4">
        <v>3867788</v>
      </c>
    </row>
    <row r="203" ht="15.75" customHeight="1" spans="1:4">
      <c r="A203" s="6"/>
      <c r="B203" s="30">
        <v>44034</v>
      </c>
      <c r="C203" s="13">
        <v>135431</v>
      </c>
      <c r="D203" s="4">
        <v>3937210</v>
      </c>
    </row>
    <row r="204" ht="15.75" customHeight="1" spans="1:4">
      <c r="A204" s="6"/>
      <c r="B204" s="30">
        <v>44035</v>
      </c>
      <c r="C204" s="13">
        <v>136501</v>
      </c>
      <c r="D204" s="4">
        <v>4008646</v>
      </c>
    </row>
    <row r="205" ht="15.75" customHeight="1" spans="1:4">
      <c r="A205" s="6"/>
      <c r="B205" s="30">
        <v>44036</v>
      </c>
      <c r="C205" s="13">
        <v>137676</v>
      </c>
      <c r="D205" s="4">
        <v>4083707</v>
      </c>
    </row>
    <row r="206" ht="15.75" customHeight="1" spans="1:4">
      <c r="A206" s="6"/>
      <c r="B206" s="30">
        <v>44037</v>
      </c>
      <c r="C206" s="13">
        <v>138690</v>
      </c>
      <c r="D206" s="4">
        <v>4148552</v>
      </c>
    </row>
    <row r="207" ht="15.75" customHeight="1" spans="1:4">
      <c r="A207" s="6"/>
      <c r="B207" s="30">
        <v>44038</v>
      </c>
      <c r="C207" s="13">
        <v>139251</v>
      </c>
      <c r="D207" s="4">
        <v>4209320</v>
      </c>
    </row>
    <row r="208" ht="15.75" customHeight="1" spans="1:4">
      <c r="A208" s="6"/>
      <c r="B208" s="30">
        <v>44039</v>
      </c>
      <c r="C208" s="13">
        <v>140317</v>
      </c>
      <c r="D208" s="4">
        <v>4263799</v>
      </c>
    </row>
    <row r="209" ht="15.75" customHeight="1" spans="1:4">
      <c r="A209" s="6"/>
      <c r="B209" s="30">
        <v>44040</v>
      </c>
      <c r="C209" s="13">
        <v>141428</v>
      </c>
      <c r="D209" s="4">
        <v>4322256</v>
      </c>
    </row>
    <row r="210" ht="15.75" customHeight="1" spans="1:4">
      <c r="A210" s="6"/>
      <c r="B210" s="30">
        <v>44041</v>
      </c>
      <c r="C210" s="13">
        <v>142931</v>
      </c>
      <c r="D210" s="4">
        <v>4386399</v>
      </c>
    </row>
    <row r="211" ht="15.75" customHeight="1" spans="1:4">
      <c r="A211" s="6"/>
      <c r="B211" s="30">
        <v>44042</v>
      </c>
      <c r="C211" s="13">
        <v>144179</v>
      </c>
      <c r="D211" s="4">
        <v>4455360</v>
      </c>
    </row>
    <row r="212" ht="15.75" customHeight="1" spans="1:4">
      <c r="A212" s="6"/>
      <c r="B212" s="30">
        <v>44043</v>
      </c>
      <c r="C212" s="13">
        <v>145507</v>
      </c>
      <c r="D212" s="4">
        <v>4523187</v>
      </c>
    </row>
    <row r="213" ht="15.75" customHeight="1" spans="1:4">
      <c r="A213" s="1" t="s">
        <v>123</v>
      </c>
      <c r="B213" s="2"/>
      <c r="C213" s="1">
        <v>4071515</v>
      </c>
      <c r="D213" s="11">
        <v>110431335</v>
      </c>
    </row>
    <row r="214" ht="15.75" customHeight="1" spans="1:4">
      <c r="A214" s="1" t="s">
        <v>107</v>
      </c>
      <c r="B214" s="5">
        <v>44044</v>
      </c>
      <c r="C214" s="1">
        <v>146708</v>
      </c>
      <c r="D214" s="11">
        <v>4583866</v>
      </c>
    </row>
    <row r="215" ht="15.75" customHeight="1" spans="1:4">
      <c r="A215" s="6"/>
      <c r="B215" s="30">
        <v>44045</v>
      </c>
      <c r="C215" s="13">
        <v>147204</v>
      </c>
      <c r="D215" s="4">
        <v>4637167</v>
      </c>
    </row>
    <row r="216" ht="15.75" customHeight="1" spans="1:4">
      <c r="A216" s="6"/>
      <c r="B216" s="30">
        <v>44046</v>
      </c>
      <c r="C216" s="13">
        <v>147720</v>
      </c>
      <c r="D216" s="4">
        <v>4679905</v>
      </c>
    </row>
    <row r="217" ht="15.75" customHeight="1" spans="1:4">
      <c r="A217" s="6"/>
      <c r="B217" s="30">
        <v>44047</v>
      </c>
      <c r="C217" s="13">
        <v>148961</v>
      </c>
      <c r="D217" s="4">
        <v>4731103</v>
      </c>
    </row>
    <row r="218" ht="15.75" customHeight="1" spans="1:4">
      <c r="A218" s="6"/>
      <c r="B218" s="30">
        <v>44048</v>
      </c>
      <c r="C218" s="13">
        <v>150316</v>
      </c>
      <c r="D218" s="4">
        <v>4783801</v>
      </c>
    </row>
    <row r="219" ht="15.75" customHeight="1" spans="1:4">
      <c r="A219" s="6"/>
      <c r="B219" s="30">
        <v>44049</v>
      </c>
      <c r="C219" s="13">
        <v>151557</v>
      </c>
      <c r="D219" s="4">
        <v>4837849</v>
      </c>
    </row>
    <row r="220" ht="15.75" customHeight="1" spans="1:4">
      <c r="A220" s="6"/>
      <c r="B220" s="30">
        <v>44050</v>
      </c>
      <c r="C220" s="13">
        <v>152880</v>
      </c>
      <c r="D220" s="4">
        <v>4898672</v>
      </c>
    </row>
    <row r="221" ht="15.75" customHeight="1" spans="1:4">
      <c r="A221" s="6"/>
      <c r="B221" s="30">
        <v>44051</v>
      </c>
      <c r="C221" s="13">
        <v>153966</v>
      </c>
      <c r="D221" s="4">
        <v>4952201</v>
      </c>
    </row>
    <row r="222" ht="15.75" customHeight="1" spans="1:4">
      <c r="A222" s="6"/>
      <c r="B222" s="30">
        <v>44052</v>
      </c>
      <c r="C222" s="13">
        <v>154587</v>
      </c>
      <c r="D222" s="4">
        <v>5002967</v>
      </c>
    </row>
    <row r="223" ht="15.75" customHeight="1" spans="1:4">
      <c r="A223" s="6"/>
      <c r="B223" s="30">
        <v>44053</v>
      </c>
      <c r="C223" s="13">
        <v>155017</v>
      </c>
      <c r="D223" s="4">
        <v>5044337</v>
      </c>
    </row>
    <row r="224" ht="15.75" customHeight="1" spans="1:4">
      <c r="A224" s="6"/>
      <c r="B224" s="30">
        <v>44054</v>
      </c>
      <c r="C224" s="13">
        <v>156337</v>
      </c>
      <c r="D224" s="4">
        <v>5099272</v>
      </c>
    </row>
    <row r="225" ht="15.75" customHeight="1" spans="1:4">
      <c r="A225" s="6"/>
      <c r="B225" s="30">
        <v>44055</v>
      </c>
      <c r="C225" s="13">
        <v>157854</v>
      </c>
      <c r="D225" s="4">
        <v>5155458</v>
      </c>
    </row>
    <row r="226" ht="15.75" customHeight="1" spans="1:4">
      <c r="A226" s="6"/>
      <c r="B226" s="30">
        <v>44056</v>
      </c>
      <c r="C226" s="13">
        <v>159017</v>
      </c>
      <c r="D226" s="4">
        <v>5207221</v>
      </c>
    </row>
    <row r="227" ht="15.75" customHeight="1" spans="1:4">
      <c r="A227" s="6"/>
      <c r="B227" s="30">
        <v>44057</v>
      </c>
      <c r="C227" s="13">
        <v>160243</v>
      </c>
      <c r="D227" s="4">
        <v>5264322</v>
      </c>
    </row>
    <row r="228" ht="15.75" customHeight="1" spans="1:4">
      <c r="A228" s="6"/>
      <c r="B228" s="30">
        <v>44058</v>
      </c>
      <c r="C228" s="13">
        <v>161470</v>
      </c>
      <c r="D228" s="4">
        <v>5320368</v>
      </c>
    </row>
    <row r="229" ht="15.75" customHeight="1" spans="1:4">
      <c r="A229" s="6"/>
      <c r="B229" s="30">
        <v>44059</v>
      </c>
      <c r="C229" s="13">
        <v>162087</v>
      </c>
      <c r="D229" s="4">
        <v>5362871</v>
      </c>
    </row>
    <row r="230" ht="15.75" customHeight="1" spans="1:4">
      <c r="A230" s="6"/>
      <c r="B230" s="30">
        <v>44060</v>
      </c>
      <c r="C230" s="13">
        <v>162498</v>
      </c>
      <c r="D230" s="4">
        <v>5400622</v>
      </c>
    </row>
    <row r="231" ht="15.75" customHeight="1" spans="1:4">
      <c r="A231" s="6"/>
      <c r="B231" s="30">
        <v>44061</v>
      </c>
      <c r="C231" s="13">
        <v>163677</v>
      </c>
      <c r="D231" s="4">
        <v>5440692</v>
      </c>
    </row>
    <row r="232" ht="15.75" customHeight="1" spans="1:4">
      <c r="A232" s="6"/>
      <c r="B232" s="30">
        <v>44062</v>
      </c>
      <c r="C232" s="13">
        <v>165088</v>
      </c>
      <c r="D232" s="4">
        <v>5485765</v>
      </c>
    </row>
    <row r="233" ht="15.75" customHeight="1" spans="1:4">
      <c r="A233" s="6"/>
      <c r="B233" s="30">
        <v>44063</v>
      </c>
      <c r="C233" s="13">
        <v>166217</v>
      </c>
      <c r="D233" s="4">
        <v>5529609</v>
      </c>
    </row>
    <row r="234" ht="15.75" customHeight="1" spans="1:4">
      <c r="A234" s="6"/>
      <c r="B234" s="30">
        <v>44064</v>
      </c>
      <c r="C234" s="13">
        <v>167336</v>
      </c>
      <c r="D234" s="4">
        <v>5576065</v>
      </c>
    </row>
    <row r="235" ht="15.75" customHeight="1" spans="1:4">
      <c r="A235" s="6"/>
      <c r="B235" s="30">
        <v>44065</v>
      </c>
      <c r="C235" s="13">
        <v>168371</v>
      </c>
      <c r="D235" s="4">
        <v>5622119</v>
      </c>
    </row>
    <row r="236" ht="15.75" customHeight="1" spans="1:4">
      <c r="A236" s="6"/>
      <c r="B236" s="30">
        <v>44066</v>
      </c>
      <c r="C236" s="13">
        <v>168948</v>
      </c>
      <c r="D236" s="4">
        <v>5660019</v>
      </c>
    </row>
    <row r="237" ht="15.75" customHeight="1" spans="1:4">
      <c r="A237" s="6"/>
      <c r="B237" s="30">
        <v>44067</v>
      </c>
      <c r="C237" s="13">
        <v>169289</v>
      </c>
      <c r="D237" s="4">
        <v>5694562</v>
      </c>
    </row>
    <row r="238" ht="15.75" customHeight="1" spans="1:4">
      <c r="A238" s="6"/>
      <c r="B238" s="30">
        <v>44068</v>
      </c>
      <c r="C238" s="13">
        <v>170429</v>
      </c>
      <c r="D238" s="4">
        <v>5731401</v>
      </c>
    </row>
    <row r="239" ht="15.75" customHeight="1" spans="1:4">
      <c r="A239" s="6"/>
      <c r="B239" s="30">
        <v>44069</v>
      </c>
      <c r="C239" s="13">
        <v>171729</v>
      </c>
      <c r="D239" s="4">
        <v>5775732</v>
      </c>
    </row>
    <row r="240" ht="15.75" customHeight="1" spans="1:4">
      <c r="A240" s="6"/>
      <c r="B240" s="30">
        <v>44070</v>
      </c>
      <c r="C240" s="13">
        <v>172857</v>
      </c>
      <c r="D240" s="4">
        <v>5819843</v>
      </c>
    </row>
    <row r="241" ht="15.75" customHeight="1" spans="1:4">
      <c r="A241" s="6"/>
      <c r="B241" s="30">
        <v>44071</v>
      </c>
      <c r="C241" s="13">
        <v>173877</v>
      </c>
      <c r="D241" s="4">
        <v>5865958</v>
      </c>
    </row>
    <row r="242" ht="15.75" customHeight="1" spans="1:4">
      <c r="A242" s="6"/>
      <c r="B242" s="30">
        <v>44072</v>
      </c>
      <c r="C242" s="13">
        <v>174894</v>
      </c>
      <c r="D242" s="4">
        <v>5909953</v>
      </c>
    </row>
    <row r="243" ht="15.75" customHeight="1" spans="1:4">
      <c r="A243" s="6"/>
      <c r="B243" s="30">
        <v>44073</v>
      </c>
      <c r="C243" s="13">
        <v>175371</v>
      </c>
      <c r="D243" s="4">
        <v>5948719</v>
      </c>
    </row>
    <row r="244" ht="15.75" customHeight="1" spans="1:4">
      <c r="A244" s="6"/>
      <c r="B244" s="30">
        <v>44074</v>
      </c>
      <c r="C244" s="13">
        <v>175751</v>
      </c>
      <c r="D244" s="4">
        <v>5980439</v>
      </c>
    </row>
    <row r="245" ht="15.75" customHeight="1" spans="1:4">
      <c r="A245" s="1" t="s">
        <v>124</v>
      </c>
      <c r="B245" s="2"/>
      <c r="C245" s="1">
        <v>5012256</v>
      </c>
      <c r="D245" s="11">
        <v>165002878</v>
      </c>
    </row>
    <row r="246" ht="15.75" customHeight="1" spans="1:4">
      <c r="A246" s="1" t="s">
        <v>108</v>
      </c>
      <c r="B246" s="5">
        <v>44075</v>
      </c>
      <c r="C246" s="1">
        <v>176765</v>
      </c>
      <c r="D246" s="11">
        <v>6022681</v>
      </c>
    </row>
    <row r="247" ht="15.75" customHeight="1" spans="1:4">
      <c r="A247" s="6"/>
      <c r="B247" s="30">
        <v>44076</v>
      </c>
      <c r="C247" s="13">
        <v>177800</v>
      </c>
      <c r="D247" s="4">
        <v>6053336</v>
      </c>
    </row>
    <row r="248" ht="15.75" customHeight="1" spans="1:4">
      <c r="A248" s="6"/>
      <c r="B248" s="30">
        <v>44077</v>
      </c>
      <c r="C248" s="13">
        <v>178872</v>
      </c>
      <c r="D248" s="4">
        <v>6097979</v>
      </c>
    </row>
    <row r="249" ht="15.75" customHeight="1" spans="1:4">
      <c r="A249" s="6"/>
      <c r="B249" s="30">
        <v>44078</v>
      </c>
      <c r="C249" s="13">
        <v>179871</v>
      </c>
      <c r="D249" s="4">
        <v>6149579</v>
      </c>
    </row>
    <row r="250" ht="15.75" customHeight="1" spans="1:4">
      <c r="A250" s="6"/>
      <c r="B250" s="30">
        <v>44079</v>
      </c>
      <c r="C250" s="13">
        <v>180797</v>
      </c>
      <c r="D250" s="4">
        <v>6194439</v>
      </c>
    </row>
    <row r="251" ht="15.75" customHeight="1" spans="1:4">
      <c r="A251" s="6"/>
      <c r="B251" s="30">
        <v>44080</v>
      </c>
      <c r="C251" s="13">
        <v>181249</v>
      </c>
      <c r="D251" s="4">
        <v>6227472</v>
      </c>
    </row>
    <row r="252" ht="15.75" customHeight="1" spans="1:4">
      <c r="A252" s="6"/>
      <c r="B252" s="30">
        <v>44081</v>
      </c>
      <c r="C252" s="13">
        <v>181476</v>
      </c>
      <c r="D252" s="4">
        <v>6255589</v>
      </c>
    </row>
    <row r="253" ht="15.75" customHeight="1" spans="1:4">
      <c r="A253" s="6"/>
      <c r="B253" s="30">
        <v>44082</v>
      </c>
      <c r="C253" s="13">
        <v>181823</v>
      </c>
      <c r="D253" s="4">
        <v>6277899</v>
      </c>
    </row>
    <row r="254" ht="15.75" customHeight="1" spans="1:4">
      <c r="A254" s="6"/>
      <c r="B254" s="30">
        <v>44083</v>
      </c>
      <c r="C254" s="13">
        <v>182911</v>
      </c>
      <c r="D254" s="4">
        <v>6308632</v>
      </c>
    </row>
    <row r="255" ht="15.75" customHeight="1" spans="1:4">
      <c r="A255" s="6"/>
      <c r="B255" s="30">
        <v>44084</v>
      </c>
      <c r="C255" s="13">
        <v>184072</v>
      </c>
      <c r="D255" s="4">
        <v>6346041</v>
      </c>
    </row>
    <row r="256" ht="15.75" customHeight="1" spans="1:4">
      <c r="A256" s="6"/>
      <c r="B256" s="30">
        <v>44085</v>
      </c>
      <c r="C256" s="13">
        <v>185087</v>
      </c>
      <c r="D256" s="4">
        <v>6390739</v>
      </c>
    </row>
    <row r="257" ht="15.75" customHeight="1" spans="1:4">
      <c r="A257" s="6"/>
      <c r="B257" s="30">
        <v>44086</v>
      </c>
      <c r="C257" s="13">
        <v>185904</v>
      </c>
      <c r="D257" s="4">
        <v>6432589</v>
      </c>
    </row>
    <row r="258" ht="15.75" customHeight="1" spans="1:4">
      <c r="A258" s="6"/>
      <c r="B258" s="30">
        <v>44087</v>
      </c>
      <c r="C258" s="13">
        <v>186296</v>
      </c>
      <c r="D258" s="4">
        <v>6467168</v>
      </c>
    </row>
    <row r="259" ht="15.75" customHeight="1" spans="1:4">
      <c r="A259" s="6"/>
      <c r="B259" s="30">
        <v>44088</v>
      </c>
      <c r="C259" s="13">
        <v>186703</v>
      </c>
      <c r="D259" s="4">
        <v>6500740</v>
      </c>
    </row>
    <row r="260" ht="15.75" customHeight="1" spans="1:4">
      <c r="A260" s="6"/>
      <c r="B260" s="30">
        <v>44089</v>
      </c>
      <c r="C260" s="13">
        <v>187737</v>
      </c>
      <c r="D260" s="4">
        <v>6535518</v>
      </c>
    </row>
    <row r="261" ht="15.75" customHeight="1" spans="1:4">
      <c r="A261" s="6"/>
      <c r="B261" s="30">
        <v>44090</v>
      </c>
      <c r="C261" s="13">
        <v>188927</v>
      </c>
      <c r="D261" s="4">
        <v>6575837</v>
      </c>
    </row>
    <row r="262" ht="15.75" customHeight="1" spans="1:4">
      <c r="A262" s="6"/>
      <c r="B262" s="30">
        <v>44091</v>
      </c>
      <c r="C262" s="13">
        <v>189807</v>
      </c>
      <c r="D262" s="4">
        <v>6619479</v>
      </c>
    </row>
    <row r="263" ht="15.75" customHeight="1" spans="1:4">
      <c r="A263" s="6"/>
      <c r="B263" s="30">
        <v>44092</v>
      </c>
      <c r="C263" s="13">
        <v>190708</v>
      </c>
      <c r="D263" s="4">
        <v>6666368</v>
      </c>
    </row>
    <row r="264" ht="15.75" customHeight="1" spans="1:4">
      <c r="A264" s="6"/>
      <c r="B264" s="30">
        <v>44093</v>
      </c>
      <c r="C264" s="13">
        <v>191455</v>
      </c>
      <c r="D264" s="4">
        <v>6712036</v>
      </c>
    </row>
    <row r="265" ht="15.75" customHeight="1" spans="1:4">
      <c r="A265" s="6"/>
      <c r="B265" s="30">
        <v>44094</v>
      </c>
      <c r="C265" s="13">
        <v>191782</v>
      </c>
      <c r="D265" s="4">
        <v>6747569</v>
      </c>
    </row>
    <row r="266" ht="15.75" customHeight="1" spans="1:4">
      <c r="A266" s="6"/>
      <c r="B266" s="30">
        <v>44095</v>
      </c>
      <c r="C266" s="13">
        <v>192063</v>
      </c>
      <c r="D266" s="4">
        <v>6786731</v>
      </c>
    </row>
    <row r="267" ht="15.75" customHeight="1" spans="1:4">
      <c r="A267" s="6"/>
      <c r="B267" s="30">
        <v>44096</v>
      </c>
      <c r="C267" s="13">
        <v>192922</v>
      </c>
      <c r="D267" s="4">
        <v>6835717</v>
      </c>
    </row>
    <row r="268" ht="15.75" customHeight="1" spans="1:4">
      <c r="A268" s="6"/>
      <c r="B268" s="30">
        <v>44097</v>
      </c>
      <c r="C268" s="13">
        <v>194078</v>
      </c>
      <c r="D268" s="4">
        <v>6875215</v>
      </c>
    </row>
    <row r="269" ht="15.75" customHeight="1" spans="1:4">
      <c r="A269" s="6"/>
      <c r="B269" s="30">
        <v>44098</v>
      </c>
      <c r="C269" s="13">
        <v>195016</v>
      </c>
      <c r="D269" s="4">
        <v>6918556</v>
      </c>
    </row>
    <row r="270" ht="15.75" customHeight="1" spans="1:4">
      <c r="A270" s="6"/>
      <c r="B270" s="30">
        <v>44099</v>
      </c>
      <c r="C270" s="13">
        <v>195863</v>
      </c>
      <c r="D270" s="4">
        <v>6973793</v>
      </c>
    </row>
    <row r="271" ht="15.75" customHeight="1" spans="1:4">
      <c r="A271" s="6"/>
      <c r="B271" s="30">
        <v>44100</v>
      </c>
      <c r="C271" s="13">
        <v>196736</v>
      </c>
      <c r="D271" s="4">
        <v>7021061</v>
      </c>
    </row>
    <row r="272" ht="15.75" customHeight="1" spans="1:4">
      <c r="A272" s="6"/>
      <c r="B272" s="30">
        <v>44101</v>
      </c>
      <c r="C272" s="13">
        <v>197046</v>
      </c>
      <c r="D272" s="4">
        <v>7056051</v>
      </c>
    </row>
    <row r="273" ht="15.75" customHeight="1" spans="1:4">
      <c r="A273" s="6"/>
      <c r="B273" s="30">
        <v>44102</v>
      </c>
      <c r="C273" s="13">
        <v>197292</v>
      </c>
      <c r="D273" s="4">
        <v>7091427</v>
      </c>
    </row>
    <row r="274" ht="15.75" customHeight="1" spans="1:4">
      <c r="A274" s="6"/>
      <c r="B274" s="30">
        <v>44103</v>
      </c>
      <c r="C274" s="13">
        <v>198016</v>
      </c>
      <c r="D274" s="4">
        <v>7128193</v>
      </c>
    </row>
    <row r="275" ht="15.75" customHeight="1" spans="1:4">
      <c r="A275" s="6"/>
      <c r="B275" s="30">
        <v>44104</v>
      </c>
      <c r="C275" s="13">
        <v>199080</v>
      </c>
      <c r="D275" s="4">
        <v>7173102</v>
      </c>
    </row>
    <row r="276" ht="15.75" customHeight="1" spans="1:4">
      <c r="A276" s="1" t="s">
        <v>125</v>
      </c>
      <c r="B276" s="2"/>
      <c r="C276" s="1">
        <v>5648154</v>
      </c>
      <c r="D276" s="11">
        <v>197441536</v>
      </c>
    </row>
    <row r="277" ht="15.75" customHeight="1" spans="1:4">
      <c r="A277" s="1" t="s">
        <v>109</v>
      </c>
      <c r="B277" s="5">
        <v>44105</v>
      </c>
      <c r="C277" s="1">
        <v>199942</v>
      </c>
      <c r="D277" s="11">
        <v>7218822</v>
      </c>
    </row>
    <row r="278" ht="15.75" customHeight="1" spans="1:4">
      <c r="A278" s="6"/>
      <c r="B278" s="30">
        <v>44106</v>
      </c>
      <c r="C278" s="13">
        <v>200784</v>
      </c>
      <c r="D278" s="4">
        <v>7268249</v>
      </c>
    </row>
    <row r="279" ht="15.75" customHeight="1" spans="1:4">
      <c r="A279" s="6"/>
      <c r="B279" s="30">
        <v>44107</v>
      </c>
      <c r="C279" s="13">
        <v>201522</v>
      </c>
      <c r="D279" s="4">
        <v>7319123</v>
      </c>
    </row>
    <row r="280" ht="15.75" customHeight="1" spans="1:4">
      <c r="A280" s="6"/>
      <c r="B280" s="30">
        <v>44108</v>
      </c>
      <c r="C280" s="13">
        <v>201902</v>
      </c>
      <c r="D280" s="4">
        <v>7357288</v>
      </c>
    </row>
    <row r="281" ht="15.75" customHeight="1" spans="1:4">
      <c r="A281" s="6"/>
      <c r="B281" s="30">
        <v>44109</v>
      </c>
      <c r="C281" s="13">
        <v>202233</v>
      </c>
      <c r="D281" s="4">
        <v>7395040</v>
      </c>
    </row>
    <row r="282" ht="15.75" customHeight="1" spans="1:4">
      <c r="A282" s="6"/>
      <c r="B282" s="30">
        <v>44110</v>
      </c>
      <c r="C282" s="13">
        <v>202846</v>
      </c>
      <c r="D282" s="4">
        <v>7433886</v>
      </c>
    </row>
    <row r="283" ht="15.75" customHeight="1" spans="1:4">
      <c r="A283" s="6"/>
      <c r="B283" s="30">
        <v>44111</v>
      </c>
      <c r="C283" s="13">
        <v>203775</v>
      </c>
      <c r="D283" s="4">
        <v>7485102</v>
      </c>
    </row>
    <row r="284" ht="15.75" customHeight="1" spans="1:4">
      <c r="A284" s="6"/>
      <c r="B284" s="30">
        <v>44112</v>
      </c>
      <c r="C284" s="13">
        <v>204754</v>
      </c>
      <c r="D284" s="4">
        <v>7540410</v>
      </c>
    </row>
    <row r="285" ht="15.75" customHeight="1" spans="1:4">
      <c r="A285" s="6"/>
      <c r="B285" s="30">
        <v>44113</v>
      </c>
      <c r="C285" s="13">
        <v>205667</v>
      </c>
      <c r="D285" s="4">
        <v>7597403</v>
      </c>
    </row>
    <row r="286" ht="15.75" customHeight="1" spans="1:4">
      <c r="A286" s="6"/>
      <c r="B286" s="30">
        <v>44114</v>
      </c>
      <c r="C286" s="13">
        <v>206358</v>
      </c>
      <c r="D286" s="4">
        <v>7655038</v>
      </c>
    </row>
    <row r="287" ht="15.75" customHeight="1" spans="1:4">
      <c r="A287" s="6"/>
      <c r="B287" s="30">
        <v>44115</v>
      </c>
      <c r="C287" s="13">
        <v>206829</v>
      </c>
      <c r="D287" s="4">
        <v>7701710</v>
      </c>
    </row>
    <row r="288" ht="15.75" customHeight="1" spans="1:4">
      <c r="A288" s="6"/>
      <c r="B288" s="30">
        <v>44116</v>
      </c>
      <c r="C288" s="13">
        <v>207114</v>
      </c>
      <c r="D288" s="4">
        <v>7744944</v>
      </c>
    </row>
    <row r="289" ht="15.75" customHeight="1" spans="1:4">
      <c r="A289" s="6"/>
      <c r="B289" s="30">
        <v>44117</v>
      </c>
      <c r="C289" s="13">
        <v>207832</v>
      </c>
      <c r="D289" s="4">
        <v>7791923</v>
      </c>
    </row>
    <row r="290" ht="15.75" customHeight="1" spans="1:4">
      <c r="A290" s="6"/>
      <c r="B290" s="30">
        <v>44118</v>
      </c>
      <c r="C290" s="13">
        <v>208633</v>
      </c>
      <c r="D290" s="4">
        <v>7849163</v>
      </c>
    </row>
    <row r="291" ht="15.75" customHeight="1" spans="1:4">
      <c r="A291" s="6"/>
      <c r="B291" s="30">
        <v>44119</v>
      </c>
      <c r="C291" s="13">
        <v>209561</v>
      </c>
      <c r="D291" s="4">
        <v>7912804</v>
      </c>
    </row>
    <row r="292" ht="15.75" customHeight="1" spans="1:4">
      <c r="A292" s="6"/>
      <c r="B292" s="30">
        <v>44120</v>
      </c>
      <c r="C292" s="13">
        <v>210452</v>
      </c>
      <c r="D292" s="4">
        <v>7981309</v>
      </c>
    </row>
    <row r="293" ht="15.75" customHeight="1" spans="1:4">
      <c r="A293" s="6"/>
      <c r="B293" s="30">
        <v>44121</v>
      </c>
      <c r="C293" s="13">
        <v>211232</v>
      </c>
      <c r="D293" s="4">
        <v>8038984</v>
      </c>
    </row>
    <row r="294" ht="15.75" customHeight="1" spans="1:4">
      <c r="A294" s="6"/>
      <c r="B294" s="30">
        <v>44122</v>
      </c>
      <c r="C294" s="13">
        <v>211637</v>
      </c>
      <c r="D294" s="4">
        <v>8086941</v>
      </c>
    </row>
    <row r="295" ht="15.75" customHeight="1" spans="1:4">
      <c r="A295" s="6"/>
      <c r="B295" s="30">
        <v>44123</v>
      </c>
      <c r="C295" s="13">
        <v>212080</v>
      </c>
      <c r="D295" s="4">
        <v>8144591</v>
      </c>
    </row>
    <row r="296" ht="15.75" customHeight="1" spans="1:4">
      <c r="A296" s="6"/>
      <c r="B296" s="30">
        <v>44124</v>
      </c>
      <c r="C296" s="13">
        <v>212913</v>
      </c>
      <c r="D296" s="4">
        <v>8205165</v>
      </c>
    </row>
    <row r="297" ht="15.75" customHeight="1" spans="1:4">
      <c r="A297" s="6"/>
      <c r="B297" s="30">
        <v>44125</v>
      </c>
      <c r="C297" s="13">
        <v>213941</v>
      </c>
      <c r="D297" s="4">
        <v>8266875</v>
      </c>
    </row>
    <row r="298" ht="15.75" customHeight="1" spans="1:4">
      <c r="A298" s="6"/>
      <c r="B298" s="30">
        <v>44126</v>
      </c>
      <c r="C298" s="13">
        <v>215058</v>
      </c>
      <c r="D298" s="4">
        <v>8340294</v>
      </c>
    </row>
    <row r="299" ht="15.75" customHeight="1" spans="1:4">
      <c r="A299" s="6"/>
      <c r="B299" s="30">
        <v>44127</v>
      </c>
      <c r="C299" s="13">
        <v>216007</v>
      </c>
      <c r="D299" s="4">
        <v>8422869</v>
      </c>
    </row>
    <row r="300" ht="15.75" customHeight="1" spans="1:4">
      <c r="A300" s="6"/>
      <c r="B300" s="30">
        <v>44128</v>
      </c>
      <c r="C300" s="13">
        <v>216903</v>
      </c>
      <c r="D300" s="4">
        <v>8506661</v>
      </c>
    </row>
    <row r="301" ht="15.75" customHeight="1" spans="1:4">
      <c r="A301" s="6"/>
      <c r="B301" s="30">
        <v>44129</v>
      </c>
      <c r="C301" s="13">
        <v>217294</v>
      </c>
      <c r="D301" s="4">
        <v>8571132</v>
      </c>
    </row>
    <row r="302" ht="15.75" customHeight="1" spans="1:4">
      <c r="A302" s="6"/>
      <c r="B302" s="30">
        <v>44130</v>
      </c>
      <c r="C302" s="13">
        <v>217691</v>
      </c>
      <c r="D302" s="4">
        <v>8634562</v>
      </c>
    </row>
    <row r="303" ht="15.75" customHeight="1" spans="1:4">
      <c r="A303" s="6"/>
      <c r="B303" s="30">
        <v>44131</v>
      </c>
      <c r="C303" s="13">
        <v>218613</v>
      </c>
      <c r="D303" s="4">
        <v>8706817</v>
      </c>
    </row>
    <row r="304" ht="15.75" customHeight="1" spans="1:4">
      <c r="A304" s="6"/>
      <c r="B304" s="30">
        <v>44132</v>
      </c>
      <c r="C304" s="13">
        <v>219660</v>
      </c>
      <c r="D304" s="4">
        <v>8786517</v>
      </c>
    </row>
    <row r="305" ht="15.75" customHeight="1" spans="1:4">
      <c r="A305" s="6"/>
      <c r="B305" s="30">
        <v>44133</v>
      </c>
      <c r="C305" s="13">
        <v>220720</v>
      </c>
      <c r="D305" s="4">
        <v>8875882</v>
      </c>
    </row>
    <row r="306" ht="15.75" customHeight="1" spans="1:4">
      <c r="A306" s="6"/>
      <c r="B306" s="30">
        <v>44134</v>
      </c>
      <c r="C306" s="13">
        <v>221667</v>
      </c>
      <c r="D306" s="4">
        <v>8973824</v>
      </c>
    </row>
    <row r="307" ht="15.75" customHeight="1" spans="1:4">
      <c r="A307" s="6"/>
      <c r="B307" s="30">
        <v>44135</v>
      </c>
      <c r="C307" s="13">
        <v>222625</v>
      </c>
      <c r="D307" s="4">
        <v>9065118</v>
      </c>
    </row>
    <row r="308" ht="15.75" customHeight="1" spans="1:4">
      <c r="A308" s="1" t="s">
        <v>126</v>
      </c>
      <c r="B308" s="2"/>
      <c r="C308" s="1">
        <v>6528245</v>
      </c>
      <c r="D308" s="11">
        <v>248878446</v>
      </c>
    </row>
    <row r="309" ht="15.75" customHeight="1" spans="1:4">
      <c r="A309" s="1" t="s">
        <v>110</v>
      </c>
      <c r="B309" s="5">
        <v>44136</v>
      </c>
      <c r="C309" s="1">
        <v>223035</v>
      </c>
      <c r="D309" s="11">
        <v>9207091</v>
      </c>
    </row>
    <row r="310" ht="15.75" customHeight="1" spans="1:4">
      <c r="A310" s="6"/>
      <c r="B310" s="30">
        <v>44137</v>
      </c>
      <c r="C310" s="13">
        <v>223510</v>
      </c>
      <c r="D310" s="4">
        <v>9290545</v>
      </c>
    </row>
    <row r="311" ht="15.75" customHeight="1" spans="1:4">
      <c r="A311" s="6"/>
      <c r="B311" s="30">
        <v>44138</v>
      </c>
      <c r="C311" s="13">
        <v>225027</v>
      </c>
      <c r="D311" s="4">
        <v>9410494</v>
      </c>
    </row>
    <row r="312" ht="15.75" customHeight="1" spans="1:4">
      <c r="A312" s="6"/>
      <c r="B312" s="30">
        <v>44139</v>
      </c>
      <c r="C312" s="13">
        <v>226158</v>
      </c>
      <c r="D312" s="4">
        <v>9516490</v>
      </c>
    </row>
    <row r="313" ht="15.75" customHeight="1" spans="1:4">
      <c r="A313" s="6"/>
      <c r="B313" s="30">
        <v>44140</v>
      </c>
      <c r="C313" s="13">
        <v>227312</v>
      </c>
      <c r="D313" s="4">
        <v>9635513</v>
      </c>
    </row>
    <row r="314" ht="15.75" customHeight="1" spans="1:4">
      <c r="A314" s="6"/>
      <c r="B314" s="30">
        <v>44141</v>
      </c>
      <c r="C314" s="13">
        <v>228497</v>
      </c>
      <c r="D314" s="4">
        <v>9765503</v>
      </c>
    </row>
    <row r="315" ht="15.75" customHeight="1" spans="1:4">
      <c r="A315" s="6"/>
      <c r="B315" s="30">
        <v>44142</v>
      </c>
      <c r="C315" s="13">
        <v>229622</v>
      </c>
      <c r="D315" s="4">
        <v>9897616</v>
      </c>
    </row>
    <row r="316" ht="15.75" customHeight="1" spans="1:4">
      <c r="A316" s="6"/>
      <c r="B316" s="30">
        <v>44143</v>
      </c>
      <c r="C316" s="13">
        <v>230135</v>
      </c>
      <c r="D316" s="4">
        <v>10010061</v>
      </c>
    </row>
    <row r="317" ht="15.75" customHeight="1" spans="1:4">
      <c r="A317" s="6"/>
      <c r="B317" s="30">
        <v>44144</v>
      </c>
      <c r="C317" s="13">
        <v>230712</v>
      </c>
      <c r="D317" s="4">
        <v>10128464</v>
      </c>
    </row>
    <row r="318" ht="15.75" customHeight="1" spans="1:4">
      <c r="A318" s="6"/>
      <c r="B318" s="30">
        <v>44145</v>
      </c>
      <c r="C318" s="13">
        <v>232070</v>
      </c>
      <c r="D318" s="4">
        <v>10264033</v>
      </c>
    </row>
    <row r="319" ht="15.75" customHeight="1" spans="1:4">
      <c r="A319" s="6"/>
      <c r="B319" s="30">
        <v>44146</v>
      </c>
      <c r="C319" s="13">
        <v>233647</v>
      </c>
      <c r="D319" s="4">
        <v>10413366</v>
      </c>
    </row>
    <row r="320" ht="15.75" customHeight="1" spans="1:4">
      <c r="A320" s="6"/>
      <c r="B320" s="30">
        <v>44147</v>
      </c>
      <c r="C320" s="13">
        <v>234759</v>
      </c>
      <c r="D320" s="4">
        <v>10570908</v>
      </c>
    </row>
    <row r="321" ht="15.75" customHeight="1" spans="1:4">
      <c r="A321" s="6"/>
      <c r="B321" s="30">
        <v>44148</v>
      </c>
      <c r="C321" s="13">
        <v>236060</v>
      </c>
      <c r="D321" s="4">
        <v>10745541</v>
      </c>
    </row>
    <row r="322" ht="15.75" customHeight="1" spans="1:4">
      <c r="A322" s="6"/>
      <c r="B322" s="30">
        <v>44149</v>
      </c>
      <c r="C322" s="13">
        <v>237413</v>
      </c>
      <c r="D322" s="4">
        <v>10913267</v>
      </c>
    </row>
    <row r="323" ht="15.75" customHeight="1" spans="1:4">
      <c r="A323" s="6"/>
      <c r="B323" s="30">
        <v>44150</v>
      </c>
      <c r="C323" s="13">
        <v>238125</v>
      </c>
      <c r="D323" s="4">
        <v>11060329</v>
      </c>
    </row>
    <row r="324" ht="15.75" customHeight="1" spans="1:4">
      <c r="A324" s="6"/>
      <c r="B324" s="30">
        <v>44151</v>
      </c>
      <c r="C324" s="13">
        <v>238732</v>
      </c>
      <c r="D324" s="4">
        <v>11210306</v>
      </c>
    </row>
    <row r="325" ht="15.75" customHeight="1" spans="1:4">
      <c r="A325" s="6"/>
      <c r="B325" s="30">
        <v>44152</v>
      </c>
      <c r="C325" s="13">
        <v>240285</v>
      </c>
      <c r="D325" s="4">
        <v>11370132</v>
      </c>
    </row>
    <row r="326" ht="15.75" customHeight="1" spans="1:4">
      <c r="A326" s="6"/>
      <c r="B326" s="30">
        <v>44153</v>
      </c>
      <c r="C326" s="13">
        <v>242170</v>
      </c>
      <c r="D326" s="4">
        <v>11538352</v>
      </c>
    </row>
    <row r="327" ht="15.75" customHeight="1" spans="1:4">
      <c r="A327" s="6"/>
      <c r="B327" s="30">
        <v>44154</v>
      </c>
      <c r="C327" s="13">
        <v>244180</v>
      </c>
      <c r="D327" s="4">
        <v>11726284</v>
      </c>
    </row>
    <row r="328" ht="15.75" customHeight="1" spans="1:4">
      <c r="A328" s="6"/>
      <c r="B328" s="30">
        <v>44155</v>
      </c>
      <c r="C328" s="13">
        <v>246090</v>
      </c>
      <c r="D328" s="4">
        <v>11923448</v>
      </c>
    </row>
    <row r="329" ht="15.75" customHeight="1" spans="1:4">
      <c r="A329" s="6"/>
      <c r="B329" s="30">
        <v>44156</v>
      </c>
      <c r="C329" s="13">
        <v>247641</v>
      </c>
      <c r="D329" s="4">
        <v>12109833</v>
      </c>
    </row>
    <row r="330" ht="15.75" customHeight="1" spans="1:4">
      <c r="A330" s="6"/>
      <c r="B330" s="30">
        <v>44157</v>
      </c>
      <c r="C330" s="13">
        <v>248564</v>
      </c>
      <c r="D330" s="4">
        <v>12264021</v>
      </c>
    </row>
    <row r="331" ht="15.75" customHeight="1" spans="1:4">
      <c r="A331" s="6"/>
      <c r="B331" s="30">
        <v>44158</v>
      </c>
      <c r="C331" s="13">
        <v>249417</v>
      </c>
      <c r="D331" s="4">
        <v>12418717</v>
      </c>
    </row>
    <row r="332" ht="15.75" customHeight="1" spans="1:4">
      <c r="A332" s="6"/>
      <c r="B332" s="30">
        <v>44159</v>
      </c>
      <c r="C332" s="13">
        <v>251508</v>
      </c>
      <c r="D332" s="4">
        <v>12585220</v>
      </c>
    </row>
    <row r="333" ht="15.75" customHeight="1" spans="1:4">
      <c r="A333" s="6"/>
      <c r="B333" s="30">
        <v>44160</v>
      </c>
      <c r="C333" s="13">
        <v>253789</v>
      </c>
      <c r="D333" s="4">
        <v>12773716</v>
      </c>
    </row>
    <row r="334" ht="15.75" customHeight="1" spans="1:4">
      <c r="A334" s="6"/>
      <c r="B334" s="30">
        <v>44161</v>
      </c>
      <c r="C334" s="13">
        <v>255181</v>
      </c>
      <c r="D334" s="4">
        <v>12903480</v>
      </c>
    </row>
    <row r="335" ht="15.75" customHeight="1" spans="1:4">
      <c r="A335" s="6"/>
      <c r="B335" s="30">
        <v>44162</v>
      </c>
      <c r="C335" s="13">
        <v>256585</v>
      </c>
      <c r="D335" s="4">
        <v>13102354</v>
      </c>
    </row>
    <row r="336" ht="15.75" customHeight="1" spans="1:4">
      <c r="A336" s="6"/>
      <c r="B336" s="30">
        <v>44163</v>
      </c>
      <c r="C336" s="13">
        <v>257828</v>
      </c>
      <c r="D336" s="4">
        <v>13253823</v>
      </c>
    </row>
    <row r="337" ht="15.75" customHeight="1" spans="1:4">
      <c r="A337" s="6"/>
      <c r="B337" s="30">
        <v>44164</v>
      </c>
      <c r="C337" s="13">
        <v>258653</v>
      </c>
      <c r="D337" s="4">
        <v>13391077</v>
      </c>
    </row>
    <row r="338" ht="15.75" customHeight="1" spans="1:4">
      <c r="A338" s="6"/>
      <c r="B338" s="30">
        <v>44165</v>
      </c>
      <c r="C338" s="13">
        <v>259690</v>
      </c>
      <c r="D338" s="4">
        <v>13541108</v>
      </c>
    </row>
    <row r="339" ht="15.75" customHeight="1" spans="1:4">
      <c r="A339" s="1" t="s">
        <v>127</v>
      </c>
      <c r="B339" s="2"/>
      <c r="C339" s="1">
        <v>7206395</v>
      </c>
      <c r="D339" s="11">
        <v>336941092</v>
      </c>
    </row>
    <row r="340" ht="15.75" customHeight="1" spans="1:4">
      <c r="A340" s="1" t="s">
        <v>111</v>
      </c>
      <c r="B340" s="5">
        <v>44166</v>
      </c>
      <c r="C340" s="1">
        <v>262179</v>
      </c>
      <c r="D340" s="11">
        <v>13722291</v>
      </c>
    </row>
    <row r="341" ht="15.75" customHeight="1" spans="1:4">
      <c r="A341" s="6"/>
      <c r="B341" s="30">
        <v>44167</v>
      </c>
      <c r="C341" s="13">
        <v>264990</v>
      </c>
      <c r="D341" s="4">
        <v>13925720</v>
      </c>
    </row>
    <row r="342" ht="15.75" customHeight="1" spans="1:4">
      <c r="A342" s="6"/>
      <c r="B342" s="30">
        <v>44168</v>
      </c>
      <c r="C342" s="13">
        <v>267812</v>
      </c>
      <c r="D342" s="4">
        <v>14141991</v>
      </c>
    </row>
    <row r="343" ht="15.75" customHeight="1" spans="1:4">
      <c r="A343" s="6"/>
      <c r="B343" s="30">
        <v>44169</v>
      </c>
      <c r="C343" s="13">
        <v>270375</v>
      </c>
      <c r="D343" s="4">
        <v>14372304</v>
      </c>
    </row>
    <row r="344" ht="15.75" customHeight="1" spans="1:4">
      <c r="A344" s="6"/>
      <c r="B344" s="30">
        <v>44170</v>
      </c>
      <c r="C344" s="13">
        <v>272861</v>
      </c>
      <c r="D344" s="4">
        <v>14591374</v>
      </c>
    </row>
    <row r="345" ht="15.75" customHeight="1" spans="1:4">
      <c r="A345" s="6"/>
      <c r="B345" s="30">
        <v>44171</v>
      </c>
      <c r="C345" s="13">
        <v>274024</v>
      </c>
      <c r="D345" s="4">
        <v>14773954</v>
      </c>
    </row>
    <row r="346" ht="15.75" customHeight="1" spans="1:4">
      <c r="A346" s="6"/>
      <c r="B346" s="30">
        <v>44172</v>
      </c>
      <c r="C346" s="13">
        <v>275315</v>
      </c>
      <c r="D346" s="4">
        <v>14955851</v>
      </c>
    </row>
    <row r="347" ht="15.75" customHeight="1" spans="1:4">
      <c r="A347" s="6"/>
      <c r="B347" s="30">
        <v>44173</v>
      </c>
      <c r="C347" s="13">
        <v>277995</v>
      </c>
      <c r="D347" s="4">
        <v>15173695</v>
      </c>
    </row>
    <row r="348" ht="15.75" customHeight="1" spans="1:4">
      <c r="A348" s="6"/>
      <c r="B348" s="30">
        <v>44174</v>
      </c>
      <c r="C348" s="13">
        <v>281164</v>
      </c>
      <c r="D348" s="4">
        <v>15390423</v>
      </c>
    </row>
    <row r="349" ht="15.75" customHeight="1" spans="1:4">
      <c r="A349" s="6"/>
      <c r="B349" s="30">
        <v>44175</v>
      </c>
      <c r="C349" s="13">
        <v>284296</v>
      </c>
      <c r="D349" s="4">
        <v>15611269</v>
      </c>
    </row>
    <row r="350" ht="15.75" customHeight="1" spans="1:4">
      <c r="A350" s="6"/>
      <c r="B350" s="30">
        <v>44176</v>
      </c>
      <c r="C350" s="13">
        <v>287043</v>
      </c>
      <c r="D350" s="4">
        <v>15848202</v>
      </c>
    </row>
    <row r="351" ht="15.75" customHeight="1" spans="1:4">
      <c r="A351" s="6"/>
      <c r="B351" s="30">
        <v>44177</v>
      </c>
      <c r="C351" s="13">
        <v>289540</v>
      </c>
      <c r="D351" s="4">
        <v>16075106</v>
      </c>
    </row>
    <row r="352" ht="15.75" customHeight="1" spans="1:4">
      <c r="A352" s="6"/>
      <c r="B352" s="30">
        <v>44178</v>
      </c>
      <c r="C352" s="13">
        <v>291041</v>
      </c>
      <c r="D352" s="4">
        <v>16262357</v>
      </c>
    </row>
    <row r="353" ht="15.75" customHeight="1" spans="1:4">
      <c r="A353" s="6"/>
      <c r="B353" s="30">
        <v>44179</v>
      </c>
      <c r="C353" s="13">
        <v>292398</v>
      </c>
      <c r="D353" s="4">
        <v>16455643</v>
      </c>
    </row>
    <row r="354" ht="15.75" customHeight="1" spans="1:4">
      <c r="A354" s="6"/>
      <c r="B354" s="30">
        <v>44180</v>
      </c>
      <c r="C354" s="13">
        <v>295322</v>
      </c>
      <c r="D354" s="4">
        <v>16648861</v>
      </c>
    </row>
    <row r="355" ht="15.75" customHeight="1" spans="1:4">
      <c r="A355" s="6"/>
      <c r="B355" s="30">
        <v>44181</v>
      </c>
      <c r="C355" s="13">
        <v>298775</v>
      </c>
      <c r="D355" s="4">
        <v>16883149</v>
      </c>
    </row>
    <row r="356" ht="15.75" customHeight="1" spans="1:4">
      <c r="A356" s="6"/>
      <c r="B356" s="30">
        <v>44182</v>
      </c>
      <c r="C356" s="13">
        <v>302240</v>
      </c>
      <c r="D356" s="4">
        <v>17126119</v>
      </c>
    </row>
    <row r="357" ht="15.75" customHeight="1" spans="1:4">
      <c r="A357" s="6"/>
      <c r="B357" s="30">
        <v>44183</v>
      </c>
      <c r="C357" s="13">
        <v>305106</v>
      </c>
      <c r="D357" s="4">
        <v>17367905</v>
      </c>
    </row>
    <row r="358" ht="15.75" customHeight="1" spans="1:4">
      <c r="A358" s="6"/>
      <c r="B358" s="30">
        <v>44184</v>
      </c>
      <c r="C358" s="13">
        <v>307814</v>
      </c>
      <c r="D358" s="4">
        <v>17572778</v>
      </c>
    </row>
    <row r="359" ht="15.75" customHeight="1" spans="1:4">
      <c r="A359" s="6"/>
      <c r="B359" s="30">
        <v>44185</v>
      </c>
      <c r="C359" s="13">
        <v>309482</v>
      </c>
      <c r="D359" s="4">
        <v>17770272</v>
      </c>
    </row>
    <row r="360" ht="15.75" customHeight="1" spans="1:4">
      <c r="A360" s="6"/>
      <c r="B360" s="30">
        <v>44186</v>
      </c>
      <c r="C360" s="13">
        <v>310962</v>
      </c>
      <c r="D360" s="4">
        <v>17949678</v>
      </c>
    </row>
    <row r="361" ht="15.75" customHeight="1" spans="1:4">
      <c r="A361" s="6"/>
      <c r="B361" s="30">
        <v>44187</v>
      </c>
      <c r="C361" s="13">
        <v>314099</v>
      </c>
      <c r="D361" s="4">
        <v>18142686</v>
      </c>
    </row>
    <row r="362" ht="15.75" customHeight="1" spans="1:4">
      <c r="A362" s="6"/>
      <c r="B362" s="30">
        <v>44188</v>
      </c>
      <c r="C362" s="13">
        <v>317492</v>
      </c>
      <c r="D362" s="4">
        <v>18367212</v>
      </c>
    </row>
    <row r="363" ht="15.75" customHeight="1" spans="1:4">
      <c r="A363" s="6"/>
      <c r="B363" s="30">
        <v>44189</v>
      </c>
      <c r="C363" s="13">
        <v>320450</v>
      </c>
      <c r="D363" s="4">
        <v>18573896</v>
      </c>
    </row>
    <row r="364" ht="15.75" customHeight="1" spans="1:4">
      <c r="A364" s="6"/>
      <c r="B364" s="30">
        <v>44190</v>
      </c>
      <c r="C364" s="13">
        <v>322003</v>
      </c>
      <c r="D364" s="4">
        <v>18700692</v>
      </c>
    </row>
    <row r="365" ht="15.75" customHeight="1" spans="1:4">
      <c r="A365" s="6"/>
      <c r="B365" s="30">
        <v>44191</v>
      </c>
      <c r="C365" s="13">
        <v>323429</v>
      </c>
      <c r="D365" s="4">
        <v>18891286</v>
      </c>
    </row>
    <row r="366" ht="15.75" customHeight="1" spans="1:4">
      <c r="A366" s="6"/>
      <c r="B366" s="30">
        <v>44192</v>
      </c>
      <c r="C366" s="13">
        <v>324826</v>
      </c>
      <c r="D366" s="4">
        <v>19044826</v>
      </c>
    </row>
    <row r="367" ht="15.75" customHeight="1" spans="1:4">
      <c r="A367" s="6"/>
      <c r="B367" s="30">
        <v>44193</v>
      </c>
      <c r="C367" s="13">
        <v>326316</v>
      </c>
      <c r="D367" s="4">
        <v>19208953</v>
      </c>
    </row>
    <row r="368" ht="15.75" customHeight="1" spans="1:4">
      <c r="A368" s="6"/>
      <c r="B368" s="30">
        <v>44194</v>
      </c>
      <c r="C368" s="13">
        <v>329605</v>
      </c>
      <c r="D368" s="4">
        <v>19408632</v>
      </c>
    </row>
    <row r="369" ht="15.75" customHeight="1" spans="1:4">
      <c r="A369" s="6"/>
      <c r="B369" s="30">
        <v>44195</v>
      </c>
      <c r="C369" s="13">
        <v>333505</v>
      </c>
      <c r="D369" s="4">
        <v>19638128</v>
      </c>
    </row>
    <row r="370" ht="15.75" customHeight="1" spans="1:4">
      <c r="A370" s="6"/>
      <c r="B370" s="30">
        <v>44196</v>
      </c>
      <c r="C370" s="13">
        <v>336802</v>
      </c>
      <c r="D370" s="4">
        <v>19864374</v>
      </c>
    </row>
    <row r="371" ht="15.75" customHeight="1" spans="1:4">
      <c r="A371" s="1" t="s">
        <v>128</v>
      </c>
      <c r="B371" s="2"/>
      <c r="C371" s="1">
        <v>9269261</v>
      </c>
      <c r="D371" s="11">
        <v>522459627</v>
      </c>
    </row>
    <row r="372" ht="15.75" customHeight="1" spans="1:4">
      <c r="A372" s="1" t="s">
        <v>112</v>
      </c>
      <c r="B372" s="5">
        <v>44197</v>
      </c>
      <c r="C372" s="1">
        <v>339394</v>
      </c>
      <c r="D372" s="11">
        <v>20047280</v>
      </c>
    </row>
    <row r="373" ht="15.75" customHeight="1" spans="1:4">
      <c r="A373" s="6"/>
      <c r="B373" s="30">
        <v>44198</v>
      </c>
      <c r="C373" s="13">
        <v>341800</v>
      </c>
      <c r="D373" s="4">
        <v>20327598</v>
      </c>
    </row>
    <row r="374" ht="15.75" customHeight="1" spans="1:4">
      <c r="A374" s="6"/>
      <c r="B374" s="30">
        <v>44199</v>
      </c>
      <c r="C374" s="13">
        <v>343255</v>
      </c>
      <c r="D374" s="4">
        <v>20536055</v>
      </c>
    </row>
    <row r="375" ht="15.75" customHeight="1" spans="1:4">
      <c r="A375" s="6"/>
      <c r="B375" s="30">
        <v>44200</v>
      </c>
      <c r="C375" s="13">
        <v>344802</v>
      </c>
      <c r="D375" s="4">
        <v>20715626</v>
      </c>
    </row>
    <row r="376" ht="15.75" customHeight="1" spans="1:4">
      <c r="A376" s="6"/>
      <c r="B376" s="30">
        <v>44201</v>
      </c>
      <c r="C376" s="13">
        <v>348286</v>
      </c>
      <c r="D376" s="4">
        <v>20934701</v>
      </c>
    </row>
    <row r="377" ht="15.75" customHeight="1" spans="1:4">
      <c r="A377" s="6"/>
      <c r="B377" s="30">
        <v>44202</v>
      </c>
      <c r="C377" s="13">
        <v>352188</v>
      </c>
      <c r="D377" s="4">
        <v>21184885</v>
      </c>
    </row>
    <row r="378" ht="15.75" customHeight="1" spans="1:4">
      <c r="A378" s="6"/>
      <c r="B378" s="30">
        <v>44203</v>
      </c>
      <c r="C378" s="13">
        <v>356267</v>
      </c>
      <c r="D378" s="4">
        <v>21456928</v>
      </c>
    </row>
    <row r="379" ht="15.75" customHeight="1" spans="1:4">
      <c r="A379" s="6"/>
      <c r="B379" s="30">
        <v>44204</v>
      </c>
      <c r="C379" s="13">
        <v>360047</v>
      </c>
      <c r="D379" s="4">
        <v>21752049</v>
      </c>
    </row>
    <row r="380" ht="15.75" customHeight="1" spans="1:4">
      <c r="A380" s="6"/>
      <c r="B380" s="30">
        <v>44205</v>
      </c>
      <c r="C380" s="13">
        <v>363584</v>
      </c>
      <c r="D380" s="4">
        <v>22021417</v>
      </c>
    </row>
    <row r="381" ht="15.75" customHeight="1" spans="1:4">
      <c r="A381" s="6"/>
      <c r="B381" s="30">
        <v>44206</v>
      </c>
      <c r="C381" s="13">
        <v>365652</v>
      </c>
      <c r="D381" s="4">
        <v>22250149</v>
      </c>
    </row>
    <row r="382" ht="15.75" customHeight="1" spans="1:4">
      <c r="A382" s="6"/>
      <c r="B382" s="30">
        <v>44207</v>
      </c>
      <c r="C382" s="13">
        <v>367385</v>
      </c>
      <c r="D382" s="4">
        <v>22445404</v>
      </c>
    </row>
    <row r="383" ht="15.75" customHeight="1" spans="1:4">
      <c r="A383" s="6"/>
      <c r="B383" s="30">
        <v>44208</v>
      </c>
      <c r="C383" s="13">
        <v>371449</v>
      </c>
      <c r="D383" s="4">
        <v>22663424</v>
      </c>
    </row>
    <row r="384" ht="15.75" customHeight="1" spans="1:4">
      <c r="A384" s="6"/>
      <c r="B384" s="30">
        <v>44209</v>
      </c>
      <c r="C384" s="13">
        <v>375536</v>
      </c>
      <c r="D384" s="4">
        <v>22887915</v>
      </c>
    </row>
    <row r="385" ht="15.75" customHeight="1" spans="1:4">
      <c r="A385" s="6"/>
      <c r="B385" s="30">
        <v>44210</v>
      </c>
      <c r="C385" s="13">
        <v>379451</v>
      </c>
      <c r="D385" s="4">
        <v>23113531</v>
      </c>
    </row>
    <row r="386" ht="15.75" customHeight="1" spans="1:4">
      <c r="A386" s="6"/>
      <c r="B386" s="30">
        <v>44211</v>
      </c>
      <c r="C386" s="13">
        <v>383130</v>
      </c>
      <c r="D386" s="4">
        <v>23359985</v>
      </c>
    </row>
    <row r="387" ht="15.75" customHeight="1" spans="1:4">
      <c r="A387" s="6"/>
      <c r="B387" s="30">
        <v>44212</v>
      </c>
      <c r="C387" s="13">
        <v>386839</v>
      </c>
      <c r="D387" s="4">
        <v>23578070</v>
      </c>
    </row>
    <row r="388" ht="15.75" customHeight="1" spans="1:4">
      <c r="A388" s="6"/>
      <c r="B388" s="30">
        <v>44213</v>
      </c>
      <c r="C388" s="13">
        <v>388892</v>
      </c>
      <c r="D388" s="4">
        <v>23765288</v>
      </c>
    </row>
    <row r="389" ht="15.75" customHeight="1" spans="1:4">
      <c r="A389" s="6"/>
      <c r="B389" s="30">
        <v>44214</v>
      </c>
      <c r="C389" s="13">
        <v>390287</v>
      </c>
      <c r="D389" s="4">
        <v>23916080</v>
      </c>
    </row>
    <row r="390" ht="15.75" customHeight="1" spans="1:4">
      <c r="A390" s="6"/>
      <c r="B390" s="30">
        <v>44215</v>
      </c>
      <c r="C390" s="13">
        <v>392428</v>
      </c>
      <c r="D390" s="4">
        <v>24062706</v>
      </c>
    </row>
    <row r="391" ht="15.75" customHeight="1" spans="1:4">
      <c r="A391" s="6"/>
      <c r="B391" s="30">
        <v>44216</v>
      </c>
      <c r="C391" s="13">
        <v>396837</v>
      </c>
      <c r="D391" s="4">
        <v>24251909</v>
      </c>
    </row>
    <row r="392" ht="15.75" customHeight="1" spans="1:4">
      <c r="A392" s="6"/>
      <c r="B392" s="30">
        <v>44217</v>
      </c>
      <c r="C392" s="13">
        <v>400715</v>
      </c>
      <c r="D392" s="4">
        <v>24438184</v>
      </c>
    </row>
    <row r="393" ht="15.75" customHeight="1" spans="1:4">
      <c r="A393" s="6"/>
      <c r="B393" s="30">
        <v>44218</v>
      </c>
      <c r="C393" s="13">
        <v>404695</v>
      </c>
      <c r="D393" s="4">
        <v>24629099</v>
      </c>
    </row>
    <row r="394" ht="15.75" customHeight="1" spans="1:4">
      <c r="A394" s="6"/>
      <c r="B394" s="30">
        <v>44219</v>
      </c>
      <c r="C394" s="13">
        <v>408286</v>
      </c>
      <c r="D394" s="4">
        <v>24806217</v>
      </c>
    </row>
    <row r="395" ht="15.75" customHeight="1" spans="1:4">
      <c r="A395" s="6"/>
      <c r="B395" s="30">
        <v>44220</v>
      </c>
      <c r="C395" s="13">
        <v>410230</v>
      </c>
      <c r="D395" s="4">
        <v>24950451</v>
      </c>
    </row>
    <row r="396" ht="15.75" customHeight="1" spans="1:4">
      <c r="A396" s="6"/>
      <c r="B396" s="30">
        <v>44221</v>
      </c>
      <c r="C396" s="13">
        <v>411823</v>
      </c>
      <c r="D396" s="4">
        <v>25083905</v>
      </c>
    </row>
    <row r="397" ht="15.75" customHeight="1" spans="1:4">
      <c r="A397" s="6"/>
      <c r="B397" s="30">
        <v>44222</v>
      </c>
      <c r="C397" s="13">
        <v>415557</v>
      </c>
      <c r="D397" s="4">
        <v>25230353</v>
      </c>
    </row>
    <row r="398" ht="15.75" customHeight="1" spans="1:4">
      <c r="A398" s="6"/>
      <c r="B398" s="30">
        <v>44223</v>
      </c>
      <c r="C398" s="13">
        <v>419634</v>
      </c>
      <c r="D398" s="4">
        <v>25384338</v>
      </c>
    </row>
    <row r="399" ht="15.75" customHeight="1" spans="1:4">
      <c r="A399" s="6"/>
      <c r="B399" s="30">
        <v>44224</v>
      </c>
      <c r="C399" s="13">
        <v>423645</v>
      </c>
      <c r="D399" s="4">
        <v>25541644</v>
      </c>
    </row>
    <row r="400" ht="15.75" customHeight="1" spans="1:4">
      <c r="A400" s="6"/>
      <c r="B400" s="30">
        <v>44225</v>
      </c>
      <c r="C400" s="13">
        <v>427148</v>
      </c>
      <c r="D400" s="4">
        <v>25708755</v>
      </c>
    </row>
    <row r="401" ht="15.75" customHeight="1" spans="1:4">
      <c r="A401" s="6"/>
      <c r="B401" s="30">
        <v>44226</v>
      </c>
      <c r="C401" s="13">
        <v>430130</v>
      </c>
      <c r="D401" s="4">
        <v>25857579</v>
      </c>
    </row>
    <row r="402" ht="15.75" customHeight="1" spans="1:4">
      <c r="A402" s="6"/>
      <c r="B402" s="30">
        <v>44227</v>
      </c>
      <c r="C402" s="13">
        <v>432189</v>
      </c>
      <c r="D402" s="4">
        <v>25976946</v>
      </c>
    </row>
    <row r="403" ht="15.75" customHeight="1" spans="1:4">
      <c r="A403" s="1" t="s">
        <v>129</v>
      </c>
      <c r="B403" s="2"/>
      <c r="C403" s="1">
        <v>11931561</v>
      </c>
      <c r="D403" s="11">
        <v>722878471</v>
      </c>
    </row>
    <row r="404" ht="15.75" customHeight="1" spans="1:4">
      <c r="A404" s="1" t="s">
        <v>113</v>
      </c>
      <c r="B404" s="5">
        <v>44228</v>
      </c>
      <c r="C404" s="1">
        <v>433751</v>
      </c>
      <c r="D404" s="11">
        <v>26097146</v>
      </c>
    </row>
    <row r="405" ht="15.75" customHeight="1" spans="1:4">
      <c r="A405" s="6"/>
      <c r="B405" s="30">
        <v>44229</v>
      </c>
      <c r="C405" s="13">
        <v>437237</v>
      </c>
      <c r="D405" s="4">
        <v>26214762</v>
      </c>
    </row>
    <row r="406" ht="15.75" customHeight="1" spans="1:4">
      <c r="A406" s="6"/>
      <c r="B406" s="30">
        <v>44230</v>
      </c>
      <c r="C406" s="13">
        <v>440922</v>
      </c>
      <c r="D406" s="4">
        <v>26331722</v>
      </c>
    </row>
    <row r="407" ht="15.75" customHeight="1" spans="1:4">
      <c r="A407" s="6"/>
      <c r="B407" s="30">
        <v>44231</v>
      </c>
      <c r="C407" s="13">
        <v>446134</v>
      </c>
      <c r="D407" s="4">
        <v>26455629</v>
      </c>
    </row>
    <row r="408" ht="15.75" customHeight="1" spans="1:4">
      <c r="A408" s="6"/>
      <c r="B408" s="30">
        <v>44232</v>
      </c>
      <c r="C408" s="13">
        <v>449677</v>
      </c>
      <c r="D408" s="4">
        <v>26586775</v>
      </c>
    </row>
    <row r="409" ht="15.75" customHeight="1" spans="1:4">
      <c r="A409" s="6"/>
      <c r="B409" s="30">
        <v>44233</v>
      </c>
      <c r="C409" s="13">
        <v>452671</v>
      </c>
      <c r="D409" s="4">
        <v>26701332</v>
      </c>
    </row>
    <row r="410" ht="15.75" customHeight="1" spans="1:4">
      <c r="A410" s="6"/>
      <c r="B410" s="30">
        <v>44234</v>
      </c>
      <c r="C410" s="13">
        <v>454146</v>
      </c>
      <c r="D410" s="4">
        <v>26797326</v>
      </c>
    </row>
    <row r="411" ht="15.75" customHeight="1" spans="1:4">
      <c r="A411" s="6"/>
      <c r="B411" s="30">
        <v>44235</v>
      </c>
      <c r="C411" s="13">
        <v>455455</v>
      </c>
      <c r="D411" s="4">
        <v>26875063</v>
      </c>
    </row>
    <row r="412" ht="15.75" customHeight="1" spans="1:4">
      <c r="A412" s="6"/>
      <c r="B412" s="30">
        <v>44236</v>
      </c>
      <c r="C412" s="13">
        <v>458250</v>
      </c>
      <c r="D412" s="4">
        <v>26968049</v>
      </c>
    </row>
    <row r="413" ht="15.75" customHeight="1" spans="1:4">
      <c r="A413" s="6"/>
      <c r="B413" s="30">
        <v>44237</v>
      </c>
      <c r="C413" s="13">
        <v>461695</v>
      </c>
      <c r="D413" s="4">
        <v>27063243</v>
      </c>
    </row>
    <row r="414" ht="15.75" customHeight="1" spans="1:4">
      <c r="A414" s="6"/>
      <c r="B414" s="30">
        <v>44238</v>
      </c>
      <c r="C414" s="13">
        <v>465568</v>
      </c>
      <c r="D414" s="4">
        <v>27165660</v>
      </c>
    </row>
    <row r="415" ht="15.75" customHeight="1" spans="1:4">
      <c r="A415" s="6"/>
      <c r="B415" s="30">
        <v>44239</v>
      </c>
      <c r="C415" s="13">
        <v>470995</v>
      </c>
      <c r="D415" s="4">
        <v>27266690</v>
      </c>
    </row>
    <row r="416" ht="15.75" customHeight="1" spans="1:4">
      <c r="A416" s="6"/>
      <c r="B416" s="30">
        <v>44240</v>
      </c>
      <c r="C416" s="13">
        <v>474462</v>
      </c>
      <c r="D416" s="4">
        <v>27357332</v>
      </c>
    </row>
    <row r="417" ht="15.75" customHeight="1" spans="1:4">
      <c r="A417" s="6"/>
      <c r="B417" s="30">
        <v>44241</v>
      </c>
      <c r="C417" s="13">
        <v>475828</v>
      </c>
      <c r="D417" s="4">
        <v>27429496</v>
      </c>
    </row>
    <row r="418" ht="15.75" customHeight="1" spans="1:4">
      <c r="A418" s="6"/>
      <c r="B418" s="30">
        <v>44242</v>
      </c>
      <c r="C418" s="13">
        <v>476906</v>
      </c>
      <c r="D418" s="4">
        <v>27484573</v>
      </c>
    </row>
    <row r="419" ht="15.75" customHeight="1" spans="1:4">
      <c r="A419" s="6"/>
      <c r="B419" s="30">
        <v>44243</v>
      </c>
      <c r="C419" s="13">
        <v>478259</v>
      </c>
      <c r="D419" s="4">
        <v>27540885</v>
      </c>
    </row>
    <row r="420" ht="15.75" customHeight="1" spans="1:4">
      <c r="A420" s="6"/>
      <c r="B420" s="30">
        <v>44244</v>
      </c>
      <c r="C420" s="13">
        <v>480607</v>
      </c>
      <c r="D420" s="4">
        <v>27607724</v>
      </c>
    </row>
    <row r="421" ht="15.75" customHeight="1" spans="1:4">
      <c r="A421" s="6"/>
      <c r="B421" s="30">
        <v>44245</v>
      </c>
      <c r="C421" s="13">
        <v>483223</v>
      </c>
      <c r="D421" s="4">
        <v>27674548</v>
      </c>
    </row>
    <row r="422" ht="15.75" customHeight="1" spans="1:4">
      <c r="A422" s="6"/>
      <c r="B422" s="30">
        <v>44246</v>
      </c>
      <c r="C422" s="13">
        <v>485700</v>
      </c>
      <c r="D422" s="4">
        <v>27749224</v>
      </c>
    </row>
    <row r="423" ht="15.75" customHeight="1" spans="1:4">
      <c r="A423" s="6"/>
      <c r="B423" s="30">
        <v>44247</v>
      </c>
      <c r="C423" s="13">
        <v>487860</v>
      </c>
      <c r="D423" s="4">
        <v>27821578</v>
      </c>
    </row>
    <row r="424" ht="15.75" customHeight="1" spans="1:4">
      <c r="A424" s="6"/>
      <c r="B424" s="30">
        <v>44248</v>
      </c>
      <c r="C424" s="13">
        <v>489147</v>
      </c>
      <c r="D424" s="4">
        <v>27880280</v>
      </c>
    </row>
    <row r="425" ht="15.75" customHeight="1" spans="1:4">
      <c r="A425" s="6"/>
      <c r="B425" s="30">
        <v>44249</v>
      </c>
      <c r="C425" s="13">
        <v>490382</v>
      </c>
      <c r="D425" s="4">
        <v>27932810</v>
      </c>
    </row>
    <row r="426" ht="15.75" customHeight="1" spans="1:4">
      <c r="A426" s="6"/>
      <c r="B426" s="30">
        <v>44250</v>
      </c>
      <c r="C426" s="13">
        <v>492623</v>
      </c>
      <c r="D426" s="4">
        <v>28001915</v>
      </c>
    </row>
    <row r="427" ht="15.75" customHeight="1" spans="1:4">
      <c r="A427" s="6"/>
      <c r="B427" s="30">
        <v>44251</v>
      </c>
      <c r="C427" s="13">
        <v>495070</v>
      </c>
      <c r="D427" s="4">
        <v>28075173</v>
      </c>
    </row>
    <row r="428" ht="15.75" customHeight="1" spans="1:4">
      <c r="A428" s="6"/>
      <c r="B428" s="30">
        <v>44252</v>
      </c>
      <c r="C428" s="13">
        <v>498208</v>
      </c>
      <c r="D428" s="4">
        <v>28150738</v>
      </c>
    </row>
    <row r="429" ht="15.75" customHeight="1" spans="1:4">
      <c r="A429" s="6"/>
      <c r="B429" s="30">
        <v>44253</v>
      </c>
      <c r="C429" s="13">
        <v>500349</v>
      </c>
      <c r="D429" s="4">
        <v>28225595</v>
      </c>
    </row>
    <row r="430" ht="15.75" customHeight="1" spans="1:4">
      <c r="A430" s="6"/>
      <c r="B430" s="30">
        <v>44254</v>
      </c>
      <c r="C430" s="13">
        <v>502196</v>
      </c>
      <c r="D430" s="4">
        <v>28296840</v>
      </c>
    </row>
    <row r="431" ht="15.75" customHeight="1" spans="1:4">
      <c r="A431" s="6"/>
      <c r="B431" s="30">
        <v>44255</v>
      </c>
      <c r="C431" s="13">
        <v>503247</v>
      </c>
      <c r="D431" s="4">
        <v>28351189</v>
      </c>
    </row>
    <row r="432" ht="15.75" customHeight="1" spans="1:4">
      <c r="A432" s="1" t="s">
        <v>130</v>
      </c>
      <c r="B432" s="2"/>
      <c r="C432" s="1">
        <v>13240568</v>
      </c>
      <c r="D432" s="11">
        <v>766103297</v>
      </c>
    </row>
    <row r="433" ht="15.75" customHeight="1" spans="1:4">
      <c r="A433" s="1" t="s">
        <v>114</v>
      </c>
      <c r="B433" s="5">
        <v>44256</v>
      </c>
      <c r="C433" s="1">
        <v>504488</v>
      </c>
      <c r="D433" s="11">
        <v>28399281</v>
      </c>
    </row>
    <row r="434" ht="15.75" customHeight="1" spans="1:4">
      <c r="A434" s="6"/>
      <c r="B434" s="30">
        <v>44257</v>
      </c>
      <c r="C434" s="13">
        <v>506216</v>
      </c>
      <c r="D434" s="4">
        <v>28453529</v>
      </c>
    </row>
    <row r="435" ht="15.75" customHeight="1" spans="1:4">
      <c r="A435" s="6"/>
      <c r="B435" s="30">
        <v>44258</v>
      </c>
      <c r="C435" s="13">
        <v>508665</v>
      </c>
      <c r="D435" s="4">
        <v>28520365</v>
      </c>
    </row>
    <row r="436" ht="15.75" customHeight="1" spans="1:4">
      <c r="A436" s="6"/>
      <c r="B436" s="30">
        <v>44259</v>
      </c>
      <c r="C436" s="13">
        <v>510408</v>
      </c>
      <c r="D436" s="4">
        <v>28585852</v>
      </c>
    </row>
    <row r="437" ht="15.75" customHeight="1" spans="1:4">
      <c r="A437" s="6"/>
      <c r="B437" s="30">
        <v>44260</v>
      </c>
      <c r="C437" s="13">
        <v>512629</v>
      </c>
      <c r="D437" s="4">
        <v>28654639</v>
      </c>
    </row>
    <row r="438" ht="15.75" customHeight="1" spans="1:4">
      <c r="A438" s="6"/>
      <c r="B438" s="30">
        <v>44261</v>
      </c>
      <c r="C438" s="13">
        <v>514309</v>
      </c>
      <c r="D438" s="4">
        <v>28714654</v>
      </c>
    </row>
    <row r="439" ht="15.75" customHeight="1" spans="1:4">
      <c r="A439" s="6"/>
      <c r="B439" s="30">
        <v>44262</v>
      </c>
      <c r="C439" s="13">
        <v>515148</v>
      </c>
      <c r="D439" s="4">
        <v>28756184</v>
      </c>
    </row>
    <row r="440" ht="15.75" customHeight="1" spans="1:4">
      <c r="A440" s="1" t="s">
        <v>131</v>
      </c>
      <c r="B440" s="2"/>
      <c r="C440" s="1">
        <v>3571863</v>
      </c>
      <c r="D440" s="11">
        <v>200084504</v>
      </c>
    </row>
    <row r="441" ht="15.75" customHeight="1" spans="1:4">
      <c r="A441" s="7" t="s">
        <v>99</v>
      </c>
      <c r="B441" s="8"/>
      <c r="C441" s="7">
        <v>73385566</v>
      </c>
      <c r="D441" s="14">
        <v>3400898282</v>
      </c>
    </row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E1000"/>
  <sheetViews>
    <sheetView workbookViewId="0">
      <selection activeCell="A1" sqref="A1"/>
    </sheetView>
  </sheetViews>
  <sheetFormatPr defaultColWidth="14.4285714285714" defaultRowHeight="15" customHeight="1" outlineLevelCol="4"/>
  <cols>
    <col min="1" max="1" width="11" customWidth="1"/>
    <col min="2" max="2" width="21.8571428571429" customWidth="1"/>
    <col min="3" max="3" width="30.5714285714286" customWidth="1"/>
    <col min="4" max="4" width="10.2857142857143" customWidth="1"/>
    <col min="5" max="5" width="15.4285714285714" customWidth="1"/>
    <col min="6" max="26" width="8.71428571428571" customWidth="1"/>
  </cols>
  <sheetData>
    <row r="4" spans="2:5">
      <c r="B4" s="24" t="s">
        <v>132</v>
      </c>
      <c r="C4" s="24" t="s">
        <v>133</v>
      </c>
      <c r="D4" s="24" t="s">
        <v>134</v>
      </c>
      <c r="E4" s="24" t="s">
        <v>135</v>
      </c>
    </row>
    <row r="5" spans="2:5">
      <c r="B5" s="25" t="s">
        <v>136</v>
      </c>
      <c r="C5" s="26">
        <v>100</v>
      </c>
      <c r="D5" s="25" t="s">
        <v>137</v>
      </c>
      <c r="E5" s="26">
        <v>0</v>
      </c>
    </row>
    <row r="6" spans="1:5">
      <c r="A6" s="23"/>
      <c r="B6" s="25" t="s">
        <v>138</v>
      </c>
      <c r="C6" s="26">
        <v>2000</v>
      </c>
      <c r="D6" s="25" t="s">
        <v>139</v>
      </c>
      <c r="E6" s="26">
        <v>40</v>
      </c>
    </row>
    <row r="7" spans="1:5">
      <c r="A7" s="23"/>
      <c r="B7" s="25" t="s">
        <v>140</v>
      </c>
      <c r="C7" s="26">
        <v>3000</v>
      </c>
      <c r="D7" s="25" t="s">
        <v>141</v>
      </c>
      <c r="E7" s="26">
        <v>200</v>
      </c>
    </row>
    <row r="8" spans="1:5">
      <c r="A8" s="23"/>
      <c r="B8" s="25" t="s">
        <v>142</v>
      </c>
      <c r="C8" s="26">
        <v>5000</v>
      </c>
      <c r="D8" s="25" t="s">
        <v>143</v>
      </c>
      <c r="E8" s="26">
        <v>500</v>
      </c>
    </row>
    <row r="9" spans="2:5">
      <c r="B9" s="25" t="s">
        <v>144</v>
      </c>
      <c r="C9" s="26">
        <v>10000</v>
      </c>
      <c r="D9" s="25" t="s">
        <v>145</v>
      </c>
      <c r="E9" s="26">
        <v>1000</v>
      </c>
    </row>
    <row r="14" spans="2:3">
      <c r="B14" s="24" t="s">
        <v>146</v>
      </c>
      <c r="C14" s="24" t="s">
        <v>147</v>
      </c>
    </row>
    <row r="15" spans="2:3">
      <c r="B15" s="27">
        <v>2000</v>
      </c>
      <c r="C15" s="28">
        <f>VLOOKUP(B15,C5:E9,3,1)</f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0"/>
  <sheetViews>
    <sheetView workbookViewId="0">
      <selection activeCell="A1" sqref="A1"/>
    </sheetView>
  </sheetViews>
  <sheetFormatPr defaultColWidth="14.4285714285714" defaultRowHeight="15" customHeight="1"/>
  <cols>
    <col min="1" max="2" width="10.4285714285714" customWidth="1"/>
    <col min="3" max="3" width="7" customWidth="1"/>
    <col min="4" max="4" width="13.7142857142857" customWidth="1"/>
    <col min="5" max="5" width="15.5714285714286" customWidth="1"/>
    <col min="6" max="6" width="13.7142857142857" customWidth="1"/>
    <col min="7" max="7" width="19.5714285714286" customWidth="1"/>
    <col min="8" max="8" width="20.4285714285714" customWidth="1"/>
    <col min="9" max="9" width="22.4285714285714" customWidth="1"/>
    <col min="10" max="10" width="13.1428571428571" customWidth="1"/>
    <col min="11" max="11" width="16.2857142857143" customWidth="1"/>
    <col min="12" max="12" width="7.42857142857143" customWidth="1"/>
    <col min="13" max="13" width="9.28571428571429" customWidth="1"/>
    <col min="14" max="14" width="8.71428571428571" customWidth="1"/>
    <col min="15" max="15" width="9.28571428571429" customWidth="1"/>
    <col min="16" max="16" width="6.85714285714286" customWidth="1"/>
    <col min="17" max="17" width="7.57142857142857" customWidth="1"/>
    <col min="18" max="18" width="7" customWidth="1"/>
    <col min="19" max="19" width="7.57142857142857" customWidth="1"/>
    <col min="20" max="26" width="8.71428571428571" customWidth="1"/>
  </cols>
  <sheetData>
    <row r="1" spans="1:19">
      <c r="A1" s="21" t="s">
        <v>81</v>
      </c>
      <c r="B1" s="21" t="s">
        <v>80</v>
      </c>
      <c r="C1" s="21" t="s">
        <v>148</v>
      </c>
      <c r="D1" s="21" t="s">
        <v>149</v>
      </c>
      <c r="E1" s="21" t="s">
        <v>150</v>
      </c>
      <c r="F1" s="21" t="s">
        <v>151</v>
      </c>
      <c r="G1" s="21" t="s">
        <v>152</v>
      </c>
      <c r="H1" s="21" t="s">
        <v>153</v>
      </c>
      <c r="I1" s="21" t="s">
        <v>154</v>
      </c>
      <c r="J1" s="21" t="s">
        <v>155</v>
      </c>
      <c r="K1" s="21" t="s">
        <v>156</v>
      </c>
      <c r="L1" s="21" t="s">
        <v>157</v>
      </c>
      <c r="M1" s="21" t="s">
        <v>158</v>
      </c>
      <c r="N1" s="21" t="s">
        <v>159</v>
      </c>
      <c r="O1" s="21" t="s">
        <v>160</v>
      </c>
      <c r="P1" s="21" t="s">
        <v>161</v>
      </c>
      <c r="Q1" s="21" t="s">
        <v>77</v>
      </c>
      <c r="R1" s="21" t="s">
        <v>162</v>
      </c>
      <c r="S1" s="21" t="s">
        <v>163</v>
      </c>
    </row>
    <row r="2" spans="1:19">
      <c r="A2" s="22">
        <v>44262</v>
      </c>
      <c r="B2" s="23" t="str">
        <f t="shared" ref="B2:B421" si="0">YEAR(A2)&amp;"_"&amp;TEXT(MONTH(A2),"00")</f>
        <v>2021_03</v>
      </c>
      <c r="C2" s="21">
        <v>515148</v>
      </c>
      <c r="D2" s="21">
        <v>839</v>
      </c>
      <c r="E2" s="21">
        <v>45475</v>
      </c>
      <c r="F2" s="21">
        <v>8137</v>
      </c>
      <c r="G2" s="21">
        <v>726</v>
      </c>
      <c r="H2" s="21">
        <v>40212</v>
      </c>
      <c r="I2" s="21">
        <v>878613</v>
      </c>
      <c r="J2" s="21">
        <v>74582825</v>
      </c>
      <c r="K2" s="21">
        <v>131835</v>
      </c>
      <c r="L2" s="21">
        <v>4281</v>
      </c>
      <c r="M2" s="21">
        <v>2801</v>
      </c>
      <c r="N2" s="21">
        <v>28756184</v>
      </c>
      <c r="O2" s="21">
        <v>41530</v>
      </c>
      <c r="P2" s="21">
        <v>56</v>
      </c>
      <c r="Q2" s="21" t="str">
        <f>VLOOKUP(P2,Mapping!$A$1:$B$17,2,0)</f>
        <v>Texas</v>
      </c>
      <c r="R2" s="21">
        <v>363824818</v>
      </c>
      <c r="S2" s="21">
        <v>1169754</v>
      </c>
    </row>
    <row r="3" spans="1:19">
      <c r="A3" s="22">
        <v>44261</v>
      </c>
      <c r="B3" s="22" t="str">
        <f t="shared" si="0"/>
        <v>2021_03</v>
      </c>
      <c r="C3" s="21">
        <v>514309</v>
      </c>
      <c r="D3" s="21">
        <v>1680</v>
      </c>
      <c r="E3" s="21">
        <v>45453</v>
      </c>
      <c r="F3" s="21">
        <v>8409</v>
      </c>
      <c r="G3" s="21">
        <v>503</v>
      </c>
      <c r="H3" s="21">
        <v>41401</v>
      </c>
      <c r="I3" s="21">
        <v>877887</v>
      </c>
      <c r="J3" s="21">
        <v>74450990</v>
      </c>
      <c r="K3" s="21">
        <v>143835</v>
      </c>
      <c r="L3" s="21">
        <v>4280</v>
      </c>
      <c r="M3" s="21">
        <v>2811</v>
      </c>
      <c r="N3" s="21">
        <v>28714654</v>
      </c>
      <c r="O3" s="21">
        <v>60015</v>
      </c>
      <c r="P3" s="21">
        <v>56</v>
      </c>
      <c r="Q3" s="21" t="str">
        <f>VLOOKUP(P3,Mapping!$A$1:$B$17,2,0)</f>
        <v>Texas</v>
      </c>
      <c r="R3" s="21">
        <v>362655064</v>
      </c>
      <c r="S3" s="21">
        <v>1430992</v>
      </c>
    </row>
    <row r="4" spans="1:19">
      <c r="A4" s="22">
        <v>44260</v>
      </c>
      <c r="B4" s="22" t="str">
        <f t="shared" si="0"/>
        <v>2021_03</v>
      </c>
      <c r="C4" s="21">
        <v>512629</v>
      </c>
      <c r="D4" s="21">
        <v>2221</v>
      </c>
      <c r="E4" s="21">
        <v>45373</v>
      </c>
      <c r="F4" s="21">
        <v>8634</v>
      </c>
      <c r="G4" s="21">
        <v>2781</v>
      </c>
      <c r="H4" s="21">
        <v>42541</v>
      </c>
      <c r="I4" s="21">
        <v>877384</v>
      </c>
      <c r="J4" s="21">
        <v>74307155</v>
      </c>
      <c r="K4" s="21">
        <v>271917</v>
      </c>
      <c r="L4" s="21">
        <v>4275</v>
      </c>
      <c r="M4" s="21">
        <v>2889</v>
      </c>
      <c r="N4" s="21">
        <v>28654639</v>
      </c>
      <c r="O4" s="21">
        <v>68787</v>
      </c>
      <c r="P4" s="21">
        <v>56</v>
      </c>
      <c r="Q4" s="21" t="str">
        <f>VLOOKUP(P4,Mapping!$A$1:$B$17,2,0)</f>
        <v>Texas</v>
      </c>
      <c r="R4" s="21">
        <v>361224072</v>
      </c>
      <c r="S4" s="21">
        <v>1744417</v>
      </c>
    </row>
    <row r="5" spans="1:19">
      <c r="A5" s="22">
        <v>44259</v>
      </c>
      <c r="B5" s="22" t="str">
        <f t="shared" si="0"/>
        <v>2021_03</v>
      </c>
      <c r="C5" s="21">
        <v>510408</v>
      </c>
      <c r="D5" s="21">
        <v>1743</v>
      </c>
      <c r="E5" s="21">
        <v>45293</v>
      </c>
      <c r="F5" s="21">
        <v>8970</v>
      </c>
      <c r="G5" s="21">
        <v>1530</v>
      </c>
      <c r="H5" s="21">
        <v>44172</v>
      </c>
      <c r="I5" s="21">
        <v>874603</v>
      </c>
      <c r="J5" s="21">
        <v>74035238</v>
      </c>
      <c r="K5" s="21">
        <v>177957</v>
      </c>
      <c r="L5" s="21">
        <v>4267</v>
      </c>
      <c r="M5" s="21">
        <v>2973</v>
      </c>
      <c r="N5" s="21">
        <v>28585852</v>
      </c>
      <c r="O5" s="21">
        <v>65487</v>
      </c>
      <c r="P5" s="21">
        <v>56</v>
      </c>
      <c r="Q5" s="21" t="str">
        <f>VLOOKUP(P5,Mapping!$A$1:$B$17,2,0)</f>
        <v>Texas</v>
      </c>
      <c r="R5" s="21">
        <v>359479655</v>
      </c>
      <c r="S5" s="21">
        <v>1590984</v>
      </c>
    </row>
    <row r="6" spans="1:19">
      <c r="A6" s="22">
        <v>44258</v>
      </c>
      <c r="B6" s="22" t="str">
        <f t="shared" si="0"/>
        <v>2021_03</v>
      </c>
      <c r="C6" s="21">
        <v>508665</v>
      </c>
      <c r="D6" s="21">
        <v>2449</v>
      </c>
      <c r="E6" s="21">
        <v>45214</v>
      </c>
      <c r="F6" s="21">
        <v>9359</v>
      </c>
      <c r="G6" s="21">
        <v>2172</v>
      </c>
      <c r="H6" s="21">
        <v>45462</v>
      </c>
      <c r="I6" s="21">
        <v>873073</v>
      </c>
      <c r="J6" s="21">
        <v>73857281</v>
      </c>
      <c r="K6" s="21">
        <v>267001</v>
      </c>
      <c r="L6" s="21">
        <v>4260</v>
      </c>
      <c r="M6" s="21">
        <v>3094</v>
      </c>
      <c r="N6" s="21">
        <v>28520365</v>
      </c>
      <c r="O6" s="21">
        <v>66836</v>
      </c>
      <c r="P6" s="21">
        <v>56</v>
      </c>
      <c r="Q6" s="21" t="str">
        <f>VLOOKUP(P6,Mapping!$A$1:$B$17,2,0)</f>
        <v>Texas</v>
      </c>
      <c r="R6" s="21">
        <v>357888671</v>
      </c>
      <c r="S6" s="21">
        <v>1406795</v>
      </c>
    </row>
    <row r="7" spans="1:19">
      <c r="A7" s="22">
        <v>44257</v>
      </c>
      <c r="B7" s="22" t="str">
        <f t="shared" si="0"/>
        <v>2021_03</v>
      </c>
      <c r="C7" s="21">
        <v>506216</v>
      </c>
      <c r="D7" s="21">
        <v>1728</v>
      </c>
      <c r="E7" s="21">
        <v>45084</v>
      </c>
      <c r="F7" s="21">
        <v>9465</v>
      </c>
      <c r="G7" s="21">
        <v>1871</v>
      </c>
      <c r="H7" s="21">
        <v>46388</v>
      </c>
      <c r="I7" s="21">
        <v>870901</v>
      </c>
      <c r="J7" s="21">
        <v>73590280</v>
      </c>
      <c r="K7" s="21">
        <v>255779</v>
      </c>
      <c r="L7" s="21">
        <v>4257</v>
      </c>
      <c r="M7" s="21">
        <v>3169</v>
      </c>
      <c r="N7" s="21">
        <v>28453529</v>
      </c>
      <c r="O7" s="21">
        <v>54248</v>
      </c>
      <c r="P7" s="21">
        <v>56</v>
      </c>
      <c r="Q7" s="21" t="str">
        <f>VLOOKUP(P7,Mapping!$A$1:$B$17,2,0)</f>
        <v>Texas</v>
      </c>
      <c r="R7" s="21">
        <v>356481876</v>
      </c>
      <c r="S7" s="21">
        <v>1343519</v>
      </c>
    </row>
    <row r="8" spans="1:19">
      <c r="A8" s="22">
        <v>44256</v>
      </c>
      <c r="B8" s="22" t="str">
        <f t="shared" si="0"/>
        <v>2021_03</v>
      </c>
      <c r="C8" s="21">
        <v>504488</v>
      </c>
      <c r="D8" s="21">
        <v>1241</v>
      </c>
      <c r="E8" s="21">
        <v>44956</v>
      </c>
      <c r="F8" s="21">
        <v>9595</v>
      </c>
      <c r="G8" s="21">
        <v>1024</v>
      </c>
      <c r="H8" s="21">
        <v>46738</v>
      </c>
      <c r="I8" s="21">
        <v>869030</v>
      </c>
      <c r="J8" s="21">
        <v>73334501</v>
      </c>
      <c r="K8" s="21">
        <v>118077</v>
      </c>
      <c r="L8" s="21">
        <v>4252</v>
      </c>
      <c r="M8" s="21">
        <v>3171</v>
      </c>
      <c r="N8" s="21">
        <v>28399281</v>
      </c>
      <c r="O8" s="21">
        <v>48092</v>
      </c>
      <c r="P8" s="21">
        <v>56</v>
      </c>
      <c r="Q8" s="21" t="str">
        <f>VLOOKUP(P8,Mapping!$A$1:$B$17,2,0)</f>
        <v>Texas</v>
      </c>
      <c r="R8" s="21">
        <v>355138357</v>
      </c>
      <c r="S8" s="21">
        <v>1154440</v>
      </c>
    </row>
    <row r="9" spans="1:19">
      <c r="A9" s="22">
        <v>44255</v>
      </c>
      <c r="B9" s="22" t="str">
        <f t="shared" si="0"/>
        <v>2021_02</v>
      </c>
      <c r="C9" s="21">
        <v>503247</v>
      </c>
      <c r="D9" s="21">
        <v>1051</v>
      </c>
      <c r="E9" s="21">
        <v>44907</v>
      </c>
      <c r="F9" s="21">
        <v>9802</v>
      </c>
      <c r="G9" s="21">
        <v>879</v>
      </c>
      <c r="H9" s="21">
        <v>47352</v>
      </c>
      <c r="I9" s="21">
        <v>868006</v>
      </c>
      <c r="J9" s="21">
        <v>73216424</v>
      </c>
      <c r="K9" s="21">
        <v>203599</v>
      </c>
      <c r="L9" s="21">
        <v>4252</v>
      </c>
      <c r="M9" s="21">
        <v>3245</v>
      </c>
      <c r="N9" s="21">
        <v>28351189</v>
      </c>
      <c r="O9" s="21">
        <v>54349</v>
      </c>
      <c r="P9" s="21">
        <v>56</v>
      </c>
      <c r="Q9" s="21" t="str">
        <f>VLOOKUP(P9,Mapping!$A$1:$B$17,2,0)</f>
        <v>Texas</v>
      </c>
      <c r="R9" s="21">
        <v>353983917</v>
      </c>
      <c r="S9" s="21">
        <v>1408422</v>
      </c>
    </row>
    <row r="10" spans="1:19">
      <c r="A10" s="22">
        <v>44254</v>
      </c>
      <c r="B10" s="22" t="str">
        <f t="shared" si="0"/>
        <v>2021_02</v>
      </c>
      <c r="C10" s="21">
        <v>502196</v>
      </c>
      <c r="D10" s="21">
        <v>1847</v>
      </c>
      <c r="E10" s="21">
        <v>44875</v>
      </c>
      <c r="F10" s="21">
        <v>10114</v>
      </c>
      <c r="G10" s="21">
        <v>1428</v>
      </c>
      <c r="H10" s="21">
        <v>48871</v>
      </c>
      <c r="I10" s="21">
        <v>867127</v>
      </c>
      <c r="J10" s="21">
        <v>73012825</v>
      </c>
      <c r="K10" s="21">
        <v>205090</v>
      </c>
      <c r="L10" s="21">
        <v>4252</v>
      </c>
      <c r="M10" s="21">
        <v>3335</v>
      </c>
      <c r="N10" s="21">
        <v>28296840</v>
      </c>
      <c r="O10" s="21">
        <v>71245</v>
      </c>
      <c r="P10" s="21">
        <v>56</v>
      </c>
      <c r="Q10" s="21" t="str">
        <f>VLOOKUP(P10,Mapping!$A$1:$B$17,2,0)</f>
        <v>Texas</v>
      </c>
      <c r="R10" s="21">
        <v>352575495</v>
      </c>
      <c r="S10" s="21">
        <v>1655179</v>
      </c>
    </row>
    <row r="11" spans="1:19">
      <c r="A11" s="22">
        <v>44253</v>
      </c>
      <c r="B11" s="22" t="str">
        <f t="shared" si="0"/>
        <v>2021_02</v>
      </c>
      <c r="C11" s="21">
        <v>500349</v>
      </c>
      <c r="D11" s="21">
        <v>2141</v>
      </c>
      <c r="E11" s="21">
        <v>44791</v>
      </c>
      <c r="F11" s="21">
        <v>10466</v>
      </c>
      <c r="G11" s="21">
        <v>1933</v>
      </c>
      <c r="H11" s="21">
        <v>51112</v>
      </c>
      <c r="I11" s="21">
        <v>865699</v>
      </c>
      <c r="J11" s="21">
        <v>72807735</v>
      </c>
      <c r="K11" s="21">
        <v>276829</v>
      </c>
      <c r="L11" s="21">
        <v>4247</v>
      </c>
      <c r="M11" s="21">
        <v>3466</v>
      </c>
      <c r="N11" s="21">
        <v>28225595</v>
      </c>
      <c r="O11" s="21">
        <v>74857</v>
      </c>
      <c r="P11" s="21">
        <v>56</v>
      </c>
      <c r="Q11" s="21" t="str">
        <f>VLOOKUP(P11,Mapping!$A$1:$B$17,2,0)</f>
        <v>Texas</v>
      </c>
      <c r="R11" s="21">
        <v>350920316</v>
      </c>
      <c r="S11" s="21">
        <v>1803309</v>
      </c>
    </row>
    <row r="12" spans="1:19">
      <c r="A12" s="22">
        <v>44252</v>
      </c>
      <c r="B12" s="22" t="str">
        <f t="shared" si="0"/>
        <v>2021_02</v>
      </c>
      <c r="C12" s="21">
        <v>498208</v>
      </c>
      <c r="D12" s="21">
        <v>3138</v>
      </c>
      <c r="E12" s="21">
        <v>44636</v>
      </c>
      <c r="F12" s="21">
        <v>10846</v>
      </c>
      <c r="G12" s="21">
        <v>1982</v>
      </c>
      <c r="H12" s="21">
        <v>52669</v>
      </c>
      <c r="I12" s="21">
        <v>863766</v>
      </c>
      <c r="J12" s="21">
        <v>72530906</v>
      </c>
      <c r="K12" s="21">
        <v>272209</v>
      </c>
      <c r="L12" s="21">
        <v>4233</v>
      </c>
      <c r="M12" s="21">
        <v>3567</v>
      </c>
      <c r="N12" s="21">
        <v>28150738</v>
      </c>
      <c r="O12" s="21">
        <v>75565</v>
      </c>
      <c r="P12" s="21">
        <v>56</v>
      </c>
      <c r="Q12" s="21" t="str">
        <f>VLOOKUP(P12,Mapping!$A$1:$B$17,2,0)</f>
        <v>Texas</v>
      </c>
      <c r="R12" s="21">
        <v>349117007</v>
      </c>
      <c r="S12" s="21">
        <v>1826144</v>
      </c>
    </row>
    <row r="13" spans="1:19">
      <c r="A13" s="22">
        <v>44251</v>
      </c>
      <c r="B13" s="22" t="str">
        <f t="shared" si="0"/>
        <v>2021_02</v>
      </c>
      <c r="C13" s="21">
        <v>495070</v>
      </c>
      <c r="D13" s="21">
        <v>2447</v>
      </c>
      <c r="E13" s="21">
        <v>44534</v>
      </c>
      <c r="F13" s="21">
        <v>11026</v>
      </c>
      <c r="G13" s="21">
        <v>2172</v>
      </c>
      <c r="H13" s="21">
        <v>54118</v>
      </c>
      <c r="I13" s="21">
        <v>861784</v>
      </c>
      <c r="J13" s="21">
        <v>72258697</v>
      </c>
      <c r="K13" s="21">
        <v>245318</v>
      </c>
      <c r="L13" s="21">
        <v>4227</v>
      </c>
      <c r="M13" s="21">
        <v>3685</v>
      </c>
      <c r="N13" s="21">
        <v>28075173</v>
      </c>
      <c r="O13" s="21">
        <v>73258</v>
      </c>
      <c r="P13" s="21">
        <v>56</v>
      </c>
      <c r="Q13" s="21" t="str">
        <f>VLOOKUP(P13,Mapping!$A$1:$B$17,2,0)</f>
        <v>Texas</v>
      </c>
      <c r="R13" s="21">
        <v>347290863</v>
      </c>
      <c r="S13" s="21">
        <v>1450666</v>
      </c>
    </row>
    <row r="14" spans="1:19">
      <c r="A14" s="22">
        <v>44250</v>
      </c>
      <c r="B14" s="22" t="str">
        <f t="shared" si="0"/>
        <v>2021_02</v>
      </c>
      <c r="C14" s="21">
        <v>492623</v>
      </c>
      <c r="D14" s="21">
        <v>2241</v>
      </c>
      <c r="E14" s="21">
        <v>44420</v>
      </c>
      <c r="F14" s="21">
        <v>11272</v>
      </c>
      <c r="G14" s="21">
        <v>2164</v>
      </c>
      <c r="H14" s="21">
        <v>55058</v>
      </c>
      <c r="I14" s="21">
        <v>859612</v>
      </c>
      <c r="J14" s="21">
        <v>72013379</v>
      </c>
      <c r="K14" s="21">
        <v>225267</v>
      </c>
      <c r="L14" s="21">
        <v>4214</v>
      </c>
      <c r="M14" s="21">
        <v>3755</v>
      </c>
      <c r="N14" s="21">
        <v>28001915</v>
      </c>
      <c r="O14" s="21">
        <v>69105</v>
      </c>
      <c r="P14" s="21">
        <v>56</v>
      </c>
      <c r="Q14" s="21" t="str">
        <f>VLOOKUP(P14,Mapping!$A$1:$B$17,2,0)</f>
        <v>Texas</v>
      </c>
      <c r="R14" s="21">
        <v>345840197</v>
      </c>
      <c r="S14" s="21">
        <v>1193835</v>
      </c>
    </row>
    <row r="15" spans="1:19">
      <c r="A15" s="22">
        <v>44249</v>
      </c>
      <c r="B15" s="22" t="str">
        <f t="shared" si="0"/>
        <v>2021_02</v>
      </c>
      <c r="C15" s="21">
        <v>490382</v>
      </c>
      <c r="D15" s="21">
        <v>1235</v>
      </c>
      <c r="E15" s="21">
        <v>44266</v>
      </c>
      <c r="F15" s="21">
        <v>11536</v>
      </c>
      <c r="G15" s="21">
        <v>1305</v>
      </c>
      <c r="H15" s="21">
        <v>55403</v>
      </c>
      <c r="I15" s="21">
        <v>857448</v>
      </c>
      <c r="J15" s="21">
        <v>71788112</v>
      </c>
      <c r="K15" s="21">
        <v>123611</v>
      </c>
      <c r="L15" s="21">
        <v>4200</v>
      </c>
      <c r="M15" s="21">
        <v>3804</v>
      </c>
      <c r="N15" s="21">
        <v>27932810</v>
      </c>
      <c r="O15" s="21">
        <v>52530</v>
      </c>
      <c r="P15" s="21">
        <v>56</v>
      </c>
      <c r="Q15" s="21" t="str">
        <f>VLOOKUP(P15,Mapping!$A$1:$B$17,2,0)</f>
        <v>Texas</v>
      </c>
      <c r="R15" s="21">
        <v>344646362</v>
      </c>
      <c r="S15" s="21">
        <v>1201247</v>
      </c>
    </row>
    <row r="16" spans="1:19">
      <c r="A16" s="22">
        <v>44248</v>
      </c>
      <c r="B16" s="22" t="str">
        <f t="shared" si="0"/>
        <v>2021_02</v>
      </c>
      <c r="C16" s="21">
        <v>489147</v>
      </c>
      <c r="D16" s="21">
        <v>1287</v>
      </c>
      <c r="E16" s="21">
        <v>44216</v>
      </c>
      <c r="F16" s="21">
        <v>11862</v>
      </c>
      <c r="G16" s="21">
        <v>997</v>
      </c>
      <c r="H16" s="21">
        <v>56159</v>
      </c>
      <c r="I16" s="21">
        <v>856143</v>
      </c>
      <c r="J16" s="21">
        <v>71664501</v>
      </c>
      <c r="K16" s="21">
        <v>156778</v>
      </c>
      <c r="L16" s="21">
        <v>4197</v>
      </c>
      <c r="M16" s="21">
        <v>3915</v>
      </c>
      <c r="N16" s="21">
        <v>27880280</v>
      </c>
      <c r="O16" s="21">
        <v>58702</v>
      </c>
      <c r="P16" s="21">
        <v>56</v>
      </c>
      <c r="Q16" s="21" t="str">
        <f>VLOOKUP(P16,Mapping!$A$1:$B$17,2,0)</f>
        <v>Texas</v>
      </c>
      <c r="R16" s="21">
        <v>343445115</v>
      </c>
      <c r="S16" s="21">
        <v>1232995</v>
      </c>
    </row>
    <row r="17" spans="1:19">
      <c r="A17" s="22">
        <v>44247</v>
      </c>
      <c r="B17" s="22" t="str">
        <f t="shared" si="0"/>
        <v>2021_02</v>
      </c>
      <c r="C17" s="21">
        <v>487860</v>
      </c>
      <c r="D17" s="21">
        <v>2160</v>
      </c>
      <c r="E17" s="21">
        <v>44166</v>
      </c>
      <c r="F17" s="21">
        <v>12120</v>
      </c>
      <c r="G17" s="21">
        <v>1732</v>
      </c>
      <c r="H17" s="21">
        <v>58222</v>
      </c>
      <c r="I17" s="21">
        <v>855146</v>
      </c>
      <c r="J17" s="21">
        <v>71507723</v>
      </c>
      <c r="K17" s="21">
        <v>141790</v>
      </c>
      <c r="L17" s="21">
        <v>4197</v>
      </c>
      <c r="M17" s="21">
        <v>3932</v>
      </c>
      <c r="N17" s="21">
        <v>27821578</v>
      </c>
      <c r="O17" s="21">
        <v>72354</v>
      </c>
      <c r="P17" s="21">
        <v>56</v>
      </c>
      <c r="Q17" s="21" t="str">
        <f>VLOOKUP(P17,Mapping!$A$1:$B$17,2,0)</f>
        <v>Texas</v>
      </c>
      <c r="R17" s="21">
        <v>342212120</v>
      </c>
      <c r="S17" s="21">
        <v>1290481</v>
      </c>
    </row>
    <row r="18" spans="1:19">
      <c r="A18" s="22">
        <v>44246</v>
      </c>
      <c r="B18" s="22" t="str">
        <f t="shared" si="0"/>
        <v>2021_02</v>
      </c>
      <c r="C18" s="21">
        <v>485700</v>
      </c>
      <c r="D18" s="21">
        <v>2477</v>
      </c>
      <c r="E18" s="21">
        <v>44085</v>
      </c>
      <c r="F18" s="21">
        <v>12491</v>
      </c>
      <c r="G18" s="21">
        <v>2674</v>
      </c>
      <c r="H18" s="21">
        <v>59882</v>
      </c>
      <c r="I18" s="21">
        <v>853414</v>
      </c>
      <c r="J18" s="21">
        <v>71365933</v>
      </c>
      <c r="K18" s="21">
        <v>224755</v>
      </c>
      <c r="L18" s="21">
        <v>4187</v>
      </c>
      <c r="M18" s="21">
        <v>4118</v>
      </c>
      <c r="N18" s="21">
        <v>27749224</v>
      </c>
      <c r="O18" s="21">
        <v>74676</v>
      </c>
      <c r="P18" s="21">
        <v>56</v>
      </c>
      <c r="Q18" s="21" t="str">
        <f>VLOOKUP(P18,Mapping!$A$1:$B$17,2,0)</f>
        <v>Texas</v>
      </c>
      <c r="R18" s="21">
        <v>340921639</v>
      </c>
      <c r="S18" s="21">
        <v>1878033</v>
      </c>
    </row>
    <row r="19" spans="1:19">
      <c r="A19" s="22">
        <v>44245</v>
      </c>
      <c r="B19" s="22" t="str">
        <f t="shared" si="0"/>
        <v>2021_02</v>
      </c>
      <c r="C19" s="21">
        <v>483223</v>
      </c>
      <c r="D19" s="21">
        <v>2616</v>
      </c>
      <c r="E19" s="21">
        <v>43964</v>
      </c>
      <c r="F19" s="21">
        <v>13045</v>
      </c>
      <c r="G19" s="21">
        <v>2497</v>
      </c>
      <c r="H19" s="21">
        <v>62300</v>
      </c>
      <c r="I19" s="21">
        <v>850740</v>
      </c>
      <c r="J19" s="21">
        <v>71141178</v>
      </c>
      <c r="K19" s="21">
        <v>218491</v>
      </c>
      <c r="L19" s="21">
        <v>4178</v>
      </c>
      <c r="M19" s="21">
        <v>4180</v>
      </c>
      <c r="N19" s="21">
        <v>27674548</v>
      </c>
      <c r="O19" s="21">
        <v>66824</v>
      </c>
      <c r="P19" s="21">
        <v>56</v>
      </c>
      <c r="Q19" s="21" t="str">
        <f>VLOOKUP(P19,Mapping!$A$1:$B$17,2,0)</f>
        <v>Texas</v>
      </c>
      <c r="R19" s="21">
        <v>339043606</v>
      </c>
      <c r="S19" s="21">
        <v>1345849</v>
      </c>
    </row>
    <row r="20" spans="1:19">
      <c r="A20" s="22">
        <v>44244</v>
      </c>
      <c r="B20" s="22" t="str">
        <f t="shared" si="0"/>
        <v>2021_02</v>
      </c>
      <c r="C20" s="21">
        <v>480607</v>
      </c>
      <c r="D20" s="21">
        <v>2348</v>
      </c>
      <c r="E20" s="21">
        <v>43823</v>
      </c>
      <c r="F20" s="21">
        <v>13103</v>
      </c>
      <c r="G20" s="21">
        <v>2857</v>
      </c>
      <c r="H20" s="21">
        <v>63405</v>
      </c>
      <c r="I20" s="21">
        <v>848243</v>
      </c>
      <c r="J20" s="21">
        <v>70922687</v>
      </c>
      <c r="K20" s="21">
        <v>233666</v>
      </c>
      <c r="L20" s="21">
        <v>4154</v>
      </c>
      <c r="M20" s="21">
        <v>4271</v>
      </c>
      <c r="N20" s="21">
        <v>27607724</v>
      </c>
      <c r="O20" s="21">
        <v>66839</v>
      </c>
      <c r="P20" s="21">
        <v>56</v>
      </c>
      <c r="Q20" s="21" t="str">
        <f>VLOOKUP(P20,Mapping!$A$1:$B$17,2,0)</f>
        <v>Texas</v>
      </c>
      <c r="R20" s="21">
        <v>337697757</v>
      </c>
      <c r="S20" s="21">
        <v>1298421</v>
      </c>
    </row>
    <row r="21" ht="15.75" customHeight="1" spans="1:19">
      <c r="A21" s="22">
        <v>44243</v>
      </c>
      <c r="B21" s="22" t="str">
        <f t="shared" si="0"/>
        <v>2021_02</v>
      </c>
      <c r="C21" s="21">
        <v>478259</v>
      </c>
      <c r="D21" s="21">
        <v>1353</v>
      </c>
      <c r="E21" s="21">
        <v>43673</v>
      </c>
      <c r="F21" s="21">
        <v>13616</v>
      </c>
      <c r="G21" s="21">
        <v>2094</v>
      </c>
      <c r="H21" s="21">
        <v>64533</v>
      </c>
      <c r="I21" s="21">
        <v>845386</v>
      </c>
      <c r="J21" s="21">
        <v>70689021</v>
      </c>
      <c r="K21" s="21">
        <v>101102</v>
      </c>
      <c r="L21" s="21">
        <v>4149</v>
      </c>
      <c r="M21" s="21">
        <v>4406</v>
      </c>
      <c r="N21" s="21">
        <v>27540885</v>
      </c>
      <c r="O21" s="21">
        <v>56312</v>
      </c>
      <c r="P21" s="21">
        <v>56</v>
      </c>
      <c r="Q21" s="21" t="str">
        <f>VLOOKUP(P21,Mapping!$A$1:$B$17,2,0)</f>
        <v>Texas</v>
      </c>
      <c r="R21" s="21">
        <v>336399336</v>
      </c>
      <c r="S21" s="21">
        <v>1053698</v>
      </c>
    </row>
    <row r="22" ht="15.75" customHeight="1" spans="1:19">
      <c r="A22" s="22">
        <v>44242</v>
      </c>
      <c r="B22" s="22" t="str">
        <f t="shared" si="0"/>
        <v>2021_02</v>
      </c>
      <c r="C22" s="21">
        <v>476906</v>
      </c>
      <c r="D22" s="21">
        <v>1078</v>
      </c>
      <c r="E22" s="21">
        <v>43553</v>
      </c>
      <c r="F22" s="21">
        <v>13799</v>
      </c>
      <c r="G22" s="21">
        <v>1130</v>
      </c>
      <c r="H22" s="21">
        <v>65455</v>
      </c>
      <c r="I22" s="21">
        <v>843292</v>
      </c>
      <c r="J22" s="21">
        <v>70587919</v>
      </c>
      <c r="K22" s="21">
        <v>143388</v>
      </c>
      <c r="L22" s="21">
        <v>4143</v>
      </c>
      <c r="M22" s="21">
        <v>4454</v>
      </c>
      <c r="N22" s="21">
        <v>27484573</v>
      </c>
      <c r="O22" s="21">
        <v>55077</v>
      </c>
      <c r="P22" s="21">
        <v>56</v>
      </c>
      <c r="Q22" s="21" t="str">
        <f>VLOOKUP(P22,Mapping!$A$1:$B$17,2,0)</f>
        <v>Texas</v>
      </c>
      <c r="R22" s="21">
        <v>335345638</v>
      </c>
      <c r="S22" s="21">
        <v>1123560</v>
      </c>
    </row>
    <row r="23" ht="15.75" customHeight="1" spans="1:19">
      <c r="A23" s="22">
        <v>44241</v>
      </c>
      <c r="B23" s="22" t="str">
        <f t="shared" si="0"/>
        <v>2021_02</v>
      </c>
      <c r="C23" s="21">
        <v>475828</v>
      </c>
      <c r="D23" s="21">
        <v>3138</v>
      </c>
      <c r="E23" s="21">
        <v>43516</v>
      </c>
      <c r="F23" s="21">
        <v>14047</v>
      </c>
      <c r="G23" s="21">
        <v>1236</v>
      </c>
      <c r="H23" s="21">
        <v>67023</v>
      </c>
      <c r="I23" s="21">
        <v>842162</v>
      </c>
      <c r="J23" s="21">
        <v>70444531</v>
      </c>
      <c r="K23" s="21">
        <v>171877</v>
      </c>
      <c r="L23" s="21">
        <v>4141</v>
      </c>
      <c r="M23" s="21">
        <v>4538</v>
      </c>
      <c r="N23" s="21">
        <v>27429496</v>
      </c>
      <c r="O23" s="21">
        <v>72164</v>
      </c>
      <c r="P23" s="21">
        <v>56</v>
      </c>
      <c r="Q23" s="21" t="str">
        <f>VLOOKUP(P23,Mapping!$A$1:$B$17,2,0)</f>
        <v>Texas</v>
      </c>
      <c r="R23" s="21">
        <v>334222078</v>
      </c>
      <c r="S23" s="21">
        <v>1439631</v>
      </c>
    </row>
    <row r="24" ht="15.75" customHeight="1" spans="1:19">
      <c r="A24" s="22">
        <v>44240</v>
      </c>
      <c r="B24" s="22" t="str">
        <f t="shared" si="0"/>
        <v>2021_02</v>
      </c>
      <c r="C24" s="21">
        <v>474462</v>
      </c>
      <c r="D24" s="21">
        <v>2447</v>
      </c>
      <c r="E24" s="21">
        <v>43463</v>
      </c>
      <c r="F24" s="21">
        <v>14396</v>
      </c>
      <c r="G24" s="21">
        <v>1805</v>
      </c>
      <c r="H24" s="21">
        <v>69283</v>
      </c>
      <c r="I24" s="21">
        <v>840926</v>
      </c>
      <c r="J24" s="21">
        <v>70272654</v>
      </c>
      <c r="K24" s="21">
        <v>234293</v>
      </c>
      <c r="L24" s="21">
        <v>4140</v>
      </c>
      <c r="M24" s="21">
        <v>4648</v>
      </c>
      <c r="N24" s="21">
        <v>27357332</v>
      </c>
      <c r="O24" s="21">
        <v>90642</v>
      </c>
      <c r="P24" s="21">
        <v>56</v>
      </c>
      <c r="Q24" s="21" t="str">
        <f>VLOOKUP(P24,Mapping!$A$1:$B$17,2,0)</f>
        <v>Texas</v>
      </c>
      <c r="R24" s="21">
        <v>332782447</v>
      </c>
      <c r="S24" s="21">
        <v>1757608</v>
      </c>
    </row>
    <row r="25" ht="15.75" customHeight="1" spans="1:19">
      <c r="A25" s="22">
        <v>44239</v>
      </c>
      <c r="B25" s="22" t="str">
        <f t="shared" si="0"/>
        <v>2021_02</v>
      </c>
      <c r="C25" s="21">
        <v>470995</v>
      </c>
      <c r="D25" s="21">
        <v>2241</v>
      </c>
      <c r="E25" s="21">
        <v>43389</v>
      </c>
      <c r="F25" s="21">
        <v>14775</v>
      </c>
      <c r="G25" s="21">
        <v>2347</v>
      </c>
      <c r="H25" s="21">
        <v>71497</v>
      </c>
      <c r="I25" s="21">
        <v>839121</v>
      </c>
      <c r="J25" s="21">
        <v>70038361</v>
      </c>
      <c r="K25" s="21">
        <v>255983</v>
      </c>
      <c r="L25" s="21">
        <v>4126</v>
      </c>
      <c r="M25" s="21">
        <v>4849</v>
      </c>
      <c r="N25" s="21">
        <v>27266690</v>
      </c>
      <c r="O25" s="21">
        <v>101030</v>
      </c>
      <c r="P25" s="21">
        <v>56</v>
      </c>
      <c r="Q25" s="21" t="str">
        <f>VLOOKUP(P25,Mapping!$A$1:$B$17,2,0)</f>
        <v>Texas</v>
      </c>
      <c r="R25" s="21">
        <v>331024839</v>
      </c>
      <c r="S25" s="21">
        <v>1812454</v>
      </c>
    </row>
    <row r="26" ht="15.75" customHeight="1" spans="1:19">
      <c r="A26" s="22">
        <v>44238</v>
      </c>
      <c r="B26" s="22" t="str">
        <f t="shared" si="0"/>
        <v>2021_02</v>
      </c>
      <c r="C26" s="21">
        <v>465568</v>
      </c>
      <c r="D26" s="21">
        <v>1235</v>
      </c>
      <c r="E26" s="21">
        <v>43291</v>
      </c>
      <c r="F26" s="21">
        <v>15190</v>
      </c>
      <c r="G26" s="21">
        <v>2460</v>
      </c>
      <c r="H26" s="21">
        <v>74225</v>
      </c>
      <c r="I26" s="21">
        <v>836774</v>
      </c>
      <c r="J26" s="21">
        <v>69782378</v>
      </c>
      <c r="K26" s="21">
        <v>260124</v>
      </c>
      <c r="L26" s="21">
        <v>4113</v>
      </c>
      <c r="M26" s="21">
        <v>4970</v>
      </c>
      <c r="N26" s="21">
        <v>27165660</v>
      </c>
      <c r="O26" s="21">
        <v>102417</v>
      </c>
      <c r="P26" s="21">
        <v>56</v>
      </c>
      <c r="Q26" s="21" t="str">
        <f>VLOOKUP(P26,Mapping!$A$1:$B$17,2,0)</f>
        <v>Texas</v>
      </c>
      <c r="R26" s="21">
        <v>329212385</v>
      </c>
      <c r="S26" s="21">
        <v>1855929</v>
      </c>
    </row>
    <row r="27" ht="15.75" customHeight="1" spans="1:19">
      <c r="A27" s="22">
        <v>44237</v>
      </c>
      <c r="B27" s="22" t="str">
        <f t="shared" si="0"/>
        <v>2021_02</v>
      </c>
      <c r="C27" s="21">
        <v>461695</v>
      </c>
      <c r="D27" s="21">
        <v>1287</v>
      </c>
      <c r="E27" s="21">
        <v>43184</v>
      </c>
      <c r="F27" s="21">
        <v>15788</v>
      </c>
      <c r="G27" s="21">
        <v>3226</v>
      </c>
      <c r="H27" s="21">
        <v>76979</v>
      </c>
      <c r="I27" s="21">
        <v>834314</v>
      </c>
      <c r="J27" s="21">
        <v>69522254</v>
      </c>
      <c r="K27" s="21">
        <v>155861</v>
      </c>
      <c r="L27" s="21">
        <v>4106</v>
      </c>
      <c r="M27" s="21">
        <v>5121</v>
      </c>
      <c r="N27" s="21">
        <v>27063243</v>
      </c>
      <c r="O27" s="21">
        <v>95194</v>
      </c>
      <c r="P27" s="21">
        <v>56</v>
      </c>
      <c r="Q27" s="21" t="str">
        <f>VLOOKUP(P27,Mapping!$A$1:$B$17,2,0)</f>
        <v>Texas</v>
      </c>
      <c r="R27" s="21">
        <v>327356456</v>
      </c>
      <c r="S27" s="21">
        <v>1382709</v>
      </c>
    </row>
    <row r="28" ht="15.75" customHeight="1" spans="1:19">
      <c r="A28" s="22">
        <v>44236</v>
      </c>
      <c r="B28" s="22" t="str">
        <f t="shared" si="0"/>
        <v>2021_02</v>
      </c>
      <c r="C28" s="21">
        <v>458250</v>
      </c>
      <c r="D28" s="21">
        <v>2160</v>
      </c>
      <c r="E28" s="21">
        <v>43000</v>
      </c>
      <c r="F28" s="21">
        <v>16129</v>
      </c>
      <c r="G28" s="21">
        <v>3144</v>
      </c>
      <c r="H28" s="21">
        <v>79179</v>
      </c>
      <c r="I28" s="21">
        <v>831088</v>
      </c>
      <c r="J28" s="21">
        <v>69366393</v>
      </c>
      <c r="K28" s="21">
        <v>337168</v>
      </c>
      <c r="L28" s="21">
        <v>4092</v>
      </c>
      <c r="M28" s="21">
        <v>5216</v>
      </c>
      <c r="N28" s="21">
        <v>26968049</v>
      </c>
      <c r="O28" s="21">
        <v>92986</v>
      </c>
      <c r="P28" s="21">
        <v>56</v>
      </c>
      <c r="Q28" s="21" t="str">
        <f>VLOOKUP(P28,Mapping!$A$1:$B$17,2,0)</f>
        <v>Texas</v>
      </c>
      <c r="R28" s="21">
        <v>325973747</v>
      </c>
      <c r="S28" s="21">
        <v>1488481</v>
      </c>
    </row>
    <row r="29" ht="15.75" customHeight="1" spans="1:19">
      <c r="A29" s="22">
        <v>44235</v>
      </c>
      <c r="B29" s="22" t="str">
        <f t="shared" si="0"/>
        <v>2021_02</v>
      </c>
      <c r="C29" s="21">
        <v>455455</v>
      </c>
      <c r="D29" s="21">
        <v>1051</v>
      </c>
      <c r="E29" s="21">
        <v>42833</v>
      </c>
      <c r="F29" s="21">
        <v>16174</v>
      </c>
      <c r="G29" s="21">
        <v>1638</v>
      </c>
      <c r="H29" s="21">
        <v>80055</v>
      </c>
      <c r="I29" s="21">
        <v>827944</v>
      </c>
      <c r="J29" s="21">
        <v>69029225</v>
      </c>
      <c r="K29" s="21">
        <v>142156</v>
      </c>
      <c r="L29" s="21">
        <v>4080</v>
      </c>
      <c r="M29" s="21">
        <v>5260</v>
      </c>
      <c r="N29" s="21">
        <v>26875063</v>
      </c>
      <c r="O29" s="21">
        <v>77737</v>
      </c>
      <c r="P29" s="21">
        <v>56</v>
      </c>
      <c r="Q29" s="21" t="str">
        <f>VLOOKUP(P29,Mapping!$A$1:$B$17,2,0)</f>
        <v>Texas</v>
      </c>
      <c r="R29" s="21">
        <v>324485266</v>
      </c>
      <c r="S29" s="21">
        <v>1400009</v>
      </c>
    </row>
    <row r="30" ht="15.75" customHeight="1" spans="1:19">
      <c r="A30" s="22">
        <v>44234</v>
      </c>
      <c r="B30" s="22" t="str">
        <f t="shared" si="0"/>
        <v>2021_02</v>
      </c>
      <c r="C30" s="21">
        <v>454146</v>
      </c>
      <c r="D30" s="21">
        <v>1475</v>
      </c>
      <c r="E30" s="21">
        <v>42779</v>
      </c>
      <c r="F30" s="21">
        <v>16616</v>
      </c>
      <c r="G30" s="21">
        <v>1543</v>
      </c>
      <c r="H30" s="21">
        <v>81439</v>
      </c>
      <c r="I30" s="21">
        <v>826306</v>
      </c>
      <c r="J30" s="21">
        <v>68887069</v>
      </c>
      <c r="K30" s="21">
        <v>208303</v>
      </c>
      <c r="L30" s="21">
        <v>4079</v>
      </c>
      <c r="M30" s="21">
        <v>5342</v>
      </c>
      <c r="N30" s="21">
        <v>26797326</v>
      </c>
      <c r="O30" s="21">
        <v>95994</v>
      </c>
      <c r="P30" s="21">
        <v>56</v>
      </c>
      <c r="Q30" s="21" t="str">
        <f>VLOOKUP(P30,Mapping!$A$1:$B$17,2,0)</f>
        <v>Texas</v>
      </c>
      <c r="R30" s="21">
        <v>323085257</v>
      </c>
      <c r="S30" s="21">
        <v>1498808</v>
      </c>
    </row>
    <row r="31" ht="15.75" customHeight="1" spans="1:19">
      <c r="A31" s="22">
        <v>44233</v>
      </c>
      <c r="B31" s="22" t="str">
        <f t="shared" si="0"/>
        <v>2021_02</v>
      </c>
      <c r="C31" s="21">
        <v>452671</v>
      </c>
      <c r="D31" s="21">
        <v>2994</v>
      </c>
      <c r="E31" s="21">
        <v>42730</v>
      </c>
      <c r="F31" s="21">
        <v>17093</v>
      </c>
      <c r="G31" s="21">
        <v>2443</v>
      </c>
      <c r="H31" s="21">
        <v>84233</v>
      </c>
      <c r="I31" s="21">
        <v>824763</v>
      </c>
      <c r="J31" s="21">
        <v>68678766</v>
      </c>
      <c r="K31" s="21">
        <v>282477</v>
      </c>
      <c r="L31" s="21">
        <v>4078</v>
      </c>
      <c r="M31" s="21">
        <v>5475</v>
      </c>
      <c r="N31" s="21">
        <v>26701332</v>
      </c>
      <c r="O31" s="21">
        <v>114557</v>
      </c>
      <c r="P31" s="21">
        <v>56</v>
      </c>
      <c r="Q31" s="21" t="str">
        <f>VLOOKUP(P31,Mapping!$A$1:$B$17,2,0)</f>
        <v>Texas</v>
      </c>
      <c r="R31" s="21">
        <v>321586449</v>
      </c>
      <c r="S31" s="21">
        <v>1888854</v>
      </c>
    </row>
    <row r="32" ht="15.75" customHeight="1" spans="1:19">
      <c r="A32" s="22">
        <v>44232</v>
      </c>
      <c r="B32" s="22" t="str">
        <f t="shared" si="0"/>
        <v>2021_02</v>
      </c>
      <c r="C32" s="21">
        <v>449677</v>
      </c>
      <c r="D32" s="21">
        <v>3543</v>
      </c>
      <c r="E32" s="21">
        <v>42626</v>
      </c>
      <c r="F32" s="21">
        <v>17284</v>
      </c>
      <c r="G32" s="21">
        <v>2940</v>
      </c>
      <c r="H32" s="21">
        <v>86373</v>
      </c>
      <c r="I32" s="21">
        <v>822320</v>
      </c>
      <c r="J32" s="21">
        <v>68396289</v>
      </c>
      <c r="K32" s="21">
        <v>270754</v>
      </c>
      <c r="L32" s="21">
        <v>4060</v>
      </c>
      <c r="M32" s="21">
        <v>5596</v>
      </c>
      <c r="N32" s="21">
        <v>26586775</v>
      </c>
      <c r="O32" s="21">
        <v>131146</v>
      </c>
      <c r="P32" s="21">
        <v>56</v>
      </c>
      <c r="Q32" s="21" t="str">
        <f>VLOOKUP(P32,Mapping!$A$1:$B$17,2,0)</f>
        <v>Texas</v>
      </c>
      <c r="R32" s="21">
        <v>319697595</v>
      </c>
      <c r="S32" s="21">
        <v>1868496</v>
      </c>
    </row>
    <row r="33" ht="15.75" customHeight="1" spans="1:19">
      <c r="A33" s="22">
        <v>44231</v>
      </c>
      <c r="B33" s="22" t="str">
        <f t="shared" si="0"/>
        <v>2021_02</v>
      </c>
      <c r="C33" s="21">
        <v>446134</v>
      </c>
      <c r="D33" s="21">
        <v>5212</v>
      </c>
      <c r="E33" s="21">
        <v>42472</v>
      </c>
      <c r="F33" s="21">
        <v>17918</v>
      </c>
      <c r="G33" s="21">
        <v>3402</v>
      </c>
      <c r="H33" s="21">
        <v>88668</v>
      </c>
      <c r="I33" s="21">
        <v>819380</v>
      </c>
      <c r="J33" s="21">
        <v>68125535</v>
      </c>
      <c r="K33" s="21">
        <v>217496</v>
      </c>
      <c r="L33" s="21">
        <v>4059</v>
      </c>
      <c r="M33" s="21">
        <v>5732</v>
      </c>
      <c r="N33" s="21">
        <v>26455629</v>
      </c>
      <c r="O33" s="21">
        <v>123907</v>
      </c>
      <c r="P33" s="21">
        <v>56</v>
      </c>
      <c r="Q33" s="21" t="str">
        <f>VLOOKUP(P33,Mapping!$A$1:$B$17,2,0)</f>
        <v>Texas</v>
      </c>
      <c r="R33" s="21">
        <v>317829099</v>
      </c>
      <c r="S33" s="21">
        <v>1663995</v>
      </c>
    </row>
    <row r="34" ht="15.75" customHeight="1" spans="1:19">
      <c r="A34" s="22">
        <v>44230</v>
      </c>
      <c r="B34" s="22" t="str">
        <f t="shared" si="0"/>
        <v>2021_02</v>
      </c>
      <c r="C34" s="21">
        <v>440922</v>
      </c>
      <c r="D34" s="21">
        <v>3685</v>
      </c>
      <c r="E34" s="21">
        <v>42323</v>
      </c>
      <c r="F34" s="21">
        <v>18147</v>
      </c>
      <c r="G34" s="21">
        <v>3975</v>
      </c>
      <c r="H34" s="21">
        <v>91440</v>
      </c>
      <c r="I34" s="21">
        <v>815978</v>
      </c>
      <c r="J34" s="21">
        <v>67908039</v>
      </c>
      <c r="K34" s="21">
        <v>224499</v>
      </c>
      <c r="L34" s="21">
        <v>4044</v>
      </c>
      <c r="M34" s="21">
        <v>5920</v>
      </c>
      <c r="N34" s="21">
        <v>26331722</v>
      </c>
      <c r="O34" s="21">
        <v>116960</v>
      </c>
      <c r="P34" s="21">
        <v>56</v>
      </c>
      <c r="Q34" s="21" t="str">
        <f>VLOOKUP(P34,Mapping!$A$1:$B$17,2,0)</f>
        <v>Texas</v>
      </c>
      <c r="R34" s="21">
        <v>316165104</v>
      </c>
      <c r="S34" s="21">
        <v>1384881</v>
      </c>
    </row>
    <row r="35" ht="15.75" customHeight="1" spans="1:19">
      <c r="A35" s="22">
        <v>44229</v>
      </c>
      <c r="B35" s="22" t="str">
        <f t="shared" si="0"/>
        <v>2021_02</v>
      </c>
      <c r="C35" s="21">
        <v>437237</v>
      </c>
      <c r="D35" s="21">
        <v>3486</v>
      </c>
      <c r="E35" s="21">
        <v>42148</v>
      </c>
      <c r="F35" s="21">
        <v>18388</v>
      </c>
      <c r="G35" s="21">
        <v>3285</v>
      </c>
      <c r="H35" s="21">
        <v>92880</v>
      </c>
      <c r="I35" s="21">
        <v>812003</v>
      </c>
      <c r="J35" s="21">
        <v>67683540</v>
      </c>
      <c r="K35" s="21">
        <v>167082</v>
      </c>
      <c r="L35" s="21">
        <v>4035</v>
      </c>
      <c r="M35" s="21">
        <v>6047</v>
      </c>
      <c r="N35" s="21">
        <v>26214762</v>
      </c>
      <c r="O35" s="21">
        <v>117616</v>
      </c>
      <c r="P35" s="21">
        <v>56</v>
      </c>
      <c r="Q35" s="21" t="str">
        <f>VLOOKUP(P35,Mapping!$A$1:$B$17,2,0)</f>
        <v>Texas</v>
      </c>
      <c r="R35" s="21">
        <v>314780223</v>
      </c>
      <c r="S35" s="21">
        <v>1385595</v>
      </c>
    </row>
    <row r="36" ht="15.75" customHeight="1" spans="1:19">
      <c r="A36" s="22">
        <v>44228</v>
      </c>
      <c r="B36" s="22" t="str">
        <f t="shared" si="0"/>
        <v>2021_02</v>
      </c>
      <c r="C36" s="21">
        <v>433751</v>
      </c>
      <c r="D36" s="21">
        <v>1562</v>
      </c>
      <c r="E36" s="21">
        <v>41998</v>
      </c>
      <c r="F36" s="21">
        <v>18572</v>
      </c>
      <c r="G36" s="21">
        <v>1766</v>
      </c>
      <c r="H36" s="21">
        <v>93536</v>
      </c>
      <c r="I36" s="21">
        <v>808718</v>
      </c>
      <c r="J36" s="21">
        <v>67516458</v>
      </c>
      <c r="K36" s="21">
        <v>344975</v>
      </c>
      <c r="L36" s="21">
        <v>4025</v>
      </c>
      <c r="M36" s="21">
        <v>6086</v>
      </c>
      <c r="N36" s="21">
        <v>26097146</v>
      </c>
      <c r="O36" s="21">
        <v>120200</v>
      </c>
      <c r="P36" s="21">
        <v>56</v>
      </c>
      <c r="Q36" s="21" t="str">
        <f>VLOOKUP(P36,Mapping!$A$1:$B$17,2,0)</f>
        <v>Texas</v>
      </c>
      <c r="R36" s="21">
        <v>313394628</v>
      </c>
      <c r="S36" s="21">
        <v>1507545</v>
      </c>
    </row>
    <row r="37" ht="15.75" customHeight="1" spans="1:19">
      <c r="A37" s="22">
        <v>44227</v>
      </c>
      <c r="B37" s="22" t="str">
        <f t="shared" si="0"/>
        <v>2021_01</v>
      </c>
      <c r="C37" s="21">
        <v>432189</v>
      </c>
      <c r="D37" s="21">
        <v>2059</v>
      </c>
      <c r="E37" s="21">
        <v>41934</v>
      </c>
      <c r="F37" s="21">
        <v>18968</v>
      </c>
      <c r="G37" s="21">
        <v>2171</v>
      </c>
      <c r="H37" s="21">
        <v>95013</v>
      </c>
      <c r="I37" s="21">
        <v>806952</v>
      </c>
      <c r="J37" s="21">
        <v>67171483</v>
      </c>
      <c r="K37" s="21">
        <v>224593</v>
      </c>
      <c r="L37" s="21">
        <v>4019</v>
      </c>
      <c r="M37" s="21">
        <v>6291</v>
      </c>
      <c r="N37" s="21">
        <v>25976946</v>
      </c>
      <c r="O37" s="21">
        <v>119367</v>
      </c>
      <c r="P37" s="21">
        <v>56</v>
      </c>
      <c r="Q37" s="21" t="str">
        <f>VLOOKUP(P37,Mapping!$A$1:$B$17,2,0)</f>
        <v>Texas</v>
      </c>
      <c r="R37" s="21">
        <v>311887083</v>
      </c>
      <c r="S37" s="21">
        <v>1725724</v>
      </c>
    </row>
    <row r="38" ht="15.75" customHeight="1" spans="1:19">
      <c r="A38" s="22">
        <v>44226</v>
      </c>
      <c r="B38" s="22" t="str">
        <f t="shared" si="0"/>
        <v>2021_01</v>
      </c>
      <c r="C38" s="21">
        <v>430130</v>
      </c>
      <c r="D38" s="21">
        <v>2982</v>
      </c>
      <c r="E38" s="21">
        <v>41872</v>
      </c>
      <c r="F38" s="21">
        <v>19130</v>
      </c>
      <c r="G38" s="21">
        <v>3147</v>
      </c>
      <c r="H38" s="21">
        <v>97561</v>
      </c>
      <c r="I38" s="21">
        <v>804781</v>
      </c>
      <c r="J38" s="21">
        <v>66946890</v>
      </c>
      <c r="K38" s="21">
        <v>232299</v>
      </c>
      <c r="L38" s="21">
        <v>4016</v>
      </c>
      <c r="M38" s="21">
        <v>6329</v>
      </c>
      <c r="N38" s="21">
        <v>25857579</v>
      </c>
      <c r="O38" s="21">
        <v>148824</v>
      </c>
      <c r="P38" s="21">
        <v>56</v>
      </c>
      <c r="Q38" s="21" t="str">
        <f>VLOOKUP(P38,Mapping!$A$1:$B$17,2,0)</f>
        <v>Texas</v>
      </c>
      <c r="R38" s="21">
        <v>310161359</v>
      </c>
      <c r="S38" s="21">
        <v>2139579</v>
      </c>
    </row>
    <row r="39" ht="15.75" customHeight="1" spans="1:19">
      <c r="A39" s="22">
        <v>44225</v>
      </c>
      <c r="B39" s="22" t="str">
        <f t="shared" si="0"/>
        <v>2021_01</v>
      </c>
      <c r="C39" s="21">
        <v>427148</v>
      </c>
      <c r="D39" s="21">
        <v>3503</v>
      </c>
      <c r="E39" s="21">
        <v>41758</v>
      </c>
      <c r="F39" s="21">
        <v>19609</v>
      </c>
      <c r="G39" s="21">
        <v>2835</v>
      </c>
      <c r="H39" s="21">
        <v>101003</v>
      </c>
      <c r="I39" s="21">
        <v>801634</v>
      </c>
      <c r="J39" s="21">
        <v>66714591</v>
      </c>
      <c r="K39" s="21">
        <v>284168</v>
      </c>
      <c r="L39" s="21">
        <v>4011</v>
      </c>
      <c r="M39" s="21">
        <v>6483</v>
      </c>
      <c r="N39" s="21">
        <v>25708755</v>
      </c>
      <c r="O39" s="21">
        <v>167111</v>
      </c>
      <c r="P39" s="21">
        <v>56</v>
      </c>
      <c r="Q39" s="21" t="str">
        <f>VLOOKUP(P39,Mapping!$A$1:$B$17,2,0)</f>
        <v>Texas</v>
      </c>
      <c r="R39" s="21">
        <v>308021780</v>
      </c>
      <c r="S39" s="21">
        <v>1955101</v>
      </c>
    </row>
    <row r="40" ht="15.75" customHeight="1" spans="1:19">
      <c r="A40" s="22">
        <v>44224</v>
      </c>
      <c r="B40" s="22" t="str">
        <f t="shared" si="0"/>
        <v>2021_01</v>
      </c>
      <c r="C40" s="21">
        <v>423645</v>
      </c>
      <c r="D40" s="21">
        <v>4011</v>
      </c>
      <c r="E40" s="21">
        <v>41588</v>
      </c>
      <c r="F40" s="21">
        <v>20113</v>
      </c>
      <c r="G40" s="21">
        <v>3500</v>
      </c>
      <c r="H40" s="21">
        <v>104303</v>
      </c>
      <c r="I40" s="21">
        <v>798799</v>
      </c>
      <c r="J40" s="21">
        <v>66430423</v>
      </c>
      <c r="K40" s="21">
        <v>269667</v>
      </c>
      <c r="L40" s="21">
        <v>4000</v>
      </c>
      <c r="M40" s="21">
        <v>6642</v>
      </c>
      <c r="N40" s="21">
        <v>25541644</v>
      </c>
      <c r="O40" s="21">
        <v>157306</v>
      </c>
      <c r="P40" s="21">
        <v>56</v>
      </c>
      <c r="Q40" s="21" t="str">
        <f>VLOOKUP(P40,Mapping!$A$1:$B$17,2,0)</f>
        <v>Texas</v>
      </c>
      <c r="R40" s="21">
        <v>306066679</v>
      </c>
      <c r="S40" s="21">
        <v>1936761</v>
      </c>
    </row>
    <row r="41" ht="15.75" customHeight="1" spans="1:19">
      <c r="A41" s="22">
        <v>44223</v>
      </c>
      <c r="B41" s="22" t="str">
        <f t="shared" si="0"/>
        <v>2021_01</v>
      </c>
      <c r="C41" s="21">
        <v>419634</v>
      </c>
      <c r="D41" s="21">
        <v>4077</v>
      </c>
      <c r="E41" s="21">
        <v>41402</v>
      </c>
      <c r="F41" s="21">
        <v>20497</v>
      </c>
      <c r="G41" s="21">
        <v>4134</v>
      </c>
      <c r="H41" s="21">
        <v>107444</v>
      </c>
      <c r="I41" s="21">
        <v>795299</v>
      </c>
      <c r="J41" s="21">
        <v>66160756</v>
      </c>
      <c r="K41" s="21">
        <v>244553</v>
      </c>
      <c r="L41" s="21">
        <v>3985</v>
      </c>
      <c r="M41" s="21">
        <v>6806</v>
      </c>
      <c r="N41" s="21">
        <v>25384338</v>
      </c>
      <c r="O41" s="21">
        <v>153985</v>
      </c>
      <c r="P41" s="21">
        <v>56</v>
      </c>
      <c r="Q41" s="21" t="str">
        <f>VLOOKUP(P41,Mapping!$A$1:$B$17,2,0)</f>
        <v>Texas</v>
      </c>
      <c r="R41" s="21">
        <v>304129918</v>
      </c>
      <c r="S41" s="21">
        <v>1626393</v>
      </c>
    </row>
    <row r="42" ht="15.75" customHeight="1" spans="1:19">
      <c r="A42" s="22">
        <v>44222</v>
      </c>
      <c r="B42" s="22" t="str">
        <f t="shared" si="0"/>
        <v>2021_01</v>
      </c>
      <c r="C42" s="21">
        <v>415557</v>
      </c>
      <c r="D42" s="21">
        <v>3734</v>
      </c>
      <c r="E42" s="21">
        <v>41205</v>
      </c>
      <c r="F42" s="21">
        <v>20573</v>
      </c>
      <c r="G42" s="21">
        <v>3705</v>
      </c>
      <c r="H42" s="21">
        <v>108960</v>
      </c>
      <c r="I42" s="21">
        <v>791165</v>
      </c>
      <c r="J42" s="21">
        <v>65916203</v>
      </c>
      <c r="K42" s="21">
        <v>377450</v>
      </c>
      <c r="L42" s="21">
        <v>3976</v>
      </c>
      <c r="M42" s="21">
        <v>6832</v>
      </c>
      <c r="N42" s="21">
        <v>25230353</v>
      </c>
      <c r="O42" s="21">
        <v>146448</v>
      </c>
      <c r="P42" s="21">
        <v>56</v>
      </c>
      <c r="Q42" s="21" t="str">
        <f>VLOOKUP(P42,Mapping!$A$1:$B$17,2,0)</f>
        <v>Texas</v>
      </c>
      <c r="R42" s="21">
        <v>302503525</v>
      </c>
      <c r="S42" s="21">
        <v>1733799</v>
      </c>
    </row>
    <row r="43" ht="15.75" customHeight="1" spans="1:19">
      <c r="A43" s="22">
        <v>44221</v>
      </c>
      <c r="B43" s="22" t="str">
        <f t="shared" si="0"/>
        <v>2021_01</v>
      </c>
      <c r="C43" s="21">
        <v>411823</v>
      </c>
      <c r="D43" s="21">
        <v>1593</v>
      </c>
      <c r="E43" s="21">
        <v>41028</v>
      </c>
      <c r="F43" s="21">
        <v>20875</v>
      </c>
      <c r="G43" s="21">
        <v>2515</v>
      </c>
      <c r="H43" s="21">
        <v>109936</v>
      </c>
      <c r="I43" s="21">
        <v>787460</v>
      </c>
      <c r="J43" s="21">
        <v>65538753</v>
      </c>
      <c r="K43" s="21">
        <v>217006</v>
      </c>
      <c r="L43" s="21">
        <v>3949</v>
      </c>
      <c r="M43" s="21">
        <v>6857</v>
      </c>
      <c r="N43" s="21">
        <v>25083905</v>
      </c>
      <c r="O43" s="21">
        <v>133454</v>
      </c>
      <c r="P43" s="21">
        <v>56</v>
      </c>
      <c r="Q43" s="21" t="str">
        <f>VLOOKUP(P43,Mapping!$A$1:$B$17,2,0)</f>
        <v>Texas</v>
      </c>
      <c r="R43" s="21">
        <v>300769726</v>
      </c>
      <c r="S43" s="21">
        <v>1630391</v>
      </c>
    </row>
    <row r="44" ht="15.75" customHeight="1" spans="1:19">
      <c r="A44" s="22">
        <v>44220</v>
      </c>
      <c r="B44" s="22" t="str">
        <f t="shared" si="0"/>
        <v>2021_01</v>
      </c>
      <c r="C44" s="21">
        <v>410230</v>
      </c>
      <c r="D44" s="21">
        <v>1944</v>
      </c>
      <c r="E44" s="21">
        <v>40931</v>
      </c>
      <c r="F44" s="21">
        <v>21168</v>
      </c>
      <c r="G44" s="21">
        <v>1909</v>
      </c>
      <c r="H44" s="21">
        <v>110628</v>
      </c>
      <c r="I44" s="21">
        <v>784945</v>
      </c>
      <c r="J44" s="21">
        <v>65321747</v>
      </c>
      <c r="K44" s="21">
        <v>223447</v>
      </c>
      <c r="L44" s="21">
        <v>3943</v>
      </c>
      <c r="M44" s="21">
        <v>6989</v>
      </c>
      <c r="N44" s="21">
        <v>24950451</v>
      </c>
      <c r="O44" s="21">
        <v>144234</v>
      </c>
      <c r="P44" s="21">
        <v>56</v>
      </c>
      <c r="Q44" s="21" t="str">
        <f>VLOOKUP(P44,Mapping!$A$1:$B$17,2,0)</f>
        <v>Texas</v>
      </c>
      <c r="R44" s="21">
        <v>299139335</v>
      </c>
      <c r="S44" s="21">
        <v>1792892</v>
      </c>
    </row>
    <row r="45" ht="15.75" customHeight="1" spans="1:19">
      <c r="A45" s="22">
        <v>44219</v>
      </c>
      <c r="B45" s="22" t="str">
        <f t="shared" si="0"/>
        <v>2021_01</v>
      </c>
      <c r="C45" s="21">
        <v>408286</v>
      </c>
      <c r="D45" s="21">
        <v>3591</v>
      </c>
      <c r="E45" s="21">
        <v>40853</v>
      </c>
      <c r="F45" s="21">
        <v>21657</v>
      </c>
      <c r="G45" s="21">
        <v>6652</v>
      </c>
      <c r="H45" s="21">
        <v>113609</v>
      </c>
      <c r="I45" s="21">
        <v>783036</v>
      </c>
      <c r="J45" s="21">
        <v>65098300</v>
      </c>
      <c r="K45" s="21">
        <v>274547</v>
      </c>
      <c r="L45" s="21">
        <v>3941</v>
      </c>
      <c r="M45" s="21">
        <v>7110</v>
      </c>
      <c r="N45" s="21">
        <v>24806217</v>
      </c>
      <c r="O45" s="21">
        <v>177118</v>
      </c>
      <c r="P45" s="21">
        <v>56</v>
      </c>
      <c r="Q45" s="21" t="str">
        <f>VLOOKUP(P45,Mapping!$A$1:$B$17,2,0)</f>
        <v>Texas</v>
      </c>
      <c r="R45" s="21">
        <v>297346443</v>
      </c>
      <c r="S45" s="21">
        <v>1990072</v>
      </c>
    </row>
    <row r="46" ht="15.75" customHeight="1" spans="1:19">
      <c r="A46" s="22">
        <v>44218</v>
      </c>
      <c r="B46" s="22" t="str">
        <f t="shared" si="0"/>
        <v>2021_01</v>
      </c>
      <c r="C46" s="21">
        <v>404695</v>
      </c>
      <c r="D46" s="21">
        <v>3980</v>
      </c>
      <c r="E46" s="21">
        <v>40687</v>
      </c>
      <c r="F46" s="21">
        <v>22008</v>
      </c>
      <c r="G46" s="21">
        <v>4325</v>
      </c>
      <c r="H46" s="21">
        <v>116264</v>
      </c>
      <c r="I46" s="21">
        <v>776384</v>
      </c>
      <c r="J46" s="21">
        <v>64823753</v>
      </c>
      <c r="K46" s="21">
        <v>284392</v>
      </c>
      <c r="L46" s="21">
        <v>3919</v>
      </c>
      <c r="M46" s="21">
        <v>7236</v>
      </c>
      <c r="N46" s="21">
        <v>24629099</v>
      </c>
      <c r="O46" s="21">
        <v>190915</v>
      </c>
      <c r="P46" s="21">
        <v>56</v>
      </c>
      <c r="Q46" s="21" t="str">
        <f>VLOOKUP(P46,Mapping!$A$1:$B$17,2,0)</f>
        <v>Texas</v>
      </c>
      <c r="R46" s="21">
        <v>295356371</v>
      </c>
      <c r="S46" s="21">
        <v>2022028</v>
      </c>
    </row>
    <row r="47" ht="15.75" customHeight="1" spans="1:19">
      <c r="A47" s="22">
        <v>44217</v>
      </c>
      <c r="B47" s="22" t="str">
        <f t="shared" si="0"/>
        <v>2021_01</v>
      </c>
      <c r="C47" s="21">
        <v>400715</v>
      </c>
      <c r="D47" s="21">
        <v>3878</v>
      </c>
      <c r="E47" s="21">
        <v>40481</v>
      </c>
      <c r="F47" s="21">
        <v>22309</v>
      </c>
      <c r="G47" s="21">
        <v>4053</v>
      </c>
      <c r="H47" s="21">
        <v>119949</v>
      </c>
      <c r="I47" s="21">
        <v>772059</v>
      </c>
      <c r="J47" s="21">
        <v>64539361</v>
      </c>
      <c r="K47" s="21">
        <v>256168</v>
      </c>
      <c r="L47" s="21">
        <v>3910</v>
      </c>
      <c r="M47" s="21">
        <v>7370</v>
      </c>
      <c r="N47" s="21">
        <v>24438184</v>
      </c>
      <c r="O47" s="21">
        <v>186275</v>
      </c>
      <c r="P47" s="21">
        <v>56</v>
      </c>
      <c r="Q47" s="21" t="str">
        <f>VLOOKUP(P47,Mapping!$A$1:$B$17,2,0)</f>
        <v>Texas</v>
      </c>
      <c r="R47" s="21">
        <v>293334343</v>
      </c>
      <c r="S47" s="21">
        <v>1922155</v>
      </c>
    </row>
    <row r="48" ht="15.75" customHeight="1" spans="1:19">
      <c r="A48" s="22">
        <v>44216</v>
      </c>
      <c r="B48" s="22" t="str">
        <f t="shared" si="0"/>
        <v>2021_01</v>
      </c>
      <c r="C48" s="21">
        <v>396837</v>
      </c>
      <c r="D48" s="21">
        <v>4409</v>
      </c>
      <c r="E48" s="21">
        <v>40340</v>
      </c>
      <c r="F48" s="21">
        <v>22809</v>
      </c>
      <c r="G48" s="21">
        <v>5105</v>
      </c>
      <c r="H48" s="21">
        <v>122700</v>
      </c>
      <c r="I48" s="21">
        <v>768006</v>
      </c>
      <c r="J48" s="21">
        <v>64283193</v>
      </c>
      <c r="K48" s="21">
        <v>312902</v>
      </c>
      <c r="L48" s="21">
        <v>3897</v>
      </c>
      <c r="M48" s="21">
        <v>7564</v>
      </c>
      <c r="N48" s="21">
        <v>24251909</v>
      </c>
      <c r="O48" s="21">
        <v>189203</v>
      </c>
      <c r="P48" s="21">
        <v>56</v>
      </c>
      <c r="Q48" s="21" t="str">
        <f>VLOOKUP(P48,Mapping!$A$1:$B$17,2,0)</f>
        <v>Texas</v>
      </c>
      <c r="R48" s="21">
        <v>291412188</v>
      </c>
      <c r="S48" s="21">
        <v>1821802</v>
      </c>
    </row>
    <row r="49" ht="15.75" customHeight="1" spans="1:19">
      <c r="A49" s="22">
        <v>44215</v>
      </c>
      <c r="B49" s="22" t="str">
        <f t="shared" si="0"/>
        <v>2021_01</v>
      </c>
      <c r="C49" s="21">
        <v>392428</v>
      </c>
      <c r="D49" s="21">
        <v>2141</v>
      </c>
      <c r="E49" s="21">
        <v>40103</v>
      </c>
      <c r="F49" s="21">
        <v>23029</v>
      </c>
      <c r="G49" s="21">
        <v>3206</v>
      </c>
      <c r="H49" s="21">
        <v>123820</v>
      </c>
      <c r="I49" s="21">
        <v>762901</v>
      </c>
      <c r="J49" s="21">
        <v>63970291</v>
      </c>
      <c r="K49" s="21">
        <v>370922</v>
      </c>
      <c r="L49" s="21">
        <v>3883</v>
      </c>
      <c r="M49" s="21">
        <v>7688</v>
      </c>
      <c r="N49" s="21">
        <v>24062706</v>
      </c>
      <c r="O49" s="21">
        <v>146626</v>
      </c>
      <c r="P49" s="21">
        <v>56</v>
      </c>
      <c r="Q49" s="21" t="str">
        <f>VLOOKUP(P49,Mapping!$A$1:$B$17,2,0)</f>
        <v>Texas</v>
      </c>
      <c r="R49" s="21">
        <v>289590386</v>
      </c>
      <c r="S49" s="21">
        <v>1637938</v>
      </c>
    </row>
    <row r="50" ht="15.75" customHeight="1" spans="1:19">
      <c r="A50" s="22">
        <v>44214</v>
      </c>
      <c r="B50" s="22" t="str">
        <f t="shared" si="0"/>
        <v>2021_01</v>
      </c>
      <c r="C50" s="21">
        <v>390287</v>
      </c>
      <c r="D50" s="21">
        <v>1395</v>
      </c>
      <c r="E50" s="21">
        <v>39973</v>
      </c>
      <c r="F50" s="21">
        <v>23226</v>
      </c>
      <c r="G50" s="21">
        <v>2839</v>
      </c>
      <c r="H50" s="21">
        <v>123848</v>
      </c>
      <c r="I50" s="21">
        <v>759695</v>
      </c>
      <c r="J50" s="21">
        <v>63599369</v>
      </c>
      <c r="K50" s="21">
        <v>192825</v>
      </c>
      <c r="L50" s="21">
        <v>3865</v>
      </c>
      <c r="M50" s="21">
        <v>7772</v>
      </c>
      <c r="N50" s="21">
        <v>23916080</v>
      </c>
      <c r="O50" s="21">
        <v>150792</v>
      </c>
      <c r="P50" s="21">
        <v>56</v>
      </c>
      <c r="Q50" s="21" t="str">
        <f>VLOOKUP(P50,Mapping!$A$1:$B$17,2,0)</f>
        <v>Texas</v>
      </c>
      <c r="R50" s="21">
        <v>287952448</v>
      </c>
      <c r="S50" s="21">
        <v>1771268</v>
      </c>
    </row>
    <row r="51" ht="15.75" customHeight="1" spans="1:19">
      <c r="A51" s="22">
        <v>44213</v>
      </c>
      <c r="B51" s="22" t="str">
        <f t="shared" si="0"/>
        <v>2021_01</v>
      </c>
      <c r="C51" s="21">
        <v>388892</v>
      </c>
      <c r="D51" s="21">
        <v>2053</v>
      </c>
      <c r="E51" s="21">
        <v>39864</v>
      </c>
      <c r="F51" s="21">
        <v>23432</v>
      </c>
      <c r="G51" s="21">
        <v>2167</v>
      </c>
      <c r="H51" s="21">
        <v>124387</v>
      </c>
      <c r="I51" s="21">
        <v>756856</v>
      </c>
      <c r="J51" s="21">
        <v>63406544</v>
      </c>
      <c r="K51" s="21">
        <v>277842</v>
      </c>
      <c r="L51" s="21">
        <v>3860</v>
      </c>
      <c r="M51" s="21">
        <v>7797</v>
      </c>
      <c r="N51" s="21">
        <v>23765288</v>
      </c>
      <c r="O51" s="21">
        <v>187218</v>
      </c>
      <c r="P51" s="21">
        <v>56</v>
      </c>
      <c r="Q51" s="21" t="str">
        <f>VLOOKUP(P51,Mapping!$A$1:$B$17,2,0)</f>
        <v>Texas</v>
      </c>
      <c r="R51" s="21">
        <v>286181180</v>
      </c>
      <c r="S51" s="21">
        <v>1916756</v>
      </c>
    </row>
    <row r="52" ht="15.75" customHeight="1" spans="1:19">
      <c r="A52" s="22">
        <v>44212</v>
      </c>
      <c r="B52" s="22" t="str">
        <f t="shared" si="0"/>
        <v>2021_01</v>
      </c>
      <c r="C52" s="21">
        <v>386839</v>
      </c>
      <c r="D52" s="21">
        <v>3709</v>
      </c>
      <c r="E52" s="21">
        <v>39797</v>
      </c>
      <c r="F52" s="21">
        <v>23524</v>
      </c>
      <c r="G52" s="21">
        <v>4039</v>
      </c>
      <c r="H52" s="21">
        <v>126139</v>
      </c>
      <c r="I52" s="21">
        <v>754689</v>
      </c>
      <c r="J52" s="21">
        <v>63128702</v>
      </c>
      <c r="K52" s="21">
        <v>226342</v>
      </c>
      <c r="L52" s="21">
        <v>3858</v>
      </c>
      <c r="M52" s="21">
        <v>7755</v>
      </c>
      <c r="N52" s="21">
        <v>23578070</v>
      </c>
      <c r="O52" s="21">
        <v>218085</v>
      </c>
      <c r="P52" s="21">
        <v>56</v>
      </c>
      <c r="Q52" s="21" t="str">
        <f>VLOOKUP(P52,Mapping!$A$1:$B$17,2,0)</f>
        <v>Texas</v>
      </c>
      <c r="R52" s="21">
        <v>284264424</v>
      </c>
      <c r="S52" s="21">
        <v>2116224</v>
      </c>
    </row>
    <row r="53" ht="15.75" customHeight="1" spans="1:19">
      <c r="A53" s="22">
        <v>44211</v>
      </c>
      <c r="B53" s="22" t="str">
        <f t="shared" si="0"/>
        <v>2021_01</v>
      </c>
      <c r="C53" s="21">
        <v>383130</v>
      </c>
      <c r="D53" s="21">
        <v>3679</v>
      </c>
      <c r="E53" s="21">
        <v>39626</v>
      </c>
      <c r="F53" s="21">
        <v>23593</v>
      </c>
      <c r="G53" s="21">
        <v>4000</v>
      </c>
      <c r="H53" s="21">
        <v>127235</v>
      </c>
      <c r="I53" s="21">
        <v>750650</v>
      </c>
      <c r="J53" s="21">
        <v>62902360</v>
      </c>
      <c r="K53" s="21">
        <v>410997</v>
      </c>
      <c r="L53" s="21">
        <v>3845</v>
      </c>
      <c r="M53" s="21">
        <v>7772</v>
      </c>
      <c r="N53" s="21">
        <v>23359985</v>
      </c>
      <c r="O53" s="21">
        <v>246454</v>
      </c>
      <c r="P53" s="21">
        <v>56</v>
      </c>
      <c r="Q53" s="21" t="str">
        <f>VLOOKUP(P53,Mapping!$A$1:$B$17,2,0)</f>
        <v>Texas</v>
      </c>
      <c r="R53" s="21">
        <v>282148200</v>
      </c>
      <c r="S53" s="21">
        <v>2309884</v>
      </c>
    </row>
    <row r="54" ht="15.75" customHeight="1" spans="1:19">
      <c r="A54" s="22">
        <v>44210</v>
      </c>
      <c r="B54" s="22" t="str">
        <f t="shared" si="0"/>
        <v>2021_01</v>
      </c>
      <c r="C54" s="21">
        <v>379451</v>
      </c>
      <c r="D54" s="21">
        <v>3915</v>
      </c>
      <c r="E54" s="21">
        <v>39418</v>
      </c>
      <c r="F54" s="21">
        <v>23891</v>
      </c>
      <c r="G54" s="21">
        <v>3792</v>
      </c>
      <c r="H54" s="21">
        <v>128947</v>
      </c>
      <c r="I54" s="21">
        <v>746650</v>
      </c>
      <c r="J54" s="21">
        <v>62491363</v>
      </c>
      <c r="K54" s="21">
        <v>305894</v>
      </c>
      <c r="L54" s="21">
        <v>3829</v>
      </c>
      <c r="M54" s="21">
        <v>7878</v>
      </c>
      <c r="N54" s="21">
        <v>23113531</v>
      </c>
      <c r="O54" s="21">
        <v>225616</v>
      </c>
      <c r="P54" s="21">
        <v>56</v>
      </c>
      <c r="Q54" s="21" t="str">
        <f>VLOOKUP(P54,Mapping!$A$1:$B$17,2,0)</f>
        <v>Texas</v>
      </c>
      <c r="R54" s="21">
        <v>279838316</v>
      </c>
      <c r="S54" s="21">
        <v>2048899</v>
      </c>
    </row>
    <row r="55" ht="15.75" customHeight="1" spans="1:19">
      <c r="A55" s="22">
        <v>44209</v>
      </c>
      <c r="B55" s="22" t="str">
        <f t="shared" si="0"/>
        <v>2021_01</v>
      </c>
      <c r="C55" s="21">
        <v>375536</v>
      </c>
      <c r="D55" s="21">
        <v>4087</v>
      </c>
      <c r="E55" s="21">
        <v>39248</v>
      </c>
      <c r="F55" s="21">
        <v>23857</v>
      </c>
      <c r="G55" s="21">
        <v>5312</v>
      </c>
      <c r="H55" s="21">
        <v>130391</v>
      </c>
      <c r="I55" s="21">
        <v>742858</v>
      </c>
      <c r="J55" s="21">
        <v>62185469</v>
      </c>
      <c r="K55" s="21">
        <v>237885</v>
      </c>
      <c r="L55" s="21">
        <v>3811</v>
      </c>
      <c r="M55" s="21">
        <v>7902</v>
      </c>
      <c r="N55" s="21">
        <v>22887915</v>
      </c>
      <c r="O55" s="21">
        <v>224491</v>
      </c>
      <c r="P55" s="21">
        <v>56</v>
      </c>
      <c r="Q55" s="21" t="str">
        <f>VLOOKUP(P55,Mapping!$A$1:$B$17,2,0)</f>
        <v>Texas</v>
      </c>
      <c r="R55" s="21">
        <v>277789417</v>
      </c>
      <c r="S55" s="21">
        <v>1827396</v>
      </c>
    </row>
    <row r="56" ht="15.75" customHeight="1" spans="1:19">
      <c r="A56" s="22">
        <v>44208</v>
      </c>
      <c r="B56" s="22" t="str">
        <f t="shared" si="0"/>
        <v>2021_01</v>
      </c>
      <c r="C56" s="21">
        <v>371449</v>
      </c>
      <c r="D56" s="21">
        <v>4064</v>
      </c>
      <c r="E56" s="21">
        <v>39049</v>
      </c>
      <c r="F56" s="21">
        <v>23881</v>
      </c>
      <c r="G56" s="21">
        <v>4657</v>
      </c>
      <c r="H56" s="21">
        <v>131326</v>
      </c>
      <c r="I56" s="21">
        <v>737546</v>
      </c>
      <c r="J56" s="21">
        <v>61947584</v>
      </c>
      <c r="K56" s="21">
        <v>428795</v>
      </c>
      <c r="L56" s="21">
        <v>3796</v>
      </c>
      <c r="M56" s="21">
        <v>7879</v>
      </c>
      <c r="N56" s="21">
        <v>22663424</v>
      </c>
      <c r="O56" s="21">
        <v>218020</v>
      </c>
      <c r="P56" s="21">
        <v>56</v>
      </c>
      <c r="Q56" s="21" t="str">
        <f>VLOOKUP(P56,Mapping!$A$1:$B$17,2,0)</f>
        <v>Texas</v>
      </c>
      <c r="R56" s="21">
        <v>275962021</v>
      </c>
      <c r="S56" s="21">
        <v>1944234</v>
      </c>
    </row>
    <row r="57" ht="15.75" customHeight="1" spans="1:19">
      <c r="A57" s="22">
        <v>44207</v>
      </c>
      <c r="B57" s="22" t="str">
        <f t="shared" si="0"/>
        <v>2021_01</v>
      </c>
      <c r="C57" s="21">
        <v>367385</v>
      </c>
      <c r="D57" s="21">
        <v>1733</v>
      </c>
      <c r="E57" s="21">
        <v>38823</v>
      </c>
      <c r="F57" s="21">
        <v>23501</v>
      </c>
      <c r="G57" s="21">
        <v>3045</v>
      </c>
      <c r="H57" s="21">
        <v>129793</v>
      </c>
      <c r="I57" s="21">
        <v>732889</v>
      </c>
      <c r="J57" s="21">
        <v>61518789</v>
      </c>
      <c r="K57" s="21">
        <v>225808</v>
      </c>
      <c r="L57" s="21">
        <v>3773</v>
      </c>
      <c r="M57" s="21">
        <v>7786</v>
      </c>
      <c r="N57" s="21">
        <v>22445404</v>
      </c>
      <c r="O57" s="21">
        <v>195255</v>
      </c>
      <c r="P57" s="21">
        <v>56</v>
      </c>
      <c r="Q57" s="21" t="str">
        <f>VLOOKUP(P57,Mapping!$A$1:$B$17,2,0)</f>
        <v>Texas</v>
      </c>
      <c r="R57" s="21">
        <v>274017787</v>
      </c>
      <c r="S57" s="21">
        <v>1695767</v>
      </c>
    </row>
    <row r="58" ht="15.75" customHeight="1" spans="1:19">
      <c r="A58" s="22">
        <v>44206</v>
      </c>
      <c r="B58" s="22" t="str">
        <f t="shared" si="0"/>
        <v>2021_01</v>
      </c>
      <c r="C58" s="21">
        <v>365652</v>
      </c>
      <c r="D58" s="21">
        <v>2068</v>
      </c>
      <c r="E58" s="21">
        <v>38706</v>
      </c>
      <c r="F58" s="21">
        <v>23640</v>
      </c>
      <c r="G58" s="21">
        <v>2413</v>
      </c>
      <c r="H58" s="21">
        <v>129223</v>
      </c>
      <c r="I58" s="21">
        <v>729844</v>
      </c>
      <c r="J58" s="21">
        <v>61292981</v>
      </c>
      <c r="K58" s="21">
        <v>270382</v>
      </c>
      <c r="L58" s="21">
        <v>3771</v>
      </c>
      <c r="M58" s="21">
        <v>7878</v>
      </c>
      <c r="N58" s="21">
        <v>22250149</v>
      </c>
      <c r="O58" s="21">
        <v>228732</v>
      </c>
      <c r="P58" s="21">
        <v>56</v>
      </c>
      <c r="Q58" s="21" t="str">
        <f>VLOOKUP(P58,Mapping!$A$1:$B$17,2,0)</f>
        <v>Texas</v>
      </c>
      <c r="R58" s="21">
        <v>272322020</v>
      </c>
      <c r="S58" s="21">
        <v>2051661</v>
      </c>
    </row>
    <row r="59" ht="15.75" customHeight="1" spans="1:19">
      <c r="A59" s="22">
        <v>44205</v>
      </c>
      <c r="B59" s="22" t="str">
        <f t="shared" si="0"/>
        <v>2021_01</v>
      </c>
      <c r="C59" s="21">
        <v>363584</v>
      </c>
      <c r="D59" s="21">
        <v>3537</v>
      </c>
      <c r="E59" s="21">
        <v>38607</v>
      </c>
      <c r="F59" s="21">
        <v>23718</v>
      </c>
      <c r="G59" s="21">
        <v>6683</v>
      </c>
      <c r="H59" s="21">
        <v>130781</v>
      </c>
      <c r="I59" s="21">
        <v>727431</v>
      </c>
      <c r="J59" s="21">
        <v>61022599</v>
      </c>
      <c r="K59" s="21">
        <v>290183</v>
      </c>
      <c r="L59" s="21">
        <v>3767</v>
      </c>
      <c r="M59" s="21">
        <v>7791</v>
      </c>
      <c r="N59" s="21">
        <v>22021417</v>
      </c>
      <c r="O59" s="21">
        <v>269368</v>
      </c>
      <c r="P59" s="21">
        <v>56</v>
      </c>
      <c r="Q59" s="21" t="str">
        <f>VLOOKUP(P59,Mapping!$A$1:$B$17,2,0)</f>
        <v>Texas</v>
      </c>
      <c r="R59" s="21">
        <v>270270359</v>
      </c>
      <c r="S59" s="21">
        <v>2137700</v>
      </c>
    </row>
    <row r="60" ht="15.75" customHeight="1" spans="1:19">
      <c r="A60" s="22">
        <v>44204</v>
      </c>
      <c r="B60" s="22" t="str">
        <f t="shared" si="0"/>
        <v>2021_01</v>
      </c>
      <c r="C60" s="21">
        <v>360047</v>
      </c>
      <c r="D60" s="21">
        <v>3780</v>
      </c>
      <c r="E60" s="21">
        <v>38432</v>
      </c>
      <c r="F60" s="21">
        <v>23912</v>
      </c>
      <c r="G60" s="21">
        <v>4705</v>
      </c>
      <c r="H60" s="21">
        <v>131921</v>
      </c>
      <c r="I60" s="21">
        <v>720748</v>
      </c>
      <c r="J60" s="21">
        <v>60732416</v>
      </c>
      <c r="K60" s="21">
        <v>320284</v>
      </c>
      <c r="L60" s="21">
        <v>3756</v>
      </c>
      <c r="M60" s="21">
        <v>7908</v>
      </c>
      <c r="N60" s="21">
        <v>21752049</v>
      </c>
      <c r="O60" s="21">
        <v>295121</v>
      </c>
      <c r="P60" s="21">
        <v>56</v>
      </c>
      <c r="Q60" s="21" t="str">
        <f>VLOOKUP(P60,Mapping!$A$1:$B$17,2,0)</f>
        <v>Texas</v>
      </c>
      <c r="R60" s="21">
        <v>268132659</v>
      </c>
      <c r="S60" s="21">
        <v>2146223</v>
      </c>
    </row>
    <row r="61" ht="15.75" customHeight="1" spans="1:19">
      <c r="A61" s="22">
        <v>44203</v>
      </c>
      <c r="B61" s="22" t="str">
        <f t="shared" si="0"/>
        <v>2021_01</v>
      </c>
      <c r="C61" s="21">
        <v>356267</v>
      </c>
      <c r="D61" s="21">
        <v>4079</v>
      </c>
      <c r="E61" s="21">
        <v>38236</v>
      </c>
      <c r="F61" s="21">
        <v>23821</v>
      </c>
      <c r="G61" s="21">
        <v>5312</v>
      </c>
      <c r="H61" s="21">
        <v>132370</v>
      </c>
      <c r="I61" s="21">
        <v>716043</v>
      </c>
      <c r="J61" s="21">
        <v>60412132</v>
      </c>
      <c r="K61" s="21">
        <v>246578</v>
      </c>
      <c r="L61" s="21">
        <v>3748</v>
      </c>
      <c r="M61" s="21">
        <v>7900</v>
      </c>
      <c r="N61" s="21">
        <v>21456928</v>
      </c>
      <c r="O61" s="21">
        <v>272043</v>
      </c>
      <c r="P61" s="21">
        <v>56</v>
      </c>
      <c r="Q61" s="21" t="str">
        <f>VLOOKUP(P61,Mapping!$A$1:$B$17,2,0)</f>
        <v>Texas</v>
      </c>
      <c r="R61" s="21">
        <v>265986436</v>
      </c>
      <c r="S61" s="21">
        <v>1928262</v>
      </c>
    </row>
    <row r="62" ht="15.75" customHeight="1" spans="1:19">
      <c r="A62" s="22">
        <v>44202</v>
      </c>
      <c r="B62" s="22" t="str">
        <f t="shared" si="0"/>
        <v>2021_01</v>
      </c>
      <c r="C62" s="21">
        <v>352188</v>
      </c>
      <c r="D62" s="21">
        <v>3902</v>
      </c>
      <c r="E62" s="21">
        <v>38064</v>
      </c>
      <c r="F62" s="21">
        <v>23708</v>
      </c>
      <c r="G62" s="21">
        <v>6607</v>
      </c>
      <c r="H62" s="21">
        <v>132474</v>
      </c>
      <c r="I62" s="21">
        <v>710731</v>
      </c>
      <c r="J62" s="21">
        <v>60165554</v>
      </c>
      <c r="K62" s="21">
        <v>263088</v>
      </c>
      <c r="L62" s="21">
        <v>3739</v>
      </c>
      <c r="M62" s="21">
        <v>7946</v>
      </c>
      <c r="N62" s="21">
        <v>21184885</v>
      </c>
      <c r="O62" s="21">
        <v>250184</v>
      </c>
      <c r="P62" s="21">
        <v>56</v>
      </c>
      <c r="Q62" s="21" t="str">
        <f>VLOOKUP(P62,Mapping!$A$1:$B$17,2,0)</f>
        <v>Texas</v>
      </c>
      <c r="R62" s="21">
        <v>264058174</v>
      </c>
      <c r="S62" s="21">
        <v>1650493</v>
      </c>
    </row>
    <row r="63" ht="15.75" customHeight="1" spans="1:19">
      <c r="A63" s="22">
        <v>44201</v>
      </c>
      <c r="B63" s="22" t="str">
        <f t="shared" si="0"/>
        <v>2021_01</v>
      </c>
      <c r="C63" s="21">
        <v>348286</v>
      </c>
      <c r="D63" s="21">
        <v>3484</v>
      </c>
      <c r="E63" s="21">
        <v>37841</v>
      </c>
      <c r="F63" s="21">
        <v>23509</v>
      </c>
      <c r="G63" s="21">
        <v>4290</v>
      </c>
      <c r="H63" s="21">
        <v>131195</v>
      </c>
      <c r="I63" s="21">
        <v>704124</v>
      </c>
      <c r="J63" s="21">
        <v>59902466</v>
      </c>
      <c r="K63" s="21">
        <v>480256</v>
      </c>
      <c r="L63" s="21">
        <v>3718</v>
      </c>
      <c r="M63" s="21">
        <v>7976</v>
      </c>
      <c r="N63" s="21">
        <v>20934701</v>
      </c>
      <c r="O63" s="21">
        <v>219075</v>
      </c>
      <c r="P63" s="21">
        <v>56</v>
      </c>
      <c r="Q63" s="21" t="str">
        <f>VLOOKUP(P63,Mapping!$A$1:$B$17,2,0)</f>
        <v>Texas</v>
      </c>
      <c r="R63" s="21">
        <v>262407681</v>
      </c>
      <c r="S63" s="21">
        <v>1721007</v>
      </c>
    </row>
    <row r="64" ht="15.75" customHeight="1" spans="1:19">
      <c r="A64" s="22">
        <v>44200</v>
      </c>
      <c r="B64" s="22" t="str">
        <f t="shared" si="0"/>
        <v>2021_01</v>
      </c>
      <c r="C64" s="21">
        <v>344802</v>
      </c>
      <c r="D64" s="21">
        <v>1547</v>
      </c>
      <c r="E64" s="21">
        <v>37586</v>
      </c>
      <c r="F64" s="21">
        <v>23435</v>
      </c>
      <c r="G64" s="21">
        <v>3892</v>
      </c>
      <c r="H64" s="21">
        <v>128210</v>
      </c>
      <c r="I64" s="21">
        <v>699834</v>
      </c>
      <c r="J64" s="21">
        <v>59422210</v>
      </c>
      <c r="K64" s="21">
        <v>148614</v>
      </c>
      <c r="L64" s="21">
        <v>3692</v>
      </c>
      <c r="M64" s="21">
        <v>7930</v>
      </c>
      <c r="N64" s="21">
        <v>20715626</v>
      </c>
      <c r="O64" s="21">
        <v>179571</v>
      </c>
      <c r="P64" s="21">
        <v>56</v>
      </c>
      <c r="Q64" s="21" t="str">
        <f>VLOOKUP(P64,Mapping!$A$1:$B$17,2,0)</f>
        <v>Texas</v>
      </c>
      <c r="R64" s="21">
        <v>260686674</v>
      </c>
      <c r="S64" s="21">
        <v>1512611</v>
      </c>
    </row>
    <row r="65" ht="15.75" customHeight="1" spans="1:19">
      <c r="A65" s="22">
        <v>44199</v>
      </c>
      <c r="B65" s="22" t="str">
        <f t="shared" si="0"/>
        <v>2021_01</v>
      </c>
      <c r="C65" s="21">
        <v>343255</v>
      </c>
      <c r="D65" s="21">
        <v>1455</v>
      </c>
      <c r="E65" s="21">
        <v>37433</v>
      </c>
      <c r="F65" s="21">
        <v>23243</v>
      </c>
      <c r="G65" s="21">
        <v>2226</v>
      </c>
      <c r="H65" s="21">
        <v>125562</v>
      </c>
      <c r="I65" s="21">
        <v>695942</v>
      </c>
      <c r="J65" s="21">
        <v>59273596</v>
      </c>
      <c r="K65" s="21">
        <v>215583</v>
      </c>
      <c r="L65" s="21">
        <v>3688</v>
      </c>
      <c r="M65" s="21">
        <v>7939</v>
      </c>
      <c r="N65" s="21">
        <v>20536055</v>
      </c>
      <c r="O65" s="21">
        <v>208457</v>
      </c>
      <c r="P65" s="21">
        <v>56</v>
      </c>
      <c r="Q65" s="21" t="str">
        <f>VLOOKUP(P65,Mapping!$A$1:$B$17,2,0)</f>
        <v>Texas</v>
      </c>
      <c r="R65" s="21">
        <v>259174063</v>
      </c>
      <c r="S65" s="21">
        <v>1444257</v>
      </c>
    </row>
    <row r="66" ht="15.75" customHeight="1" spans="1:19">
      <c r="A66" s="22">
        <v>44198</v>
      </c>
      <c r="B66" s="22" t="str">
        <f t="shared" si="0"/>
        <v>2021_01</v>
      </c>
      <c r="C66" s="21">
        <v>341800</v>
      </c>
      <c r="D66" s="21">
        <v>2406</v>
      </c>
      <c r="E66" s="21">
        <v>37309</v>
      </c>
      <c r="F66" s="21">
        <v>23133</v>
      </c>
      <c r="G66" s="21">
        <v>3051</v>
      </c>
      <c r="H66" s="21">
        <v>123614</v>
      </c>
      <c r="I66" s="21">
        <v>693716</v>
      </c>
      <c r="J66" s="21">
        <v>59058013</v>
      </c>
      <c r="K66" s="21">
        <v>221792</v>
      </c>
      <c r="L66" s="21">
        <v>3684</v>
      </c>
      <c r="M66" s="21">
        <v>7910</v>
      </c>
      <c r="N66" s="21">
        <v>20327598</v>
      </c>
      <c r="O66" s="21">
        <v>280318</v>
      </c>
      <c r="P66" s="21">
        <v>56</v>
      </c>
      <c r="Q66" s="21" t="str">
        <f>VLOOKUP(P66,Mapping!$A$1:$B$17,2,0)</f>
        <v>Texas</v>
      </c>
      <c r="R66" s="21">
        <v>257729806</v>
      </c>
      <c r="S66" s="21">
        <v>1934350</v>
      </c>
    </row>
    <row r="67" ht="15.75" customHeight="1" spans="1:19">
      <c r="A67" s="22">
        <v>44197</v>
      </c>
      <c r="B67" s="22" t="str">
        <f t="shared" si="0"/>
        <v>2021_01</v>
      </c>
      <c r="C67" s="21">
        <v>339394</v>
      </c>
      <c r="D67" s="21">
        <v>2592</v>
      </c>
      <c r="E67" s="21">
        <v>37196</v>
      </c>
      <c r="F67" s="21">
        <v>23255</v>
      </c>
      <c r="G67" s="21">
        <v>4550</v>
      </c>
      <c r="H67" s="21">
        <v>125047</v>
      </c>
      <c r="I67" s="21">
        <v>690665</v>
      </c>
      <c r="J67" s="21">
        <v>58836221</v>
      </c>
      <c r="K67" s="21">
        <v>192048</v>
      </c>
      <c r="L67" s="21">
        <v>3681</v>
      </c>
      <c r="M67" s="21">
        <v>7990</v>
      </c>
      <c r="N67" s="21">
        <v>20047280</v>
      </c>
      <c r="O67" s="21">
        <v>182906</v>
      </c>
      <c r="P67" s="21">
        <v>56</v>
      </c>
      <c r="Q67" s="21" t="str">
        <f>VLOOKUP(P67,Mapping!$A$1:$B$17,2,0)</f>
        <v>Texas</v>
      </c>
      <c r="R67" s="21">
        <v>255795456</v>
      </c>
      <c r="S67" s="21">
        <v>1545537</v>
      </c>
    </row>
    <row r="68" ht="15.75" customHeight="1" spans="1:19">
      <c r="A68" s="22">
        <v>44196</v>
      </c>
      <c r="B68" s="22" t="str">
        <f t="shared" si="0"/>
        <v>2020_12</v>
      </c>
      <c r="C68" s="21">
        <v>336802</v>
      </c>
      <c r="D68" s="21">
        <v>3297</v>
      </c>
      <c r="E68" s="21">
        <v>37066</v>
      </c>
      <c r="F68" s="21">
        <v>23097</v>
      </c>
      <c r="G68" s="21">
        <v>4348</v>
      </c>
      <c r="H68" s="21">
        <v>125423</v>
      </c>
      <c r="I68" s="21">
        <v>686115</v>
      </c>
      <c r="J68" s="21">
        <v>58644173</v>
      </c>
      <c r="K68" s="21">
        <v>262855</v>
      </c>
      <c r="L68" s="21">
        <v>3672</v>
      </c>
      <c r="M68" s="21">
        <v>8004</v>
      </c>
      <c r="N68" s="21">
        <v>19864374</v>
      </c>
      <c r="O68" s="21">
        <v>226246</v>
      </c>
      <c r="P68" s="21">
        <v>56</v>
      </c>
      <c r="Q68" s="21" t="str">
        <f>VLOOKUP(P68,Mapping!$A$1:$B$17,2,0)</f>
        <v>Texas</v>
      </c>
      <c r="R68" s="21">
        <v>254249919</v>
      </c>
      <c r="S68" s="21">
        <v>1797220</v>
      </c>
    </row>
    <row r="69" ht="15.75" customHeight="1" spans="1:19">
      <c r="A69" s="22">
        <v>44195</v>
      </c>
      <c r="B69" s="22" t="str">
        <f t="shared" si="0"/>
        <v>2020_12</v>
      </c>
      <c r="C69" s="21">
        <v>333505</v>
      </c>
      <c r="D69" s="21">
        <v>3900</v>
      </c>
      <c r="E69" s="21">
        <v>36855</v>
      </c>
      <c r="F69" s="21">
        <v>23069</v>
      </c>
      <c r="G69" s="21">
        <v>5514</v>
      </c>
      <c r="H69" s="21">
        <v>125220</v>
      </c>
      <c r="I69" s="21">
        <v>681767</v>
      </c>
      <c r="J69" s="21">
        <v>58381318</v>
      </c>
      <c r="K69" s="21">
        <v>215107</v>
      </c>
      <c r="L69" s="21">
        <v>3653</v>
      </c>
      <c r="M69" s="21">
        <v>7930</v>
      </c>
      <c r="N69" s="21">
        <v>19638128</v>
      </c>
      <c r="O69" s="21">
        <v>229496</v>
      </c>
      <c r="P69" s="21">
        <v>56</v>
      </c>
      <c r="Q69" s="21" t="str">
        <f>VLOOKUP(P69,Mapping!$A$1:$B$17,2,0)</f>
        <v>Texas</v>
      </c>
      <c r="R69" s="21">
        <v>252452699</v>
      </c>
      <c r="S69" s="21">
        <v>1583713</v>
      </c>
    </row>
    <row r="70" ht="15.75" customHeight="1" spans="1:19">
      <c r="A70" s="22">
        <v>44194</v>
      </c>
      <c r="B70" s="22" t="str">
        <f t="shared" si="0"/>
        <v>2020_12</v>
      </c>
      <c r="C70" s="21">
        <v>329605</v>
      </c>
      <c r="D70" s="21">
        <v>3289</v>
      </c>
      <c r="E70" s="21">
        <v>36583</v>
      </c>
      <c r="F70" s="21">
        <v>22838</v>
      </c>
      <c r="G70" s="21">
        <v>5261</v>
      </c>
      <c r="H70" s="21">
        <v>124686</v>
      </c>
      <c r="I70" s="21">
        <v>676253</v>
      </c>
      <c r="J70" s="21">
        <v>58166211</v>
      </c>
      <c r="K70" s="21">
        <v>201698</v>
      </c>
      <c r="L70" s="21">
        <v>3635</v>
      </c>
      <c r="M70" s="21">
        <v>7885</v>
      </c>
      <c r="N70" s="21">
        <v>19408632</v>
      </c>
      <c r="O70" s="21">
        <v>199679</v>
      </c>
      <c r="P70" s="21">
        <v>56</v>
      </c>
      <c r="Q70" s="21" t="str">
        <f>VLOOKUP(P70,Mapping!$A$1:$B$17,2,0)</f>
        <v>Texas</v>
      </c>
      <c r="R70" s="21">
        <v>250868986</v>
      </c>
      <c r="S70" s="21">
        <v>1343514</v>
      </c>
    </row>
    <row r="71" ht="15.75" customHeight="1" spans="1:19">
      <c r="A71" s="22">
        <v>44193</v>
      </c>
      <c r="B71" s="22" t="str">
        <f t="shared" si="0"/>
        <v>2020_12</v>
      </c>
      <c r="C71" s="21">
        <v>326316</v>
      </c>
      <c r="D71" s="21">
        <v>1490</v>
      </c>
      <c r="E71" s="21">
        <v>36308</v>
      </c>
      <c r="F71" s="21">
        <v>22579</v>
      </c>
      <c r="G71" s="21">
        <v>3723</v>
      </c>
      <c r="H71" s="21">
        <v>121202</v>
      </c>
      <c r="I71" s="21">
        <v>670992</v>
      </c>
      <c r="J71" s="21">
        <v>57964513</v>
      </c>
      <c r="K71" s="21">
        <v>309721</v>
      </c>
      <c r="L71" s="21">
        <v>3612</v>
      </c>
      <c r="M71" s="21">
        <v>7948</v>
      </c>
      <c r="N71" s="21">
        <v>19208953</v>
      </c>
      <c r="O71" s="21">
        <v>164127</v>
      </c>
      <c r="P71" s="21">
        <v>56</v>
      </c>
      <c r="Q71" s="21" t="str">
        <f>VLOOKUP(P71,Mapping!$A$1:$B$17,2,0)</f>
        <v>Texas</v>
      </c>
      <c r="R71" s="21">
        <v>249525472</v>
      </c>
      <c r="S71" s="21">
        <v>1332122</v>
      </c>
    </row>
    <row r="72" ht="15.75" customHeight="1" spans="1:19">
      <c r="A72" s="22">
        <v>44192</v>
      </c>
      <c r="B72" s="22" t="str">
        <f t="shared" si="0"/>
        <v>2020_12</v>
      </c>
      <c r="C72" s="21">
        <v>324826</v>
      </c>
      <c r="D72" s="21">
        <v>1397</v>
      </c>
      <c r="E72" s="21">
        <v>36164</v>
      </c>
      <c r="F72" s="21">
        <v>22447</v>
      </c>
      <c r="G72" s="21">
        <v>2302</v>
      </c>
      <c r="H72" s="21">
        <v>118720</v>
      </c>
      <c r="I72" s="21">
        <v>667269</v>
      </c>
      <c r="J72" s="21">
        <v>57654792</v>
      </c>
      <c r="K72" s="21">
        <v>204288</v>
      </c>
      <c r="L72" s="21">
        <v>3604</v>
      </c>
      <c r="M72" s="21">
        <v>7878</v>
      </c>
      <c r="N72" s="21">
        <v>19044826</v>
      </c>
      <c r="O72" s="21">
        <v>153540</v>
      </c>
      <c r="P72" s="21">
        <v>56</v>
      </c>
      <c r="Q72" s="21" t="str">
        <f>VLOOKUP(P72,Mapping!$A$1:$B$17,2,0)</f>
        <v>Texas</v>
      </c>
      <c r="R72" s="21">
        <v>248193350</v>
      </c>
      <c r="S72" s="21">
        <v>1395240</v>
      </c>
    </row>
    <row r="73" ht="15.75" customHeight="1" spans="1:19">
      <c r="A73" s="22">
        <v>44191</v>
      </c>
      <c r="B73" s="22" t="str">
        <f t="shared" si="0"/>
        <v>2020_12</v>
      </c>
      <c r="C73" s="21">
        <v>323429</v>
      </c>
      <c r="D73" s="21">
        <v>1426</v>
      </c>
      <c r="E73" s="21">
        <v>36038</v>
      </c>
      <c r="F73" s="21">
        <v>22373</v>
      </c>
      <c r="G73" s="21">
        <v>2292</v>
      </c>
      <c r="H73" s="21">
        <v>117344</v>
      </c>
      <c r="I73" s="21">
        <v>664967</v>
      </c>
      <c r="J73" s="21">
        <v>57450504</v>
      </c>
      <c r="K73" s="21">
        <v>214555</v>
      </c>
      <c r="L73" s="21">
        <v>3593</v>
      </c>
      <c r="M73" s="21">
        <v>7809</v>
      </c>
      <c r="N73" s="21">
        <v>18891286</v>
      </c>
      <c r="O73" s="21">
        <v>190594</v>
      </c>
      <c r="P73" s="21">
        <v>56</v>
      </c>
      <c r="Q73" s="21" t="str">
        <f>VLOOKUP(P73,Mapping!$A$1:$B$17,2,0)</f>
        <v>Texas</v>
      </c>
      <c r="R73" s="21">
        <v>246798110</v>
      </c>
      <c r="S73" s="21">
        <v>1974298</v>
      </c>
    </row>
    <row r="74" ht="15.75" customHeight="1" spans="1:19">
      <c r="A74" s="22">
        <v>44190</v>
      </c>
      <c r="B74" s="22" t="str">
        <f t="shared" si="0"/>
        <v>2020_12</v>
      </c>
      <c r="C74" s="21">
        <v>322003</v>
      </c>
      <c r="D74" s="21">
        <v>1553</v>
      </c>
      <c r="E74" s="21">
        <v>35945</v>
      </c>
      <c r="F74" s="21">
        <v>22418</v>
      </c>
      <c r="G74" s="21">
        <v>2047</v>
      </c>
      <c r="H74" s="21">
        <v>118948</v>
      </c>
      <c r="I74" s="21">
        <v>662675</v>
      </c>
      <c r="J74" s="21">
        <v>57235949</v>
      </c>
      <c r="K74" s="21">
        <v>170690</v>
      </c>
      <c r="L74" s="21">
        <v>3592</v>
      </c>
      <c r="M74" s="21">
        <v>7831</v>
      </c>
      <c r="N74" s="21">
        <v>18700692</v>
      </c>
      <c r="O74" s="21">
        <v>126796</v>
      </c>
      <c r="P74" s="21">
        <v>56</v>
      </c>
      <c r="Q74" s="21" t="str">
        <f>VLOOKUP(P74,Mapping!$A$1:$B$17,2,0)</f>
        <v>Texas</v>
      </c>
      <c r="R74" s="21">
        <v>244823812</v>
      </c>
      <c r="S74" s="21">
        <v>1568040</v>
      </c>
    </row>
    <row r="75" ht="15.75" customHeight="1" spans="1:19">
      <c r="A75" s="22">
        <v>44189</v>
      </c>
      <c r="B75" s="22" t="str">
        <f t="shared" si="0"/>
        <v>2020_12</v>
      </c>
      <c r="C75" s="21">
        <v>320450</v>
      </c>
      <c r="D75" s="21">
        <v>2958</v>
      </c>
      <c r="E75" s="21">
        <v>35899</v>
      </c>
      <c r="F75" s="21">
        <v>22623</v>
      </c>
      <c r="G75" s="21">
        <v>4289</v>
      </c>
      <c r="H75" s="21">
        <v>120200</v>
      </c>
      <c r="I75" s="21">
        <v>660628</v>
      </c>
      <c r="J75" s="21">
        <v>57065259</v>
      </c>
      <c r="K75" s="21">
        <v>322117</v>
      </c>
      <c r="L75" s="21">
        <v>3587</v>
      </c>
      <c r="M75" s="21">
        <v>7792</v>
      </c>
      <c r="N75" s="21">
        <v>18573896</v>
      </c>
      <c r="O75" s="21">
        <v>206684</v>
      </c>
      <c r="P75" s="21">
        <v>56</v>
      </c>
      <c r="Q75" s="21" t="str">
        <f>VLOOKUP(P75,Mapping!$A$1:$B$17,2,0)</f>
        <v>Texas</v>
      </c>
      <c r="R75" s="21">
        <v>243255772</v>
      </c>
      <c r="S75" s="21">
        <v>2031894</v>
      </c>
    </row>
    <row r="76" ht="15.75" customHeight="1" spans="1:19">
      <c r="A76" s="22">
        <v>44188</v>
      </c>
      <c r="B76" s="22" t="str">
        <f t="shared" si="0"/>
        <v>2020_12</v>
      </c>
      <c r="C76" s="21">
        <v>317492</v>
      </c>
      <c r="D76" s="21">
        <v>3393</v>
      </c>
      <c r="E76" s="21">
        <v>35695</v>
      </c>
      <c r="F76" s="21">
        <v>22489</v>
      </c>
      <c r="G76" s="21">
        <v>4795</v>
      </c>
      <c r="H76" s="21">
        <v>119463</v>
      </c>
      <c r="I76" s="21">
        <v>656339</v>
      </c>
      <c r="J76" s="21">
        <v>56743142</v>
      </c>
      <c r="K76" s="21">
        <v>304962</v>
      </c>
      <c r="L76" s="21">
        <v>3579</v>
      </c>
      <c r="M76" s="21">
        <v>7819</v>
      </c>
      <c r="N76" s="21">
        <v>18367212</v>
      </c>
      <c r="O76" s="21">
        <v>224526</v>
      </c>
      <c r="P76" s="21">
        <v>56</v>
      </c>
      <c r="Q76" s="21" t="str">
        <f>VLOOKUP(P76,Mapping!$A$1:$B$17,2,0)</f>
        <v>Texas</v>
      </c>
      <c r="R76" s="21">
        <v>241223878</v>
      </c>
      <c r="S76" s="21">
        <v>1791481</v>
      </c>
    </row>
    <row r="77" ht="15.75" customHeight="1" spans="1:19">
      <c r="A77" s="22">
        <v>44187</v>
      </c>
      <c r="B77" s="22" t="str">
        <f t="shared" si="0"/>
        <v>2020_12</v>
      </c>
      <c r="C77" s="21">
        <v>314099</v>
      </c>
      <c r="D77" s="21">
        <v>3137</v>
      </c>
      <c r="E77" s="21">
        <v>35428</v>
      </c>
      <c r="F77" s="21">
        <v>22213</v>
      </c>
      <c r="G77" s="21">
        <v>4567</v>
      </c>
      <c r="H77" s="21">
        <v>117777</v>
      </c>
      <c r="I77" s="21">
        <v>651544</v>
      </c>
      <c r="J77" s="21">
        <v>56438180</v>
      </c>
      <c r="K77" s="21">
        <v>268046</v>
      </c>
      <c r="L77" s="21">
        <v>3554</v>
      </c>
      <c r="M77" s="21">
        <v>7830</v>
      </c>
      <c r="N77" s="21">
        <v>18142686</v>
      </c>
      <c r="O77" s="21">
        <v>193008</v>
      </c>
      <c r="P77" s="21">
        <v>56</v>
      </c>
      <c r="Q77" s="21" t="str">
        <f>VLOOKUP(P77,Mapping!$A$1:$B$17,2,0)</f>
        <v>Texas</v>
      </c>
      <c r="R77" s="21">
        <v>239432397</v>
      </c>
      <c r="S77" s="21">
        <v>1770133</v>
      </c>
    </row>
    <row r="78" ht="15.75" customHeight="1" spans="1:19">
      <c r="A78" s="22">
        <v>44186</v>
      </c>
      <c r="B78" s="22" t="str">
        <f t="shared" si="0"/>
        <v>2020_12</v>
      </c>
      <c r="C78" s="21">
        <v>310962</v>
      </c>
      <c r="D78" s="21">
        <v>1480</v>
      </c>
      <c r="E78" s="21">
        <v>35178</v>
      </c>
      <c r="F78" s="21">
        <v>21884</v>
      </c>
      <c r="G78" s="21">
        <v>3111</v>
      </c>
      <c r="H78" s="21">
        <v>115358</v>
      </c>
      <c r="I78" s="21">
        <v>646977</v>
      </c>
      <c r="J78" s="21">
        <v>56170134</v>
      </c>
      <c r="K78" s="21">
        <v>439796</v>
      </c>
      <c r="L78" s="21">
        <v>3539</v>
      </c>
      <c r="M78" s="21">
        <v>7783</v>
      </c>
      <c r="N78" s="21">
        <v>17949678</v>
      </c>
      <c r="O78" s="21">
        <v>179406</v>
      </c>
      <c r="P78" s="21">
        <v>56</v>
      </c>
      <c r="Q78" s="21" t="str">
        <f>VLOOKUP(P78,Mapping!$A$1:$B$17,2,0)</f>
        <v>Texas</v>
      </c>
      <c r="R78" s="21">
        <v>237662264</v>
      </c>
      <c r="S78" s="21">
        <v>1974590</v>
      </c>
    </row>
    <row r="79" ht="15.75" customHeight="1" spans="1:19">
      <c r="A79" s="22">
        <v>44185</v>
      </c>
      <c r="B79" s="22" t="str">
        <f t="shared" si="0"/>
        <v>2020_12</v>
      </c>
      <c r="C79" s="21">
        <v>309482</v>
      </c>
      <c r="D79" s="21">
        <v>1668</v>
      </c>
      <c r="E79" s="21">
        <v>35030</v>
      </c>
      <c r="F79" s="21">
        <v>21763</v>
      </c>
      <c r="G79" s="21">
        <v>2382</v>
      </c>
      <c r="H79" s="21">
        <v>113601</v>
      </c>
      <c r="I79" s="21">
        <v>643866</v>
      </c>
      <c r="J79" s="21">
        <v>55730338</v>
      </c>
      <c r="K79" s="21">
        <v>249266</v>
      </c>
      <c r="L79" s="21">
        <v>3530</v>
      </c>
      <c r="M79" s="21">
        <v>7695</v>
      </c>
      <c r="N79" s="21">
        <v>17770272</v>
      </c>
      <c r="O79" s="21">
        <v>197494</v>
      </c>
      <c r="P79" s="21">
        <v>56</v>
      </c>
      <c r="Q79" s="21" t="str">
        <f>VLOOKUP(P79,Mapping!$A$1:$B$17,2,0)</f>
        <v>Texas</v>
      </c>
      <c r="R79" s="21">
        <v>235687674</v>
      </c>
      <c r="S79" s="21">
        <v>1821629</v>
      </c>
    </row>
    <row r="80" ht="15.75" customHeight="1" spans="1:19">
      <c r="A80" s="22">
        <v>44184</v>
      </c>
      <c r="B80" s="22" t="str">
        <f t="shared" si="0"/>
        <v>2020_12</v>
      </c>
      <c r="C80" s="21">
        <v>307814</v>
      </c>
      <c r="D80" s="21">
        <v>2708</v>
      </c>
      <c r="E80" s="21">
        <v>34949</v>
      </c>
      <c r="F80" s="21">
        <v>21692</v>
      </c>
      <c r="G80" s="21">
        <v>3429</v>
      </c>
      <c r="H80" s="21">
        <v>113914</v>
      </c>
      <c r="I80" s="21">
        <v>641484</v>
      </c>
      <c r="J80" s="21">
        <v>55481072</v>
      </c>
      <c r="K80" s="21">
        <v>200763</v>
      </c>
      <c r="L80" s="21">
        <v>3529</v>
      </c>
      <c r="M80" s="21">
        <v>7786</v>
      </c>
      <c r="N80" s="21">
        <v>17572778</v>
      </c>
      <c r="O80" s="21">
        <v>204873</v>
      </c>
      <c r="P80" s="21">
        <v>56</v>
      </c>
      <c r="Q80" s="21" t="str">
        <f>VLOOKUP(P80,Mapping!$A$1:$B$17,2,0)</f>
        <v>Texas</v>
      </c>
      <c r="R80" s="21">
        <v>233866045</v>
      </c>
      <c r="S80" s="21">
        <v>1859539</v>
      </c>
    </row>
    <row r="81" ht="15.75" customHeight="1" spans="1:19">
      <c r="A81" s="22">
        <v>44183</v>
      </c>
      <c r="B81" s="22" t="str">
        <f t="shared" si="0"/>
        <v>2020_12</v>
      </c>
      <c r="C81" s="21">
        <v>305106</v>
      </c>
      <c r="D81" s="21">
        <v>2866</v>
      </c>
      <c r="E81" s="21">
        <v>34716</v>
      </c>
      <c r="F81" s="21">
        <v>21745</v>
      </c>
      <c r="G81" s="21">
        <v>5214</v>
      </c>
      <c r="H81" s="21">
        <v>113955</v>
      </c>
      <c r="I81" s="21">
        <v>638055</v>
      </c>
      <c r="J81" s="21">
        <v>55280309</v>
      </c>
      <c r="K81" s="21">
        <v>450795</v>
      </c>
      <c r="L81" s="21">
        <v>3519</v>
      </c>
      <c r="M81" s="21">
        <v>7786</v>
      </c>
      <c r="N81" s="21">
        <v>17367905</v>
      </c>
      <c r="O81" s="21">
        <v>241786</v>
      </c>
      <c r="P81" s="21">
        <v>56</v>
      </c>
      <c r="Q81" s="21" t="str">
        <f>VLOOKUP(P81,Mapping!$A$1:$B$17,2,0)</f>
        <v>Texas</v>
      </c>
      <c r="R81" s="21">
        <v>232006506</v>
      </c>
      <c r="S81" s="21">
        <v>2193466</v>
      </c>
    </row>
    <row r="82" ht="15.75" customHeight="1" spans="1:19">
      <c r="A82" s="22">
        <v>44182</v>
      </c>
      <c r="B82" s="22" t="str">
        <f t="shared" si="0"/>
        <v>2020_12</v>
      </c>
      <c r="C82" s="21">
        <v>302240</v>
      </c>
      <c r="D82" s="21">
        <v>3465</v>
      </c>
      <c r="E82" s="21">
        <v>34485</v>
      </c>
      <c r="F82" s="21">
        <v>21912</v>
      </c>
      <c r="G82" s="21">
        <v>5167</v>
      </c>
      <c r="H82" s="21">
        <v>114492</v>
      </c>
      <c r="I82" s="21">
        <v>632841</v>
      </c>
      <c r="J82" s="21">
        <v>54829514</v>
      </c>
      <c r="K82" s="21">
        <v>246432</v>
      </c>
      <c r="L82" s="21">
        <v>3504</v>
      </c>
      <c r="M82" s="21">
        <v>7848</v>
      </c>
      <c r="N82" s="21">
        <v>17126119</v>
      </c>
      <c r="O82" s="21">
        <v>242970</v>
      </c>
      <c r="P82" s="21">
        <v>56</v>
      </c>
      <c r="Q82" s="21" t="str">
        <f>VLOOKUP(P82,Mapping!$A$1:$B$17,2,0)</f>
        <v>Texas</v>
      </c>
      <c r="R82" s="21">
        <v>229813040</v>
      </c>
      <c r="S82" s="21">
        <v>1912697</v>
      </c>
    </row>
    <row r="83" ht="15.75" customHeight="1" spans="1:19">
      <c r="A83" s="22">
        <v>44181</v>
      </c>
      <c r="B83" s="22" t="str">
        <f t="shared" si="0"/>
        <v>2020_12</v>
      </c>
      <c r="C83" s="21">
        <v>298775</v>
      </c>
      <c r="D83" s="21">
        <v>3453</v>
      </c>
      <c r="E83" s="21">
        <v>34237</v>
      </c>
      <c r="F83" s="21">
        <v>21943</v>
      </c>
      <c r="G83" s="21">
        <v>4776</v>
      </c>
      <c r="H83" s="21">
        <v>113257</v>
      </c>
      <c r="I83" s="21">
        <v>627674</v>
      </c>
      <c r="J83" s="21">
        <v>54583082</v>
      </c>
      <c r="K83" s="21">
        <v>303846</v>
      </c>
      <c r="L83" s="21">
        <v>3488</v>
      </c>
      <c r="M83" s="21">
        <v>7782</v>
      </c>
      <c r="N83" s="21">
        <v>16883149</v>
      </c>
      <c r="O83" s="21">
        <v>234288</v>
      </c>
      <c r="P83" s="21">
        <v>56</v>
      </c>
      <c r="Q83" s="21" t="str">
        <f>VLOOKUP(P83,Mapping!$A$1:$B$17,2,0)</f>
        <v>Texas</v>
      </c>
      <c r="R83" s="21">
        <v>227900343</v>
      </c>
      <c r="S83" s="21">
        <v>1839996</v>
      </c>
    </row>
    <row r="84" ht="15.75" customHeight="1" spans="1:19">
      <c r="A84" s="22">
        <v>44180</v>
      </c>
      <c r="B84" s="22" t="str">
        <f t="shared" si="0"/>
        <v>2020_12</v>
      </c>
      <c r="C84" s="21">
        <v>295322</v>
      </c>
      <c r="D84" s="21">
        <v>2924</v>
      </c>
      <c r="E84" s="21">
        <v>33958</v>
      </c>
      <c r="F84" s="21">
        <v>21897</v>
      </c>
      <c r="G84" s="21">
        <v>4430</v>
      </c>
      <c r="H84" s="21">
        <v>112816</v>
      </c>
      <c r="I84" s="21">
        <v>622898</v>
      </c>
      <c r="J84" s="21">
        <v>54279236</v>
      </c>
      <c r="K84" s="21">
        <v>316712</v>
      </c>
      <c r="L84" s="21">
        <v>3460</v>
      </c>
      <c r="M84" s="21">
        <v>7702</v>
      </c>
      <c r="N84" s="21">
        <v>16648861</v>
      </c>
      <c r="O84" s="21">
        <v>193218</v>
      </c>
      <c r="P84" s="21">
        <v>56</v>
      </c>
      <c r="Q84" s="21" t="str">
        <f>VLOOKUP(P84,Mapping!$A$1:$B$17,2,0)</f>
        <v>Texas</v>
      </c>
      <c r="R84" s="21">
        <v>226060347</v>
      </c>
      <c r="S84" s="21">
        <v>1833138</v>
      </c>
    </row>
    <row r="85" ht="15.75" customHeight="1" spans="1:19">
      <c r="A85" s="22">
        <v>44179</v>
      </c>
      <c r="B85" s="22" t="str">
        <f t="shared" si="0"/>
        <v>2020_12</v>
      </c>
      <c r="C85" s="21">
        <v>292398</v>
      </c>
      <c r="D85" s="21">
        <v>1357</v>
      </c>
      <c r="E85" s="21">
        <v>33693</v>
      </c>
      <c r="F85" s="21">
        <v>21458</v>
      </c>
      <c r="G85" s="21">
        <v>3461</v>
      </c>
      <c r="H85" s="21">
        <v>110573</v>
      </c>
      <c r="I85" s="21">
        <v>618468</v>
      </c>
      <c r="J85" s="21">
        <v>53962524</v>
      </c>
      <c r="K85" s="21">
        <v>456078</v>
      </c>
      <c r="L85" s="21">
        <v>3442</v>
      </c>
      <c r="M85" s="21">
        <v>7699</v>
      </c>
      <c r="N85" s="21">
        <v>16455643</v>
      </c>
      <c r="O85" s="21">
        <v>193286</v>
      </c>
      <c r="P85" s="21">
        <v>56</v>
      </c>
      <c r="Q85" s="21" t="str">
        <f>VLOOKUP(P85,Mapping!$A$1:$B$17,2,0)</f>
        <v>Texas</v>
      </c>
      <c r="R85" s="21">
        <v>224227209</v>
      </c>
      <c r="S85" s="21">
        <v>2010951</v>
      </c>
    </row>
    <row r="86" ht="15.75" customHeight="1" spans="1:19">
      <c r="A86" s="22">
        <v>44178</v>
      </c>
      <c r="B86" s="22" t="str">
        <f t="shared" si="0"/>
        <v>2020_12</v>
      </c>
      <c r="C86" s="21">
        <v>291041</v>
      </c>
      <c r="D86" s="21">
        <v>1501</v>
      </c>
      <c r="E86" s="21">
        <v>33494</v>
      </c>
      <c r="F86" s="21">
        <v>21230</v>
      </c>
      <c r="G86" s="21">
        <v>2314</v>
      </c>
      <c r="H86" s="21">
        <v>109298</v>
      </c>
      <c r="I86" s="21">
        <v>615007</v>
      </c>
      <c r="J86" s="21">
        <v>53506446</v>
      </c>
      <c r="K86" s="21">
        <v>299810</v>
      </c>
      <c r="L86" s="21">
        <v>3432</v>
      </c>
      <c r="M86" s="21">
        <v>7535</v>
      </c>
      <c r="N86" s="21">
        <v>16262357</v>
      </c>
      <c r="O86" s="21">
        <v>187251</v>
      </c>
      <c r="P86" s="21">
        <v>56</v>
      </c>
      <c r="Q86" s="21" t="str">
        <f>VLOOKUP(P86,Mapping!$A$1:$B$17,2,0)</f>
        <v>Texas</v>
      </c>
      <c r="R86" s="21">
        <v>222216258</v>
      </c>
      <c r="S86" s="21">
        <v>1827310</v>
      </c>
    </row>
    <row r="87" ht="15.75" customHeight="1" spans="1:19">
      <c r="A87" s="22">
        <v>44177</v>
      </c>
      <c r="B87" s="22" t="str">
        <f t="shared" si="0"/>
        <v>2020_12</v>
      </c>
      <c r="C87" s="21">
        <v>289540</v>
      </c>
      <c r="D87" s="21">
        <v>2497</v>
      </c>
      <c r="E87" s="21">
        <v>33419</v>
      </c>
      <c r="F87" s="21">
        <v>21198</v>
      </c>
      <c r="G87" s="21">
        <v>3789</v>
      </c>
      <c r="H87" s="21">
        <v>108461</v>
      </c>
      <c r="I87" s="21">
        <v>612693</v>
      </c>
      <c r="J87" s="21">
        <v>53206636</v>
      </c>
      <c r="K87" s="21">
        <v>226203</v>
      </c>
      <c r="L87" s="21">
        <v>3430</v>
      </c>
      <c r="M87" s="21">
        <v>7515</v>
      </c>
      <c r="N87" s="21">
        <v>16075106</v>
      </c>
      <c r="O87" s="21">
        <v>226904</v>
      </c>
      <c r="P87" s="21">
        <v>56</v>
      </c>
      <c r="Q87" s="21" t="str">
        <f>VLOOKUP(P87,Mapping!$A$1:$B$17,2,0)</f>
        <v>Texas</v>
      </c>
      <c r="R87" s="21">
        <v>220388948</v>
      </c>
      <c r="S87" s="21">
        <v>1919896</v>
      </c>
    </row>
    <row r="88" ht="15.75" customHeight="1" spans="1:19">
      <c r="A88" s="22">
        <v>44176</v>
      </c>
      <c r="B88" s="22" t="str">
        <f t="shared" si="0"/>
        <v>2020_12</v>
      </c>
      <c r="C88" s="21">
        <v>287043</v>
      </c>
      <c r="D88" s="21">
        <v>2747</v>
      </c>
      <c r="E88" s="21">
        <v>33237</v>
      </c>
      <c r="F88" s="21">
        <v>21012</v>
      </c>
      <c r="G88" s="21">
        <v>5411</v>
      </c>
      <c r="H88" s="21">
        <v>108101</v>
      </c>
      <c r="I88" s="21">
        <v>608904</v>
      </c>
      <c r="J88" s="21">
        <v>52980433</v>
      </c>
      <c r="K88" s="21">
        <v>350441</v>
      </c>
      <c r="L88" s="21">
        <v>3424</v>
      </c>
      <c r="M88" s="21">
        <v>7488</v>
      </c>
      <c r="N88" s="21">
        <v>15848202</v>
      </c>
      <c r="O88" s="21">
        <v>236933</v>
      </c>
      <c r="P88" s="21">
        <v>56</v>
      </c>
      <c r="Q88" s="21" t="str">
        <f>VLOOKUP(P88,Mapping!$A$1:$B$17,2,0)</f>
        <v>Texas</v>
      </c>
      <c r="R88" s="21">
        <v>218469052</v>
      </c>
      <c r="S88" s="21">
        <v>1969509</v>
      </c>
    </row>
    <row r="89" ht="15.75" customHeight="1" spans="1:19">
      <c r="A89" s="22">
        <v>44175</v>
      </c>
      <c r="B89" s="22" t="str">
        <f t="shared" si="0"/>
        <v>2020_12</v>
      </c>
      <c r="C89" s="21">
        <v>284296</v>
      </c>
      <c r="D89" s="21">
        <v>3132</v>
      </c>
      <c r="E89" s="21">
        <v>32919</v>
      </c>
      <c r="F89" s="21">
        <v>21024</v>
      </c>
      <c r="G89" s="21">
        <v>4450</v>
      </c>
      <c r="H89" s="21">
        <v>107300</v>
      </c>
      <c r="I89" s="21">
        <v>603493</v>
      </c>
      <c r="J89" s="21">
        <v>52629992</v>
      </c>
      <c r="K89" s="21">
        <v>311589</v>
      </c>
      <c r="L89" s="21">
        <v>3394</v>
      </c>
      <c r="M89" s="21">
        <v>7444</v>
      </c>
      <c r="N89" s="21">
        <v>15611269</v>
      </c>
      <c r="O89" s="21">
        <v>220846</v>
      </c>
      <c r="P89" s="21">
        <v>56</v>
      </c>
      <c r="Q89" s="21" t="str">
        <f>VLOOKUP(P89,Mapping!$A$1:$B$17,2,0)</f>
        <v>Texas</v>
      </c>
      <c r="R89" s="21">
        <v>216499543</v>
      </c>
      <c r="S89" s="21">
        <v>1967578</v>
      </c>
    </row>
    <row r="90" ht="15.75" customHeight="1" spans="1:19">
      <c r="A90" s="22">
        <v>44174</v>
      </c>
      <c r="B90" s="22" t="str">
        <f t="shared" si="0"/>
        <v>2020_12</v>
      </c>
      <c r="C90" s="21">
        <v>281164</v>
      </c>
      <c r="D90" s="21">
        <v>3169</v>
      </c>
      <c r="E90" s="21">
        <v>32720</v>
      </c>
      <c r="F90" s="21">
        <v>20903</v>
      </c>
      <c r="G90" s="21">
        <v>5300</v>
      </c>
      <c r="H90" s="21">
        <v>106671</v>
      </c>
      <c r="I90" s="21">
        <v>599043</v>
      </c>
      <c r="J90" s="21">
        <v>52318403</v>
      </c>
      <c r="K90" s="21">
        <v>378319</v>
      </c>
      <c r="L90" s="21">
        <v>3376</v>
      </c>
      <c r="M90" s="21">
        <v>7621</v>
      </c>
      <c r="N90" s="21">
        <v>15390423</v>
      </c>
      <c r="O90" s="21">
        <v>216728</v>
      </c>
      <c r="P90" s="21">
        <v>56</v>
      </c>
      <c r="Q90" s="21" t="str">
        <f>VLOOKUP(P90,Mapping!$A$1:$B$17,2,0)</f>
        <v>Texas</v>
      </c>
      <c r="R90" s="21">
        <v>214531965</v>
      </c>
      <c r="S90" s="21">
        <v>1832545</v>
      </c>
    </row>
    <row r="91" ht="15.75" customHeight="1" spans="1:19">
      <c r="A91" s="22">
        <v>44173</v>
      </c>
      <c r="B91" s="22" t="str">
        <f t="shared" si="0"/>
        <v>2020_12</v>
      </c>
      <c r="C91" s="21">
        <v>277995</v>
      </c>
      <c r="D91" s="21">
        <v>2680</v>
      </c>
      <c r="E91" s="21">
        <v>32406</v>
      </c>
      <c r="F91" s="21">
        <v>20475</v>
      </c>
      <c r="G91" s="21">
        <v>4410</v>
      </c>
      <c r="H91" s="21">
        <v>104637</v>
      </c>
      <c r="I91" s="21">
        <v>593743</v>
      </c>
      <c r="J91" s="21">
        <v>51940084</v>
      </c>
      <c r="K91" s="21">
        <v>292335</v>
      </c>
      <c r="L91" s="21">
        <v>3359</v>
      </c>
      <c r="M91" s="21">
        <v>7251</v>
      </c>
      <c r="N91" s="21">
        <v>15173695</v>
      </c>
      <c r="O91" s="21">
        <v>217844</v>
      </c>
      <c r="P91" s="21">
        <v>56</v>
      </c>
      <c r="Q91" s="21" t="str">
        <f>VLOOKUP(P91,Mapping!$A$1:$B$17,2,0)</f>
        <v>Texas</v>
      </c>
      <c r="R91" s="21">
        <v>212699420</v>
      </c>
      <c r="S91" s="21">
        <v>1690914</v>
      </c>
    </row>
    <row r="92" ht="15.75" customHeight="1" spans="1:19">
      <c r="A92" s="22">
        <v>44172</v>
      </c>
      <c r="B92" s="22" t="str">
        <f t="shared" si="0"/>
        <v>2020_12</v>
      </c>
      <c r="C92" s="21">
        <v>275315</v>
      </c>
      <c r="D92" s="21">
        <v>1291</v>
      </c>
      <c r="E92" s="21">
        <v>32120</v>
      </c>
      <c r="F92" s="21">
        <v>20097</v>
      </c>
      <c r="G92" s="21">
        <v>3461</v>
      </c>
      <c r="H92" s="21">
        <v>102122</v>
      </c>
      <c r="I92" s="21">
        <v>589333</v>
      </c>
      <c r="J92" s="21">
        <v>51647749</v>
      </c>
      <c r="K92" s="21">
        <v>269111</v>
      </c>
      <c r="L92" s="21">
        <v>3328</v>
      </c>
      <c r="M92" s="21">
        <v>7067</v>
      </c>
      <c r="N92" s="21">
        <v>14955851</v>
      </c>
      <c r="O92" s="21">
        <v>181897</v>
      </c>
      <c r="P92" s="21">
        <v>56</v>
      </c>
      <c r="Q92" s="21" t="str">
        <f>VLOOKUP(P92,Mapping!$A$1:$B$17,2,0)</f>
        <v>Texas</v>
      </c>
      <c r="R92" s="21">
        <v>211008506</v>
      </c>
      <c r="S92" s="21">
        <v>1653269</v>
      </c>
    </row>
    <row r="93" ht="15.75" customHeight="1" spans="1:19">
      <c r="A93" s="22">
        <v>44171</v>
      </c>
      <c r="B93" s="22" t="str">
        <f t="shared" si="0"/>
        <v>2020_12</v>
      </c>
      <c r="C93" s="21">
        <v>274024</v>
      </c>
      <c r="D93" s="21">
        <v>1163</v>
      </c>
      <c r="E93" s="21">
        <v>31946</v>
      </c>
      <c r="F93" s="21">
        <v>20145</v>
      </c>
      <c r="G93" s="21">
        <v>2311</v>
      </c>
      <c r="H93" s="21">
        <v>101501</v>
      </c>
      <c r="I93" s="21">
        <v>585872</v>
      </c>
      <c r="J93" s="21">
        <v>51378638</v>
      </c>
      <c r="K93" s="21">
        <v>299691</v>
      </c>
      <c r="L93" s="21">
        <v>3322</v>
      </c>
      <c r="M93" s="21">
        <v>7095</v>
      </c>
      <c r="N93" s="21">
        <v>14773954</v>
      </c>
      <c r="O93" s="21">
        <v>182580</v>
      </c>
      <c r="P93" s="21">
        <v>56</v>
      </c>
      <c r="Q93" s="21" t="str">
        <f>VLOOKUP(P93,Mapping!$A$1:$B$17,2,0)</f>
        <v>Texas</v>
      </c>
      <c r="R93" s="21">
        <v>209355237</v>
      </c>
      <c r="S93" s="21">
        <v>1675779</v>
      </c>
    </row>
    <row r="94" ht="15.75" customHeight="1" spans="1:19">
      <c r="A94" s="22">
        <v>44170</v>
      </c>
      <c r="B94" s="22" t="str">
        <f t="shared" si="0"/>
        <v>2020_12</v>
      </c>
      <c r="C94" s="21">
        <v>272861</v>
      </c>
      <c r="D94" s="21">
        <v>2486</v>
      </c>
      <c r="E94" s="21">
        <v>31831</v>
      </c>
      <c r="F94" s="21">
        <v>19947</v>
      </c>
      <c r="G94" s="21">
        <v>3513</v>
      </c>
      <c r="H94" s="21">
        <v>101192</v>
      </c>
      <c r="I94" s="21">
        <v>583561</v>
      </c>
      <c r="J94" s="21">
        <v>51078947</v>
      </c>
      <c r="K94" s="21">
        <v>356778</v>
      </c>
      <c r="L94" s="21">
        <v>3321</v>
      </c>
      <c r="M94" s="21">
        <v>7006</v>
      </c>
      <c r="N94" s="21">
        <v>14591374</v>
      </c>
      <c r="O94" s="21">
        <v>219070</v>
      </c>
      <c r="P94" s="21">
        <v>56</v>
      </c>
      <c r="Q94" s="21" t="str">
        <f>VLOOKUP(P94,Mapping!$A$1:$B$17,2,0)</f>
        <v>Texas</v>
      </c>
      <c r="R94" s="21">
        <v>207679458</v>
      </c>
      <c r="S94" s="21">
        <v>2302086</v>
      </c>
    </row>
    <row r="95" ht="15.75" customHeight="1" spans="1:19">
      <c r="A95" s="22">
        <v>44169</v>
      </c>
      <c r="B95" s="22" t="str">
        <f t="shared" si="0"/>
        <v>2020_12</v>
      </c>
      <c r="C95" s="21">
        <v>270375</v>
      </c>
      <c r="D95" s="21">
        <v>2563</v>
      </c>
      <c r="E95" s="21">
        <v>31608</v>
      </c>
      <c r="F95" s="21">
        <v>19853</v>
      </c>
      <c r="G95" s="21">
        <v>4654</v>
      </c>
      <c r="H95" s="21">
        <v>101309</v>
      </c>
      <c r="I95" s="21">
        <v>580048</v>
      </c>
      <c r="J95" s="21">
        <v>50722169</v>
      </c>
      <c r="K95" s="21">
        <v>310395</v>
      </c>
      <c r="L95" s="21">
        <v>3305</v>
      </c>
      <c r="M95" s="21">
        <v>6992</v>
      </c>
      <c r="N95" s="21">
        <v>14372304</v>
      </c>
      <c r="O95" s="21">
        <v>230313</v>
      </c>
      <c r="P95" s="21">
        <v>56</v>
      </c>
      <c r="Q95" s="21" t="str">
        <f>VLOOKUP(P95,Mapping!$A$1:$B$17,2,0)</f>
        <v>Texas</v>
      </c>
      <c r="R95" s="21">
        <v>205377372</v>
      </c>
      <c r="S95" s="21">
        <v>1918739</v>
      </c>
    </row>
    <row r="96" ht="15.75" customHeight="1" spans="1:19">
      <c r="A96" s="22">
        <v>44168</v>
      </c>
      <c r="B96" s="22" t="str">
        <f t="shared" si="0"/>
        <v>2020_12</v>
      </c>
      <c r="C96" s="21">
        <v>267812</v>
      </c>
      <c r="D96" s="21">
        <v>2822</v>
      </c>
      <c r="E96" s="21">
        <v>31276</v>
      </c>
      <c r="F96" s="21">
        <v>19714</v>
      </c>
      <c r="G96" s="21">
        <v>5369</v>
      </c>
      <c r="H96" s="21">
        <v>100746</v>
      </c>
      <c r="I96" s="21">
        <v>575394</v>
      </c>
      <c r="J96" s="21">
        <v>50411774</v>
      </c>
      <c r="K96" s="21">
        <v>306223</v>
      </c>
      <c r="L96" s="21">
        <v>3280</v>
      </c>
      <c r="M96" s="21">
        <v>6871</v>
      </c>
      <c r="N96" s="21">
        <v>14141991</v>
      </c>
      <c r="O96" s="21">
        <v>216271</v>
      </c>
      <c r="P96" s="21">
        <v>56</v>
      </c>
      <c r="Q96" s="21" t="str">
        <f>VLOOKUP(P96,Mapping!$A$1:$B$17,2,0)</f>
        <v>Texas</v>
      </c>
      <c r="R96" s="21">
        <v>203458633</v>
      </c>
      <c r="S96" s="21">
        <v>1904020</v>
      </c>
    </row>
    <row r="97" ht="15.75" customHeight="1" spans="1:19">
      <c r="A97" s="22">
        <v>44167</v>
      </c>
      <c r="B97" s="22" t="str">
        <f t="shared" si="0"/>
        <v>2020_12</v>
      </c>
      <c r="C97" s="21">
        <v>264990</v>
      </c>
      <c r="D97" s="21">
        <v>2811</v>
      </c>
      <c r="E97" s="21">
        <v>31038</v>
      </c>
      <c r="F97" s="21">
        <v>19687</v>
      </c>
      <c r="G97" s="21">
        <v>5238</v>
      </c>
      <c r="H97" s="21">
        <v>100327</v>
      </c>
      <c r="I97" s="21">
        <v>570025</v>
      </c>
      <c r="J97" s="21">
        <v>50105551</v>
      </c>
      <c r="K97" s="21">
        <v>-658774</v>
      </c>
      <c r="L97" s="21">
        <v>3252</v>
      </c>
      <c r="M97" s="21">
        <v>6855</v>
      </c>
      <c r="N97" s="21">
        <v>13925720</v>
      </c>
      <c r="O97" s="21">
        <v>203429</v>
      </c>
      <c r="P97" s="21">
        <v>56</v>
      </c>
      <c r="Q97" s="21" t="str">
        <f>VLOOKUP(P97,Mapping!$A$1:$B$17,2,0)</f>
        <v>Texas</v>
      </c>
      <c r="R97" s="21">
        <v>201554613</v>
      </c>
      <c r="S97" s="21">
        <v>1587969</v>
      </c>
    </row>
    <row r="98" ht="15.75" customHeight="1" spans="1:19">
      <c r="A98" s="22">
        <v>44166</v>
      </c>
      <c r="B98" s="22" t="str">
        <f t="shared" si="0"/>
        <v>2020_12</v>
      </c>
      <c r="C98" s="21">
        <v>262179</v>
      </c>
      <c r="D98" s="21">
        <v>2489</v>
      </c>
      <c r="E98" s="21">
        <v>30749</v>
      </c>
      <c r="F98" s="21">
        <v>19292</v>
      </c>
      <c r="G98" s="21">
        <v>4916</v>
      </c>
      <c r="H98" s="21">
        <v>98736</v>
      </c>
      <c r="I98" s="21">
        <v>564787</v>
      </c>
      <c r="J98" s="21">
        <v>50764325</v>
      </c>
      <c r="K98" s="21">
        <v>263699</v>
      </c>
      <c r="L98" s="21">
        <v>3223</v>
      </c>
      <c r="M98" s="21">
        <v>6643</v>
      </c>
      <c r="N98" s="21">
        <v>13722291</v>
      </c>
      <c r="O98" s="21">
        <v>181183</v>
      </c>
      <c r="P98" s="21">
        <v>56</v>
      </c>
      <c r="Q98" s="21" t="str">
        <f>VLOOKUP(P98,Mapping!$A$1:$B$17,2,0)</f>
        <v>Texas</v>
      </c>
      <c r="R98" s="21">
        <v>199966644</v>
      </c>
      <c r="S98" s="21">
        <v>1494046</v>
      </c>
    </row>
    <row r="99" ht="15.75" customHeight="1" spans="1:19">
      <c r="A99" s="22">
        <v>44165</v>
      </c>
      <c r="B99" s="22" t="str">
        <f t="shared" si="0"/>
        <v>2020_11</v>
      </c>
      <c r="C99" s="21">
        <v>259690</v>
      </c>
      <c r="D99" s="21">
        <v>1037</v>
      </c>
      <c r="E99" s="21">
        <v>30469</v>
      </c>
      <c r="F99" s="21">
        <v>18807</v>
      </c>
      <c r="G99" s="21">
        <v>3394</v>
      </c>
      <c r="H99" s="21">
        <v>96134</v>
      </c>
      <c r="I99" s="21">
        <v>559871</v>
      </c>
      <c r="J99" s="21">
        <v>50500626</v>
      </c>
      <c r="K99" s="21">
        <v>344231</v>
      </c>
      <c r="L99" s="21">
        <v>3205</v>
      </c>
      <c r="M99" s="21">
        <v>6520</v>
      </c>
      <c r="N99" s="21">
        <v>13541108</v>
      </c>
      <c r="O99" s="21">
        <v>150031</v>
      </c>
      <c r="P99" s="21">
        <v>56</v>
      </c>
      <c r="Q99" s="21" t="str">
        <f>VLOOKUP(P99,Mapping!$A$1:$B$17,2,0)</f>
        <v>Texas</v>
      </c>
      <c r="R99" s="21">
        <v>198472598</v>
      </c>
      <c r="S99" s="21">
        <v>1520240</v>
      </c>
    </row>
    <row r="100" ht="15.75" customHeight="1" spans="1:19">
      <c r="A100" s="22">
        <v>44164</v>
      </c>
      <c r="B100" s="22" t="str">
        <f t="shared" si="0"/>
        <v>2020_11</v>
      </c>
      <c r="C100" s="21">
        <v>258653</v>
      </c>
      <c r="D100" s="21">
        <v>825</v>
      </c>
      <c r="E100" s="21">
        <v>30274</v>
      </c>
      <c r="F100" s="21">
        <v>18437</v>
      </c>
      <c r="G100" s="21">
        <v>2429</v>
      </c>
      <c r="H100" s="21">
        <v>93357</v>
      </c>
      <c r="I100" s="21">
        <v>556477</v>
      </c>
      <c r="J100" s="21">
        <v>50156395</v>
      </c>
      <c r="K100" s="21">
        <v>226788</v>
      </c>
      <c r="L100" s="21">
        <v>3184</v>
      </c>
      <c r="M100" s="21">
        <v>6245</v>
      </c>
      <c r="N100" s="21">
        <v>13391077</v>
      </c>
      <c r="O100" s="21">
        <v>137254</v>
      </c>
      <c r="P100" s="21">
        <v>56</v>
      </c>
      <c r="Q100" s="21" t="str">
        <f>VLOOKUP(P100,Mapping!$A$1:$B$17,2,0)</f>
        <v>Texas</v>
      </c>
      <c r="R100" s="21">
        <v>196952358</v>
      </c>
      <c r="S100" s="21">
        <v>1337135</v>
      </c>
    </row>
    <row r="101" ht="15.75" customHeight="1" spans="1:19">
      <c r="A101" s="22">
        <v>44163</v>
      </c>
      <c r="B101" s="22" t="str">
        <f t="shared" si="0"/>
        <v>2020_11</v>
      </c>
      <c r="C101" s="21">
        <v>257828</v>
      </c>
      <c r="D101" s="21">
        <v>1243</v>
      </c>
      <c r="E101" s="21">
        <v>30109</v>
      </c>
      <c r="F101" s="21">
        <v>18249</v>
      </c>
      <c r="G101" s="21">
        <v>3485</v>
      </c>
      <c r="H101" s="21">
        <v>91762</v>
      </c>
      <c r="I101" s="21">
        <v>554048</v>
      </c>
      <c r="J101" s="21">
        <v>49929607</v>
      </c>
      <c r="K101" s="21">
        <v>324413</v>
      </c>
      <c r="L101" s="21">
        <v>3179</v>
      </c>
      <c r="M101" s="21">
        <v>6148</v>
      </c>
      <c r="N101" s="21">
        <v>13253823</v>
      </c>
      <c r="O101" s="21">
        <v>151469</v>
      </c>
      <c r="P101" s="21">
        <v>56</v>
      </c>
      <c r="Q101" s="21" t="str">
        <f>VLOOKUP(P101,Mapping!$A$1:$B$17,2,0)</f>
        <v>Texas</v>
      </c>
      <c r="R101" s="21">
        <v>195615223</v>
      </c>
      <c r="S101" s="21">
        <v>1675224</v>
      </c>
    </row>
    <row r="102" ht="15.75" customHeight="1" spans="1:19">
      <c r="A102" s="22">
        <v>44162</v>
      </c>
      <c r="B102" s="22" t="str">
        <f t="shared" si="0"/>
        <v>2020_11</v>
      </c>
      <c r="C102" s="21">
        <v>256585</v>
      </c>
      <c r="D102" s="21">
        <v>1404</v>
      </c>
      <c r="E102" s="21">
        <v>29858</v>
      </c>
      <c r="F102" s="21">
        <v>18056</v>
      </c>
      <c r="G102" s="21">
        <v>3418</v>
      </c>
      <c r="H102" s="21">
        <v>89913</v>
      </c>
      <c r="I102" s="21">
        <v>550563</v>
      </c>
      <c r="J102" s="21">
        <v>49605194</v>
      </c>
      <c r="K102" s="21">
        <v>384580</v>
      </c>
      <c r="L102" s="21">
        <v>3171</v>
      </c>
      <c r="M102" s="21">
        <v>6028</v>
      </c>
      <c r="N102" s="21">
        <v>13102354</v>
      </c>
      <c r="O102" s="21">
        <v>198874</v>
      </c>
      <c r="P102" s="21">
        <v>56</v>
      </c>
      <c r="Q102" s="21" t="str">
        <f>VLOOKUP(P102,Mapping!$A$1:$B$17,2,0)</f>
        <v>Texas</v>
      </c>
      <c r="R102" s="21">
        <v>193939999</v>
      </c>
      <c r="S102" s="21">
        <v>1970528</v>
      </c>
    </row>
    <row r="103" ht="15.75" customHeight="1" spans="1:19">
      <c r="A103" s="22">
        <v>44161</v>
      </c>
      <c r="B103" s="22" t="str">
        <f t="shared" si="0"/>
        <v>2020_11</v>
      </c>
      <c r="C103" s="21">
        <v>255181</v>
      </c>
      <c r="D103" s="21">
        <v>1392</v>
      </c>
      <c r="E103" s="21">
        <v>29673</v>
      </c>
      <c r="F103" s="21">
        <v>18019</v>
      </c>
      <c r="G103" s="21">
        <v>2333</v>
      </c>
      <c r="H103" s="21">
        <v>90564</v>
      </c>
      <c r="I103" s="21">
        <v>547145</v>
      </c>
      <c r="J103" s="21">
        <v>49220614</v>
      </c>
      <c r="K103" s="21">
        <v>179941</v>
      </c>
      <c r="L103" s="21">
        <v>3153</v>
      </c>
      <c r="M103" s="21">
        <v>5986</v>
      </c>
      <c r="N103" s="21">
        <v>12903480</v>
      </c>
      <c r="O103" s="21">
        <v>129764</v>
      </c>
      <c r="P103" s="21">
        <v>56</v>
      </c>
      <c r="Q103" s="21" t="str">
        <f>VLOOKUP(P103,Mapping!$A$1:$B$17,2,0)</f>
        <v>Texas</v>
      </c>
      <c r="R103" s="21">
        <v>191969471</v>
      </c>
      <c r="S103" s="21">
        <v>1467611</v>
      </c>
    </row>
    <row r="104" ht="15.75" customHeight="1" spans="1:19">
      <c r="A104" s="22">
        <v>44160</v>
      </c>
      <c r="B104" s="22" t="str">
        <f t="shared" si="0"/>
        <v>2020_11</v>
      </c>
      <c r="C104" s="21">
        <v>253789</v>
      </c>
      <c r="D104" s="21">
        <v>2281</v>
      </c>
      <c r="E104" s="21">
        <v>29540</v>
      </c>
      <c r="F104" s="21">
        <v>17738</v>
      </c>
      <c r="G104" s="21">
        <v>4538</v>
      </c>
      <c r="H104" s="21">
        <v>90043</v>
      </c>
      <c r="I104" s="21">
        <v>544812</v>
      </c>
      <c r="J104" s="21">
        <v>49040673</v>
      </c>
      <c r="K104" s="21">
        <v>394165</v>
      </c>
      <c r="L104" s="21">
        <v>3147</v>
      </c>
      <c r="M104" s="21">
        <v>5987</v>
      </c>
      <c r="N104" s="21">
        <v>12773716</v>
      </c>
      <c r="O104" s="21">
        <v>188496</v>
      </c>
      <c r="P104" s="21">
        <v>56</v>
      </c>
      <c r="Q104" s="21" t="str">
        <f>VLOOKUP(P104,Mapping!$A$1:$B$17,2,0)</f>
        <v>Texas</v>
      </c>
      <c r="R104" s="21">
        <v>190501860</v>
      </c>
      <c r="S104" s="21">
        <v>1881059</v>
      </c>
    </row>
    <row r="105" ht="15.75" customHeight="1" spans="1:19">
      <c r="A105" s="22">
        <v>44159</v>
      </c>
      <c r="B105" s="22" t="str">
        <f t="shared" si="0"/>
        <v>2020_11</v>
      </c>
      <c r="C105" s="21">
        <v>251508</v>
      </c>
      <c r="D105" s="21">
        <v>2091</v>
      </c>
      <c r="E105" s="21">
        <v>29245</v>
      </c>
      <c r="F105" s="21">
        <v>17317</v>
      </c>
      <c r="G105" s="21">
        <v>4685</v>
      </c>
      <c r="H105" s="21">
        <v>88132</v>
      </c>
      <c r="I105" s="21">
        <v>540274</v>
      </c>
      <c r="J105" s="21">
        <v>48646508</v>
      </c>
      <c r="K105" s="21">
        <v>360586</v>
      </c>
      <c r="L105" s="21">
        <v>3123</v>
      </c>
      <c r="M105" s="21">
        <v>5626</v>
      </c>
      <c r="N105" s="21">
        <v>12585220</v>
      </c>
      <c r="O105" s="21">
        <v>166503</v>
      </c>
      <c r="P105" s="21">
        <v>56</v>
      </c>
      <c r="Q105" s="21" t="str">
        <f>VLOOKUP(P105,Mapping!$A$1:$B$17,2,0)</f>
        <v>Texas</v>
      </c>
      <c r="R105" s="21">
        <v>188620801</v>
      </c>
      <c r="S105" s="21">
        <v>1873837</v>
      </c>
    </row>
    <row r="106" ht="15.75" customHeight="1" spans="1:19">
      <c r="A106" s="22">
        <v>44158</v>
      </c>
      <c r="B106" s="22" t="str">
        <f t="shared" si="0"/>
        <v>2020_11</v>
      </c>
      <c r="C106" s="21">
        <v>249417</v>
      </c>
      <c r="D106" s="21">
        <v>853</v>
      </c>
      <c r="E106" s="21">
        <v>28990</v>
      </c>
      <c r="F106" s="21">
        <v>17060</v>
      </c>
      <c r="G106" s="21">
        <v>2835</v>
      </c>
      <c r="H106" s="21">
        <v>85945</v>
      </c>
      <c r="I106" s="21">
        <v>535589</v>
      </c>
      <c r="J106" s="21">
        <v>48285922</v>
      </c>
      <c r="K106" s="21">
        <v>331207</v>
      </c>
      <c r="L106" s="21">
        <v>3106</v>
      </c>
      <c r="M106" s="21">
        <v>5455</v>
      </c>
      <c r="N106" s="21">
        <v>12418717</v>
      </c>
      <c r="O106" s="21">
        <v>154696</v>
      </c>
      <c r="P106" s="21">
        <v>56</v>
      </c>
      <c r="Q106" s="21" t="str">
        <f>VLOOKUP(P106,Mapping!$A$1:$B$17,2,0)</f>
        <v>Texas</v>
      </c>
      <c r="R106" s="21">
        <v>186746964</v>
      </c>
      <c r="S106" s="21">
        <v>1671011</v>
      </c>
    </row>
    <row r="107" ht="15.75" customHeight="1" spans="1:19">
      <c r="A107" s="22">
        <v>44157</v>
      </c>
      <c r="B107" s="22" t="str">
        <f t="shared" si="0"/>
        <v>2020_11</v>
      </c>
      <c r="C107" s="21">
        <v>248564</v>
      </c>
      <c r="D107" s="21">
        <v>923</v>
      </c>
      <c r="E107" s="21">
        <v>28828</v>
      </c>
      <c r="F107" s="21">
        <v>16411</v>
      </c>
      <c r="G107" s="21">
        <v>2291</v>
      </c>
      <c r="H107" s="21">
        <v>83882</v>
      </c>
      <c r="I107" s="21">
        <v>532754</v>
      </c>
      <c r="J107" s="21">
        <v>47954715</v>
      </c>
      <c r="K107" s="21">
        <v>373855</v>
      </c>
      <c r="L107" s="21">
        <v>3094</v>
      </c>
      <c r="M107" s="21">
        <v>5233</v>
      </c>
      <c r="N107" s="21">
        <v>12264021</v>
      </c>
      <c r="O107" s="21">
        <v>154188</v>
      </c>
      <c r="P107" s="21">
        <v>56</v>
      </c>
      <c r="Q107" s="21" t="str">
        <f>VLOOKUP(P107,Mapping!$A$1:$B$17,2,0)</f>
        <v>Texas</v>
      </c>
      <c r="R107" s="21">
        <v>185075953</v>
      </c>
      <c r="S107" s="21">
        <v>1818793</v>
      </c>
    </row>
    <row r="108" ht="15.75" customHeight="1" spans="1:19">
      <c r="A108" s="22">
        <v>44156</v>
      </c>
      <c r="B108" s="22" t="str">
        <f t="shared" si="0"/>
        <v>2020_11</v>
      </c>
      <c r="C108" s="21">
        <v>247641</v>
      </c>
      <c r="D108" s="21">
        <v>1551</v>
      </c>
      <c r="E108" s="21">
        <v>28693</v>
      </c>
      <c r="F108" s="21">
        <v>16264</v>
      </c>
      <c r="G108" s="21">
        <v>3375</v>
      </c>
      <c r="H108" s="21">
        <v>83346</v>
      </c>
      <c r="I108" s="21">
        <v>530463</v>
      </c>
      <c r="J108" s="21">
        <v>47580860</v>
      </c>
      <c r="K108" s="21">
        <v>376533</v>
      </c>
      <c r="L108" s="21">
        <v>3087</v>
      </c>
      <c r="M108" s="21">
        <v>5103</v>
      </c>
      <c r="N108" s="21">
        <v>12109833</v>
      </c>
      <c r="O108" s="21">
        <v>186385</v>
      </c>
      <c r="P108" s="21">
        <v>56</v>
      </c>
      <c r="Q108" s="21" t="str">
        <f>VLOOKUP(P108,Mapping!$A$1:$B$17,2,0)</f>
        <v>Texas</v>
      </c>
      <c r="R108" s="21">
        <v>183257160</v>
      </c>
      <c r="S108" s="21">
        <v>2140465</v>
      </c>
    </row>
    <row r="109" ht="15.75" customHeight="1" spans="1:19">
      <c r="A109" s="22">
        <v>44155</v>
      </c>
      <c r="B109" s="22" t="str">
        <f t="shared" si="0"/>
        <v>2020_11</v>
      </c>
      <c r="C109" s="21">
        <v>246090</v>
      </c>
      <c r="D109" s="21">
        <v>1910</v>
      </c>
      <c r="E109" s="21">
        <v>28472</v>
      </c>
      <c r="F109" s="21">
        <v>16146</v>
      </c>
      <c r="G109" s="21">
        <v>3903</v>
      </c>
      <c r="H109" s="21">
        <v>82318</v>
      </c>
      <c r="I109" s="21">
        <v>527088</v>
      </c>
      <c r="J109" s="21">
        <v>47204327</v>
      </c>
      <c r="K109" s="21">
        <v>448167</v>
      </c>
      <c r="L109" s="21">
        <v>3078</v>
      </c>
      <c r="M109" s="21">
        <v>5058</v>
      </c>
      <c r="N109" s="21">
        <v>11923448</v>
      </c>
      <c r="O109" s="21">
        <v>197164</v>
      </c>
      <c r="P109" s="21">
        <v>56</v>
      </c>
      <c r="Q109" s="21" t="str">
        <f>VLOOKUP(P109,Mapping!$A$1:$B$17,2,0)</f>
        <v>Texas</v>
      </c>
      <c r="R109" s="21">
        <v>181116695</v>
      </c>
      <c r="S109" s="21">
        <v>2004886</v>
      </c>
    </row>
    <row r="110" ht="15.75" customHeight="1" spans="1:19">
      <c r="A110" s="22">
        <v>44154</v>
      </c>
      <c r="B110" s="22" t="str">
        <f t="shared" si="0"/>
        <v>2020_11</v>
      </c>
      <c r="C110" s="21">
        <v>244180</v>
      </c>
      <c r="D110" s="21">
        <v>2010</v>
      </c>
      <c r="E110" s="21">
        <v>28216</v>
      </c>
      <c r="F110" s="21">
        <v>15759</v>
      </c>
      <c r="G110" s="21">
        <v>4456</v>
      </c>
      <c r="H110" s="21">
        <v>80669</v>
      </c>
      <c r="I110" s="21">
        <v>523185</v>
      </c>
      <c r="J110" s="21">
        <v>46756160</v>
      </c>
      <c r="K110" s="21">
        <v>324389</v>
      </c>
      <c r="L110" s="21">
        <v>3052</v>
      </c>
      <c r="M110" s="21">
        <v>4860</v>
      </c>
      <c r="N110" s="21">
        <v>11726284</v>
      </c>
      <c r="O110" s="21">
        <v>187932</v>
      </c>
      <c r="P110" s="21">
        <v>56</v>
      </c>
      <c r="Q110" s="21" t="str">
        <f>VLOOKUP(P110,Mapping!$A$1:$B$17,2,0)</f>
        <v>Texas</v>
      </c>
      <c r="R110" s="21">
        <v>179111809</v>
      </c>
      <c r="S110" s="21">
        <v>1845354</v>
      </c>
    </row>
    <row r="111" ht="15.75" customHeight="1" spans="1:19">
      <c r="A111" s="22">
        <v>44153</v>
      </c>
      <c r="B111" s="22" t="str">
        <f t="shared" si="0"/>
        <v>2020_11</v>
      </c>
      <c r="C111" s="21">
        <v>242170</v>
      </c>
      <c r="D111" s="21">
        <v>1885</v>
      </c>
      <c r="E111" s="21">
        <v>27989</v>
      </c>
      <c r="F111" s="21">
        <v>15557</v>
      </c>
      <c r="G111" s="21">
        <v>4352</v>
      </c>
      <c r="H111" s="21">
        <v>79478</v>
      </c>
      <c r="I111" s="21">
        <v>518729</v>
      </c>
      <c r="J111" s="21">
        <v>46431771</v>
      </c>
      <c r="K111" s="21">
        <v>346915</v>
      </c>
      <c r="L111" s="21">
        <v>3024</v>
      </c>
      <c r="M111" s="21">
        <v>4699</v>
      </c>
      <c r="N111" s="21">
        <v>11538352</v>
      </c>
      <c r="O111" s="21">
        <v>168220</v>
      </c>
      <c r="P111" s="21">
        <v>56</v>
      </c>
      <c r="Q111" s="21" t="str">
        <f>VLOOKUP(P111,Mapping!$A$1:$B$17,2,0)</f>
        <v>Texas</v>
      </c>
      <c r="R111" s="21">
        <v>177266455</v>
      </c>
      <c r="S111" s="21">
        <v>1701006</v>
      </c>
    </row>
    <row r="112" ht="15.75" customHeight="1" spans="1:19">
      <c r="A112" s="22">
        <v>44152</v>
      </c>
      <c r="B112" s="22" t="str">
        <f t="shared" si="0"/>
        <v>2020_11</v>
      </c>
      <c r="C112" s="21">
        <v>240285</v>
      </c>
      <c r="D112" s="21">
        <v>1553</v>
      </c>
      <c r="E112" s="21">
        <v>27681</v>
      </c>
      <c r="F112" s="21">
        <v>15009</v>
      </c>
      <c r="G112" s="21">
        <v>3887</v>
      </c>
      <c r="H112" s="21">
        <v>77047</v>
      </c>
      <c r="I112" s="21">
        <v>514377</v>
      </c>
      <c r="J112" s="21">
        <v>46084856</v>
      </c>
      <c r="K112" s="21">
        <v>300498</v>
      </c>
      <c r="L112" s="21">
        <v>3004</v>
      </c>
      <c r="M112" s="21">
        <v>4379</v>
      </c>
      <c r="N112" s="21">
        <v>11370132</v>
      </c>
      <c r="O112" s="21">
        <v>159826</v>
      </c>
      <c r="P112" s="21">
        <v>56</v>
      </c>
      <c r="Q112" s="21" t="str">
        <f>VLOOKUP(P112,Mapping!$A$1:$B$17,2,0)</f>
        <v>Texas</v>
      </c>
      <c r="R112" s="21">
        <v>175565449</v>
      </c>
      <c r="S112" s="21">
        <v>1634272</v>
      </c>
    </row>
    <row r="113" ht="15.75" customHeight="1" spans="1:19">
      <c r="A113" s="22">
        <v>44151</v>
      </c>
      <c r="B113" s="22" t="str">
        <f t="shared" si="0"/>
        <v>2020_11</v>
      </c>
      <c r="C113" s="21">
        <v>238732</v>
      </c>
      <c r="D113" s="21">
        <v>607</v>
      </c>
      <c r="E113" s="21">
        <v>27437</v>
      </c>
      <c r="F113" s="21">
        <v>14471</v>
      </c>
      <c r="G113" s="21">
        <v>2907</v>
      </c>
      <c r="H113" s="21">
        <v>73320</v>
      </c>
      <c r="I113" s="21">
        <v>510490</v>
      </c>
      <c r="J113" s="21">
        <v>45784358</v>
      </c>
      <c r="K113" s="21">
        <v>249458</v>
      </c>
      <c r="L113" s="21">
        <v>2988</v>
      </c>
      <c r="M113" s="21">
        <v>4156</v>
      </c>
      <c r="N113" s="21">
        <v>11210306</v>
      </c>
      <c r="O113" s="21">
        <v>149977</v>
      </c>
      <c r="P113" s="21">
        <v>56</v>
      </c>
      <c r="Q113" s="21" t="str">
        <f>VLOOKUP(P113,Mapping!$A$1:$B$17,2,0)</f>
        <v>Texas</v>
      </c>
      <c r="R113" s="21">
        <v>173931177</v>
      </c>
      <c r="S113" s="21">
        <v>1484630</v>
      </c>
    </row>
    <row r="114" ht="15.75" customHeight="1" spans="1:19">
      <c r="A114" s="22">
        <v>44150</v>
      </c>
      <c r="B114" s="22" t="str">
        <f t="shared" si="0"/>
        <v>2020_11</v>
      </c>
      <c r="C114" s="21">
        <v>238125</v>
      </c>
      <c r="D114" s="21">
        <v>712</v>
      </c>
      <c r="E114" s="21">
        <v>27269</v>
      </c>
      <c r="F114" s="21">
        <v>13849</v>
      </c>
      <c r="G114" s="21">
        <v>1868</v>
      </c>
      <c r="H114" s="21">
        <v>70202</v>
      </c>
      <c r="I114" s="21">
        <v>507583</v>
      </c>
      <c r="J114" s="21">
        <v>45534900</v>
      </c>
      <c r="K114" s="21">
        <v>400351</v>
      </c>
      <c r="L114" s="21">
        <v>2975</v>
      </c>
      <c r="M114" s="21">
        <v>3939</v>
      </c>
      <c r="N114" s="21">
        <v>11060329</v>
      </c>
      <c r="O114" s="21">
        <v>147062</v>
      </c>
      <c r="P114" s="21">
        <v>56</v>
      </c>
      <c r="Q114" s="21" t="str">
        <f>VLOOKUP(P114,Mapping!$A$1:$B$17,2,0)</f>
        <v>Texas</v>
      </c>
      <c r="R114" s="21">
        <v>172446547</v>
      </c>
      <c r="S114" s="21">
        <v>1626437</v>
      </c>
    </row>
    <row r="115" ht="15.75" customHeight="1" spans="1:19">
      <c r="A115" s="22">
        <v>44149</v>
      </c>
      <c r="B115" s="22" t="str">
        <f t="shared" si="0"/>
        <v>2020_11</v>
      </c>
      <c r="C115" s="21">
        <v>237413</v>
      </c>
      <c r="D115" s="21">
        <v>1353</v>
      </c>
      <c r="E115" s="21">
        <v>27172</v>
      </c>
      <c r="F115" s="21">
        <v>13491</v>
      </c>
      <c r="G115" s="21">
        <v>3468</v>
      </c>
      <c r="H115" s="21">
        <v>69588</v>
      </c>
      <c r="I115" s="21">
        <v>505715</v>
      </c>
      <c r="J115" s="21">
        <v>45134549</v>
      </c>
      <c r="K115" s="21">
        <v>300446</v>
      </c>
      <c r="L115" s="21">
        <v>2972</v>
      </c>
      <c r="M115" s="21">
        <v>3945</v>
      </c>
      <c r="N115" s="21">
        <v>10913267</v>
      </c>
      <c r="O115" s="21">
        <v>167726</v>
      </c>
      <c r="P115" s="21">
        <v>56</v>
      </c>
      <c r="Q115" s="21" t="str">
        <f>VLOOKUP(P115,Mapping!$A$1:$B$17,2,0)</f>
        <v>Texas</v>
      </c>
      <c r="R115" s="21">
        <v>170820110</v>
      </c>
      <c r="S115" s="21">
        <v>1785889</v>
      </c>
    </row>
    <row r="116" ht="15.75" customHeight="1" spans="1:19">
      <c r="A116" s="22">
        <v>44148</v>
      </c>
      <c r="B116" s="22" t="str">
        <f t="shared" si="0"/>
        <v>2020_11</v>
      </c>
      <c r="C116" s="21">
        <v>236060</v>
      </c>
      <c r="D116" s="21">
        <v>1301</v>
      </c>
      <c r="E116" s="21">
        <v>26997</v>
      </c>
      <c r="F116" s="21">
        <v>13280</v>
      </c>
      <c r="G116" s="21">
        <v>3673</v>
      </c>
      <c r="H116" s="21">
        <v>68585</v>
      </c>
      <c r="I116" s="21">
        <v>502247</v>
      </c>
      <c r="J116" s="21">
        <v>44834103</v>
      </c>
      <c r="K116" s="21">
        <v>331974</v>
      </c>
      <c r="L116" s="21">
        <v>2967</v>
      </c>
      <c r="M116" s="21">
        <v>3766</v>
      </c>
      <c r="N116" s="21">
        <v>10745541</v>
      </c>
      <c r="O116" s="21">
        <v>174633</v>
      </c>
      <c r="P116" s="21">
        <v>56</v>
      </c>
      <c r="Q116" s="21" t="str">
        <f>VLOOKUP(P116,Mapping!$A$1:$B$17,2,0)</f>
        <v>Texas</v>
      </c>
      <c r="R116" s="21">
        <v>169034221</v>
      </c>
      <c r="S116" s="21">
        <v>1742559</v>
      </c>
    </row>
    <row r="117" ht="15.75" customHeight="1" spans="1:19">
      <c r="A117" s="22">
        <v>44147</v>
      </c>
      <c r="B117" s="22" t="str">
        <f t="shared" si="0"/>
        <v>2020_11</v>
      </c>
      <c r="C117" s="21">
        <v>234759</v>
      </c>
      <c r="D117" s="21">
        <v>1112</v>
      </c>
      <c r="E117" s="21">
        <v>26803</v>
      </c>
      <c r="F117" s="21">
        <v>12917</v>
      </c>
      <c r="G117" s="21">
        <v>3562</v>
      </c>
      <c r="H117" s="21">
        <v>67236</v>
      </c>
      <c r="I117" s="21">
        <v>498574</v>
      </c>
      <c r="J117" s="21">
        <v>44502129</v>
      </c>
      <c r="K117" s="21">
        <v>271550</v>
      </c>
      <c r="L117" s="21">
        <v>2954</v>
      </c>
      <c r="M117" s="21">
        <v>3622</v>
      </c>
      <c r="N117" s="21">
        <v>10570908</v>
      </c>
      <c r="O117" s="21">
        <v>157542</v>
      </c>
      <c r="P117" s="21">
        <v>56</v>
      </c>
      <c r="Q117" s="21" t="str">
        <f>VLOOKUP(P117,Mapping!$A$1:$B$17,2,0)</f>
        <v>Texas</v>
      </c>
      <c r="R117" s="21">
        <v>167291662</v>
      </c>
      <c r="S117" s="21">
        <v>1607551</v>
      </c>
    </row>
    <row r="118" ht="15.75" customHeight="1" spans="1:19">
      <c r="A118" s="22">
        <v>44146</v>
      </c>
      <c r="B118" s="22" t="str">
        <f t="shared" si="0"/>
        <v>2020_11</v>
      </c>
      <c r="C118" s="21">
        <v>233647</v>
      </c>
      <c r="D118" s="21">
        <v>1577</v>
      </c>
      <c r="E118" s="21">
        <v>26584</v>
      </c>
      <c r="F118" s="21">
        <v>12626</v>
      </c>
      <c r="G118" s="21">
        <v>3281</v>
      </c>
      <c r="H118" s="21">
        <v>65549</v>
      </c>
      <c r="I118" s="21">
        <v>495012</v>
      </c>
      <c r="J118" s="21">
        <v>44230579</v>
      </c>
      <c r="K118" s="21">
        <v>283243</v>
      </c>
      <c r="L118" s="21">
        <v>2947</v>
      </c>
      <c r="M118" s="21">
        <v>3365</v>
      </c>
      <c r="N118" s="21">
        <v>10413366</v>
      </c>
      <c r="O118" s="21">
        <v>149333</v>
      </c>
      <c r="P118" s="21">
        <v>56</v>
      </c>
      <c r="Q118" s="21" t="str">
        <f>VLOOKUP(P118,Mapping!$A$1:$B$17,2,0)</f>
        <v>Texas</v>
      </c>
      <c r="R118" s="21">
        <v>165684111</v>
      </c>
      <c r="S118" s="21">
        <v>1503560</v>
      </c>
    </row>
    <row r="119" ht="15.75" customHeight="1" spans="1:19">
      <c r="A119" s="22">
        <v>44145</v>
      </c>
      <c r="B119" s="22" t="str">
        <f t="shared" si="0"/>
        <v>2020_11</v>
      </c>
      <c r="C119" s="21">
        <v>232070</v>
      </c>
      <c r="D119" s="21">
        <v>1358</v>
      </c>
      <c r="E119" s="21">
        <v>26335</v>
      </c>
      <c r="F119" s="21">
        <v>12057</v>
      </c>
      <c r="G119" s="21">
        <v>4070</v>
      </c>
      <c r="H119" s="21">
        <v>62119</v>
      </c>
      <c r="I119" s="21">
        <v>491731</v>
      </c>
      <c r="J119" s="21">
        <v>43947336</v>
      </c>
      <c r="K119" s="21">
        <v>203377</v>
      </c>
      <c r="L119" s="21">
        <v>2922</v>
      </c>
      <c r="M119" s="21">
        <v>3202</v>
      </c>
      <c r="N119" s="21">
        <v>10264033</v>
      </c>
      <c r="O119" s="21">
        <v>135569</v>
      </c>
      <c r="P119" s="21">
        <v>56</v>
      </c>
      <c r="Q119" s="21" t="str">
        <f>VLOOKUP(P119,Mapping!$A$1:$B$17,2,0)</f>
        <v>Texas</v>
      </c>
      <c r="R119" s="21">
        <v>164180551</v>
      </c>
      <c r="S119" s="21">
        <v>1386936</v>
      </c>
    </row>
    <row r="120" ht="15.75" customHeight="1" spans="1:19">
      <c r="A120" s="22">
        <v>44144</v>
      </c>
      <c r="B120" s="22" t="str">
        <f t="shared" si="0"/>
        <v>2020_11</v>
      </c>
      <c r="C120" s="21">
        <v>230712</v>
      </c>
      <c r="D120" s="21">
        <v>577</v>
      </c>
      <c r="E120" s="21">
        <v>26087</v>
      </c>
      <c r="F120" s="21">
        <v>11636</v>
      </c>
      <c r="G120" s="21">
        <v>2176</v>
      </c>
      <c r="H120" s="21">
        <v>59342</v>
      </c>
      <c r="I120" s="21">
        <v>487661</v>
      </c>
      <c r="J120" s="21">
        <v>43743959</v>
      </c>
      <c r="K120" s="21">
        <v>283666</v>
      </c>
      <c r="L120" s="21">
        <v>2907</v>
      </c>
      <c r="M120" s="21">
        <v>3111</v>
      </c>
      <c r="N120" s="21">
        <v>10128464</v>
      </c>
      <c r="O120" s="21">
        <v>118403</v>
      </c>
      <c r="P120" s="21">
        <v>56</v>
      </c>
      <c r="Q120" s="21" t="str">
        <f>VLOOKUP(P120,Mapping!$A$1:$B$17,2,0)</f>
        <v>Texas</v>
      </c>
      <c r="R120" s="21">
        <v>162793615</v>
      </c>
      <c r="S120" s="21">
        <v>1314380</v>
      </c>
    </row>
    <row r="121" ht="15.75" customHeight="1" spans="1:19">
      <c r="A121" s="22">
        <v>44143</v>
      </c>
      <c r="B121" s="22" t="str">
        <f t="shared" si="0"/>
        <v>2020_11</v>
      </c>
      <c r="C121" s="21">
        <v>230135</v>
      </c>
      <c r="D121" s="21">
        <v>513</v>
      </c>
      <c r="E121" s="21">
        <v>25819</v>
      </c>
      <c r="F121" s="21">
        <v>11223</v>
      </c>
      <c r="G121" s="21">
        <v>1467</v>
      </c>
      <c r="H121" s="21">
        <v>56942</v>
      </c>
      <c r="I121" s="21">
        <v>485485</v>
      </c>
      <c r="J121" s="21">
        <v>43460293</v>
      </c>
      <c r="K121" s="21">
        <v>239635</v>
      </c>
      <c r="L121" s="21">
        <v>2900</v>
      </c>
      <c r="M121" s="21">
        <v>2977</v>
      </c>
      <c r="N121" s="21">
        <v>10010061</v>
      </c>
      <c r="O121" s="21">
        <v>112445</v>
      </c>
      <c r="P121" s="21">
        <v>56</v>
      </c>
      <c r="Q121" s="21" t="str">
        <f>VLOOKUP(P121,Mapping!$A$1:$B$17,2,0)</f>
        <v>Texas</v>
      </c>
      <c r="R121" s="21">
        <v>161479235</v>
      </c>
      <c r="S121" s="21">
        <v>1266058</v>
      </c>
    </row>
    <row r="122" ht="15.75" customHeight="1" spans="1:19">
      <c r="A122" s="22">
        <v>44142</v>
      </c>
      <c r="B122" s="22" t="str">
        <f t="shared" si="0"/>
        <v>2020_11</v>
      </c>
      <c r="C122" s="21">
        <v>229622</v>
      </c>
      <c r="D122" s="21">
        <v>1125</v>
      </c>
      <c r="E122" s="21">
        <v>25721</v>
      </c>
      <c r="F122" s="21">
        <v>11215</v>
      </c>
      <c r="G122" s="21">
        <v>2341</v>
      </c>
      <c r="H122" s="21">
        <v>56037</v>
      </c>
      <c r="I122" s="21">
        <v>484018</v>
      </c>
      <c r="J122" s="21">
        <v>43220658</v>
      </c>
      <c r="K122" s="21">
        <v>357869</v>
      </c>
      <c r="L122" s="21">
        <v>2898</v>
      </c>
      <c r="M122" s="21">
        <v>2947</v>
      </c>
      <c r="N122" s="21">
        <v>9897616</v>
      </c>
      <c r="O122" s="21">
        <v>132113</v>
      </c>
      <c r="P122" s="21">
        <v>56</v>
      </c>
      <c r="Q122" s="21" t="str">
        <f>VLOOKUP(P122,Mapping!$A$1:$B$17,2,0)</f>
        <v>Texas</v>
      </c>
      <c r="R122" s="21">
        <v>160213177</v>
      </c>
      <c r="S122" s="21">
        <v>1546164</v>
      </c>
    </row>
    <row r="123" ht="15.75" customHeight="1" spans="1:19">
      <c r="A123" s="22">
        <v>44141</v>
      </c>
      <c r="B123" s="22" t="str">
        <f t="shared" si="0"/>
        <v>2020_11</v>
      </c>
      <c r="C123" s="21">
        <v>228497</v>
      </c>
      <c r="D123" s="21">
        <v>1185</v>
      </c>
      <c r="E123" s="21">
        <v>25498</v>
      </c>
      <c r="F123" s="21">
        <v>11213</v>
      </c>
      <c r="G123" s="21">
        <v>3121</v>
      </c>
      <c r="H123" s="21">
        <v>55005</v>
      </c>
      <c r="I123" s="21">
        <v>481677</v>
      </c>
      <c r="J123" s="21">
        <v>42862789</v>
      </c>
      <c r="K123" s="21">
        <v>314445</v>
      </c>
      <c r="L123" s="21">
        <v>2885</v>
      </c>
      <c r="M123" s="21">
        <v>2850</v>
      </c>
      <c r="N123" s="21">
        <v>9765503</v>
      </c>
      <c r="O123" s="21">
        <v>129990</v>
      </c>
      <c r="P123" s="21">
        <v>56</v>
      </c>
      <c r="Q123" s="21" t="str">
        <f>VLOOKUP(P123,Mapping!$A$1:$B$17,2,0)</f>
        <v>Texas</v>
      </c>
      <c r="R123" s="21">
        <v>158667013</v>
      </c>
      <c r="S123" s="21">
        <v>1772955</v>
      </c>
    </row>
    <row r="124" ht="15.75" customHeight="1" spans="1:19">
      <c r="A124" s="22">
        <v>44140</v>
      </c>
      <c r="B124" s="22" t="str">
        <f t="shared" si="0"/>
        <v>2020_11</v>
      </c>
      <c r="C124" s="21">
        <v>227312</v>
      </c>
      <c r="D124" s="21">
        <v>1154</v>
      </c>
      <c r="E124" s="21">
        <v>25276</v>
      </c>
      <c r="F124" s="21">
        <v>11050</v>
      </c>
      <c r="G124" s="21">
        <v>2553</v>
      </c>
      <c r="H124" s="21">
        <v>53380</v>
      </c>
      <c r="I124" s="21">
        <v>478556</v>
      </c>
      <c r="J124" s="21">
        <v>42548344</v>
      </c>
      <c r="K124" s="21">
        <v>302427</v>
      </c>
      <c r="L124" s="21">
        <v>2872</v>
      </c>
      <c r="M124" s="21">
        <v>2876</v>
      </c>
      <c r="N124" s="21">
        <v>9635513</v>
      </c>
      <c r="O124" s="21">
        <v>119023</v>
      </c>
      <c r="P124" s="21">
        <v>56</v>
      </c>
      <c r="Q124" s="21" t="str">
        <f>VLOOKUP(P124,Mapping!$A$1:$B$17,2,0)</f>
        <v>Texas</v>
      </c>
      <c r="R124" s="21">
        <v>156894058</v>
      </c>
      <c r="S124" s="21">
        <v>1561062</v>
      </c>
    </row>
    <row r="125" ht="15.75" customHeight="1" spans="1:19">
      <c r="A125" s="22">
        <v>44139</v>
      </c>
      <c r="B125" s="22" t="str">
        <f t="shared" si="0"/>
        <v>2020_11</v>
      </c>
      <c r="C125" s="21">
        <v>226158</v>
      </c>
      <c r="D125" s="21">
        <v>1131</v>
      </c>
      <c r="E125" s="21">
        <v>25041</v>
      </c>
      <c r="F125" s="21">
        <v>10892</v>
      </c>
      <c r="G125" s="21">
        <v>3107</v>
      </c>
      <c r="H125" s="21">
        <v>52166</v>
      </c>
      <c r="I125" s="21">
        <v>476003</v>
      </c>
      <c r="J125" s="21">
        <v>42245917</v>
      </c>
      <c r="K125" s="21">
        <v>202598</v>
      </c>
      <c r="L125" s="21">
        <v>2853</v>
      </c>
      <c r="M125" s="21">
        <v>2832</v>
      </c>
      <c r="N125" s="21">
        <v>9516490</v>
      </c>
      <c r="O125" s="21">
        <v>105996</v>
      </c>
      <c r="P125" s="21">
        <v>56</v>
      </c>
      <c r="Q125" s="21" t="str">
        <f>VLOOKUP(P125,Mapping!$A$1:$B$17,2,0)</f>
        <v>Texas</v>
      </c>
      <c r="R125" s="21">
        <v>155332996</v>
      </c>
      <c r="S125" s="21">
        <v>1318451</v>
      </c>
    </row>
    <row r="126" ht="15.75" customHeight="1" spans="1:19">
      <c r="A126" s="22">
        <v>44138</v>
      </c>
      <c r="B126" s="22" t="str">
        <f t="shared" si="0"/>
        <v>2020_11</v>
      </c>
      <c r="C126" s="21">
        <v>225027</v>
      </c>
      <c r="D126" s="21">
        <v>1517</v>
      </c>
      <c r="E126" s="21">
        <v>24796</v>
      </c>
      <c r="F126" s="21">
        <v>10538</v>
      </c>
      <c r="G126" s="21">
        <v>3135</v>
      </c>
      <c r="H126" s="21">
        <v>50509</v>
      </c>
      <c r="I126" s="21">
        <v>472896</v>
      </c>
      <c r="J126" s="21">
        <v>42043319</v>
      </c>
      <c r="K126" s="21">
        <v>255848</v>
      </c>
      <c r="L126" s="21">
        <v>2833</v>
      </c>
      <c r="M126" s="21">
        <v>2734</v>
      </c>
      <c r="N126" s="21">
        <v>9410494</v>
      </c>
      <c r="O126" s="21">
        <v>119949</v>
      </c>
      <c r="P126" s="21">
        <v>56</v>
      </c>
      <c r="Q126" s="21" t="str">
        <f>VLOOKUP(P126,Mapping!$A$1:$B$17,2,0)</f>
        <v>Texas</v>
      </c>
      <c r="R126" s="21">
        <v>154014545</v>
      </c>
      <c r="S126" s="21">
        <v>1269152</v>
      </c>
    </row>
    <row r="127" ht="15.75" customHeight="1" spans="1:19">
      <c r="A127" s="22">
        <v>44137</v>
      </c>
      <c r="B127" s="22" t="str">
        <f t="shared" si="0"/>
        <v>2020_11</v>
      </c>
      <c r="C127" s="21">
        <v>223510</v>
      </c>
      <c r="D127" s="21">
        <v>475</v>
      </c>
      <c r="E127" s="21">
        <v>24560</v>
      </c>
      <c r="F127" s="21">
        <v>9957</v>
      </c>
      <c r="G127" s="21">
        <v>1399</v>
      </c>
      <c r="H127" s="21">
        <v>48750</v>
      </c>
      <c r="I127" s="21">
        <v>469761</v>
      </c>
      <c r="J127" s="21">
        <v>41787471</v>
      </c>
      <c r="K127" s="21">
        <v>283444</v>
      </c>
      <c r="L127" s="21">
        <v>2809</v>
      </c>
      <c r="M127" s="21">
        <v>2633</v>
      </c>
      <c r="N127" s="21">
        <v>9290545</v>
      </c>
      <c r="O127" s="21">
        <v>83454</v>
      </c>
      <c r="P127" s="21">
        <v>56</v>
      </c>
      <c r="Q127" s="21" t="str">
        <f>VLOOKUP(P127,Mapping!$A$1:$B$17,2,0)</f>
        <v>Texas</v>
      </c>
      <c r="R127" s="21">
        <v>152745393</v>
      </c>
      <c r="S127" s="21">
        <v>1238898</v>
      </c>
    </row>
    <row r="128" ht="15.75" customHeight="1" spans="1:19">
      <c r="A128" s="22">
        <v>44136</v>
      </c>
      <c r="B128" s="22" t="str">
        <f t="shared" si="0"/>
        <v>2020_11</v>
      </c>
      <c r="C128" s="21">
        <v>223035</v>
      </c>
      <c r="D128" s="21">
        <v>410</v>
      </c>
      <c r="E128" s="21">
        <v>24457</v>
      </c>
      <c r="F128" s="21">
        <v>9665</v>
      </c>
      <c r="G128" s="21">
        <v>1166</v>
      </c>
      <c r="H128" s="21">
        <v>47615</v>
      </c>
      <c r="I128" s="21">
        <v>468362</v>
      </c>
      <c r="J128" s="21">
        <v>41504027</v>
      </c>
      <c r="K128" s="21">
        <v>228603</v>
      </c>
      <c r="L128" s="21">
        <v>2797</v>
      </c>
      <c r="M128" s="21">
        <v>2553</v>
      </c>
      <c r="N128" s="21">
        <v>9207091</v>
      </c>
      <c r="O128" s="21">
        <v>141973</v>
      </c>
      <c r="P128" s="21">
        <v>56</v>
      </c>
      <c r="Q128" s="21" t="str">
        <f>VLOOKUP(P128,Mapping!$A$1:$B$17,2,0)</f>
        <v>Texas</v>
      </c>
      <c r="R128" s="21">
        <v>151506495</v>
      </c>
      <c r="S128" s="21">
        <v>1160138</v>
      </c>
    </row>
    <row r="129" ht="15.75" customHeight="1" spans="1:19">
      <c r="A129" s="22">
        <v>44135</v>
      </c>
      <c r="B129" s="22" t="str">
        <f t="shared" si="0"/>
        <v>2020_10</v>
      </c>
      <c r="C129" s="21">
        <v>222625</v>
      </c>
      <c r="D129" s="21">
        <v>958</v>
      </c>
      <c r="E129" s="21">
        <v>24375</v>
      </c>
      <c r="F129" s="21">
        <v>9613</v>
      </c>
      <c r="G129" s="21">
        <v>2116</v>
      </c>
      <c r="H129" s="21">
        <v>47486</v>
      </c>
      <c r="I129" s="21">
        <v>467196</v>
      </c>
      <c r="J129" s="21">
        <v>41275424</v>
      </c>
      <c r="K129" s="21">
        <v>325765</v>
      </c>
      <c r="L129" s="21">
        <v>2786</v>
      </c>
      <c r="M129" s="21">
        <v>2502</v>
      </c>
      <c r="N129" s="21">
        <v>9065118</v>
      </c>
      <c r="O129" s="21">
        <v>91294</v>
      </c>
      <c r="P129" s="21">
        <v>56</v>
      </c>
      <c r="Q129" s="21" t="str">
        <f>VLOOKUP(P129,Mapping!$A$1:$B$17,2,0)</f>
        <v>Texas</v>
      </c>
      <c r="R129" s="21">
        <v>150346357</v>
      </c>
      <c r="S129" s="21">
        <v>1473444</v>
      </c>
    </row>
    <row r="130" ht="15.75" customHeight="1" spans="1:19">
      <c r="A130" s="22">
        <v>44134</v>
      </c>
      <c r="B130" s="22" t="str">
        <f t="shared" si="0"/>
        <v>2020_10</v>
      </c>
      <c r="C130" s="21">
        <v>221667</v>
      </c>
      <c r="D130" s="21">
        <v>947</v>
      </c>
      <c r="E130" s="21">
        <v>24230</v>
      </c>
      <c r="F130" s="21">
        <v>9550</v>
      </c>
      <c r="G130" s="21">
        <v>2403</v>
      </c>
      <c r="H130" s="21">
        <v>46880</v>
      </c>
      <c r="I130" s="21">
        <v>465080</v>
      </c>
      <c r="J130" s="21">
        <v>40949659</v>
      </c>
      <c r="K130" s="21">
        <v>206695</v>
      </c>
      <c r="L130" s="21">
        <v>2776</v>
      </c>
      <c r="M130" s="21">
        <v>2477</v>
      </c>
      <c r="N130" s="21">
        <v>8973824</v>
      </c>
      <c r="O130" s="21">
        <v>97942</v>
      </c>
      <c r="P130" s="21">
        <v>56</v>
      </c>
      <c r="Q130" s="21" t="str">
        <f>VLOOKUP(P130,Mapping!$A$1:$B$17,2,0)</f>
        <v>Texas</v>
      </c>
      <c r="R130" s="21">
        <v>148872913</v>
      </c>
      <c r="S130" s="21">
        <v>1423126</v>
      </c>
    </row>
    <row r="131" ht="15.75" customHeight="1" spans="1:19">
      <c r="A131" s="22">
        <v>44133</v>
      </c>
      <c r="B131" s="22" t="str">
        <f t="shared" si="0"/>
        <v>2020_10</v>
      </c>
      <c r="C131" s="21">
        <v>220720</v>
      </c>
      <c r="D131" s="21">
        <v>1060</v>
      </c>
      <c r="E131" s="21">
        <v>24082</v>
      </c>
      <c r="F131" s="21">
        <v>9320</v>
      </c>
      <c r="G131" s="21">
        <v>2321</v>
      </c>
      <c r="H131" s="21">
        <v>46191</v>
      </c>
      <c r="I131" s="21">
        <v>462677</v>
      </c>
      <c r="J131" s="21">
        <v>40742964</v>
      </c>
      <c r="K131" s="21">
        <v>317094</v>
      </c>
      <c r="L131" s="21">
        <v>2760</v>
      </c>
      <c r="M131" s="21">
        <v>2399</v>
      </c>
      <c r="N131" s="21">
        <v>8875882</v>
      </c>
      <c r="O131" s="21">
        <v>89365</v>
      </c>
      <c r="P131" s="21">
        <v>56</v>
      </c>
      <c r="Q131" s="21" t="str">
        <f>VLOOKUP(P131,Mapping!$A$1:$B$17,2,0)</f>
        <v>Texas</v>
      </c>
      <c r="R131" s="21">
        <v>147449787</v>
      </c>
      <c r="S131" s="21">
        <v>1453174</v>
      </c>
    </row>
    <row r="132" ht="15.75" customHeight="1" spans="1:19">
      <c r="A132" s="22">
        <v>44132</v>
      </c>
      <c r="B132" s="22" t="str">
        <f t="shared" si="0"/>
        <v>2020_10</v>
      </c>
      <c r="C132" s="21">
        <v>219660</v>
      </c>
      <c r="D132" s="21">
        <v>1047</v>
      </c>
      <c r="E132" s="21">
        <v>23883</v>
      </c>
      <c r="F132" s="21">
        <v>9133</v>
      </c>
      <c r="G132" s="21">
        <v>2461</v>
      </c>
      <c r="H132" s="21">
        <v>45214</v>
      </c>
      <c r="I132" s="21">
        <v>460356</v>
      </c>
      <c r="J132" s="21">
        <v>40425870</v>
      </c>
      <c r="K132" s="21">
        <v>265933</v>
      </c>
      <c r="L132" s="21">
        <v>2744</v>
      </c>
      <c r="M132" s="21">
        <v>2354</v>
      </c>
      <c r="N132" s="21">
        <v>8786517</v>
      </c>
      <c r="O132" s="21">
        <v>79700</v>
      </c>
      <c r="P132" s="21">
        <v>56</v>
      </c>
      <c r="Q132" s="21" t="str">
        <f>VLOOKUP(P132,Mapping!$A$1:$B$17,2,0)</f>
        <v>Texas</v>
      </c>
      <c r="R132" s="21">
        <v>145996613</v>
      </c>
      <c r="S132" s="21">
        <v>1150428</v>
      </c>
    </row>
    <row r="133" ht="15.75" customHeight="1" spans="1:19">
      <c r="A133" s="22">
        <v>44131</v>
      </c>
      <c r="B133" s="22" t="str">
        <f t="shared" si="0"/>
        <v>2020_10</v>
      </c>
      <c r="C133" s="21">
        <v>218613</v>
      </c>
      <c r="D133" s="21">
        <v>922</v>
      </c>
      <c r="E133" s="21">
        <v>23701</v>
      </c>
      <c r="F133" s="21">
        <v>8985</v>
      </c>
      <c r="G133" s="21">
        <v>2290</v>
      </c>
      <c r="H133" s="21">
        <v>44391</v>
      </c>
      <c r="I133" s="21">
        <v>457895</v>
      </c>
      <c r="J133" s="21">
        <v>40159937</v>
      </c>
      <c r="K133" s="21">
        <v>220640</v>
      </c>
      <c r="L133" s="21">
        <v>2719</v>
      </c>
      <c r="M133" s="21">
        <v>2283</v>
      </c>
      <c r="N133" s="21">
        <v>8706817</v>
      </c>
      <c r="O133" s="21">
        <v>72255</v>
      </c>
      <c r="P133" s="21">
        <v>56</v>
      </c>
      <c r="Q133" s="21" t="str">
        <f>VLOOKUP(P133,Mapping!$A$1:$B$17,2,0)</f>
        <v>Texas</v>
      </c>
      <c r="R133" s="21">
        <v>144846185</v>
      </c>
      <c r="S133" s="21">
        <v>1150455</v>
      </c>
    </row>
    <row r="134" ht="15.75" customHeight="1" spans="1:19">
      <c r="A134" s="22">
        <v>44130</v>
      </c>
      <c r="B134" s="22" t="str">
        <f t="shared" si="0"/>
        <v>2020_10</v>
      </c>
      <c r="C134" s="21">
        <v>217691</v>
      </c>
      <c r="D134" s="21">
        <v>397</v>
      </c>
      <c r="E134" s="21">
        <v>23542</v>
      </c>
      <c r="F134" s="21">
        <v>8946</v>
      </c>
      <c r="G134" s="21">
        <v>1697</v>
      </c>
      <c r="H134" s="21">
        <v>42988</v>
      </c>
      <c r="I134" s="21">
        <v>455605</v>
      </c>
      <c r="J134" s="21">
        <v>39939297</v>
      </c>
      <c r="K134" s="21">
        <v>268034</v>
      </c>
      <c r="L134" s="21">
        <v>2703</v>
      </c>
      <c r="M134" s="21">
        <v>2300</v>
      </c>
      <c r="N134" s="21">
        <v>8634562</v>
      </c>
      <c r="O134" s="21">
        <v>63430</v>
      </c>
      <c r="P134" s="21">
        <v>56</v>
      </c>
      <c r="Q134" s="21" t="str">
        <f>VLOOKUP(P134,Mapping!$A$1:$B$17,2,0)</f>
        <v>Texas</v>
      </c>
      <c r="R134" s="21">
        <v>143695730</v>
      </c>
      <c r="S134" s="21">
        <v>1131572</v>
      </c>
    </row>
    <row r="135" ht="15.75" customHeight="1" spans="1:19">
      <c r="A135" s="22">
        <v>44129</v>
      </c>
      <c r="B135" s="22" t="str">
        <f t="shared" si="0"/>
        <v>2020_10</v>
      </c>
      <c r="C135" s="21">
        <v>217294</v>
      </c>
      <c r="D135" s="21">
        <v>391</v>
      </c>
      <c r="E135" s="21">
        <v>23420</v>
      </c>
      <c r="F135" s="21">
        <v>8590</v>
      </c>
      <c r="G135" s="21">
        <v>1076</v>
      </c>
      <c r="H135" s="21">
        <v>41883</v>
      </c>
      <c r="I135" s="21">
        <v>453908</v>
      </c>
      <c r="J135" s="21">
        <v>39671263</v>
      </c>
      <c r="K135" s="21">
        <v>268680</v>
      </c>
      <c r="L135" s="21">
        <v>2693</v>
      </c>
      <c r="M135" s="21">
        <v>2176</v>
      </c>
      <c r="N135" s="21">
        <v>8571132</v>
      </c>
      <c r="O135" s="21">
        <v>64471</v>
      </c>
      <c r="P135" s="21">
        <v>56</v>
      </c>
      <c r="Q135" s="21" t="str">
        <f>VLOOKUP(P135,Mapping!$A$1:$B$17,2,0)</f>
        <v>Texas</v>
      </c>
      <c r="R135" s="21">
        <v>142564158</v>
      </c>
      <c r="S135" s="21">
        <v>1222362</v>
      </c>
    </row>
    <row r="136" ht="15.75" customHeight="1" spans="1:19">
      <c r="A136" s="22">
        <v>44128</v>
      </c>
      <c r="B136" s="22" t="str">
        <f t="shared" si="0"/>
        <v>2020_10</v>
      </c>
      <c r="C136" s="21">
        <v>216903</v>
      </c>
      <c r="D136" s="21">
        <v>896</v>
      </c>
      <c r="E136" s="21">
        <v>23356</v>
      </c>
      <c r="F136" s="21">
        <v>8675</v>
      </c>
      <c r="G136" s="21">
        <v>1822</v>
      </c>
      <c r="H136" s="21">
        <v>42087</v>
      </c>
      <c r="I136" s="21">
        <v>452832</v>
      </c>
      <c r="J136" s="21">
        <v>39402583</v>
      </c>
      <c r="K136" s="21">
        <v>259771</v>
      </c>
      <c r="L136" s="21">
        <v>2691</v>
      </c>
      <c r="M136" s="21">
        <v>2230</v>
      </c>
      <c r="N136" s="21">
        <v>8506661</v>
      </c>
      <c r="O136" s="21">
        <v>83792</v>
      </c>
      <c r="P136" s="21">
        <v>56</v>
      </c>
      <c r="Q136" s="21" t="str">
        <f>VLOOKUP(P136,Mapping!$A$1:$B$17,2,0)</f>
        <v>Texas</v>
      </c>
      <c r="R136" s="21">
        <v>141341796</v>
      </c>
      <c r="S136" s="21">
        <v>1370239</v>
      </c>
    </row>
    <row r="137" ht="15.75" customHeight="1" spans="1:19">
      <c r="A137" s="22">
        <v>44127</v>
      </c>
      <c r="B137" s="22" t="str">
        <f t="shared" si="0"/>
        <v>2020_10</v>
      </c>
      <c r="C137" s="21">
        <v>216007</v>
      </c>
      <c r="D137" s="21">
        <v>949</v>
      </c>
      <c r="E137" s="21">
        <v>23221</v>
      </c>
      <c r="F137" s="21">
        <v>8342</v>
      </c>
      <c r="G137" s="21">
        <v>15058</v>
      </c>
      <c r="H137" s="21">
        <v>41614</v>
      </c>
      <c r="I137" s="21">
        <v>451010</v>
      </c>
      <c r="J137" s="21">
        <v>39142812</v>
      </c>
      <c r="K137" s="21">
        <v>304853</v>
      </c>
      <c r="L137" s="21">
        <v>2679</v>
      </c>
      <c r="M137" s="21">
        <v>2180</v>
      </c>
      <c r="N137" s="21">
        <v>8422869</v>
      </c>
      <c r="O137" s="21">
        <v>82575</v>
      </c>
      <c r="P137" s="21">
        <v>56</v>
      </c>
      <c r="Q137" s="21" t="str">
        <f>VLOOKUP(P137,Mapping!$A$1:$B$17,2,0)</f>
        <v>Texas</v>
      </c>
      <c r="R137" s="21">
        <v>139971557</v>
      </c>
      <c r="S137" s="21">
        <v>1444382</v>
      </c>
    </row>
    <row r="138" ht="15.75" customHeight="1" spans="1:19">
      <c r="A138" s="22">
        <v>44126</v>
      </c>
      <c r="B138" s="22" t="str">
        <f t="shared" si="0"/>
        <v>2020_10</v>
      </c>
      <c r="C138" s="21">
        <v>215058</v>
      </c>
      <c r="D138" s="21">
        <v>1117</v>
      </c>
      <c r="E138" s="21">
        <v>23018</v>
      </c>
      <c r="F138" s="21">
        <v>8180</v>
      </c>
      <c r="G138" s="21">
        <v>2505</v>
      </c>
      <c r="H138" s="21">
        <v>41114</v>
      </c>
      <c r="I138" s="21">
        <v>435952</v>
      </c>
      <c r="J138" s="21">
        <v>38837959</v>
      </c>
      <c r="K138" s="21">
        <v>301777</v>
      </c>
      <c r="L138" s="21">
        <v>2641</v>
      </c>
      <c r="M138" s="21">
        <v>2147</v>
      </c>
      <c r="N138" s="21">
        <v>8340294</v>
      </c>
      <c r="O138" s="21">
        <v>73419</v>
      </c>
      <c r="P138" s="21">
        <v>56</v>
      </c>
      <c r="Q138" s="21" t="str">
        <f>VLOOKUP(P138,Mapping!$A$1:$B$17,2,0)</f>
        <v>Texas</v>
      </c>
      <c r="R138" s="21">
        <v>138527175</v>
      </c>
      <c r="S138" s="21">
        <v>1305768</v>
      </c>
    </row>
    <row r="139" ht="15.75" customHeight="1" spans="1:19">
      <c r="A139" s="22">
        <v>44125</v>
      </c>
      <c r="B139" s="22" t="str">
        <f t="shared" si="0"/>
        <v>2020_10</v>
      </c>
      <c r="C139" s="21">
        <v>213941</v>
      </c>
      <c r="D139" s="21">
        <v>1028</v>
      </c>
      <c r="E139" s="21">
        <v>22855</v>
      </c>
      <c r="F139" s="21">
        <v>8291</v>
      </c>
      <c r="G139" s="21">
        <v>2123</v>
      </c>
      <c r="H139" s="21">
        <v>40397</v>
      </c>
      <c r="I139" s="21">
        <v>433447</v>
      </c>
      <c r="J139" s="21">
        <v>38536182</v>
      </c>
      <c r="K139" s="21">
        <v>201552</v>
      </c>
      <c r="L139" s="21">
        <v>2622</v>
      </c>
      <c r="M139" s="21">
        <v>2083</v>
      </c>
      <c r="N139" s="21">
        <v>8266875</v>
      </c>
      <c r="O139" s="21">
        <v>61710</v>
      </c>
      <c r="P139" s="21">
        <v>56</v>
      </c>
      <c r="Q139" s="21" t="str">
        <f>VLOOKUP(P139,Mapping!$A$1:$B$17,2,0)</f>
        <v>Texas</v>
      </c>
      <c r="R139" s="21">
        <v>137221407</v>
      </c>
      <c r="S139" s="21">
        <v>1055928</v>
      </c>
    </row>
    <row r="140" ht="15.75" customHeight="1" spans="1:19">
      <c r="A140" s="22">
        <v>44124</v>
      </c>
      <c r="B140" s="22" t="str">
        <f t="shared" si="0"/>
        <v>2020_10</v>
      </c>
      <c r="C140" s="21">
        <v>212913</v>
      </c>
      <c r="D140" s="21">
        <v>833</v>
      </c>
      <c r="E140" s="21">
        <v>22662</v>
      </c>
      <c r="F140" s="21">
        <v>8206</v>
      </c>
      <c r="G140" s="21">
        <v>2309</v>
      </c>
      <c r="H140" s="21">
        <v>39391</v>
      </c>
      <c r="I140" s="21">
        <v>431324</v>
      </c>
      <c r="J140" s="21">
        <v>38334630</v>
      </c>
      <c r="K140" s="21">
        <v>201519</v>
      </c>
      <c r="L140" s="21">
        <v>2593</v>
      </c>
      <c r="M140" s="21">
        <v>2042</v>
      </c>
      <c r="N140" s="21">
        <v>8205165</v>
      </c>
      <c r="O140" s="21">
        <v>60574</v>
      </c>
      <c r="P140" s="21">
        <v>56</v>
      </c>
      <c r="Q140" s="21" t="str">
        <f>VLOOKUP(P140,Mapping!$A$1:$B$17,2,0)</f>
        <v>Texas</v>
      </c>
      <c r="R140" s="21">
        <v>136165479</v>
      </c>
      <c r="S140" s="21">
        <v>1034354</v>
      </c>
    </row>
    <row r="141" ht="15.75" customHeight="1" spans="1:19">
      <c r="A141" s="22">
        <v>44123</v>
      </c>
      <c r="B141" s="22" t="str">
        <f t="shared" si="0"/>
        <v>2020_10</v>
      </c>
      <c r="C141" s="21">
        <v>212080</v>
      </c>
      <c r="D141" s="21">
        <v>443</v>
      </c>
      <c r="E141" s="21">
        <v>22475</v>
      </c>
      <c r="F141" s="21">
        <v>8063</v>
      </c>
      <c r="G141" s="21">
        <v>1605</v>
      </c>
      <c r="H141" s="21">
        <v>37976</v>
      </c>
      <c r="I141" s="21">
        <v>429015</v>
      </c>
      <c r="J141" s="21">
        <v>38133111</v>
      </c>
      <c r="K141" s="21">
        <v>347469</v>
      </c>
      <c r="L141" s="21">
        <v>2577</v>
      </c>
      <c r="M141" s="21">
        <v>1804</v>
      </c>
      <c r="N141" s="21">
        <v>8144591</v>
      </c>
      <c r="O141" s="21">
        <v>57650</v>
      </c>
      <c r="P141" s="21">
        <v>56</v>
      </c>
      <c r="Q141" s="21" t="str">
        <f>VLOOKUP(P141,Mapping!$A$1:$B$17,2,0)</f>
        <v>Texas</v>
      </c>
      <c r="R141" s="21">
        <v>135131125</v>
      </c>
      <c r="S141" s="21">
        <v>1100768</v>
      </c>
    </row>
    <row r="142" ht="15.75" customHeight="1" spans="1:19">
      <c r="A142" s="22">
        <v>44122</v>
      </c>
      <c r="B142" s="22" t="str">
        <f t="shared" si="0"/>
        <v>2020_10</v>
      </c>
      <c r="C142" s="21">
        <v>211637</v>
      </c>
      <c r="D142" s="21">
        <v>405</v>
      </c>
      <c r="E142" s="21">
        <v>22391</v>
      </c>
      <c r="F142" s="21">
        <v>7383</v>
      </c>
      <c r="G142" s="21">
        <v>813</v>
      </c>
      <c r="H142" s="21">
        <v>36536</v>
      </c>
      <c r="I142" s="21">
        <v>427410</v>
      </c>
      <c r="J142" s="21">
        <v>37785642</v>
      </c>
      <c r="K142" s="21">
        <v>193978</v>
      </c>
      <c r="L142" s="21">
        <v>2557</v>
      </c>
      <c r="M142" s="21">
        <v>1762</v>
      </c>
      <c r="N142" s="21">
        <v>8086941</v>
      </c>
      <c r="O142" s="21">
        <v>47957</v>
      </c>
      <c r="P142" s="21">
        <v>56</v>
      </c>
      <c r="Q142" s="21" t="str">
        <f>VLOOKUP(P142,Mapping!$A$1:$B$17,2,0)</f>
        <v>Texas</v>
      </c>
      <c r="R142" s="21">
        <v>134030357</v>
      </c>
      <c r="S142" s="21">
        <v>1074271</v>
      </c>
    </row>
    <row r="143" ht="15.75" customHeight="1" spans="1:19">
      <c r="A143" s="22">
        <v>44121</v>
      </c>
      <c r="B143" s="22" t="str">
        <f t="shared" si="0"/>
        <v>2020_10</v>
      </c>
      <c r="C143" s="21">
        <v>211232</v>
      </c>
      <c r="D143" s="21">
        <v>780</v>
      </c>
      <c r="E143" s="21">
        <v>22320</v>
      </c>
      <c r="F143" s="21">
        <v>7466</v>
      </c>
      <c r="G143" s="21">
        <v>1546</v>
      </c>
      <c r="H143" s="21">
        <v>37474</v>
      </c>
      <c r="I143" s="21">
        <v>426597</v>
      </c>
      <c r="J143" s="21">
        <v>37591664</v>
      </c>
      <c r="K143" s="21">
        <v>260557</v>
      </c>
      <c r="L143" s="21">
        <v>2553</v>
      </c>
      <c r="M143" s="21">
        <v>1791</v>
      </c>
      <c r="N143" s="21">
        <v>8038984</v>
      </c>
      <c r="O143" s="21">
        <v>57675</v>
      </c>
      <c r="P143" s="21">
        <v>56</v>
      </c>
      <c r="Q143" s="21" t="str">
        <f>VLOOKUP(P143,Mapping!$A$1:$B$17,2,0)</f>
        <v>Texas</v>
      </c>
      <c r="R143" s="21">
        <v>132956086</v>
      </c>
      <c r="S143" s="21">
        <v>1329098</v>
      </c>
    </row>
    <row r="144" ht="15.75" customHeight="1" spans="1:19">
      <c r="A144" s="22">
        <v>44120</v>
      </c>
      <c r="B144" s="22" t="str">
        <f t="shared" si="0"/>
        <v>2020_10</v>
      </c>
      <c r="C144" s="21">
        <v>210452</v>
      </c>
      <c r="D144" s="21">
        <v>891</v>
      </c>
      <c r="E144" s="21">
        <v>22202</v>
      </c>
      <c r="F144" s="21">
        <v>7333</v>
      </c>
      <c r="G144" s="21">
        <v>1866</v>
      </c>
      <c r="H144" s="21">
        <v>37479</v>
      </c>
      <c r="I144" s="21">
        <v>425051</v>
      </c>
      <c r="J144" s="21">
        <v>37331107</v>
      </c>
      <c r="K144" s="21">
        <v>272444</v>
      </c>
      <c r="L144" s="21">
        <v>2547</v>
      </c>
      <c r="M144" s="21">
        <v>1740</v>
      </c>
      <c r="N144" s="21">
        <v>7981309</v>
      </c>
      <c r="O144" s="21">
        <v>68505</v>
      </c>
      <c r="P144" s="21">
        <v>56</v>
      </c>
      <c r="Q144" s="21" t="str">
        <f>VLOOKUP(P144,Mapping!$A$1:$B$17,2,0)</f>
        <v>Texas</v>
      </c>
      <c r="R144" s="21">
        <v>131626988</v>
      </c>
      <c r="S144" s="21">
        <v>1247307</v>
      </c>
    </row>
    <row r="145" ht="15.75" customHeight="1" spans="1:19">
      <c r="A145" s="22">
        <v>44119</v>
      </c>
      <c r="B145" s="22" t="str">
        <f t="shared" si="0"/>
        <v>2020_10</v>
      </c>
      <c r="C145" s="21">
        <v>209561</v>
      </c>
      <c r="D145" s="21">
        <v>928</v>
      </c>
      <c r="E145" s="21">
        <v>22051</v>
      </c>
      <c r="F145" s="21">
        <v>7303</v>
      </c>
      <c r="G145" s="21">
        <v>2010</v>
      </c>
      <c r="H145" s="21">
        <v>37423</v>
      </c>
      <c r="I145" s="21">
        <v>423185</v>
      </c>
      <c r="J145" s="21">
        <v>37058663</v>
      </c>
      <c r="K145" s="21">
        <v>263255</v>
      </c>
      <c r="L145" s="21">
        <v>2531</v>
      </c>
      <c r="M145" s="21">
        <v>1773</v>
      </c>
      <c r="N145" s="21">
        <v>7912804</v>
      </c>
      <c r="O145" s="21">
        <v>63641</v>
      </c>
      <c r="P145" s="21">
        <v>56</v>
      </c>
      <c r="Q145" s="21" t="str">
        <f>VLOOKUP(P145,Mapping!$A$1:$B$17,2,0)</f>
        <v>Texas</v>
      </c>
      <c r="R145" s="21">
        <v>130379681</v>
      </c>
      <c r="S145" s="21">
        <v>1182695</v>
      </c>
    </row>
    <row r="146" ht="15.75" customHeight="1" spans="1:19">
      <c r="A146" s="22">
        <v>44118</v>
      </c>
      <c r="B146" s="22" t="str">
        <f t="shared" si="0"/>
        <v>2020_10</v>
      </c>
      <c r="C146" s="21">
        <v>208633</v>
      </c>
      <c r="D146" s="21">
        <v>801</v>
      </c>
      <c r="E146" s="21">
        <v>21889</v>
      </c>
      <c r="F146" s="21">
        <v>7236</v>
      </c>
      <c r="G146" s="21">
        <v>2437</v>
      </c>
      <c r="H146" s="21">
        <v>37184</v>
      </c>
      <c r="I146" s="21">
        <v>421175</v>
      </c>
      <c r="J146" s="21">
        <v>36795408</v>
      </c>
      <c r="K146" s="21">
        <v>144110</v>
      </c>
      <c r="L146" s="21">
        <v>2516</v>
      </c>
      <c r="M146" s="21">
        <v>1775</v>
      </c>
      <c r="N146" s="21">
        <v>7849163</v>
      </c>
      <c r="O146" s="21">
        <v>57240</v>
      </c>
      <c r="P146" s="21">
        <v>56</v>
      </c>
      <c r="Q146" s="21" t="str">
        <f>VLOOKUP(P146,Mapping!$A$1:$B$17,2,0)</f>
        <v>Texas</v>
      </c>
      <c r="R146" s="21">
        <v>129196986</v>
      </c>
      <c r="S146" s="21">
        <v>1114421</v>
      </c>
    </row>
    <row r="147" ht="15.75" customHeight="1" spans="1:19">
      <c r="A147" s="22">
        <v>44117</v>
      </c>
      <c r="B147" s="22" t="str">
        <f t="shared" si="0"/>
        <v>2020_10</v>
      </c>
      <c r="C147" s="21">
        <v>207832</v>
      </c>
      <c r="D147" s="21">
        <v>718</v>
      </c>
      <c r="E147" s="21">
        <v>21735</v>
      </c>
      <c r="F147" s="21">
        <v>7104</v>
      </c>
      <c r="G147" s="21">
        <v>2058</v>
      </c>
      <c r="H147" s="21">
        <v>36171</v>
      </c>
      <c r="I147" s="21">
        <v>418738</v>
      </c>
      <c r="J147" s="21">
        <v>36651298</v>
      </c>
      <c r="K147" s="21">
        <v>212674</v>
      </c>
      <c r="L147" s="21">
        <v>2485</v>
      </c>
      <c r="M147" s="21">
        <v>1757</v>
      </c>
      <c r="N147" s="21">
        <v>7791923</v>
      </c>
      <c r="O147" s="21">
        <v>46979</v>
      </c>
      <c r="P147" s="21">
        <v>56</v>
      </c>
      <c r="Q147" s="21" t="str">
        <f>VLOOKUP(P147,Mapping!$A$1:$B$17,2,0)</f>
        <v>Texas</v>
      </c>
      <c r="R147" s="21">
        <v>128082565</v>
      </c>
      <c r="S147" s="21">
        <v>1090310</v>
      </c>
    </row>
    <row r="148" ht="15.75" customHeight="1" spans="1:19">
      <c r="A148" s="22">
        <v>44116</v>
      </c>
      <c r="B148" s="22" t="str">
        <f t="shared" si="0"/>
        <v>2020_10</v>
      </c>
      <c r="C148" s="21">
        <v>207114</v>
      </c>
      <c r="D148" s="21">
        <v>285</v>
      </c>
      <c r="E148" s="21">
        <v>21625</v>
      </c>
      <c r="F148" s="21">
        <v>6860</v>
      </c>
      <c r="G148" s="21">
        <v>1106</v>
      </c>
      <c r="H148" s="21">
        <v>35148</v>
      </c>
      <c r="I148" s="21">
        <v>416680</v>
      </c>
      <c r="J148" s="21">
        <v>36438624</v>
      </c>
      <c r="K148" s="21">
        <v>212125</v>
      </c>
      <c r="L148" s="21">
        <v>2464</v>
      </c>
      <c r="M148" s="21">
        <v>1663</v>
      </c>
      <c r="N148" s="21">
        <v>7744944</v>
      </c>
      <c r="O148" s="21">
        <v>43234</v>
      </c>
      <c r="P148" s="21">
        <v>56</v>
      </c>
      <c r="Q148" s="21" t="str">
        <f>VLOOKUP(P148,Mapping!$A$1:$B$17,2,0)</f>
        <v>Texas</v>
      </c>
      <c r="R148" s="21">
        <v>126992255</v>
      </c>
      <c r="S148" s="21">
        <v>950118</v>
      </c>
    </row>
    <row r="149" ht="15.75" customHeight="1" spans="1:19">
      <c r="A149" s="22">
        <v>44115</v>
      </c>
      <c r="B149" s="22" t="str">
        <f t="shared" si="0"/>
        <v>2020_10</v>
      </c>
      <c r="C149" s="21">
        <v>206829</v>
      </c>
      <c r="D149" s="21">
        <v>471</v>
      </c>
      <c r="E149" s="21">
        <v>21553</v>
      </c>
      <c r="F149" s="21">
        <v>6749</v>
      </c>
      <c r="G149" s="21">
        <v>981</v>
      </c>
      <c r="H149" s="21">
        <v>34609</v>
      </c>
      <c r="I149" s="21">
        <v>415574</v>
      </c>
      <c r="J149" s="21">
        <v>36226499</v>
      </c>
      <c r="K149" s="21">
        <v>219640</v>
      </c>
      <c r="L149" s="21">
        <v>2454</v>
      </c>
      <c r="M149" s="21">
        <v>1646</v>
      </c>
      <c r="N149" s="21">
        <v>7701710</v>
      </c>
      <c r="O149" s="21">
        <v>46672</v>
      </c>
      <c r="P149" s="21">
        <v>56</v>
      </c>
      <c r="Q149" s="21" t="str">
        <f>VLOOKUP(P149,Mapping!$A$1:$B$17,2,0)</f>
        <v>Texas</v>
      </c>
      <c r="R149" s="21">
        <v>126042137</v>
      </c>
      <c r="S149" s="21">
        <v>1101794</v>
      </c>
    </row>
    <row r="150" ht="15.75" customHeight="1" spans="1:19">
      <c r="A150" s="22">
        <v>44114</v>
      </c>
      <c r="B150" s="22" t="str">
        <f t="shared" si="0"/>
        <v>2020_10</v>
      </c>
      <c r="C150" s="21">
        <v>206358</v>
      </c>
      <c r="D150" s="21">
        <v>691</v>
      </c>
      <c r="E150" s="21">
        <v>21512</v>
      </c>
      <c r="F150" s="21">
        <v>6752</v>
      </c>
      <c r="G150" s="21">
        <v>1486</v>
      </c>
      <c r="H150" s="21">
        <v>34700</v>
      </c>
      <c r="I150" s="21">
        <v>414593</v>
      </c>
      <c r="J150" s="21">
        <v>36006859</v>
      </c>
      <c r="K150" s="21">
        <v>298554</v>
      </c>
      <c r="L150" s="21">
        <v>2451</v>
      </c>
      <c r="M150" s="21">
        <v>1667</v>
      </c>
      <c r="N150" s="21">
        <v>7655038</v>
      </c>
      <c r="O150" s="21">
        <v>57635</v>
      </c>
      <c r="P150" s="21">
        <v>56</v>
      </c>
      <c r="Q150" s="21" t="str">
        <f>VLOOKUP(P150,Mapping!$A$1:$B$17,2,0)</f>
        <v>Texas</v>
      </c>
      <c r="R150" s="21">
        <v>124940343</v>
      </c>
      <c r="S150" s="21">
        <v>1304994</v>
      </c>
    </row>
    <row r="151" ht="15.75" customHeight="1" spans="1:19">
      <c r="A151" s="22">
        <v>44113</v>
      </c>
      <c r="B151" s="22" t="str">
        <f t="shared" si="0"/>
        <v>2020_10</v>
      </c>
      <c r="C151" s="21">
        <v>205667</v>
      </c>
      <c r="D151" s="21">
        <v>913</v>
      </c>
      <c r="E151" s="21">
        <v>21389</v>
      </c>
      <c r="F151" s="21">
        <v>6775</v>
      </c>
      <c r="G151" s="21">
        <v>1735</v>
      </c>
      <c r="H151" s="21">
        <v>34974</v>
      </c>
      <c r="I151" s="21">
        <v>413107</v>
      </c>
      <c r="J151" s="21">
        <v>35708305</v>
      </c>
      <c r="K151" s="21">
        <v>280432</v>
      </c>
      <c r="L151" s="21">
        <v>2437</v>
      </c>
      <c r="M151" s="21">
        <v>1651</v>
      </c>
      <c r="N151" s="21">
        <v>7597403</v>
      </c>
      <c r="O151" s="21">
        <v>56993</v>
      </c>
      <c r="P151" s="21">
        <v>56</v>
      </c>
      <c r="Q151" s="21" t="str">
        <f>VLOOKUP(P151,Mapping!$A$1:$B$17,2,0)</f>
        <v>Texas</v>
      </c>
      <c r="R151" s="21">
        <v>123635349</v>
      </c>
      <c r="S151" s="21">
        <v>1270461</v>
      </c>
    </row>
    <row r="152" ht="15.75" customHeight="1" spans="1:19">
      <c r="A152" s="22">
        <v>44112</v>
      </c>
      <c r="B152" s="22" t="str">
        <f t="shared" si="0"/>
        <v>2020_10</v>
      </c>
      <c r="C152" s="21">
        <v>204754</v>
      </c>
      <c r="D152" s="21">
        <v>979</v>
      </c>
      <c r="E152" s="21">
        <v>21217</v>
      </c>
      <c r="F152" s="21">
        <v>6694</v>
      </c>
      <c r="G152" s="21">
        <v>2134</v>
      </c>
      <c r="H152" s="21">
        <v>34446</v>
      </c>
      <c r="I152" s="21">
        <v>411372</v>
      </c>
      <c r="J152" s="21">
        <v>35427873</v>
      </c>
      <c r="K152" s="21">
        <v>6923</v>
      </c>
      <c r="L152" s="21">
        <v>2427</v>
      </c>
      <c r="M152" s="21">
        <v>1638</v>
      </c>
      <c r="N152" s="21">
        <v>7540410</v>
      </c>
      <c r="O152" s="21">
        <v>55308</v>
      </c>
      <c r="P152" s="21">
        <v>56</v>
      </c>
      <c r="Q152" s="21" t="str">
        <f>VLOOKUP(P152,Mapping!$A$1:$B$17,2,0)</f>
        <v>Texas</v>
      </c>
      <c r="R152" s="21">
        <v>122364888</v>
      </c>
      <c r="S152" s="21">
        <v>1225426</v>
      </c>
    </row>
    <row r="153" ht="15.75" customHeight="1" spans="1:19">
      <c r="A153" s="22">
        <v>44111</v>
      </c>
      <c r="B153" s="22" t="str">
        <f t="shared" si="0"/>
        <v>2020_10</v>
      </c>
      <c r="C153" s="21">
        <v>203775</v>
      </c>
      <c r="D153" s="21">
        <v>929</v>
      </c>
      <c r="E153" s="21">
        <v>21112</v>
      </c>
      <c r="F153" s="21">
        <v>6591</v>
      </c>
      <c r="G153" s="21">
        <v>2138</v>
      </c>
      <c r="H153" s="21">
        <v>33565</v>
      </c>
      <c r="I153" s="21">
        <v>409238</v>
      </c>
      <c r="J153" s="21">
        <v>35420950</v>
      </c>
      <c r="K153" s="21">
        <v>232274</v>
      </c>
      <c r="L153" s="21">
        <v>2410</v>
      </c>
      <c r="M153" s="21">
        <v>1650</v>
      </c>
      <c r="N153" s="21">
        <v>7485102</v>
      </c>
      <c r="O153" s="21">
        <v>51216</v>
      </c>
      <c r="P153" s="21">
        <v>56</v>
      </c>
      <c r="Q153" s="21" t="str">
        <f>VLOOKUP(P153,Mapping!$A$1:$B$17,2,0)</f>
        <v>Texas</v>
      </c>
      <c r="R153" s="21">
        <v>121139462</v>
      </c>
      <c r="S153" s="21">
        <v>1081509</v>
      </c>
    </row>
    <row r="154" ht="15.75" customHeight="1" spans="1:19">
      <c r="A154" s="22">
        <v>44110</v>
      </c>
      <c r="B154" s="22" t="str">
        <f t="shared" si="0"/>
        <v>2020_10</v>
      </c>
      <c r="C154" s="21">
        <v>202846</v>
      </c>
      <c r="D154" s="21">
        <v>613</v>
      </c>
      <c r="E154" s="21">
        <v>20973</v>
      </c>
      <c r="F154" s="21">
        <v>6490</v>
      </c>
      <c r="G154" s="21">
        <v>-752</v>
      </c>
      <c r="H154" s="21">
        <v>32726</v>
      </c>
      <c r="I154" s="21">
        <v>407100</v>
      </c>
      <c r="J154" s="21">
        <v>35188676</v>
      </c>
      <c r="K154" s="21">
        <v>185103</v>
      </c>
      <c r="L154" s="21">
        <v>2388</v>
      </c>
      <c r="M154" s="21">
        <v>1609</v>
      </c>
      <c r="N154" s="21">
        <v>7433886</v>
      </c>
      <c r="O154" s="21">
        <v>38846</v>
      </c>
      <c r="P154" s="21">
        <v>56</v>
      </c>
      <c r="Q154" s="21" t="str">
        <f>VLOOKUP(P154,Mapping!$A$1:$B$17,2,0)</f>
        <v>Texas</v>
      </c>
      <c r="R154" s="21">
        <v>120057953</v>
      </c>
      <c r="S154" s="21">
        <v>954557</v>
      </c>
    </row>
    <row r="155" ht="15.75" customHeight="1" spans="1:19">
      <c r="A155" s="22">
        <v>44109</v>
      </c>
      <c r="B155" s="22" t="str">
        <f t="shared" si="0"/>
        <v>2020_10</v>
      </c>
      <c r="C155" s="21">
        <v>202233</v>
      </c>
      <c r="D155" s="21">
        <v>331</v>
      </c>
      <c r="E155" s="21">
        <v>20812</v>
      </c>
      <c r="F155" s="21">
        <v>6292</v>
      </c>
      <c r="G155" s="21">
        <v>1447</v>
      </c>
      <c r="H155" s="21">
        <v>31426</v>
      </c>
      <c r="I155" s="21">
        <v>407852</v>
      </c>
      <c r="J155" s="21">
        <v>35003573</v>
      </c>
      <c r="K155" s="21">
        <v>243549</v>
      </c>
      <c r="L155" s="21">
        <v>2370</v>
      </c>
      <c r="M155" s="21">
        <v>1514</v>
      </c>
      <c r="N155" s="21">
        <v>7395040</v>
      </c>
      <c r="O155" s="21">
        <v>37752</v>
      </c>
      <c r="P155" s="21">
        <v>56</v>
      </c>
      <c r="Q155" s="21" t="str">
        <f>VLOOKUP(P155,Mapping!$A$1:$B$17,2,0)</f>
        <v>Texas</v>
      </c>
      <c r="R155" s="21">
        <v>119103396</v>
      </c>
      <c r="S155" s="21">
        <v>937566</v>
      </c>
    </row>
    <row r="156" ht="15.75" customHeight="1" spans="1:19">
      <c r="A156" s="22">
        <v>44108</v>
      </c>
      <c r="B156" s="22" t="str">
        <f t="shared" si="0"/>
        <v>2020_10</v>
      </c>
      <c r="C156" s="21">
        <v>201902</v>
      </c>
      <c r="D156" s="21">
        <v>380</v>
      </c>
      <c r="E156" s="21">
        <v>20729</v>
      </c>
      <c r="F156" s="21">
        <v>6056</v>
      </c>
      <c r="G156" s="21">
        <v>663</v>
      </c>
      <c r="H156" s="21">
        <v>30063</v>
      </c>
      <c r="I156" s="21">
        <v>406405</v>
      </c>
      <c r="J156" s="21">
        <v>34760024</v>
      </c>
      <c r="K156" s="21">
        <v>298235</v>
      </c>
      <c r="L156" s="21">
        <v>2362</v>
      </c>
      <c r="M156" s="21">
        <v>1485</v>
      </c>
      <c r="N156" s="21">
        <v>7357288</v>
      </c>
      <c r="O156" s="21">
        <v>38165</v>
      </c>
      <c r="P156" s="21">
        <v>56</v>
      </c>
      <c r="Q156" s="21" t="str">
        <f>VLOOKUP(P156,Mapping!$A$1:$B$17,2,0)</f>
        <v>Texas</v>
      </c>
      <c r="R156" s="21">
        <v>118165830</v>
      </c>
      <c r="S156" s="21">
        <v>1026748</v>
      </c>
    </row>
    <row r="157" ht="15.75" customHeight="1" spans="1:19">
      <c r="A157" s="22">
        <v>44107</v>
      </c>
      <c r="B157" s="22" t="str">
        <f t="shared" si="0"/>
        <v>2020_10</v>
      </c>
      <c r="C157" s="21">
        <v>201522</v>
      </c>
      <c r="D157" s="21">
        <v>738</v>
      </c>
      <c r="E157" s="21">
        <v>20686</v>
      </c>
      <c r="F157" s="21">
        <v>6073</v>
      </c>
      <c r="G157" s="21">
        <v>1088</v>
      </c>
      <c r="H157" s="21">
        <v>30209</v>
      </c>
      <c r="I157" s="21">
        <v>405742</v>
      </c>
      <c r="J157" s="21">
        <v>34461789</v>
      </c>
      <c r="K157" s="21">
        <v>182570</v>
      </c>
      <c r="L157" s="21">
        <v>2358</v>
      </c>
      <c r="M157" s="21">
        <v>1501</v>
      </c>
      <c r="N157" s="21">
        <v>7319123</v>
      </c>
      <c r="O157" s="21">
        <v>50874</v>
      </c>
      <c r="P157" s="21">
        <v>56</v>
      </c>
      <c r="Q157" s="21" t="str">
        <f>VLOOKUP(P157,Mapping!$A$1:$B$17,2,0)</f>
        <v>Texas</v>
      </c>
      <c r="R157" s="21">
        <v>117139082</v>
      </c>
      <c r="S157" s="21">
        <v>1126528</v>
      </c>
    </row>
    <row r="158" ht="15.75" customHeight="1" spans="1:19">
      <c r="A158" s="22">
        <v>44106</v>
      </c>
      <c r="B158" s="22" t="str">
        <f t="shared" si="0"/>
        <v>2020_10</v>
      </c>
      <c r="C158" s="21">
        <v>200784</v>
      </c>
      <c r="D158" s="21">
        <v>842</v>
      </c>
      <c r="E158" s="21">
        <v>20612</v>
      </c>
      <c r="F158" s="21">
        <v>6195</v>
      </c>
      <c r="G158" s="21">
        <v>1443</v>
      </c>
      <c r="H158" s="21">
        <v>30880</v>
      </c>
      <c r="I158" s="21">
        <v>404654</v>
      </c>
      <c r="J158" s="21">
        <v>34279219</v>
      </c>
      <c r="K158" s="21">
        <v>311588</v>
      </c>
      <c r="L158" s="21">
        <v>2348</v>
      </c>
      <c r="M158" s="21">
        <v>1534</v>
      </c>
      <c r="N158" s="21">
        <v>7268249</v>
      </c>
      <c r="O158" s="21">
        <v>49427</v>
      </c>
      <c r="P158" s="21">
        <v>56</v>
      </c>
      <c r="Q158" s="21" t="str">
        <f>VLOOKUP(P158,Mapping!$A$1:$B$17,2,0)</f>
        <v>Texas</v>
      </c>
      <c r="R158" s="21">
        <v>116012554</v>
      </c>
      <c r="S158" s="21">
        <v>1216123</v>
      </c>
    </row>
    <row r="159" ht="15.75" customHeight="1" spans="1:19">
      <c r="A159" s="22">
        <v>44105</v>
      </c>
      <c r="B159" s="22" t="str">
        <f t="shared" si="0"/>
        <v>2020_10</v>
      </c>
      <c r="C159" s="21">
        <v>199942</v>
      </c>
      <c r="D159" s="21">
        <v>862</v>
      </c>
      <c r="E159" s="21">
        <v>20492</v>
      </c>
      <c r="F159" s="21">
        <v>6262</v>
      </c>
      <c r="G159" s="21">
        <v>1757</v>
      </c>
      <c r="H159" s="21">
        <v>30942</v>
      </c>
      <c r="I159" s="21">
        <v>403211</v>
      </c>
      <c r="J159" s="21">
        <v>33967631</v>
      </c>
      <c r="K159" s="21">
        <v>214834</v>
      </c>
      <c r="L159" s="21">
        <v>2334</v>
      </c>
      <c r="M159" s="21">
        <v>1543</v>
      </c>
      <c r="N159" s="21">
        <v>7218822</v>
      </c>
      <c r="O159" s="21">
        <v>45720</v>
      </c>
      <c r="P159" s="21">
        <v>56</v>
      </c>
      <c r="Q159" s="21" t="str">
        <f>VLOOKUP(P159,Mapping!$A$1:$B$17,2,0)</f>
        <v>Texas</v>
      </c>
      <c r="R159" s="21">
        <v>114796431</v>
      </c>
      <c r="S159" s="21">
        <v>1016972</v>
      </c>
    </row>
    <row r="160" ht="15.75" customHeight="1" spans="1:19">
      <c r="A160" s="22">
        <v>44104</v>
      </c>
      <c r="B160" s="22" t="str">
        <f t="shared" si="0"/>
        <v>2020_09</v>
      </c>
      <c r="C160" s="21">
        <v>199080</v>
      </c>
      <c r="D160" s="21">
        <v>1064</v>
      </c>
      <c r="E160" s="21">
        <v>20390</v>
      </c>
      <c r="F160" s="21">
        <v>6241</v>
      </c>
      <c r="G160" s="21">
        <v>1618</v>
      </c>
      <c r="H160" s="21">
        <v>31021</v>
      </c>
      <c r="I160" s="21">
        <v>401454</v>
      </c>
      <c r="J160" s="21">
        <v>33752797</v>
      </c>
      <c r="K160" s="21">
        <v>226976</v>
      </c>
      <c r="L160" s="21">
        <v>2319</v>
      </c>
      <c r="M160" s="21">
        <v>1510</v>
      </c>
      <c r="N160" s="21">
        <v>7173102</v>
      </c>
      <c r="O160" s="21">
        <v>44909</v>
      </c>
      <c r="P160" s="21">
        <v>56</v>
      </c>
      <c r="Q160" s="21" t="str">
        <f>VLOOKUP(P160,Mapping!$A$1:$B$17,2,0)</f>
        <v>Texas</v>
      </c>
      <c r="R160" s="21">
        <v>113779459</v>
      </c>
      <c r="S160" s="21">
        <v>976422</v>
      </c>
    </row>
    <row r="161" ht="15.75" customHeight="1" spans="1:19">
      <c r="A161" s="22">
        <v>44103</v>
      </c>
      <c r="B161" s="22" t="str">
        <f t="shared" si="0"/>
        <v>2020_09</v>
      </c>
      <c r="C161" s="21">
        <v>198016</v>
      </c>
      <c r="D161" s="21">
        <v>724</v>
      </c>
      <c r="E161" s="21">
        <v>20247</v>
      </c>
      <c r="F161" s="21">
        <v>6172</v>
      </c>
      <c r="G161" s="21">
        <v>1673</v>
      </c>
      <c r="H161" s="21">
        <v>30601</v>
      </c>
      <c r="I161" s="21">
        <v>399836</v>
      </c>
      <c r="J161" s="21">
        <v>33525821</v>
      </c>
      <c r="K161" s="21">
        <v>203930</v>
      </c>
      <c r="L161" s="21">
        <v>2298</v>
      </c>
      <c r="M161" s="21">
        <v>1497</v>
      </c>
      <c r="N161" s="21">
        <v>7128193</v>
      </c>
      <c r="O161" s="21">
        <v>36766</v>
      </c>
      <c r="P161" s="21">
        <v>56</v>
      </c>
      <c r="Q161" s="21" t="str">
        <f>VLOOKUP(P161,Mapping!$A$1:$B$17,2,0)</f>
        <v>Texas</v>
      </c>
      <c r="R161" s="21">
        <v>112803037</v>
      </c>
      <c r="S161" s="21">
        <v>992038</v>
      </c>
    </row>
    <row r="162" ht="15.75" customHeight="1" spans="1:19">
      <c r="A162" s="22">
        <v>44102</v>
      </c>
      <c r="B162" s="22" t="str">
        <f t="shared" si="0"/>
        <v>2020_09</v>
      </c>
      <c r="C162" s="21">
        <v>197292</v>
      </c>
      <c r="D162" s="21">
        <v>246</v>
      </c>
      <c r="E162" s="21">
        <v>20121</v>
      </c>
      <c r="F162" s="21">
        <v>6048</v>
      </c>
      <c r="G162" s="21">
        <v>1181</v>
      </c>
      <c r="H162" s="21">
        <v>29696</v>
      </c>
      <c r="I162" s="21">
        <v>398163</v>
      </c>
      <c r="J162" s="21">
        <v>33321891</v>
      </c>
      <c r="K162" s="21">
        <v>258394</v>
      </c>
      <c r="L162" s="21">
        <v>2285</v>
      </c>
      <c r="M162" s="21">
        <v>1513</v>
      </c>
      <c r="N162" s="21">
        <v>7091427</v>
      </c>
      <c r="O162" s="21">
        <v>35376</v>
      </c>
      <c r="P162" s="21">
        <v>56</v>
      </c>
      <c r="Q162" s="21" t="str">
        <f>VLOOKUP(P162,Mapping!$A$1:$B$17,2,0)</f>
        <v>Texas</v>
      </c>
      <c r="R162" s="21">
        <v>111810999</v>
      </c>
      <c r="S162" s="21">
        <v>991825</v>
      </c>
    </row>
    <row r="163" ht="15.75" customHeight="1" spans="1:19">
      <c r="A163" s="22">
        <v>44101</v>
      </c>
      <c r="B163" s="22" t="str">
        <f t="shared" si="0"/>
        <v>2020_09</v>
      </c>
      <c r="C163" s="21">
        <v>197046</v>
      </c>
      <c r="D163" s="21">
        <v>310</v>
      </c>
      <c r="E163" s="21">
        <v>20050</v>
      </c>
      <c r="F163" s="21">
        <v>6170</v>
      </c>
      <c r="G163" s="21">
        <v>613</v>
      </c>
      <c r="H163" s="21">
        <v>29579</v>
      </c>
      <c r="I163" s="21">
        <v>396982</v>
      </c>
      <c r="J163" s="21">
        <v>33063497</v>
      </c>
      <c r="K163" s="21">
        <v>193116</v>
      </c>
      <c r="L163" s="21">
        <v>2277</v>
      </c>
      <c r="M163" s="21">
        <v>1511</v>
      </c>
      <c r="N163" s="21">
        <v>7056051</v>
      </c>
      <c r="O163" s="21">
        <v>34990</v>
      </c>
      <c r="P163" s="21">
        <v>56</v>
      </c>
      <c r="Q163" s="21" t="str">
        <f>VLOOKUP(P163,Mapping!$A$1:$B$17,2,0)</f>
        <v>Texas</v>
      </c>
      <c r="R163" s="21">
        <v>110819174</v>
      </c>
      <c r="S163" s="21">
        <v>932751</v>
      </c>
    </row>
    <row r="164" ht="15.75" customHeight="1" spans="1:19">
      <c r="A164" s="22">
        <v>44100</v>
      </c>
      <c r="B164" s="22" t="str">
        <f t="shared" si="0"/>
        <v>2020_09</v>
      </c>
      <c r="C164" s="21">
        <v>196736</v>
      </c>
      <c r="D164" s="21">
        <v>873</v>
      </c>
      <c r="E164" s="21">
        <v>20002</v>
      </c>
      <c r="F164" s="21">
        <v>6143</v>
      </c>
      <c r="G164" s="21">
        <v>1225</v>
      </c>
      <c r="H164" s="21">
        <v>29670</v>
      </c>
      <c r="I164" s="21">
        <v>396369</v>
      </c>
      <c r="J164" s="21">
        <v>32870381</v>
      </c>
      <c r="K164" s="21">
        <v>277523</v>
      </c>
      <c r="L164" s="21">
        <v>2272</v>
      </c>
      <c r="M164" s="21">
        <v>1509</v>
      </c>
      <c r="N164" s="21">
        <v>7021061</v>
      </c>
      <c r="O164" s="21">
        <v>47268</v>
      </c>
      <c r="P164" s="21">
        <v>56</v>
      </c>
      <c r="Q164" s="21" t="str">
        <f>VLOOKUP(P164,Mapping!$A$1:$B$17,2,0)</f>
        <v>Texas</v>
      </c>
      <c r="R164" s="21">
        <v>109886423</v>
      </c>
      <c r="S164" s="21">
        <v>1141392</v>
      </c>
    </row>
    <row r="165" ht="15.75" customHeight="1" spans="1:19">
      <c r="A165" s="22">
        <v>44099</v>
      </c>
      <c r="B165" s="22" t="str">
        <f t="shared" si="0"/>
        <v>2020_09</v>
      </c>
      <c r="C165" s="21">
        <v>195863</v>
      </c>
      <c r="D165" s="21">
        <v>847</v>
      </c>
      <c r="E165" s="21">
        <v>19919</v>
      </c>
      <c r="F165" s="21">
        <v>6220</v>
      </c>
      <c r="G165" s="21">
        <v>1322</v>
      </c>
      <c r="H165" s="21">
        <v>29888</v>
      </c>
      <c r="I165" s="21">
        <v>395144</v>
      </c>
      <c r="J165" s="21">
        <v>32592858</v>
      </c>
      <c r="K165" s="21">
        <v>273712</v>
      </c>
      <c r="L165" s="21">
        <v>2264</v>
      </c>
      <c r="M165" s="21">
        <v>1508</v>
      </c>
      <c r="N165" s="21">
        <v>6973793</v>
      </c>
      <c r="O165" s="21">
        <v>55237</v>
      </c>
      <c r="P165" s="21">
        <v>56</v>
      </c>
      <c r="Q165" s="21" t="str">
        <f>VLOOKUP(P165,Mapping!$A$1:$B$17,2,0)</f>
        <v>Texas</v>
      </c>
      <c r="R165" s="21">
        <v>108745031</v>
      </c>
      <c r="S165" s="21">
        <v>1151382</v>
      </c>
    </row>
    <row r="166" ht="15.75" customHeight="1" spans="1:19">
      <c r="A166" s="22">
        <v>44098</v>
      </c>
      <c r="B166" s="22" t="str">
        <f t="shared" si="0"/>
        <v>2020_09</v>
      </c>
      <c r="C166" s="21">
        <v>195016</v>
      </c>
      <c r="D166" s="21">
        <v>938</v>
      </c>
      <c r="E166" s="21">
        <v>19555</v>
      </c>
      <c r="F166" s="21">
        <v>6274</v>
      </c>
      <c r="G166" s="21">
        <v>1484</v>
      </c>
      <c r="H166" s="21">
        <v>30159</v>
      </c>
      <c r="I166" s="21">
        <v>393822</v>
      </c>
      <c r="J166" s="21">
        <v>32319146</v>
      </c>
      <c r="K166" s="21">
        <v>254550</v>
      </c>
      <c r="L166" s="21">
        <v>2177</v>
      </c>
      <c r="M166" s="21">
        <v>1560</v>
      </c>
      <c r="N166" s="21">
        <v>6918556</v>
      </c>
      <c r="O166" s="21">
        <v>43341</v>
      </c>
      <c r="P166" s="21">
        <v>56</v>
      </c>
      <c r="Q166" s="21" t="str">
        <f>VLOOKUP(P166,Mapping!$A$1:$B$17,2,0)</f>
        <v>Texas</v>
      </c>
      <c r="R166" s="21">
        <v>107593649</v>
      </c>
      <c r="S166" s="21">
        <v>1010190</v>
      </c>
    </row>
    <row r="167" ht="15.75" customHeight="1" spans="1:19">
      <c r="A167" s="22">
        <v>44097</v>
      </c>
      <c r="B167" s="22" t="str">
        <f t="shared" si="0"/>
        <v>2020_09</v>
      </c>
      <c r="C167" s="21">
        <v>194078</v>
      </c>
      <c r="D167" s="21">
        <v>1156</v>
      </c>
      <c r="E167" s="21">
        <v>19452</v>
      </c>
      <c r="F167" s="21">
        <v>6200</v>
      </c>
      <c r="G167" s="21">
        <v>1454</v>
      </c>
      <c r="H167" s="21">
        <v>30015</v>
      </c>
      <c r="I167" s="21">
        <v>392338</v>
      </c>
      <c r="J167" s="21">
        <v>32064596</v>
      </c>
      <c r="K167" s="21">
        <v>223960</v>
      </c>
      <c r="L167" s="21">
        <v>2154</v>
      </c>
      <c r="M167" s="21">
        <v>1545</v>
      </c>
      <c r="N167" s="21">
        <v>6875215</v>
      </c>
      <c r="O167" s="21">
        <v>39498</v>
      </c>
      <c r="P167" s="21">
        <v>56</v>
      </c>
      <c r="Q167" s="21" t="str">
        <f>VLOOKUP(P167,Mapping!$A$1:$B$17,2,0)</f>
        <v>Texas</v>
      </c>
      <c r="R167" s="21">
        <v>106583459</v>
      </c>
      <c r="S167" s="21">
        <v>1013367</v>
      </c>
    </row>
    <row r="168" ht="15.75" customHeight="1" spans="1:19">
      <c r="A168" s="22">
        <v>44096</v>
      </c>
      <c r="B168" s="22" t="str">
        <f t="shared" si="0"/>
        <v>2020_09</v>
      </c>
      <c r="C168" s="21">
        <v>192922</v>
      </c>
      <c r="D168" s="21">
        <v>859</v>
      </c>
      <c r="E168" s="21">
        <v>19324</v>
      </c>
      <c r="F168" s="21">
        <v>6188</v>
      </c>
      <c r="G168" s="21">
        <v>1534</v>
      </c>
      <c r="H168" s="21">
        <v>29645</v>
      </c>
      <c r="I168" s="21">
        <v>390884</v>
      </c>
      <c r="J168" s="21">
        <v>31840636</v>
      </c>
      <c r="K168" s="21">
        <v>258099</v>
      </c>
      <c r="L168" s="21">
        <v>2130</v>
      </c>
      <c r="M168" s="21">
        <v>1558</v>
      </c>
      <c r="N168" s="21">
        <v>6835717</v>
      </c>
      <c r="O168" s="21">
        <v>48986</v>
      </c>
      <c r="P168" s="21">
        <v>56</v>
      </c>
      <c r="Q168" s="21" t="str">
        <f>VLOOKUP(P168,Mapping!$A$1:$B$17,2,0)</f>
        <v>Texas</v>
      </c>
      <c r="R168" s="21">
        <v>105570092</v>
      </c>
      <c r="S168" s="21">
        <v>917213</v>
      </c>
    </row>
    <row r="169" ht="15.75" customHeight="1" spans="1:19">
      <c r="A169" s="22">
        <v>44095</v>
      </c>
      <c r="B169" s="22" t="str">
        <f t="shared" si="0"/>
        <v>2020_09</v>
      </c>
      <c r="C169" s="21">
        <v>192063</v>
      </c>
      <c r="D169" s="21">
        <v>281</v>
      </c>
      <c r="E169" s="21">
        <v>19353</v>
      </c>
      <c r="F169" s="21">
        <v>6138</v>
      </c>
      <c r="G169" s="21">
        <v>1064</v>
      </c>
      <c r="H169" s="21">
        <v>28849</v>
      </c>
      <c r="I169" s="21">
        <v>389350</v>
      </c>
      <c r="J169" s="21">
        <v>31582537</v>
      </c>
      <c r="K169" s="21">
        <v>146752</v>
      </c>
      <c r="L169" s="21">
        <v>2116</v>
      </c>
      <c r="M169" s="21">
        <v>1570</v>
      </c>
      <c r="N169" s="21">
        <v>6786731</v>
      </c>
      <c r="O169" s="21">
        <v>39162</v>
      </c>
      <c r="P169" s="21">
        <v>56</v>
      </c>
      <c r="Q169" s="21" t="str">
        <f>VLOOKUP(P169,Mapping!$A$1:$B$17,2,0)</f>
        <v>Texas</v>
      </c>
      <c r="R169" s="21">
        <v>104652879</v>
      </c>
      <c r="S169" s="21">
        <v>750351</v>
      </c>
    </row>
    <row r="170" ht="15.75" customHeight="1" spans="1:19">
      <c r="A170" s="22">
        <v>44094</v>
      </c>
      <c r="B170" s="22" t="str">
        <f t="shared" si="0"/>
        <v>2020_09</v>
      </c>
      <c r="C170" s="21">
        <v>191782</v>
      </c>
      <c r="D170" s="21">
        <v>327</v>
      </c>
      <c r="E170" s="21">
        <v>19281</v>
      </c>
      <c r="F170" s="21">
        <v>6100</v>
      </c>
      <c r="G170" s="21">
        <v>525</v>
      </c>
      <c r="H170" s="21">
        <v>28724</v>
      </c>
      <c r="I170" s="21">
        <v>388286</v>
      </c>
      <c r="J170" s="21">
        <v>31435785</v>
      </c>
      <c r="K170" s="21">
        <v>265956</v>
      </c>
      <c r="L170" s="21">
        <v>2112</v>
      </c>
      <c r="M170" s="21">
        <v>1595</v>
      </c>
      <c r="N170" s="21">
        <v>6747569</v>
      </c>
      <c r="O170" s="21">
        <v>35533</v>
      </c>
      <c r="P170" s="21">
        <v>56</v>
      </c>
      <c r="Q170" s="21" t="str">
        <f>VLOOKUP(P170,Mapping!$A$1:$B$17,2,0)</f>
        <v>Texas</v>
      </c>
      <c r="R170" s="21">
        <v>103902528</v>
      </c>
      <c r="S170" s="21">
        <v>994272</v>
      </c>
    </row>
    <row r="171" ht="15.75" customHeight="1" spans="1:19">
      <c r="A171" s="22">
        <v>44093</v>
      </c>
      <c r="B171" s="22" t="str">
        <f t="shared" si="0"/>
        <v>2020_09</v>
      </c>
      <c r="C171" s="21">
        <v>191455</v>
      </c>
      <c r="D171" s="21">
        <v>747</v>
      </c>
      <c r="E171" s="21">
        <v>19243</v>
      </c>
      <c r="F171" s="21">
        <v>6163</v>
      </c>
      <c r="G171" s="21">
        <v>1051</v>
      </c>
      <c r="H171" s="21">
        <v>29185</v>
      </c>
      <c r="I171" s="21">
        <v>387761</v>
      </c>
      <c r="J171" s="21">
        <v>31169829</v>
      </c>
      <c r="K171" s="21">
        <v>279068</v>
      </c>
      <c r="L171" s="21">
        <v>2111</v>
      </c>
      <c r="M171" s="21">
        <v>1577</v>
      </c>
      <c r="N171" s="21">
        <v>6712036</v>
      </c>
      <c r="O171" s="21">
        <v>45668</v>
      </c>
      <c r="P171" s="21">
        <v>56</v>
      </c>
      <c r="Q171" s="21" t="str">
        <f>VLOOKUP(P171,Mapping!$A$1:$B$17,2,0)</f>
        <v>Texas</v>
      </c>
      <c r="R171" s="21">
        <v>102908256</v>
      </c>
      <c r="S171" s="21">
        <v>1169942</v>
      </c>
    </row>
    <row r="172" ht="15.75" customHeight="1" spans="1:19">
      <c r="A172" s="22">
        <v>44092</v>
      </c>
      <c r="B172" s="22" t="str">
        <f t="shared" si="0"/>
        <v>2020_09</v>
      </c>
      <c r="C172" s="21">
        <v>190708</v>
      </c>
      <c r="D172" s="21">
        <v>901</v>
      </c>
      <c r="E172" s="21">
        <v>19163</v>
      </c>
      <c r="F172" s="21">
        <v>6175</v>
      </c>
      <c r="G172" s="21">
        <v>1423</v>
      </c>
      <c r="H172" s="21">
        <v>29651</v>
      </c>
      <c r="I172" s="21">
        <v>386710</v>
      </c>
      <c r="J172" s="21">
        <v>30890761</v>
      </c>
      <c r="K172" s="21">
        <v>277046</v>
      </c>
      <c r="L172" s="21">
        <v>2107</v>
      </c>
      <c r="M172" s="21">
        <v>1608</v>
      </c>
      <c r="N172" s="21">
        <v>6666368</v>
      </c>
      <c r="O172" s="21">
        <v>46889</v>
      </c>
      <c r="P172" s="21">
        <v>56</v>
      </c>
      <c r="Q172" s="21" t="str">
        <f>VLOOKUP(P172,Mapping!$A$1:$B$17,2,0)</f>
        <v>Texas</v>
      </c>
      <c r="R172" s="21">
        <v>101738314</v>
      </c>
      <c r="S172" s="21">
        <v>1094695</v>
      </c>
    </row>
    <row r="173" ht="15.75" customHeight="1" spans="1:19">
      <c r="A173" s="22">
        <v>44091</v>
      </c>
      <c r="B173" s="22" t="str">
        <f t="shared" si="0"/>
        <v>2020_09</v>
      </c>
      <c r="C173" s="21">
        <v>189807</v>
      </c>
      <c r="D173" s="21">
        <v>880</v>
      </c>
      <c r="E173" s="21">
        <v>19057</v>
      </c>
      <c r="F173" s="21">
        <v>6285</v>
      </c>
      <c r="G173" s="21">
        <v>1549</v>
      </c>
      <c r="H173" s="21">
        <v>30035</v>
      </c>
      <c r="I173" s="21">
        <v>385287</v>
      </c>
      <c r="J173" s="21">
        <v>30613715</v>
      </c>
      <c r="K173" s="21">
        <v>245451</v>
      </c>
      <c r="L173" s="21">
        <v>2092</v>
      </c>
      <c r="M173" s="21">
        <v>1662</v>
      </c>
      <c r="N173" s="21">
        <v>6619479</v>
      </c>
      <c r="O173" s="21">
        <v>43642</v>
      </c>
      <c r="P173" s="21">
        <v>56</v>
      </c>
      <c r="Q173" s="21" t="str">
        <f>VLOOKUP(P173,Mapping!$A$1:$B$17,2,0)</f>
        <v>Texas</v>
      </c>
      <c r="R173" s="21">
        <v>100643619</v>
      </c>
      <c r="S173" s="21">
        <v>990095</v>
      </c>
    </row>
    <row r="174" ht="15.75" customHeight="1" spans="1:19">
      <c r="A174" s="22">
        <v>44090</v>
      </c>
      <c r="B174" s="22" t="str">
        <f t="shared" si="0"/>
        <v>2020_09</v>
      </c>
      <c r="C174" s="21">
        <v>188927</v>
      </c>
      <c r="D174" s="21">
        <v>1190</v>
      </c>
      <c r="E174" s="21">
        <v>18961</v>
      </c>
      <c r="F174" s="21">
        <v>6303</v>
      </c>
      <c r="G174" s="21">
        <v>1461</v>
      </c>
      <c r="H174" s="21">
        <v>30345</v>
      </c>
      <c r="I174" s="21">
        <v>383738</v>
      </c>
      <c r="J174" s="21">
        <v>30368264</v>
      </c>
      <c r="K174" s="21">
        <v>182360</v>
      </c>
      <c r="L174" s="21">
        <v>2090</v>
      </c>
      <c r="M174" s="21">
        <v>1647</v>
      </c>
      <c r="N174" s="21">
        <v>6575837</v>
      </c>
      <c r="O174" s="21">
        <v>40319</v>
      </c>
      <c r="P174" s="21">
        <v>56</v>
      </c>
      <c r="Q174" s="21" t="str">
        <f>VLOOKUP(P174,Mapping!$A$1:$B$17,2,0)</f>
        <v>Texas</v>
      </c>
      <c r="R174" s="21">
        <v>99653524</v>
      </c>
      <c r="S174" s="21">
        <v>839956</v>
      </c>
    </row>
    <row r="175" ht="15.75" customHeight="1" spans="1:19">
      <c r="A175" s="22">
        <v>44089</v>
      </c>
      <c r="B175" s="22" t="str">
        <f t="shared" si="0"/>
        <v>2020_09</v>
      </c>
      <c r="C175" s="21">
        <v>187737</v>
      </c>
      <c r="D175" s="21">
        <v>1034</v>
      </c>
      <c r="E175" s="21">
        <v>18847</v>
      </c>
      <c r="F175" s="21">
        <v>6308</v>
      </c>
      <c r="G175" s="21">
        <v>1484</v>
      </c>
      <c r="H175" s="21">
        <v>30427</v>
      </c>
      <c r="I175" s="21">
        <v>382277</v>
      </c>
      <c r="J175" s="21">
        <v>30185904</v>
      </c>
      <c r="K175" s="21">
        <v>216815</v>
      </c>
      <c r="L175" s="21">
        <v>2071</v>
      </c>
      <c r="M175" s="21">
        <v>1574</v>
      </c>
      <c r="N175" s="21">
        <v>6535518</v>
      </c>
      <c r="O175" s="21">
        <v>34778</v>
      </c>
      <c r="P175" s="21">
        <v>56</v>
      </c>
      <c r="Q175" s="21" t="str">
        <f>VLOOKUP(P175,Mapping!$A$1:$B$17,2,0)</f>
        <v>Texas</v>
      </c>
      <c r="R175" s="21">
        <v>98813568</v>
      </c>
      <c r="S175" s="21">
        <v>852734</v>
      </c>
    </row>
    <row r="176" ht="15.75" customHeight="1" spans="1:19">
      <c r="A176" s="22">
        <v>44088</v>
      </c>
      <c r="B176" s="22" t="str">
        <f t="shared" si="0"/>
        <v>2020_09</v>
      </c>
      <c r="C176" s="21">
        <v>186703</v>
      </c>
      <c r="D176" s="21">
        <v>407</v>
      </c>
      <c r="E176" s="21">
        <v>18748</v>
      </c>
      <c r="F176" s="21">
        <v>6249</v>
      </c>
      <c r="G176" s="21">
        <v>912</v>
      </c>
      <c r="H176" s="21">
        <v>30071</v>
      </c>
      <c r="I176" s="21">
        <v>380793</v>
      </c>
      <c r="J176" s="21">
        <v>29969089</v>
      </c>
      <c r="K176" s="21">
        <v>198825</v>
      </c>
      <c r="L176" s="21">
        <v>2061</v>
      </c>
      <c r="M176" s="21">
        <v>1513</v>
      </c>
      <c r="N176" s="21">
        <v>6500740</v>
      </c>
      <c r="O176" s="21">
        <v>33572</v>
      </c>
      <c r="P176" s="21">
        <v>56</v>
      </c>
      <c r="Q176" s="21" t="str">
        <f>VLOOKUP(P176,Mapping!$A$1:$B$17,2,0)</f>
        <v>Texas</v>
      </c>
      <c r="R176" s="21">
        <v>97960834</v>
      </c>
      <c r="S176" s="21">
        <v>821093</v>
      </c>
    </row>
    <row r="177" ht="15.75" customHeight="1" spans="1:19">
      <c r="A177" s="22">
        <v>44087</v>
      </c>
      <c r="B177" s="22" t="str">
        <f t="shared" si="0"/>
        <v>2020_09</v>
      </c>
      <c r="C177" s="21">
        <v>186296</v>
      </c>
      <c r="D177" s="21">
        <v>392</v>
      </c>
      <c r="E177" s="21">
        <v>18692</v>
      </c>
      <c r="F177" s="21">
        <v>6233</v>
      </c>
      <c r="G177" s="21">
        <v>545</v>
      </c>
      <c r="H177" s="21">
        <v>29921</v>
      </c>
      <c r="I177" s="21">
        <v>379881</v>
      </c>
      <c r="J177" s="21">
        <v>29770264</v>
      </c>
      <c r="K177" s="21">
        <v>226347</v>
      </c>
      <c r="L177" s="21">
        <v>2056</v>
      </c>
      <c r="M177" s="21">
        <v>1562</v>
      </c>
      <c r="N177" s="21">
        <v>6467168</v>
      </c>
      <c r="O177" s="21">
        <v>34579</v>
      </c>
      <c r="P177" s="21">
        <v>56</v>
      </c>
      <c r="Q177" s="21" t="str">
        <f>VLOOKUP(P177,Mapping!$A$1:$B$17,2,0)</f>
        <v>Texas</v>
      </c>
      <c r="R177" s="21">
        <v>97139741</v>
      </c>
      <c r="S177" s="21">
        <v>792700</v>
      </c>
    </row>
    <row r="178" ht="15.75" customHeight="1" spans="1:19">
      <c r="A178" s="22">
        <v>44086</v>
      </c>
      <c r="B178" s="22" t="str">
        <f t="shared" si="0"/>
        <v>2020_09</v>
      </c>
      <c r="C178" s="21">
        <v>185904</v>
      </c>
      <c r="D178" s="21">
        <v>817</v>
      </c>
      <c r="E178" s="21">
        <v>18648</v>
      </c>
      <c r="F178" s="21">
        <v>6451</v>
      </c>
      <c r="G178" s="21">
        <v>1145</v>
      </c>
      <c r="H178" s="21">
        <v>30758</v>
      </c>
      <c r="I178" s="21">
        <v>379336</v>
      </c>
      <c r="J178" s="21">
        <v>29543917</v>
      </c>
      <c r="K178" s="21">
        <v>227638</v>
      </c>
      <c r="L178" s="21">
        <v>2051</v>
      </c>
      <c r="M178" s="21">
        <v>1619</v>
      </c>
      <c r="N178" s="21">
        <v>6432589</v>
      </c>
      <c r="O178" s="21">
        <v>41850</v>
      </c>
      <c r="P178" s="21">
        <v>56</v>
      </c>
      <c r="Q178" s="21" t="str">
        <f>VLOOKUP(P178,Mapping!$A$1:$B$17,2,0)</f>
        <v>Texas</v>
      </c>
      <c r="R178" s="21">
        <v>96347041</v>
      </c>
      <c r="S178" s="21">
        <v>1020760</v>
      </c>
    </row>
    <row r="179" ht="15.75" customHeight="1" spans="1:19">
      <c r="A179" s="22">
        <v>44085</v>
      </c>
      <c r="B179" s="22" t="str">
        <f t="shared" si="0"/>
        <v>2020_09</v>
      </c>
      <c r="C179" s="21">
        <v>185087</v>
      </c>
      <c r="D179" s="21">
        <v>1015</v>
      </c>
      <c r="E179" s="21">
        <v>18549</v>
      </c>
      <c r="F179" s="21">
        <v>6376</v>
      </c>
      <c r="G179" s="21">
        <v>1510</v>
      </c>
      <c r="H179" s="21">
        <v>31530</v>
      </c>
      <c r="I179" s="21">
        <v>378191</v>
      </c>
      <c r="J179" s="21">
        <v>29316279</v>
      </c>
      <c r="K179" s="21">
        <v>244892</v>
      </c>
      <c r="L179" s="21">
        <v>2031</v>
      </c>
      <c r="M179" s="21">
        <v>1716</v>
      </c>
      <c r="N179" s="21">
        <v>6390739</v>
      </c>
      <c r="O179" s="21">
        <v>44698</v>
      </c>
      <c r="P179" s="21">
        <v>56</v>
      </c>
      <c r="Q179" s="21" t="str">
        <f>VLOOKUP(P179,Mapping!$A$1:$B$17,2,0)</f>
        <v>Texas</v>
      </c>
      <c r="R179" s="21">
        <v>95326281</v>
      </c>
      <c r="S179" s="21">
        <v>937575</v>
      </c>
    </row>
    <row r="180" ht="15.75" customHeight="1" spans="1:19">
      <c r="A180" s="22">
        <v>44084</v>
      </c>
      <c r="B180" s="22" t="str">
        <f t="shared" si="0"/>
        <v>2020_09</v>
      </c>
      <c r="C180" s="21">
        <v>184072</v>
      </c>
      <c r="D180" s="21">
        <v>1161</v>
      </c>
      <c r="E180" s="21">
        <v>18453</v>
      </c>
      <c r="F180" s="21">
        <v>6522</v>
      </c>
      <c r="G180" s="21">
        <v>1498</v>
      </c>
      <c r="H180" s="21">
        <v>32521</v>
      </c>
      <c r="I180" s="21">
        <v>376681</v>
      </c>
      <c r="J180" s="21">
        <v>29071387</v>
      </c>
      <c r="K180" s="21">
        <v>197077</v>
      </c>
      <c r="L180" s="21">
        <v>2008</v>
      </c>
      <c r="M180" s="21">
        <v>1923</v>
      </c>
      <c r="N180" s="21">
        <v>6346041</v>
      </c>
      <c r="O180" s="21">
        <v>37409</v>
      </c>
      <c r="P180" s="21">
        <v>56</v>
      </c>
      <c r="Q180" s="21" t="str">
        <f>VLOOKUP(P180,Mapping!$A$1:$B$17,2,0)</f>
        <v>Texas</v>
      </c>
      <c r="R180" s="21">
        <v>94388706</v>
      </c>
      <c r="S180" s="21">
        <v>821387</v>
      </c>
    </row>
    <row r="181" ht="15.75" customHeight="1" spans="1:19">
      <c r="A181" s="22">
        <v>44083</v>
      </c>
      <c r="B181" s="22" t="str">
        <f t="shared" si="0"/>
        <v>2020_09</v>
      </c>
      <c r="C181" s="21">
        <v>182911</v>
      </c>
      <c r="D181" s="21">
        <v>1088</v>
      </c>
      <c r="E181" s="21">
        <v>18322</v>
      </c>
      <c r="F181" s="21">
        <v>6659</v>
      </c>
      <c r="G181" s="21">
        <v>1970</v>
      </c>
      <c r="H181" s="21">
        <v>32653</v>
      </c>
      <c r="I181" s="21">
        <v>375183</v>
      </c>
      <c r="J181" s="21">
        <v>28874310</v>
      </c>
      <c r="K181" s="21">
        <v>191966</v>
      </c>
      <c r="L181" s="21">
        <v>1994</v>
      </c>
      <c r="M181" s="21">
        <v>1906</v>
      </c>
      <c r="N181" s="21">
        <v>6308632</v>
      </c>
      <c r="O181" s="21">
        <v>30733</v>
      </c>
      <c r="P181" s="21">
        <v>56</v>
      </c>
      <c r="Q181" s="21" t="str">
        <f>VLOOKUP(P181,Mapping!$A$1:$B$17,2,0)</f>
        <v>Texas</v>
      </c>
      <c r="R181" s="21">
        <v>93567319</v>
      </c>
      <c r="S181" s="21">
        <v>751002</v>
      </c>
    </row>
    <row r="182" ht="15.75" customHeight="1" spans="1:19">
      <c r="A182" s="22">
        <v>44082</v>
      </c>
      <c r="B182" s="22" t="str">
        <f t="shared" si="0"/>
        <v>2020_09</v>
      </c>
      <c r="C182" s="21">
        <v>181823</v>
      </c>
      <c r="D182" s="21">
        <v>347</v>
      </c>
      <c r="E182" s="21">
        <v>18189</v>
      </c>
      <c r="F182" s="21">
        <v>6543</v>
      </c>
      <c r="G182" s="21">
        <v>934</v>
      </c>
      <c r="H182" s="21">
        <v>32339</v>
      </c>
      <c r="I182" s="21">
        <v>373213</v>
      </c>
      <c r="J182" s="21">
        <v>28682344</v>
      </c>
      <c r="K182" s="21">
        <v>123290</v>
      </c>
      <c r="L182" s="21">
        <v>1975</v>
      </c>
      <c r="M182" s="21">
        <v>1881</v>
      </c>
      <c r="N182" s="21">
        <v>6277899</v>
      </c>
      <c r="O182" s="21">
        <v>22310</v>
      </c>
      <c r="P182" s="21">
        <v>56</v>
      </c>
      <c r="Q182" s="21" t="str">
        <f>VLOOKUP(P182,Mapping!$A$1:$B$17,2,0)</f>
        <v>Texas</v>
      </c>
      <c r="R182" s="21">
        <v>92816317</v>
      </c>
      <c r="S182" s="21">
        <v>546859</v>
      </c>
    </row>
    <row r="183" ht="15.75" customHeight="1" spans="1:19">
      <c r="A183" s="22">
        <v>44081</v>
      </c>
      <c r="B183" s="22" t="str">
        <f t="shared" si="0"/>
        <v>2020_09</v>
      </c>
      <c r="C183" s="21">
        <v>181476</v>
      </c>
      <c r="D183" s="21">
        <v>227</v>
      </c>
      <c r="E183" s="21">
        <v>18156</v>
      </c>
      <c r="F183" s="21">
        <v>6630</v>
      </c>
      <c r="G183" s="21">
        <v>474</v>
      </c>
      <c r="H183" s="21">
        <v>32116</v>
      </c>
      <c r="I183" s="21">
        <v>372279</v>
      </c>
      <c r="J183" s="21">
        <v>28559054</v>
      </c>
      <c r="K183" s="21">
        <v>191875</v>
      </c>
      <c r="L183" s="21">
        <v>1967</v>
      </c>
      <c r="M183" s="21">
        <v>1879</v>
      </c>
      <c r="N183" s="21">
        <v>6255589</v>
      </c>
      <c r="O183" s="21">
        <v>28117</v>
      </c>
      <c r="P183" s="21">
        <v>56</v>
      </c>
      <c r="Q183" s="21" t="str">
        <f>VLOOKUP(P183,Mapping!$A$1:$B$17,2,0)</f>
        <v>Texas</v>
      </c>
      <c r="R183" s="21">
        <v>92269458</v>
      </c>
      <c r="S183" s="21">
        <v>670866</v>
      </c>
    </row>
    <row r="184" ht="15.75" customHeight="1" spans="1:19">
      <c r="A184" s="22">
        <v>44080</v>
      </c>
      <c r="B184" s="22" t="str">
        <f t="shared" si="0"/>
        <v>2020_09</v>
      </c>
      <c r="C184" s="21">
        <v>181249</v>
      </c>
      <c r="D184" s="21">
        <v>452</v>
      </c>
      <c r="E184" s="21">
        <v>18125</v>
      </c>
      <c r="F184" s="21">
        <v>6700</v>
      </c>
      <c r="G184" s="21">
        <v>499</v>
      </c>
      <c r="H184" s="21">
        <v>32497</v>
      </c>
      <c r="I184" s="21">
        <v>371805</v>
      </c>
      <c r="J184" s="21">
        <v>28367179</v>
      </c>
      <c r="K184" s="21">
        <v>206134</v>
      </c>
      <c r="L184" s="21">
        <v>1960</v>
      </c>
      <c r="M184" s="21">
        <v>1912</v>
      </c>
      <c r="N184" s="21">
        <v>6227472</v>
      </c>
      <c r="O184" s="21">
        <v>33033</v>
      </c>
      <c r="P184" s="21">
        <v>56</v>
      </c>
      <c r="Q184" s="21" t="str">
        <f>VLOOKUP(P184,Mapping!$A$1:$B$17,2,0)</f>
        <v>Texas</v>
      </c>
      <c r="R184" s="21">
        <v>91598592</v>
      </c>
      <c r="S184" s="21">
        <v>764565</v>
      </c>
    </row>
    <row r="185" ht="15.75" customHeight="1" spans="1:19">
      <c r="A185" s="22">
        <v>44079</v>
      </c>
      <c r="B185" s="22" t="str">
        <f t="shared" si="0"/>
        <v>2020_09</v>
      </c>
      <c r="C185" s="21">
        <v>180797</v>
      </c>
      <c r="D185" s="21">
        <v>926</v>
      </c>
      <c r="E185" s="21">
        <v>18089</v>
      </c>
      <c r="F185" s="21">
        <v>6766</v>
      </c>
      <c r="G185" s="21">
        <v>1173</v>
      </c>
      <c r="H185" s="21">
        <v>33626</v>
      </c>
      <c r="I185" s="21">
        <v>371306</v>
      </c>
      <c r="J185" s="21">
        <v>28161045</v>
      </c>
      <c r="K185" s="21">
        <v>218536</v>
      </c>
      <c r="L185" s="21">
        <v>1956</v>
      </c>
      <c r="M185" s="21">
        <v>1956</v>
      </c>
      <c r="N185" s="21">
        <v>6194439</v>
      </c>
      <c r="O185" s="21">
        <v>44860</v>
      </c>
      <c r="P185" s="21">
        <v>56</v>
      </c>
      <c r="Q185" s="21" t="str">
        <f>VLOOKUP(P185,Mapping!$A$1:$B$17,2,0)</f>
        <v>Texas</v>
      </c>
      <c r="R185" s="21">
        <v>90834027</v>
      </c>
      <c r="S185" s="21">
        <v>993565</v>
      </c>
    </row>
    <row r="186" ht="15.75" customHeight="1" spans="1:19">
      <c r="A186" s="22">
        <v>44078</v>
      </c>
      <c r="B186" s="22" t="str">
        <f t="shared" si="0"/>
        <v>2020_09</v>
      </c>
      <c r="C186" s="21">
        <v>179871</v>
      </c>
      <c r="D186" s="21">
        <v>999</v>
      </c>
      <c r="E186" s="21">
        <v>18012</v>
      </c>
      <c r="F186" s="21">
        <v>6922</v>
      </c>
      <c r="G186" s="21">
        <v>1249</v>
      </c>
      <c r="H186" s="21">
        <v>34177</v>
      </c>
      <c r="I186" s="21">
        <v>370133</v>
      </c>
      <c r="J186" s="21">
        <v>27942509</v>
      </c>
      <c r="K186" s="21">
        <v>256511</v>
      </c>
      <c r="L186" s="21">
        <v>1943</v>
      </c>
      <c r="M186" s="21">
        <v>1998</v>
      </c>
      <c r="N186" s="21">
        <v>6149579</v>
      </c>
      <c r="O186" s="21">
        <v>51600</v>
      </c>
      <c r="P186" s="21">
        <v>56</v>
      </c>
      <c r="Q186" s="21" t="str">
        <f>VLOOKUP(P186,Mapping!$A$1:$B$17,2,0)</f>
        <v>Texas</v>
      </c>
      <c r="R186" s="21">
        <v>89840462</v>
      </c>
      <c r="S186" s="21">
        <v>1089037</v>
      </c>
    </row>
    <row r="187" ht="15.75" customHeight="1" spans="1:19">
      <c r="A187" s="22">
        <v>44077</v>
      </c>
      <c r="B187" s="22" t="str">
        <f t="shared" si="0"/>
        <v>2020_09</v>
      </c>
      <c r="C187" s="21">
        <v>178872</v>
      </c>
      <c r="D187" s="21">
        <v>1072</v>
      </c>
      <c r="E187" s="21">
        <v>17894</v>
      </c>
      <c r="F187" s="21">
        <v>6923</v>
      </c>
      <c r="G187" s="21">
        <v>1488</v>
      </c>
      <c r="H187" s="21">
        <v>34753</v>
      </c>
      <c r="I187" s="21">
        <v>368884</v>
      </c>
      <c r="J187" s="21">
        <v>27685998</v>
      </c>
      <c r="K187" s="21">
        <v>227081</v>
      </c>
      <c r="L187" s="21">
        <v>1928</v>
      </c>
      <c r="M187" s="21">
        <v>2038</v>
      </c>
      <c r="N187" s="21">
        <v>6097979</v>
      </c>
      <c r="O187" s="21">
        <v>44643</v>
      </c>
      <c r="P187" s="21">
        <v>56</v>
      </c>
      <c r="Q187" s="21" t="str">
        <f>VLOOKUP(P187,Mapping!$A$1:$B$17,2,0)</f>
        <v>Texas</v>
      </c>
      <c r="R187" s="21">
        <v>88751425</v>
      </c>
      <c r="S187" s="21">
        <v>909820</v>
      </c>
    </row>
    <row r="188" ht="15.75" customHeight="1" spans="1:19">
      <c r="A188" s="22">
        <v>44076</v>
      </c>
      <c r="B188" s="22" t="str">
        <f t="shared" si="0"/>
        <v>2020_09</v>
      </c>
      <c r="C188" s="21">
        <v>177800</v>
      </c>
      <c r="D188" s="21">
        <v>1035</v>
      </c>
      <c r="E188" s="21">
        <v>17784</v>
      </c>
      <c r="F188" s="21">
        <v>7091</v>
      </c>
      <c r="G188" s="21">
        <v>1521</v>
      </c>
      <c r="H188" s="21">
        <v>35660</v>
      </c>
      <c r="I188" s="21">
        <v>367396</v>
      </c>
      <c r="J188" s="21">
        <v>27458917</v>
      </c>
      <c r="K188" s="21">
        <v>211097</v>
      </c>
      <c r="L188" s="21">
        <v>1918</v>
      </c>
      <c r="M188" s="21">
        <v>2027</v>
      </c>
      <c r="N188" s="21">
        <v>6053336</v>
      </c>
      <c r="O188" s="21">
        <v>30655</v>
      </c>
      <c r="P188" s="21">
        <v>56</v>
      </c>
      <c r="Q188" s="21" t="str">
        <f>VLOOKUP(P188,Mapping!$A$1:$B$17,2,0)</f>
        <v>Texas</v>
      </c>
      <c r="R188" s="21">
        <v>87841605</v>
      </c>
      <c r="S188" s="21">
        <v>796145</v>
      </c>
    </row>
    <row r="189" ht="15.75" customHeight="1" spans="1:19">
      <c r="A189" s="22">
        <v>44075</v>
      </c>
      <c r="B189" s="22" t="str">
        <f t="shared" si="0"/>
        <v>2020_09</v>
      </c>
      <c r="C189" s="21">
        <v>176765</v>
      </c>
      <c r="D189" s="21">
        <v>1014</v>
      </c>
      <c r="E189" s="21">
        <v>17655</v>
      </c>
      <c r="F189" s="21">
        <v>7084</v>
      </c>
      <c r="G189" s="21">
        <v>1867</v>
      </c>
      <c r="H189" s="21">
        <v>35338</v>
      </c>
      <c r="I189" s="21">
        <v>365875</v>
      </c>
      <c r="J189" s="21">
        <v>27247820</v>
      </c>
      <c r="K189" s="21">
        <v>179210</v>
      </c>
      <c r="L189" s="21">
        <v>1902</v>
      </c>
      <c r="M189" s="21">
        <v>2041</v>
      </c>
      <c r="N189" s="21">
        <v>6022681</v>
      </c>
      <c r="O189" s="21">
        <v>42242</v>
      </c>
      <c r="P189" s="21">
        <v>56</v>
      </c>
      <c r="Q189" s="21" t="str">
        <f>VLOOKUP(P189,Mapping!$A$1:$B$17,2,0)</f>
        <v>Texas</v>
      </c>
      <c r="R189" s="21">
        <v>87045460</v>
      </c>
      <c r="S189" s="21">
        <v>796530</v>
      </c>
    </row>
    <row r="190" ht="15.75" customHeight="1" spans="1:19">
      <c r="A190" s="22">
        <v>44074</v>
      </c>
      <c r="B190" s="22" t="str">
        <f t="shared" si="0"/>
        <v>2020_08</v>
      </c>
      <c r="C190" s="21">
        <v>175751</v>
      </c>
      <c r="D190" s="21">
        <v>380</v>
      </c>
      <c r="E190" s="21">
        <v>17537</v>
      </c>
      <c r="F190" s="21">
        <v>7047</v>
      </c>
      <c r="G190" s="21">
        <v>710</v>
      </c>
      <c r="H190" s="21">
        <v>35453</v>
      </c>
      <c r="I190" s="21">
        <v>364008</v>
      </c>
      <c r="J190" s="21">
        <v>27068610</v>
      </c>
      <c r="K190" s="21">
        <v>180728</v>
      </c>
      <c r="L190" s="21">
        <v>1877</v>
      </c>
      <c r="M190" s="21">
        <v>2075</v>
      </c>
      <c r="N190" s="21">
        <v>5980439</v>
      </c>
      <c r="O190" s="21">
        <v>31720</v>
      </c>
      <c r="P190" s="21">
        <v>56</v>
      </c>
      <c r="Q190" s="21" t="str">
        <f>VLOOKUP(P190,Mapping!$A$1:$B$17,2,0)</f>
        <v>Texas</v>
      </c>
      <c r="R190" s="21">
        <v>86248930</v>
      </c>
      <c r="S190" s="21">
        <v>680649</v>
      </c>
    </row>
    <row r="191" ht="15.75" customHeight="1" spans="1:19">
      <c r="A191" s="22">
        <v>44073</v>
      </c>
      <c r="B191" s="22" t="str">
        <f t="shared" si="0"/>
        <v>2020_08</v>
      </c>
      <c r="C191" s="21">
        <v>175371</v>
      </c>
      <c r="D191" s="21">
        <v>477</v>
      </c>
      <c r="E191" s="21">
        <v>17439</v>
      </c>
      <c r="F191" s="21">
        <v>7268</v>
      </c>
      <c r="G191" s="21">
        <v>662</v>
      </c>
      <c r="H191" s="21">
        <v>35801</v>
      </c>
      <c r="I191" s="21">
        <v>363298</v>
      </c>
      <c r="J191" s="21">
        <v>26887882</v>
      </c>
      <c r="K191" s="21">
        <v>220802</v>
      </c>
      <c r="L191" s="21">
        <v>1870</v>
      </c>
      <c r="M191" s="21">
        <v>2055</v>
      </c>
      <c r="N191" s="21">
        <v>5948719</v>
      </c>
      <c r="O191" s="21">
        <v>38766</v>
      </c>
      <c r="P191" s="21">
        <v>56</v>
      </c>
      <c r="Q191" s="21" t="str">
        <f>VLOOKUP(P191,Mapping!$A$1:$B$17,2,0)</f>
        <v>Texas</v>
      </c>
      <c r="R191" s="21">
        <v>85568281</v>
      </c>
      <c r="S191" s="21">
        <v>823350</v>
      </c>
    </row>
    <row r="192" ht="15.75" customHeight="1" spans="1:19">
      <c r="A192" s="22">
        <v>44072</v>
      </c>
      <c r="B192" s="22" t="str">
        <f t="shared" si="0"/>
        <v>2020_08</v>
      </c>
      <c r="C192" s="21">
        <v>174894</v>
      </c>
      <c r="D192" s="21">
        <v>1017</v>
      </c>
      <c r="E192" s="21">
        <v>17401</v>
      </c>
      <c r="F192" s="21">
        <v>7413</v>
      </c>
      <c r="G192" s="21">
        <v>1299</v>
      </c>
      <c r="H192" s="21">
        <v>36516</v>
      </c>
      <c r="I192" s="21">
        <v>362636</v>
      </c>
      <c r="J192" s="21">
        <v>26667080</v>
      </c>
      <c r="K192" s="21">
        <v>257166</v>
      </c>
      <c r="L192" s="21">
        <v>1864</v>
      </c>
      <c r="M192" s="21">
        <v>2062</v>
      </c>
      <c r="N192" s="21">
        <v>5909953</v>
      </c>
      <c r="O192" s="21">
        <v>43995</v>
      </c>
      <c r="P192" s="21">
        <v>56</v>
      </c>
      <c r="Q192" s="21" t="str">
        <f>VLOOKUP(P192,Mapping!$A$1:$B$17,2,0)</f>
        <v>Texas</v>
      </c>
      <c r="R192" s="21">
        <v>84744931</v>
      </c>
      <c r="S192" s="21">
        <v>947087</v>
      </c>
    </row>
    <row r="193" ht="15.75" customHeight="1" spans="1:19">
      <c r="A193" s="22">
        <v>44071</v>
      </c>
      <c r="B193" s="22" t="str">
        <f t="shared" si="0"/>
        <v>2020_08</v>
      </c>
      <c r="C193" s="21">
        <v>173877</v>
      </c>
      <c r="D193" s="21">
        <v>1020</v>
      </c>
      <c r="E193" s="21">
        <v>17304</v>
      </c>
      <c r="F193" s="21">
        <v>7564</v>
      </c>
      <c r="G193" s="21">
        <v>1642</v>
      </c>
      <c r="H193" s="21">
        <v>37356</v>
      </c>
      <c r="I193" s="21">
        <v>361337</v>
      </c>
      <c r="J193" s="21">
        <v>26409914</v>
      </c>
      <c r="K193" s="21">
        <v>224635</v>
      </c>
      <c r="L193" s="21">
        <v>1856</v>
      </c>
      <c r="M193" s="21">
        <v>2087</v>
      </c>
      <c r="N193" s="21">
        <v>5865958</v>
      </c>
      <c r="O193" s="21">
        <v>46115</v>
      </c>
      <c r="P193" s="21">
        <v>56</v>
      </c>
      <c r="Q193" s="21" t="str">
        <f>VLOOKUP(P193,Mapping!$A$1:$B$17,2,0)</f>
        <v>Texas</v>
      </c>
      <c r="R193" s="21">
        <v>83797844</v>
      </c>
      <c r="S193" s="21">
        <v>938465</v>
      </c>
    </row>
    <row r="194" ht="15.75" customHeight="1" spans="1:19">
      <c r="A194" s="22">
        <v>44070</v>
      </c>
      <c r="B194" s="22" t="str">
        <f t="shared" si="0"/>
        <v>2020_08</v>
      </c>
      <c r="C194" s="21">
        <v>172857</v>
      </c>
      <c r="D194" s="21">
        <v>1128</v>
      </c>
      <c r="E194" s="21">
        <v>17181</v>
      </c>
      <c r="F194" s="21">
        <v>7712</v>
      </c>
      <c r="G194" s="21">
        <v>1654</v>
      </c>
      <c r="H194" s="21">
        <v>37498</v>
      </c>
      <c r="I194" s="21">
        <v>359695</v>
      </c>
      <c r="J194" s="21">
        <v>26185279</v>
      </c>
      <c r="K194" s="21">
        <v>243599</v>
      </c>
      <c r="L194" s="21">
        <v>1831</v>
      </c>
      <c r="M194" s="21">
        <v>2128</v>
      </c>
      <c r="N194" s="21">
        <v>5819843</v>
      </c>
      <c r="O194" s="21">
        <v>44111</v>
      </c>
      <c r="P194" s="21">
        <v>56</v>
      </c>
      <c r="Q194" s="21" t="str">
        <f>VLOOKUP(P194,Mapping!$A$1:$B$17,2,0)</f>
        <v>Texas</v>
      </c>
      <c r="R194" s="21">
        <v>82859379</v>
      </c>
      <c r="S194" s="21">
        <v>857577</v>
      </c>
    </row>
    <row r="195" ht="15.75" customHeight="1" spans="1:19">
      <c r="A195" s="22">
        <v>44069</v>
      </c>
      <c r="B195" s="22" t="str">
        <f t="shared" si="0"/>
        <v>2020_08</v>
      </c>
      <c r="C195" s="21">
        <v>171729</v>
      </c>
      <c r="D195" s="21">
        <v>1300</v>
      </c>
      <c r="E195" s="21">
        <v>17046</v>
      </c>
      <c r="F195" s="21">
        <v>7742</v>
      </c>
      <c r="G195" s="21">
        <v>1804</v>
      </c>
      <c r="H195" s="21">
        <v>38515</v>
      </c>
      <c r="I195" s="21">
        <v>358041</v>
      </c>
      <c r="J195" s="21">
        <v>25941680</v>
      </c>
      <c r="K195" s="21">
        <v>216584</v>
      </c>
      <c r="L195" s="21">
        <v>1809</v>
      </c>
      <c r="M195" s="21">
        <v>2143</v>
      </c>
      <c r="N195" s="21">
        <v>5775732</v>
      </c>
      <c r="O195" s="21">
        <v>44331</v>
      </c>
      <c r="P195" s="21">
        <v>56</v>
      </c>
      <c r="Q195" s="21" t="str">
        <f>VLOOKUP(P195,Mapping!$A$1:$B$17,2,0)</f>
        <v>Texas</v>
      </c>
      <c r="R195" s="21">
        <v>82001802</v>
      </c>
      <c r="S195" s="21">
        <v>772668</v>
      </c>
    </row>
    <row r="196" ht="15.75" customHeight="1" spans="1:19">
      <c r="A196" s="22">
        <v>44068</v>
      </c>
      <c r="B196" s="22" t="str">
        <f t="shared" si="0"/>
        <v>2020_08</v>
      </c>
      <c r="C196" s="21">
        <v>170429</v>
      </c>
      <c r="D196" s="21">
        <v>1140</v>
      </c>
      <c r="E196" s="21">
        <v>16920</v>
      </c>
      <c r="F196" s="21">
        <v>7854</v>
      </c>
      <c r="G196" s="21">
        <v>1988</v>
      </c>
      <c r="H196" s="21">
        <v>38831</v>
      </c>
      <c r="I196" s="21">
        <v>356237</v>
      </c>
      <c r="J196" s="21">
        <v>25725096</v>
      </c>
      <c r="K196" s="21">
        <v>224504</v>
      </c>
      <c r="L196" s="21">
        <v>1789</v>
      </c>
      <c r="M196" s="21">
        <v>2161</v>
      </c>
      <c r="N196" s="21">
        <v>5731401</v>
      </c>
      <c r="O196" s="21">
        <v>36839</v>
      </c>
      <c r="P196" s="21">
        <v>56</v>
      </c>
      <c r="Q196" s="21" t="str">
        <f>VLOOKUP(P196,Mapping!$A$1:$B$17,2,0)</f>
        <v>Texas</v>
      </c>
      <c r="R196" s="21">
        <v>81229134</v>
      </c>
      <c r="S196" s="21">
        <v>743872</v>
      </c>
    </row>
    <row r="197" ht="15.75" customHeight="1" spans="1:19">
      <c r="A197" s="22">
        <v>44067</v>
      </c>
      <c r="B197" s="22" t="str">
        <f t="shared" si="0"/>
        <v>2020_08</v>
      </c>
      <c r="C197" s="21">
        <v>169289</v>
      </c>
      <c r="D197" s="21">
        <v>341</v>
      </c>
      <c r="E197" s="21">
        <v>16787</v>
      </c>
      <c r="F197" s="21">
        <v>7854</v>
      </c>
      <c r="G197" s="21">
        <v>1031</v>
      </c>
      <c r="H197" s="21">
        <v>38806</v>
      </c>
      <c r="I197" s="21">
        <v>354249</v>
      </c>
      <c r="J197" s="21">
        <v>25500592</v>
      </c>
      <c r="K197" s="21">
        <v>219639</v>
      </c>
      <c r="L197" s="21">
        <v>1764</v>
      </c>
      <c r="M197" s="21">
        <v>2112</v>
      </c>
      <c r="N197" s="21">
        <v>5694562</v>
      </c>
      <c r="O197" s="21">
        <v>34543</v>
      </c>
      <c r="P197" s="21">
        <v>56</v>
      </c>
      <c r="Q197" s="21" t="str">
        <f>VLOOKUP(P197,Mapping!$A$1:$B$17,2,0)</f>
        <v>Texas</v>
      </c>
      <c r="R197" s="21">
        <v>80485262</v>
      </c>
      <c r="S197" s="21">
        <v>714951</v>
      </c>
    </row>
    <row r="198" ht="15.75" customHeight="1" spans="1:19">
      <c r="A198" s="22">
        <v>44066</v>
      </c>
      <c r="B198" s="22" t="str">
        <f t="shared" si="0"/>
        <v>2020_08</v>
      </c>
      <c r="C198" s="21">
        <v>168948</v>
      </c>
      <c r="D198" s="21">
        <v>577</v>
      </c>
      <c r="E198" s="21">
        <v>16697</v>
      </c>
      <c r="F198" s="21">
        <v>7949</v>
      </c>
      <c r="G198" s="21">
        <v>698</v>
      </c>
      <c r="H198" s="21">
        <v>39064</v>
      </c>
      <c r="I198" s="21">
        <v>353218</v>
      </c>
      <c r="J198" s="21">
        <v>25280953</v>
      </c>
      <c r="K198" s="21">
        <v>128482</v>
      </c>
      <c r="L198" s="21">
        <v>1737</v>
      </c>
      <c r="M198" s="21">
        <v>2131</v>
      </c>
      <c r="N198" s="21">
        <v>5660019</v>
      </c>
      <c r="O198" s="21">
        <v>37900</v>
      </c>
      <c r="P198" s="21">
        <v>56</v>
      </c>
      <c r="Q198" s="21" t="str">
        <f>VLOOKUP(P198,Mapping!$A$1:$B$17,2,0)</f>
        <v>Texas</v>
      </c>
      <c r="R198" s="21">
        <v>79770311</v>
      </c>
      <c r="S198" s="21">
        <v>725718</v>
      </c>
    </row>
    <row r="199" ht="15.75" customHeight="1" spans="1:19">
      <c r="A199" s="22">
        <v>44065</v>
      </c>
      <c r="B199" s="22" t="str">
        <f t="shared" si="0"/>
        <v>2020_08</v>
      </c>
      <c r="C199" s="21">
        <v>168371</v>
      </c>
      <c r="D199" s="21">
        <v>1035</v>
      </c>
      <c r="E199" s="21">
        <v>16657</v>
      </c>
      <c r="F199" s="21">
        <v>8207</v>
      </c>
      <c r="G199" s="21">
        <v>1603</v>
      </c>
      <c r="H199" s="21">
        <v>40017</v>
      </c>
      <c r="I199" s="21">
        <v>352520</v>
      </c>
      <c r="J199" s="21">
        <v>25152471</v>
      </c>
      <c r="K199" s="21">
        <v>229726</v>
      </c>
      <c r="L199" s="21">
        <v>1736</v>
      </c>
      <c r="M199" s="21">
        <v>2204</v>
      </c>
      <c r="N199" s="21">
        <v>5622119</v>
      </c>
      <c r="O199" s="21">
        <v>46054</v>
      </c>
      <c r="P199" s="21">
        <v>56</v>
      </c>
      <c r="Q199" s="21" t="str">
        <f>VLOOKUP(P199,Mapping!$A$1:$B$17,2,0)</f>
        <v>Texas</v>
      </c>
      <c r="R199" s="21">
        <v>79044593</v>
      </c>
      <c r="S199" s="21">
        <v>908182</v>
      </c>
    </row>
    <row r="200" ht="15.75" customHeight="1" spans="1:19">
      <c r="A200" s="22">
        <v>44064</v>
      </c>
      <c r="B200" s="22" t="str">
        <f t="shared" si="0"/>
        <v>2020_08</v>
      </c>
      <c r="C200" s="21">
        <v>167336</v>
      </c>
      <c r="D200" s="21">
        <v>1119</v>
      </c>
      <c r="E200" s="21">
        <v>16563</v>
      </c>
      <c r="F200" s="21">
        <v>8358</v>
      </c>
      <c r="G200" s="21">
        <v>1783</v>
      </c>
      <c r="H200" s="21">
        <v>41049</v>
      </c>
      <c r="I200" s="21">
        <v>350917</v>
      </c>
      <c r="J200" s="21">
        <v>24922745</v>
      </c>
      <c r="K200" s="21">
        <v>251599</v>
      </c>
      <c r="L200" s="21">
        <v>1730</v>
      </c>
      <c r="M200" s="21">
        <v>2288</v>
      </c>
      <c r="N200" s="21">
        <v>5576065</v>
      </c>
      <c r="O200" s="21">
        <v>46456</v>
      </c>
      <c r="P200" s="21">
        <v>56</v>
      </c>
      <c r="Q200" s="21" t="str">
        <f>VLOOKUP(P200,Mapping!$A$1:$B$17,2,0)</f>
        <v>Texas</v>
      </c>
      <c r="R200" s="21">
        <v>78136411</v>
      </c>
      <c r="S200" s="21">
        <v>915434</v>
      </c>
    </row>
    <row r="201" ht="15.75" customHeight="1" spans="1:19">
      <c r="A201" s="22">
        <v>44063</v>
      </c>
      <c r="B201" s="22" t="str">
        <f t="shared" si="0"/>
        <v>2020_08</v>
      </c>
      <c r="C201" s="21">
        <v>166217</v>
      </c>
      <c r="D201" s="21">
        <v>1129</v>
      </c>
      <c r="E201" s="21">
        <v>16487</v>
      </c>
      <c r="F201" s="21">
        <v>8486</v>
      </c>
      <c r="G201" s="21">
        <v>1983</v>
      </c>
      <c r="H201" s="21">
        <v>42109</v>
      </c>
      <c r="I201" s="21">
        <v>349134</v>
      </c>
      <c r="J201" s="21">
        <v>24671146</v>
      </c>
      <c r="K201" s="21">
        <v>208472</v>
      </c>
      <c r="L201" s="21">
        <v>1716</v>
      </c>
      <c r="M201" s="21">
        <v>2330</v>
      </c>
      <c r="N201" s="21">
        <v>5529609</v>
      </c>
      <c r="O201" s="21">
        <v>43844</v>
      </c>
      <c r="P201" s="21">
        <v>56</v>
      </c>
      <c r="Q201" s="21" t="str">
        <f>VLOOKUP(P201,Mapping!$A$1:$B$17,2,0)</f>
        <v>Texas</v>
      </c>
      <c r="R201" s="21">
        <v>77220977</v>
      </c>
      <c r="S201" s="21">
        <v>864210</v>
      </c>
    </row>
    <row r="202" ht="15.75" customHeight="1" spans="1:19">
      <c r="A202" s="22">
        <v>44062</v>
      </c>
      <c r="B202" s="22" t="str">
        <f t="shared" si="0"/>
        <v>2020_08</v>
      </c>
      <c r="C202" s="21">
        <v>165088</v>
      </c>
      <c r="D202" s="21">
        <v>1411</v>
      </c>
      <c r="E202" s="21">
        <v>16377</v>
      </c>
      <c r="F202" s="21">
        <v>8747</v>
      </c>
      <c r="G202" s="21">
        <v>1983</v>
      </c>
      <c r="H202" s="21">
        <v>43406</v>
      </c>
      <c r="I202" s="21">
        <v>347151</v>
      </c>
      <c r="J202" s="21">
        <v>24462674</v>
      </c>
      <c r="K202" s="21">
        <v>243232</v>
      </c>
      <c r="L202" s="21">
        <v>1705</v>
      </c>
      <c r="M202" s="21">
        <v>2375</v>
      </c>
      <c r="N202" s="21">
        <v>5485765</v>
      </c>
      <c r="O202" s="21">
        <v>45073</v>
      </c>
      <c r="P202" s="21">
        <v>56</v>
      </c>
      <c r="Q202" s="21" t="str">
        <f>VLOOKUP(P202,Mapping!$A$1:$B$17,2,0)</f>
        <v>Texas</v>
      </c>
      <c r="R202" s="21">
        <v>76356767</v>
      </c>
      <c r="S202" s="21">
        <v>832115</v>
      </c>
    </row>
    <row r="203" ht="15.75" customHeight="1" spans="1:19">
      <c r="A203" s="22">
        <v>44061</v>
      </c>
      <c r="B203" s="22" t="str">
        <f t="shared" si="0"/>
        <v>2020_08</v>
      </c>
      <c r="C203" s="21">
        <v>163677</v>
      </c>
      <c r="D203" s="21">
        <v>1179</v>
      </c>
      <c r="E203" s="21">
        <v>16123</v>
      </c>
      <c r="F203" s="21">
        <v>8859</v>
      </c>
      <c r="G203" s="21">
        <v>2261</v>
      </c>
      <c r="H203" s="21">
        <v>43840</v>
      </c>
      <c r="I203" s="21">
        <v>345168</v>
      </c>
      <c r="J203" s="21">
        <v>24219442</v>
      </c>
      <c r="K203" s="21">
        <v>205817</v>
      </c>
      <c r="L203" s="21">
        <v>1695</v>
      </c>
      <c r="M203" s="21">
        <v>2467</v>
      </c>
      <c r="N203" s="21">
        <v>5440692</v>
      </c>
      <c r="O203" s="21">
        <v>40070</v>
      </c>
      <c r="P203" s="21">
        <v>56</v>
      </c>
      <c r="Q203" s="21" t="str">
        <f>VLOOKUP(P203,Mapping!$A$1:$B$17,2,0)</f>
        <v>Texas</v>
      </c>
      <c r="R203" s="21">
        <v>75524652</v>
      </c>
      <c r="S203" s="21">
        <v>771994</v>
      </c>
    </row>
    <row r="204" ht="15.75" customHeight="1" spans="1:19">
      <c r="A204" s="22">
        <v>44060</v>
      </c>
      <c r="B204" s="22" t="str">
        <f t="shared" si="0"/>
        <v>2020_08</v>
      </c>
      <c r="C204" s="21">
        <v>162498</v>
      </c>
      <c r="D204" s="21">
        <v>411</v>
      </c>
      <c r="E204" s="21">
        <v>15985</v>
      </c>
      <c r="F204" s="21">
        <v>8881</v>
      </c>
      <c r="G204" s="21">
        <v>1224</v>
      </c>
      <c r="H204" s="21">
        <v>43614</v>
      </c>
      <c r="I204" s="21">
        <v>342907</v>
      </c>
      <c r="J204" s="21">
        <v>24013625</v>
      </c>
      <c r="K204" s="21">
        <v>186974</v>
      </c>
      <c r="L204" s="21">
        <v>1678</v>
      </c>
      <c r="M204" s="21">
        <v>2444</v>
      </c>
      <c r="N204" s="21">
        <v>5400622</v>
      </c>
      <c r="O204" s="21">
        <v>37751</v>
      </c>
      <c r="P204" s="21">
        <v>56</v>
      </c>
      <c r="Q204" s="21" t="str">
        <f>VLOOKUP(P204,Mapping!$A$1:$B$17,2,0)</f>
        <v>Texas</v>
      </c>
      <c r="R204" s="21">
        <v>74752658</v>
      </c>
      <c r="S204" s="21">
        <v>702582</v>
      </c>
    </row>
    <row r="205" ht="15.75" customHeight="1" spans="1:19">
      <c r="A205" s="22">
        <v>44059</v>
      </c>
      <c r="B205" s="22" t="str">
        <f t="shared" si="0"/>
        <v>2020_08</v>
      </c>
      <c r="C205" s="21">
        <v>162087</v>
      </c>
      <c r="D205" s="21">
        <v>617</v>
      </c>
      <c r="E205" s="21">
        <v>15924</v>
      </c>
      <c r="F205" s="21">
        <v>8958</v>
      </c>
      <c r="G205" s="21">
        <v>685</v>
      </c>
      <c r="H205" s="21">
        <v>44155</v>
      </c>
      <c r="I205" s="21">
        <v>341683</v>
      </c>
      <c r="J205" s="21">
        <v>23826651</v>
      </c>
      <c r="K205" s="21">
        <v>258191</v>
      </c>
      <c r="L205" s="21">
        <v>1665</v>
      </c>
      <c r="M205" s="21">
        <v>2481</v>
      </c>
      <c r="N205" s="21">
        <v>5362871</v>
      </c>
      <c r="O205" s="21">
        <v>42503</v>
      </c>
      <c r="P205" s="21">
        <v>56</v>
      </c>
      <c r="Q205" s="21" t="str">
        <f>VLOOKUP(P205,Mapping!$A$1:$B$17,2,0)</f>
        <v>Texas</v>
      </c>
      <c r="R205" s="21">
        <v>74050076</v>
      </c>
      <c r="S205" s="21">
        <v>785200</v>
      </c>
    </row>
    <row r="206" ht="15.75" customHeight="1" spans="1:19">
      <c r="A206" s="22">
        <v>44058</v>
      </c>
      <c r="B206" s="22" t="str">
        <f t="shared" si="0"/>
        <v>2020_08</v>
      </c>
      <c r="C206" s="21">
        <v>161470</v>
      </c>
      <c r="D206" s="21">
        <v>1227</v>
      </c>
      <c r="E206" s="21">
        <v>15891</v>
      </c>
      <c r="F206" s="21">
        <v>9087</v>
      </c>
      <c r="G206" s="21">
        <v>1891</v>
      </c>
      <c r="H206" s="21">
        <v>44922</v>
      </c>
      <c r="I206" s="21">
        <v>340998</v>
      </c>
      <c r="J206" s="21">
        <v>23568460</v>
      </c>
      <c r="K206" s="21">
        <v>249234</v>
      </c>
      <c r="L206" s="21">
        <v>1663</v>
      </c>
      <c r="M206" s="21">
        <v>2526</v>
      </c>
      <c r="N206" s="21">
        <v>5320368</v>
      </c>
      <c r="O206" s="21">
        <v>56046</v>
      </c>
      <c r="P206" s="21">
        <v>56</v>
      </c>
      <c r="Q206" s="21" t="str">
        <f>VLOOKUP(P206,Mapping!$A$1:$B$17,2,0)</f>
        <v>Texas</v>
      </c>
      <c r="R206" s="21">
        <v>73264876</v>
      </c>
      <c r="S206" s="21">
        <v>893080</v>
      </c>
    </row>
    <row r="207" ht="15.75" customHeight="1" spans="1:19">
      <c r="A207" s="22">
        <v>44057</v>
      </c>
      <c r="B207" s="22" t="str">
        <f t="shared" si="0"/>
        <v>2020_08</v>
      </c>
      <c r="C207" s="21">
        <v>160243</v>
      </c>
      <c r="D207" s="21">
        <v>1226</v>
      </c>
      <c r="E207" s="21">
        <v>15764</v>
      </c>
      <c r="F207" s="21">
        <v>9277</v>
      </c>
      <c r="G207" s="21">
        <v>2141</v>
      </c>
      <c r="H207" s="21">
        <v>45868</v>
      </c>
      <c r="I207" s="21">
        <v>339107</v>
      </c>
      <c r="J207" s="21">
        <v>23319226</v>
      </c>
      <c r="K207" s="21">
        <v>309137</v>
      </c>
      <c r="L207" s="21">
        <v>1665</v>
      </c>
      <c r="M207" s="21">
        <v>2555</v>
      </c>
      <c r="N207" s="21">
        <v>5264322</v>
      </c>
      <c r="O207" s="21">
        <v>57101</v>
      </c>
      <c r="P207" s="21">
        <v>56</v>
      </c>
      <c r="Q207" s="21" t="str">
        <f>VLOOKUP(P207,Mapping!$A$1:$B$17,2,0)</f>
        <v>Texas</v>
      </c>
      <c r="R207" s="21">
        <v>72371796</v>
      </c>
      <c r="S207" s="21">
        <v>990725</v>
      </c>
    </row>
    <row r="208" ht="15.75" customHeight="1" spans="1:19">
      <c r="A208" s="22">
        <v>44056</v>
      </c>
      <c r="B208" s="22" t="str">
        <f t="shared" si="0"/>
        <v>2020_08</v>
      </c>
      <c r="C208" s="21">
        <v>159017</v>
      </c>
      <c r="D208" s="21">
        <v>1163</v>
      </c>
      <c r="E208" s="21">
        <v>15629</v>
      </c>
      <c r="F208" s="21">
        <v>9480</v>
      </c>
      <c r="G208" s="21">
        <v>2675</v>
      </c>
      <c r="H208" s="21">
        <v>47303</v>
      </c>
      <c r="I208" s="21">
        <v>336966</v>
      </c>
      <c r="J208" s="21">
        <v>23010089</v>
      </c>
      <c r="K208" s="21">
        <v>256634</v>
      </c>
      <c r="L208" s="21">
        <v>1649</v>
      </c>
      <c r="M208" s="21">
        <v>2574</v>
      </c>
      <c r="N208" s="21">
        <v>5207221</v>
      </c>
      <c r="O208" s="21">
        <v>51763</v>
      </c>
      <c r="P208" s="21">
        <v>56</v>
      </c>
      <c r="Q208" s="21" t="str">
        <f>VLOOKUP(P208,Mapping!$A$1:$B$17,2,0)</f>
        <v>Texas</v>
      </c>
      <c r="R208" s="21">
        <v>71381071</v>
      </c>
      <c r="S208" s="21">
        <v>954412</v>
      </c>
    </row>
    <row r="209" ht="15.75" customHeight="1" spans="1:19">
      <c r="A209" s="22">
        <v>44055</v>
      </c>
      <c r="B209" s="22" t="str">
        <f t="shared" si="0"/>
        <v>2020_08</v>
      </c>
      <c r="C209" s="21">
        <v>157854</v>
      </c>
      <c r="D209" s="21">
        <v>1517</v>
      </c>
      <c r="E209" s="21">
        <v>15524</v>
      </c>
      <c r="F209" s="21">
        <v>9564</v>
      </c>
      <c r="G209" s="21">
        <v>2971</v>
      </c>
      <c r="H209" s="21">
        <v>48067</v>
      </c>
      <c r="I209" s="21">
        <v>334291</v>
      </c>
      <c r="J209" s="21">
        <v>22753455</v>
      </c>
      <c r="K209" s="21">
        <v>235552</v>
      </c>
      <c r="L209" s="21">
        <v>1629</v>
      </c>
      <c r="M209" s="21">
        <v>2602</v>
      </c>
      <c r="N209" s="21">
        <v>5155458</v>
      </c>
      <c r="O209" s="21">
        <v>56186</v>
      </c>
      <c r="P209" s="21">
        <v>56</v>
      </c>
      <c r="Q209" s="21" t="str">
        <f>VLOOKUP(P209,Mapping!$A$1:$B$17,2,0)</f>
        <v>Texas</v>
      </c>
      <c r="R209" s="21">
        <v>70426659</v>
      </c>
      <c r="S209" s="21">
        <v>813796</v>
      </c>
    </row>
    <row r="210" ht="15.75" customHeight="1" spans="1:19">
      <c r="A210" s="22">
        <v>44054</v>
      </c>
      <c r="B210" s="22" t="str">
        <f t="shared" si="0"/>
        <v>2020_08</v>
      </c>
      <c r="C210" s="21">
        <v>156337</v>
      </c>
      <c r="D210" s="21">
        <v>1320</v>
      </c>
      <c r="E210" s="21">
        <v>15331</v>
      </c>
      <c r="F210" s="21">
        <v>9135</v>
      </c>
      <c r="G210" s="21">
        <v>2624</v>
      </c>
      <c r="H210" s="21">
        <v>48600</v>
      </c>
      <c r="I210" s="21">
        <v>331320</v>
      </c>
      <c r="J210" s="21">
        <v>22517903</v>
      </c>
      <c r="K210" s="21">
        <v>230600</v>
      </c>
      <c r="L210" s="21">
        <v>1612</v>
      </c>
      <c r="M210" s="21">
        <v>2422</v>
      </c>
      <c r="N210" s="21">
        <v>5099272</v>
      </c>
      <c r="O210" s="21">
        <v>54935</v>
      </c>
      <c r="P210" s="21">
        <v>56</v>
      </c>
      <c r="Q210" s="21" t="str">
        <f>VLOOKUP(P210,Mapping!$A$1:$B$17,2,0)</f>
        <v>Texas</v>
      </c>
      <c r="R210" s="21">
        <v>69612863</v>
      </c>
      <c r="S210" s="21">
        <v>845183</v>
      </c>
    </row>
    <row r="211" ht="15.75" customHeight="1" spans="1:19">
      <c r="A211" s="22">
        <v>44053</v>
      </c>
      <c r="B211" s="22" t="str">
        <f t="shared" si="0"/>
        <v>2020_08</v>
      </c>
      <c r="C211" s="21">
        <v>155017</v>
      </c>
      <c r="D211" s="21">
        <v>430</v>
      </c>
      <c r="E211" s="21">
        <v>15158</v>
      </c>
      <c r="F211" s="21">
        <v>9209</v>
      </c>
      <c r="G211" s="21">
        <v>1554</v>
      </c>
      <c r="H211" s="21">
        <v>48751</v>
      </c>
      <c r="I211" s="21">
        <v>328696</v>
      </c>
      <c r="J211" s="21">
        <v>22287303</v>
      </c>
      <c r="K211" s="21">
        <v>210324</v>
      </c>
      <c r="L211" s="21">
        <v>1592</v>
      </c>
      <c r="M211" s="21">
        <v>2529</v>
      </c>
      <c r="N211" s="21">
        <v>5044337</v>
      </c>
      <c r="O211" s="21">
        <v>41370</v>
      </c>
      <c r="P211" s="21">
        <v>56</v>
      </c>
      <c r="Q211" s="21" t="str">
        <f>VLOOKUP(P211,Mapping!$A$1:$B$17,2,0)</f>
        <v>Texas</v>
      </c>
      <c r="R211" s="21">
        <v>68767680</v>
      </c>
      <c r="S211" s="21">
        <v>741379</v>
      </c>
    </row>
    <row r="212" ht="15.75" customHeight="1" spans="1:19">
      <c r="A212" s="22">
        <v>44052</v>
      </c>
      <c r="B212" s="22" t="str">
        <f t="shared" si="0"/>
        <v>2020_08</v>
      </c>
      <c r="C212" s="21">
        <v>154587</v>
      </c>
      <c r="D212" s="21">
        <v>621</v>
      </c>
      <c r="E212" s="21">
        <v>15081</v>
      </c>
      <c r="F212" s="21">
        <v>9307</v>
      </c>
      <c r="G212" s="21">
        <v>862</v>
      </c>
      <c r="H212" s="21">
        <v>48997</v>
      </c>
      <c r="I212" s="21">
        <v>327142</v>
      </c>
      <c r="J212" s="21">
        <v>22076979</v>
      </c>
      <c r="K212" s="21">
        <v>260584</v>
      </c>
      <c r="L212" s="21">
        <v>1578</v>
      </c>
      <c r="M212" s="21">
        <v>2507</v>
      </c>
      <c r="N212" s="21">
        <v>5002967</v>
      </c>
      <c r="O212" s="21">
        <v>50766</v>
      </c>
      <c r="P212" s="21">
        <v>56</v>
      </c>
      <c r="Q212" s="21" t="str">
        <f>VLOOKUP(P212,Mapping!$A$1:$B$17,2,0)</f>
        <v>Texas</v>
      </c>
      <c r="R212" s="21">
        <v>68026301</v>
      </c>
      <c r="S212" s="21">
        <v>803537</v>
      </c>
    </row>
    <row r="213" ht="15.75" customHeight="1" spans="1:19">
      <c r="A213" s="22">
        <v>44051</v>
      </c>
      <c r="B213" s="22" t="str">
        <f t="shared" si="0"/>
        <v>2020_08</v>
      </c>
      <c r="C213" s="21">
        <v>153966</v>
      </c>
      <c r="D213" s="21">
        <v>1086</v>
      </c>
      <c r="E213" s="21">
        <v>15024</v>
      </c>
      <c r="F213" s="21">
        <v>9662</v>
      </c>
      <c r="G213" s="21">
        <v>1494</v>
      </c>
      <c r="H213" s="21">
        <v>50071</v>
      </c>
      <c r="I213" s="21">
        <v>326280</v>
      </c>
      <c r="J213" s="21">
        <v>21816395</v>
      </c>
      <c r="K213" s="21">
        <v>193121</v>
      </c>
      <c r="L213" s="21">
        <v>1561</v>
      </c>
      <c r="M213" s="21">
        <v>2566</v>
      </c>
      <c r="N213" s="21">
        <v>4952201</v>
      </c>
      <c r="O213" s="21">
        <v>53529</v>
      </c>
      <c r="P213" s="21">
        <v>56</v>
      </c>
      <c r="Q213" s="21" t="str">
        <f>VLOOKUP(P213,Mapping!$A$1:$B$17,2,0)</f>
        <v>Texas</v>
      </c>
      <c r="R213" s="21">
        <v>67222764</v>
      </c>
      <c r="S213" s="21">
        <v>789814</v>
      </c>
    </row>
    <row r="214" ht="15.75" customHeight="1" spans="1:19">
      <c r="A214" s="22">
        <v>44050</v>
      </c>
      <c r="B214" s="22" t="str">
        <f t="shared" si="0"/>
        <v>2020_08</v>
      </c>
      <c r="C214" s="21">
        <v>152880</v>
      </c>
      <c r="D214" s="21">
        <v>1323</v>
      </c>
      <c r="E214" s="21">
        <v>14925</v>
      </c>
      <c r="F214" s="21">
        <v>9698</v>
      </c>
      <c r="G214" s="21">
        <v>7994</v>
      </c>
      <c r="H214" s="21">
        <v>51327</v>
      </c>
      <c r="I214" s="21">
        <v>324786</v>
      </c>
      <c r="J214" s="21">
        <v>21623274</v>
      </c>
      <c r="K214" s="21">
        <v>263766</v>
      </c>
      <c r="L214" s="21">
        <v>1549</v>
      </c>
      <c r="M214" s="21">
        <v>2628</v>
      </c>
      <c r="N214" s="21">
        <v>4898672</v>
      </c>
      <c r="O214" s="21">
        <v>60823</v>
      </c>
      <c r="P214" s="21">
        <v>56</v>
      </c>
      <c r="Q214" s="21" t="str">
        <f>VLOOKUP(P214,Mapping!$A$1:$B$17,2,0)</f>
        <v>Texas</v>
      </c>
      <c r="R214" s="21">
        <v>66432950</v>
      </c>
      <c r="S214" s="21">
        <v>890426</v>
      </c>
    </row>
    <row r="215" ht="15.75" customHeight="1" spans="1:19">
      <c r="A215" s="22">
        <v>44049</v>
      </c>
      <c r="B215" s="22" t="str">
        <f t="shared" si="0"/>
        <v>2020_08</v>
      </c>
      <c r="C215" s="21">
        <v>151557</v>
      </c>
      <c r="D215" s="21">
        <v>1241</v>
      </c>
      <c r="E215" s="21">
        <v>14810</v>
      </c>
      <c r="F215" s="21">
        <v>9996</v>
      </c>
      <c r="G215" s="21">
        <v>2615</v>
      </c>
      <c r="H215" s="21">
        <v>53219</v>
      </c>
      <c r="I215" s="21">
        <v>316792</v>
      </c>
      <c r="J215" s="21">
        <v>21359508</v>
      </c>
      <c r="K215" s="21">
        <v>267211</v>
      </c>
      <c r="L215" s="21">
        <v>1534</v>
      </c>
      <c r="M215" s="21">
        <v>2714</v>
      </c>
      <c r="N215" s="21">
        <v>4837849</v>
      </c>
      <c r="O215" s="21">
        <v>54048</v>
      </c>
      <c r="P215" s="21">
        <v>56</v>
      </c>
      <c r="Q215" s="21" t="str">
        <f>VLOOKUP(P215,Mapping!$A$1:$B$17,2,0)</f>
        <v>Texas</v>
      </c>
      <c r="R215" s="21">
        <v>65542524</v>
      </c>
      <c r="S215" s="21">
        <v>848687</v>
      </c>
    </row>
    <row r="216" ht="15.75" customHeight="1" spans="1:19">
      <c r="A216" s="22">
        <v>44048</v>
      </c>
      <c r="B216" s="22" t="str">
        <f t="shared" si="0"/>
        <v>2020_08</v>
      </c>
      <c r="C216" s="21">
        <v>150316</v>
      </c>
      <c r="D216" s="21">
        <v>1355</v>
      </c>
      <c r="E216" s="21">
        <v>14687</v>
      </c>
      <c r="F216" s="21">
        <v>9988</v>
      </c>
      <c r="G216" s="21">
        <v>2118</v>
      </c>
      <c r="H216" s="21">
        <v>53435</v>
      </c>
      <c r="I216" s="21">
        <v>314177</v>
      </c>
      <c r="J216" s="21">
        <v>21092297</v>
      </c>
      <c r="K216" s="21">
        <v>231712</v>
      </c>
      <c r="L216" s="21">
        <v>1524</v>
      </c>
      <c r="M216" s="21">
        <v>2721</v>
      </c>
      <c r="N216" s="21">
        <v>4783801</v>
      </c>
      <c r="O216" s="21">
        <v>52698</v>
      </c>
      <c r="P216" s="21">
        <v>56</v>
      </c>
      <c r="Q216" s="21" t="str">
        <f>VLOOKUP(P216,Mapping!$A$1:$B$17,2,0)</f>
        <v>Texas</v>
      </c>
      <c r="R216" s="21">
        <v>64693837</v>
      </c>
      <c r="S216" s="21">
        <v>816864</v>
      </c>
    </row>
    <row r="217" ht="15.75" customHeight="1" spans="1:19">
      <c r="A217" s="22">
        <v>44047</v>
      </c>
      <c r="B217" s="22" t="str">
        <f t="shared" si="0"/>
        <v>2020_08</v>
      </c>
      <c r="C217" s="21">
        <v>148961</v>
      </c>
      <c r="D217" s="21">
        <v>1241</v>
      </c>
      <c r="E217" s="21">
        <v>14537</v>
      </c>
      <c r="F217" s="21">
        <v>10207</v>
      </c>
      <c r="G217" s="21">
        <v>4423</v>
      </c>
      <c r="H217" s="21">
        <v>53436</v>
      </c>
      <c r="I217" s="21">
        <v>312059</v>
      </c>
      <c r="J217" s="21">
        <v>20860585</v>
      </c>
      <c r="K217" s="21">
        <v>237419</v>
      </c>
      <c r="L217" s="21">
        <v>1493</v>
      </c>
      <c r="M217" s="21">
        <v>2701</v>
      </c>
      <c r="N217" s="21">
        <v>4731103</v>
      </c>
      <c r="O217" s="21">
        <v>51198</v>
      </c>
      <c r="P217" s="21">
        <v>56</v>
      </c>
      <c r="Q217" s="21" t="str">
        <f>VLOOKUP(P217,Mapping!$A$1:$B$17,2,0)</f>
        <v>Texas</v>
      </c>
      <c r="R217" s="21">
        <v>63876973</v>
      </c>
      <c r="S217" s="21">
        <v>806693</v>
      </c>
    </row>
    <row r="218" ht="15.75" customHeight="1" spans="1:19">
      <c r="A218" s="22">
        <v>44046</v>
      </c>
      <c r="B218" s="22" t="str">
        <f t="shared" si="0"/>
        <v>2020_08</v>
      </c>
      <c r="C218" s="21">
        <v>147720</v>
      </c>
      <c r="D218" s="21">
        <v>516</v>
      </c>
      <c r="E218" s="21">
        <v>14370</v>
      </c>
      <c r="F218" s="21">
        <v>10233</v>
      </c>
      <c r="G218" s="21">
        <v>1558</v>
      </c>
      <c r="H218" s="21">
        <v>53517</v>
      </c>
      <c r="I218" s="21">
        <v>307636</v>
      </c>
      <c r="J218" s="21">
        <v>20623166</v>
      </c>
      <c r="K218" s="21">
        <v>208433</v>
      </c>
      <c r="L218" s="21">
        <v>1463</v>
      </c>
      <c r="M218" s="21">
        <v>2664</v>
      </c>
      <c r="N218" s="21">
        <v>4679905</v>
      </c>
      <c r="O218" s="21">
        <v>42738</v>
      </c>
      <c r="P218" s="21">
        <v>56</v>
      </c>
      <c r="Q218" s="21" t="str">
        <f>VLOOKUP(P218,Mapping!$A$1:$B$17,2,0)</f>
        <v>Texas</v>
      </c>
      <c r="R218" s="21">
        <v>63070280</v>
      </c>
      <c r="S218" s="21">
        <v>712084</v>
      </c>
    </row>
    <row r="219" ht="15.75" customHeight="1" spans="1:19">
      <c r="A219" s="22">
        <v>44045</v>
      </c>
      <c r="B219" s="22" t="str">
        <f t="shared" si="0"/>
        <v>2020_08</v>
      </c>
      <c r="C219" s="21">
        <v>147204</v>
      </c>
      <c r="D219" s="21">
        <v>496</v>
      </c>
      <c r="E219" s="21">
        <v>14288</v>
      </c>
      <c r="F219" s="21">
        <v>10415</v>
      </c>
      <c r="G219" s="21">
        <v>831</v>
      </c>
      <c r="H219" s="21">
        <v>54106</v>
      </c>
      <c r="I219" s="21">
        <v>306078</v>
      </c>
      <c r="J219" s="21">
        <v>20414733</v>
      </c>
      <c r="K219" s="21">
        <v>250686</v>
      </c>
      <c r="L219" s="21">
        <v>1448</v>
      </c>
      <c r="M219" s="21">
        <v>2645</v>
      </c>
      <c r="N219" s="21">
        <v>4637167</v>
      </c>
      <c r="O219" s="21">
        <v>53301</v>
      </c>
      <c r="P219" s="21">
        <v>56</v>
      </c>
      <c r="Q219" s="21" t="str">
        <f>VLOOKUP(P219,Mapping!$A$1:$B$17,2,0)</f>
        <v>Texas</v>
      </c>
      <c r="R219" s="21">
        <v>62358196</v>
      </c>
      <c r="S219" s="21">
        <v>790665</v>
      </c>
    </row>
    <row r="220" ht="15.75" customHeight="1" spans="1:19">
      <c r="A220" s="22">
        <v>44044</v>
      </c>
      <c r="B220" s="22" t="str">
        <f t="shared" si="0"/>
        <v>2020_08</v>
      </c>
      <c r="C220" s="21">
        <v>146708</v>
      </c>
      <c r="D220" s="21">
        <v>1201</v>
      </c>
      <c r="E220" s="21">
        <v>14227</v>
      </c>
      <c r="F220" s="21">
        <v>10450</v>
      </c>
      <c r="G220" s="21">
        <v>2386</v>
      </c>
      <c r="H220" s="21">
        <v>54554</v>
      </c>
      <c r="I220" s="21">
        <v>305247</v>
      </c>
      <c r="J220" s="21">
        <v>20164047</v>
      </c>
      <c r="K220" s="21">
        <v>233394</v>
      </c>
      <c r="L220" s="21">
        <v>1445</v>
      </c>
      <c r="M220" s="21">
        <v>2698</v>
      </c>
      <c r="N220" s="21">
        <v>4583866</v>
      </c>
      <c r="O220" s="21">
        <v>60679</v>
      </c>
      <c r="P220" s="21">
        <v>56</v>
      </c>
      <c r="Q220" s="21" t="str">
        <f>VLOOKUP(P220,Mapping!$A$1:$B$17,2,0)</f>
        <v>Texas</v>
      </c>
      <c r="R220" s="21">
        <v>61567531</v>
      </c>
      <c r="S220" s="21">
        <v>817592</v>
      </c>
    </row>
    <row r="221" ht="15.75" customHeight="1" spans="1:19">
      <c r="A221" s="22">
        <v>44043</v>
      </c>
      <c r="B221" s="22" t="str">
        <f t="shared" si="0"/>
        <v>2020_07</v>
      </c>
      <c r="C221" s="21">
        <v>145507</v>
      </c>
      <c r="D221" s="21">
        <v>1328</v>
      </c>
      <c r="E221" s="21">
        <v>14044</v>
      </c>
      <c r="F221" s="21">
        <v>10473</v>
      </c>
      <c r="G221" s="21">
        <v>2532</v>
      </c>
      <c r="H221" s="21">
        <v>55721</v>
      </c>
      <c r="I221" s="21">
        <v>302861</v>
      </c>
      <c r="J221" s="21">
        <v>19930653</v>
      </c>
      <c r="K221" s="21">
        <v>98386</v>
      </c>
      <c r="L221" s="21">
        <v>1437</v>
      </c>
      <c r="M221" s="21">
        <v>2701</v>
      </c>
      <c r="N221" s="21">
        <v>4523187</v>
      </c>
      <c r="O221" s="21">
        <v>67827</v>
      </c>
      <c r="P221" s="21">
        <v>56</v>
      </c>
      <c r="Q221" s="21" t="str">
        <f>VLOOKUP(P221,Mapping!$A$1:$B$17,2,0)</f>
        <v>Texas</v>
      </c>
      <c r="R221" s="21">
        <v>60749939</v>
      </c>
      <c r="S221" s="21">
        <v>988464</v>
      </c>
    </row>
    <row r="222" ht="15.75" customHeight="1" spans="1:19">
      <c r="A222" s="22">
        <v>44042</v>
      </c>
      <c r="B222" s="22" t="str">
        <f t="shared" si="0"/>
        <v>2020_07</v>
      </c>
      <c r="C222" s="21">
        <v>144179</v>
      </c>
      <c r="D222" s="21">
        <v>1248</v>
      </c>
      <c r="E222" s="21">
        <v>13875</v>
      </c>
      <c r="F222" s="21">
        <v>10519</v>
      </c>
      <c r="G222" s="21">
        <v>3291</v>
      </c>
      <c r="H222" s="21">
        <v>56571</v>
      </c>
      <c r="I222" s="21">
        <v>300329</v>
      </c>
      <c r="J222" s="21">
        <v>19832267</v>
      </c>
      <c r="K222" s="21">
        <v>261819</v>
      </c>
      <c r="L222" s="21">
        <v>1415</v>
      </c>
      <c r="M222" s="21">
        <v>2762</v>
      </c>
      <c r="N222" s="21">
        <v>4455360</v>
      </c>
      <c r="O222" s="21">
        <v>68961</v>
      </c>
      <c r="P222" s="21">
        <v>56</v>
      </c>
      <c r="Q222" s="21" t="str">
        <f>VLOOKUP(P222,Mapping!$A$1:$B$17,2,0)</f>
        <v>Texas</v>
      </c>
      <c r="R222" s="21">
        <v>59761475</v>
      </c>
      <c r="S222" s="21">
        <v>887682</v>
      </c>
    </row>
    <row r="223" ht="15.75" customHeight="1" spans="1:19">
      <c r="A223" s="22">
        <v>44041</v>
      </c>
      <c r="B223" s="22" t="str">
        <f t="shared" si="0"/>
        <v>2020_07</v>
      </c>
      <c r="C223" s="21">
        <v>142931</v>
      </c>
      <c r="D223" s="21">
        <v>1503</v>
      </c>
      <c r="E223" s="21">
        <v>13744</v>
      </c>
      <c r="F223" s="21">
        <v>10535</v>
      </c>
      <c r="G223" s="21">
        <v>2860</v>
      </c>
      <c r="H223" s="21">
        <v>57422</v>
      </c>
      <c r="I223" s="21">
        <v>297038</v>
      </c>
      <c r="J223" s="21">
        <v>19570448</v>
      </c>
      <c r="K223" s="21">
        <v>286097</v>
      </c>
      <c r="L223" s="21">
        <v>1400</v>
      </c>
      <c r="M223" s="21">
        <v>2771</v>
      </c>
      <c r="N223" s="21">
        <v>4386399</v>
      </c>
      <c r="O223" s="21">
        <v>64143</v>
      </c>
      <c r="P223" s="21">
        <v>56</v>
      </c>
      <c r="Q223" s="21" t="str">
        <f>VLOOKUP(P223,Mapping!$A$1:$B$17,2,0)</f>
        <v>Texas</v>
      </c>
      <c r="R223" s="21">
        <v>58873793</v>
      </c>
      <c r="S223" s="21">
        <v>908717</v>
      </c>
    </row>
    <row r="224" ht="15.75" customHeight="1" spans="1:19">
      <c r="A224" s="22">
        <v>44040</v>
      </c>
      <c r="B224" s="22" t="str">
        <f t="shared" si="0"/>
        <v>2020_07</v>
      </c>
      <c r="C224" s="21">
        <v>141428</v>
      </c>
      <c r="D224" s="21">
        <v>1111</v>
      </c>
      <c r="E224" s="21">
        <v>13559</v>
      </c>
      <c r="F224" s="21">
        <v>10463</v>
      </c>
      <c r="G224" s="21">
        <v>4068</v>
      </c>
      <c r="H224" s="21">
        <v>57185</v>
      </c>
      <c r="I224" s="21">
        <v>294178</v>
      </c>
      <c r="J224" s="21">
        <v>19284351</v>
      </c>
      <c r="K224" s="21">
        <v>235635</v>
      </c>
      <c r="L224" s="21">
        <v>1372</v>
      </c>
      <c r="M224" s="21">
        <v>2748</v>
      </c>
      <c r="N224" s="21">
        <v>4322256</v>
      </c>
      <c r="O224" s="21">
        <v>58457</v>
      </c>
      <c r="P224" s="21">
        <v>56</v>
      </c>
      <c r="Q224" s="21" t="str">
        <f>VLOOKUP(P224,Mapping!$A$1:$B$17,2,0)</f>
        <v>Texas</v>
      </c>
      <c r="R224" s="21">
        <v>57965076</v>
      </c>
      <c r="S224" s="21">
        <v>842374</v>
      </c>
    </row>
    <row r="225" ht="15.75" customHeight="1" spans="1:19">
      <c r="A225" s="22">
        <v>44039</v>
      </c>
      <c r="B225" s="22" t="str">
        <f t="shared" si="0"/>
        <v>2020_07</v>
      </c>
      <c r="C225" s="21">
        <v>140317</v>
      </c>
      <c r="D225" s="21">
        <v>1066</v>
      </c>
      <c r="E225" s="21">
        <v>13412</v>
      </c>
      <c r="F225" s="21">
        <v>10328</v>
      </c>
      <c r="G225" s="21">
        <v>1631</v>
      </c>
      <c r="H225" s="21">
        <v>58987</v>
      </c>
      <c r="I225" s="21">
        <v>290110</v>
      </c>
      <c r="J225" s="21">
        <v>19048716</v>
      </c>
      <c r="K225" s="21">
        <v>241474</v>
      </c>
      <c r="L225" s="21">
        <v>1356</v>
      </c>
      <c r="M225" s="21">
        <v>2723</v>
      </c>
      <c r="N225" s="21">
        <v>4263799</v>
      </c>
      <c r="O225" s="21">
        <v>54479</v>
      </c>
      <c r="P225" s="21">
        <v>56</v>
      </c>
      <c r="Q225" s="21" t="str">
        <f>VLOOKUP(P225,Mapping!$A$1:$B$17,2,0)</f>
        <v>Texas</v>
      </c>
      <c r="R225" s="21">
        <v>57122702</v>
      </c>
      <c r="S225" s="21">
        <v>768987</v>
      </c>
    </row>
    <row r="226" ht="15.75" customHeight="1" spans="1:19">
      <c r="A226" s="22">
        <v>44038</v>
      </c>
      <c r="B226" s="22" t="str">
        <f t="shared" si="0"/>
        <v>2020_07</v>
      </c>
      <c r="C226" s="21">
        <v>139251</v>
      </c>
      <c r="D226" s="21">
        <v>561</v>
      </c>
      <c r="E226" s="21">
        <v>13343</v>
      </c>
      <c r="F226" s="21">
        <v>10353</v>
      </c>
      <c r="G226" s="21">
        <v>1380</v>
      </c>
      <c r="H226" s="21">
        <v>58731</v>
      </c>
      <c r="I226" s="21">
        <v>288479</v>
      </c>
      <c r="J226" s="21">
        <v>18807242</v>
      </c>
      <c r="K226" s="21">
        <v>290147</v>
      </c>
      <c r="L226" s="21">
        <v>1336</v>
      </c>
      <c r="M226" s="21">
        <v>2723</v>
      </c>
      <c r="N226" s="21">
        <v>4209320</v>
      </c>
      <c r="O226" s="21">
        <v>60768</v>
      </c>
      <c r="P226" s="21">
        <v>56</v>
      </c>
      <c r="Q226" s="21" t="str">
        <f>VLOOKUP(P226,Mapping!$A$1:$B$17,2,0)</f>
        <v>Texas</v>
      </c>
      <c r="R226" s="21">
        <v>56353715</v>
      </c>
      <c r="S226" s="21">
        <v>859179</v>
      </c>
    </row>
    <row r="227" ht="15.75" customHeight="1" spans="1:19">
      <c r="A227" s="22">
        <v>44037</v>
      </c>
      <c r="B227" s="22" t="str">
        <f t="shared" si="0"/>
        <v>2020_07</v>
      </c>
      <c r="C227" s="21">
        <v>138690</v>
      </c>
      <c r="D227" s="21">
        <v>1014</v>
      </c>
      <c r="E227" s="21">
        <v>13279</v>
      </c>
      <c r="F227" s="21">
        <v>10380</v>
      </c>
      <c r="G227" s="21">
        <v>1820</v>
      </c>
      <c r="H227" s="21">
        <v>59382</v>
      </c>
      <c r="I227" s="21">
        <v>287099</v>
      </c>
      <c r="J227" s="21">
        <v>18517095</v>
      </c>
      <c r="K227" s="21">
        <v>281095</v>
      </c>
      <c r="L227" s="21">
        <v>1300</v>
      </c>
      <c r="M227" s="21">
        <v>2729</v>
      </c>
      <c r="N227" s="21">
        <v>4148552</v>
      </c>
      <c r="O227" s="21">
        <v>64845</v>
      </c>
      <c r="P227" s="21">
        <v>56</v>
      </c>
      <c r="Q227" s="21" t="str">
        <f>VLOOKUP(P227,Mapping!$A$1:$B$17,2,0)</f>
        <v>Texas</v>
      </c>
      <c r="R227" s="21">
        <v>55494536</v>
      </c>
      <c r="S227" s="21">
        <v>882389</v>
      </c>
    </row>
    <row r="228" ht="15.75" customHeight="1" spans="1:19">
      <c r="A228" s="22">
        <v>44036</v>
      </c>
      <c r="B228" s="22" t="str">
        <f t="shared" si="0"/>
        <v>2020_07</v>
      </c>
      <c r="C228" s="21">
        <v>137676</v>
      </c>
      <c r="D228" s="21">
        <v>1175</v>
      </c>
      <c r="E228" s="21">
        <v>13182</v>
      </c>
      <c r="F228" s="21">
        <v>10389</v>
      </c>
      <c r="G228" s="21">
        <v>3063</v>
      </c>
      <c r="H228" s="21">
        <v>59800</v>
      </c>
      <c r="I228" s="21">
        <v>285279</v>
      </c>
      <c r="J228" s="21">
        <v>18236000</v>
      </c>
      <c r="K228" s="21">
        <v>313787</v>
      </c>
      <c r="L228" s="21">
        <v>1297</v>
      </c>
      <c r="M228" s="21">
        <v>2709</v>
      </c>
      <c r="N228" s="21">
        <v>4083707</v>
      </c>
      <c r="O228" s="21">
        <v>75061</v>
      </c>
      <c r="P228" s="21">
        <v>56</v>
      </c>
      <c r="Q228" s="21" t="str">
        <f>VLOOKUP(P228,Mapping!$A$1:$B$17,2,0)</f>
        <v>Texas</v>
      </c>
      <c r="R228" s="21">
        <v>54612147</v>
      </c>
      <c r="S228" s="21">
        <v>1007671</v>
      </c>
    </row>
    <row r="229" ht="15.75" customHeight="1" spans="1:19">
      <c r="A229" s="22">
        <v>44035</v>
      </c>
      <c r="B229" s="22" t="str">
        <f t="shared" si="0"/>
        <v>2020_07</v>
      </c>
      <c r="C229" s="21">
        <v>136501</v>
      </c>
      <c r="D229" s="21">
        <v>1070</v>
      </c>
      <c r="E229" s="21">
        <v>12933</v>
      </c>
      <c r="F229" s="21">
        <v>10423</v>
      </c>
      <c r="G229" s="21">
        <v>2373</v>
      </c>
      <c r="H229" s="21">
        <v>59860</v>
      </c>
      <c r="I229" s="21">
        <v>282216</v>
      </c>
      <c r="J229" s="21">
        <v>17922213</v>
      </c>
      <c r="K229" s="21">
        <v>310508</v>
      </c>
      <c r="L229" s="21">
        <v>1280</v>
      </c>
      <c r="M229" s="21">
        <v>2467</v>
      </c>
      <c r="N229" s="21">
        <v>4008646</v>
      </c>
      <c r="O229" s="21">
        <v>71436</v>
      </c>
      <c r="P229" s="21">
        <v>56</v>
      </c>
      <c r="Q229" s="21" t="str">
        <f>VLOOKUP(P229,Mapping!$A$1:$B$17,2,0)</f>
        <v>Texas</v>
      </c>
      <c r="R229" s="21">
        <v>53604476</v>
      </c>
      <c r="S229" s="21">
        <v>929251</v>
      </c>
    </row>
    <row r="230" ht="15.75" customHeight="1" spans="1:19">
      <c r="A230" s="22">
        <v>44034</v>
      </c>
      <c r="B230" s="22" t="str">
        <f t="shared" si="0"/>
        <v>2020_07</v>
      </c>
      <c r="C230" s="21">
        <v>135431</v>
      </c>
      <c r="D230" s="21">
        <v>1149</v>
      </c>
      <c r="E230" s="21">
        <v>12790</v>
      </c>
      <c r="F230" s="21">
        <v>10460</v>
      </c>
      <c r="G230" s="21">
        <v>2238</v>
      </c>
      <c r="H230" s="21">
        <v>59758</v>
      </c>
      <c r="I230" s="21">
        <v>279843</v>
      </c>
      <c r="J230" s="21">
        <v>17611705</v>
      </c>
      <c r="K230" s="21">
        <v>263283</v>
      </c>
      <c r="L230" s="21">
        <v>1258</v>
      </c>
      <c r="M230" s="21">
        <v>2444</v>
      </c>
      <c r="N230" s="21">
        <v>3937210</v>
      </c>
      <c r="O230" s="21">
        <v>69422</v>
      </c>
      <c r="P230" s="21">
        <v>56</v>
      </c>
      <c r="Q230" s="21" t="str">
        <f>VLOOKUP(P230,Mapping!$A$1:$B$17,2,0)</f>
        <v>Texas</v>
      </c>
      <c r="R230" s="21">
        <v>52675225</v>
      </c>
      <c r="S230" s="21">
        <v>901870</v>
      </c>
    </row>
    <row r="231" ht="15.75" customHeight="1" spans="1:19">
      <c r="A231" s="22">
        <v>44033</v>
      </c>
      <c r="B231" s="22" t="str">
        <f t="shared" si="0"/>
        <v>2020_07</v>
      </c>
      <c r="C231" s="21">
        <v>134282</v>
      </c>
      <c r="D231" s="21">
        <v>1041</v>
      </c>
      <c r="E231" s="21">
        <v>12629</v>
      </c>
      <c r="F231" s="21">
        <v>6717</v>
      </c>
      <c r="G231" s="21">
        <v>2551</v>
      </c>
      <c r="H231" s="21">
        <v>59476</v>
      </c>
      <c r="I231" s="21">
        <v>277605</v>
      </c>
      <c r="J231" s="21">
        <v>17348422</v>
      </c>
      <c r="K231" s="21">
        <v>240960</v>
      </c>
      <c r="L231" s="21">
        <v>1242</v>
      </c>
      <c r="M231" s="21">
        <v>2414</v>
      </c>
      <c r="N231" s="21">
        <v>3867788</v>
      </c>
      <c r="O231" s="21">
        <v>62920</v>
      </c>
      <c r="P231" s="21">
        <v>56</v>
      </c>
      <c r="Q231" s="21" t="str">
        <f>VLOOKUP(P231,Mapping!$A$1:$B$17,2,0)</f>
        <v>Texas</v>
      </c>
      <c r="R231" s="21">
        <v>51773355</v>
      </c>
      <c r="S231" s="21">
        <v>833566</v>
      </c>
    </row>
    <row r="232" ht="15.75" customHeight="1" spans="1:19">
      <c r="A232" s="22">
        <v>44032</v>
      </c>
      <c r="B232" s="22" t="str">
        <f t="shared" si="0"/>
        <v>2020_07</v>
      </c>
      <c r="C232" s="21">
        <v>133241</v>
      </c>
      <c r="D232" s="21">
        <v>376</v>
      </c>
      <c r="E232" s="21">
        <v>12475</v>
      </c>
      <c r="F232" s="21">
        <v>6551</v>
      </c>
      <c r="G232" s="21">
        <v>1563</v>
      </c>
      <c r="H232" s="21">
        <v>58518</v>
      </c>
      <c r="I232" s="21">
        <v>275054</v>
      </c>
      <c r="J232" s="21">
        <v>17107462</v>
      </c>
      <c r="K232" s="21">
        <v>246497</v>
      </c>
      <c r="L232" s="21">
        <v>1223</v>
      </c>
      <c r="M232" s="21">
        <v>2403</v>
      </c>
      <c r="N232" s="21">
        <v>3804868</v>
      </c>
      <c r="O232" s="21">
        <v>56663</v>
      </c>
      <c r="P232" s="21">
        <v>56</v>
      </c>
      <c r="Q232" s="21" t="str">
        <f>VLOOKUP(P232,Mapping!$A$1:$B$17,2,0)</f>
        <v>Texas</v>
      </c>
      <c r="R232" s="21">
        <v>50939789</v>
      </c>
      <c r="S232" s="21">
        <v>737209</v>
      </c>
    </row>
    <row r="233" ht="15.75" customHeight="1" spans="1:19">
      <c r="A233" s="22">
        <v>44031</v>
      </c>
      <c r="B233" s="22" t="str">
        <f t="shared" si="0"/>
        <v>2020_07</v>
      </c>
      <c r="C233" s="21">
        <v>132865</v>
      </c>
      <c r="D233" s="21">
        <v>527</v>
      </c>
      <c r="E233" s="21">
        <v>12393</v>
      </c>
      <c r="F233" s="21">
        <v>6384</v>
      </c>
      <c r="G233" s="21">
        <v>888</v>
      </c>
      <c r="H233" s="21">
        <v>58052</v>
      </c>
      <c r="I233" s="21">
        <v>273491</v>
      </c>
      <c r="J233" s="21">
        <v>16860965</v>
      </c>
      <c r="K233" s="21">
        <v>266177</v>
      </c>
      <c r="L233" s="21">
        <v>1216</v>
      </c>
      <c r="M233" s="21">
        <v>2362</v>
      </c>
      <c r="N233" s="21">
        <v>3748205</v>
      </c>
      <c r="O233" s="21">
        <v>64230</v>
      </c>
      <c r="P233" s="21">
        <v>56</v>
      </c>
      <c r="Q233" s="21" t="str">
        <f>VLOOKUP(P233,Mapping!$A$1:$B$17,2,0)</f>
        <v>Texas</v>
      </c>
      <c r="R233" s="21">
        <v>50202580</v>
      </c>
      <c r="S233" s="21">
        <v>789513</v>
      </c>
    </row>
    <row r="234" ht="15.75" customHeight="1" spans="1:19">
      <c r="A234" s="22">
        <v>44030</v>
      </c>
      <c r="B234" s="22" t="str">
        <f t="shared" si="0"/>
        <v>2020_07</v>
      </c>
      <c r="C234" s="21">
        <v>132338</v>
      </c>
      <c r="D234" s="21">
        <v>876</v>
      </c>
      <c r="E234" s="21">
        <v>12342</v>
      </c>
      <c r="F234" s="21">
        <v>6397</v>
      </c>
      <c r="G234" s="21">
        <v>1992</v>
      </c>
      <c r="H234" s="21">
        <v>57822</v>
      </c>
      <c r="I234" s="21">
        <v>272603</v>
      </c>
      <c r="J234" s="21">
        <v>16594788</v>
      </c>
      <c r="K234" s="21">
        <v>214410</v>
      </c>
      <c r="L234" s="21">
        <v>1211</v>
      </c>
      <c r="M234" s="21">
        <v>2343</v>
      </c>
      <c r="N234" s="21">
        <v>3683975</v>
      </c>
      <c r="O234" s="21">
        <v>64750</v>
      </c>
      <c r="P234" s="21">
        <v>56</v>
      </c>
      <c r="Q234" s="21" t="str">
        <f>VLOOKUP(P234,Mapping!$A$1:$B$17,2,0)</f>
        <v>Texas</v>
      </c>
      <c r="R234" s="21">
        <v>49413067</v>
      </c>
      <c r="S234" s="21">
        <v>869668</v>
      </c>
    </row>
    <row r="235" ht="15.75" customHeight="1" spans="1:19">
      <c r="A235" s="22">
        <v>44029</v>
      </c>
      <c r="B235" s="22" t="str">
        <f t="shared" si="0"/>
        <v>2020_07</v>
      </c>
      <c r="C235" s="21">
        <v>131462</v>
      </c>
      <c r="D235" s="21">
        <v>939</v>
      </c>
      <c r="E235" s="21">
        <v>12243</v>
      </c>
      <c r="F235" s="21">
        <v>6451</v>
      </c>
      <c r="G235" s="21">
        <v>2485</v>
      </c>
      <c r="H235" s="21">
        <v>57871</v>
      </c>
      <c r="I235" s="21">
        <v>270611</v>
      </c>
      <c r="J235" s="21">
        <v>16380378</v>
      </c>
      <c r="K235" s="21">
        <v>277945</v>
      </c>
      <c r="L235" s="21">
        <v>1200</v>
      </c>
      <c r="M235" s="21">
        <v>2352</v>
      </c>
      <c r="N235" s="21">
        <v>3619225</v>
      </c>
      <c r="O235" s="21">
        <v>76524</v>
      </c>
      <c r="P235" s="21">
        <v>56</v>
      </c>
      <c r="Q235" s="21" t="str">
        <f>VLOOKUP(P235,Mapping!$A$1:$B$17,2,0)</f>
        <v>Texas</v>
      </c>
      <c r="R235" s="21">
        <v>48543399</v>
      </c>
      <c r="S235" s="21">
        <v>943532</v>
      </c>
    </row>
    <row r="236" ht="15.75" customHeight="1" spans="1:19">
      <c r="A236" s="22">
        <v>44028</v>
      </c>
      <c r="B236" s="22" t="str">
        <f t="shared" si="0"/>
        <v>2020_07</v>
      </c>
      <c r="C236" s="21">
        <v>130523</v>
      </c>
      <c r="D236" s="21">
        <v>941</v>
      </c>
      <c r="E236" s="21">
        <v>12091</v>
      </c>
      <c r="F236" s="21">
        <v>6349</v>
      </c>
      <c r="G236" s="21">
        <v>2210</v>
      </c>
      <c r="H236" s="21">
        <v>57602</v>
      </c>
      <c r="I236" s="21">
        <v>268126</v>
      </c>
      <c r="J236" s="21">
        <v>16102433</v>
      </c>
      <c r="K236" s="21">
        <v>286947</v>
      </c>
      <c r="L236" s="21">
        <v>1175</v>
      </c>
      <c r="M236" s="21">
        <v>2314</v>
      </c>
      <c r="N236" s="21">
        <v>3542701</v>
      </c>
      <c r="O236" s="21">
        <v>70489</v>
      </c>
      <c r="P236" s="21">
        <v>56</v>
      </c>
      <c r="Q236" s="21" t="str">
        <f>VLOOKUP(P236,Mapping!$A$1:$B$17,2,0)</f>
        <v>Texas</v>
      </c>
      <c r="R236" s="21">
        <v>47599867</v>
      </c>
      <c r="S236" s="21">
        <v>948000</v>
      </c>
    </row>
    <row r="237" ht="15.75" customHeight="1" spans="1:19">
      <c r="A237" s="22">
        <v>44027</v>
      </c>
      <c r="B237" s="22" t="str">
        <f t="shared" si="0"/>
        <v>2020_07</v>
      </c>
      <c r="C237" s="21">
        <v>129582</v>
      </c>
      <c r="D237" s="21">
        <v>863</v>
      </c>
      <c r="E237" s="21">
        <v>12002</v>
      </c>
      <c r="F237" s="21">
        <v>6328</v>
      </c>
      <c r="G237" s="21">
        <v>2388</v>
      </c>
      <c r="H237" s="21">
        <v>56340</v>
      </c>
      <c r="I237" s="21">
        <v>265916</v>
      </c>
      <c r="J237" s="21">
        <v>15815486</v>
      </c>
      <c r="K237" s="21">
        <v>268202</v>
      </c>
      <c r="L237" s="21">
        <v>1166</v>
      </c>
      <c r="M237" s="21">
        <v>2322</v>
      </c>
      <c r="N237" s="21">
        <v>3472212</v>
      </c>
      <c r="O237" s="21">
        <v>69373</v>
      </c>
      <c r="P237" s="21">
        <v>56</v>
      </c>
      <c r="Q237" s="21" t="str">
        <f>VLOOKUP(P237,Mapping!$A$1:$B$17,2,0)</f>
        <v>Texas</v>
      </c>
      <c r="R237" s="21">
        <v>46651867</v>
      </c>
      <c r="S237" s="21">
        <v>913964</v>
      </c>
    </row>
    <row r="238" ht="15.75" customHeight="1" spans="1:19">
      <c r="A238" s="22">
        <v>44026</v>
      </c>
      <c r="B238" s="22" t="str">
        <f t="shared" si="0"/>
        <v>2020_07</v>
      </c>
      <c r="C238" s="21">
        <v>128719</v>
      </c>
      <c r="D238" s="21">
        <v>741</v>
      </c>
      <c r="E238" s="21">
        <v>11857</v>
      </c>
      <c r="F238" s="21">
        <v>6238</v>
      </c>
      <c r="G238" s="21">
        <v>2246</v>
      </c>
      <c r="H238" s="21">
        <v>55678</v>
      </c>
      <c r="I238" s="21">
        <v>263528</v>
      </c>
      <c r="J238" s="21">
        <v>15547284</v>
      </c>
      <c r="K238" s="21">
        <v>259542</v>
      </c>
      <c r="L238" s="21">
        <v>1154</v>
      </c>
      <c r="M238" s="21">
        <v>2263</v>
      </c>
      <c r="N238" s="21">
        <v>3402839</v>
      </c>
      <c r="O238" s="21">
        <v>58609</v>
      </c>
      <c r="P238" s="21">
        <v>56</v>
      </c>
      <c r="Q238" s="21" t="str">
        <f>VLOOKUP(P238,Mapping!$A$1:$B$17,2,0)</f>
        <v>Texas</v>
      </c>
      <c r="R238" s="21">
        <v>45737903</v>
      </c>
      <c r="S238" s="21">
        <v>835205</v>
      </c>
    </row>
    <row r="239" ht="15.75" customHeight="1" spans="1:19">
      <c r="A239" s="22">
        <v>44025</v>
      </c>
      <c r="B239" s="22" t="str">
        <f t="shared" si="0"/>
        <v>2020_07</v>
      </c>
      <c r="C239" s="21">
        <v>127978</v>
      </c>
      <c r="D239" s="21">
        <v>329</v>
      </c>
      <c r="E239" s="21">
        <v>11749</v>
      </c>
      <c r="F239" s="21">
        <v>6063</v>
      </c>
      <c r="G239" s="21">
        <v>1120</v>
      </c>
      <c r="H239" s="21">
        <v>54118</v>
      </c>
      <c r="I239" s="21">
        <v>261282</v>
      </c>
      <c r="J239" s="21">
        <v>15287742</v>
      </c>
      <c r="K239" s="21">
        <v>225250</v>
      </c>
      <c r="L239" s="21">
        <v>1142</v>
      </c>
      <c r="M239" s="21">
        <v>2254</v>
      </c>
      <c r="N239" s="21">
        <v>3344230</v>
      </c>
      <c r="O239" s="21">
        <v>57160</v>
      </c>
      <c r="P239" s="21">
        <v>56</v>
      </c>
      <c r="Q239" s="21" t="str">
        <f>VLOOKUP(P239,Mapping!$A$1:$B$17,2,0)</f>
        <v>Texas</v>
      </c>
      <c r="R239" s="21">
        <v>44902698</v>
      </c>
      <c r="S239" s="21">
        <v>764696</v>
      </c>
    </row>
    <row r="240" ht="15.75" customHeight="1" spans="1:19">
      <c r="A240" s="22">
        <v>44024</v>
      </c>
      <c r="B240" s="22" t="str">
        <f t="shared" si="0"/>
        <v>2020_07</v>
      </c>
      <c r="C240" s="21">
        <v>127649</v>
      </c>
      <c r="D240" s="21">
        <v>472</v>
      </c>
      <c r="E240" s="21">
        <v>11679</v>
      </c>
      <c r="F240" s="21">
        <v>5930</v>
      </c>
      <c r="G240" s="21">
        <v>894</v>
      </c>
      <c r="H240" s="21">
        <v>52860</v>
      </c>
      <c r="I240" s="21">
        <v>260162</v>
      </c>
      <c r="J240" s="21">
        <v>15062492</v>
      </c>
      <c r="K240" s="21">
        <v>263609</v>
      </c>
      <c r="L240" s="21">
        <v>1136</v>
      </c>
      <c r="M240" s="21">
        <v>2182</v>
      </c>
      <c r="N240" s="21">
        <v>3287070</v>
      </c>
      <c r="O240" s="21">
        <v>61605</v>
      </c>
      <c r="P240" s="21">
        <v>56</v>
      </c>
      <c r="Q240" s="21" t="str">
        <f>VLOOKUP(P240,Mapping!$A$1:$B$17,2,0)</f>
        <v>Texas</v>
      </c>
      <c r="R240" s="21">
        <v>44138002</v>
      </c>
      <c r="S240" s="21">
        <v>796940</v>
      </c>
    </row>
    <row r="241" ht="15.75" customHeight="1" spans="1:19">
      <c r="A241" s="22">
        <v>44023</v>
      </c>
      <c r="B241" s="22" t="str">
        <f t="shared" si="0"/>
        <v>2020_07</v>
      </c>
      <c r="C241" s="21">
        <v>127177</v>
      </c>
      <c r="D241" s="21">
        <v>755</v>
      </c>
      <c r="E241" s="21">
        <v>11612</v>
      </c>
      <c r="F241" s="21">
        <v>5939</v>
      </c>
      <c r="G241" s="21">
        <v>5088</v>
      </c>
      <c r="H241" s="21">
        <v>51982</v>
      </c>
      <c r="I241" s="21">
        <v>259268</v>
      </c>
      <c r="J241" s="21">
        <v>14798883</v>
      </c>
      <c r="K241" s="21">
        <v>264909</v>
      </c>
      <c r="L241" s="21">
        <v>1128</v>
      </c>
      <c r="M241" s="21">
        <v>2169</v>
      </c>
      <c r="N241" s="21">
        <v>3225465</v>
      </c>
      <c r="O241" s="21">
        <v>62569</v>
      </c>
      <c r="P241" s="21">
        <v>56</v>
      </c>
      <c r="Q241" s="21" t="str">
        <f>VLOOKUP(P241,Mapping!$A$1:$B$17,2,0)</f>
        <v>Texas</v>
      </c>
      <c r="R241" s="21">
        <v>43341062</v>
      </c>
      <c r="S241" s="21">
        <v>836027</v>
      </c>
    </row>
    <row r="242" ht="15.75" customHeight="1" spans="1:19">
      <c r="A242" s="22">
        <v>44022</v>
      </c>
      <c r="B242" s="22" t="str">
        <f t="shared" si="0"/>
        <v>2020_07</v>
      </c>
      <c r="C242" s="21">
        <v>126422</v>
      </c>
      <c r="D242" s="21">
        <v>839</v>
      </c>
      <c r="E242" s="21">
        <v>11523</v>
      </c>
      <c r="F242" s="21">
        <v>5899</v>
      </c>
      <c r="G242" s="21">
        <v>2196</v>
      </c>
      <c r="H242" s="21">
        <v>51724</v>
      </c>
      <c r="I242" s="21">
        <v>254180</v>
      </c>
      <c r="J242" s="21">
        <v>14533974</v>
      </c>
      <c r="K242" s="21">
        <v>288642</v>
      </c>
      <c r="L242" s="21">
        <v>1118</v>
      </c>
      <c r="M242" s="21">
        <v>2192</v>
      </c>
      <c r="N242" s="21">
        <v>3162896</v>
      </c>
      <c r="O242" s="21">
        <v>67111</v>
      </c>
      <c r="P242" s="21">
        <v>56</v>
      </c>
      <c r="Q242" s="21" t="str">
        <f>VLOOKUP(P242,Mapping!$A$1:$B$17,2,0)</f>
        <v>Texas</v>
      </c>
      <c r="R242" s="21">
        <v>42505035</v>
      </c>
      <c r="S242" s="21">
        <v>912598</v>
      </c>
    </row>
    <row r="243" ht="15.75" customHeight="1" spans="1:19">
      <c r="A243" s="22">
        <v>44021</v>
      </c>
      <c r="B243" s="22" t="str">
        <f t="shared" si="0"/>
        <v>2020_07</v>
      </c>
      <c r="C243" s="21">
        <v>125583</v>
      </c>
      <c r="D243" s="21">
        <v>863</v>
      </c>
      <c r="E243" s="21">
        <v>11370</v>
      </c>
      <c r="F243" s="21">
        <v>5843</v>
      </c>
      <c r="G243" s="21">
        <v>1661</v>
      </c>
      <c r="H243" s="21">
        <v>44051</v>
      </c>
      <c r="I243" s="21">
        <v>251984</v>
      </c>
      <c r="J243" s="21">
        <v>14245332</v>
      </c>
      <c r="K243" s="21">
        <v>283969</v>
      </c>
      <c r="L243" s="21">
        <v>1138</v>
      </c>
      <c r="M243" s="21">
        <v>2129</v>
      </c>
      <c r="N243" s="21">
        <v>3095785</v>
      </c>
      <c r="O243" s="21">
        <v>59062</v>
      </c>
      <c r="P243" s="21">
        <v>56</v>
      </c>
      <c r="Q243" s="21" t="str">
        <f>VLOOKUP(P243,Mapping!$A$1:$B$17,2,0)</f>
        <v>Texas</v>
      </c>
      <c r="R243" s="21">
        <v>41592437</v>
      </c>
      <c r="S243" s="21">
        <v>846616</v>
      </c>
    </row>
    <row r="244" ht="15.75" customHeight="1" spans="1:19">
      <c r="A244" s="22">
        <v>44020</v>
      </c>
      <c r="B244" s="22" t="str">
        <f t="shared" si="0"/>
        <v>2020_07</v>
      </c>
      <c r="C244" s="21">
        <v>124720</v>
      </c>
      <c r="D244" s="21">
        <v>819</v>
      </c>
      <c r="E244" s="21">
        <v>11303</v>
      </c>
      <c r="F244" s="21">
        <v>5872</v>
      </c>
      <c r="G244" s="21">
        <v>1890</v>
      </c>
      <c r="H244" s="21">
        <v>43207</v>
      </c>
      <c r="I244" s="21">
        <v>250323</v>
      </c>
      <c r="J244" s="21">
        <v>13961363</v>
      </c>
      <c r="K244" s="21">
        <v>211173</v>
      </c>
      <c r="L244" s="21">
        <v>1103</v>
      </c>
      <c r="M244" s="21">
        <v>2167</v>
      </c>
      <c r="N244" s="21">
        <v>3036723</v>
      </c>
      <c r="O244" s="21">
        <v>62813</v>
      </c>
      <c r="P244" s="21">
        <v>56</v>
      </c>
      <c r="Q244" s="21" t="str">
        <f>VLOOKUP(P244,Mapping!$A$1:$B$17,2,0)</f>
        <v>Texas</v>
      </c>
      <c r="R244" s="21">
        <v>40745821</v>
      </c>
      <c r="S244" s="21">
        <v>780578</v>
      </c>
    </row>
    <row r="245" ht="15.75" customHeight="1" spans="1:19">
      <c r="A245" s="22">
        <v>44019</v>
      </c>
      <c r="B245" s="22" t="str">
        <f t="shared" si="0"/>
        <v>2020_07</v>
      </c>
      <c r="C245" s="21">
        <v>123901</v>
      </c>
      <c r="D245" s="21">
        <v>905</v>
      </c>
      <c r="E245" s="21">
        <v>11177</v>
      </c>
      <c r="F245" s="21">
        <v>5838</v>
      </c>
      <c r="G245" s="21">
        <v>1976</v>
      </c>
      <c r="H245" s="21">
        <v>41949</v>
      </c>
      <c r="I245" s="21">
        <v>248433</v>
      </c>
      <c r="J245" s="21">
        <v>13750190</v>
      </c>
      <c r="K245" s="21">
        <v>208560</v>
      </c>
      <c r="L245" s="21">
        <v>1084</v>
      </c>
      <c r="M245" s="21">
        <v>2102</v>
      </c>
      <c r="N245" s="21">
        <v>2973910</v>
      </c>
      <c r="O245" s="21">
        <v>50990</v>
      </c>
      <c r="P245" s="21">
        <v>56</v>
      </c>
      <c r="Q245" s="21" t="str">
        <f>VLOOKUP(P245,Mapping!$A$1:$B$17,2,0)</f>
        <v>Texas</v>
      </c>
      <c r="R245" s="21">
        <v>39965243</v>
      </c>
      <c r="S245" s="21">
        <v>742033</v>
      </c>
    </row>
    <row r="246" ht="15.75" customHeight="1" spans="1:19">
      <c r="A246" s="22">
        <v>44018</v>
      </c>
      <c r="B246" s="22" t="str">
        <f t="shared" si="0"/>
        <v>2020_07</v>
      </c>
      <c r="C246" s="21">
        <v>122996</v>
      </c>
      <c r="D246" s="21">
        <v>237</v>
      </c>
      <c r="E246" s="21">
        <v>11058</v>
      </c>
      <c r="F246" s="21">
        <v>5678</v>
      </c>
      <c r="G246" s="21">
        <v>762</v>
      </c>
      <c r="H246" s="21">
        <v>39960</v>
      </c>
      <c r="I246" s="21">
        <v>246457</v>
      </c>
      <c r="J246" s="21">
        <v>13541630</v>
      </c>
      <c r="K246" s="21">
        <v>171559</v>
      </c>
      <c r="L246" s="21">
        <v>1070</v>
      </c>
      <c r="M246" s="21">
        <v>2104</v>
      </c>
      <c r="N246" s="21">
        <v>2922920</v>
      </c>
      <c r="O246" s="21">
        <v>40925</v>
      </c>
      <c r="P246" s="21">
        <v>56</v>
      </c>
      <c r="Q246" s="21" t="str">
        <f>VLOOKUP(P246,Mapping!$A$1:$B$17,2,0)</f>
        <v>Texas</v>
      </c>
      <c r="R246" s="21">
        <v>39223210</v>
      </c>
      <c r="S246" s="21">
        <v>650829</v>
      </c>
    </row>
    <row r="247" ht="15.75" customHeight="1" spans="1:19">
      <c r="A247" s="22">
        <v>44017</v>
      </c>
      <c r="B247" s="22" t="str">
        <f t="shared" si="0"/>
        <v>2020_07</v>
      </c>
      <c r="C247" s="21">
        <v>122759</v>
      </c>
      <c r="D247" s="21">
        <v>209</v>
      </c>
      <c r="E247" s="21">
        <v>11010</v>
      </c>
      <c r="F247" s="21">
        <v>5653</v>
      </c>
      <c r="G247" s="21">
        <v>582</v>
      </c>
      <c r="H247" s="21">
        <v>38872</v>
      </c>
      <c r="I247" s="21">
        <v>245695</v>
      </c>
      <c r="J247" s="21">
        <v>13370071</v>
      </c>
      <c r="K247" s="21">
        <v>211440</v>
      </c>
      <c r="L247" s="21">
        <v>1064</v>
      </c>
      <c r="M247" s="21">
        <v>2080</v>
      </c>
      <c r="N247" s="21">
        <v>2881995</v>
      </c>
      <c r="O247" s="21">
        <v>45334</v>
      </c>
      <c r="P247" s="21">
        <v>56</v>
      </c>
      <c r="Q247" s="21" t="str">
        <f>VLOOKUP(P247,Mapping!$A$1:$B$17,2,0)</f>
        <v>Texas</v>
      </c>
      <c r="R247" s="21">
        <v>38572381</v>
      </c>
      <c r="S247" s="21">
        <v>620599</v>
      </c>
    </row>
    <row r="248" ht="15.75" customHeight="1" spans="1:19">
      <c r="A248" s="22">
        <v>44016</v>
      </c>
      <c r="B248" s="22" t="str">
        <f t="shared" si="0"/>
        <v>2020_07</v>
      </c>
      <c r="C248" s="21">
        <v>122550</v>
      </c>
      <c r="D248" s="21">
        <v>296</v>
      </c>
      <c r="E248" s="21">
        <v>10977</v>
      </c>
      <c r="F248" s="21">
        <v>5633</v>
      </c>
      <c r="G248" s="21">
        <v>872</v>
      </c>
      <c r="H248" s="21">
        <v>38281</v>
      </c>
      <c r="I248" s="21">
        <v>245113</v>
      </c>
      <c r="J248" s="21">
        <v>13158631</v>
      </c>
      <c r="K248" s="21">
        <v>211195</v>
      </c>
      <c r="L248" s="21">
        <v>1063</v>
      </c>
      <c r="M248" s="21">
        <v>1982</v>
      </c>
      <c r="N248" s="21">
        <v>2836661</v>
      </c>
      <c r="O248" s="21">
        <v>54881</v>
      </c>
      <c r="P248" s="21">
        <v>56</v>
      </c>
      <c r="Q248" s="21" t="str">
        <f>VLOOKUP(P248,Mapping!$A$1:$B$17,2,0)</f>
        <v>Texas</v>
      </c>
      <c r="R248" s="21">
        <v>37951782</v>
      </c>
      <c r="S248" s="21">
        <v>690846</v>
      </c>
    </row>
    <row r="249" ht="15.75" customHeight="1" spans="1:19">
      <c r="A249" s="22">
        <v>44015</v>
      </c>
      <c r="B249" s="22" t="str">
        <f t="shared" si="0"/>
        <v>2020_07</v>
      </c>
      <c r="C249" s="21">
        <v>122254</v>
      </c>
      <c r="D249" s="21">
        <v>603</v>
      </c>
      <c r="E249" s="21">
        <v>10936</v>
      </c>
      <c r="F249" s="21">
        <v>5597</v>
      </c>
      <c r="G249" s="21">
        <v>1358</v>
      </c>
      <c r="H249" s="21">
        <v>37927</v>
      </c>
      <c r="I249" s="21">
        <v>244241</v>
      </c>
      <c r="J249" s="21">
        <v>12947436</v>
      </c>
      <c r="K249" s="21">
        <v>247534</v>
      </c>
      <c r="L249" s="21">
        <v>1059</v>
      </c>
      <c r="M249" s="21">
        <v>2049</v>
      </c>
      <c r="N249" s="21">
        <v>2781780</v>
      </c>
      <c r="O249" s="21">
        <v>54199</v>
      </c>
      <c r="P249" s="21">
        <v>56</v>
      </c>
      <c r="Q249" s="21" t="str">
        <f>VLOOKUP(P249,Mapping!$A$1:$B$17,2,0)</f>
        <v>Texas</v>
      </c>
      <c r="R249" s="21">
        <v>37260936</v>
      </c>
      <c r="S249" s="21">
        <v>796182</v>
      </c>
    </row>
    <row r="250" ht="15.75" customHeight="1" spans="1:19">
      <c r="A250" s="22">
        <v>44014</v>
      </c>
      <c r="B250" s="22" t="str">
        <f t="shared" si="0"/>
        <v>2020_07</v>
      </c>
      <c r="C250" s="21">
        <v>121651</v>
      </c>
      <c r="D250" s="21">
        <v>699</v>
      </c>
      <c r="E250" s="21">
        <v>10843</v>
      </c>
      <c r="F250" s="21">
        <v>5636</v>
      </c>
      <c r="G250" s="21">
        <v>1697</v>
      </c>
      <c r="H250" s="21">
        <v>37646</v>
      </c>
      <c r="I250" s="21">
        <v>242883</v>
      </c>
      <c r="J250" s="21">
        <v>12699902</v>
      </c>
      <c r="K250" s="21">
        <v>228663</v>
      </c>
      <c r="L250" s="21">
        <v>1041</v>
      </c>
      <c r="M250" s="21">
        <v>2104</v>
      </c>
      <c r="N250" s="21">
        <v>2727581</v>
      </c>
      <c r="O250" s="21">
        <v>53511</v>
      </c>
      <c r="P250" s="21">
        <v>56</v>
      </c>
      <c r="Q250" s="21" t="str">
        <f>VLOOKUP(P250,Mapping!$A$1:$B$17,2,0)</f>
        <v>Texas</v>
      </c>
      <c r="R250" s="21">
        <v>36464754</v>
      </c>
      <c r="S250" s="21">
        <v>774335</v>
      </c>
    </row>
    <row r="251" ht="15.75" customHeight="1" spans="1:19">
      <c r="A251" s="22">
        <v>44013</v>
      </c>
      <c r="B251" s="22" t="str">
        <f t="shared" si="0"/>
        <v>2020_07</v>
      </c>
      <c r="C251" s="21">
        <v>120952</v>
      </c>
      <c r="D251" s="21">
        <v>698</v>
      </c>
      <c r="E251" s="21">
        <v>10752</v>
      </c>
      <c r="F251" s="21">
        <v>5492</v>
      </c>
      <c r="G251" s="21">
        <v>1429</v>
      </c>
      <c r="H251" s="21">
        <v>36526</v>
      </c>
      <c r="I251" s="21">
        <v>241186</v>
      </c>
      <c r="J251" s="21">
        <v>12471239</v>
      </c>
      <c r="K251" s="21">
        <v>224206</v>
      </c>
      <c r="L251" s="21">
        <v>1027</v>
      </c>
      <c r="M251" s="21">
        <v>2099</v>
      </c>
      <c r="N251" s="21">
        <v>2674070</v>
      </c>
      <c r="O251" s="21">
        <v>51046</v>
      </c>
      <c r="P251" s="21">
        <v>56</v>
      </c>
      <c r="Q251" s="21" t="str">
        <f>VLOOKUP(P251,Mapping!$A$1:$B$17,2,0)</f>
        <v>Texas</v>
      </c>
      <c r="R251" s="21">
        <v>35690419</v>
      </c>
      <c r="S251" s="21">
        <v>729493</v>
      </c>
    </row>
    <row r="252" ht="15.75" customHeight="1" spans="1:19">
      <c r="A252" s="22">
        <v>44012</v>
      </c>
      <c r="B252" s="22" t="str">
        <f t="shared" si="0"/>
        <v>2020_06</v>
      </c>
      <c r="C252" s="21">
        <v>120254</v>
      </c>
      <c r="D252" s="21">
        <v>579</v>
      </c>
      <c r="E252" s="21">
        <v>10669</v>
      </c>
      <c r="F252" s="21">
        <v>5426</v>
      </c>
      <c r="G252" s="21">
        <v>1473</v>
      </c>
      <c r="H252" s="21">
        <v>35337</v>
      </c>
      <c r="I252" s="21">
        <v>239757</v>
      </c>
      <c r="J252" s="21">
        <v>12247033</v>
      </c>
      <c r="K252" s="21">
        <v>225256</v>
      </c>
      <c r="L252" s="21">
        <v>1008</v>
      </c>
      <c r="M252" s="21">
        <v>2044</v>
      </c>
      <c r="N252" s="21">
        <v>2623024</v>
      </c>
      <c r="O252" s="21">
        <v>47010</v>
      </c>
      <c r="P252" s="21">
        <v>56</v>
      </c>
      <c r="Q252" s="21" t="str">
        <f>VLOOKUP(P252,Mapping!$A$1:$B$17,2,0)</f>
        <v>Texas</v>
      </c>
      <c r="R252" s="21">
        <v>34960926</v>
      </c>
      <c r="S252" s="21">
        <v>710726</v>
      </c>
    </row>
    <row r="253" ht="15.75" customHeight="1" spans="1:19">
      <c r="A253" s="22">
        <v>44011</v>
      </c>
      <c r="B253" s="22" t="str">
        <f t="shared" si="0"/>
        <v>2020_06</v>
      </c>
      <c r="C253" s="21">
        <v>119675</v>
      </c>
      <c r="D253" s="21">
        <v>336</v>
      </c>
      <c r="E253" s="21">
        <v>10542</v>
      </c>
      <c r="F253" s="21">
        <v>5389</v>
      </c>
      <c r="G253" s="21">
        <v>731</v>
      </c>
      <c r="H253" s="21">
        <v>33742</v>
      </c>
      <c r="I253" s="21">
        <v>238284</v>
      </c>
      <c r="J253" s="21">
        <v>12021777</v>
      </c>
      <c r="K253" s="21">
        <v>246910</v>
      </c>
      <c r="L253" s="21">
        <v>990</v>
      </c>
      <c r="M253" s="21">
        <v>2021</v>
      </c>
      <c r="N253" s="21">
        <v>2576014</v>
      </c>
      <c r="O253" s="21">
        <v>39398</v>
      </c>
      <c r="P253" s="21">
        <v>56</v>
      </c>
      <c r="Q253" s="21" t="str">
        <f>VLOOKUP(P253,Mapping!$A$1:$B$17,2,0)</f>
        <v>Texas</v>
      </c>
      <c r="R253" s="21">
        <v>34250200</v>
      </c>
      <c r="S253" s="21">
        <v>661374</v>
      </c>
    </row>
    <row r="254" ht="15.75" customHeight="1" spans="1:19">
      <c r="A254" s="22">
        <v>44010</v>
      </c>
      <c r="B254" s="22" t="str">
        <f t="shared" si="0"/>
        <v>2020_06</v>
      </c>
      <c r="C254" s="21">
        <v>119339</v>
      </c>
      <c r="D254" s="21">
        <v>273</v>
      </c>
      <c r="E254" s="21">
        <v>10473</v>
      </c>
      <c r="F254" s="21">
        <v>5252</v>
      </c>
      <c r="G254" s="21">
        <v>547</v>
      </c>
      <c r="H254" s="21">
        <v>32575</v>
      </c>
      <c r="I254" s="21">
        <v>237553</v>
      </c>
      <c r="J254" s="21">
        <v>11774867</v>
      </c>
      <c r="K254" s="21">
        <v>227957</v>
      </c>
      <c r="L254" s="21">
        <v>983</v>
      </c>
      <c r="M254" s="21">
        <v>2077</v>
      </c>
      <c r="N254" s="21">
        <v>2536616</v>
      </c>
      <c r="O254" s="21">
        <v>41745</v>
      </c>
      <c r="P254" s="21">
        <v>56</v>
      </c>
      <c r="Q254" s="21" t="str">
        <f>VLOOKUP(P254,Mapping!$A$1:$B$17,2,0)</f>
        <v>Texas</v>
      </c>
      <c r="R254" s="21">
        <v>33588826</v>
      </c>
      <c r="S254" s="21">
        <v>613978</v>
      </c>
    </row>
    <row r="255" ht="15.75" customHeight="1" spans="1:19">
      <c r="A255" s="22">
        <v>44009</v>
      </c>
      <c r="B255" s="22" t="str">
        <f t="shared" si="0"/>
        <v>2020_06</v>
      </c>
      <c r="C255" s="21">
        <v>119066</v>
      </c>
      <c r="D255" s="21">
        <v>508</v>
      </c>
      <c r="E255" s="21">
        <v>10415</v>
      </c>
      <c r="F255" s="21">
        <v>5314</v>
      </c>
      <c r="G255" s="21">
        <v>1058</v>
      </c>
      <c r="H255" s="21">
        <v>32566</v>
      </c>
      <c r="I255" s="21">
        <v>237006</v>
      </c>
      <c r="J255" s="21">
        <v>11546910</v>
      </c>
      <c r="K255" s="21">
        <v>215921</v>
      </c>
      <c r="L255" s="21">
        <v>977</v>
      </c>
      <c r="M255" s="21">
        <v>2159</v>
      </c>
      <c r="N255" s="21">
        <v>2494871</v>
      </c>
      <c r="O255" s="21">
        <v>43058</v>
      </c>
      <c r="P255" s="21">
        <v>56</v>
      </c>
      <c r="Q255" s="21" t="str">
        <f>VLOOKUP(P255,Mapping!$A$1:$B$17,2,0)</f>
        <v>Texas</v>
      </c>
      <c r="R255" s="21">
        <v>32974848</v>
      </c>
      <c r="S255" s="21">
        <v>721135</v>
      </c>
    </row>
    <row r="256" ht="15.75" customHeight="1" spans="1:19">
      <c r="A256" s="22">
        <v>44008</v>
      </c>
      <c r="B256" s="22" t="str">
        <f t="shared" si="0"/>
        <v>2020_06</v>
      </c>
      <c r="C256" s="21">
        <v>118558</v>
      </c>
      <c r="D256" s="21">
        <v>618</v>
      </c>
      <c r="E256" s="21">
        <v>10334</v>
      </c>
      <c r="F256" s="21">
        <v>5290</v>
      </c>
      <c r="G256" s="21">
        <v>1542</v>
      </c>
      <c r="H256" s="21">
        <v>31850</v>
      </c>
      <c r="I256" s="21">
        <v>235948</v>
      </c>
      <c r="J256" s="21">
        <v>11330989</v>
      </c>
      <c r="K256" s="21">
        <v>220349</v>
      </c>
      <c r="L256" s="21">
        <v>966</v>
      </c>
      <c r="M256" s="21">
        <v>2069</v>
      </c>
      <c r="N256" s="21">
        <v>2451813</v>
      </c>
      <c r="O256" s="21">
        <v>44340</v>
      </c>
      <c r="P256" s="21">
        <v>56</v>
      </c>
      <c r="Q256" s="21" t="str">
        <f>VLOOKUP(P256,Mapping!$A$1:$B$17,2,0)</f>
        <v>Texas</v>
      </c>
      <c r="R256" s="21">
        <v>32253713</v>
      </c>
      <c r="S256" s="21">
        <v>793454</v>
      </c>
    </row>
    <row r="257" ht="15.75" customHeight="1" spans="1:19">
      <c r="A257" s="22">
        <v>44007</v>
      </c>
      <c r="B257" s="22" t="str">
        <f t="shared" si="0"/>
        <v>2020_06</v>
      </c>
      <c r="C257" s="21">
        <v>117940</v>
      </c>
      <c r="D257" s="21">
        <v>648</v>
      </c>
      <c r="E257" s="21">
        <v>10257</v>
      </c>
      <c r="F257" s="21">
        <v>5319</v>
      </c>
      <c r="G257" s="21">
        <v>1296</v>
      </c>
      <c r="H257" s="21">
        <v>31922</v>
      </c>
      <c r="I257" s="21">
        <v>234406</v>
      </c>
      <c r="J257" s="21">
        <v>11110640</v>
      </c>
      <c r="K257" s="21">
        <v>247894</v>
      </c>
      <c r="L257" s="21">
        <v>951</v>
      </c>
      <c r="M257" s="21">
        <v>2214</v>
      </c>
      <c r="N257" s="21">
        <v>2407473</v>
      </c>
      <c r="O257" s="21">
        <v>39707</v>
      </c>
      <c r="P257" s="21">
        <v>56</v>
      </c>
      <c r="Q257" s="21" t="str">
        <f>VLOOKUP(P257,Mapping!$A$1:$B$17,2,0)</f>
        <v>Texas</v>
      </c>
      <c r="R257" s="21">
        <v>31460259</v>
      </c>
      <c r="S257" s="21">
        <v>715570</v>
      </c>
    </row>
    <row r="258" ht="15.75" customHeight="1" spans="1:19">
      <c r="A258" s="22">
        <v>44006</v>
      </c>
      <c r="B258" s="22" t="str">
        <f t="shared" si="0"/>
        <v>2020_06</v>
      </c>
      <c r="C258" s="21">
        <v>117292</v>
      </c>
      <c r="D258" s="21">
        <v>704</v>
      </c>
      <c r="E258" s="21">
        <v>10173</v>
      </c>
      <c r="F258" s="21">
        <v>5292</v>
      </c>
      <c r="G258" s="21">
        <v>1246</v>
      </c>
      <c r="H258" s="21">
        <v>31270</v>
      </c>
      <c r="I258" s="21">
        <v>233110</v>
      </c>
      <c r="J258" s="21">
        <v>10862746</v>
      </c>
      <c r="K258" s="21">
        <v>184637</v>
      </c>
      <c r="L258" s="21">
        <v>934</v>
      </c>
      <c r="M258" s="21">
        <v>2247</v>
      </c>
      <c r="N258" s="21">
        <v>2367766</v>
      </c>
      <c r="O258" s="21">
        <v>39117</v>
      </c>
      <c r="P258" s="21">
        <v>56</v>
      </c>
      <c r="Q258" s="21" t="str">
        <f>VLOOKUP(P258,Mapping!$A$1:$B$17,2,0)</f>
        <v>Texas</v>
      </c>
      <c r="R258" s="21">
        <v>30744689</v>
      </c>
      <c r="S258" s="21">
        <v>562962</v>
      </c>
    </row>
    <row r="259" ht="15.75" customHeight="1" spans="1:19">
      <c r="A259" s="22">
        <v>44005</v>
      </c>
      <c r="B259" s="22" t="str">
        <f t="shared" si="0"/>
        <v>2020_06</v>
      </c>
      <c r="C259" s="21">
        <v>116588</v>
      </c>
      <c r="D259" s="21">
        <v>724</v>
      </c>
      <c r="E259" s="21">
        <v>10077</v>
      </c>
      <c r="F259" s="21">
        <v>5392</v>
      </c>
      <c r="G259" s="21">
        <v>1271</v>
      </c>
      <c r="H259" s="21">
        <v>30355</v>
      </c>
      <c r="I259" s="21">
        <v>231864</v>
      </c>
      <c r="J259" s="21">
        <v>10678109</v>
      </c>
      <c r="K259" s="21">
        <v>171427</v>
      </c>
      <c r="L259" s="21">
        <v>918</v>
      </c>
      <c r="M259" s="21">
        <v>2292</v>
      </c>
      <c r="N259" s="21">
        <v>2328649</v>
      </c>
      <c r="O259" s="21">
        <v>33447</v>
      </c>
      <c r="P259" s="21">
        <v>56</v>
      </c>
      <c r="Q259" s="21" t="str">
        <f>VLOOKUP(P259,Mapping!$A$1:$B$17,2,0)</f>
        <v>Texas</v>
      </c>
      <c r="R259" s="21">
        <v>30181727</v>
      </c>
      <c r="S259" s="21">
        <v>670015</v>
      </c>
    </row>
    <row r="260" ht="15.75" customHeight="1" spans="1:19">
      <c r="A260" s="22">
        <v>44004</v>
      </c>
      <c r="B260" s="22" t="str">
        <f t="shared" si="0"/>
        <v>2020_06</v>
      </c>
      <c r="C260" s="21">
        <v>115864</v>
      </c>
      <c r="D260" s="21">
        <v>288</v>
      </c>
      <c r="E260" s="21">
        <v>10002</v>
      </c>
      <c r="F260" s="21">
        <v>5325</v>
      </c>
      <c r="G260" s="21">
        <v>824</v>
      </c>
      <c r="H260" s="21">
        <v>28963</v>
      </c>
      <c r="I260" s="21">
        <v>230593</v>
      </c>
      <c r="J260" s="21">
        <v>10506682</v>
      </c>
      <c r="K260" s="21">
        <v>166595</v>
      </c>
      <c r="L260" s="21">
        <v>909</v>
      </c>
      <c r="M260" s="21">
        <v>2301</v>
      </c>
      <c r="N260" s="21">
        <v>2295202</v>
      </c>
      <c r="O260" s="21">
        <v>26829</v>
      </c>
      <c r="P260" s="21">
        <v>56</v>
      </c>
      <c r="Q260" s="21" t="str">
        <f>VLOOKUP(P260,Mapping!$A$1:$B$17,2,0)</f>
        <v>Texas</v>
      </c>
      <c r="R260" s="21">
        <v>29511712</v>
      </c>
      <c r="S260" s="21">
        <v>499163</v>
      </c>
    </row>
    <row r="261" ht="15.75" customHeight="1" spans="1:19">
      <c r="A261" s="22">
        <v>44003</v>
      </c>
      <c r="B261" s="22" t="str">
        <f t="shared" si="0"/>
        <v>2020_06</v>
      </c>
      <c r="C261" s="21">
        <v>115576</v>
      </c>
      <c r="D261" s="21">
        <v>293</v>
      </c>
      <c r="E261" s="21">
        <v>9944</v>
      </c>
      <c r="F261" s="21">
        <v>5195</v>
      </c>
      <c r="G261" s="21">
        <v>519</v>
      </c>
      <c r="H261" s="21">
        <v>28325</v>
      </c>
      <c r="I261" s="21">
        <v>229769</v>
      </c>
      <c r="J261" s="21">
        <v>10340087</v>
      </c>
      <c r="K261" s="21">
        <v>172865</v>
      </c>
      <c r="L261" s="21">
        <v>904</v>
      </c>
      <c r="M261" s="21">
        <v>2321</v>
      </c>
      <c r="N261" s="21">
        <v>2268373</v>
      </c>
      <c r="O261" s="21">
        <v>29188</v>
      </c>
      <c r="P261" s="21">
        <v>56</v>
      </c>
      <c r="Q261" s="21" t="str">
        <f>VLOOKUP(P261,Mapping!$A$1:$B$17,2,0)</f>
        <v>Texas</v>
      </c>
      <c r="R261" s="21">
        <v>29012549</v>
      </c>
      <c r="S261" s="21">
        <v>505598</v>
      </c>
    </row>
    <row r="262" ht="15.75" customHeight="1" spans="1:19">
      <c r="A262" s="22">
        <v>44002</v>
      </c>
      <c r="B262" s="22" t="str">
        <f t="shared" si="0"/>
        <v>2020_06</v>
      </c>
      <c r="C262" s="21">
        <v>115283</v>
      </c>
      <c r="D262" s="21">
        <v>615</v>
      </c>
      <c r="E262" s="21">
        <v>9908</v>
      </c>
      <c r="F262" s="21">
        <v>5229</v>
      </c>
      <c r="G262" s="21">
        <v>699</v>
      </c>
      <c r="H262" s="21">
        <v>28084</v>
      </c>
      <c r="I262" s="21">
        <v>229250</v>
      </c>
      <c r="J262" s="21">
        <v>10167222</v>
      </c>
      <c r="K262" s="21">
        <v>198745</v>
      </c>
      <c r="L262" s="21">
        <v>888</v>
      </c>
      <c r="M262" s="21">
        <v>2380</v>
      </c>
      <c r="N262" s="21">
        <v>2239185</v>
      </c>
      <c r="O262" s="21">
        <v>32236</v>
      </c>
      <c r="P262" s="21">
        <v>56</v>
      </c>
      <c r="Q262" s="21" t="str">
        <f>VLOOKUP(P262,Mapping!$A$1:$B$17,2,0)</f>
        <v>Texas</v>
      </c>
      <c r="R262" s="21">
        <v>28506951</v>
      </c>
      <c r="S262" s="21">
        <v>611463</v>
      </c>
    </row>
    <row r="263" ht="15.75" customHeight="1" spans="1:19">
      <c r="A263" s="22">
        <v>44001</v>
      </c>
      <c r="B263" s="22" t="str">
        <f t="shared" si="0"/>
        <v>2020_06</v>
      </c>
      <c r="C263" s="21">
        <v>114668</v>
      </c>
      <c r="D263" s="21">
        <v>652</v>
      </c>
      <c r="E263" s="21">
        <v>9876</v>
      </c>
      <c r="F263" s="21">
        <v>5337</v>
      </c>
      <c r="G263" s="21">
        <v>1578</v>
      </c>
      <c r="H263" s="21">
        <v>28693</v>
      </c>
      <c r="I263" s="21">
        <v>228551</v>
      </c>
      <c r="J263" s="21">
        <v>9968477</v>
      </c>
      <c r="K263" s="21">
        <v>234737</v>
      </c>
      <c r="L263" s="21">
        <v>884</v>
      </c>
      <c r="M263" s="21">
        <v>2433</v>
      </c>
      <c r="N263" s="21">
        <v>2206949</v>
      </c>
      <c r="O263" s="21">
        <v>30865</v>
      </c>
      <c r="P263" s="21">
        <v>56</v>
      </c>
      <c r="Q263" s="21" t="str">
        <f>VLOOKUP(P263,Mapping!$A$1:$B$17,2,0)</f>
        <v>Texas</v>
      </c>
      <c r="R263" s="21">
        <v>27895488</v>
      </c>
      <c r="S263" s="21">
        <v>663567</v>
      </c>
    </row>
    <row r="264" ht="15.75" customHeight="1" spans="1:19">
      <c r="A264" s="22">
        <v>44000</v>
      </c>
      <c r="B264" s="22" t="str">
        <f t="shared" si="0"/>
        <v>2020_06</v>
      </c>
      <c r="C264" s="21">
        <v>114016</v>
      </c>
      <c r="D264" s="21">
        <v>682</v>
      </c>
      <c r="E264" s="21">
        <v>9736</v>
      </c>
      <c r="F264" s="21">
        <v>5472</v>
      </c>
      <c r="G264" s="21">
        <v>1108</v>
      </c>
      <c r="H264" s="21">
        <v>28538</v>
      </c>
      <c r="I264" s="21">
        <v>226973</v>
      </c>
      <c r="J264" s="21">
        <v>9733740</v>
      </c>
      <c r="K264" s="21">
        <v>185993</v>
      </c>
      <c r="L264" s="21">
        <v>869</v>
      </c>
      <c r="M264" s="21">
        <v>2518</v>
      </c>
      <c r="N264" s="21">
        <v>2176084</v>
      </c>
      <c r="O264" s="21">
        <v>27042</v>
      </c>
      <c r="P264" s="21">
        <v>56</v>
      </c>
      <c r="Q264" s="21" t="str">
        <f>VLOOKUP(P264,Mapping!$A$1:$B$17,2,0)</f>
        <v>Texas</v>
      </c>
      <c r="R264" s="21">
        <v>27231921</v>
      </c>
      <c r="S264" s="21">
        <v>556712</v>
      </c>
    </row>
    <row r="265" ht="15.75" customHeight="1" spans="1:19">
      <c r="A265" s="22">
        <v>43999</v>
      </c>
      <c r="B265" s="22" t="str">
        <f t="shared" si="0"/>
        <v>2020_06</v>
      </c>
      <c r="C265" s="21">
        <v>113334</v>
      </c>
      <c r="D265" s="21">
        <v>780</v>
      </c>
      <c r="E265" s="21">
        <v>9665</v>
      </c>
      <c r="F265" s="21">
        <v>5608</v>
      </c>
      <c r="G265" s="21">
        <v>1077</v>
      </c>
      <c r="H265" s="21">
        <v>28647</v>
      </c>
      <c r="I265" s="21">
        <v>225865</v>
      </c>
      <c r="J265" s="21">
        <v>9547747</v>
      </c>
      <c r="K265" s="21">
        <v>193666</v>
      </c>
      <c r="L265" s="21">
        <v>857</v>
      </c>
      <c r="M265" s="21">
        <v>2584</v>
      </c>
      <c r="N265" s="21">
        <v>2149042</v>
      </c>
      <c r="O265" s="21">
        <v>24153</v>
      </c>
      <c r="P265" s="21">
        <v>56</v>
      </c>
      <c r="Q265" s="21" t="str">
        <f>VLOOKUP(P265,Mapping!$A$1:$B$17,2,0)</f>
        <v>Texas</v>
      </c>
      <c r="R265" s="21">
        <v>26675209</v>
      </c>
      <c r="S265" s="21">
        <v>561448</v>
      </c>
    </row>
    <row r="266" ht="15.75" customHeight="1" spans="1:19">
      <c r="A266" s="22">
        <v>43998</v>
      </c>
      <c r="B266" s="22" t="str">
        <f t="shared" si="0"/>
        <v>2020_06</v>
      </c>
      <c r="C266" s="21">
        <v>112554</v>
      </c>
      <c r="D266" s="21">
        <v>720</v>
      </c>
      <c r="E266" s="21">
        <v>9590</v>
      </c>
      <c r="F266" s="21">
        <v>5570</v>
      </c>
      <c r="G266" s="21">
        <v>1184</v>
      </c>
      <c r="H266" s="21">
        <v>28370</v>
      </c>
      <c r="I266" s="21">
        <v>224788</v>
      </c>
      <c r="J266" s="21">
        <v>9354081</v>
      </c>
      <c r="K266" s="21">
        <v>180528</v>
      </c>
      <c r="L266" s="21">
        <v>845</v>
      </c>
      <c r="M266" s="21">
        <v>2591</v>
      </c>
      <c r="N266" s="21">
        <v>2124889</v>
      </c>
      <c r="O266" s="21">
        <v>22838</v>
      </c>
      <c r="P266" s="21">
        <v>56</v>
      </c>
      <c r="Q266" s="21" t="str">
        <f>VLOOKUP(P266,Mapping!$A$1:$B$17,2,0)</f>
        <v>Texas</v>
      </c>
      <c r="R266" s="21">
        <v>26113761</v>
      </c>
      <c r="S266" s="21">
        <v>504724</v>
      </c>
    </row>
    <row r="267" ht="15.75" customHeight="1" spans="1:19">
      <c r="A267" s="22">
        <v>43997</v>
      </c>
      <c r="B267" s="22" t="str">
        <f t="shared" si="0"/>
        <v>2020_06</v>
      </c>
      <c r="C267" s="21">
        <v>111834</v>
      </c>
      <c r="D267" s="21">
        <v>385</v>
      </c>
      <c r="E267" s="21">
        <v>9516</v>
      </c>
      <c r="F267" s="21">
        <v>5700</v>
      </c>
      <c r="G267" s="21">
        <v>664</v>
      </c>
      <c r="H267" s="21">
        <v>28034</v>
      </c>
      <c r="I267" s="21">
        <v>223604</v>
      </c>
      <c r="J267" s="21">
        <v>9173553</v>
      </c>
      <c r="K267" s="21">
        <v>167343</v>
      </c>
      <c r="L267" s="21">
        <v>835</v>
      </c>
      <c r="M267" s="21">
        <v>2636</v>
      </c>
      <c r="N267" s="21">
        <v>2102051</v>
      </c>
      <c r="O267" s="21">
        <v>18255</v>
      </c>
      <c r="P267" s="21">
        <v>56</v>
      </c>
      <c r="Q267" s="21" t="str">
        <f>VLOOKUP(P267,Mapping!$A$1:$B$17,2,0)</f>
        <v>Texas</v>
      </c>
      <c r="R267" s="21">
        <v>25609037</v>
      </c>
      <c r="S267" s="21">
        <v>448011</v>
      </c>
    </row>
    <row r="268" ht="15.75" customHeight="1" spans="1:19">
      <c r="A268" s="22">
        <v>43996</v>
      </c>
      <c r="B268" s="22" t="str">
        <f t="shared" si="0"/>
        <v>2020_06</v>
      </c>
      <c r="C268" s="21">
        <v>111449</v>
      </c>
      <c r="D268" s="21">
        <v>355</v>
      </c>
      <c r="E268" s="21">
        <v>9466</v>
      </c>
      <c r="F268" s="21">
        <v>5749</v>
      </c>
      <c r="G268" s="21">
        <v>610</v>
      </c>
      <c r="H268" s="21">
        <v>28020</v>
      </c>
      <c r="I268" s="21">
        <v>222940</v>
      </c>
      <c r="J268" s="21">
        <v>9006210</v>
      </c>
      <c r="K268" s="21">
        <v>169214</v>
      </c>
      <c r="L268" s="21">
        <v>834</v>
      </c>
      <c r="M268" s="21">
        <v>2716</v>
      </c>
      <c r="N268" s="21">
        <v>2083796</v>
      </c>
      <c r="O268" s="21">
        <v>21658</v>
      </c>
      <c r="P268" s="21">
        <v>56</v>
      </c>
      <c r="Q268" s="21" t="str">
        <f>VLOOKUP(P268,Mapping!$A$1:$B$17,2,0)</f>
        <v>Texas</v>
      </c>
      <c r="R268" s="21">
        <v>25161026</v>
      </c>
      <c r="S268" s="21">
        <v>477533</v>
      </c>
    </row>
    <row r="269" ht="15.75" customHeight="1" spans="1:19">
      <c r="A269" s="22">
        <v>43995</v>
      </c>
      <c r="B269" s="22" t="str">
        <f t="shared" si="0"/>
        <v>2020_06</v>
      </c>
      <c r="C269" s="21">
        <v>111094</v>
      </c>
      <c r="D269" s="21">
        <v>694</v>
      </c>
      <c r="E269" s="21">
        <v>9430</v>
      </c>
      <c r="F269" s="21">
        <v>5883</v>
      </c>
      <c r="G269" s="21">
        <v>954</v>
      </c>
      <c r="H269" s="21">
        <v>28578</v>
      </c>
      <c r="I269" s="21">
        <v>222330</v>
      </c>
      <c r="J269" s="21">
        <v>8836996</v>
      </c>
      <c r="K269" s="21">
        <v>197530</v>
      </c>
      <c r="L269" s="21">
        <v>830</v>
      </c>
      <c r="M269" s="21">
        <v>2726</v>
      </c>
      <c r="N269" s="21">
        <v>2062138</v>
      </c>
      <c r="O269" s="21">
        <v>25453</v>
      </c>
      <c r="P269" s="21">
        <v>56</v>
      </c>
      <c r="Q269" s="21" t="str">
        <f>VLOOKUP(P269,Mapping!$A$1:$B$17,2,0)</f>
        <v>Texas</v>
      </c>
      <c r="R269" s="21">
        <v>24683493</v>
      </c>
      <c r="S269" s="21">
        <v>544608</v>
      </c>
    </row>
    <row r="270" ht="15.75" customHeight="1" spans="1:19">
      <c r="A270" s="22">
        <v>43994</v>
      </c>
      <c r="B270" s="22" t="str">
        <f t="shared" si="0"/>
        <v>2020_06</v>
      </c>
      <c r="C270" s="21">
        <v>110400</v>
      </c>
      <c r="D270" s="21">
        <v>766</v>
      </c>
      <c r="E270" s="21">
        <v>9373</v>
      </c>
      <c r="F270" s="21">
        <v>6009</v>
      </c>
      <c r="G270" s="21">
        <v>1376</v>
      </c>
      <c r="H270" s="21">
        <v>29306</v>
      </c>
      <c r="I270" s="21">
        <v>221376</v>
      </c>
      <c r="J270" s="21">
        <v>8639466</v>
      </c>
      <c r="K270" s="21">
        <v>228304</v>
      </c>
      <c r="L270" s="21">
        <v>814</v>
      </c>
      <c r="M270" s="21">
        <v>2738</v>
      </c>
      <c r="N270" s="21">
        <v>2036685</v>
      </c>
      <c r="O270" s="21">
        <v>23141</v>
      </c>
      <c r="P270" s="21">
        <v>56</v>
      </c>
      <c r="Q270" s="21" t="str">
        <f>VLOOKUP(P270,Mapping!$A$1:$B$17,2,0)</f>
        <v>Texas</v>
      </c>
      <c r="R270" s="21">
        <v>24138885</v>
      </c>
      <c r="S270" s="21">
        <v>623384</v>
      </c>
    </row>
    <row r="271" ht="15.75" customHeight="1" spans="1:19">
      <c r="A271" s="22">
        <v>43993</v>
      </c>
      <c r="B271" s="22" t="str">
        <f t="shared" si="0"/>
        <v>2020_06</v>
      </c>
      <c r="C271" s="21">
        <v>109634</v>
      </c>
      <c r="D271" s="21">
        <v>896</v>
      </c>
      <c r="E271" s="21">
        <v>9295</v>
      </c>
      <c r="F271" s="21">
        <v>6075</v>
      </c>
      <c r="G271" s="21">
        <v>1526</v>
      </c>
      <c r="H271" s="21">
        <v>29850</v>
      </c>
      <c r="I271" s="21">
        <v>220000</v>
      </c>
      <c r="J271" s="21">
        <v>8411162</v>
      </c>
      <c r="K271" s="21">
        <v>149629</v>
      </c>
      <c r="L271" s="21">
        <v>792</v>
      </c>
      <c r="M271" s="21">
        <v>2885</v>
      </c>
      <c r="N271" s="21">
        <v>2013544</v>
      </c>
      <c r="O271" s="21">
        <v>21991</v>
      </c>
      <c r="P271" s="21">
        <v>56</v>
      </c>
      <c r="Q271" s="21" t="str">
        <f>VLOOKUP(P271,Mapping!$A$1:$B$17,2,0)</f>
        <v>Texas</v>
      </c>
      <c r="R271" s="21">
        <v>23515501</v>
      </c>
      <c r="S271" s="21">
        <v>484979</v>
      </c>
    </row>
    <row r="272" ht="15.75" customHeight="1" spans="1:19">
      <c r="A272" s="22">
        <v>43992</v>
      </c>
      <c r="B272" s="22" t="str">
        <f t="shared" si="0"/>
        <v>2020_06</v>
      </c>
      <c r="C272" s="21">
        <v>108738</v>
      </c>
      <c r="D272" s="21">
        <v>893</v>
      </c>
      <c r="E272" s="21">
        <v>9225</v>
      </c>
      <c r="F272" s="21">
        <v>6256</v>
      </c>
      <c r="G272" s="21">
        <v>1239</v>
      </c>
      <c r="H272" s="21">
        <v>30961</v>
      </c>
      <c r="I272" s="21">
        <v>218474</v>
      </c>
      <c r="J272" s="21">
        <v>8261533</v>
      </c>
      <c r="K272" s="21">
        <v>168836</v>
      </c>
      <c r="L272" s="21">
        <v>780</v>
      </c>
      <c r="M272" s="21">
        <v>3022</v>
      </c>
      <c r="N272" s="21">
        <v>1991553</v>
      </c>
      <c r="O272" s="21">
        <v>20880</v>
      </c>
      <c r="P272" s="21">
        <v>56</v>
      </c>
      <c r="Q272" s="21" t="str">
        <f>VLOOKUP(P272,Mapping!$A$1:$B$17,2,0)</f>
        <v>Texas</v>
      </c>
      <c r="R272" s="21">
        <v>23030522</v>
      </c>
      <c r="S272" s="21">
        <v>482620</v>
      </c>
    </row>
    <row r="273" ht="15.75" customHeight="1" spans="1:19">
      <c r="A273" s="22">
        <v>43991</v>
      </c>
      <c r="B273" s="22" t="str">
        <f t="shared" si="0"/>
        <v>2020_06</v>
      </c>
      <c r="C273" s="21">
        <v>107845</v>
      </c>
      <c r="D273" s="21">
        <v>886</v>
      </c>
      <c r="E273" s="21">
        <v>9141</v>
      </c>
      <c r="F273" s="21">
        <v>6453</v>
      </c>
      <c r="G273" s="21">
        <v>1279</v>
      </c>
      <c r="H273" s="21">
        <v>31179</v>
      </c>
      <c r="I273" s="21">
        <v>217235</v>
      </c>
      <c r="J273" s="21">
        <v>8092697</v>
      </c>
      <c r="K273" s="21">
        <v>155350</v>
      </c>
      <c r="L273" s="21">
        <v>771</v>
      </c>
      <c r="M273" s="21">
        <v>3088</v>
      </c>
      <c r="N273" s="21">
        <v>1970673</v>
      </c>
      <c r="O273" s="21">
        <v>16916</v>
      </c>
      <c r="P273" s="21">
        <v>56</v>
      </c>
      <c r="Q273" s="21" t="str">
        <f>VLOOKUP(P273,Mapping!$A$1:$B$17,2,0)</f>
        <v>Texas</v>
      </c>
      <c r="R273" s="21">
        <v>22547902</v>
      </c>
      <c r="S273" s="21">
        <v>454850</v>
      </c>
    </row>
    <row r="274" ht="15.75" customHeight="1" spans="1:19">
      <c r="A274" s="22">
        <v>43990</v>
      </c>
      <c r="B274" s="22" t="str">
        <f t="shared" si="0"/>
        <v>2020_06</v>
      </c>
      <c r="C274" s="21">
        <v>106959</v>
      </c>
      <c r="D274" s="21">
        <v>675</v>
      </c>
      <c r="E274" s="21">
        <v>9013</v>
      </c>
      <c r="F274" s="21">
        <v>6398</v>
      </c>
      <c r="G274" s="21">
        <v>1071</v>
      </c>
      <c r="H274" s="21">
        <v>31105</v>
      </c>
      <c r="I274" s="21">
        <v>215956</v>
      </c>
      <c r="J274" s="21">
        <v>7937347</v>
      </c>
      <c r="K274" s="21">
        <v>132298</v>
      </c>
      <c r="L274" s="21">
        <v>762</v>
      </c>
      <c r="M274" s="21">
        <v>3238</v>
      </c>
      <c r="N274" s="21">
        <v>1953757</v>
      </c>
      <c r="O274" s="21">
        <v>16923</v>
      </c>
      <c r="P274" s="21">
        <v>56</v>
      </c>
      <c r="Q274" s="21" t="str">
        <f>VLOOKUP(P274,Mapping!$A$1:$B$17,2,0)</f>
        <v>Texas</v>
      </c>
      <c r="R274" s="21">
        <v>22093052</v>
      </c>
      <c r="S274" s="21">
        <v>405793</v>
      </c>
    </row>
    <row r="275" ht="15.75" customHeight="1" spans="1:19">
      <c r="A275" s="22">
        <v>43989</v>
      </c>
      <c r="B275" s="22" t="str">
        <f t="shared" si="0"/>
        <v>2020_06</v>
      </c>
      <c r="C275" s="21">
        <v>106284</v>
      </c>
      <c r="D275" s="21">
        <v>447</v>
      </c>
      <c r="E275" s="21">
        <v>8957</v>
      </c>
      <c r="F275" s="21">
        <v>6501</v>
      </c>
      <c r="G275" s="21">
        <v>655</v>
      </c>
      <c r="H275" s="21">
        <v>31490</v>
      </c>
      <c r="I275" s="21">
        <v>214885</v>
      </c>
      <c r="J275" s="21">
        <v>7805049</v>
      </c>
      <c r="K275" s="21">
        <v>188348</v>
      </c>
      <c r="L275" s="21">
        <v>753</v>
      </c>
      <c r="M275" s="21">
        <v>3298</v>
      </c>
      <c r="N275" s="21">
        <v>1936834</v>
      </c>
      <c r="O275" s="21">
        <v>19056</v>
      </c>
      <c r="P275" s="21">
        <v>56</v>
      </c>
      <c r="Q275" s="21" t="str">
        <f>VLOOKUP(P275,Mapping!$A$1:$B$17,2,0)</f>
        <v>Texas</v>
      </c>
      <c r="R275" s="21">
        <v>21687259</v>
      </c>
      <c r="S275" s="21">
        <v>434862</v>
      </c>
    </row>
    <row r="276" ht="15.75" customHeight="1" spans="1:19">
      <c r="A276" s="22">
        <v>43988</v>
      </c>
      <c r="B276" s="22" t="str">
        <f t="shared" si="0"/>
        <v>2020_06</v>
      </c>
      <c r="C276" s="21">
        <v>105837</v>
      </c>
      <c r="D276" s="21">
        <v>714</v>
      </c>
      <c r="E276" s="21">
        <v>8920</v>
      </c>
      <c r="F276" s="21">
        <v>6762</v>
      </c>
      <c r="G276" s="21">
        <v>989</v>
      </c>
      <c r="H276" s="21">
        <v>31994</v>
      </c>
      <c r="I276" s="21">
        <v>214230</v>
      </c>
      <c r="J276" s="21">
        <v>7616701</v>
      </c>
      <c r="K276" s="21">
        <v>224192</v>
      </c>
      <c r="L276" s="21">
        <v>750</v>
      </c>
      <c r="M276" s="21">
        <v>3476</v>
      </c>
      <c r="N276" s="21">
        <v>1917778</v>
      </c>
      <c r="O276" s="21">
        <v>22746</v>
      </c>
      <c r="P276" s="21">
        <v>56</v>
      </c>
      <c r="Q276" s="21" t="str">
        <f>VLOOKUP(P276,Mapping!$A$1:$B$17,2,0)</f>
        <v>Texas</v>
      </c>
      <c r="R276" s="21">
        <v>21252397</v>
      </c>
      <c r="S276" s="21">
        <v>557957</v>
      </c>
    </row>
    <row r="277" ht="15.75" customHeight="1" spans="1:19">
      <c r="A277" s="22">
        <v>43987</v>
      </c>
      <c r="B277" s="22" t="str">
        <f t="shared" si="0"/>
        <v>2020_06</v>
      </c>
      <c r="C277" s="21">
        <v>105123</v>
      </c>
      <c r="D277" s="21">
        <v>835</v>
      </c>
      <c r="E277" s="21">
        <v>8863</v>
      </c>
      <c r="F277" s="21">
        <v>6921</v>
      </c>
      <c r="G277" s="21">
        <v>1518</v>
      </c>
      <c r="H277" s="21">
        <v>32502</v>
      </c>
      <c r="I277" s="21">
        <v>213241</v>
      </c>
      <c r="J277" s="21">
        <v>7392509</v>
      </c>
      <c r="K277" s="21">
        <v>233592</v>
      </c>
      <c r="L277" s="21">
        <v>740</v>
      </c>
      <c r="M277" s="21">
        <v>3520</v>
      </c>
      <c r="N277" s="21">
        <v>1895032</v>
      </c>
      <c r="O277" s="21">
        <v>23050</v>
      </c>
      <c r="P277" s="21">
        <v>56</v>
      </c>
      <c r="Q277" s="21" t="str">
        <f>VLOOKUP(P277,Mapping!$A$1:$B$17,2,0)</f>
        <v>Texas</v>
      </c>
      <c r="R277" s="21">
        <v>20694440</v>
      </c>
      <c r="S277" s="21">
        <v>624244</v>
      </c>
    </row>
    <row r="278" ht="15.75" customHeight="1" spans="1:19">
      <c r="A278" s="22">
        <v>43986</v>
      </c>
      <c r="B278" s="22" t="str">
        <f t="shared" si="0"/>
        <v>2020_06</v>
      </c>
      <c r="C278" s="21">
        <v>104288</v>
      </c>
      <c r="D278" s="21">
        <v>883</v>
      </c>
      <c r="E278" s="21">
        <v>8787</v>
      </c>
      <c r="F278" s="21">
        <v>7044</v>
      </c>
      <c r="G278" s="21">
        <v>-2856</v>
      </c>
      <c r="H278" s="21">
        <v>32802</v>
      </c>
      <c r="I278" s="21">
        <v>211723</v>
      </c>
      <c r="J278" s="21">
        <v>7158917</v>
      </c>
      <c r="K278" s="21">
        <v>180430</v>
      </c>
      <c r="L278" s="21">
        <v>723</v>
      </c>
      <c r="M278" s="21">
        <v>3662</v>
      </c>
      <c r="N278" s="21">
        <v>1871982</v>
      </c>
      <c r="O278" s="21">
        <v>20477</v>
      </c>
      <c r="P278" s="21">
        <v>56</v>
      </c>
      <c r="Q278" s="21" t="str">
        <f>VLOOKUP(P278,Mapping!$A$1:$B$17,2,0)</f>
        <v>Texas</v>
      </c>
      <c r="R278" s="21">
        <v>20070196</v>
      </c>
      <c r="S278" s="21">
        <v>498869</v>
      </c>
    </row>
    <row r="279" ht="15.75" customHeight="1" spans="1:19">
      <c r="A279" s="22">
        <v>43985</v>
      </c>
      <c r="B279" s="22" t="str">
        <f t="shared" si="0"/>
        <v>2020_06</v>
      </c>
      <c r="C279" s="21">
        <v>103405</v>
      </c>
      <c r="D279" s="21">
        <v>975</v>
      </c>
      <c r="E279" s="21">
        <v>8688</v>
      </c>
      <c r="F279" s="21">
        <v>7229</v>
      </c>
      <c r="G279" s="21">
        <v>2145</v>
      </c>
      <c r="H279" s="21">
        <v>33227</v>
      </c>
      <c r="I279" s="21">
        <v>214579</v>
      </c>
      <c r="J279" s="21">
        <v>6978487</v>
      </c>
      <c r="K279" s="21">
        <v>185773</v>
      </c>
      <c r="L279" s="21">
        <v>717</v>
      </c>
      <c r="M279" s="21">
        <v>3754</v>
      </c>
      <c r="N279" s="21">
        <v>1851505</v>
      </c>
      <c r="O279" s="21">
        <v>20182</v>
      </c>
      <c r="P279" s="21">
        <v>56</v>
      </c>
      <c r="Q279" s="21" t="str">
        <f>VLOOKUP(P279,Mapping!$A$1:$B$17,2,0)</f>
        <v>Texas</v>
      </c>
      <c r="R279" s="21">
        <v>19571327</v>
      </c>
      <c r="S279" s="21">
        <v>504449</v>
      </c>
    </row>
    <row r="280" ht="15.75" customHeight="1" spans="1:19">
      <c r="A280" s="22">
        <v>43984</v>
      </c>
      <c r="B280" s="22" t="str">
        <f t="shared" si="0"/>
        <v>2020_06</v>
      </c>
      <c r="C280" s="21">
        <v>102430</v>
      </c>
      <c r="D280" s="21">
        <v>971</v>
      </c>
      <c r="E280" s="21">
        <v>8566</v>
      </c>
      <c r="F280" s="21">
        <v>7410</v>
      </c>
      <c r="G280" s="21">
        <v>1735</v>
      </c>
      <c r="H280" s="21">
        <v>33956</v>
      </c>
      <c r="I280" s="21">
        <v>212434</v>
      </c>
      <c r="J280" s="21">
        <v>6792714</v>
      </c>
      <c r="K280" s="21">
        <v>161590</v>
      </c>
      <c r="L280" s="21">
        <v>710</v>
      </c>
      <c r="M280" s="21">
        <v>3854</v>
      </c>
      <c r="N280" s="21">
        <v>1831323</v>
      </c>
      <c r="O280" s="21">
        <v>19879</v>
      </c>
      <c r="P280" s="21">
        <v>56</v>
      </c>
      <c r="Q280" s="21" t="str">
        <f>VLOOKUP(P280,Mapping!$A$1:$B$17,2,0)</f>
        <v>Texas</v>
      </c>
      <c r="R280" s="21">
        <v>19066878</v>
      </c>
      <c r="S280" s="21">
        <v>449048</v>
      </c>
    </row>
    <row r="281" ht="15.75" customHeight="1" spans="1:19">
      <c r="A281" s="22">
        <v>43983</v>
      </c>
      <c r="B281" s="22" t="str">
        <f t="shared" si="0"/>
        <v>2020_06</v>
      </c>
      <c r="C281" s="21">
        <v>101459</v>
      </c>
      <c r="D281" s="21">
        <v>679</v>
      </c>
      <c r="E281" s="21">
        <v>8485</v>
      </c>
      <c r="F281" s="21">
        <v>7592</v>
      </c>
      <c r="G281" s="21">
        <v>2862</v>
      </c>
      <c r="H281" s="21">
        <v>34325</v>
      </c>
      <c r="I281" s="21">
        <v>210699</v>
      </c>
      <c r="J281" s="21">
        <v>6631124</v>
      </c>
      <c r="K281" s="21">
        <v>158114</v>
      </c>
      <c r="L281" s="21">
        <v>704</v>
      </c>
      <c r="M281" s="21">
        <v>3950</v>
      </c>
      <c r="N281" s="21">
        <v>1811444</v>
      </c>
      <c r="O281" s="21">
        <v>20101</v>
      </c>
      <c r="P281" s="21">
        <v>56</v>
      </c>
      <c r="Q281" s="21" t="str">
        <f>VLOOKUP(P281,Mapping!$A$1:$B$17,2,0)</f>
        <v>Texas</v>
      </c>
      <c r="R281" s="21">
        <v>18617830</v>
      </c>
      <c r="S281" s="21">
        <v>419427</v>
      </c>
    </row>
    <row r="282" ht="15.75" customHeight="1" spans="1:19">
      <c r="A282" s="22">
        <v>43982</v>
      </c>
      <c r="B282" s="22" t="str">
        <f t="shared" si="0"/>
        <v>2020_05</v>
      </c>
      <c r="C282" s="21">
        <v>100780</v>
      </c>
      <c r="D282" s="21">
        <v>655</v>
      </c>
      <c r="E282" s="21">
        <v>8445</v>
      </c>
      <c r="F282" s="21">
        <v>7625</v>
      </c>
      <c r="G282" s="21">
        <v>895</v>
      </c>
      <c r="H282" s="21">
        <v>34925</v>
      </c>
      <c r="I282" s="21">
        <v>207837</v>
      </c>
      <c r="J282" s="21">
        <v>6473010</v>
      </c>
      <c r="K282" s="21">
        <v>147185</v>
      </c>
      <c r="L282" s="21">
        <v>704</v>
      </c>
      <c r="M282" s="21">
        <v>3669</v>
      </c>
      <c r="N282" s="21">
        <v>1791343</v>
      </c>
      <c r="O282" s="21">
        <v>21641</v>
      </c>
      <c r="P282" s="21">
        <v>56</v>
      </c>
      <c r="Q282" s="21" t="str">
        <f>VLOOKUP(P282,Mapping!$A$1:$B$17,2,0)</f>
        <v>Texas</v>
      </c>
      <c r="R282" s="21">
        <v>18198403</v>
      </c>
      <c r="S282" s="21">
        <v>430493</v>
      </c>
    </row>
    <row r="283" ht="15.75" customHeight="1" spans="1:19">
      <c r="A283" s="22">
        <v>43981</v>
      </c>
      <c r="B283" s="22" t="str">
        <f t="shared" si="0"/>
        <v>2020_05</v>
      </c>
      <c r="C283" s="21">
        <v>100125</v>
      </c>
      <c r="D283" s="21">
        <v>923</v>
      </c>
      <c r="E283" s="21">
        <v>8305</v>
      </c>
      <c r="F283" s="21">
        <v>7960</v>
      </c>
      <c r="G283" s="21">
        <v>1421</v>
      </c>
      <c r="H283" s="21">
        <v>35759</v>
      </c>
      <c r="I283" s="21">
        <v>206942</v>
      </c>
      <c r="J283" s="21">
        <v>6325825</v>
      </c>
      <c r="K283" s="21">
        <v>167649</v>
      </c>
      <c r="L283" s="21">
        <v>698</v>
      </c>
      <c r="M283" s="21">
        <v>4008</v>
      </c>
      <c r="N283" s="21">
        <v>1769702</v>
      </c>
      <c r="O283" s="21">
        <v>23596</v>
      </c>
      <c r="P283" s="21">
        <v>56</v>
      </c>
      <c r="Q283" s="21" t="str">
        <f>VLOOKUP(P283,Mapping!$A$1:$B$17,2,0)</f>
        <v>Texas</v>
      </c>
      <c r="R283" s="21">
        <v>17767910</v>
      </c>
      <c r="S283" s="21">
        <v>457174</v>
      </c>
    </row>
    <row r="284" ht="15.75" customHeight="1" spans="1:19">
      <c r="A284" s="22">
        <v>43980</v>
      </c>
      <c r="B284" s="22" t="str">
        <f t="shared" si="0"/>
        <v>2020_05</v>
      </c>
      <c r="C284" s="21">
        <v>99202</v>
      </c>
      <c r="D284" s="21">
        <v>1174</v>
      </c>
      <c r="E284" s="21">
        <v>8235</v>
      </c>
      <c r="F284" s="21">
        <v>8170</v>
      </c>
      <c r="G284" s="21">
        <v>1571</v>
      </c>
      <c r="H284" s="21">
        <v>36942</v>
      </c>
      <c r="I284" s="21">
        <v>205521</v>
      </c>
      <c r="J284" s="21">
        <v>6158176</v>
      </c>
      <c r="K284" s="21">
        <v>196292</v>
      </c>
      <c r="L284" s="21">
        <v>689</v>
      </c>
      <c r="M284" s="21">
        <v>4028</v>
      </c>
      <c r="N284" s="21">
        <v>1746106</v>
      </c>
      <c r="O284" s="21">
        <v>23618</v>
      </c>
      <c r="P284" s="21">
        <v>56</v>
      </c>
      <c r="Q284" s="21" t="str">
        <f>VLOOKUP(P284,Mapping!$A$1:$B$17,2,0)</f>
        <v>Texas</v>
      </c>
      <c r="R284" s="21">
        <v>17310736</v>
      </c>
      <c r="S284" s="21">
        <v>534228</v>
      </c>
    </row>
    <row r="285" ht="15.75" customHeight="1" spans="1:19">
      <c r="A285" s="22">
        <v>43979</v>
      </c>
      <c r="B285" s="22" t="str">
        <f t="shared" si="0"/>
        <v>2020_05</v>
      </c>
      <c r="C285" s="21">
        <v>98028</v>
      </c>
      <c r="D285" s="21">
        <v>1235</v>
      </c>
      <c r="E285" s="21">
        <v>8109</v>
      </c>
      <c r="F285" s="21">
        <v>8392</v>
      </c>
      <c r="G285" s="21">
        <v>1594</v>
      </c>
      <c r="H285" s="21">
        <v>38000</v>
      </c>
      <c r="I285" s="21">
        <v>203950</v>
      </c>
      <c r="J285" s="21">
        <v>5961884</v>
      </c>
      <c r="K285" s="21">
        <v>188257</v>
      </c>
      <c r="L285" s="21">
        <v>676</v>
      </c>
      <c r="M285" s="21">
        <v>4079</v>
      </c>
      <c r="N285" s="21">
        <v>1722488</v>
      </c>
      <c r="O285" s="21">
        <v>22799</v>
      </c>
      <c r="P285" s="21">
        <v>56</v>
      </c>
      <c r="Q285" s="21" t="str">
        <f>VLOOKUP(P285,Mapping!$A$1:$B$17,2,0)</f>
        <v>Texas</v>
      </c>
      <c r="R285" s="21">
        <v>16776508</v>
      </c>
      <c r="S285" s="21">
        <v>493996</v>
      </c>
    </row>
    <row r="286" ht="15.75" customHeight="1" spans="1:19">
      <c r="A286" s="22">
        <v>43978</v>
      </c>
      <c r="B286" s="22" t="str">
        <f t="shared" si="0"/>
        <v>2020_05</v>
      </c>
      <c r="C286" s="21">
        <v>96793</v>
      </c>
      <c r="D286" s="21">
        <v>1335</v>
      </c>
      <c r="E286" s="21">
        <v>8015</v>
      </c>
      <c r="F286" s="21">
        <v>8552</v>
      </c>
      <c r="G286" s="21">
        <v>1561</v>
      </c>
      <c r="H286" s="21">
        <v>38300</v>
      </c>
      <c r="I286" s="21">
        <v>202356</v>
      </c>
      <c r="J286" s="21">
        <v>5773627</v>
      </c>
      <c r="K286" s="21">
        <v>151062</v>
      </c>
      <c r="L286" s="21">
        <v>666</v>
      </c>
      <c r="M286" s="21">
        <v>4223</v>
      </c>
      <c r="N286" s="21">
        <v>1699689</v>
      </c>
      <c r="O286" s="21">
        <v>19172</v>
      </c>
      <c r="P286" s="21">
        <v>56</v>
      </c>
      <c r="Q286" s="21" t="str">
        <f>VLOOKUP(P286,Mapping!$A$1:$B$17,2,0)</f>
        <v>Texas</v>
      </c>
      <c r="R286" s="21">
        <v>16282512</v>
      </c>
      <c r="S286" s="21">
        <v>416554</v>
      </c>
    </row>
    <row r="287" ht="15.75" customHeight="1" spans="1:19">
      <c r="A287" s="22">
        <v>43977</v>
      </c>
      <c r="B287" s="22" t="str">
        <f t="shared" si="0"/>
        <v>2020_05</v>
      </c>
      <c r="C287" s="21">
        <v>95458</v>
      </c>
      <c r="D287" s="21">
        <v>665</v>
      </c>
      <c r="E287" s="21">
        <v>7899</v>
      </c>
      <c r="F287" s="21">
        <v>8580</v>
      </c>
      <c r="G287" s="21">
        <v>17287</v>
      </c>
      <c r="H287" s="21">
        <v>37751</v>
      </c>
      <c r="I287" s="21">
        <v>200795</v>
      </c>
      <c r="J287" s="21">
        <v>5622565</v>
      </c>
      <c r="K287" s="21">
        <v>112350</v>
      </c>
      <c r="L287" s="21">
        <v>650</v>
      </c>
      <c r="M287" s="21">
        <v>4221</v>
      </c>
      <c r="N287" s="21">
        <v>1680517</v>
      </c>
      <c r="O287" s="21">
        <v>16690</v>
      </c>
      <c r="P287" s="21">
        <v>56</v>
      </c>
      <c r="Q287" s="21" t="str">
        <f>VLOOKUP(P287,Mapping!$A$1:$B$17,2,0)</f>
        <v>Texas</v>
      </c>
      <c r="R287" s="21">
        <v>15865958</v>
      </c>
      <c r="S287" s="21">
        <v>315330</v>
      </c>
    </row>
    <row r="288" ht="15.75" customHeight="1" spans="1:19">
      <c r="A288" s="22">
        <v>43976</v>
      </c>
      <c r="B288" s="22" t="str">
        <f t="shared" si="0"/>
        <v>2020_05</v>
      </c>
      <c r="C288" s="21">
        <v>94793</v>
      </c>
      <c r="D288" s="21">
        <v>556</v>
      </c>
      <c r="E288" s="21">
        <v>7847</v>
      </c>
      <c r="F288" s="21">
        <v>8467</v>
      </c>
      <c r="G288" s="21">
        <v>898</v>
      </c>
      <c r="H288" s="21">
        <v>37703</v>
      </c>
      <c r="I288" s="21">
        <v>183508</v>
      </c>
      <c r="J288" s="21">
        <v>5510215</v>
      </c>
      <c r="K288" s="21">
        <v>167919</v>
      </c>
      <c r="L288" s="21">
        <v>642</v>
      </c>
      <c r="M288" s="21">
        <v>4232</v>
      </c>
      <c r="N288" s="21">
        <v>1663827</v>
      </c>
      <c r="O288" s="21">
        <v>18555</v>
      </c>
      <c r="P288" s="21">
        <v>56</v>
      </c>
      <c r="Q288" s="21" t="str">
        <f>VLOOKUP(P288,Mapping!$A$1:$B$17,2,0)</f>
        <v>Texas</v>
      </c>
      <c r="R288" s="21">
        <v>15550628</v>
      </c>
      <c r="S288" s="21">
        <v>408047</v>
      </c>
    </row>
    <row r="289" ht="15.75" customHeight="1" spans="1:19">
      <c r="A289" s="22">
        <v>43975</v>
      </c>
      <c r="B289" s="22" t="str">
        <f t="shared" si="0"/>
        <v>2020_05</v>
      </c>
      <c r="C289" s="21">
        <v>94237</v>
      </c>
      <c r="D289" s="21">
        <v>688</v>
      </c>
      <c r="E289" s="21">
        <v>7801</v>
      </c>
      <c r="F289" s="21">
        <v>8491</v>
      </c>
      <c r="G289" s="21">
        <v>1028</v>
      </c>
      <c r="H289" s="21">
        <v>37742</v>
      </c>
      <c r="I289" s="21">
        <v>182610</v>
      </c>
      <c r="J289" s="21">
        <v>5342296</v>
      </c>
      <c r="K289" s="21">
        <v>128061</v>
      </c>
      <c r="L289" s="21">
        <v>639</v>
      </c>
      <c r="M289" s="21">
        <v>4380</v>
      </c>
      <c r="N289" s="21">
        <v>1645272</v>
      </c>
      <c r="O289" s="21">
        <v>19062</v>
      </c>
      <c r="P289" s="21">
        <v>56</v>
      </c>
      <c r="Q289" s="21" t="str">
        <f>VLOOKUP(P289,Mapping!$A$1:$B$17,2,0)</f>
        <v>Texas</v>
      </c>
      <c r="R289" s="21">
        <v>15142581</v>
      </c>
      <c r="S289" s="21">
        <v>389319</v>
      </c>
    </row>
    <row r="290" ht="15.75" customHeight="1" spans="1:19">
      <c r="A290" s="22">
        <v>43974</v>
      </c>
      <c r="B290" s="22" t="str">
        <f t="shared" si="0"/>
        <v>2020_05</v>
      </c>
      <c r="C290" s="21">
        <v>93549</v>
      </c>
      <c r="D290" s="21">
        <v>1040</v>
      </c>
      <c r="E290" s="21">
        <v>7770</v>
      </c>
      <c r="F290" s="21">
        <v>8739</v>
      </c>
      <c r="G290" s="21">
        <v>1385</v>
      </c>
      <c r="H290" s="21">
        <v>38625</v>
      </c>
      <c r="I290" s="21">
        <v>181582</v>
      </c>
      <c r="J290" s="21">
        <v>5214235</v>
      </c>
      <c r="K290" s="21">
        <v>118220</v>
      </c>
      <c r="L290" s="21">
        <v>638</v>
      </c>
      <c r="M290" s="21">
        <v>4621</v>
      </c>
      <c r="N290" s="21">
        <v>1626210</v>
      </c>
      <c r="O290" s="21">
        <v>22561</v>
      </c>
      <c r="P290" s="21">
        <v>56</v>
      </c>
      <c r="Q290" s="21" t="str">
        <f>VLOOKUP(P290,Mapping!$A$1:$B$17,2,0)</f>
        <v>Texas</v>
      </c>
      <c r="R290" s="21">
        <v>14753262</v>
      </c>
      <c r="S290" s="21">
        <v>444574</v>
      </c>
    </row>
    <row r="291" ht="15.75" customHeight="1" spans="1:19">
      <c r="A291" s="22">
        <v>43973</v>
      </c>
      <c r="B291" s="22" t="str">
        <f t="shared" si="0"/>
        <v>2020_05</v>
      </c>
      <c r="C291" s="21">
        <v>92509</v>
      </c>
      <c r="D291" s="21">
        <v>1290</v>
      </c>
      <c r="E291" s="21">
        <v>7689</v>
      </c>
      <c r="F291" s="21">
        <v>9042</v>
      </c>
      <c r="G291" s="21">
        <v>3949</v>
      </c>
      <c r="H291" s="21">
        <v>40008</v>
      </c>
      <c r="I291" s="21">
        <v>180197</v>
      </c>
      <c r="J291" s="21">
        <v>5096015</v>
      </c>
      <c r="K291" s="21">
        <v>172853</v>
      </c>
      <c r="L291" s="21">
        <v>633</v>
      </c>
      <c r="M291" s="21">
        <v>4714</v>
      </c>
      <c r="N291" s="21">
        <v>1603649</v>
      </c>
      <c r="O291" s="21">
        <v>24115</v>
      </c>
      <c r="P291" s="21">
        <v>56</v>
      </c>
      <c r="Q291" s="21" t="str">
        <f>VLOOKUP(P291,Mapping!$A$1:$B$17,2,0)</f>
        <v>Texas</v>
      </c>
      <c r="R291" s="21">
        <v>14308688</v>
      </c>
      <c r="S291" s="21">
        <v>453783</v>
      </c>
    </row>
    <row r="292" ht="15.75" customHeight="1" spans="1:19">
      <c r="A292" s="22">
        <v>43972</v>
      </c>
      <c r="B292" s="22" t="str">
        <f t="shared" si="0"/>
        <v>2020_05</v>
      </c>
      <c r="C292" s="21">
        <v>91219</v>
      </c>
      <c r="D292" s="21">
        <v>1380</v>
      </c>
      <c r="E292" s="21">
        <v>7412</v>
      </c>
      <c r="F292" s="21">
        <v>9092</v>
      </c>
      <c r="G292" s="21">
        <v>4547</v>
      </c>
      <c r="H292" s="21">
        <v>41359</v>
      </c>
      <c r="I292" s="21">
        <v>176248</v>
      </c>
      <c r="J292" s="21">
        <v>4923162</v>
      </c>
      <c r="K292" s="21">
        <v>228097</v>
      </c>
      <c r="L292" s="21">
        <v>616</v>
      </c>
      <c r="M292" s="21">
        <v>4871</v>
      </c>
      <c r="N292" s="21">
        <v>1579534</v>
      </c>
      <c r="O292" s="21">
        <v>26831</v>
      </c>
      <c r="P292" s="21">
        <v>56</v>
      </c>
      <c r="Q292" s="21" t="str">
        <f>VLOOKUP(P292,Mapping!$A$1:$B$17,2,0)</f>
        <v>Texas</v>
      </c>
      <c r="R292" s="21">
        <v>13854905</v>
      </c>
      <c r="S292" s="21">
        <v>508832</v>
      </c>
    </row>
    <row r="293" ht="15.75" customHeight="1" spans="1:19">
      <c r="A293" s="22">
        <v>43971</v>
      </c>
      <c r="B293" s="22" t="str">
        <f t="shared" si="0"/>
        <v>2020_05</v>
      </c>
      <c r="C293" s="21">
        <v>89839</v>
      </c>
      <c r="D293" s="21">
        <v>1397</v>
      </c>
      <c r="E293" s="21">
        <v>7319</v>
      </c>
      <c r="F293" s="21">
        <v>9522</v>
      </c>
      <c r="G293" s="21">
        <v>1756</v>
      </c>
      <c r="H293" s="21">
        <v>41856</v>
      </c>
      <c r="I293" s="21">
        <v>171701</v>
      </c>
      <c r="J293" s="21">
        <v>4695065</v>
      </c>
      <c r="K293" s="21">
        <v>167279</v>
      </c>
      <c r="L293" s="21">
        <v>613</v>
      </c>
      <c r="M293" s="21">
        <v>4907</v>
      </c>
      <c r="N293" s="21">
        <v>1552703</v>
      </c>
      <c r="O293" s="21">
        <v>21293</v>
      </c>
      <c r="P293" s="21">
        <v>56</v>
      </c>
      <c r="Q293" s="21" t="str">
        <f>VLOOKUP(P293,Mapping!$A$1:$B$17,2,0)</f>
        <v>Texas</v>
      </c>
      <c r="R293" s="21">
        <v>13346073</v>
      </c>
      <c r="S293" s="21">
        <v>450292</v>
      </c>
    </row>
    <row r="294" ht="15.75" customHeight="1" spans="1:19">
      <c r="A294" s="22">
        <v>43970</v>
      </c>
      <c r="B294" s="22" t="str">
        <f t="shared" si="0"/>
        <v>2020_05</v>
      </c>
      <c r="C294" s="21">
        <v>88442</v>
      </c>
      <c r="D294" s="21">
        <v>1317</v>
      </c>
      <c r="E294" s="21">
        <v>7217</v>
      </c>
      <c r="F294" s="21">
        <v>9598</v>
      </c>
      <c r="G294" s="21">
        <v>1548</v>
      </c>
      <c r="H294" s="21">
        <v>42023</v>
      </c>
      <c r="I294" s="21">
        <v>169945</v>
      </c>
      <c r="J294" s="21">
        <v>4527786</v>
      </c>
      <c r="K294" s="21">
        <v>165975</v>
      </c>
      <c r="L294" s="21">
        <v>606</v>
      </c>
      <c r="M294" s="21">
        <v>5032</v>
      </c>
      <c r="N294" s="21">
        <v>1531410</v>
      </c>
      <c r="O294" s="21">
        <v>20687</v>
      </c>
      <c r="P294" s="21">
        <v>56</v>
      </c>
      <c r="Q294" s="21" t="str">
        <f>VLOOKUP(P294,Mapping!$A$1:$B$17,2,0)</f>
        <v>Texas</v>
      </c>
      <c r="R294" s="21">
        <v>12895781</v>
      </c>
      <c r="S294" s="21">
        <v>420506</v>
      </c>
    </row>
    <row r="295" ht="15.75" customHeight="1" spans="1:19">
      <c r="A295" s="22">
        <v>43969</v>
      </c>
      <c r="B295" s="22" t="str">
        <f t="shared" si="0"/>
        <v>2020_05</v>
      </c>
      <c r="C295" s="21">
        <v>87125</v>
      </c>
      <c r="D295" s="21">
        <v>854</v>
      </c>
      <c r="E295" s="21">
        <v>7064</v>
      </c>
      <c r="F295" s="21">
        <v>9748</v>
      </c>
      <c r="G295" s="21">
        <v>1132</v>
      </c>
      <c r="H295" s="21">
        <v>41940</v>
      </c>
      <c r="I295" s="21">
        <v>168397</v>
      </c>
      <c r="J295" s="21">
        <v>4361811</v>
      </c>
      <c r="K295" s="21">
        <v>127310</v>
      </c>
      <c r="L295" s="21">
        <v>602</v>
      </c>
      <c r="M295" s="21">
        <v>5260</v>
      </c>
      <c r="N295" s="21">
        <v>1510723</v>
      </c>
      <c r="O295" s="21">
        <v>20597</v>
      </c>
      <c r="P295" s="21">
        <v>56</v>
      </c>
      <c r="Q295" s="21" t="str">
        <f>VLOOKUP(P295,Mapping!$A$1:$B$17,2,0)</f>
        <v>Texas</v>
      </c>
      <c r="R295" s="21">
        <v>12475275</v>
      </c>
      <c r="S295" s="21">
        <v>349995</v>
      </c>
    </row>
    <row r="296" ht="15.75" customHeight="1" spans="1:19">
      <c r="A296" s="22">
        <v>43968</v>
      </c>
      <c r="B296" s="22" t="str">
        <f t="shared" si="0"/>
        <v>2020_05</v>
      </c>
      <c r="C296" s="21">
        <v>86271</v>
      </c>
      <c r="D296" s="21">
        <v>873</v>
      </c>
      <c r="E296" s="21">
        <v>7003</v>
      </c>
      <c r="F296" s="21">
        <v>9945</v>
      </c>
      <c r="G296" s="21">
        <v>1134</v>
      </c>
      <c r="H296" s="21">
        <v>42019</v>
      </c>
      <c r="I296" s="21">
        <v>167265</v>
      </c>
      <c r="J296" s="21">
        <v>4234501</v>
      </c>
      <c r="K296" s="21">
        <v>140015</v>
      </c>
      <c r="L296" s="21">
        <v>593</v>
      </c>
      <c r="M296" s="21">
        <v>5467</v>
      </c>
      <c r="N296" s="21">
        <v>1490126</v>
      </c>
      <c r="O296" s="21">
        <v>20436</v>
      </c>
      <c r="P296" s="21">
        <v>56</v>
      </c>
      <c r="Q296" s="21" t="str">
        <f>VLOOKUP(P296,Mapping!$A$1:$B$17,2,0)</f>
        <v>Texas</v>
      </c>
      <c r="R296" s="21">
        <v>12125280</v>
      </c>
      <c r="S296" s="21">
        <v>351153</v>
      </c>
    </row>
    <row r="297" ht="15.75" customHeight="1" spans="1:19">
      <c r="A297" s="22">
        <v>43967</v>
      </c>
      <c r="B297" s="22" t="str">
        <f t="shared" si="0"/>
        <v>2020_05</v>
      </c>
      <c r="C297" s="21">
        <v>85398</v>
      </c>
      <c r="D297" s="21">
        <v>1237</v>
      </c>
      <c r="E297" s="21">
        <v>6945</v>
      </c>
      <c r="F297" s="21">
        <v>10276</v>
      </c>
      <c r="G297" s="21">
        <v>1796</v>
      </c>
      <c r="H297" s="21">
        <v>43515</v>
      </c>
      <c r="I297" s="21">
        <v>166131</v>
      </c>
      <c r="J297" s="21">
        <v>4094486</v>
      </c>
      <c r="K297" s="21">
        <v>130077</v>
      </c>
      <c r="L297" s="21">
        <v>592</v>
      </c>
      <c r="M297" s="21">
        <v>5532</v>
      </c>
      <c r="N297" s="21">
        <v>1469690</v>
      </c>
      <c r="O297" s="21">
        <v>23743</v>
      </c>
      <c r="P297" s="21">
        <v>56</v>
      </c>
      <c r="Q297" s="21" t="str">
        <f>VLOOKUP(P297,Mapping!$A$1:$B$17,2,0)</f>
        <v>Texas</v>
      </c>
      <c r="R297" s="21">
        <v>11774127</v>
      </c>
      <c r="S297" s="21">
        <v>392591</v>
      </c>
    </row>
    <row r="298" ht="15.75" customHeight="1" spans="1:19">
      <c r="A298" s="22">
        <v>43966</v>
      </c>
      <c r="B298" s="22" t="str">
        <f t="shared" si="0"/>
        <v>2020_05</v>
      </c>
      <c r="C298" s="21">
        <v>84161</v>
      </c>
      <c r="D298" s="21">
        <v>1538</v>
      </c>
      <c r="E298" s="21">
        <v>6890</v>
      </c>
      <c r="F298" s="21">
        <v>10476</v>
      </c>
      <c r="G298" s="21">
        <v>1314</v>
      </c>
      <c r="H298" s="21">
        <v>44553</v>
      </c>
      <c r="I298" s="21">
        <v>164335</v>
      </c>
      <c r="J298" s="21">
        <v>3964409</v>
      </c>
      <c r="K298" s="21">
        <v>123836</v>
      </c>
      <c r="L298" s="21">
        <v>589</v>
      </c>
      <c r="M298" s="21">
        <v>5744</v>
      </c>
      <c r="N298" s="21">
        <v>1445947</v>
      </c>
      <c r="O298" s="21">
        <v>25490</v>
      </c>
      <c r="P298" s="21">
        <v>56</v>
      </c>
      <c r="Q298" s="21" t="str">
        <f>VLOOKUP(P298,Mapping!$A$1:$B$17,2,0)</f>
        <v>Texas</v>
      </c>
      <c r="R298" s="21">
        <v>11381536</v>
      </c>
      <c r="S298" s="21">
        <v>406415</v>
      </c>
    </row>
    <row r="299" ht="15.75" customHeight="1" spans="1:19">
      <c r="A299" s="22">
        <v>43965</v>
      </c>
      <c r="B299" s="22" t="str">
        <f t="shared" si="0"/>
        <v>2020_05</v>
      </c>
      <c r="C299" s="21">
        <v>82623</v>
      </c>
      <c r="D299" s="21">
        <v>1853</v>
      </c>
      <c r="E299" s="21">
        <v>6795</v>
      </c>
      <c r="F299" s="21">
        <v>10655</v>
      </c>
      <c r="G299" s="21">
        <v>3160</v>
      </c>
      <c r="H299" s="21">
        <v>45923</v>
      </c>
      <c r="I299" s="21">
        <v>163021</v>
      </c>
      <c r="J299" s="21">
        <v>3840573</v>
      </c>
      <c r="K299" s="21">
        <v>137271</v>
      </c>
      <c r="L299" s="21">
        <v>582</v>
      </c>
      <c r="M299" s="21">
        <v>5940</v>
      </c>
      <c r="N299" s="21">
        <v>1420457</v>
      </c>
      <c r="O299" s="21">
        <v>26773</v>
      </c>
      <c r="P299" s="21">
        <v>56</v>
      </c>
      <c r="Q299" s="21" t="str">
        <f>VLOOKUP(P299,Mapping!$A$1:$B$17,2,0)</f>
        <v>Texas</v>
      </c>
      <c r="R299" s="21">
        <v>10975121</v>
      </c>
      <c r="S299" s="21">
        <v>391455</v>
      </c>
    </row>
    <row r="300" ht="15.75" customHeight="1" spans="1:19">
      <c r="A300" s="22">
        <v>43964</v>
      </c>
      <c r="B300" s="22" t="str">
        <f t="shared" si="0"/>
        <v>2020_05</v>
      </c>
      <c r="C300" s="21">
        <v>80770</v>
      </c>
      <c r="D300" s="21">
        <v>1730</v>
      </c>
      <c r="E300" s="21">
        <v>6713</v>
      </c>
      <c r="F300" s="21">
        <v>10991</v>
      </c>
      <c r="G300" s="21">
        <v>1786</v>
      </c>
      <c r="H300" s="21">
        <v>46921</v>
      </c>
      <c r="I300" s="21">
        <v>159861</v>
      </c>
      <c r="J300" s="21">
        <v>3703302</v>
      </c>
      <c r="K300" s="21">
        <v>116695</v>
      </c>
      <c r="L300" s="21">
        <v>572</v>
      </c>
      <c r="M300" s="21">
        <v>6164</v>
      </c>
      <c r="N300" s="21">
        <v>1393684</v>
      </c>
      <c r="O300" s="21">
        <v>21500</v>
      </c>
      <c r="P300" s="21">
        <v>56</v>
      </c>
      <c r="Q300" s="21" t="str">
        <f>VLOOKUP(P300,Mapping!$A$1:$B$17,2,0)</f>
        <v>Texas</v>
      </c>
      <c r="R300" s="21">
        <v>10583666</v>
      </c>
      <c r="S300" s="21">
        <v>345138</v>
      </c>
    </row>
    <row r="301" ht="15.75" customHeight="1" spans="1:19">
      <c r="A301" s="22">
        <v>43963</v>
      </c>
      <c r="B301" s="22" t="str">
        <f t="shared" si="0"/>
        <v>2020_05</v>
      </c>
      <c r="C301" s="21">
        <v>79040</v>
      </c>
      <c r="D301" s="21">
        <v>1509</v>
      </c>
      <c r="E301" s="21">
        <v>6585</v>
      </c>
      <c r="F301" s="21">
        <v>11241</v>
      </c>
      <c r="G301" s="21">
        <v>1486</v>
      </c>
      <c r="H301" s="21">
        <v>47343</v>
      </c>
      <c r="I301" s="21">
        <v>158075</v>
      </c>
      <c r="J301" s="21">
        <v>3586607</v>
      </c>
      <c r="K301" s="21">
        <v>109273</v>
      </c>
      <c r="L301" s="21">
        <v>559</v>
      </c>
      <c r="M301" s="21">
        <v>6350</v>
      </c>
      <c r="N301" s="21">
        <v>1372184</v>
      </c>
      <c r="O301" s="21">
        <v>22442</v>
      </c>
      <c r="P301" s="21">
        <v>56</v>
      </c>
      <c r="Q301" s="21" t="str">
        <f>VLOOKUP(P301,Mapping!$A$1:$B$17,2,0)</f>
        <v>Texas</v>
      </c>
      <c r="R301" s="21">
        <v>10238528</v>
      </c>
      <c r="S301" s="21">
        <v>339232</v>
      </c>
    </row>
    <row r="302" ht="15.75" customHeight="1" spans="1:19">
      <c r="A302" s="22">
        <v>43962</v>
      </c>
      <c r="B302" s="22" t="str">
        <f t="shared" si="0"/>
        <v>2020_05</v>
      </c>
      <c r="C302" s="21">
        <v>77531</v>
      </c>
      <c r="D302" s="21">
        <v>891</v>
      </c>
      <c r="E302" s="21">
        <v>6488</v>
      </c>
      <c r="F302" s="21">
        <v>11153</v>
      </c>
      <c r="G302" s="21">
        <v>1374</v>
      </c>
      <c r="H302" s="21">
        <v>46550</v>
      </c>
      <c r="I302" s="21">
        <v>156589</v>
      </c>
      <c r="J302" s="21">
        <v>3477334</v>
      </c>
      <c r="K302" s="21">
        <v>207145</v>
      </c>
      <c r="L302" s="21">
        <v>551</v>
      </c>
      <c r="M302" s="21">
        <v>6349</v>
      </c>
      <c r="N302" s="21">
        <v>1349742</v>
      </c>
      <c r="O302" s="21">
        <v>18140</v>
      </c>
      <c r="P302" s="21">
        <v>56</v>
      </c>
      <c r="Q302" s="21" t="str">
        <f>VLOOKUP(P302,Mapping!$A$1:$B$17,2,0)</f>
        <v>Texas</v>
      </c>
      <c r="R302" s="21">
        <v>9899296</v>
      </c>
      <c r="S302" s="21">
        <v>374214</v>
      </c>
    </row>
    <row r="303" ht="15.75" customHeight="1" spans="1:19">
      <c r="A303" s="22">
        <v>43961</v>
      </c>
      <c r="B303" s="22" t="str">
        <f t="shared" si="0"/>
        <v>2020_05</v>
      </c>
      <c r="C303" s="21">
        <v>76640</v>
      </c>
      <c r="D303" s="21">
        <v>1035</v>
      </c>
      <c r="E303" s="21">
        <v>6445</v>
      </c>
      <c r="F303" s="21">
        <v>11382</v>
      </c>
      <c r="G303" s="21">
        <v>1043</v>
      </c>
      <c r="H303" s="21">
        <v>46735</v>
      </c>
      <c r="I303" s="21">
        <v>155215</v>
      </c>
      <c r="J303" s="21">
        <v>3270189</v>
      </c>
      <c r="K303" s="21">
        <v>93962</v>
      </c>
      <c r="L303" s="21">
        <v>547</v>
      </c>
      <c r="M303" s="21">
        <v>6392</v>
      </c>
      <c r="N303" s="21">
        <v>1331602</v>
      </c>
      <c r="O303" s="21">
        <v>21116</v>
      </c>
      <c r="P303" s="21">
        <v>56</v>
      </c>
      <c r="Q303" s="21" t="str">
        <f>VLOOKUP(P303,Mapping!$A$1:$B$17,2,0)</f>
        <v>Texas</v>
      </c>
      <c r="R303" s="21">
        <v>9525082</v>
      </c>
      <c r="S303" s="21">
        <v>275936</v>
      </c>
    </row>
    <row r="304" ht="15.75" customHeight="1" spans="1:19">
      <c r="A304" s="22">
        <v>43960</v>
      </c>
      <c r="B304" s="22" t="str">
        <f t="shared" si="0"/>
        <v>2020_05</v>
      </c>
      <c r="C304" s="21">
        <v>75605</v>
      </c>
      <c r="D304" s="21">
        <v>1456</v>
      </c>
      <c r="E304" s="21">
        <v>6367</v>
      </c>
      <c r="F304" s="21">
        <v>11504</v>
      </c>
      <c r="G304" s="21">
        <v>1680</v>
      </c>
      <c r="H304" s="21">
        <v>48581</v>
      </c>
      <c r="I304" s="21">
        <v>154172</v>
      </c>
      <c r="J304" s="21">
        <v>3176227</v>
      </c>
      <c r="K304" s="21">
        <v>111242</v>
      </c>
      <c r="L304" s="21">
        <v>543</v>
      </c>
      <c r="M304" s="21">
        <v>6550</v>
      </c>
      <c r="N304" s="21">
        <v>1310486</v>
      </c>
      <c r="O304" s="21">
        <v>25320</v>
      </c>
      <c r="P304" s="21">
        <v>56</v>
      </c>
      <c r="Q304" s="21" t="str">
        <f>VLOOKUP(P304,Mapping!$A$1:$B$17,2,0)</f>
        <v>Texas</v>
      </c>
      <c r="R304" s="21">
        <v>9249146</v>
      </c>
      <c r="S304" s="21">
        <v>323737</v>
      </c>
    </row>
    <row r="305" ht="15.75" customHeight="1" spans="1:19">
      <c r="A305" s="22">
        <v>43959</v>
      </c>
      <c r="B305" s="22" t="str">
        <f t="shared" si="0"/>
        <v>2020_05</v>
      </c>
      <c r="C305" s="21">
        <v>74149</v>
      </c>
      <c r="D305" s="21">
        <v>1784</v>
      </c>
      <c r="E305" s="21">
        <v>6294</v>
      </c>
      <c r="F305" s="21">
        <v>11786</v>
      </c>
      <c r="G305" s="21">
        <v>6230</v>
      </c>
      <c r="H305" s="21">
        <v>49770</v>
      </c>
      <c r="I305" s="21">
        <v>152492</v>
      </c>
      <c r="J305" s="21">
        <v>3064985</v>
      </c>
      <c r="K305" s="21">
        <v>104963</v>
      </c>
      <c r="L305" s="21">
        <v>531</v>
      </c>
      <c r="M305" s="21">
        <v>6793</v>
      </c>
      <c r="N305" s="21">
        <v>1285166</v>
      </c>
      <c r="O305" s="21">
        <v>27197</v>
      </c>
      <c r="P305" s="21">
        <v>56</v>
      </c>
      <c r="Q305" s="21" t="str">
        <f>VLOOKUP(P305,Mapping!$A$1:$B$17,2,0)</f>
        <v>Texas</v>
      </c>
      <c r="R305" s="21">
        <v>8925409</v>
      </c>
      <c r="S305" s="21">
        <v>312586</v>
      </c>
    </row>
    <row r="306" ht="15.75" customHeight="1" spans="1:19">
      <c r="A306" s="22">
        <v>43958</v>
      </c>
      <c r="B306" s="22" t="str">
        <f t="shared" si="0"/>
        <v>2020_05</v>
      </c>
      <c r="C306" s="21">
        <v>72365</v>
      </c>
      <c r="D306" s="21">
        <v>2748</v>
      </c>
      <c r="E306" s="21">
        <v>5174</v>
      </c>
      <c r="F306" s="21">
        <v>12135</v>
      </c>
      <c r="G306" s="21">
        <v>4191</v>
      </c>
      <c r="H306" s="21">
        <v>51445</v>
      </c>
      <c r="I306" s="21">
        <v>146262</v>
      </c>
      <c r="J306" s="21">
        <v>2960022</v>
      </c>
      <c r="K306" s="21">
        <v>93943</v>
      </c>
      <c r="L306" s="21">
        <v>529</v>
      </c>
      <c r="M306" s="21">
        <v>7067</v>
      </c>
      <c r="N306" s="21">
        <v>1257969</v>
      </c>
      <c r="O306" s="21">
        <v>27229</v>
      </c>
      <c r="P306" s="21">
        <v>56</v>
      </c>
      <c r="Q306" s="21" t="str">
        <f>VLOOKUP(P306,Mapping!$A$1:$B$17,2,0)</f>
        <v>Texas</v>
      </c>
      <c r="R306" s="21">
        <v>8612823</v>
      </c>
      <c r="S306" s="21">
        <v>330008</v>
      </c>
    </row>
    <row r="307" ht="15.75" customHeight="1" spans="1:19">
      <c r="A307" s="22">
        <v>43957</v>
      </c>
      <c r="B307" s="22" t="str">
        <f t="shared" si="0"/>
        <v>2020_05</v>
      </c>
      <c r="C307" s="21">
        <v>69617</v>
      </c>
      <c r="D307" s="21">
        <v>1918</v>
      </c>
      <c r="E307" s="21">
        <v>4911</v>
      </c>
      <c r="F307" s="21">
        <v>12480</v>
      </c>
      <c r="G307" s="21">
        <v>2154</v>
      </c>
      <c r="H307" s="21">
        <v>52609</v>
      </c>
      <c r="I307" s="21">
        <v>142071</v>
      </c>
      <c r="J307" s="21">
        <v>2866079</v>
      </c>
      <c r="K307" s="21">
        <v>89076</v>
      </c>
      <c r="L307" s="21">
        <v>449</v>
      </c>
      <c r="M307" s="21">
        <v>4758</v>
      </c>
      <c r="N307" s="21">
        <v>1230740</v>
      </c>
      <c r="O307" s="21">
        <v>25256</v>
      </c>
      <c r="P307" s="21">
        <v>56</v>
      </c>
      <c r="Q307" s="21" t="str">
        <f>VLOOKUP(P307,Mapping!$A$1:$B$17,2,0)</f>
        <v>Texas</v>
      </c>
      <c r="R307" s="21">
        <v>8282815</v>
      </c>
      <c r="S307" s="21">
        <v>284216</v>
      </c>
    </row>
    <row r="308" ht="15.75" customHeight="1" spans="1:19">
      <c r="A308" s="22">
        <v>43956</v>
      </c>
      <c r="B308" s="22" t="str">
        <f t="shared" si="0"/>
        <v>2020_05</v>
      </c>
      <c r="C308" s="21">
        <v>67699</v>
      </c>
      <c r="D308" s="21">
        <v>2490</v>
      </c>
      <c r="E308" s="21">
        <v>4794</v>
      </c>
      <c r="F308" s="21">
        <v>12620</v>
      </c>
      <c r="G308" s="21">
        <v>1932</v>
      </c>
      <c r="H308" s="21">
        <v>53164</v>
      </c>
      <c r="I308" s="21">
        <v>139917</v>
      </c>
      <c r="J308" s="21">
        <v>2777003</v>
      </c>
      <c r="K308" s="21">
        <v>104879</v>
      </c>
      <c r="L308" s="21">
        <v>439</v>
      </c>
      <c r="M308" s="21">
        <v>4810</v>
      </c>
      <c r="N308" s="21">
        <v>1205484</v>
      </c>
      <c r="O308" s="21">
        <v>22344</v>
      </c>
      <c r="P308" s="21">
        <v>56</v>
      </c>
      <c r="Q308" s="21" t="str">
        <f>VLOOKUP(P308,Mapping!$A$1:$B$17,2,0)</f>
        <v>Texas</v>
      </c>
      <c r="R308" s="21">
        <v>7998599</v>
      </c>
      <c r="S308" s="21">
        <v>278449</v>
      </c>
    </row>
    <row r="309" ht="15.75" customHeight="1" spans="1:19">
      <c r="A309" s="22">
        <v>43955</v>
      </c>
      <c r="B309" s="22" t="str">
        <f t="shared" si="0"/>
        <v>2020_05</v>
      </c>
      <c r="C309" s="21">
        <v>65209</v>
      </c>
      <c r="D309" s="21">
        <v>1028</v>
      </c>
      <c r="E309" s="21">
        <v>4579</v>
      </c>
      <c r="F309" s="21">
        <v>12701</v>
      </c>
      <c r="G309" s="21">
        <v>1765</v>
      </c>
      <c r="H309" s="21">
        <v>52375</v>
      </c>
      <c r="I309" s="21">
        <v>137985</v>
      </c>
      <c r="J309" s="21">
        <v>2672124</v>
      </c>
      <c r="K309" s="21">
        <v>89245</v>
      </c>
      <c r="L309" s="21">
        <v>430</v>
      </c>
      <c r="M309" s="21">
        <v>4852</v>
      </c>
      <c r="N309" s="21">
        <v>1183140</v>
      </c>
      <c r="O309" s="21">
        <v>22195</v>
      </c>
      <c r="P309" s="21">
        <v>56</v>
      </c>
      <c r="Q309" s="21" t="str">
        <f>VLOOKUP(P309,Mapping!$A$1:$B$17,2,0)</f>
        <v>Texas</v>
      </c>
      <c r="R309" s="21">
        <v>7720150</v>
      </c>
      <c r="S309" s="21">
        <v>236185</v>
      </c>
    </row>
    <row r="310" ht="15.75" customHeight="1" spans="1:19">
      <c r="A310" s="22">
        <v>43954</v>
      </c>
      <c r="B310" s="22" t="str">
        <f t="shared" si="0"/>
        <v>2020_05</v>
      </c>
      <c r="C310" s="21">
        <v>64181</v>
      </c>
      <c r="D310" s="21">
        <v>1248</v>
      </c>
      <c r="E310" s="21">
        <v>4502</v>
      </c>
      <c r="F310" s="21">
        <v>12724</v>
      </c>
      <c r="G310" s="21">
        <v>1855</v>
      </c>
      <c r="H310" s="21">
        <v>52623</v>
      </c>
      <c r="I310" s="21">
        <v>136220</v>
      </c>
      <c r="J310" s="21">
        <v>2582879</v>
      </c>
      <c r="K310" s="21">
        <v>95643</v>
      </c>
      <c r="L310" s="21">
        <v>425</v>
      </c>
      <c r="M310" s="21">
        <v>4762</v>
      </c>
      <c r="N310" s="21">
        <v>1160945</v>
      </c>
      <c r="O310" s="21">
        <v>25789</v>
      </c>
      <c r="P310" s="21">
        <v>56</v>
      </c>
      <c r="Q310" s="21" t="str">
        <f>VLOOKUP(P310,Mapping!$A$1:$B$17,2,0)</f>
        <v>Texas</v>
      </c>
      <c r="R310" s="21">
        <v>7483965</v>
      </c>
      <c r="S310" s="21">
        <v>240968</v>
      </c>
    </row>
    <row r="311" ht="15.75" customHeight="1" spans="1:19">
      <c r="A311" s="22">
        <v>43953</v>
      </c>
      <c r="B311" s="22" t="str">
        <f t="shared" si="0"/>
        <v>2020_05</v>
      </c>
      <c r="C311" s="21">
        <v>62933</v>
      </c>
      <c r="D311" s="21">
        <v>1527</v>
      </c>
      <c r="E311" s="21">
        <v>4386</v>
      </c>
      <c r="F311" s="21">
        <v>12904</v>
      </c>
      <c r="G311" s="21">
        <v>1995</v>
      </c>
      <c r="H311" s="21">
        <v>54008</v>
      </c>
      <c r="I311" s="21">
        <v>134365</v>
      </c>
      <c r="J311" s="21">
        <v>2487236</v>
      </c>
      <c r="K311" s="21">
        <v>79105</v>
      </c>
      <c r="L311" s="21">
        <v>375</v>
      </c>
      <c r="M311" s="21">
        <v>4846</v>
      </c>
      <c r="N311" s="21">
        <v>1135156</v>
      </c>
      <c r="O311" s="21">
        <v>29196</v>
      </c>
      <c r="P311" s="21">
        <v>56</v>
      </c>
      <c r="Q311" s="21" t="str">
        <f>VLOOKUP(P311,Mapping!$A$1:$B$17,2,0)</f>
        <v>Texas</v>
      </c>
      <c r="R311" s="21">
        <v>7242997</v>
      </c>
      <c r="S311" s="21">
        <v>272239</v>
      </c>
    </row>
    <row r="312" ht="15.75" customHeight="1" spans="1:19">
      <c r="A312" s="22">
        <v>43952</v>
      </c>
      <c r="B312" s="22" t="str">
        <f t="shared" si="0"/>
        <v>2020_05</v>
      </c>
      <c r="C312" s="21">
        <v>61406</v>
      </c>
      <c r="D312" s="21">
        <v>1809</v>
      </c>
      <c r="E312" s="21">
        <v>4300</v>
      </c>
      <c r="F312" s="21">
        <v>12861</v>
      </c>
      <c r="G312" s="21">
        <v>9874</v>
      </c>
      <c r="H312" s="21">
        <v>54897</v>
      </c>
      <c r="I312" s="21">
        <v>132370</v>
      </c>
      <c r="J312" s="21">
        <v>2408131</v>
      </c>
      <c r="K312" s="21">
        <v>104558</v>
      </c>
      <c r="L312" s="21">
        <v>376</v>
      </c>
      <c r="M312" s="21">
        <v>4712</v>
      </c>
      <c r="N312" s="21">
        <v>1105960</v>
      </c>
      <c r="O312" s="21">
        <v>32808</v>
      </c>
      <c r="P312" s="21">
        <v>56</v>
      </c>
      <c r="Q312" s="21" t="str">
        <f>VLOOKUP(P312,Mapping!$A$1:$B$17,2,0)</f>
        <v>Texas</v>
      </c>
      <c r="R312" s="21">
        <v>6970758</v>
      </c>
      <c r="S312" s="21">
        <v>285823</v>
      </c>
    </row>
    <row r="313" ht="15.75" customHeight="1" spans="1:19">
      <c r="A313" s="22">
        <v>43951</v>
      </c>
      <c r="B313" s="22" t="str">
        <f t="shared" si="0"/>
        <v>2020_04</v>
      </c>
      <c r="C313" s="21">
        <v>59597</v>
      </c>
      <c r="D313" s="21">
        <v>2160</v>
      </c>
      <c r="E313" s="21">
        <v>4192</v>
      </c>
      <c r="F313" s="21">
        <v>13246</v>
      </c>
      <c r="G313" s="21">
        <v>2382</v>
      </c>
      <c r="H313" s="21">
        <v>54905</v>
      </c>
      <c r="I313" s="21">
        <v>122496</v>
      </c>
      <c r="J313" s="21">
        <v>2303573</v>
      </c>
      <c r="K313" s="21">
        <v>81678</v>
      </c>
      <c r="L313" s="21">
        <v>373</v>
      </c>
      <c r="M313" s="21">
        <v>4708</v>
      </c>
      <c r="N313" s="21">
        <v>1073152</v>
      </c>
      <c r="O313" s="21">
        <v>30046</v>
      </c>
      <c r="P313" s="21">
        <v>56</v>
      </c>
      <c r="Q313" s="21" t="str">
        <f>VLOOKUP(P313,Mapping!$A$1:$B$17,2,0)</f>
        <v>Texas</v>
      </c>
      <c r="R313" s="21">
        <v>6684935</v>
      </c>
      <c r="S313" s="21">
        <v>275561</v>
      </c>
    </row>
    <row r="314" ht="15.75" customHeight="1" spans="1:19">
      <c r="A314" s="22">
        <v>43950</v>
      </c>
      <c r="B314" s="22" t="str">
        <f t="shared" si="0"/>
        <v>2020_04</v>
      </c>
      <c r="C314" s="21">
        <v>57437</v>
      </c>
      <c r="D314" s="21">
        <v>2676</v>
      </c>
      <c r="E314" s="21">
        <v>4093</v>
      </c>
      <c r="F314" s="21">
        <v>13550</v>
      </c>
      <c r="G314" s="21">
        <v>2946</v>
      </c>
      <c r="H314" s="21">
        <v>56009</v>
      </c>
      <c r="I314" s="21">
        <v>120114</v>
      </c>
      <c r="J314" s="21">
        <v>2221895</v>
      </c>
      <c r="K314" s="21">
        <v>87461</v>
      </c>
      <c r="L314" s="21">
        <v>365</v>
      </c>
      <c r="M314" s="21">
        <v>4803</v>
      </c>
      <c r="N314" s="21">
        <v>1043106</v>
      </c>
      <c r="O314" s="21">
        <v>26176</v>
      </c>
      <c r="P314" s="21">
        <v>56</v>
      </c>
      <c r="Q314" s="21" t="str">
        <f>VLOOKUP(P314,Mapping!$A$1:$B$17,2,0)</f>
        <v>Texas</v>
      </c>
      <c r="R314" s="21">
        <v>6409374</v>
      </c>
      <c r="S314" s="21">
        <v>256119</v>
      </c>
    </row>
    <row r="315" ht="15.75" customHeight="1" spans="1:19">
      <c r="A315" s="22">
        <v>43949</v>
      </c>
      <c r="B315" s="22" t="str">
        <f t="shared" si="0"/>
        <v>2020_04</v>
      </c>
      <c r="C315" s="21">
        <v>54761</v>
      </c>
      <c r="D315" s="21">
        <v>2078</v>
      </c>
      <c r="E315" s="21">
        <v>3798</v>
      </c>
      <c r="F315" s="21">
        <v>13562</v>
      </c>
      <c r="G315" s="21">
        <v>2014</v>
      </c>
      <c r="H315" s="21">
        <v>56034</v>
      </c>
      <c r="I315" s="21">
        <v>117168</v>
      </c>
      <c r="J315" s="21">
        <v>2134434</v>
      </c>
      <c r="K315" s="21">
        <v>69320</v>
      </c>
      <c r="L315" s="21">
        <v>252</v>
      </c>
      <c r="M315" s="21">
        <v>4760</v>
      </c>
      <c r="N315" s="21">
        <v>1016930</v>
      </c>
      <c r="O315" s="21">
        <v>25234</v>
      </c>
      <c r="P315" s="21">
        <v>56</v>
      </c>
      <c r="Q315" s="21" t="str">
        <f>VLOOKUP(P315,Mapping!$A$1:$B$17,2,0)</f>
        <v>Texas</v>
      </c>
      <c r="R315" s="21">
        <v>6153255</v>
      </c>
      <c r="S315" s="21">
        <v>216665</v>
      </c>
    </row>
    <row r="316" ht="15.75" customHeight="1" spans="1:19">
      <c r="A316" s="22">
        <v>43948</v>
      </c>
      <c r="B316" s="22" t="str">
        <f t="shared" si="0"/>
        <v>2020_04</v>
      </c>
      <c r="C316" s="21">
        <v>52683</v>
      </c>
      <c r="D316" s="21">
        <v>1290</v>
      </c>
      <c r="E316" s="21">
        <v>3720</v>
      </c>
      <c r="F316" s="21">
        <v>13812</v>
      </c>
      <c r="G316" s="21">
        <v>2245</v>
      </c>
      <c r="H316" s="21">
        <v>56183</v>
      </c>
      <c r="I316" s="21">
        <v>115154</v>
      </c>
      <c r="J316" s="21">
        <v>2065114</v>
      </c>
      <c r="K316" s="21">
        <v>62965</v>
      </c>
      <c r="L316" s="21">
        <v>252</v>
      </c>
      <c r="M316" s="21">
        <v>4867</v>
      </c>
      <c r="N316" s="21">
        <v>991696</v>
      </c>
      <c r="O316" s="21">
        <v>22407</v>
      </c>
      <c r="P316" s="21">
        <v>56</v>
      </c>
      <c r="Q316" s="21" t="str">
        <f>VLOOKUP(P316,Mapping!$A$1:$B$17,2,0)</f>
        <v>Texas</v>
      </c>
      <c r="R316" s="21">
        <v>5936590</v>
      </c>
      <c r="S316" s="21">
        <v>194539</v>
      </c>
    </row>
    <row r="317" ht="15.75" customHeight="1" spans="1:19">
      <c r="A317" s="22">
        <v>43947</v>
      </c>
      <c r="B317" s="22" t="str">
        <f t="shared" si="0"/>
        <v>2020_04</v>
      </c>
      <c r="C317" s="21">
        <v>51393</v>
      </c>
      <c r="D317" s="21">
        <v>1219</v>
      </c>
      <c r="E317" s="21">
        <v>2571</v>
      </c>
      <c r="F317" s="21">
        <v>14093</v>
      </c>
      <c r="G317" s="21">
        <v>2215</v>
      </c>
      <c r="H317" s="21">
        <v>56161</v>
      </c>
      <c r="I317" s="21">
        <v>112909</v>
      </c>
      <c r="J317" s="21">
        <v>2002149</v>
      </c>
      <c r="K317" s="21">
        <v>75323</v>
      </c>
      <c r="L317" s="21">
        <v>227</v>
      </c>
      <c r="M317" s="21">
        <v>5119</v>
      </c>
      <c r="N317" s="21">
        <v>969289</v>
      </c>
      <c r="O317" s="21">
        <v>27314</v>
      </c>
      <c r="P317" s="21">
        <v>56</v>
      </c>
      <c r="Q317" s="21" t="str">
        <f>VLOOKUP(P317,Mapping!$A$1:$B$17,2,0)</f>
        <v>Texas</v>
      </c>
      <c r="R317" s="21">
        <v>5742051</v>
      </c>
      <c r="S317" s="21">
        <v>205794</v>
      </c>
    </row>
    <row r="318" ht="15.75" customHeight="1" spans="1:19">
      <c r="A318" s="22">
        <v>43946</v>
      </c>
      <c r="B318" s="22" t="str">
        <f t="shared" si="0"/>
        <v>2020_04</v>
      </c>
      <c r="C318" s="21">
        <v>50174</v>
      </c>
      <c r="D318" s="21">
        <v>1629</v>
      </c>
      <c r="E318" s="21">
        <v>2516</v>
      </c>
      <c r="F318" s="21">
        <v>14411</v>
      </c>
      <c r="G318" s="21">
        <v>2297</v>
      </c>
      <c r="H318" s="21">
        <v>57340</v>
      </c>
      <c r="I318" s="21">
        <v>110694</v>
      </c>
      <c r="J318" s="21">
        <v>1926826</v>
      </c>
      <c r="K318" s="21">
        <v>104803</v>
      </c>
      <c r="L318" s="21">
        <v>227</v>
      </c>
      <c r="M318" s="21">
        <v>5266</v>
      </c>
      <c r="N318" s="21">
        <v>941975</v>
      </c>
      <c r="O318" s="21">
        <v>35734</v>
      </c>
      <c r="P318" s="21">
        <v>56</v>
      </c>
      <c r="Q318" s="21" t="str">
        <f>VLOOKUP(P318,Mapping!$A$1:$B$17,2,0)</f>
        <v>Texas</v>
      </c>
      <c r="R318" s="21">
        <v>5536257</v>
      </c>
      <c r="S318" s="21">
        <v>276303</v>
      </c>
    </row>
    <row r="319" ht="15.75" customHeight="1" spans="1:19">
      <c r="A319" s="22">
        <v>43945</v>
      </c>
      <c r="B319" s="22" t="str">
        <f t="shared" si="0"/>
        <v>2020_04</v>
      </c>
      <c r="C319" s="21">
        <v>48545</v>
      </c>
      <c r="D319" s="21">
        <v>1974</v>
      </c>
      <c r="E319" s="21">
        <v>2468</v>
      </c>
      <c r="F319" s="21">
        <v>14623</v>
      </c>
      <c r="G319" s="21">
        <v>2388</v>
      </c>
      <c r="H319" s="21">
        <v>57370</v>
      </c>
      <c r="I319" s="21">
        <v>108397</v>
      </c>
      <c r="J319" s="21">
        <v>1822023</v>
      </c>
      <c r="K319" s="21">
        <v>83279</v>
      </c>
      <c r="L319" s="21">
        <v>227</v>
      </c>
      <c r="M319" s="21">
        <v>5194</v>
      </c>
      <c r="N319" s="21">
        <v>906241</v>
      </c>
      <c r="O319" s="21">
        <v>34226</v>
      </c>
      <c r="P319" s="21">
        <v>56</v>
      </c>
      <c r="Q319" s="21" t="str">
        <f>VLOOKUP(P319,Mapping!$A$1:$B$17,2,0)</f>
        <v>Texas</v>
      </c>
      <c r="R319" s="21">
        <v>5259954</v>
      </c>
      <c r="S319" s="21">
        <v>245379</v>
      </c>
    </row>
    <row r="320" ht="15.75" customHeight="1" spans="1:19">
      <c r="A320" s="22">
        <v>43944</v>
      </c>
      <c r="B320" s="22" t="str">
        <f t="shared" si="0"/>
        <v>2020_04</v>
      </c>
      <c r="C320" s="21">
        <v>46571</v>
      </c>
      <c r="D320" s="21">
        <v>1809</v>
      </c>
      <c r="E320" s="21">
        <v>2428</v>
      </c>
      <c r="F320" s="21">
        <v>14737</v>
      </c>
      <c r="G320" s="21">
        <v>2820</v>
      </c>
      <c r="H320" s="21">
        <v>59214</v>
      </c>
      <c r="I320" s="21">
        <v>106009</v>
      </c>
      <c r="J320" s="21">
        <v>1738744</v>
      </c>
      <c r="K320" s="21">
        <v>64842</v>
      </c>
      <c r="L320" s="21">
        <v>227</v>
      </c>
      <c r="M320" s="21">
        <v>5463</v>
      </c>
      <c r="N320" s="21">
        <v>872015</v>
      </c>
      <c r="O320" s="21">
        <v>31953</v>
      </c>
      <c r="P320" s="21">
        <v>56</v>
      </c>
      <c r="Q320" s="21" t="str">
        <f>VLOOKUP(P320,Mapping!$A$1:$B$17,2,0)</f>
        <v>Texas</v>
      </c>
      <c r="R320" s="21">
        <v>5014575</v>
      </c>
      <c r="S320" s="21">
        <v>218113</v>
      </c>
    </row>
    <row r="321" ht="15.75" customHeight="1" spans="1:19">
      <c r="A321" s="22">
        <v>43943</v>
      </c>
      <c r="B321" s="22" t="str">
        <f t="shared" si="0"/>
        <v>2020_04</v>
      </c>
      <c r="C321" s="21">
        <v>44762</v>
      </c>
      <c r="D321" s="21">
        <v>2085</v>
      </c>
      <c r="E321" s="21">
        <v>2370</v>
      </c>
      <c r="F321" s="21">
        <v>15016</v>
      </c>
      <c r="G321" s="21">
        <v>3086</v>
      </c>
      <c r="H321" s="21">
        <v>59207</v>
      </c>
      <c r="I321" s="21">
        <v>103189</v>
      </c>
      <c r="J321" s="21">
        <v>1673902</v>
      </c>
      <c r="K321" s="21">
        <v>-214153</v>
      </c>
      <c r="L321" s="21">
        <v>227</v>
      </c>
      <c r="M321" s="21">
        <v>5474</v>
      </c>
      <c r="N321" s="21">
        <v>840062</v>
      </c>
      <c r="O321" s="21">
        <v>29176</v>
      </c>
      <c r="P321" s="21">
        <v>56</v>
      </c>
      <c r="Q321" s="21" t="str">
        <f>VLOOKUP(P321,Mapping!$A$1:$B$17,2,0)</f>
        <v>Texas</v>
      </c>
      <c r="R321" s="21">
        <v>4796462</v>
      </c>
      <c r="S321" s="21">
        <v>334406</v>
      </c>
    </row>
    <row r="322" ht="15.75" customHeight="1" spans="1:19">
      <c r="A322" s="22">
        <v>43942</v>
      </c>
      <c r="B322" s="22" t="str">
        <f t="shared" si="0"/>
        <v>2020_04</v>
      </c>
      <c r="C322" s="21">
        <v>42677</v>
      </c>
      <c r="D322" s="21">
        <v>2479</v>
      </c>
      <c r="E322" s="21">
        <v>2315</v>
      </c>
      <c r="F322" s="21">
        <v>14945</v>
      </c>
      <c r="G322" s="21">
        <v>2736</v>
      </c>
      <c r="H322" s="21">
        <v>59779</v>
      </c>
      <c r="I322" s="21">
        <v>100103</v>
      </c>
      <c r="J322" s="21">
        <v>1888055</v>
      </c>
      <c r="K322" s="21">
        <v>63914</v>
      </c>
      <c r="L322" s="21">
        <v>214</v>
      </c>
      <c r="M322" s="21">
        <v>5514</v>
      </c>
      <c r="N322" s="21">
        <v>810886</v>
      </c>
      <c r="O322" s="21">
        <v>26039</v>
      </c>
      <c r="P322" s="21">
        <v>56</v>
      </c>
      <c r="Q322" s="21" t="str">
        <f>VLOOKUP(P322,Mapping!$A$1:$B$17,2,0)</f>
        <v>Texas</v>
      </c>
      <c r="R322" s="21">
        <v>4462056</v>
      </c>
      <c r="S322" s="21">
        <v>166966</v>
      </c>
    </row>
    <row r="323" ht="15.75" customHeight="1" spans="1:19">
      <c r="A323" s="22">
        <v>43941</v>
      </c>
      <c r="B323" s="22" t="str">
        <f t="shared" si="0"/>
        <v>2020_04</v>
      </c>
      <c r="C323" s="21">
        <v>40198</v>
      </c>
      <c r="D323" s="21">
        <v>1816</v>
      </c>
      <c r="E323" s="21">
        <v>2193</v>
      </c>
      <c r="F323" s="21">
        <v>14463</v>
      </c>
      <c r="G323" s="21">
        <v>2309</v>
      </c>
      <c r="H323" s="21">
        <v>56721</v>
      </c>
      <c r="I323" s="21">
        <v>97367</v>
      </c>
      <c r="J323" s="21">
        <v>1824141</v>
      </c>
      <c r="K323" s="21">
        <v>70851</v>
      </c>
      <c r="L323" s="21">
        <v>214</v>
      </c>
      <c r="M323" s="21">
        <v>5569</v>
      </c>
      <c r="N323" s="21">
        <v>784847</v>
      </c>
      <c r="O323" s="21">
        <v>25967</v>
      </c>
      <c r="P323" s="21">
        <v>56</v>
      </c>
      <c r="Q323" s="21" t="str">
        <f>VLOOKUP(P323,Mapping!$A$1:$B$17,2,0)</f>
        <v>Texas</v>
      </c>
      <c r="R323" s="21">
        <v>4295090</v>
      </c>
      <c r="S323" s="21">
        <v>144633</v>
      </c>
    </row>
    <row r="324" ht="15.75" customHeight="1" spans="1:19">
      <c r="A324" s="22">
        <v>43940</v>
      </c>
      <c r="B324" s="22" t="str">
        <f t="shared" si="0"/>
        <v>2020_04</v>
      </c>
      <c r="C324" s="21">
        <v>38382</v>
      </c>
      <c r="D324" s="21">
        <v>1763</v>
      </c>
      <c r="E324" s="21">
        <v>2145</v>
      </c>
      <c r="F324" s="21">
        <v>14385</v>
      </c>
      <c r="G324" s="21">
        <v>2177</v>
      </c>
      <c r="H324" s="21">
        <v>56497</v>
      </c>
      <c r="I324" s="21">
        <v>95058</v>
      </c>
      <c r="J324" s="21">
        <v>1753290</v>
      </c>
      <c r="K324" s="21">
        <v>69050</v>
      </c>
      <c r="L324" s="21">
        <v>214</v>
      </c>
      <c r="M324" s="21">
        <v>5603</v>
      </c>
      <c r="N324" s="21">
        <v>758880</v>
      </c>
      <c r="O324" s="21">
        <v>27523</v>
      </c>
      <c r="P324" s="21">
        <v>56</v>
      </c>
      <c r="Q324" s="21" t="str">
        <f>VLOOKUP(P324,Mapping!$A$1:$B$17,2,0)</f>
        <v>Texas</v>
      </c>
      <c r="R324" s="21">
        <v>4150457</v>
      </c>
      <c r="S324" s="21">
        <v>148926</v>
      </c>
    </row>
    <row r="325" ht="15.75" customHeight="1" spans="1:19">
      <c r="A325" s="22">
        <v>43939</v>
      </c>
      <c r="B325" s="22" t="str">
        <f t="shared" si="0"/>
        <v>2020_04</v>
      </c>
      <c r="C325" s="21">
        <v>36619</v>
      </c>
      <c r="D325" s="21">
        <v>1895</v>
      </c>
      <c r="E325" s="21">
        <v>2096</v>
      </c>
      <c r="F325" s="21">
        <v>14764</v>
      </c>
      <c r="G325" s="21">
        <v>3440</v>
      </c>
      <c r="H325" s="21">
        <v>57799</v>
      </c>
      <c r="I325" s="21">
        <v>92881</v>
      </c>
      <c r="J325" s="21">
        <v>1684240</v>
      </c>
      <c r="K325" s="21">
        <v>70405</v>
      </c>
      <c r="L325" s="21">
        <v>205</v>
      </c>
      <c r="M325" s="21">
        <v>5733</v>
      </c>
      <c r="N325" s="21">
        <v>731357</v>
      </c>
      <c r="O325" s="21">
        <v>27950</v>
      </c>
      <c r="P325" s="21">
        <v>56</v>
      </c>
      <c r="Q325" s="21" t="str">
        <f>VLOOKUP(P325,Mapping!$A$1:$B$17,2,0)</f>
        <v>Texas</v>
      </c>
      <c r="R325" s="21">
        <v>4001531</v>
      </c>
      <c r="S325" s="21">
        <v>171880</v>
      </c>
    </row>
    <row r="326" ht="15.75" customHeight="1" spans="1:19">
      <c r="A326" s="22">
        <v>43938</v>
      </c>
      <c r="B326" s="22" t="str">
        <f t="shared" si="0"/>
        <v>2020_04</v>
      </c>
      <c r="C326" s="21">
        <v>34724</v>
      </c>
      <c r="D326" s="21">
        <v>2118</v>
      </c>
      <c r="E326" s="21">
        <v>2052</v>
      </c>
      <c r="F326" s="21">
        <v>14910</v>
      </c>
      <c r="G326" s="21">
        <v>3366</v>
      </c>
      <c r="H326" s="21">
        <v>58892</v>
      </c>
      <c r="I326" s="21">
        <v>89441</v>
      </c>
      <c r="J326" s="21">
        <v>1613835</v>
      </c>
      <c r="K326" s="21">
        <v>69199</v>
      </c>
      <c r="L326" s="21">
        <v>187</v>
      </c>
      <c r="M326" s="21">
        <v>6098</v>
      </c>
      <c r="N326" s="21">
        <v>703407</v>
      </c>
      <c r="O326" s="21">
        <v>31984</v>
      </c>
      <c r="P326" s="21">
        <v>56</v>
      </c>
      <c r="Q326" s="21" t="str">
        <f>VLOOKUP(P326,Mapping!$A$1:$B$17,2,0)</f>
        <v>Texas</v>
      </c>
      <c r="R326" s="21">
        <v>3829651</v>
      </c>
      <c r="S326" s="21">
        <v>172149</v>
      </c>
    </row>
    <row r="327" ht="15.75" customHeight="1" spans="1:19">
      <c r="A327" s="22">
        <v>43937</v>
      </c>
      <c r="B327" s="22" t="str">
        <f t="shared" si="0"/>
        <v>2020_04</v>
      </c>
      <c r="C327" s="21">
        <v>32606</v>
      </c>
      <c r="D327" s="21">
        <v>2194</v>
      </c>
      <c r="E327" s="21">
        <v>1834</v>
      </c>
      <c r="F327" s="21">
        <v>15136</v>
      </c>
      <c r="G327" s="21">
        <v>3172</v>
      </c>
      <c r="H327" s="21">
        <v>59496</v>
      </c>
      <c r="I327" s="21">
        <v>86075</v>
      </c>
      <c r="J327" s="21">
        <v>1544636</v>
      </c>
      <c r="K327" s="21">
        <v>79739</v>
      </c>
      <c r="L327" s="21">
        <v>176</v>
      </c>
      <c r="M327" s="21">
        <v>5940</v>
      </c>
      <c r="N327" s="21">
        <v>671423</v>
      </c>
      <c r="O327" s="21">
        <v>31527</v>
      </c>
      <c r="P327" s="21">
        <v>56</v>
      </c>
      <c r="Q327" s="21" t="str">
        <f>VLOOKUP(P327,Mapping!$A$1:$B$17,2,0)</f>
        <v>Texas</v>
      </c>
      <c r="R327" s="21">
        <v>3657502</v>
      </c>
      <c r="S327" s="21">
        <v>183046</v>
      </c>
    </row>
    <row r="328" ht="15.75" customHeight="1" spans="1:19">
      <c r="A328" s="22">
        <v>43936</v>
      </c>
      <c r="B328" s="22" t="str">
        <f t="shared" si="0"/>
        <v>2020_04</v>
      </c>
      <c r="C328" s="21">
        <v>30412</v>
      </c>
      <c r="D328" s="21">
        <v>2545</v>
      </c>
      <c r="E328" s="21">
        <v>1783</v>
      </c>
      <c r="F328" s="21">
        <v>14639</v>
      </c>
      <c r="G328" s="21">
        <v>3502</v>
      </c>
      <c r="H328" s="21">
        <v>59930</v>
      </c>
      <c r="I328" s="21">
        <v>82903</v>
      </c>
      <c r="J328" s="21">
        <v>1464897</v>
      </c>
      <c r="K328" s="21">
        <v>57904</v>
      </c>
      <c r="L328" s="21">
        <v>223</v>
      </c>
      <c r="M328" s="21">
        <v>6033</v>
      </c>
      <c r="N328" s="21">
        <v>639896</v>
      </c>
      <c r="O328" s="21">
        <v>29983</v>
      </c>
      <c r="P328" s="21">
        <v>56</v>
      </c>
      <c r="Q328" s="21" t="str">
        <f>VLOOKUP(P328,Mapping!$A$1:$B$17,2,0)</f>
        <v>Texas</v>
      </c>
      <c r="R328" s="21">
        <v>3474456</v>
      </c>
      <c r="S328" s="21">
        <v>149278</v>
      </c>
    </row>
    <row r="329" ht="15.75" customHeight="1" spans="1:19">
      <c r="A329" s="22">
        <v>43935</v>
      </c>
      <c r="B329" s="22" t="str">
        <f t="shared" si="0"/>
        <v>2020_04</v>
      </c>
      <c r="C329" s="21">
        <v>27867</v>
      </c>
      <c r="D329" s="21">
        <v>2352</v>
      </c>
      <c r="E329" s="21">
        <v>1715</v>
      </c>
      <c r="F329" s="21">
        <v>14047</v>
      </c>
      <c r="G329" s="21">
        <v>3172</v>
      </c>
      <c r="H329" s="21">
        <v>59610</v>
      </c>
      <c r="I329" s="21">
        <v>79401</v>
      </c>
      <c r="J329" s="21">
        <v>1406993</v>
      </c>
      <c r="K329" s="21">
        <v>73584</v>
      </c>
      <c r="L329" s="21">
        <v>221</v>
      </c>
      <c r="M329" s="21">
        <v>5981</v>
      </c>
      <c r="N329" s="21">
        <v>609913</v>
      </c>
      <c r="O329" s="21">
        <v>25912</v>
      </c>
      <c r="P329" s="21">
        <v>56</v>
      </c>
      <c r="Q329" s="21" t="str">
        <f>VLOOKUP(P329,Mapping!$A$1:$B$17,2,0)</f>
        <v>Texas</v>
      </c>
      <c r="R329" s="21">
        <v>3325178</v>
      </c>
      <c r="S329" s="21">
        <v>160255</v>
      </c>
    </row>
    <row r="330" ht="15.75" customHeight="1" spans="1:19">
      <c r="A330" s="22">
        <v>43934</v>
      </c>
      <c r="B330" s="22" t="str">
        <f t="shared" si="0"/>
        <v>2020_04</v>
      </c>
      <c r="C330" s="21">
        <v>25515</v>
      </c>
      <c r="D330" s="21">
        <v>1633</v>
      </c>
      <c r="E330" s="21">
        <v>1622</v>
      </c>
      <c r="F330" s="21">
        <v>13605</v>
      </c>
      <c r="G330" s="21">
        <v>4491</v>
      </c>
      <c r="H330" s="21">
        <v>56211</v>
      </c>
      <c r="I330" s="21">
        <v>76229</v>
      </c>
      <c r="J330" s="21">
        <v>1333409</v>
      </c>
      <c r="K330" s="21">
        <v>58602</v>
      </c>
      <c r="L330" s="21">
        <v>208</v>
      </c>
      <c r="M330" s="21">
        <v>6170</v>
      </c>
      <c r="N330" s="21">
        <v>584001</v>
      </c>
      <c r="O330" s="21">
        <v>24252</v>
      </c>
      <c r="P330" s="21">
        <v>56</v>
      </c>
      <c r="Q330" s="21" t="str">
        <f>VLOOKUP(P330,Mapping!$A$1:$B$17,2,0)</f>
        <v>Texas</v>
      </c>
      <c r="R330" s="21">
        <v>3164923</v>
      </c>
      <c r="S330" s="21">
        <v>125624</v>
      </c>
    </row>
    <row r="331" ht="15.75" customHeight="1" spans="1:19">
      <c r="A331" s="22">
        <v>43933</v>
      </c>
      <c r="B331" s="22" t="str">
        <f t="shared" si="0"/>
        <v>2020_04</v>
      </c>
      <c r="C331" s="21">
        <v>23882</v>
      </c>
      <c r="D331" s="21">
        <v>1700</v>
      </c>
      <c r="E331" s="21">
        <v>1449</v>
      </c>
      <c r="F331" s="21">
        <v>13597</v>
      </c>
      <c r="G331" s="21">
        <v>3322</v>
      </c>
      <c r="H331" s="21">
        <v>55294</v>
      </c>
      <c r="I331" s="21">
        <v>71738</v>
      </c>
      <c r="J331" s="21">
        <v>1274807</v>
      </c>
      <c r="K331" s="21">
        <v>67738</v>
      </c>
      <c r="L331" s="21">
        <v>158</v>
      </c>
      <c r="M331" s="21">
        <v>5962</v>
      </c>
      <c r="N331" s="21">
        <v>559749</v>
      </c>
      <c r="O331" s="21">
        <v>28127</v>
      </c>
      <c r="P331" s="21">
        <v>56</v>
      </c>
      <c r="Q331" s="21" t="str">
        <f>VLOOKUP(P331,Mapping!$A$1:$B$17,2,0)</f>
        <v>Texas</v>
      </c>
      <c r="R331" s="21">
        <v>3039299</v>
      </c>
      <c r="S331" s="21">
        <v>140609</v>
      </c>
    </row>
    <row r="332" ht="15.75" customHeight="1" spans="1:19">
      <c r="A332" s="22">
        <v>43932</v>
      </c>
      <c r="B332" s="22" t="str">
        <f t="shared" si="0"/>
        <v>2020_04</v>
      </c>
      <c r="C332" s="21">
        <v>22182</v>
      </c>
      <c r="D332" s="21">
        <v>2075</v>
      </c>
      <c r="E332" s="21">
        <v>1399</v>
      </c>
      <c r="F332" s="21">
        <v>13293</v>
      </c>
      <c r="G332" s="21">
        <v>3735</v>
      </c>
      <c r="H332" s="21">
        <v>55563</v>
      </c>
      <c r="I332" s="21">
        <v>68416</v>
      </c>
      <c r="J332" s="21">
        <v>1207069</v>
      </c>
      <c r="K332" s="21">
        <v>62940</v>
      </c>
      <c r="L332" s="21">
        <v>152</v>
      </c>
      <c r="M332" s="21">
        <v>5986</v>
      </c>
      <c r="N332" s="21">
        <v>531622</v>
      </c>
      <c r="O332" s="21">
        <v>31282</v>
      </c>
      <c r="P332" s="21">
        <v>56</v>
      </c>
      <c r="Q332" s="21" t="str">
        <f>VLOOKUP(P332,Mapping!$A$1:$B$17,2,0)</f>
        <v>Texas</v>
      </c>
      <c r="R332" s="21">
        <v>2898690</v>
      </c>
      <c r="S332" s="21">
        <v>158723</v>
      </c>
    </row>
    <row r="333" ht="15.75" customHeight="1" spans="1:19">
      <c r="A333" s="22">
        <v>43931</v>
      </c>
      <c r="B333" s="22" t="str">
        <f t="shared" si="0"/>
        <v>2020_04</v>
      </c>
      <c r="C333" s="21">
        <v>20107</v>
      </c>
      <c r="D333" s="21">
        <v>2083</v>
      </c>
      <c r="E333" s="21">
        <v>1179</v>
      </c>
      <c r="F333" s="21">
        <v>12693</v>
      </c>
      <c r="G333" s="21">
        <v>4911</v>
      </c>
      <c r="H333" s="21">
        <v>53167</v>
      </c>
      <c r="I333" s="21">
        <v>64681</v>
      </c>
      <c r="J333" s="21">
        <v>1144129</v>
      </c>
      <c r="K333" s="21">
        <v>56160</v>
      </c>
      <c r="L333" s="21">
        <v>39</v>
      </c>
      <c r="M333" s="21">
        <v>5937</v>
      </c>
      <c r="N333" s="21">
        <v>500340</v>
      </c>
      <c r="O333" s="21">
        <v>33732</v>
      </c>
      <c r="P333" s="21">
        <v>56</v>
      </c>
      <c r="Q333" s="21" t="str">
        <f>VLOOKUP(P333,Mapping!$A$1:$B$17,2,0)</f>
        <v>Texas</v>
      </c>
      <c r="R333" s="21">
        <v>2739967</v>
      </c>
      <c r="S333" s="21">
        <v>155676</v>
      </c>
    </row>
    <row r="334" ht="15.75" customHeight="1" spans="1:19">
      <c r="A334" s="22">
        <v>43930</v>
      </c>
      <c r="B334" s="22" t="str">
        <f t="shared" si="0"/>
        <v>2020_04</v>
      </c>
      <c r="C334" s="21">
        <v>18024</v>
      </c>
      <c r="D334" s="21">
        <v>2051</v>
      </c>
      <c r="E334" s="21">
        <v>918</v>
      </c>
      <c r="F334" s="21">
        <v>12445</v>
      </c>
      <c r="G334" s="21">
        <v>3829</v>
      </c>
      <c r="H334" s="21">
        <v>51323</v>
      </c>
      <c r="I334" s="21">
        <v>59770</v>
      </c>
      <c r="J334" s="21">
        <v>1087969</v>
      </c>
      <c r="K334" s="21">
        <v>82730</v>
      </c>
      <c r="L334" s="21">
        <v>39</v>
      </c>
      <c r="M334" s="21">
        <v>5798</v>
      </c>
      <c r="N334" s="21">
        <v>466608</v>
      </c>
      <c r="O334" s="21">
        <v>34961</v>
      </c>
      <c r="P334" s="21">
        <v>56</v>
      </c>
      <c r="Q334" s="21" t="str">
        <f>VLOOKUP(P334,Mapping!$A$1:$B$17,2,0)</f>
        <v>Texas</v>
      </c>
      <c r="R334" s="21">
        <v>2584291</v>
      </c>
      <c r="S334" s="21">
        <v>170558</v>
      </c>
    </row>
    <row r="335" ht="15.75" customHeight="1" spans="1:19">
      <c r="A335" s="22">
        <v>43929</v>
      </c>
      <c r="B335" s="22" t="str">
        <f t="shared" si="0"/>
        <v>2020_04</v>
      </c>
      <c r="C335" s="21">
        <v>15973</v>
      </c>
      <c r="D335" s="21">
        <v>2003</v>
      </c>
      <c r="E335" s="21">
        <v>862</v>
      </c>
      <c r="F335" s="21">
        <v>10276</v>
      </c>
      <c r="G335" s="21">
        <v>4387</v>
      </c>
      <c r="H335" s="21">
        <v>45359</v>
      </c>
      <c r="I335" s="21">
        <v>55941</v>
      </c>
      <c r="J335" s="21">
        <v>1005239</v>
      </c>
      <c r="K335" s="21">
        <v>68030</v>
      </c>
      <c r="L335" s="21">
        <v>39</v>
      </c>
      <c r="M335" s="21">
        <v>4142</v>
      </c>
      <c r="N335" s="21">
        <v>431647</v>
      </c>
      <c r="O335" s="21">
        <v>30996</v>
      </c>
      <c r="P335" s="21">
        <v>56</v>
      </c>
      <c r="Q335" s="21" t="str">
        <f>VLOOKUP(P335,Mapping!$A$1:$B$17,2,0)</f>
        <v>Texas</v>
      </c>
      <c r="R335" s="21">
        <v>2413733</v>
      </c>
      <c r="S335" s="21">
        <v>165594</v>
      </c>
    </row>
    <row r="336" ht="15.75" customHeight="1" spans="1:19">
      <c r="A336" s="22">
        <v>43928</v>
      </c>
      <c r="B336" s="22" t="str">
        <f t="shared" si="0"/>
        <v>2020_04</v>
      </c>
      <c r="C336" s="21">
        <v>13970</v>
      </c>
      <c r="D336" s="21">
        <v>2038</v>
      </c>
      <c r="E336" s="21">
        <v>738</v>
      </c>
      <c r="F336" s="21">
        <v>9978</v>
      </c>
      <c r="G336" s="21">
        <v>2931</v>
      </c>
      <c r="H336" s="21">
        <v>43849</v>
      </c>
      <c r="I336" s="21">
        <v>51554</v>
      </c>
      <c r="J336" s="21">
        <v>937209</v>
      </c>
      <c r="K336" s="21">
        <v>78959</v>
      </c>
      <c r="L336" s="21">
        <v>43</v>
      </c>
      <c r="M336" s="21">
        <v>4047</v>
      </c>
      <c r="N336" s="21">
        <v>400651</v>
      </c>
      <c r="O336" s="21">
        <v>30430</v>
      </c>
      <c r="P336" s="21">
        <v>56</v>
      </c>
      <c r="Q336" s="21" t="str">
        <f>VLOOKUP(P336,Mapping!$A$1:$B$17,2,0)</f>
        <v>Texas</v>
      </c>
      <c r="R336" s="21">
        <v>2248139</v>
      </c>
      <c r="S336" s="21">
        <v>170116</v>
      </c>
    </row>
    <row r="337" ht="15.75" customHeight="1" spans="1:19">
      <c r="A337" s="22">
        <v>43927</v>
      </c>
      <c r="B337" s="22" t="str">
        <f t="shared" si="0"/>
        <v>2020_04</v>
      </c>
      <c r="C337" s="21">
        <v>11932</v>
      </c>
      <c r="D337" s="21">
        <v>1314</v>
      </c>
      <c r="E337" s="21">
        <v>663</v>
      </c>
      <c r="F337" s="21">
        <v>7079</v>
      </c>
      <c r="G337" s="21">
        <v>2962</v>
      </c>
      <c r="H337" s="21">
        <v>36159</v>
      </c>
      <c r="I337" s="21">
        <v>48623</v>
      </c>
      <c r="J337" s="21">
        <v>858250</v>
      </c>
      <c r="K337" s="21">
        <v>69818</v>
      </c>
      <c r="L337" s="21">
        <v>39</v>
      </c>
      <c r="M337" s="21">
        <v>2961</v>
      </c>
      <c r="N337" s="21">
        <v>370221</v>
      </c>
      <c r="O337" s="21">
        <v>28262</v>
      </c>
      <c r="P337" s="21">
        <v>56</v>
      </c>
      <c r="Q337" s="21" t="str">
        <f>VLOOKUP(P337,Mapping!$A$1:$B$17,2,0)</f>
        <v>Texas</v>
      </c>
      <c r="R337" s="21">
        <v>2078023</v>
      </c>
      <c r="S337" s="21">
        <v>137710</v>
      </c>
    </row>
    <row r="338" ht="15.75" customHeight="1" spans="1:19">
      <c r="A338" s="22">
        <v>43926</v>
      </c>
      <c r="B338" s="22" t="str">
        <f t="shared" si="0"/>
        <v>2020_04</v>
      </c>
      <c r="C338" s="21">
        <v>10618</v>
      </c>
      <c r="D338" s="21">
        <v>1342</v>
      </c>
      <c r="E338" s="21">
        <v>609</v>
      </c>
      <c r="F338" s="21">
        <v>5811</v>
      </c>
      <c r="G338" s="21">
        <v>3953</v>
      </c>
      <c r="H338" s="21">
        <v>32180</v>
      </c>
      <c r="I338" s="21">
        <v>45661</v>
      </c>
      <c r="J338" s="21">
        <v>788432</v>
      </c>
      <c r="K338" s="21">
        <v>33778</v>
      </c>
      <c r="L338" s="21">
        <v>39</v>
      </c>
      <c r="M338" s="21">
        <v>650</v>
      </c>
      <c r="N338" s="21">
        <v>341959</v>
      </c>
      <c r="O338" s="21">
        <v>25877</v>
      </c>
      <c r="P338" s="21">
        <v>56</v>
      </c>
      <c r="Q338" s="21" t="str">
        <f>VLOOKUP(P338,Mapping!$A$1:$B$17,2,0)</f>
        <v>Texas</v>
      </c>
      <c r="R338" s="21">
        <v>1940313</v>
      </c>
      <c r="S338" s="21">
        <v>129555</v>
      </c>
    </row>
    <row r="339" ht="15.75" customHeight="1" spans="1:19">
      <c r="A339" s="22">
        <v>43925</v>
      </c>
      <c r="B339" s="22" t="str">
        <f t="shared" si="0"/>
        <v>2020_04</v>
      </c>
      <c r="C339" s="21">
        <v>9276</v>
      </c>
      <c r="D339" s="21">
        <v>1478</v>
      </c>
      <c r="E339" s="21">
        <v>403</v>
      </c>
      <c r="F339" s="21">
        <v>5500</v>
      </c>
      <c r="G339" s="21">
        <v>4993</v>
      </c>
      <c r="H339" s="21">
        <v>30456</v>
      </c>
      <c r="I339" s="21">
        <v>41708</v>
      </c>
      <c r="J339" s="21">
        <v>754654</v>
      </c>
      <c r="K339" s="21">
        <v>143471</v>
      </c>
      <c r="L339" s="21">
        <v>39</v>
      </c>
      <c r="M339" s="21">
        <v>656</v>
      </c>
      <c r="N339" s="21">
        <v>316082</v>
      </c>
      <c r="O339" s="21">
        <v>33102</v>
      </c>
      <c r="P339" s="21">
        <v>56</v>
      </c>
      <c r="Q339" s="21" t="str">
        <f>VLOOKUP(P339,Mapping!$A$1:$B$17,2,0)</f>
        <v>Texas</v>
      </c>
      <c r="R339" s="21">
        <v>1810758</v>
      </c>
      <c r="S339" s="21">
        <v>231172</v>
      </c>
    </row>
    <row r="340" ht="15.75" customHeight="1" spans="1:19">
      <c r="A340" s="22">
        <v>43924</v>
      </c>
      <c r="B340" s="22" t="str">
        <f t="shared" si="0"/>
        <v>2020_04</v>
      </c>
      <c r="C340" s="21">
        <v>7798</v>
      </c>
      <c r="D340" s="21">
        <v>1287</v>
      </c>
      <c r="E340" s="21">
        <v>335</v>
      </c>
      <c r="F340" s="21">
        <v>4928</v>
      </c>
      <c r="G340" s="21">
        <v>4621</v>
      </c>
      <c r="H340" s="21">
        <v>25723</v>
      </c>
      <c r="I340" s="21">
        <v>36715</v>
      </c>
      <c r="J340" s="21">
        <v>611183</v>
      </c>
      <c r="K340" s="21">
        <v>54867</v>
      </c>
      <c r="L340" s="21">
        <v>39</v>
      </c>
      <c r="M340" s="21">
        <v>623</v>
      </c>
      <c r="N340" s="21">
        <v>282980</v>
      </c>
      <c r="O340" s="21">
        <v>31838</v>
      </c>
      <c r="P340" s="21">
        <v>56</v>
      </c>
      <c r="Q340" s="21" t="str">
        <f>VLOOKUP(P340,Mapping!$A$1:$B$17,2,0)</f>
        <v>Texas</v>
      </c>
      <c r="R340" s="21">
        <v>1579586</v>
      </c>
      <c r="S340" s="21">
        <v>142351</v>
      </c>
    </row>
    <row r="341" ht="15.75" customHeight="1" spans="1:19">
      <c r="A341" s="22">
        <v>43923</v>
      </c>
      <c r="B341" s="22" t="str">
        <f t="shared" si="0"/>
        <v>2020_04</v>
      </c>
      <c r="C341" s="21">
        <v>6511</v>
      </c>
      <c r="D341" s="21">
        <v>1175</v>
      </c>
      <c r="E341" s="21">
        <v>305</v>
      </c>
      <c r="F341" s="21">
        <v>4513</v>
      </c>
      <c r="G341" s="21">
        <v>4164</v>
      </c>
      <c r="H341" s="21">
        <v>22995</v>
      </c>
      <c r="I341" s="21">
        <v>32094</v>
      </c>
      <c r="J341" s="21">
        <v>556316</v>
      </c>
      <c r="K341" s="21">
        <v>51001</v>
      </c>
      <c r="L341" s="21">
        <v>32</v>
      </c>
      <c r="M341" s="21">
        <v>576</v>
      </c>
      <c r="N341" s="21">
        <v>251142</v>
      </c>
      <c r="O341" s="21">
        <v>28071</v>
      </c>
      <c r="P341" s="21">
        <v>56</v>
      </c>
      <c r="Q341" s="21" t="str">
        <f>VLOOKUP(P341,Mapping!$A$1:$B$17,2,0)</f>
        <v>Texas</v>
      </c>
      <c r="R341" s="21">
        <v>1437235</v>
      </c>
      <c r="S341" s="21">
        <v>130666</v>
      </c>
    </row>
    <row r="342" ht="15.75" customHeight="1" spans="1:19">
      <c r="A342" s="22">
        <v>43922</v>
      </c>
      <c r="B342" s="22" t="str">
        <f t="shared" si="0"/>
        <v>2020_04</v>
      </c>
      <c r="C342" s="21">
        <v>5336</v>
      </c>
      <c r="D342" s="21">
        <v>1006</v>
      </c>
      <c r="E342" s="21">
        <v>256</v>
      </c>
      <c r="F342" s="21">
        <v>3937</v>
      </c>
      <c r="G342" s="21">
        <v>4148</v>
      </c>
      <c r="H342" s="21">
        <v>20906</v>
      </c>
      <c r="I342" s="21">
        <v>27930</v>
      </c>
      <c r="J342" s="21">
        <v>505315</v>
      </c>
      <c r="K342" s="21">
        <v>44838</v>
      </c>
      <c r="L342" s="21">
        <v>32</v>
      </c>
      <c r="M342" s="21">
        <v>561</v>
      </c>
      <c r="N342" s="21">
        <v>223071</v>
      </c>
      <c r="O342" s="21">
        <v>26257</v>
      </c>
      <c r="P342" s="21">
        <v>56</v>
      </c>
      <c r="Q342" s="21" t="str">
        <f>VLOOKUP(P342,Mapping!$A$1:$B$17,2,0)</f>
        <v>Texas</v>
      </c>
      <c r="R342" s="21">
        <v>1306569</v>
      </c>
      <c r="S342" s="21">
        <v>123021</v>
      </c>
    </row>
    <row r="343" ht="15.75" customHeight="1" spans="1:19">
      <c r="A343" s="22">
        <v>43921</v>
      </c>
      <c r="B343" s="22" t="str">
        <f t="shared" si="0"/>
        <v>2020_03</v>
      </c>
      <c r="C343" s="21">
        <v>4330</v>
      </c>
      <c r="D343" s="21">
        <v>908</v>
      </c>
      <c r="E343" s="21">
        <v>230</v>
      </c>
      <c r="F343" s="21">
        <v>3487</v>
      </c>
      <c r="G343" s="21">
        <v>3995</v>
      </c>
      <c r="H343" s="21">
        <v>18155</v>
      </c>
      <c r="I343" s="21">
        <v>23782</v>
      </c>
      <c r="J343" s="21">
        <v>460477</v>
      </c>
      <c r="K343" s="21">
        <v>44084</v>
      </c>
      <c r="M343" s="21">
        <v>506</v>
      </c>
      <c r="N343" s="21">
        <v>196814</v>
      </c>
      <c r="O343" s="21">
        <v>24947</v>
      </c>
      <c r="P343" s="21">
        <v>56</v>
      </c>
      <c r="Q343" s="21" t="str">
        <f>VLOOKUP(P343,Mapping!$A$1:$B$17,2,0)</f>
        <v>Texas</v>
      </c>
      <c r="R343" s="21">
        <v>1183548</v>
      </c>
      <c r="S343" s="21">
        <v>114567</v>
      </c>
    </row>
    <row r="344" ht="15.75" customHeight="1" spans="1:19">
      <c r="A344" s="22">
        <v>43920</v>
      </c>
      <c r="B344" s="22" t="str">
        <f t="shared" si="0"/>
        <v>2020_03</v>
      </c>
      <c r="C344" s="21">
        <v>3422</v>
      </c>
      <c r="D344" s="21">
        <v>585</v>
      </c>
      <c r="E344" s="21">
        <v>187</v>
      </c>
      <c r="F344" s="21">
        <v>3087</v>
      </c>
      <c r="G344" s="21">
        <v>2473</v>
      </c>
      <c r="H344" s="21">
        <v>15892</v>
      </c>
      <c r="I344" s="21">
        <v>19787</v>
      </c>
      <c r="J344" s="21">
        <v>416393</v>
      </c>
      <c r="K344" s="21">
        <v>50637</v>
      </c>
      <c r="M344" s="21">
        <v>449</v>
      </c>
      <c r="N344" s="21">
        <v>171867</v>
      </c>
      <c r="O344" s="21">
        <v>21187</v>
      </c>
      <c r="P344" s="21">
        <v>56</v>
      </c>
      <c r="Q344" s="21" t="str">
        <f>VLOOKUP(P344,Mapping!$A$1:$B$17,2,0)</f>
        <v>Texas</v>
      </c>
      <c r="R344" s="21">
        <v>1068981</v>
      </c>
      <c r="S344" s="21">
        <v>100592</v>
      </c>
    </row>
    <row r="345" ht="15.75" customHeight="1" spans="1:19">
      <c r="A345" s="22">
        <v>43919</v>
      </c>
      <c r="B345" s="22" t="str">
        <f t="shared" si="0"/>
        <v>2020_03</v>
      </c>
      <c r="C345" s="21">
        <v>2837</v>
      </c>
      <c r="D345" s="21">
        <v>505</v>
      </c>
      <c r="E345" s="21">
        <v>156</v>
      </c>
      <c r="F345" s="21">
        <v>2456</v>
      </c>
      <c r="G345" s="21">
        <v>2797</v>
      </c>
      <c r="H345" s="21">
        <v>14055</v>
      </c>
      <c r="I345" s="21">
        <v>17314</v>
      </c>
      <c r="J345" s="21">
        <v>365756</v>
      </c>
      <c r="K345" s="21">
        <v>42230</v>
      </c>
      <c r="M345" s="21">
        <v>433</v>
      </c>
      <c r="N345" s="21">
        <v>150680</v>
      </c>
      <c r="O345" s="21">
        <v>19681</v>
      </c>
      <c r="P345" s="21">
        <v>56</v>
      </c>
      <c r="Q345" s="21" t="str">
        <f>VLOOKUP(P345,Mapping!$A$1:$B$17,2,0)</f>
        <v>Texas</v>
      </c>
      <c r="R345" s="21">
        <v>968389</v>
      </c>
      <c r="S345" s="21">
        <v>87451</v>
      </c>
    </row>
    <row r="346" ht="15.75" customHeight="1" spans="1:19">
      <c r="A346" s="22">
        <v>43918</v>
      </c>
      <c r="B346" s="22" t="str">
        <f t="shared" si="0"/>
        <v>2020_03</v>
      </c>
      <c r="C346" s="21">
        <v>2332</v>
      </c>
      <c r="D346" s="21">
        <v>551</v>
      </c>
      <c r="E346" s="21">
        <v>140</v>
      </c>
      <c r="F346" s="21">
        <v>2174</v>
      </c>
      <c r="G346" s="21">
        <v>2406</v>
      </c>
      <c r="H346" s="21">
        <v>12393</v>
      </c>
      <c r="I346" s="21">
        <v>14517</v>
      </c>
      <c r="J346" s="21">
        <v>323526</v>
      </c>
      <c r="K346" s="21">
        <v>67866</v>
      </c>
      <c r="M346" s="21">
        <v>390</v>
      </c>
      <c r="N346" s="21">
        <v>130999</v>
      </c>
      <c r="O346" s="21">
        <v>19780</v>
      </c>
      <c r="P346" s="21">
        <v>56</v>
      </c>
      <c r="Q346" s="21" t="str">
        <f>VLOOKUP(P346,Mapping!$A$1:$B$17,2,0)</f>
        <v>Texas</v>
      </c>
      <c r="R346" s="21">
        <v>880938</v>
      </c>
      <c r="S346" s="21">
        <v>111615</v>
      </c>
    </row>
    <row r="347" ht="15.75" customHeight="1" spans="1:19">
      <c r="A347" s="22">
        <v>43917</v>
      </c>
      <c r="B347" s="22" t="str">
        <f t="shared" si="0"/>
        <v>2020_03</v>
      </c>
      <c r="C347" s="21">
        <v>1781</v>
      </c>
      <c r="D347" s="21">
        <v>410</v>
      </c>
      <c r="E347" s="21">
        <v>124</v>
      </c>
      <c r="F347" s="21">
        <v>1792</v>
      </c>
      <c r="G347" s="21">
        <v>2589</v>
      </c>
      <c r="H347" s="21">
        <v>10887</v>
      </c>
      <c r="I347" s="21">
        <v>12111</v>
      </c>
      <c r="J347" s="21">
        <v>255660</v>
      </c>
      <c r="K347" s="21">
        <v>45279</v>
      </c>
      <c r="M347" s="21">
        <v>293</v>
      </c>
      <c r="N347" s="21">
        <v>111219</v>
      </c>
      <c r="O347" s="21">
        <v>19223</v>
      </c>
      <c r="P347" s="21">
        <v>56</v>
      </c>
      <c r="Q347" s="21" t="str">
        <f>VLOOKUP(P347,Mapping!$A$1:$B$17,2,0)</f>
        <v>Texas</v>
      </c>
      <c r="R347" s="21">
        <v>769323</v>
      </c>
      <c r="S347" s="21">
        <v>101375</v>
      </c>
    </row>
    <row r="348" ht="15.75" customHeight="1" spans="1:19">
      <c r="A348" s="22">
        <v>43916</v>
      </c>
      <c r="B348" s="22" t="str">
        <f t="shared" si="0"/>
        <v>2020_03</v>
      </c>
      <c r="C348" s="21">
        <v>1371</v>
      </c>
      <c r="D348" s="21">
        <v>313</v>
      </c>
      <c r="E348" s="21">
        <v>91</v>
      </c>
      <c r="F348" s="21">
        <v>1299</v>
      </c>
      <c r="G348" s="21">
        <v>2449</v>
      </c>
      <c r="H348" s="21">
        <v>7805</v>
      </c>
      <c r="I348" s="21">
        <v>9522</v>
      </c>
      <c r="J348" s="21">
        <v>210381</v>
      </c>
      <c r="K348" s="21">
        <v>42610</v>
      </c>
      <c r="M348" s="21">
        <v>258</v>
      </c>
      <c r="N348" s="21">
        <v>91996</v>
      </c>
      <c r="O348" s="21">
        <v>17604</v>
      </c>
      <c r="P348" s="21">
        <v>56</v>
      </c>
      <c r="Q348" s="21" t="str">
        <f>VLOOKUP(P348,Mapping!$A$1:$B$17,2,0)</f>
        <v>Texas</v>
      </c>
      <c r="R348" s="21">
        <v>667948</v>
      </c>
      <c r="S348" s="21">
        <v>106554</v>
      </c>
    </row>
    <row r="349" ht="15.75" customHeight="1" spans="1:19">
      <c r="A349" s="22">
        <v>43915</v>
      </c>
      <c r="B349" s="22" t="str">
        <f t="shared" si="0"/>
        <v>2020_03</v>
      </c>
      <c r="C349" s="21">
        <v>1058</v>
      </c>
      <c r="D349" s="21">
        <v>241</v>
      </c>
      <c r="E349" s="21">
        <v>74</v>
      </c>
      <c r="G349" s="21">
        <v>1954</v>
      </c>
      <c r="H349" s="21">
        <v>5140</v>
      </c>
      <c r="I349" s="21">
        <v>7073</v>
      </c>
      <c r="J349" s="21">
        <v>167771</v>
      </c>
      <c r="K349" s="21">
        <v>33269</v>
      </c>
      <c r="M349" s="21">
        <v>167</v>
      </c>
      <c r="N349" s="21">
        <v>74392</v>
      </c>
      <c r="O349" s="21">
        <v>12636</v>
      </c>
      <c r="P349" s="21">
        <v>56</v>
      </c>
      <c r="Q349" s="21" t="str">
        <f>VLOOKUP(P349,Mapping!$A$1:$B$17,2,0)</f>
        <v>Texas</v>
      </c>
      <c r="R349" s="21">
        <v>561394</v>
      </c>
      <c r="S349" s="21">
        <v>82501</v>
      </c>
    </row>
    <row r="350" ht="15.75" customHeight="1" spans="1:19">
      <c r="A350" s="22">
        <v>43914</v>
      </c>
      <c r="B350" s="22" t="str">
        <f t="shared" si="0"/>
        <v>2020_03</v>
      </c>
      <c r="C350" s="21">
        <v>817</v>
      </c>
      <c r="D350" s="21">
        <v>236</v>
      </c>
      <c r="G350" s="21">
        <v>1186</v>
      </c>
      <c r="H350" s="21">
        <v>3938</v>
      </c>
      <c r="I350" s="21">
        <v>5119</v>
      </c>
      <c r="J350" s="21">
        <v>134502</v>
      </c>
      <c r="K350" s="21">
        <v>33117</v>
      </c>
      <c r="N350" s="21">
        <v>61756</v>
      </c>
      <c r="O350" s="21">
        <v>10883</v>
      </c>
      <c r="P350" s="21">
        <v>56</v>
      </c>
      <c r="Q350" s="21" t="str">
        <f>VLOOKUP(P350,Mapping!$A$1:$B$17,2,0)</f>
        <v>Texas</v>
      </c>
      <c r="R350" s="21">
        <v>478893</v>
      </c>
      <c r="S350" s="21">
        <v>86611</v>
      </c>
    </row>
    <row r="351" ht="15.75" customHeight="1" spans="1:19">
      <c r="A351" s="22">
        <v>43913</v>
      </c>
      <c r="B351" s="22" t="str">
        <f t="shared" si="0"/>
        <v>2020_03</v>
      </c>
      <c r="C351" s="21">
        <v>581</v>
      </c>
      <c r="D351" s="21">
        <v>101</v>
      </c>
      <c r="G351" s="21">
        <v>950</v>
      </c>
      <c r="H351" s="21">
        <v>2812</v>
      </c>
      <c r="I351" s="21">
        <v>3933</v>
      </c>
      <c r="J351" s="21">
        <v>101385</v>
      </c>
      <c r="K351" s="21">
        <v>21323</v>
      </c>
      <c r="N351" s="21">
        <v>50873</v>
      </c>
      <c r="O351" s="21">
        <v>11182</v>
      </c>
      <c r="P351" s="21">
        <v>56</v>
      </c>
      <c r="Q351" s="21" t="str">
        <f>VLOOKUP(P351,Mapping!$A$1:$B$17,2,0)</f>
        <v>Texas</v>
      </c>
      <c r="R351" s="21">
        <v>392282</v>
      </c>
      <c r="S351" s="21">
        <v>57311</v>
      </c>
    </row>
    <row r="352" ht="15.75" customHeight="1" spans="1:19">
      <c r="A352" s="22">
        <v>43912</v>
      </c>
      <c r="B352" s="22" t="str">
        <f t="shared" si="0"/>
        <v>2020_03</v>
      </c>
      <c r="C352" s="21">
        <v>480</v>
      </c>
      <c r="D352" s="21">
        <v>145</v>
      </c>
      <c r="G352" s="21">
        <v>962</v>
      </c>
      <c r="H352" s="21">
        <v>2173</v>
      </c>
      <c r="I352" s="21">
        <v>2983</v>
      </c>
      <c r="J352" s="21">
        <v>80062</v>
      </c>
      <c r="K352" s="21">
        <v>12427</v>
      </c>
      <c r="N352" s="21">
        <v>39691</v>
      </c>
      <c r="O352" s="21">
        <v>9229</v>
      </c>
      <c r="P352" s="21">
        <v>56</v>
      </c>
      <c r="Q352" s="21" t="str">
        <f>VLOOKUP(P352,Mapping!$A$1:$B$17,2,0)</f>
        <v>Texas</v>
      </c>
      <c r="R352" s="21">
        <v>334971</v>
      </c>
      <c r="S352" s="21">
        <v>52169</v>
      </c>
    </row>
    <row r="353" ht="15.75" customHeight="1" spans="1:19">
      <c r="A353" s="22">
        <v>43911</v>
      </c>
      <c r="B353" s="22" t="str">
        <f t="shared" si="0"/>
        <v>2020_03</v>
      </c>
      <c r="C353" s="21">
        <v>335</v>
      </c>
      <c r="D353" s="21">
        <v>62</v>
      </c>
      <c r="G353" s="21">
        <v>1849</v>
      </c>
      <c r="H353" s="21">
        <v>1492</v>
      </c>
      <c r="I353" s="21">
        <v>2021</v>
      </c>
      <c r="J353" s="21">
        <v>67635</v>
      </c>
      <c r="K353" s="21">
        <v>16003</v>
      </c>
      <c r="N353" s="21">
        <v>30462</v>
      </c>
      <c r="O353" s="21">
        <v>6940</v>
      </c>
      <c r="P353" s="21">
        <v>56</v>
      </c>
      <c r="Q353" s="21" t="str">
        <f>VLOOKUP(P353,Mapping!$A$1:$B$17,2,0)</f>
        <v>Texas</v>
      </c>
      <c r="R353" s="21">
        <v>282802</v>
      </c>
      <c r="S353" s="21">
        <v>52201</v>
      </c>
    </row>
    <row r="354" ht="15.75" customHeight="1" spans="1:19">
      <c r="A354" s="22">
        <v>43910</v>
      </c>
      <c r="B354" s="22" t="str">
        <f t="shared" si="0"/>
        <v>2020_03</v>
      </c>
      <c r="C354" s="21">
        <v>273</v>
      </c>
      <c r="D354" s="21">
        <v>70</v>
      </c>
      <c r="G354" s="21">
        <v>44</v>
      </c>
      <c r="H354" s="21">
        <v>1042</v>
      </c>
      <c r="I354" s="21">
        <v>172</v>
      </c>
      <c r="J354" s="21">
        <v>51632</v>
      </c>
      <c r="K354" s="21">
        <v>11704</v>
      </c>
      <c r="N354" s="21">
        <v>23522</v>
      </c>
      <c r="O354" s="21">
        <v>6095</v>
      </c>
      <c r="P354" s="21">
        <v>56</v>
      </c>
      <c r="Q354" s="21" t="str">
        <f>VLOOKUP(P354,Mapping!$A$1:$B$17,2,0)</f>
        <v>Texas</v>
      </c>
      <c r="R354" s="21">
        <v>230601</v>
      </c>
      <c r="S354" s="21">
        <v>49507</v>
      </c>
    </row>
    <row r="355" ht="15.75" customHeight="1" spans="1:19">
      <c r="A355" s="22">
        <v>43909</v>
      </c>
      <c r="B355" s="22" t="str">
        <f t="shared" si="0"/>
        <v>2020_03</v>
      </c>
      <c r="C355" s="21">
        <v>203</v>
      </c>
      <c r="D355" s="21">
        <v>51</v>
      </c>
      <c r="G355" s="21">
        <v>34</v>
      </c>
      <c r="H355" s="21">
        <v>617</v>
      </c>
      <c r="I355" s="21">
        <v>128</v>
      </c>
      <c r="J355" s="21">
        <v>39928</v>
      </c>
      <c r="K355" s="21">
        <v>8359</v>
      </c>
      <c r="N355" s="21">
        <v>17427</v>
      </c>
      <c r="O355" s="21">
        <v>4611</v>
      </c>
      <c r="P355" s="21">
        <v>56</v>
      </c>
      <c r="Q355" s="21" t="str">
        <f>VLOOKUP(P355,Mapping!$A$1:$B$17,2,0)</f>
        <v>Texas</v>
      </c>
      <c r="R355" s="21">
        <v>181094</v>
      </c>
      <c r="S355" s="21">
        <v>39211</v>
      </c>
    </row>
    <row r="356" ht="15.75" customHeight="1" spans="1:19">
      <c r="A356" s="22">
        <v>43908</v>
      </c>
      <c r="B356" s="22" t="str">
        <f t="shared" si="0"/>
        <v>2020_03</v>
      </c>
      <c r="C356" s="21">
        <v>152</v>
      </c>
      <c r="D356" s="21">
        <v>28</v>
      </c>
      <c r="G356" s="21">
        <v>18</v>
      </c>
      <c r="H356" s="21">
        <v>416</v>
      </c>
      <c r="I356" s="21">
        <v>94</v>
      </c>
      <c r="J356" s="21">
        <v>31569</v>
      </c>
      <c r="K356" s="21">
        <v>5452</v>
      </c>
      <c r="N356" s="21">
        <v>12816</v>
      </c>
      <c r="O356" s="21">
        <v>3352</v>
      </c>
      <c r="P356" s="21">
        <v>56</v>
      </c>
      <c r="Q356" s="21" t="str">
        <f>VLOOKUP(P356,Mapping!$A$1:$B$17,2,0)</f>
        <v>Texas</v>
      </c>
      <c r="R356" s="21">
        <v>141883</v>
      </c>
      <c r="S356" s="21">
        <v>32127</v>
      </c>
    </row>
    <row r="357" ht="15.75" customHeight="1" spans="1:19">
      <c r="A357" s="22">
        <v>43907</v>
      </c>
      <c r="B357" s="22" t="str">
        <f t="shared" si="0"/>
        <v>2020_03</v>
      </c>
      <c r="C357" s="21">
        <v>124</v>
      </c>
      <c r="D357" s="21">
        <v>22</v>
      </c>
      <c r="G357" s="21">
        <v>33</v>
      </c>
      <c r="H357" s="21">
        <v>325</v>
      </c>
      <c r="I357" s="21">
        <v>76</v>
      </c>
      <c r="J357" s="21">
        <v>26117</v>
      </c>
      <c r="K357" s="21">
        <v>5027</v>
      </c>
      <c r="N357" s="21">
        <v>9464</v>
      </c>
      <c r="O357" s="21">
        <v>2087</v>
      </c>
      <c r="P357" s="21">
        <v>56</v>
      </c>
      <c r="Q357" s="21" t="str">
        <f>VLOOKUP(P357,Mapping!$A$1:$B$17,2,0)</f>
        <v>Texas</v>
      </c>
      <c r="R357" s="21">
        <v>109756</v>
      </c>
      <c r="S357" s="21">
        <v>26768</v>
      </c>
    </row>
    <row r="358" ht="15.75" customHeight="1" spans="1:19">
      <c r="A358" s="22">
        <v>43906</v>
      </c>
      <c r="B358" s="22" t="str">
        <f t="shared" si="0"/>
        <v>2020_03</v>
      </c>
      <c r="C358" s="21">
        <v>102</v>
      </c>
      <c r="D358" s="21">
        <v>22</v>
      </c>
      <c r="G358" s="21">
        <v>6</v>
      </c>
      <c r="I358" s="21">
        <v>43</v>
      </c>
      <c r="J358" s="21">
        <v>21090</v>
      </c>
      <c r="K358" s="21">
        <v>11462</v>
      </c>
      <c r="N358" s="21">
        <v>7377</v>
      </c>
      <c r="O358" s="21">
        <v>1713</v>
      </c>
      <c r="P358" s="21">
        <v>56</v>
      </c>
      <c r="Q358" s="21" t="str">
        <f>VLOOKUP(P358,Mapping!$A$1:$B$17,2,0)</f>
        <v>Texas</v>
      </c>
      <c r="R358" s="21">
        <v>82988</v>
      </c>
      <c r="S358" s="21">
        <v>22954</v>
      </c>
    </row>
    <row r="359" ht="15.75" customHeight="1" spans="1:19">
      <c r="A359" s="22">
        <v>43905</v>
      </c>
      <c r="B359" s="22" t="str">
        <f t="shared" si="0"/>
        <v>2020_03</v>
      </c>
      <c r="C359" s="21">
        <v>80</v>
      </c>
      <c r="D359" s="21">
        <v>15</v>
      </c>
      <c r="G359" s="21">
        <v>10</v>
      </c>
      <c r="I359" s="21">
        <v>37</v>
      </c>
      <c r="J359" s="21">
        <v>9628</v>
      </c>
      <c r="K359" s="21">
        <v>2571</v>
      </c>
      <c r="N359" s="21">
        <v>5664</v>
      </c>
      <c r="O359" s="21">
        <v>1288</v>
      </c>
      <c r="P359" s="21">
        <v>51</v>
      </c>
      <c r="Q359" s="21" t="str">
        <f>VLOOKUP(P359,Mapping!$A$1:$B$17,2,0)</f>
        <v>Ohio</v>
      </c>
      <c r="R359" s="21">
        <v>60034</v>
      </c>
      <c r="S359" s="21">
        <v>10202</v>
      </c>
    </row>
    <row r="360" ht="15.75" customHeight="1" spans="1:19">
      <c r="A360" s="22">
        <v>43904</v>
      </c>
      <c r="B360" s="22" t="str">
        <f t="shared" si="0"/>
        <v>2020_03</v>
      </c>
      <c r="C360" s="21">
        <v>65</v>
      </c>
      <c r="D360" s="21">
        <v>8</v>
      </c>
      <c r="G360" s="21">
        <v>4</v>
      </c>
      <c r="I360" s="21">
        <v>27</v>
      </c>
      <c r="J360" s="21">
        <v>7057</v>
      </c>
      <c r="K360" s="21">
        <v>1616</v>
      </c>
      <c r="N360" s="21">
        <v>4376</v>
      </c>
      <c r="O360" s="21">
        <v>1026</v>
      </c>
      <c r="P360" s="21">
        <v>51</v>
      </c>
      <c r="Q360" s="21" t="str">
        <f>VLOOKUP(P360,Mapping!$A$1:$B$17,2,0)</f>
        <v>Ohio</v>
      </c>
      <c r="R360" s="21">
        <v>49832</v>
      </c>
      <c r="S360" s="21">
        <v>9816</v>
      </c>
    </row>
    <row r="361" ht="15.75" customHeight="1" spans="1:19">
      <c r="A361" s="22">
        <v>43903</v>
      </c>
      <c r="B361" s="22" t="str">
        <f t="shared" si="0"/>
        <v>2020_03</v>
      </c>
      <c r="C361" s="21">
        <v>57</v>
      </c>
      <c r="D361" s="21">
        <v>5</v>
      </c>
      <c r="G361" s="21">
        <v>6</v>
      </c>
      <c r="I361" s="21">
        <v>23</v>
      </c>
      <c r="J361" s="21">
        <v>5441</v>
      </c>
      <c r="K361" s="21">
        <v>1149</v>
      </c>
      <c r="N361" s="21">
        <v>3350</v>
      </c>
      <c r="O361" s="21">
        <v>845</v>
      </c>
      <c r="P361" s="21">
        <v>51</v>
      </c>
      <c r="Q361" s="21" t="str">
        <f>VLOOKUP(P361,Mapping!$A$1:$B$17,2,0)</f>
        <v>Ohio</v>
      </c>
      <c r="R361" s="21">
        <v>40016</v>
      </c>
      <c r="S361" s="21">
        <v>9733</v>
      </c>
    </row>
    <row r="362" ht="15.75" customHeight="1" spans="1:19">
      <c r="A362" s="22">
        <v>43902</v>
      </c>
      <c r="B362" s="22" t="str">
        <f t="shared" si="0"/>
        <v>2020_03</v>
      </c>
      <c r="C362" s="21">
        <v>52</v>
      </c>
      <c r="D362" s="21">
        <v>9</v>
      </c>
      <c r="G362" s="21">
        <v>5</v>
      </c>
      <c r="I362" s="21">
        <v>17</v>
      </c>
      <c r="J362" s="21">
        <v>4292</v>
      </c>
      <c r="K362" s="21">
        <v>991</v>
      </c>
      <c r="N362" s="21">
        <v>2505</v>
      </c>
      <c r="O362" s="21">
        <v>682</v>
      </c>
      <c r="P362" s="21">
        <v>51</v>
      </c>
      <c r="Q362" s="21" t="str">
        <f>VLOOKUP(P362,Mapping!$A$1:$B$17,2,0)</f>
        <v>Ohio</v>
      </c>
      <c r="R362" s="21">
        <v>30283</v>
      </c>
      <c r="S362" s="21">
        <v>6683</v>
      </c>
    </row>
    <row r="363" ht="15.75" customHeight="1" spans="1:19">
      <c r="A363" s="22">
        <v>43901</v>
      </c>
      <c r="B363" s="22" t="str">
        <f t="shared" si="0"/>
        <v>2020_03</v>
      </c>
      <c r="C363" s="21">
        <v>43</v>
      </c>
      <c r="D363" s="21">
        <v>6</v>
      </c>
      <c r="G363" s="21">
        <v>3</v>
      </c>
      <c r="I363" s="21">
        <v>12</v>
      </c>
      <c r="J363" s="21">
        <v>3301</v>
      </c>
      <c r="K363" s="21">
        <v>1021</v>
      </c>
      <c r="N363" s="21">
        <v>1823</v>
      </c>
      <c r="O363" s="21">
        <v>418</v>
      </c>
      <c r="P363" s="21">
        <v>51</v>
      </c>
      <c r="Q363" s="21" t="str">
        <f>VLOOKUP(P363,Mapping!$A$1:$B$17,2,0)</f>
        <v>Ohio</v>
      </c>
      <c r="R363" s="21">
        <v>23600</v>
      </c>
      <c r="S363" s="21">
        <v>4447</v>
      </c>
    </row>
    <row r="364" ht="15.75" customHeight="1" spans="1:19">
      <c r="A364" s="22">
        <v>43900</v>
      </c>
      <c r="B364" s="22" t="str">
        <f t="shared" si="0"/>
        <v>2020_03</v>
      </c>
      <c r="C364" s="21">
        <v>37</v>
      </c>
      <c r="D364" s="21">
        <v>2</v>
      </c>
      <c r="G364" s="21">
        <v>0</v>
      </c>
      <c r="I364" s="21">
        <v>9</v>
      </c>
      <c r="J364" s="21">
        <v>2280</v>
      </c>
      <c r="K364" s="21">
        <v>494</v>
      </c>
      <c r="N364" s="21">
        <v>1405</v>
      </c>
      <c r="O364" s="21">
        <v>385</v>
      </c>
      <c r="P364" s="21">
        <v>51</v>
      </c>
      <c r="Q364" s="21" t="str">
        <f>VLOOKUP(P364,Mapping!$A$1:$B$17,2,0)</f>
        <v>Ohio</v>
      </c>
      <c r="R364" s="21">
        <v>19153</v>
      </c>
      <c r="S364" s="21">
        <v>3322</v>
      </c>
    </row>
    <row r="365" ht="15.75" customHeight="1" spans="1:19">
      <c r="A365" s="22">
        <v>43899</v>
      </c>
      <c r="B365" s="22" t="str">
        <f t="shared" si="0"/>
        <v>2020_03</v>
      </c>
      <c r="C365" s="21">
        <v>35</v>
      </c>
      <c r="D365" s="21">
        <v>4</v>
      </c>
      <c r="G365" s="21">
        <v>3</v>
      </c>
      <c r="I365" s="21">
        <v>9</v>
      </c>
      <c r="J365" s="21">
        <v>1786</v>
      </c>
      <c r="K365" s="21">
        <v>442</v>
      </c>
      <c r="N365" s="21">
        <v>1020</v>
      </c>
      <c r="O365" s="21">
        <v>276</v>
      </c>
      <c r="P365" s="21">
        <v>51</v>
      </c>
      <c r="Q365" s="21" t="str">
        <f>VLOOKUP(P365,Mapping!$A$1:$B$17,2,0)</f>
        <v>Ohio</v>
      </c>
      <c r="R365" s="21">
        <v>15831</v>
      </c>
      <c r="S365" s="21">
        <v>2055</v>
      </c>
    </row>
    <row r="366" ht="15.75" customHeight="1" spans="1:19">
      <c r="A366" s="22">
        <v>43898</v>
      </c>
      <c r="B366" s="22" t="str">
        <f t="shared" si="0"/>
        <v>2020_03</v>
      </c>
      <c r="C366" s="21">
        <v>31</v>
      </c>
      <c r="D366" s="21">
        <v>4</v>
      </c>
      <c r="G366" s="21">
        <v>0</v>
      </c>
      <c r="I366" s="21">
        <v>6</v>
      </c>
      <c r="J366" s="21">
        <v>1344</v>
      </c>
      <c r="K366" s="21">
        <v>196</v>
      </c>
      <c r="N366" s="21">
        <v>744</v>
      </c>
      <c r="O366" s="21">
        <v>170</v>
      </c>
      <c r="P366" s="21">
        <v>51</v>
      </c>
      <c r="Q366" s="21" t="str">
        <f>VLOOKUP(P366,Mapping!$A$1:$B$17,2,0)</f>
        <v>Ohio</v>
      </c>
      <c r="R366" s="21">
        <v>13776</v>
      </c>
      <c r="S366" s="21">
        <v>1130</v>
      </c>
    </row>
    <row r="367" ht="15.75" customHeight="1" spans="1:19">
      <c r="A367" s="22">
        <v>43897</v>
      </c>
      <c r="B367" s="22" t="str">
        <f t="shared" si="0"/>
        <v>2020_03</v>
      </c>
      <c r="C367" s="21">
        <v>27</v>
      </c>
      <c r="D367" s="21">
        <v>1</v>
      </c>
      <c r="G367" s="21">
        <v>0</v>
      </c>
      <c r="I367" s="21">
        <v>6</v>
      </c>
      <c r="J367" s="21">
        <v>1148</v>
      </c>
      <c r="K367" s="21">
        <v>274</v>
      </c>
      <c r="N367" s="21">
        <v>574</v>
      </c>
      <c r="O367" s="21">
        <v>137</v>
      </c>
      <c r="P367" s="21">
        <v>51</v>
      </c>
      <c r="Q367" s="21" t="str">
        <f>VLOOKUP(P367,Mapping!$A$1:$B$17,2,0)</f>
        <v>Ohio</v>
      </c>
      <c r="R367" s="21">
        <v>12646</v>
      </c>
      <c r="S367" s="21">
        <v>931</v>
      </c>
    </row>
    <row r="368" ht="15.75" customHeight="1" spans="1:19">
      <c r="A368" s="22">
        <v>43896</v>
      </c>
      <c r="B368" s="22" t="str">
        <f t="shared" si="0"/>
        <v>2020_03</v>
      </c>
      <c r="C368" s="21">
        <v>26</v>
      </c>
      <c r="D368" s="21">
        <v>6</v>
      </c>
      <c r="G368" s="21">
        <v>1</v>
      </c>
      <c r="I368" s="21">
        <v>6</v>
      </c>
      <c r="J368" s="21">
        <v>874</v>
      </c>
      <c r="K368" s="21">
        <v>161</v>
      </c>
      <c r="N368" s="21">
        <v>437</v>
      </c>
      <c r="O368" s="21">
        <v>132</v>
      </c>
      <c r="P368" s="21">
        <v>40</v>
      </c>
      <c r="Q368" s="21" t="str">
        <f>VLOOKUP(P368,Mapping!$A$1:$B$17,2,0)</f>
        <v>New Mexico</v>
      </c>
      <c r="R368" s="21">
        <v>11715</v>
      </c>
      <c r="S368" s="21">
        <v>2177</v>
      </c>
    </row>
    <row r="369" ht="15.75" customHeight="1" spans="1:19">
      <c r="A369" s="22">
        <v>43895</v>
      </c>
      <c r="B369" s="22" t="str">
        <f t="shared" si="0"/>
        <v>2020_03</v>
      </c>
      <c r="C369" s="21">
        <v>20</v>
      </c>
      <c r="D369" s="21">
        <v>4</v>
      </c>
      <c r="G369" s="21">
        <v>1</v>
      </c>
      <c r="I369" s="21">
        <v>5</v>
      </c>
      <c r="J369" s="21">
        <v>713</v>
      </c>
      <c r="K369" s="21">
        <v>132</v>
      </c>
      <c r="N369" s="21">
        <v>305</v>
      </c>
      <c r="O369" s="21">
        <v>65</v>
      </c>
      <c r="P369" s="21">
        <v>32</v>
      </c>
      <c r="Q369" s="21" t="str">
        <f>VLOOKUP(P369,Mapping!$A$1:$B$17,2,0)</f>
        <v>Nevada</v>
      </c>
      <c r="R369" s="21">
        <v>9538</v>
      </c>
      <c r="S369" s="21">
        <v>1515</v>
      </c>
    </row>
    <row r="370" ht="15.75" customHeight="1" spans="1:19">
      <c r="A370" s="22">
        <v>43894</v>
      </c>
      <c r="B370" s="22" t="str">
        <f t="shared" si="0"/>
        <v>2020_03</v>
      </c>
      <c r="C370" s="21">
        <v>16</v>
      </c>
      <c r="D370" s="21">
        <v>2</v>
      </c>
      <c r="G370" s="21">
        <v>4</v>
      </c>
      <c r="I370" s="21">
        <v>4</v>
      </c>
      <c r="J370" s="21">
        <v>581</v>
      </c>
      <c r="K370" s="21">
        <v>576</v>
      </c>
      <c r="N370" s="21">
        <v>240</v>
      </c>
      <c r="O370" s="21">
        <v>126</v>
      </c>
      <c r="P370" s="21">
        <v>26</v>
      </c>
      <c r="Q370" s="21" t="str">
        <f>VLOOKUP(P370,Mapping!$A$1:$B$17,2,0)</f>
        <v>Mississippi</v>
      </c>
      <c r="R370" s="21">
        <v>8023</v>
      </c>
      <c r="S370" s="21">
        <v>890</v>
      </c>
    </row>
    <row r="371" ht="15.75" customHeight="1" spans="1:19">
      <c r="A371" s="22">
        <v>43893</v>
      </c>
      <c r="B371" s="22" t="str">
        <f t="shared" si="0"/>
        <v>2020_03</v>
      </c>
      <c r="C371" s="21">
        <v>14</v>
      </c>
      <c r="D371" s="21">
        <v>3</v>
      </c>
      <c r="G371" s="21">
        <v>0</v>
      </c>
      <c r="J371" s="21">
        <v>5</v>
      </c>
      <c r="K371" s="21">
        <v>2</v>
      </c>
      <c r="N371" s="21">
        <v>114</v>
      </c>
      <c r="O371" s="21">
        <v>42</v>
      </c>
      <c r="P371" s="21">
        <v>16</v>
      </c>
      <c r="Q371" s="21" t="str">
        <f>VLOOKUP(P371,Mapping!$A$1:$B$17,2,0)</f>
        <v>Massachusetts</v>
      </c>
      <c r="R371" s="21">
        <v>7133</v>
      </c>
      <c r="S371" s="21">
        <v>279</v>
      </c>
    </row>
    <row r="372" ht="15.75" customHeight="1" spans="1:19">
      <c r="A372" s="22">
        <v>43892</v>
      </c>
      <c r="B372" s="22" t="str">
        <f t="shared" si="0"/>
        <v>2020_03</v>
      </c>
      <c r="C372" s="21">
        <v>11</v>
      </c>
      <c r="D372" s="21">
        <v>3</v>
      </c>
      <c r="G372" s="21">
        <v>0</v>
      </c>
      <c r="J372" s="21">
        <v>3</v>
      </c>
      <c r="K372" s="21">
        <v>1</v>
      </c>
      <c r="N372" s="21">
        <v>72</v>
      </c>
      <c r="O372" s="21">
        <v>30</v>
      </c>
      <c r="P372" s="21">
        <v>12</v>
      </c>
      <c r="Q372" s="21" t="str">
        <f>VLOOKUP(P372,Mapping!$A$1:$B$17,2,0)</f>
        <v>Louisiana</v>
      </c>
      <c r="R372" s="21">
        <v>6854</v>
      </c>
      <c r="S372" s="21">
        <v>203</v>
      </c>
    </row>
    <row r="373" ht="15.75" customHeight="1" spans="1:19">
      <c r="A373" s="22">
        <v>43891</v>
      </c>
      <c r="B373" s="22" t="str">
        <f t="shared" si="0"/>
        <v>2020_03</v>
      </c>
      <c r="C373" s="21">
        <v>8</v>
      </c>
      <c r="D373" s="21">
        <v>3</v>
      </c>
      <c r="G373" s="21">
        <v>0</v>
      </c>
      <c r="J373" s="21">
        <v>2</v>
      </c>
      <c r="K373" s="21">
        <v>2</v>
      </c>
      <c r="N373" s="21">
        <v>42</v>
      </c>
      <c r="O373" s="21">
        <v>24</v>
      </c>
      <c r="P373" s="21">
        <v>11</v>
      </c>
      <c r="Q373" s="21" t="str">
        <f>VLOOKUP(P373,Mapping!$A$1:$B$17,2,0)</f>
        <v>indiana</v>
      </c>
      <c r="R373" s="21">
        <v>6651</v>
      </c>
      <c r="S373" s="21">
        <v>96</v>
      </c>
    </row>
    <row r="374" ht="15.75" customHeight="1" spans="1:19">
      <c r="A374" s="22">
        <v>43890</v>
      </c>
      <c r="B374" s="22" t="str">
        <f t="shared" si="0"/>
        <v>2020_02</v>
      </c>
      <c r="C374" s="21">
        <v>5</v>
      </c>
      <c r="D374" s="21">
        <v>1</v>
      </c>
      <c r="G374" s="21">
        <v>0</v>
      </c>
      <c r="K374" s="21">
        <v>0</v>
      </c>
      <c r="N374" s="21">
        <v>18</v>
      </c>
      <c r="O374" s="21">
        <v>3</v>
      </c>
      <c r="P374" s="21">
        <v>8</v>
      </c>
      <c r="Q374" s="21" t="str">
        <f>VLOOKUP(P374,Mapping!$A$1:$B$17,2,0)</f>
        <v>illionis</v>
      </c>
      <c r="R374" s="21">
        <v>6555</v>
      </c>
      <c r="S374" s="21">
        <v>65</v>
      </c>
    </row>
    <row r="375" ht="15.75" customHeight="1" spans="1:19">
      <c r="A375" s="22">
        <v>43889</v>
      </c>
      <c r="B375" s="22" t="str">
        <f t="shared" si="0"/>
        <v>2020_02</v>
      </c>
      <c r="C375" s="21">
        <v>4</v>
      </c>
      <c r="D375" s="21">
        <v>2</v>
      </c>
      <c r="G375" s="21">
        <v>0</v>
      </c>
      <c r="K375" s="21">
        <v>0</v>
      </c>
      <c r="N375" s="21">
        <v>15</v>
      </c>
      <c r="O375" s="21">
        <v>2</v>
      </c>
      <c r="P375" s="21">
        <v>7</v>
      </c>
      <c r="Q375" s="21" t="str">
        <f>VLOOKUP(P375,Mapping!$A$1:$B$17,2,0)</f>
        <v>georgia</v>
      </c>
      <c r="R375" s="21">
        <v>6490</v>
      </c>
      <c r="S375" s="21">
        <v>3</v>
      </c>
    </row>
    <row r="376" ht="15.75" customHeight="1" spans="1:19">
      <c r="A376" s="22">
        <v>43888</v>
      </c>
      <c r="B376" s="22" t="str">
        <f t="shared" si="0"/>
        <v>2020_02</v>
      </c>
      <c r="C376" s="21">
        <v>2</v>
      </c>
      <c r="D376" s="21">
        <v>0</v>
      </c>
      <c r="G376" s="21">
        <v>0</v>
      </c>
      <c r="K376" s="21">
        <v>0</v>
      </c>
      <c r="N376" s="21">
        <v>13</v>
      </c>
      <c r="O376" s="21">
        <v>1</v>
      </c>
      <c r="P376" s="21">
        <v>7</v>
      </c>
      <c r="Q376" s="21" t="str">
        <f>VLOOKUP(P376,Mapping!$A$1:$B$17,2,0)</f>
        <v>georgia</v>
      </c>
      <c r="R376" s="21">
        <v>6487</v>
      </c>
      <c r="S376" s="21">
        <v>6446</v>
      </c>
    </row>
    <row r="377" ht="15.75" customHeight="1" spans="1:19">
      <c r="A377" s="22">
        <v>43887</v>
      </c>
      <c r="B377" s="22" t="str">
        <f t="shared" si="0"/>
        <v>2020_02</v>
      </c>
      <c r="C377" s="21">
        <v>2</v>
      </c>
      <c r="D377" s="21">
        <v>2</v>
      </c>
      <c r="G377" s="21">
        <v>0</v>
      </c>
      <c r="K377" s="21">
        <v>0</v>
      </c>
      <c r="N377" s="21">
        <v>12</v>
      </c>
      <c r="O377" s="21">
        <v>2</v>
      </c>
      <c r="P377" s="21">
        <v>6</v>
      </c>
      <c r="Q377" s="21" t="str">
        <f>VLOOKUP(P377,Mapping!$A$1:$B$17,2,0)</f>
        <v>florida</v>
      </c>
      <c r="R377" s="21">
        <v>41</v>
      </c>
      <c r="S377" s="21">
        <v>0</v>
      </c>
    </row>
    <row r="378" ht="15.75" customHeight="1" spans="1:19">
      <c r="A378" s="22">
        <v>43886</v>
      </c>
      <c r="B378" s="22" t="str">
        <f t="shared" si="0"/>
        <v>2020_02</v>
      </c>
      <c r="C378" s="21">
        <v>0</v>
      </c>
      <c r="D378" s="21">
        <v>0</v>
      </c>
      <c r="G378" s="21">
        <v>0</v>
      </c>
      <c r="K378" s="21">
        <v>0</v>
      </c>
      <c r="N378" s="21">
        <v>10</v>
      </c>
      <c r="O378" s="21">
        <v>1</v>
      </c>
      <c r="P378" s="21">
        <v>6</v>
      </c>
      <c r="Q378" s="21" t="str">
        <f>VLOOKUP(P378,Mapping!$A$1:$B$17,2,0)</f>
        <v>florida</v>
      </c>
      <c r="R378" s="21">
        <v>41</v>
      </c>
      <c r="S378" s="21">
        <v>1</v>
      </c>
    </row>
    <row r="379" ht="15.75" customHeight="1" spans="1:19">
      <c r="A379" s="22">
        <v>43885</v>
      </c>
      <c r="B379" s="22" t="str">
        <f t="shared" si="0"/>
        <v>2020_02</v>
      </c>
      <c r="C379" s="21">
        <v>0</v>
      </c>
      <c r="D379" s="21">
        <v>0</v>
      </c>
      <c r="G379" s="21">
        <v>0</v>
      </c>
      <c r="K379" s="21">
        <v>0</v>
      </c>
      <c r="N379" s="21">
        <v>9</v>
      </c>
      <c r="O379" s="21">
        <v>1</v>
      </c>
      <c r="P379" s="21">
        <v>6</v>
      </c>
      <c r="Q379" s="21" t="str">
        <f>VLOOKUP(P379,Mapping!$A$1:$B$17,2,0)</f>
        <v>florida</v>
      </c>
      <c r="R379" s="21">
        <v>40</v>
      </c>
      <c r="S379" s="21">
        <v>2</v>
      </c>
    </row>
    <row r="380" ht="15.75" customHeight="1" spans="1:19">
      <c r="A380" s="22">
        <v>43884</v>
      </c>
      <c r="B380" s="22" t="str">
        <f t="shared" si="0"/>
        <v>2020_02</v>
      </c>
      <c r="C380" s="21">
        <v>0</v>
      </c>
      <c r="D380" s="21">
        <v>0</v>
      </c>
      <c r="G380" s="21">
        <v>0</v>
      </c>
      <c r="K380" s="21">
        <v>0</v>
      </c>
      <c r="N380" s="21">
        <v>8</v>
      </c>
      <c r="O380" s="21">
        <v>1</v>
      </c>
      <c r="P380" s="21">
        <v>6</v>
      </c>
      <c r="Q380" s="21" t="str">
        <f>VLOOKUP(P380,Mapping!$A$1:$B$17,2,0)</f>
        <v>florida</v>
      </c>
      <c r="R380" s="21">
        <v>38</v>
      </c>
      <c r="S380" s="21">
        <v>0</v>
      </c>
    </row>
    <row r="381" ht="15.75" customHeight="1" spans="1:19">
      <c r="A381" s="22">
        <v>43883</v>
      </c>
      <c r="B381" s="22" t="str">
        <f t="shared" si="0"/>
        <v>2020_02</v>
      </c>
      <c r="C381" s="21">
        <v>0</v>
      </c>
      <c r="D381" s="21">
        <v>0</v>
      </c>
      <c r="G381" s="21">
        <v>0</v>
      </c>
      <c r="K381" s="21">
        <v>0</v>
      </c>
      <c r="N381" s="21">
        <v>7</v>
      </c>
      <c r="O381" s="21">
        <v>0</v>
      </c>
      <c r="P381" s="21">
        <v>6</v>
      </c>
      <c r="Q381" s="21" t="str">
        <f>VLOOKUP(P381,Mapping!$A$1:$B$17,2,0)</f>
        <v>florida</v>
      </c>
      <c r="R381" s="21">
        <v>38</v>
      </c>
      <c r="S381" s="21">
        <v>1</v>
      </c>
    </row>
    <row r="382" ht="15.75" customHeight="1" spans="1:19">
      <c r="A382" s="22">
        <v>43882</v>
      </c>
      <c r="B382" s="22" t="str">
        <f t="shared" si="0"/>
        <v>2020_02</v>
      </c>
      <c r="C382" s="21">
        <v>0</v>
      </c>
      <c r="D382" s="21">
        <v>0</v>
      </c>
      <c r="G382" s="21">
        <v>0</v>
      </c>
      <c r="K382" s="21">
        <v>0</v>
      </c>
      <c r="N382" s="21">
        <v>7</v>
      </c>
      <c r="O382" s="21">
        <v>0</v>
      </c>
      <c r="P382" s="21">
        <v>6</v>
      </c>
      <c r="Q382" s="21" t="str">
        <f>VLOOKUP(P382,Mapping!$A$1:$B$17,2,0)</f>
        <v>florida</v>
      </c>
      <c r="R382" s="21">
        <v>37</v>
      </c>
      <c r="S382" s="21">
        <v>1</v>
      </c>
    </row>
    <row r="383" ht="15.75" customHeight="1" spans="1:19">
      <c r="A383" s="22">
        <v>43881</v>
      </c>
      <c r="B383" s="22" t="str">
        <f t="shared" si="0"/>
        <v>2020_02</v>
      </c>
      <c r="C383" s="21">
        <v>0</v>
      </c>
      <c r="D383" s="21">
        <v>0</v>
      </c>
      <c r="G383" s="21">
        <v>0</v>
      </c>
      <c r="K383" s="21">
        <v>0</v>
      </c>
      <c r="N383" s="21">
        <v>7</v>
      </c>
      <c r="O383" s="21">
        <v>0</v>
      </c>
      <c r="P383" s="21">
        <v>6</v>
      </c>
      <c r="Q383" s="21" t="str">
        <f>VLOOKUP(P383,Mapping!$A$1:$B$17,2,0)</f>
        <v>florida</v>
      </c>
      <c r="R383" s="21">
        <v>36</v>
      </c>
      <c r="S383" s="21">
        <v>1</v>
      </c>
    </row>
    <row r="384" ht="15.75" customHeight="1" spans="1:19">
      <c r="A384" s="22">
        <v>43880</v>
      </c>
      <c r="B384" s="22" t="str">
        <f t="shared" si="0"/>
        <v>2020_02</v>
      </c>
      <c r="C384" s="21">
        <v>0</v>
      </c>
      <c r="D384" s="21">
        <v>0</v>
      </c>
      <c r="G384" s="21">
        <v>0</v>
      </c>
      <c r="K384" s="21">
        <v>0</v>
      </c>
      <c r="N384" s="21">
        <v>7</v>
      </c>
      <c r="O384" s="21">
        <v>0</v>
      </c>
      <c r="P384" s="21">
        <v>6</v>
      </c>
      <c r="Q384" s="21" t="str">
        <f>VLOOKUP(P384,Mapping!$A$1:$B$17,2,0)</f>
        <v>florida</v>
      </c>
      <c r="R384" s="21">
        <v>35</v>
      </c>
      <c r="S384" s="21">
        <v>6</v>
      </c>
    </row>
    <row r="385" ht="15.75" customHeight="1" spans="1:19">
      <c r="A385" s="22">
        <v>43879</v>
      </c>
      <c r="B385" s="22" t="str">
        <f t="shared" si="0"/>
        <v>2020_02</v>
      </c>
      <c r="C385" s="21">
        <v>0</v>
      </c>
      <c r="D385" s="21">
        <v>0</v>
      </c>
      <c r="G385" s="21">
        <v>0</v>
      </c>
      <c r="K385" s="21">
        <v>0</v>
      </c>
      <c r="N385" s="21">
        <v>7</v>
      </c>
      <c r="O385" s="21">
        <v>0</v>
      </c>
      <c r="P385" s="21">
        <v>6</v>
      </c>
      <c r="Q385" s="21" t="str">
        <f>VLOOKUP(P385,Mapping!$A$1:$B$17,2,0)</f>
        <v>florida</v>
      </c>
      <c r="R385" s="21">
        <v>29</v>
      </c>
      <c r="S385" s="21">
        <v>0</v>
      </c>
    </row>
    <row r="386" ht="15.75" customHeight="1" spans="1:19">
      <c r="A386" s="22">
        <v>43878</v>
      </c>
      <c r="B386" s="22" t="str">
        <f t="shared" si="0"/>
        <v>2020_02</v>
      </c>
      <c r="C386" s="21">
        <v>0</v>
      </c>
      <c r="D386" s="21">
        <v>0</v>
      </c>
      <c r="G386" s="21">
        <v>0</v>
      </c>
      <c r="K386" s="21">
        <v>0</v>
      </c>
      <c r="N386" s="21">
        <v>7</v>
      </c>
      <c r="O386" s="21">
        <v>0</v>
      </c>
      <c r="P386" s="21">
        <v>6</v>
      </c>
      <c r="Q386" s="21" t="str">
        <f>VLOOKUP(P386,Mapping!$A$1:$B$17,2,0)</f>
        <v>florida</v>
      </c>
      <c r="R386" s="21">
        <v>29</v>
      </c>
      <c r="S386" s="21">
        <v>1</v>
      </c>
    </row>
    <row r="387" ht="15.75" customHeight="1" spans="1:19">
      <c r="A387" s="22">
        <v>43877</v>
      </c>
      <c r="B387" s="22" t="str">
        <f t="shared" si="0"/>
        <v>2020_02</v>
      </c>
      <c r="C387" s="21">
        <v>0</v>
      </c>
      <c r="D387" s="21">
        <v>0</v>
      </c>
      <c r="G387" s="21">
        <v>0</v>
      </c>
      <c r="K387" s="21">
        <v>0</v>
      </c>
      <c r="N387" s="21">
        <v>7</v>
      </c>
      <c r="O387" s="21">
        <v>0</v>
      </c>
      <c r="P387" s="21">
        <v>6</v>
      </c>
      <c r="Q387" s="21" t="str">
        <f>VLOOKUP(P387,Mapping!$A$1:$B$17,2,0)</f>
        <v>florida</v>
      </c>
      <c r="R387" s="21">
        <v>28</v>
      </c>
      <c r="S387" s="21">
        <v>2</v>
      </c>
    </row>
    <row r="388" ht="15.75" customHeight="1" spans="1:19">
      <c r="A388" s="22">
        <v>43876</v>
      </c>
      <c r="B388" s="22" t="str">
        <f t="shared" si="0"/>
        <v>2020_02</v>
      </c>
      <c r="C388" s="21">
        <v>0</v>
      </c>
      <c r="D388" s="21">
        <v>0</v>
      </c>
      <c r="G388" s="21">
        <v>0</v>
      </c>
      <c r="K388" s="21">
        <v>0</v>
      </c>
      <c r="N388" s="21">
        <v>7</v>
      </c>
      <c r="O388" s="21">
        <v>0</v>
      </c>
      <c r="P388" s="21">
        <v>6</v>
      </c>
      <c r="Q388" s="21" t="str">
        <f>VLOOKUP(P388,Mapping!$A$1:$B$17,2,0)</f>
        <v>florida</v>
      </c>
      <c r="R388" s="21">
        <v>26</v>
      </c>
      <c r="S388" s="21">
        <v>4</v>
      </c>
    </row>
    <row r="389" ht="15.75" customHeight="1" spans="1:19">
      <c r="A389" s="22">
        <v>43875</v>
      </c>
      <c r="B389" s="22" t="str">
        <f t="shared" si="0"/>
        <v>2020_02</v>
      </c>
      <c r="C389" s="21">
        <v>0</v>
      </c>
      <c r="D389" s="21">
        <v>0</v>
      </c>
      <c r="G389" s="21">
        <v>0</v>
      </c>
      <c r="K389" s="21">
        <v>0</v>
      </c>
      <c r="N389" s="21">
        <v>7</v>
      </c>
      <c r="O389" s="21">
        <v>1</v>
      </c>
      <c r="P389" s="21">
        <v>5</v>
      </c>
      <c r="Q389" s="21" t="str">
        <f>VLOOKUP(P389,Mapping!$A$1:$B$17,2,0)</f>
        <v>delaware</v>
      </c>
      <c r="R389" s="21">
        <v>22</v>
      </c>
      <c r="S389" s="21">
        <v>0</v>
      </c>
    </row>
    <row r="390" ht="15.75" customHeight="1" spans="1:19">
      <c r="A390" s="22">
        <v>43874</v>
      </c>
      <c r="B390" s="22" t="str">
        <f t="shared" si="0"/>
        <v>2020_02</v>
      </c>
      <c r="C390" s="21">
        <v>0</v>
      </c>
      <c r="D390" s="21">
        <v>0</v>
      </c>
      <c r="G390" s="21">
        <v>0</v>
      </c>
      <c r="K390" s="21">
        <v>0</v>
      </c>
      <c r="N390" s="21">
        <v>6</v>
      </c>
      <c r="O390" s="21">
        <v>1</v>
      </c>
      <c r="P390" s="21">
        <v>5</v>
      </c>
      <c r="Q390" s="21" t="str">
        <f>VLOOKUP(P390,Mapping!$A$1:$B$17,2,0)</f>
        <v>delaware</v>
      </c>
      <c r="R390" s="21">
        <v>22</v>
      </c>
      <c r="S390" s="21">
        <v>1</v>
      </c>
    </row>
    <row r="391" ht="15.75" customHeight="1" spans="1:19">
      <c r="A391" s="22">
        <v>43873</v>
      </c>
      <c r="B391" s="22" t="str">
        <f t="shared" si="0"/>
        <v>2020_02</v>
      </c>
      <c r="C391" s="21">
        <v>0</v>
      </c>
      <c r="D391" s="21">
        <v>0</v>
      </c>
      <c r="G391" s="21">
        <v>0</v>
      </c>
      <c r="K391" s="21">
        <v>0</v>
      </c>
      <c r="N391" s="21">
        <v>5</v>
      </c>
      <c r="O391" s="21">
        <v>0</v>
      </c>
      <c r="P391" s="21">
        <v>5</v>
      </c>
      <c r="Q391" s="21" t="str">
        <f>VLOOKUP(P391,Mapping!$A$1:$B$17,2,0)</f>
        <v>delaware</v>
      </c>
      <c r="R391" s="21">
        <v>21</v>
      </c>
      <c r="S391" s="21">
        <v>1</v>
      </c>
    </row>
    <row r="392" ht="15.75" customHeight="1" spans="1:19">
      <c r="A392" s="22">
        <v>43872</v>
      </c>
      <c r="B392" s="22" t="str">
        <f t="shared" si="0"/>
        <v>2020_02</v>
      </c>
      <c r="C392" s="21">
        <v>0</v>
      </c>
      <c r="D392" s="21">
        <v>0</v>
      </c>
      <c r="G392" s="21">
        <v>0</v>
      </c>
      <c r="K392" s="21">
        <v>0</v>
      </c>
      <c r="N392" s="21">
        <v>5</v>
      </c>
      <c r="O392" s="21">
        <v>0</v>
      </c>
      <c r="P392" s="21">
        <v>5</v>
      </c>
      <c r="Q392" s="21" t="str">
        <f>VLOOKUP(P392,Mapping!$A$1:$B$17,2,0)</f>
        <v>delaware</v>
      </c>
      <c r="R392" s="21">
        <v>20</v>
      </c>
      <c r="S392" s="21">
        <v>1</v>
      </c>
    </row>
    <row r="393" ht="15.75" customHeight="1" spans="1:19">
      <c r="A393" s="22">
        <v>43871</v>
      </c>
      <c r="B393" s="22" t="str">
        <f t="shared" si="0"/>
        <v>2020_02</v>
      </c>
      <c r="C393" s="21">
        <v>0</v>
      </c>
      <c r="D393" s="21">
        <v>0</v>
      </c>
      <c r="G393" s="21">
        <v>0</v>
      </c>
      <c r="K393" s="21">
        <v>0</v>
      </c>
      <c r="N393" s="21">
        <v>5</v>
      </c>
      <c r="O393" s="21">
        <v>0</v>
      </c>
      <c r="P393" s="21">
        <v>5</v>
      </c>
      <c r="Q393" s="21" t="str">
        <f>VLOOKUP(P393,Mapping!$A$1:$B$17,2,0)</f>
        <v>delaware</v>
      </c>
      <c r="R393" s="21">
        <v>19</v>
      </c>
      <c r="S393" s="21">
        <v>1</v>
      </c>
    </row>
    <row r="394" ht="15.75" customHeight="1" spans="1:19">
      <c r="A394" s="22">
        <v>43870</v>
      </c>
      <c r="B394" s="22" t="str">
        <f t="shared" si="0"/>
        <v>2020_02</v>
      </c>
      <c r="D394" s="21">
        <v>0</v>
      </c>
      <c r="G394" s="21">
        <v>0</v>
      </c>
      <c r="K394" s="21">
        <v>0</v>
      </c>
      <c r="N394" s="21">
        <v>5</v>
      </c>
      <c r="O394" s="21">
        <v>0</v>
      </c>
      <c r="P394" s="21">
        <v>4</v>
      </c>
      <c r="Q394" s="21" t="str">
        <f>VLOOKUP(P394,Mapping!$A$1:$B$17,2,0)</f>
        <v>colorado</v>
      </c>
      <c r="R394" s="21">
        <v>18</v>
      </c>
      <c r="S394" s="21">
        <v>0</v>
      </c>
    </row>
    <row r="395" ht="15.75" customHeight="1" spans="1:19">
      <c r="A395" s="22">
        <v>43869</v>
      </c>
      <c r="B395" s="22" t="str">
        <f t="shared" si="0"/>
        <v>2020_02</v>
      </c>
      <c r="D395" s="21">
        <v>0</v>
      </c>
      <c r="G395" s="21">
        <v>0</v>
      </c>
      <c r="K395" s="21">
        <v>0</v>
      </c>
      <c r="N395" s="21">
        <v>5</v>
      </c>
      <c r="O395" s="21">
        <v>0</v>
      </c>
      <c r="P395" s="21">
        <v>4</v>
      </c>
      <c r="Q395" s="21" t="str">
        <f>VLOOKUP(P395,Mapping!$A$1:$B$17,2,0)</f>
        <v>colorado</v>
      </c>
      <c r="R395" s="21">
        <v>18</v>
      </c>
      <c r="S395" s="21">
        <v>2</v>
      </c>
    </row>
    <row r="396" ht="15.75" customHeight="1" spans="1:19">
      <c r="A396" s="22">
        <v>43868</v>
      </c>
      <c r="B396" s="22" t="str">
        <f t="shared" si="0"/>
        <v>2020_02</v>
      </c>
      <c r="D396" s="21">
        <v>0</v>
      </c>
      <c r="G396" s="21">
        <v>0</v>
      </c>
      <c r="K396" s="21">
        <v>0</v>
      </c>
      <c r="N396" s="21">
        <v>5</v>
      </c>
      <c r="O396" s="21">
        <v>0</v>
      </c>
      <c r="P396" s="21">
        <v>4</v>
      </c>
      <c r="Q396" s="21" t="str">
        <f>VLOOKUP(P396,Mapping!$A$1:$B$17,2,0)</f>
        <v>colorado</v>
      </c>
      <c r="R396" s="21">
        <v>16</v>
      </c>
      <c r="S396" s="21">
        <v>0</v>
      </c>
    </row>
    <row r="397" ht="15.75" customHeight="1" spans="1:19">
      <c r="A397" s="22">
        <v>43867</v>
      </c>
      <c r="B397" s="22" t="str">
        <f t="shared" si="0"/>
        <v>2020_02</v>
      </c>
      <c r="D397" s="21">
        <v>0</v>
      </c>
      <c r="G397" s="21">
        <v>0</v>
      </c>
      <c r="K397" s="21">
        <v>0</v>
      </c>
      <c r="N397" s="21">
        <v>5</v>
      </c>
      <c r="O397" s="21">
        <v>2</v>
      </c>
      <c r="P397" s="21">
        <v>4</v>
      </c>
      <c r="Q397" s="21" t="str">
        <f>VLOOKUP(P397,Mapping!$A$1:$B$17,2,0)</f>
        <v>colorado</v>
      </c>
      <c r="R397" s="21">
        <v>16</v>
      </c>
      <c r="S397" s="21">
        <v>1</v>
      </c>
    </row>
    <row r="398" ht="15.75" customHeight="1" spans="1:19">
      <c r="A398" s="22">
        <v>43866</v>
      </c>
      <c r="B398" s="22" t="str">
        <f t="shared" si="0"/>
        <v>2020_02</v>
      </c>
      <c r="D398" s="21">
        <v>0</v>
      </c>
      <c r="G398" s="21">
        <v>0</v>
      </c>
      <c r="K398" s="21">
        <v>0</v>
      </c>
      <c r="N398" s="21">
        <v>3</v>
      </c>
      <c r="O398" s="21">
        <v>0</v>
      </c>
      <c r="P398" s="21">
        <v>4</v>
      </c>
      <c r="Q398" s="21" t="str">
        <f>VLOOKUP(P398,Mapping!$A$1:$B$17,2,0)</f>
        <v>colorado</v>
      </c>
      <c r="R398" s="21">
        <v>15</v>
      </c>
      <c r="S398" s="21">
        <v>0</v>
      </c>
    </row>
    <row r="399" ht="15.75" customHeight="1" spans="1:19">
      <c r="A399" s="22">
        <v>43865</v>
      </c>
      <c r="B399" s="22" t="str">
        <f t="shared" si="0"/>
        <v>2020_02</v>
      </c>
      <c r="D399" s="21">
        <v>0</v>
      </c>
      <c r="G399" s="21">
        <v>0</v>
      </c>
      <c r="K399" s="21">
        <v>0</v>
      </c>
      <c r="N399" s="21">
        <v>3</v>
      </c>
      <c r="O399" s="21">
        <v>0</v>
      </c>
      <c r="P399" s="21">
        <v>4</v>
      </c>
      <c r="Q399" s="21" t="str">
        <f>VLOOKUP(P399,Mapping!$A$1:$B$17,2,0)</f>
        <v>colorado</v>
      </c>
      <c r="R399" s="21">
        <v>15</v>
      </c>
      <c r="S399" s="21">
        <v>4</v>
      </c>
    </row>
    <row r="400" ht="15.75" customHeight="1" spans="1:19">
      <c r="A400" s="22">
        <v>43864</v>
      </c>
      <c r="B400" s="22" t="str">
        <f t="shared" si="0"/>
        <v>2020_02</v>
      </c>
      <c r="D400" s="21">
        <v>0</v>
      </c>
      <c r="G400" s="21">
        <v>0</v>
      </c>
      <c r="K400" s="21">
        <v>0</v>
      </c>
      <c r="N400" s="21">
        <v>3</v>
      </c>
      <c r="O400" s="21">
        <v>1</v>
      </c>
      <c r="P400" s="21">
        <v>4</v>
      </c>
      <c r="Q400" s="21" t="str">
        <f>VLOOKUP(P400,Mapping!$A$1:$B$17,2,0)</f>
        <v>colorado</v>
      </c>
      <c r="R400" s="21">
        <v>11</v>
      </c>
      <c r="S400" s="21">
        <v>3</v>
      </c>
    </row>
    <row r="401" ht="15.75" customHeight="1" spans="1:19">
      <c r="A401" s="22">
        <v>43863</v>
      </c>
      <c r="B401" s="22" t="str">
        <f t="shared" si="0"/>
        <v>2020_02</v>
      </c>
      <c r="D401" s="21">
        <v>0</v>
      </c>
      <c r="G401" s="21">
        <v>0</v>
      </c>
      <c r="K401" s="21">
        <v>0</v>
      </c>
      <c r="N401" s="21">
        <v>2</v>
      </c>
      <c r="O401" s="21">
        <v>0</v>
      </c>
      <c r="P401" s="21">
        <v>4</v>
      </c>
      <c r="Q401" s="21" t="str">
        <f>VLOOKUP(P401,Mapping!$A$1:$B$17,2,0)</f>
        <v>colorado</v>
      </c>
      <c r="R401" s="21">
        <v>8</v>
      </c>
      <c r="S401" s="21">
        <v>0</v>
      </c>
    </row>
    <row r="402" ht="15.75" customHeight="1" spans="1:19">
      <c r="A402" s="22">
        <v>43862</v>
      </c>
      <c r="B402" s="22" t="str">
        <f t="shared" si="0"/>
        <v>2020_02</v>
      </c>
      <c r="D402" s="21">
        <v>0</v>
      </c>
      <c r="G402" s="21">
        <v>0</v>
      </c>
      <c r="K402" s="21">
        <v>0</v>
      </c>
      <c r="N402" s="21">
        <v>2</v>
      </c>
      <c r="O402" s="21">
        <v>0</v>
      </c>
      <c r="P402" s="21">
        <v>4</v>
      </c>
      <c r="Q402" s="21" t="str">
        <f>VLOOKUP(P402,Mapping!$A$1:$B$17,2,0)</f>
        <v>colorado</v>
      </c>
      <c r="R402" s="21">
        <v>8</v>
      </c>
      <c r="S402" s="21">
        <v>0</v>
      </c>
    </row>
    <row r="403" ht="15.75" customHeight="1" spans="1:19">
      <c r="A403" s="22">
        <v>43861</v>
      </c>
      <c r="B403" s="22" t="str">
        <f t="shared" si="0"/>
        <v>2020_01</v>
      </c>
      <c r="D403" s="21">
        <v>0</v>
      </c>
      <c r="G403" s="21">
        <v>0</v>
      </c>
      <c r="K403" s="21">
        <v>0</v>
      </c>
      <c r="N403" s="21">
        <v>2</v>
      </c>
      <c r="O403" s="21">
        <v>0</v>
      </c>
      <c r="P403" s="21">
        <v>4</v>
      </c>
      <c r="Q403" s="21" t="str">
        <f>VLOOKUP(P403,Mapping!$A$1:$B$17,2,0)</f>
        <v>colorado</v>
      </c>
      <c r="R403" s="21">
        <v>8</v>
      </c>
      <c r="S403" s="21">
        <v>3</v>
      </c>
    </row>
    <row r="404" ht="15.75" customHeight="1" spans="1:19">
      <c r="A404" s="22">
        <v>43860</v>
      </c>
      <c r="B404" s="22" t="str">
        <f t="shared" si="0"/>
        <v>2020_01</v>
      </c>
      <c r="D404" s="21">
        <v>0</v>
      </c>
      <c r="G404" s="21">
        <v>0</v>
      </c>
      <c r="K404" s="21">
        <v>0</v>
      </c>
      <c r="N404" s="21">
        <v>2</v>
      </c>
      <c r="O404" s="21">
        <v>0</v>
      </c>
      <c r="P404" s="21">
        <v>4</v>
      </c>
      <c r="Q404" s="21" t="str">
        <f>VLOOKUP(P404,Mapping!$A$1:$B$17,2,0)</f>
        <v>colorado</v>
      </c>
      <c r="R404" s="21">
        <v>5</v>
      </c>
      <c r="S404" s="21">
        <v>0</v>
      </c>
    </row>
    <row r="405" ht="15.75" customHeight="1" spans="1:19">
      <c r="A405" s="22">
        <v>43859</v>
      </c>
      <c r="B405" s="22" t="str">
        <f t="shared" si="0"/>
        <v>2020_01</v>
      </c>
      <c r="D405" s="21">
        <v>0</v>
      </c>
      <c r="G405" s="21">
        <v>0</v>
      </c>
      <c r="K405" s="21">
        <v>0</v>
      </c>
      <c r="N405" s="21">
        <v>2</v>
      </c>
      <c r="O405" s="21">
        <v>0</v>
      </c>
      <c r="P405" s="21">
        <v>4</v>
      </c>
      <c r="Q405" s="21" t="str">
        <f>VLOOKUP(P405,Mapping!$A$1:$B$17,2,0)</f>
        <v>colorado</v>
      </c>
      <c r="R405" s="21">
        <v>5</v>
      </c>
      <c r="S405" s="21">
        <v>2</v>
      </c>
    </row>
    <row r="406" ht="15.75" customHeight="1" spans="1:19">
      <c r="A406" s="22">
        <v>43858</v>
      </c>
      <c r="B406" s="22" t="str">
        <f t="shared" si="0"/>
        <v>2020_01</v>
      </c>
      <c r="D406" s="21">
        <v>0</v>
      </c>
      <c r="G406" s="21">
        <v>0</v>
      </c>
      <c r="K406" s="21">
        <v>0</v>
      </c>
      <c r="N406" s="21">
        <v>2</v>
      </c>
      <c r="O406" s="21">
        <v>0</v>
      </c>
      <c r="P406" s="21">
        <v>3</v>
      </c>
      <c r="Q406" s="21" t="str">
        <f>VLOOKUP(P406,Mapping!$A$1:$B$17,2,0)</f>
        <v>california</v>
      </c>
      <c r="R406" s="21">
        <v>3</v>
      </c>
      <c r="S406" s="21">
        <v>0</v>
      </c>
    </row>
    <row r="407" ht="15.75" customHeight="1" spans="1:19">
      <c r="A407" s="22">
        <v>43857</v>
      </c>
      <c r="B407" s="22" t="str">
        <f t="shared" si="0"/>
        <v>2020_01</v>
      </c>
      <c r="D407" s="21">
        <v>0</v>
      </c>
      <c r="G407" s="21">
        <v>0</v>
      </c>
      <c r="K407" s="21">
        <v>0</v>
      </c>
      <c r="N407" s="21">
        <v>2</v>
      </c>
      <c r="O407" s="21">
        <v>0</v>
      </c>
      <c r="P407" s="21">
        <v>3</v>
      </c>
      <c r="Q407" s="21" t="str">
        <f>VLOOKUP(P407,Mapping!$A$1:$B$17,2,0)</f>
        <v>california</v>
      </c>
      <c r="R407" s="21">
        <v>3</v>
      </c>
      <c r="S407" s="21">
        <v>1</v>
      </c>
    </row>
    <row r="408" ht="15.75" customHeight="1" spans="1:19">
      <c r="A408" s="22">
        <v>43856</v>
      </c>
      <c r="B408" s="22" t="str">
        <f t="shared" si="0"/>
        <v>2020_01</v>
      </c>
      <c r="D408" s="21">
        <v>0</v>
      </c>
      <c r="G408" s="21">
        <v>0</v>
      </c>
      <c r="K408" s="21">
        <v>0</v>
      </c>
      <c r="N408" s="21">
        <v>2</v>
      </c>
      <c r="O408" s="21">
        <v>0</v>
      </c>
      <c r="P408" s="21">
        <v>2</v>
      </c>
      <c r="Q408" s="21" t="str">
        <f>VLOOKUP(P408,Mapping!$A$1:$B$17,2,0)</f>
        <v>arizona</v>
      </c>
      <c r="R408" s="21">
        <v>2</v>
      </c>
      <c r="S408" s="21">
        <v>0</v>
      </c>
    </row>
    <row r="409" ht="15.75" customHeight="1" spans="1:19">
      <c r="A409" s="22">
        <v>43855</v>
      </c>
      <c r="B409" s="22" t="str">
        <f t="shared" si="0"/>
        <v>2020_01</v>
      </c>
      <c r="D409" s="21">
        <v>0</v>
      </c>
      <c r="G409" s="21">
        <v>0</v>
      </c>
      <c r="K409" s="21">
        <v>0</v>
      </c>
      <c r="N409" s="21">
        <v>2</v>
      </c>
      <c r="O409" s="21">
        <v>0</v>
      </c>
      <c r="P409" s="21">
        <v>2</v>
      </c>
      <c r="Q409" s="21" t="str">
        <f>VLOOKUP(P409,Mapping!$A$1:$B$17,2,0)</f>
        <v>arizona</v>
      </c>
      <c r="R409" s="21">
        <v>2</v>
      </c>
      <c r="S409" s="21">
        <v>0</v>
      </c>
    </row>
    <row r="410" ht="15.75" customHeight="1" spans="1:19">
      <c r="A410" s="22">
        <v>43854</v>
      </c>
      <c r="B410" s="22" t="str">
        <f t="shared" si="0"/>
        <v>2020_01</v>
      </c>
      <c r="D410" s="21">
        <v>0</v>
      </c>
      <c r="G410" s="21">
        <v>0</v>
      </c>
      <c r="K410" s="21">
        <v>0</v>
      </c>
      <c r="N410" s="21">
        <v>2</v>
      </c>
      <c r="O410" s="21">
        <v>0</v>
      </c>
      <c r="P410" s="21">
        <v>2</v>
      </c>
      <c r="Q410" s="21" t="str">
        <f>VLOOKUP(P410,Mapping!$A$1:$B$17,2,0)</f>
        <v>arizona</v>
      </c>
      <c r="R410" s="21">
        <v>2</v>
      </c>
      <c r="S410" s="21">
        <v>0</v>
      </c>
    </row>
    <row r="411" ht="15.75" customHeight="1" spans="1:19">
      <c r="A411" s="22">
        <v>43853</v>
      </c>
      <c r="B411" s="22" t="str">
        <f t="shared" si="0"/>
        <v>2020_01</v>
      </c>
      <c r="D411" s="21">
        <v>0</v>
      </c>
      <c r="G411" s="21">
        <v>0</v>
      </c>
      <c r="K411" s="21">
        <v>0</v>
      </c>
      <c r="N411" s="21">
        <v>2</v>
      </c>
      <c r="O411" s="21">
        <v>0</v>
      </c>
      <c r="P411" s="21">
        <v>2</v>
      </c>
      <c r="Q411" s="21" t="str">
        <f>VLOOKUP(P411,Mapping!$A$1:$B$17,2,0)</f>
        <v>arizona</v>
      </c>
      <c r="R411" s="21">
        <v>2</v>
      </c>
      <c r="S411" s="21">
        <v>1</v>
      </c>
    </row>
    <row r="412" ht="15.75" customHeight="1" spans="1:19">
      <c r="A412" s="22">
        <v>43852</v>
      </c>
      <c r="B412" s="22" t="str">
        <f t="shared" si="0"/>
        <v>2020_01</v>
      </c>
      <c r="D412" s="21">
        <v>0</v>
      </c>
      <c r="G412" s="21">
        <v>0</v>
      </c>
      <c r="K412" s="21">
        <v>0</v>
      </c>
      <c r="N412" s="21">
        <v>2</v>
      </c>
      <c r="O412" s="21">
        <v>0</v>
      </c>
      <c r="P412" s="21">
        <v>2</v>
      </c>
      <c r="Q412" s="21" t="str">
        <f>VLOOKUP(P412,Mapping!$A$1:$B$17,2,0)</f>
        <v>arizona</v>
      </c>
      <c r="R412" s="21">
        <v>1</v>
      </c>
      <c r="S412" s="21">
        <v>1</v>
      </c>
    </row>
    <row r="413" ht="15.75" customHeight="1" spans="1:19">
      <c r="A413" s="22">
        <v>43851</v>
      </c>
      <c r="B413" s="22" t="str">
        <f t="shared" si="0"/>
        <v>2020_01</v>
      </c>
      <c r="D413" s="21">
        <v>0</v>
      </c>
      <c r="G413" s="21">
        <v>0</v>
      </c>
      <c r="K413" s="21">
        <v>0</v>
      </c>
      <c r="N413" s="21">
        <v>2</v>
      </c>
      <c r="O413" s="21">
        <v>1</v>
      </c>
      <c r="P413" s="21">
        <v>1</v>
      </c>
      <c r="Q413" s="21" t="str">
        <f>VLOOKUP(P413,Mapping!$A$1:$B$17,2,0)</f>
        <v>alaska</v>
      </c>
      <c r="R413" s="21">
        <v>0</v>
      </c>
      <c r="S413" s="21">
        <v>0</v>
      </c>
    </row>
    <row r="414" ht="15.75" customHeight="1" spans="1:19">
      <c r="A414" s="22">
        <v>43850</v>
      </c>
      <c r="B414" s="22" t="str">
        <f t="shared" si="0"/>
        <v>2020_01</v>
      </c>
      <c r="D414" s="21">
        <v>0</v>
      </c>
      <c r="G414" s="21">
        <v>0</v>
      </c>
      <c r="K414" s="21">
        <v>0</v>
      </c>
      <c r="N414" s="21">
        <v>1</v>
      </c>
      <c r="O414" s="21">
        <v>0</v>
      </c>
      <c r="P414" s="21">
        <v>1</v>
      </c>
      <c r="Q414" s="21" t="str">
        <f>VLOOKUP(P414,Mapping!$A$1:$B$17,2,0)</f>
        <v>alaska</v>
      </c>
      <c r="R414" s="21">
        <v>0</v>
      </c>
      <c r="S414" s="21">
        <v>0</v>
      </c>
    </row>
    <row r="415" ht="15.75" customHeight="1" spans="1:19">
      <c r="A415" s="22">
        <v>43849</v>
      </c>
      <c r="B415" s="22" t="str">
        <f t="shared" si="0"/>
        <v>2020_01</v>
      </c>
      <c r="D415" s="21">
        <v>0</v>
      </c>
      <c r="G415" s="21">
        <v>0</v>
      </c>
      <c r="K415" s="21">
        <v>0</v>
      </c>
      <c r="N415" s="21">
        <v>1</v>
      </c>
      <c r="O415" s="21">
        <v>1</v>
      </c>
      <c r="P415" s="21">
        <v>1</v>
      </c>
      <c r="Q415" s="21" t="str">
        <f>VLOOKUP(P415,Mapping!$A$1:$B$17,2,0)</f>
        <v>alaska</v>
      </c>
      <c r="R415" s="21">
        <v>0</v>
      </c>
      <c r="S415" s="21">
        <v>0</v>
      </c>
    </row>
    <row r="416" ht="15.75" customHeight="1" spans="1:19">
      <c r="A416" s="22">
        <v>43848</v>
      </c>
      <c r="B416" s="22" t="str">
        <f t="shared" si="0"/>
        <v>2020_01</v>
      </c>
      <c r="D416" s="21">
        <v>0</v>
      </c>
      <c r="G416" s="21">
        <v>0</v>
      </c>
      <c r="K416" s="21">
        <v>0</v>
      </c>
      <c r="N416" s="21">
        <v>0</v>
      </c>
      <c r="O416" s="21">
        <v>0</v>
      </c>
      <c r="P416" s="21">
        <v>1</v>
      </c>
      <c r="Q416" s="21" t="str">
        <f>VLOOKUP(P416,Mapping!$A$1:$B$17,2,0)</f>
        <v>alaska</v>
      </c>
      <c r="R416" s="21">
        <v>0</v>
      </c>
      <c r="S416" s="21">
        <v>0</v>
      </c>
    </row>
    <row r="417" ht="15.75" customHeight="1" spans="1:19">
      <c r="A417" s="22">
        <v>43847</v>
      </c>
      <c r="B417" s="22" t="str">
        <f t="shared" si="0"/>
        <v>2020_01</v>
      </c>
      <c r="D417" s="21">
        <v>0</v>
      </c>
      <c r="G417" s="21">
        <v>0</v>
      </c>
      <c r="K417" s="21">
        <v>0</v>
      </c>
      <c r="N417" s="21">
        <v>0</v>
      </c>
      <c r="O417" s="21">
        <v>0</v>
      </c>
      <c r="P417" s="21">
        <v>1</v>
      </c>
      <c r="Q417" s="21" t="str">
        <f>VLOOKUP(P417,Mapping!$A$1:$B$17,2,0)</f>
        <v>alaska</v>
      </c>
      <c r="R417" s="21">
        <v>0</v>
      </c>
      <c r="S417" s="21">
        <v>0</v>
      </c>
    </row>
    <row r="418" ht="15.75" customHeight="1" spans="1:19">
      <c r="A418" s="22">
        <v>43846</v>
      </c>
      <c r="B418" s="22" t="str">
        <f t="shared" si="0"/>
        <v>2020_01</v>
      </c>
      <c r="D418" s="21">
        <v>0</v>
      </c>
      <c r="G418" s="21">
        <v>0</v>
      </c>
      <c r="K418" s="21">
        <v>0</v>
      </c>
      <c r="N418" s="21">
        <v>0</v>
      </c>
      <c r="O418" s="21">
        <v>0</v>
      </c>
      <c r="P418" s="21">
        <v>1</v>
      </c>
      <c r="Q418" s="21" t="str">
        <f>VLOOKUP(P418,Mapping!$A$1:$B$17,2,0)</f>
        <v>alaska</v>
      </c>
      <c r="R418" s="21">
        <v>0</v>
      </c>
      <c r="S418" s="21">
        <v>0</v>
      </c>
    </row>
    <row r="419" ht="15.75" customHeight="1" spans="1:19">
      <c r="A419" s="22">
        <v>43845</v>
      </c>
      <c r="B419" s="22" t="str">
        <f t="shared" si="0"/>
        <v>2020_01</v>
      </c>
      <c r="D419" s="21">
        <v>0</v>
      </c>
      <c r="G419" s="21">
        <v>0</v>
      </c>
      <c r="K419" s="21">
        <v>0</v>
      </c>
      <c r="N419" s="21">
        <v>0</v>
      </c>
      <c r="O419" s="21">
        <v>0</v>
      </c>
      <c r="P419" s="21">
        <v>1</v>
      </c>
      <c r="Q419" s="21" t="str">
        <f>VLOOKUP(P419,Mapping!$A$1:$B$17,2,0)</f>
        <v>alaska</v>
      </c>
      <c r="R419" s="21">
        <v>0</v>
      </c>
      <c r="S419" s="21">
        <v>0</v>
      </c>
    </row>
    <row r="420" ht="15.75" customHeight="1" spans="1:19">
      <c r="A420" s="22">
        <v>43844</v>
      </c>
      <c r="B420" s="22" t="str">
        <f t="shared" si="0"/>
        <v>2020_01</v>
      </c>
      <c r="D420" s="21">
        <v>0</v>
      </c>
      <c r="G420" s="21">
        <v>0</v>
      </c>
      <c r="N420" s="21">
        <v>0</v>
      </c>
      <c r="O420" s="21">
        <v>0</v>
      </c>
      <c r="P420" s="21">
        <v>1</v>
      </c>
      <c r="Q420" s="21" t="str">
        <f>VLOOKUP(P420,Mapping!$A$1:$B$17,2,0)</f>
        <v>alaska</v>
      </c>
      <c r="R420" s="21">
        <v>0</v>
      </c>
      <c r="S420" s="21">
        <v>0</v>
      </c>
    </row>
    <row r="421" ht="15.75" customHeight="1" spans="1:19">
      <c r="A421" s="22">
        <v>43843</v>
      </c>
      <c r="B421" s="22" t="str">
        <f t="shared" si="0"/>
        <v>2020_01</v>
      </c>
      <c r="D421" s="21">
        <v>0</v>
      </c>
      <c r="G421" s="21">
        <v>0</v>
      </c>
      <c r="K421" s="21">
        <v>0</v>
      </c>
      <c r="O421" s="21">
        <v>0</v>
      </c>
      <c r="P421" s="21">
        <v>1</v>
      </c>
      <c r="Q421" s="21" t="str">
        <f>VLOOKUP(P421,Mapping!$A$1:$B$17,2,0)</f>
        <v>alaska</v>
      </c>
      <c r="R421" s="21">
        <v>0</v>
      </c>
      <c r="S421" s="21">
        <v>0</v>
      </c>
    </row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A1" sqref="A1"/>
    </sheetView>
  </sheetViews>
  <sheetFormatPr defaultColWidth="14.4285714285714" defaultRowHeight="15" customHeight="1"/>
  <cols>
    <col min="1" max="1" width="8.71428571428571" customWidth="1"/>
    <col min="2" max="2" width="14" customWidth="1"/>
    <col min="3" max="8" width="8.71428571428571" customWidth="1"/>
    <col min="9" max="9" width="14" customWidth="1"/>
    <col min="10" max="10" width="14.7142857142857" customWidth="1"/>
    <col min="11" max="11" width="13.2857142857143" customWidth="1"/>
    <col min="12" max="26" width="8.71428571428571" customWidth="1"/>
  </cols>
  <sheetData>
    <row r="1" spans="1:2">
      <c r="A1" s="21" t="s">
        <v>161</v>
      </c>
      <c r="B1" s="21" t="s">
        <v>77</v>
      </c>
    </row>
    <row r="2" spans="1:2">
      <c r="A2" s="21">
        <v>1</v>
      </c>
      <c r="B2" s="21" t="s">
        <v>83</v>
      </c>
    </row>
    <row r="3" spans="1:2">
      <c r="A3" s="21">
        <v>2</v>
      </c>
      <c r="B3" s="21" t="s">
        <v>84</v>
      </c>
    </row>
    <row r="4" spans="1:2">
      <c r="A4" s="21">
        <v>3</v>
      </c>
      <c r="B4" s="21" t="s">
        <v>85</v>
      </c>
    </row>
    <row r="5" spans="1:2">
      <c r="A5" s="21">
        <v>4</v>
      </c>
      <c r="B5" s="21" t="s">
        <v>86</v>
      </c>
    </row>
    <row r="6" spans="1:2">
      <c r="A6" s="21">
        <v>5</v>
      </c>
      <c r="B6" s="21" t="s">
        <v>87</v>
      </c>
    </row>
    <row r="7" spans="1:2">
      <c r="A7" s="21">
        <v>6</v>
      </c>
      <c r="B7" s="21" t="s">
        <v>88</v>
      </c>
    </row>
    <row r="8" spans="1:2">
      <c r="A8" s="21">
        <v>7</v>
      </c>
      <c r="B8" s="21" t="s">
        <v>89</v>
      </c>
    </row>
    <row r="9" spans="1:2">
      <c r="A9" s="21">
        <v>8</v>
      </c>
      <c r="B9" s="21" t="s">
        <v>90</v>
      </c>
    </row>
    <row r="10" spans="1:2">
      <c r="A10" s="21">
        <v>11</v>
      </c>
      <c r="B10" s="21" t="s">
        <v>91</v>
      </c>
    </row>
    <row r="11" spans="1:2">
      <c r="A11" s="21">
        <v>12</v>
      </c>
      <c r="B11" s="21" t="s">
        <v>92</v>
      </c>
    </row>
    <row r="12" spans="1:2">
      <c r="A12" s="21">
        <v>16</v>
      </c>
      <c r="B12" s="21" t="s">
        <v>93</v>
      </c>
    </row>
    <row r="13" spans="1:2">
      <c r="A13" s="21">
        <v>26</v>
      </c>
      <c r="B13" s="21" t="s">
        <v>94</v>
      </c>
    </row>
    <row r="14" spans="1:2">
      <c r="A14" s="21">
        <v>32</v>
      </c>
      <c r="B14" s="21" t="s">
        <v>95</v>
      </c>
    </row>
    <row r="15" spans="1:2">
      <c r="A15" s="21">
        <v>40</v>
      </c>
      <c r="B15" s="21" t="s">
        <v>96</v>
      </c>
    </row>
    <row r="16" spans="1:2">
      <c r="A16" s="21">
        <v>51</v>
      </c>
      <c r="B16" s="21" t="s">
        <v>97</v>
      </c>
    </row>
    <row r="17" spans="1:2">
      <c r="A17" s="21">
        <v>56</v>
      </c>
      <c r="B17" s="21" t="s">
        <v>98</v>
      </c>
    </row>
    <row r="20" spans="9:10">
      <c r="I20" s="20" t="s">
        <v>164</v>
      </c>
      <c r="J20" s="20" t="s">
        <v>165</v>
      </c>
    </row>
    <row r="21" ht="15.75" customHeight="1" spans="9:10">
      <c r="I21" s="21" t="str">
        <f t="array" ref="I21">INDEX(B2:B17,J21)</f>
        <v>delaware</v>
      </c>
      <c r="J21">
        <v>5</v>
      </c>
    </row>
    <row r="22" ht="15.75" customHeight="1"/>
    <row r="23" ht="15.75" customHeight="1" spans="9:11">
      <c r="I23" t="s">
        <v>164</v>
      </c>
      <c r="J23" t="s">
        <v>166</v>
      </c>
      <c r="K23" t="s">
        <v>167</v>
      </c>
    </row>
    <row r="24" ht="15.75" customHeight="1" spans="9:11">
      <c r="I24" s="21" t="str">
        <f t="array" ref="I24">INDEX(A2:B17,J24,K24)</f>
        <v>florida</v>
      </c>
      <c r="J24">
        <v>6</v>
      </c>
      <c r="K24">
        <v>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5"/>
  <sheetViews>
    <sheetView workbookViewId="0">
      <selection activeCell="A1" sqref="A1"/>
    </sheetView>
  </sheetViews>
  <sheetFormatPr defaultColWidth="14.4285714285714" defaultRowHeight="15" customHeight="1" outlineLevelCol="7"/>
  <sheetData>
    <row r="1" customHeight="1" spans="1:5">
      <c r="A1" s="15" t="s">
        <v>168</v>
      </c>
      <c r="B1" s="15" t="s">
        <v>169</v>
      </c>
      <c r="C1" s="15" t="s">
        <v>170</v>
      </c>
      <c r="D1" s="15" t="s">
        <v>171</v>
      </c>
      <c r="E1" s="15" t="s">
        <v>172</v>
      </c>
    </row>
    <row r="2" customHeight="1" spans="1:5">
      <c r="A2" s="16">
        <v>1</v>
      </c>
      <c r="B2" s="17" t="s">
        <v>173</v>
      </c>
      <c r="C2" s="17" t="s">
        <v>174</v>
      </c>
      <c r="D2" s="17" t="s">
        <v>175</v>
      </c>
      <c r="E2" s="18">
        <v>25180</v>
      </c>
    </row>
    <row r="3" customHeight="1" spans="1:5">
      <c r="A3" s="16">
        <v>2</v>
      </c>
      <c r="B3" s="17" t="s">
        <v>176</v>
      </c>
      <c r="C3" s="17" t="s">
        <v>177</v>
      </c>
      <c r="D3" s="17" t="s">
        <v>178</v>
      </c>
      <c r="E3" s="18">
        <v>19043</v>
      </c>
    </row>
    <row r="4" customHeight="1" spans="1:5">
      <c r="A4" s="16">
        <v>3</v>
      </c>
      <c r="B4" s="17" t="s">
        <v>179</v>
      </c>
      <c r="C4" s="17" t="s">
        <v>180</v>
      </c>
      <c r="D4" s="17" t="s">
        <v>181</v>
      </c>
      <c r="E4" s="18">
        <v>23253</v>
      </c>
    </row>
    <row r="5" customHeight="1" spans="1:5">
      <c r="A5" s="16">
        <v>4</v>
      </c>
      <c r="B5" s="17" t="s">
        <v>182</v>
      </c>
      <c r="C5" s="17" t="s">
        <v>174</v>
      </c>
      <c r="D5" s="19" t="s">
        <v>175</v>
      </c>
      <c r="E5" s="18">
        <v>21447</v>
      </c>
    </row>
    <row r="6" customHeight="1" spans="1:5">
      <c r="A6" s="16">
        <v>5</v>
      </c>
      <c r="B6" s="17" t="s">
        <v>183</v>
      </c>
      <c r="C6" s="17" t="s">
        <v>184</v>
      </c>
      <c r="D6" s="19" t="s">
        <v>175</v>
      </c>
      <c r="E6" s="18">
        <v>20152</v>
      </c>
    </row>
    <row r="7" customHeight="1" spans="1:5">
      <c r="A7" s="16">
        <v>6</v>
      </c>
      <c r="B7" s="17" t="s">
        <v>185</v>
      </c>
      <c r="C7" s="17" t="s">
        <v>186</v>
      </c>
      <c r="D7" s="17" t="s">
        <v>181</v>
      </c>
      <c r="E7" s="18">
        <v>23194</v>
      </c>
    </row>
    <row r="8" customHeight="1" spans="1:5">
      <c r="A8" s="16">
        <v>7</v>
      </c>
      <c r="B8" s="17" t="s">
        <v>182</v>
      </c>
      <c r="C8" s="17" t="s">
        <v>187</v>
      </c>
      <c r="D8" s="19" t="s">
        <v>178</v>
      </c>
      <c r="E8" s="18">
        <v>22065</v>
      </c>
    </row>
    <row r="9" customHeight="1" spans="1:5">
      <c r="A9" s="16">
        <v>8</v>
      </c>
      <c r="B9" s="17" t="s">
        <v>188</v>
      </c>
      <c r="C9" s="17" t="s">
        <v>189</v>
      </c>
      <c r="D9" s="19" t="s">
        <v>181</v>
      </c>
      <c r="E9" s="18">
        <v>21194</v>
      </c>
    </row>
    <row r="10" customHeight="1" spans="1:5">
      <c r="A10" s="16">
        <v>9</v>
      </c>
      <c r="B10" s="17" t="s">
        <v>190</v>
      </c>
      <c r="C10" s="17" t="s">
        <v>191</v>
      </c>
      <c r="D10" s="19" t="s">
        <v>175</v>
      </c>
      <c r="E10" s="18">
        <v>25386</v>
      </c>
    </row>
    <row r="11" customHeight="1" spans="1:5">
      <c r="A11" s="16">
        <v>10</v>
      </c>
      <c r="B11" s="17" t="s">
        <v>178</v>
      </c>
      <c r="C11" s="17" t="s">
        <v>191</v>
      </c>
      <c r="D11" s="19" t="s">
        <v>181</v>
      </c>
      <c r="E11" s="18">
        <v>10490</v>
      </c>
    </row>
    <row r="14" customHeight="1" spans="7:8">
      <c r="G14" s="20" t="s">
        <v>192</v>
      </c>
      <c r="H14" s="20" t="s">
        <v>165</v>
      </c>
    </row>
    <row r="15" customHeight="1" spans="7:8">
      <c r="G15" s="21">
        <f>MATCH(H15,B2:B11,0)</f>
        <v>4</v>
      </c>
      <c r="H15" t="s">
        <v>182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1"/>
  <sheetViews>
    <sheetView workbookViewId="0">
      <selection activeCell="A3" sqref="A3"/>
    </sheetView>
  </sheetViews>
  <sheetFormatPr defaultColWidth="9.14285714285714" defaultRowHeight="15" outlineLevelCol="2"/>
  <cols>
    <col min="1" max="1" width="15"/>
    <col min="2" max="3" width="17"/>
  </cols>
  <sheetData>
    <row r="3" spans="1:3">
      <c r="A3" s="1"/>
      <c r="B3" s="1" t="s">
        <v>193</v>
      </c>
      <c r="C3" s="3"/>
    </row>
    <row r="4" spans="1:3">
      <c r="A4" s="1" t="s">
        <v>77</v>
      </c>
      <c r="B4" s="1" t="s">
        <v>82</v>
      </c>
      <c r="C4" s="11" t="s">
        <v>194</v>
      </c>
    </row>
    <row r="5" spans="1:3">
      <c r="A5" s="1" t="s">
        <v>83</v>
      </c>
      <c r="B5" s="1">
        <v>4</v>
      </c>
      <c r="C5" s="11">
        <v>4</v>
      </c>
    </row>
    <row r="6" spans="1:3">
      <c r="A6" s="12" t="s">
        <v>84</v>
      </c>
      <c r="B6" s="13">
        <v>10</v>
      </c>
      <c r="C6" s="4">
        <v>10</v>
      </c>
    </row>
    <row r="7" spans="1:3">
      <c r="A7" s="12" t="s">
        <v>85</v>
      </c>
      <c r="B7" s="13">
        <v>4</v>
      </c>
      <c r="C7" s="4">
        <v>4</v>
      </c>
    </row>
    <row r="8" spans="1:3">
      <c r="A8" s="12" t="s">
        <v>86</v>
      </c>
      <c r="B8" s="13">
        <v>39</v>
      </c>
      <c r="C8" s="4">
        <v>39</v>
      </c>
    </row>
    <row r="9" spans="1:3">
      <c r="A9" s="12" t="s">
        <v>87</v>
      </c>
      <c r="B9" s="13">
        <v>28</v>
      </c>
      <c r="C9" s="4">
        <v>28</v>
      </c>
    </row>
    <row r="10" spans="1:3">
      <c r="A10" s="12" t="s">
        <v>88</v>
      </c>
      <c r="B10" s="13">
        <v>95</v>
      </c>
      <c r="C10" s="4">
        <v>95</v>
      </c>
    </row>
    <row r="11" spans="1:3">
      <c r="A11" s="12" t="s">
        <v>89</v>
      </c>
      <c r="B11" s="13">
        <v>28</v>
      </c>
      <c r="C11" s="4">
        <v>28</v>
      </c>
    </row>
    <row r="12" spans="1:3">
      <c r="A12" s="12" t="s">
        <v>90</v>
      </c>
      <c r="B12" s="13">
        <v>18</v>
      </c>
      <c r="C12" s="4">
        <v>18</v>
      </c>
    </row>
    <row r="13" spans="1:3">
      <c r="A13" s="12" t="s">
        <v>91</v>
      </c>
      <c r="B13" s="13">
        <v>42</v>
      </c>
      <c r="C13" s="4">
        <v>42</v>
      </c>
    </row>
    <row r="14" spans="1:3">
      <c r="A14" s="12" t="s">
        <v>92</v>
      </c>
      <c r="B14" s="13">
        <v>72</v>
      </c>
      <c r="C14" s="4">
        <v>72</v>
      </c>
    </row>
    <row r="15" spans="1:3">
      <c r="A15" s="12" t="s">
        <v>93</v>
      </c>
      <c r="B15" s="13">
        <v>114</v>
      </c>
      <c r="C15" s="4">
        <v>114</v>
      </c>
    </row>
    <row r="16" spans="1:3">
      <c r="A16" s="12" t="s">
        <v>94</v>
      </c>
      <c r="B16" s="13">
        <v>240</v>
      </c>
      <c r="C16" s="4">
        <v>240</v>
      </c>
    </row>
    <row r="17" spans="1:3">
      <c r="A17" s="12" t="s">
        <v>95</v>
      </c>
      <c r="B17" s="13">
        <v>305</v>
      </c>
      <c r="C17" s="4">
        <v>305</v>
      </c>
    </row>
    <row r="18" spans="1:3">
      <c r="A18" s="12" t="s">
        <v>96</v>
      </c>
      <c r="B18" s="13">
        <v>437</v>
      </c>
      <c r="C18" s="4">
        <v>437</v>
      </c>
    </row>
    <row r="19" spans="1:3">
      <c r="A19" s="12" t="s">
        <v>97</v>
      </c>
      <c r="B19" s="13">
        <v>21461</v>
      </c>
      <c r="C19" s="4">
        <v>21461</v>
      </c>
    </row>
    <row r="20" spans="1:3">
      <c r="A20" s="12" t="s">
        <v>98</v>
      </c>
      <c r="B20" s="13">
        <v>3400875385</v>
      </c>
      <c r="C20" s="4">
        <v>3400875385</v>
      </c>
    </row>
    <row r="21" spans="1:3">
      <c r="A21" s="7" t="s">
        <v>99</v>
      </c>
      <c r="B21" s="7">
        <v>3400898282</v>
      </c>
      <c r="C21" s="14">
        <v>3400898282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A1" sqref="A1:S2"/>
    </sheetView>
  </sheetViews>
  <sheetFormatPr defaultColWidth="9.14285714285714" defaultRowHeight="15" outlineLevelRow="1"/>
  <cols>
    <col min="1" max="1" width="11.1428571428571"/>
  </cols>
  <sheetData>
    <row r="1" spans="1:19">
      <c r="A1" t="s">
        <v>81</v>
      </c>
      <c r="B1" t="s">
        <v>80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77</v>
      </c>
      <c r="R1" t="s">
        <v>162</v>
      </c>
      <c r="S1" t="s">
        <v>163</v>
      </c>
    </row>
    <row r="2" spans="1:19">
      <c r="A2" s="10">
        <v>43843</v>
      </c>
      <c r="B2" t="s">
        <v>100</v>
      </c>
      <c r="D2">
        <v>0</v>
      </c>
      <c r="G2">
        <v>0</v>
      </c>
      <c r="K2">
        <v>0</v>
      </c>
      <c r="O2">
        <v>0</v>
      </c>
      <c r="P2">
        <v>1</v>
      </c>
      <c r="Q2" t="s">
        <v>83</v>
      </c>
      <c r="R2">
        <v>0</v>
      </c>
      <c r="S2">
        <v>0</v>
      </c>
    </row>
  </sheetData>
  <pageMargins left="0.75" right="0.75" top="1" bottom="1" header="0.5" footer="0.5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A1" sqref="A1:S2"/>
    </sheetView>
  </sheetViews>
  <sheetFormatPr defaultColWidth="9.14285714285714" defaultRowHeight="15" outlineLevelRow="1"/>
  <cols>
    <col min="1" max="1" width="11.1428571428571"/>
  </cols>
  <sheetData>
    <row r="1" spans="1:19">
      <c r="A1" t="s">
        <v>81</v>
      </c>
      <c r="B1" t="s">
        <v>80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77</v>
      </c>
      <c r="R1" t="s">
        <v>162</v>
      </c>
      <c r="S1" t="s">
        <v>163</v>
      </c>
    </row>
    <row r="2" spans="1:19">
      <c r="A2" s="10">
        <v>43843</v>
      </c>
      <c r="B2" t="s">
        <v>100</v>
      </c>
      <c r="D2">
        <v>0</v>
      </c>
      <c r="G2">
        <v>0</v>
      </c>
      <c r="K2">
        <v>0</v>
      </c>
      <c r="O2">
        <v>0</v>
      </c>
      <c r="P2">
        <v>1</v>
      </c>
      <c r="Q2" t="s">
        <v>83</v>
      </c>
      <c r="R2">
        <v>0</v>
      </c>
      <c r="S2">
        <v>0</v>
      </c>
    </row>
  </sheetData>
  <pageMargins left="0.75" right="0.75" top="1" bottom="1" header="0.5" footer="0.5"/>
  <headerFooter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A1" sqref="A1:S2"/>
    </sheetView>
  </sheetViews>
  <sheetFormatPr defaultColWidth="9.14285714285714" defaultRowHeight="15" outlineLevelRow="1"/>
  <cols>
    <col min="1" max="1" width="11.1428571428571"/>
  </cols>
  <sheetData>
    <row r="1" spans="1:19">
      <c r="A1" t="s">
        <v>81</v>
      </c>
      <c r="B1" t="s">
        <v>80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77</v>
      </c>
      <c r="R1" t="s">
        <v>162</v>
      </c>
      <c r="S1" t="s">
        <v>163</v>
      </c>
    </row>
    <row r="2" spans="1:19">
      <c r="A2" s="10">
        <v>43844</v>
      </c>
      <c r="B2" t="s">
        <v>100</v>
      </c>
      <c r="D2">
        <v>0</v>
      </c>
      <c r="G2">
        <v>0</v>
      </c>
      <c r="N2">
        <v>0</v>
      </c>
      <c r="O2">
        <v>0</v>
      </c>
      <c r="P2">
        <v>1</v>
      </c>
      <c r="Q2" t="s">
        <v>83</v>
      </c>
      <c r="R2">
        <v>0</v>
      </c>
      <c r="S2">
        <v>0</v>
      </c>
    </row>
  </sheetData>
  <pageMargins left="0.75" right="0.75" top="1" bottom="1" header="0.5" footer="0.5"/>
  <headerFooter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3"/>
  <sheetViews>
    <sheetView tabSelected="1" workbookViewId="0">
      <selection activeCell="D6" sqref="D6"/>
    </sheetView>
  </sheetViews>
  <sheetFormatPr defaultColWidth="9.14285714285714" defaultRowHeight="15" outlineLevelCol="3"/>
  <cols>
    <col min="1" max="1" width="13.0952380952381"/>
    <col min="2" max="2" width="10"/>
    <col min="3" max="3" width="8.71428571428571"/>
    <col min="4" max="4" width="11.8571428571429"/>
    <col min="5" max="5" width="27.5714285714286"/>
  </cols>
  <sheetData>
    <row r="1" spans="1:4">
      <c r="A1" s="1" t="s">
        <v>82</v>
      </c>
      <c r="B1" s="2"/>
      <c r="C1" s="2"/>
      <c r="D1" s="3"/>
    </row>
    <row r="2" spans="1:4">
      <c r="A2" s="1" t="s">
        <v>81</v>
      </c>
      <c r="B2" s="1" t="s">
        <v>80</v>
      </c>
      <c r="C2" s="1" t="s">
        <v>148</v>
      </c>
      <c r="D2" s="4" t="s">
        <v>99</v>
      </c>
    </row>
    <row r="3" spans="1:4">
      <c r="A3" s="5">
        <v>43843</v>
      </c>
      <c r="B3" s="1" t="s">
        <v>100</v>
      </c>
      <c r="C3" s="1" t="s">
        <v>195</v>
      </c>
      <c r="D3" s="3"/>
    </row>
    <row r="4" spans="1:4">
      <c r="A4" s="6"/>
      <c r="B4" s="1" t="s">
        <v>115</v>
      </c>
      <c r="C4" s="2"/>
      <c r="D4" s="3"/>
    </row>
    <row r="5" spans="1:4">
      <c r="A5" s="1" t="s">
        <v>196</v>
      </c>
      <c r="B5" s="2"/>
      <c r="C5" s="2"/>
      <c r="D5" s="3"/>
    </row>
    <row r="6" spans="1:4">
      <c r="A6" s="5">
        <v>43844</v>
      </c>
      <c r="B6" s="1" t="s">
        <v>100</v>
      </c>
      <c r="C6" s="1" t="s">
        <v>195</v>
      </c>
      <c r="D6" s="3">
        <v>0</v>
      </c>
    </row>
    <row r="7" spans="1:4">
      <c r="A7" s="6"/>
      <c r="B7" s="1" t="s">
        <v>115</v>
      </c>
      <c r="C7" s="2"/>
      <c r="D7" s="3">
        <v>0</v>
      </c>
    </row>
    <row r="8" spans="1:4">
      <c r="A8" s="1" t="s">
        <v>197</v>
      </c>
      <c r="B8" s="2"/>
      <c r="C8" s="2"/>
      <c r="D8" s="3">
        <v>0</v>
      </c>
    </row>
    <row r="9" spans="1:4">
      <c r="A9" s="5">
        <v>43845</v>
      </c>
      <c r="B9" s="1" t="s">
        <v>100</v>
      </c>
      <c r="C9" s="1" t="s">
        <v>195</v>
      </c>
      <c r="D9" s="3">
        <v>0</v>
      </c>
    </row>
    <row r="10" spans="1:4">
      <c r="A10" s="6"/>
      <c r="B10" s="1" t="s">
        <v>115</v>
      </c>
      <c r="C10" s="2"/>
      <c r="D10" s="3">
        <v>0</v>
      </c>
    </row>
    <row r="11" spans="1:4">
      <c r="A11" s="1" t="s">
        <v>198</v>
      </c>
      <c r="B11" s="2"/>
      <c r="C11" s="2"/>
      <c r="D11" s="3">
        <v>0</v>
      </c>
    </row>
    <row r="12" spans="1:4">
      <c r="A12" s="5">
        <v>43846</v>
      </c>
      <c r="B12" s="1" t="s">
        <v>100</v>
      </c>
      <c r="C12" s="1" t="s">
        <v>195</v>
      </c>
      <c r="D12" s="3">
        <v>0</v>
      </c>
    </row>
    <row r="13" spans="1:4">
      <c r="A13" s="6"/>
      <c r="B13" s="1" t="s">
        <v>115</v>
      </c>
      <c r="C13" s="2"/>
      <c r="D13" s="3">
        <v>0</v>
      </c>
    </row>
    <row r="14" spans="1:4">
      <c r="A14" s="1" t="s">
        <v>199</v>
      </c>
      <c r="B14" s="2"/>
      <c r="C14" s="2"/>
      <c r="D14" s="3">
        <v>0</v>
      </c>
    </row>
    <row r="15" spans="1:4">
      <c r="A15" s="5">
        <v>43847</v>
      </c>
      <c r="B15" s="1" t="s">
        <v>100</v>
      </c>
      <c r="C15" s="1" t="s">
        <v>195</v>
      </c>
      <c r="D15" s="3">
        <v>0</v>
      </c>
    </row>
    <row r="16" spans="1:4">
      <c r="A16" s="6"/>
      <c r="B16" s="1" t="s">
        <v>115</v>
      </c>
      <c r="C16" s="2"/>
      <c r="D16" s="3">
        <v>0</v>
      </c>
    </row>
    <row r="17" spans="1:4">
      <c r="A17" s="1" t="s">
        <v>200</v>
      </c>
      <c r="B17" s="2"/>
      <c r="C17" s="2"/>
      <c r="D17" s="3">
        <v>0</v>
      </c>
    </row>
    <row r="18" spans="1:4">
      <c r="A18" s="5">
        <v>43848</v>
      </c>
      <c r="B18" s="1" t="s">
        <v>100</v>
      </c>
      <c r="C18" s="1" t="s">
        <v>195</v>
      </c>
      <c r="D18" s="3">
        <v>0</v>
      </c>
    </row>
    <row r="19" spans="1:4">
      <c r="A19" s="6"/>
      <c r="B19" s="1" t="s">
        <v>115</v>
      </c>
      <c r="C19" s="2"/>
      <c r="D19" s="3">
        <v>0</v>
      </c>
    </row>
    <row r="20" spans="1:4">
      <c r="A20" s="1" t="s">
        <v>201</v>
      </c>
      <c r="B20" s="2"/>
      <c r="C20" s="2"/>
      <c r="D20" s="3">
        <v>0</v>
      </c>
    </row>
    <row r="21" spans="1:4">
      <c r="A21" s="5">
        <v>43849</v>
      </c>
      <c r="B21" s="1" t="s">
        <v>100</v>
      </c>
      <c r="C21" s="1" t="s">
        <v>195</v>
      </c>
      <c r="D21" s="3">
        <v>1</v>
      </c>
    </row>
    <row r="22" spans="1:4">
      <c r="A22" s="6"/>
      <c r="B22" s="1" t="s">
        <v>115</v>
      </c>
      <c r="C22" s="2"/>
      <c r="D22" s="3">
        <v>1</v>
      </c>
    </row>
    <row r="23" spans="1:4">
      <c r="A23" s="1" t="s">
        <v>202</v>
      </c>
      <c r="B23" s="2"/>
      <c r="C23" s="2"/>
      <c r="D23" s="3">
        <v>1</v>
      </c>
    </row>
    <row r="24" spans="1:4">
      <c r="A24" s="5">
        <v>43850</v>
      </c>
      <c r="B24" s="1" t="s">
        <v>100</v>
      </c>
      <c r="C24" s="1" t="s">
        <v>195</v>
      </c>
      <c r="D24" s="3">
        <v>1</v>
      </c>
    </row>
    <row r="25" spans="1:4">
      <c r="A25" s="6"/>
      <c r="B25" s="1" t="s">
        <v>115</v>
      </c>
      <c r="C25" s="2"/>
      <c r="D25" s="3">
        <v>1</v>
      </c>
    </row>
    <row r="26" spans="1:4">
      <c r="A26" s="1" t="s">
        <v>203</v>
      </c>
      <c r="B26" s="2"/>
      <c r="C26" s="2"/>
      <c r="D26" s="3">
        <v>1</v>
      </c>
    </row>
    <row r="27" spans="1:4">
      <c r="A27" s="5">
        <v>43851</v>
      </c>
      <c r="B27" s="1" t="s">
        <v>100</v>
      </c>
      <c r="C27" s="1" t="s">
        <v>195</v>
      </c>
      <c r="D27" s="3">
        <v>2</v>
      </c>
    </row>
    <row r="28" spans="1:4">
      <c r="A28" s="6"/>
      <c r="B28" s="1" t="s">
        <v>115</v>
      </c>
      <c r="C28" s="2"/>
      <c r="D28" s="3">
        <v>2</v>
      </c>
    </row>
    <row r="29" spans="1:4">
      <c r="A29" s="1" t="s">
        <v>204</v>
      </c>
      <c r="B29" s="2"/>
      <c r="C29" s="2"/>
      <c r="D29" s="3">
        <v>2</v>
      </c>
    </row>
    <row r="30" spans="1:4">
      <c r="A30" s="5">
        <v>43852</v>
      </c>
      <c r="B30" s="1" t="s">
        <v>100</v>
      </c>
      <c r="C30" s="1" t="s">
        <v>195</v>
      </c>
      <c r="D30" s="3">
        <v>2</v>
      </c>
    </row>
    <row r="31" spans="1:4">
      <c r="A31" s="6"/>
      <c r="B31" s="1" t="s">
        <v>115</v>
      </c>
      <c r="C31" s="2"/>
      <c r="D31" s="3">
        <v>2</v>
      </c>
    </row>
    <row r="32" spans="1:4">
      <c r="A32" s="1" t="s">
        <v>205</v>
      </c>
      <c r="B32" s="2"/>
      <c r="C32" s="2"/>
      <c r="D32" s="3">
        <v>2</v>
      </c>
    </row>
    <row r="33" spans="1:4">
      <c r="A33" s="5">
        <v>43853</v>
      </c>
      <c r="B33" s="1" t="s">
        <v>100</v>
      </c>
      <c r="C33" s="1" t="s">
        <v>195</v>
      </c>
      <c r="D33" s="3">
        <v>2</v>
      </c>
    </row>
    <row r="34" spans="1:4">
      <c r="A34" s="6"/>
      <c r="B34" s="1" t="s">
        <v>115</v>
      </c>
      <c r="C34" s="2"/>
      <c r="D34" s="3">
        <v>2</v>
      </c>
    </row>
    <row r="35" spans="1:4">
      <c r="A35" s="1" t="s">
        <v>206</v>
      </c>
      <c r="B35" s="2"/>
      <c r="C35" s="2"/>
      <c r="D35" s="3">
        <v>2</v>
      </c>
    </row>
    <row r="36" spans="1:4">
      <c r="A36" s="5">
        <v>43854</v>
      </c>
      <c r="B36" s="1" t="s">
        <v>100</v>
      </c>
      <c r="C36" s="1" t="s">
        <v>195</v>
      </c>
      <c r="D36" s="3">
        <v>2</v>
      </c>
    </row>
    <row r="37" spans="1:4">
      <c r="A37" s="6"/>
      <c r="B37" s="1" t="s">
        <v>115</v>
      </c>
      <c r="C37" s="2"/>
      <c r="D37" s="3">
        <v>2</v>
      </c>
    </row>
    <row r="38" spans="1:4">
      <c r="A38" s="1" t="s">
        <v>207</v>
      </c>
      <c r="B38" s="2"/>
      <c r="C38" s="2"/>
      <c r="D38" s="3">
        <v>2</v>
      </c>
    </row>
    <row r="39" spans="1:4">
      <c r="A39" s="5">
        <v>43855</v>
      </c>
      <c r="B39" s="1" t="s">
        <v>100</v>
      </c>
      <c r="C39" s="1" t="s">
        <v>195</v>
      </c>
      <c r="D39" s="3">
        <v>2</v>
      </c>
    </row>
    <row r="40" spans="1:4">
      <c r="A40" s="6"/>
      <c r="B40" s="1" t="s">
        <v>115</v>
      </c>
      <c r="C40" s="2"/>
      <c r="D40" s="3">
        <v>2</v>
      </c>
    </row>
    <row r="41" spans="1:4">
      <c r="A41" s="1" t="s">
        <v>208</v>
      </c>
      <c r="B41" s="2"/>
      <c r="C41" s="2"/>
      <c r="D41" s="3">
        <v>2</v>
      </c>
    </row>
    <row r="42" spans="1:4">
      <c r="A42" s="5">
        <v>43856</v>
      </c>
      <c r="B42" s="1" t="s">
        <v>100</v>
      </c>
      <c r="C42" s="1" t="s">
        <v>195</v>
      </c>
      <c r="D42" s="3">
        <v>2</v>
      </c>
    </row>
    <row r="43" spans="1:4">
      <c r="A43" s="6"/>
      <c r="B43" s="1" t="s">
        <v>115</v>
      </c>
      <c r="C43" s="2"/>
      <c r="D43" s="3">
        <v>2</v>
      </c>
    </row>
    <row r="44" spans="1:4">
      <c r="A44" s="1" t="s">
        <v>209</v>
      </c>
      <c r="B44" s="2"/>
      <c r="C44" s="2"/>
      <c r="D44" s="3">
        <v>2</v>
      </c>
    </row>
    <row r="45" spans="1:4">
      <c r="A45" s="5">
        <v>43857</v>
      </c>
      <c r="B45" s="1" t="s">
        <v>100</v>
      </c>
      <c r="C45" s="1" t="s">
        <v>195</v>
      </c>
      <c r="D45" s="3">
        <v>2</v>
      </c>
    </row>
    <row r="46" spans="1:4">
      <c r="A46" s="6"/>
      <c r="B46" s="1" t="s">
        <v>115</v>
      </c>
      <c r="C46" s="2"/>
      <c r="D46" s="3">
        <v>2</v>
      </c>
    </row>
    <row r="47" spans="1:4">
      <c r="A47" s="1" t="s">
        <v>210</v>
      </c>
      <c r="B47" s="2"/>
      <c r="C47" s="2"/>
      <c r="D47" s="3">
        <v>2</v>
      </c>
    </row>
    <row r="48" spans="1:4">
      <c r="A48" s="5">
        <v>43858</v>
      </c>
      <c r="B48" s="1" t="s">
        <v>100</v>
      </c>
      <c r="C48" s="1" t="s">
        <v>195</v>
      </c>
      <c r="D48" s="3">
        <v>2</v>
      </c>
    </row>
    <row r="49" spans="1:4">
      <c r="A49" s="6"/>
      <c r="B49" s="1" t="s">
        <v>115</v>
      </c>
      <c r="C49" s="2"/>
      <c r="D49" s="3">
        <v>2</v>
      </c>
    </row>
    <row r="50" spans="1:4">
      <c r="A50" s="1" t="s">
        <v>211</v>
      </c>
      <c r="B50" s="2"/>
      <c r="C50" s="2"/>
      <c r="D50" s="3">
        <v>2</v>
      </c>
    </row>
    <row r="51" spans="1:4">
      <c r="A51" s="5">
        <v>43859</v>
      </c>
      <c r="B51" s="1" t="s">
        <v>100</v>
      </c>
      <c r="C51" s="1" t="s">
        <v>195</v>
      </c>
      <c r="D51" s="3">
        <v>2</v>
      </c>
    </row>
    <row r="52" spans="1:4">
      <c r="A52" s="6"/>
      <c r="B52" s="1" t="s">
        <v>115</v>
      </c>
      <c r="C52" s="2"/>
      <c r="D52" s="3">
        <v>2</v>
      </c>
    </row>
    <row r="53" spans="1:4">
      <c r="A53" s="1" t="s">
        <v>212</v>
      </c>
      <c r="B53" s="2"/>
      <c r="C53" s="2"/>
      <c r="D53" s="3">
        <v>2</v>
      </c>
    </row>
    <row r="54" spans="1:4">
      <c r="A54" s="5">
        <v>43860</v>
      </c>
      <c r="B54" s="1" t="s">
        <v>100</v>
      </c>
      <c r="C54" s="1" t="s">
        <v>195</v>
      </c>
      <c r="D54" s="3">
        <v>2</v>
      </c>
    </row>
    <row r="55" spans="1:4">
      <c r="A55" s="6"/>
      <c r="B55" s="1" t="s">
        <v>115</v>
      </c>
      <c r="C55" s="2"/>
      <c r="D55" s="3">
        <v>2</v>
      </c>
    </row>
    <row r="56" spans="1:4">
      <c r="A56" s="1" t="s">
        <v>213</v>
      </c>
      <c r="B56" s="2"/>
      <c r="C56" s="2"/>
      <c r="D56" s="3">
        <v>2</v>
      </c>
    </row>
    <row r="57" spans="1:4">
      <c r="A57" s="5">
        <v>43861</v>
      </c>
      <c r="B57" s="1" t="s">
        <v>100</v>
      </c>
      <c r="C57" s="1" t="s">
        <v>195</v>
      </c>
      <c r="D57" s="3">
        <v>2</v>
      </c>
    </row>
    <row r="58" spans="1:4">
      <c r="A58" s="6"/>
      <c r="B58" s="1" t="s">
        <v>115</v>
      </c>
      <c r="C58" s="2"/>
      <c r="D58" s="3">
        <v>2</v>
      </c>
    </row>
    <row r="59" spans="1:4">
      <c r="A59" s="1" t="s">
        <v>214</v>
      </c>
      <c r="B59" s="2"/>
      <c r="C59" s="2"/>
      <c r="D59" s="3">
        <v>2</v>
      </c>
    </row>
    <row r="60" spans="1:4">
      <c r="A60" s="5">
        <v>43862</v>
      </c>
      <c r="B60" s="1" t="s">
        <v>101</v>
      </c>
      <c r="C60" s="1" t="s">
        <v>195</v>
      </c>
      <c r="D60" s="3">
        <v>2</v>
      </c>
    </row>
    <row r="61" spans="1:4">
      <c r="A61" s="6"/>
      <c r="B61" s="1" t="s">
        <v>118</v>
      </c>
      <c r="C61" s="2"/>
      <c r="D61" s="3">
        <v>2</v>
      </c>
    </row>
    <row r="62" spans="1:4">
      <c r="A62" s="1" t="s">
        <v>215</v>
      </c>
      <c r="B62" s="2"/>
      <c r="C62" s="2"/>
      <c r="D62" s="3">
        <v>2</v>
      </c>
    </row>
    <row r="63" spans="1:4">
      <c r="A63" s="5">
        <v>43863</v>
      </c>
      <c r="B63" s="1" t="s">
        <v>101</v>
      </c>
      <c r="C63" s="1" t="s">
        <v>195</v>
      </c>
      <c r="D63" s="3">
        <v>2</v>
      </c>
    </row>
    <row r="64" spans="1:4">
      <c r="A64" s="6"/>
      <c r="B64" s="1" t="s">
        <v>118</v>
      </c>
      <c r="C64" s="2"/>
      <c r="D64" s="3">
        <v>2</v>
      </c>
    </row>
    <row r="65" spans="1:4">
      <c r="A65" s="1" t="s">
        <v>216</v>
      </c>
      <c r="B65" s="2"/>
      <c r="C65" s="2"/>
      <c r="D65" s="3">
        <v>2</v>
      </c>
    </row>
    <row r="66" spans="1:4">
      <c r="A66" s="5">
        <v>43864</v>
      </c>
      <c r="B66" s="1" t="s">
        <v>101</v>
      </c>
      <c r="C66" s="1" t="s">
        <v>195</v>
      </c>
      <c r="D66" s="3">
        <v>3</v>
      </c>
    </row>
    <row r="67" spans="1:4">
      <c r="A67" s="6"/>
      <c r="B67" s="1" t="s">
        <v>118</v>
      </c>
      <c r="C67" s="2"/>
      <c r="D67" s="3">
        <v>3</v>
      </c>
    </row>
    <row r="68" spans="1:4">
      <c r="A68" s="1" t="s">
        <v>217</v>
      </c>
      <c r="B68" s="2"/>
      <c r="C68" s="2"/>
      <c r="D68" s="3">
        <v>3</v>
      </c>
    </row>
    <row r="69" spans="1:4">
      <c r="A69" s="5">
        <v>43865</v>
      </c>
      <c r="B69" s="1" t="s">
        <v>101</v>
      </c>
      <c r="C69" s="1" t="s">
        <v>195</v>
      </c>
      <c r="D69" s="3">
        <v>3</v>
      </c>
    </row>
    <row r="70" spans="1:4">
      <c r="A70" s="6"/>
      <c r="B70" s="1" t="s">
        <v>118</v>
      </c>
      <c r="C70" s="2"/>
      <c r="D70" s="3">
        <v>3</v>
      </c>
    </row>
    <row r="71" spans="1:4">
      <c r="A71" s="1" t="s">
        <v>218</v>
      </c>
      <c r="B71" s="2"/>
      <c r="C71" s="2"/>
      <c r="D71" s="3">
        <v>3</v>
      </c>
    </row>
    <row r="72" spans="1:4">
      <c r="A72" s="5">
        <v>43866</v>
      </c>
      <c r="B72" s="1" t="s">
        <v>101</v>
      </c>
      <c r="C72" s="1" t="s">
        <v>195</v>
      </c>
      <c r="D72" s="3">
        <v>3</v>
      </c>
    </row>
    <row r="73" spans="1:4">
      <c r="A73" s="6"/>
      <c r="B73" s="1" t="s">
        <v>118</v>
      </c>
      <c r="C73" s="2"/>
      <c r="D73" s="3">
        <v>3</v>
      </c>
    </row>
    <row r="74" spans="1:4">
      <c r="A74" s="1" t="s">
        <v>219</v>
      </c>
      <c r="B74" s="2"/>
      <c r="C74" s="2"/>
      <c r="D74" s="3">
        <v>3</v>
      </c>
    </row>
    <row r="75" spans="1:4">
      <c r="A75" s="5">
        <v>43867</v>
      </c>
      <c r="B75" s="1" t="s">
        <v>101</v>
      </c>
      <c r="C75" s="1" t="s">
        <v>195</v>
      </c>
      <c r="D75" s="3">
        <v>5</v>
      </c>
    </row>
    <row r="76" spans="1:4">
      <c r="A76" s="6"/>
      <c r="B76" s="1" t="s">
        <v>118</v>
      </c>
      <c r="C76" s="2"/>
      <c r="D76" s="3">
        <v>5</v>
      </c>
    </row>
    <row r="77" spans="1:4">
      <c r="A77" s="1" t="s">
        <v>220</v>
      </c>
      <c r="B77" s="2"/>
      <c r="C77" s="2"/>
      <c r="D77" s="3">
        <v>5</v>
      </c>
    </row>
    <row r="78" spans="1:4">
      <c r="A78" s="5">
        <v>43868</v>
      </c>
      <c r="B78" s="1" t="s">
        <v>101</v>
      </c>
      <c r="C78" s="1" t="s">
        <v>195</v>
      </c>
      <c r="D78" s="3">
        <v>5</v>
      </c>
    </row>
    <row r="79" spans="1:4">
      <c r="A79" s="6"/>
      <c r="B79" s="1" t="s">
        <v>118</v>
      </c>
      <c r="C79" s="2"/>
      <c r="D79" s="3">
        <v>5</v>
      </c>
    </row>
    <row r="80" spans="1:4">
      <c r="A80" s="1" t="s">
        <v>221</v>
      </c>
      <c r="B80" s="2"/>
      <c r="C80" s="2"/>
      <c r="D80" s="3">
        <v>5</v>
      </c>
    </row>
    <row r="81" spans="1:4">
      <c r="A81" s="5">
        <v>43869</v>
      </c>
      <c r="B81" s="1" t="s">
        <v>101</v>
      </c>
      <c r="C81" s="1" t="s">
        <v>195</v>
      </c>
      <c r="D81" s="3">
        <v>5</v>
      </c>
    </row>
    <row r="82" spans="1:4">
      <c r="A82" s="6"/>
      <c r="B82" s="1" t="s">
        <v>118</v>
      </c>
      <c r="C82" s="2"/>
      <c r="D82" s="3">
        <v>5</v>
      </c>
    </row>
    <row r="83" spans="1:4">
      <c r="A83" s="1" t="s">
        <v>222</v>
      </c>
      <c r="B83" s="2"/>
      <c r="C83" s="2"/>
      <c r="D83" s="3">
        <v>5</v>
      </c>
    </row>
    <row r="84" spans="1:4">
      <c r="A84" s="5">
        <v>43870</v>
      </c>
      <c r="B84" s="1" t="s">
        <v>101</v>
      </c>
      <c r="C84" s="1" t="s">
        <v>195</v>
      </c>
      <c r="D84" s="3">
        <v>5</v>
      </c>
    </row>
    <row r="85" spans="1:4">
      <c r="A85" s="6"/>
      <c r="B85" s="1" t="s">
        <v>118</v>
      </c>
      <c r="C85" s="2"/>
      <c r="D85" s="3">
        <v>5</v>
      </c>
    </row>
    <row r="86" spans="1:4">
      <c r="A86" s="1" t="s">
        <v>223</v>
      </c>
      <c r="B86" s="2"/>
      <c r="C86" s="2"/>
      <c r="D86" s="3">
        <v>5</v>
      </c>
    </row>
    <row r="87" spans="1:4">
      <c r="A87" s="5">
        <v>43871</v>
      </c>
      <c r="B87" s="1" t="s">
        <v>101</v>
      </c>
      <c r="C87" s="1">
        <v>0</v>
      </c>
      <c r="D87" s="3">
        <v>5</v>
      </c>
    </row>
    <row r="88" spans="1:4">
      <c r="A88" s="6"/>
      <c r="B88" s="1" t="s">
        <v>118</v>
      </c>
      <c r="C88" s="2"/>
      <c r="D88" s="3">
        <v>5</v>
      </c>
    </row>
    <row r="89" spans="1:4">
      <c r="A89" s="1" t="s">
        <v>224</v>
      </c>
      <c r="B89" s="2"/>
      <c r="C89" s="2"/>
      <c r="D89" s="3">
        <v>5</v>
      </c>
    </row>
    <row r="90" spans="1:4">
      <c r="A90" s="5">
        <v>43872</v>
      </c>
      <c r="B90" s="1" t="s">
        <v>101</v>
      </c>
      <c r="C90" s="1">
        <v>0</v>
      </c>
      <c r="D90" s="3">
        <v>5</v>
      </c>
    </row>
    <row r="91" spans="1:4">
      <c r="A91" s="6"/>
      <c r="B91" s="1" t="s">
        <v>118</v>
      </c>
      <c r="C91" s="2"/>
      <c r="D91" s="3">
        <v>5</v>
      </c>
    </row>
    <row r="92" spans="1:4">
      <c r="A92" s="1" t="s">
        <v>225</v>
      </c>
      <c r="B92" s="2"/>
      <c r="C92" s="2"/>
      <c r="D92" s="3">
        <v>5</v>
      </c>
    </row>
    <row r="93" spans="1:4">
      <c r="A93" s="5">
        <v>43873</v>
      </c>
      <c r="B93" s="1" t="s">
        <v>101</v>
      </c>
      <c r="C93" s="1">
        <v>0</v>
      </c>
      <c r="D93" s="3">
        <v>5</v>
      </c>
    </row>
    <row r="94" spans="1:4">
      <c r="A94" s="6"/>
      <c r="B94" s="1" t="s">
        <v>118</v>
      </c>
      <c r="C94" s="2"/>
      <c r="D94" s="3">
        <v>5</v>
      </c>
    </row>
    <row r="95" spans="1:4">
      <c r="A95" s="1" t="s">
        <v>226</v>
      </c>
      <c r="B95" s="2"/>
      <c r="C95" s="2"/>
      <c r="D95" s="3">
        <v>5</v>
      </c>
    </row>
    <row r="96" spans="1:4">
      <c r="A96" s="5">
        <v>43874</v>
      </c>
      <c r="B96" s="1" t="s">
        <v>101</v>
      </c>
      <c r="C96" s="1">
        <v>0</v>
      </c>
      <c r="D96" s="3">
        <v>6</v>
      </c>
    </row>
    <row r="97" spans="1:4">
      <c r="A97" s="6"/>
      <c r="B97" s="1" t="s">
        <v>118</v>
      </c>
      <c r="C97" s="2"/>
      <c r="D97" s="3">
        <v>6</v>
      </c>
    </row>
    <row r="98" spans="1:4">
      <c r="A98" s="1" t="s">
        <v>227</v>
      </c>
      <c r="B98" s="2"/>
      <c r="C98" s="2"/>
      <c r="D98" s="3">
        <v>6</v>
      </c>
    </row>
    <row r="99" spans="1:4">
      <c r="A99" s="5">
        <v>43875</v>
      </c>
      <c r="B99" s="1" t="s">
        <v>101</v>
      </c>
      <c r="C99" s="1">
        <v>0</v>
      </c>
      <c r="D99" s="3">
        <v>7</v>
      </c>
    </row>
    <row r="100" spans="1:4">
      <c r="A100" s="6"/>
      <c r="B100" s="1" t="s">
        <v>118</v>
      </c>
      <c r="C100" s="2"/>
      <c r="D100" s="3">
        <v>7</v>
      </c>
    </row>
    <row r="101" spans="1:4">
      <c r="A101" s="1" t="s">
        <v>228</v>
      </c>
      <c r="B101" s="2"/>
      <c r="C101" s="2"/>
      <c r="D101" s="3">
        <v>7</v>
      </c>
    </row>
    <row r="102" spans="1:4">
      <c r="A102" s="5">
        <v>43876</v>
      </c>
      <c r="B102" s="1" t="s">
        <v>101</v>
      </c>
      <c r="C102" s="1">
        <v>0</v>
      </c>
      <c r="D102" s="3">
        <v>7</v>
      </c>
    </row>
    <row r="103" spans="1:4">
      <c r="A103" s="6"/>
      <c r="B103" s="1" t="s">
        <v>118</v>
      </c>
      <c r="C103" s="2"/>
      <c r="D103" s="3">
        <v>7</v>
      </c>
    </row>
    <row r="104" spans="1:4">
      <c r="A104" s="1" t="s">
        <v>229</v>
      </c>
      <c r="B104" s="2"/>
      <c r="C104" s="2"/>
      <c r="D104" s="3">
        <v>7</v>
      </c>
    </row>
    <row r="105" spans="1:4">
      <c r="A105" s="5">
        <v>43877</v>
      </c>
      <c r="B105" s="1" t="s">
        <v>101</v>
      </c>
      <c r="C105" s="1">
        <v>0</v>
      </c>
      <c r="D105" s="3">
        <v>7</v>
      </c>
    </row>
    <row r="106" spans="1:4">
      <c r="A106" s="6"/>
      <c r="B106" s="1" t="s">
        <v>118</v>
      </c>
      <c r="C106" s="2"/>
      <c r="D106" s="3">
        <v>7</v>
      </c>
    </row>
    <row r="107" spans="1:4">
      <c r="A107" s="1" t="s">
        <v>230</v>
      </c>
      <c r="B107" s="2"/>
      <c r="C107" s="2"/>
      <c r="D107" s="3">
        <v>7</v>
      </c>
    </row>
    <row r="108" spans="1:4">
      <c r="A108" s="5">
        <v>43878</v>
      </c>
      <c r="B108" s="1" t="s">
        <v>101</v>
      </c>
      <c r="C108" s="1">
        <v>0</v>
      </c>
      <c r="D108" s="3">
        <v>7</v>
      </c>
    </row>
    <row r="109" spans="1:4">
      <c r="A109" s="6"/>
      <c r="B109" s="1" t="s">
        <v>118</v>
      </c>
      <c r="C109" s="2"/>
      <c r="D109" s="3">
        <v>7</v>
      </c>
    </row>
    <row r="110" spans="1:4">
      <c r="A110" s="1" t="s">
        <v>231</v>
      </c>
      <c r="B110" s="2"/>
      <c r="C110" s="2"/>
      <c r="D110" s="3">
        <v>7</v>
      </c>
    </row>
    <row r="111" spans="1:4">
      <c r="A111" s="5">
        <v>43879</v>
      </c>
      <c r="B111" s="1" t="s">
        <v>101</v>
      </c>
      <c r="C111" s="1">
        <v>0</v>
      </c>
      <c r="D111" s="3">
        <v>7</v>
      </c>
    </row>
    <row r="112" spans="1:4">
      <c r="A112" s="6"/>
      <c r="B112" s="1" t="s">
        <v>118</v>
      </c>
      <c r="C112" s="2"/>
      <c r="D112" s="3">
        <v>7</v>
      </c>
    </row>
    <row r="113" spans="1:4">
      <c r="A113" s="1" t="s">
        <v>232</v>
      </c>
      <c r="B113" s="2"/>
      <c r="C113" s="2"/>
      <c r="D113" s="3">
        <v>7</v>
      </c>
    </row>
    <row r="114" spans="1:4">
      <c r="A114" s="5">
        <v>43880</v>
      </c>
      <c r="B114" s="1" t="s">
        <v>101</v>
      </c>
      <c r="C114" s="1">
        <v>0</v>
      </c>
      <c r="D114" s="3">
        <v>7</v>
      </c>
    </row>
    <row r="115" spans="1:4">
      <c r="A115" s="6"/>
      <c r="B115" s="1" t="s">
        <v>118</v>
      </c>
      <c r="C115" s="2"/>
      <c r="D115" s="3">
        <v>7</v>
      </c>
    </row>
    <row r="116" spans="1:4">
      <c r="A116" s="1" t="s">
        <v>233</v>
      </c>
      <c r="B116" s="2"/>
      <c r="C116" s="2"/>
      <c r="D116" s="3">
        <v>7</v>
      </c>
    </row>
    <row r="117" spans="1:4">
      <c r="A117" s="5">
        <v>43881</v>
      </c>
      <c r="B117" s="1" t="s">
        <v>101</v>
      </c>
      <c r="C117" s="1">
        <v>0</v>
      </c>
      <c r="D117" s="3">
        <v>7</v>
      </c>
    </row>
    <row r="118" spans="1:4">
      <c r="A118" s="6"/>
      <c r="B118" s="1" t="s">
        <v>118</v>
      </c>
      <c r="C118" s="2"/>
      <c r="D118" s="3">
        <v>7</v>
      </c>
    </row>
    <row r="119" spans="1:4">
      <c r="A119" s="1" t="s">
        <v>234</v>
      </c>
      <c r="B119" s="2"/>
      <c r="C119" s="2"/>
      <c r="D119" s="3">
        <v>7</v>
      </c>
    </row>
    <row r="120" spans="1:4">
      <c r="A120" s="5">
        <v>43882</v>
      </c>
      <c r="B120" s="1" t="s">
        <v>101</v>
      </c>
      <c r="C120" s="1">
        <v>0</v>
      </c>
      <c r="D120" s="3">
        <v>7</v>
      </c>
    </row>
    <row r="121" spans="1:4">
      <c r="A121" s="6"/>
      <c r="B121" s="1" t="s">
        <v>118</v>
      </c>
      <c r="C121" s="2"/>
      <c r="D121" s="3">
        <v>7</v>
      </c>
    </row>
    <row r="122" spans="1:4">
      <c r="A122" s="1" t="s">
        <v>235</v>
      </c>
      <c r="B122" s="2"/>
      <c r="C122" s="2"/>
      <c r="D122" s="3">
        <v>7</v>
      </c>
    </row>
    <row r="123" spans="1:4">
      <c r="A123" s="5">
        <v>43883</v>
      </c>
      <c r="B123" s="1" t="s">
        <v>101</v>
      </c>
      <c r="C123" s="1">
        <v>0</v>
      </c>
      <c r="D123" s="3">
        <v>7</v>
      </c>
    </row>
    <row r="124" spans="1:4">
      <c r="A124" s="6"/>
      <c r="B124" s="1" t="s">
        <v>118</v>
      </c>
      <c r="C124" s="2"/>
      <c r="D124" s="3">
        <v>7</v>
      </c>
    </row>
    <row r="125" spans="1:4">
      <c r="A125" s="1" t="s">
        <v>236</v>
      </c>
      <c r="B125" s="2"/>
      <c r="C125" s="2"/>
      <c r="D125" s="3">
        <v>7</v>
      </c>
    </row>
    <row r="126" spans="1:4">
      <c r="A126" s="5">
        <v>43884</v>
      </c>
      <c r="B126" s="1" t="s">
        <v>101</v>
      </c>
      <c r="C126" s="1">
        <v>0</v>
      </c>
      <c r="D126" s="3">
        <v>8</v>
      </c>
    </row>
    <row r="127" spans="1:4">
      <c r="A127" s="6"/>
      <c r="B127" s="1" t="s">
        <v>118</v>
      </c>
      <c r="C127" s="2"/>
      <c r="D127" s="3">
        <v>8</v>
      </c>
    </row>
    <row r="128" spans="1:4">
      <c r="A128" s="1" t="s">
        <v>237</v>
      </c>
      <c r="B128" s="2"/>
      <c r="C128" s="2"/>
      <c r="D128" s="3">
        <v>8</v>
      </c>
    </row>
    <row r="129" spans="1:4">
      <c r="A129" s="5">
        <v>43885</v>
      </c>
      <c r="B129" s="1" t="s">
        <v>101</v>
      </c>
      <c r="C129" s="1">
        <v>0</v>
      </c>
      <c r="D129" s="3">
        <v>9</v>
      </c>
    </row>
    <row r="130" spans="1:4">
      <c r="A130" s="6"/>
      <c r="B130" s="1" t="s">
        <v>118</v>
      </c>
      <c r="C130" s="2"/>
      <c r="D130" s="3">
        <v>9</v>
      </c>
    </row>
    <row r="131" spans="1:4">
      <c r="A131" s="1" t="s">
        <v>238</v>
      </c>
      <c r="B131" s="2"/>
      <c r="C131" s="2"/>
      <c r="D131" s="3">
        <v>9</v>
      </c>
    </row>
    <row r="132" spans="1:4">
      <c r="A132" s="5">
        <v>43886</v>
      </c>
      <c r="B132" s="1" t="s">
        <v>101</v>
      </c>
      <c r="C132" s="1">
        <v>0</v>
      </c>
      <c r="D132" s="3">
        <v>10</v>
      </c>
    </row>
    <row r="133" spans="1:4">
      <c r="A133" s="6"/>
      <c r="B133" s="1" t="s">
        <v>118</v>
      </c>
      <c r="C133" s="2"/>
      <c r="D133" s="3">
        <v>10</v>
      </c>
    </row>
    <row r="134" spans="1:4">
      <c r="A134" s="1" t="s">
        <v>239</v>
      </c>
      <c r="B134" s="2"/>
      <c r="C134" s="2"/>
      <c r="D134" s="3">
        <v>10</v>
      </c>
    </row>
    <row r="135" spans="1:4">
      <c r="A135" s="5">
        <v>43887</v>
      </c>
      <c r="B135" s="1" t="s">
        <v>101</v>
      </c>
      <c r="C135" s="1">
        <v>2</v>
      </c>
      <c r="D135" s="3">
        <v>12</v>
      </c>
    </row>
    <row r="136" spans="1:4">
      <c r="A136" s="6"/>
      <c r="B136" s="1" t="s">
        <v>118</v>
      </c>
      <c r="C136" s="2"/>
      <c r="D136" s="3">
        <v>12</v>
      </c>
    </row>
    <row r="137" spans="1:4">
      <c r="A137" s="1" t="s">
        <v>240</v>
      </c>
      <c r="B137" s="2"/>
      <c r="C137" s="2"/>
      <c r="D137" s="3">
        <v>12</v>
      </c>
    </row>
    <row r="138" spans="1:4">
      <c r="A138" s="5">
        <v>43888</v>
      </c>
      <c r="B138" s="1" t="s">
        <v>101</v>
      </c>
      <c r="C138" s="1">
        <v>2</v>
      </c>
      <c r="D138" s="3">
        <v>13</v>
      </c>
    </row>
    <row r="139" spans="1:4">
      <c r="A139" s="6"/>
      <c r="B139" s="1" t="s">
        <v>118</v>
      </c>
      <c r="C139" s="2"/>
      <c r="D139" s="3">
        <v>13</v>
      </c>
    </row>
    <row r="140" spans="1:4">
      <c r="A140" s="1" t="s">
        <v>241</v>
      </c>
      <c r="B140" s="2"/>
      <c r="C140" s="2"/>
      <c r="D140" s="3">
        <v>13</v>
      </c>
    </row>
    <row r="141" spans="1:4">
      <c r="A141" s="5">
        <v>43889</v>
      </c>
      <c r="B141" s="1" t="s">
        <v>101</v>
      </c>
      <c r="C141" s="1">
        <v>4</v>
      </c>
      <c r="D141" s="3">
        <v>15</v>
      </c>
    </row>
    <row r="142" spans="1:4">
      <c r="A142" s="6"/>
      <c r="B142" s="1" t="s">
        <v>118</v>
      </c>
      <c r="C142" s="2"/>
      <c r="D142" s="3">
        <v>15</v>
      </c>
    </row>
    <row r="143" spans="1:4">
      <c r="A143" s="1" t="s">
        <v>242</v>
      </c>
      <c r="B143" s="2"/>
      <c r="C143" s="2"/>
      <c r="D143" s="3">
        <v>15</v>
      </c>
    </row>
    <row r="144" spans="1:4">
      <c r="A144" s="5">
        <v>43890</v>
      </c>
      <c r="B144" s="1" t="s">
        <v>101</v>
      </c>
      <c r="C144" s="1">
        <v>5</v>
      </c>
      <c r="D144" s="3">
        <v>18</v>
      </c>
    </row>
    <row r="145" spans="1:4">
      <c r="A145" s="6"/>
      <c r="B145" s="1" t="s">
        <v>118</v>
      </c>
      <c r="C145" s="2"/>
      <c r="D145" s="3">
        <v>18</v>
      </c>
    </row>
    <row r="146" spans="1:4">
      <c r="A146" s="1" t="s">
        <v>243</v>
      </c>
      <c r="B146" s="2"/>
      <c r="C146" s="2"/>
      <c r="D146" s="3">
        <v>18</v>
      </c>
    </row>
    <row r="147" spans="1:4">
      <c r="A147" s="5">
        <v>43891</v>
      </c>
      <c r="B147" s="1" t="s">
        <v>102</v>
      </c>
      <c r="C147" s="1">
        <v>8</v>
      </c>
      <c r="D147" s="3">
        <v>42</v>
      </c>
    </row>
    <row r="148" spans="1:4">
      <c r="A148" s="6"/>
      <c r="B148" s="1" t="s">
        <v>119</v>
      </c>
      <c r="C148" s="2"/>
      <c r="D148" s="3">
        <v>42</v>
      </c>
    </row>
    <row r="149" spans="1:4">
      <c r="A149" s="1" t="s">
        <v>244</v>
      </c>
      <c r="B149" s="2"/>
      <c r="C149" s="2"/>
      <c r="D149" s="3">
        <v>42</v>
      </c>
    </row>
    <row r="150" spans="1:4">
      <c r="A150" s="5">
        <v>43892</v>
      </c>
      <c r="B150" s="1" t="s">
        <v>102</v>
      </c>
      <c r="C150" s="1">
        <v>11</v>
      </c>
      <c r="D150" s="3">
        <v>72</v>
      </c>
    </row>
    <row r="151" spans="1:4">
      <c r="A151" s="6"/>
      <c r="B151" s="1" t="s">
        <v>119</v>
      </c>
      <c r="C151" s="2"/>
      <c r="D151" s="3">
        <v>72</v>
      </c>
    </row>
    <row r="152" spans="1:4">
      <c r="A152" s="1" t="s">
        <v>245</v>
      </c>
      <c r="B152" s="2"/>
      <c r="C152" s="2"/>
      <c r="D152" s="3">
        <v>72</v>
      </c>
    </row>
    <row r="153" spans="1:4">
      <c r="A153" s="5">
        <v>43893</v>
      </c>
      <c r="B153" s="1" t="s">
        <v>102</v>
      </c>
      <c r="C153" s="1">
        <v>14</v>
      </c>
      <c r="D153" s="3">
        <v>114</v>
      </c>
    </row>
    <row r="154" spans="1:4">
      <c r="A154" s="6"/>
      <c r="B154" s="1" t="s">
        <v>119</v>
      </c>
      <c r="C154" s="2"/>
      <c r="D154" s="3">
        <v>114</v>
      </c>
    </row>
    <row r="155" spans="1:4">
      <c r="A155" s="1" t="s">
        <v>246</v>
      </c>
      <c r="B155" s="2"/>
      <c r="C155" s="2"/>
      <c r="D155" s="3">
        <v>114</v>
      </c>
    </row>
    <row r="156" spans="1:4">
      <c r="A156" s="5">
        <v>43894</v>
      </c>
      <c r="B156" s="1" t="s">
        <v>102</v>
      </c>
      <c r="C156" s="1">
        <v>16</v>
      </c>
      <c r="D156" s="3">
        <v>240</v>
      </c>
    </row>
    <row r="157" spans="1:4">
      <c r="A157" s="6"/>
      <c r="B157" s="1" t="s">
        <v>119</v>
      </c>
      <c r="C157" s="2"/>
      <c r="D157" s="3">
        <v>240</v>
      </c>
    </row>
    <row r="158" spans="1:4">
      <c r="A158" s="1" t="s">
        <v>247</v>
      </c>
      <c r="B158" s="2"/>
      <c r="C158" s="2"/>
      <c r="D158" s="3">
        <v>240</v>
      </c>
    </row>
    <row r="159" spans="1:4">
      <c r="A159" s="5">
        <v>43895</v>
      </c>
      <c r="B159" s="1" t="s">
        <v>102</v>
      </c>
      <c r="C159" s="1">
        <v>20</v>
      </c>
      <c r="D159" s="3">
        <v>305</v>
      </c>
    </row>
    <row r="160" spans="1:4">
      <c r="A160" s="6"/>
      <c r="B160" s="1" t="s">
        <v>119</v>
      </c>
      <c r="C160" s="2"/>
      <c r="D160" s="3">
        <v>305</v>
      </c>
    </row>
    <row r="161" spans="1:4">
      <c r="A161" s="1" t="s">
        <v>248</v>
      </c>
      <c r="B161" s="2"/>
      <c r="C161" s="2"/>
      <c r="D161" s="3">
        <v>305</v>
      </c>
    </row>
    <row r="162" spans="1:4">
      <c r="A162" s="5">
        <v>43896</v>
      </c>
      <c r="B162" s="1" t="s">
        <v>102</v>
      </c>
      <c r="C162" s="1">
        <v>26</v>
      </c>
      <c r="D162" s="3">
        <v>437</v>
      </c>
    </row>
    <row r="163" spans="1:4">
      <c r="A163" s="6"/>
      <c r="B163" s="1" t="s">
        <v>119</v>
      </c>
      <c r="C163" s="2"/>
      <c r="D163" s="3">
        <v>437</v>
      </c>
    </row>
    <row r="164" spans="1:4">
      <c r="A164" s="1" t="s">
        <v>249</v>
      </c>
      <c r="B164" s="2"/>
      <c r="C164" s="2"/>
      <c r="D164" s="3">
        <v>437</v>
      </c>
    </row>
    <row r="165" spans="1:4">
      <c r="A165" s="5">
        <v>43897</v>
      </c>
      <c r="B165" s="1" t="s">
        <v>102</v>
      </c>
      <c r="C165" s="1">
        <v>27</v>
      </c>
      <c r="D165" s="3">
        <v>574</v>
      </c>
    </row>
    <row r="166" spans="1:4">
      <c r="A166" s="6"/>
      <c r="B166" s="1" t="s">
        <v>119</v>
      </c>
      <c r="C166" s="2"/>
      <c r="D166" s="3">
        <v>574</v>
      </c>
    </row>
    <row r="167" spans="1:4">
      <c r="A167" s="1" t="s">
        <v>250</v>
      </c>
      <c r="B167" s="2"/>
      <c r="C167" s="2"/>
      <c r="D167" s="3">
        <v>574</v>
      </c>
    </row>
    <row r="168" spans="1:4">
      <c r="A168" s="5">
        <v>43898</v>
      </c>
      <c r="B168" s="1" t="s">
        <v>102</v>
      </c>
      <c r="C168" s="1">
        <v>31</v>
      </c>
      <c r="D168" s="3">
        <v>744</v>
      </c>
    </row>
    <row r="169" spans="1:4">
      <c r="A169" s="6"/>
      <c r="B169" s="1" t="s">
        <v>119</v>
      </c>
      <c r="C169" s="2"/>
      <c r="D169" s="3">
        <v>744</v>
      </c>
    </row>
    <row r="170" spans="1:4">
      <c r="A170" s="1" t="s">
        <v>251</v>
      </c>
      <c r="B170" s="2"/>
      <c r="C170" s="2"/>
      <c r="D170" s="3">
        <v>744</v>
      </c>
    </row>
    <row r="171" spans="1:4">
      <c r="A171" s="5">
        <v>43899</v>
      </c>
      <c r="B171" s="1" t="s">
        <v>102</v>
      </c>
      <c r="C171" s="1">
        <v>35</v>
      </c>
      <c r="D171" s="3">
        <v>1020</v>
      </c>
    </row>
    <row r="172" spans="1:4">
      <c r="A172" s="6"/>
      <c r="B172" s="1" t="s">
        <v>119</v>
      </c>
      <c r="C172" s="2"/>
      <c r="D172" s="3">
        <v>1020</v>
      </c>
    </row>
    <row r="173" spans="1:4">
      <c r="A173" s="1" t="s">
        <v>252</v>
      </c>
      <c r="B173" s="2"/>
      <c r="C173" s="2"/>
      <c r="D173" s="3">
        <v>1020</v>
      </c>
    </row>
    <row r="174" spans="1:4">
      <c r="A174" s="5">
        <v>43900</v>
      </c>
      <c r="B174" s="1" t="s">
        <v>102</v>
      </c>
      <c r="C174" s="1">
        <v>37</v>
      </c>
      <c r="D174" s="3">
        <v>1405</v>
      </c>
    </row>
    <row r="175" spans="1:4">
      <c r="A175" s="6"/>
      <c r="B175" s="1" t="s">
        <v>119</v>
      </c>
      <c r="C175" s="2"/>
      <c r="D175" s="3">
        <v>1405</v>
      </c>
    </row>
    <row r="176" spans="1:4">
      <c r="A176" s="1" t="s">
        <v>253</v>
      </c>
      <c r="B176" s="2"/>
      <c r="C176" s="2"/>
      <c r="D176" s="3">
        <v>1405</v>
      </c>
    </row>
    <row r="177" spans="1:4">
      <c r="A177" s="5">
        <v>43901</v>
      </c>
      <c r="B177" s="1" t="s">
        <v>102</v>
      </c>
      <c r="C177" s="1">
        <v>43</v>
      </c>
      <c r="D177" s="3">
        <v>1823</v>
      </c>
    </row>
    <row r="178" spans="1:4">
      <c r="A178" s="6"/>
      <c r="B178" s="1" t="s">
        <v>119</v>
      </c>
      <c r="C178" s="2"/>
      <c r="D178" s="3">
        <v>1823</v>
      </c>
    </row>
    <row r="179" spans="1:4">
      <c r="A179" s="1" t="s">
        <v>254</v>
      </c>
      <c r="B179" s="2"/>
      <c r="C179" s="2"/>
      <c r="D179" s="3">
        <v>1823</v>
      </c>
    </row>
    <row r="180" spans="1:4">
      <c r="A180" s="5">
        <v>43902</v>
      </c>
      <c r="B180" s="1" t="s">
        <v>102</v>
      </c>
      <c r="C180" s="1">
        <v>52</v>
      </c>
      <c r="D180" s="3">
        <v>2505</v>
      </c>
    </row>
    <row r="181" spans="1:4">
      <c r="A181" s="6"/>
      <c r="B181" s="1" t="s">
        <v>119</v>
      </c>
      <c r="C181" s="2"/>
      <c r="D181" s="3">
        <v>2505</v>
      </c>
    </row>
    <row r="182" spans="1:4">
      <c r="A182" s="1" t="s">
        <v>255</v>
      </c>
      <c r="B182" s="2"/>
      <c r="C182" s="2"/>
      <c r="D182" s="3">
        <v>2505</v>
      </c>
    </row>
    <row r="183" spans="1:4">
      <c r="A183" s="5">
        <v>43903</v>
      </c>
      <c r="B183" s="1" t="s">
        <v>102</v>
      </c>
      <c r="C183" s="1">
        <v>57</v>
      </c>
      <c r="D183" s="3">
        <v>3350</v>
      </c>
    </row>
    <row r="184" spans="1:4">
      <c r="A184" s="6"/>
      <c r="B184" s="1" t="s">
        <v>119</v>
      </c>
      <c r="C184" s="2"/>
      <c r="D184" s="3">
        <v>3350</v>
      </c>
    </row>
    <row r="185" spans="1:4">
      <c r="A185" s="1" t="s">
        <v>256</v>
      </c>
      <c r="B185" s="2"/>
      <c r="C185" s="2"/>
      <c r="D185" s="3">
        <v>3350</v>
      </c>
    </row>
    <row r="186" spans="1:4">
      <c r="A186" s="5">
        <v>43904</v>
      </c>
      <c r="B186" s="1" t="s">
        <v>102</v>
      </c>
      <c r="C186" s="1">
        <v>65</v>
      </c>
      <c r="D186" s="3">
        <v>4376</v>
      </c>
    </row>
    <row r="187" spans="1:4">
      <c r="A187" s="6"/>
      <c r="B187" s="1" t="s">
        <v>119</v>
      </c>
      <c r="C187" s="2"/>
      <c r="D187" s="3">
        <v>4376</v>
      </c>
    </row>
    <row r="188" spans="1:4">
      <c r="A188" s="1" t="s">
        <v>257</v>
      </c>
      <c r="B188" s="2"/>
      <c r="C188" s="2"/>
      <c r="D188" s="3">
        <v>4376</v>
      </c>
    </row>
    <row r="189" spans="1:4">
      <c r="A189" s="5">
        <v>43905</v>
      </c>
      <c r="B189" s="1" t="s">
        <v>102</v>
      </c>
      <c r="C189" s="1">
        <v>80</v>
      </c>
      <c r="D189" s="3">
        <v>5664</v>
      </c>
    </row>
    <row r="190" spans="1:4">
      <c r="A190" s="6"/>
      <c r="B190" s="1" t="s">
        <v>119</v>
      </c>
      <c r="C190" s="2"/>
      <c r="D190" s="3">
        <v>5664</v>
      </c>
    </row>
    <row r="191" spans="1:4">
      <c r="A191" s="1" t="s">
        <v>258</v>
      </c>
      <c r="B191" s="2"/>
      <c r="C191" s="2"/>
      <c r="D191" s="3">
        <v>5664</v>
      </c>
    </row>
    <row r="192" spans="1:4">
      <c r="A192" s="5">
        <v>43906</v>
      </c>
      <c r="B192" s="1" t="s">
        <v>102</v>
      </c>
      <c r="C192" s="1">
        <v>102</v>
      </c>
      <c r="D192" s="3">
        <v>7377</v>
      </c>
    </row>
    <row r="193" spans="1:4">
      <c r="A193" s="6"/>
      <c r="B193" s="1" t="s">
        <v>119</v>
      </c>
      <c r="C193" s="2"/>
      <c r="D193" s="3">
        <v>7377</v>
      </c>
    </row>
    <row r="194" spans="1:4">
      <c r="A194" s="1" t="s">
        <v>259</v>
      </c>
      <c r="B194" s="2"/>
      <c r="C194" s="2"/>
      <c r="D194" s="3">
        <v>7377</v>
      </c>
    </row>
    <row r="195" spans="1:4">
      <c r="A195" s="5">
        <v>43907</v>
      </c>
      <c r="B195" s="1" t="s">
        <v>102</v>
      </c>
      <c r="C195" s="1">
        <v>124</v>
      </c>
      <c r="D195" s="3">
        <v>9464</v>
      </c>
    </row>
    <row r="196" spans="1:4">
      <c r="A196" s="6"/>
      <c r="B196" s="1" t="s">
        <v>119</v>
      </c>
      <c r="C196" s="2"/>
      <c r="D196" s="3">
        <v>9464</v>
      </c>
    </row>
    <row r="197" spans="1:4">
      <c r="A197" s="1" t="s">
        <v>260</v>
      </c>
      <c r="B197" s="2"/>
      <c r="C197" s="2"/>
      <c r="D197" s="3">
        <v>9464</v>
      </c>
    </row>
    <row r="198" spans="1:4">
      <c r="A198" s="5">
        <v>43908</v>
      </c>
      <c r="B198" s="1" t="s">
        <v>102</v>
      </c>
      <c r="C198" s="1">
        <v>152</v>
      </c>
      <c r="D198" s="3">
        <v>12816</v>
      </c>
    </row>
    <row r="199" spans="1:4">
      <c r="A199" s="6"/>
      <c r="B199" s="1" t="s">
        <v>119</v>
      </c>
      <c r="C199" s="2"/>
      <c r="D199" s="3">
        <v>12816</v>
      </c>
    </row>
    <row r="200" spans="1:4">
      <c r="A200" s="1" t="s">
        <v>261</v>
      </c>
      <c r="B200" s="2"/>
      <c r="C200" s="2"/>
      <c r="D200" s="3">
        <v>12816</v>
      </c>
    </row>
    <row r="201" spans="1:4">
      <c r="A201" s="5">
        <v>43909</v>
      </c>
      <c r="B201" s="1" t="s">
        <v>102</v>
      </c>
      <c r="C201" s="1">
        <v>203</v>
      </c>
      <c r="D201" s="3">
        <v>17427</v>
      </c>
    </row>
    <row r="202" spans="1:4">
      <c r="A202" s="6"/>
      <c r="B202" s="1" t="s">
        <v>119</v>
      </c>
      <c r="C202" s="2"/>
      <c r="D202" s="3">
        <v>17427</v>
      </c>
    </row>
    <row r="203" spans="1:4">
      <c r="A203" s="1" t="s">
        <v>262</v>
      </c>
      <c r="B203" s="2"/>
      <c r="C203" s="2"/>
      <c r="D203" s="3">
        <v>17427</v>
      </c>
    </row>
    <row r="204" spans="1:4">
      <c r="A204" s="5">
        <v>43910</v>
      </c>
      <c r="B204" s="1" t="s">
        <v>102</v>
      </c>
      <c r="C204" s="1">
        <v>273</v>
      </c>
      <c r="D204" s="3">
        <v>23522</v>
      </c>
    </row>
    <row r="205" spans="1:4">
      <c r="A205" s="6"/>
      <c r="B205" s="1" t="s">
        <v>119</v>
      </c>
      <c r="C205" s="2"/>
      <c r="D205" s="3">
        <v>23522</v>
      </c>
    </row>
    <row r="206" spans="1:4">
      <c r="A206" s="1" t="s">
        <v>263</v>
      </c>
      <c r="B206" s="2"/>
      <c r="C206" s="2"/>
      <c r="D206" s="3">
        <v>23522</v>
      </c>
    </row>
    <row r="207" spans="1:4">
      <c r="A207" s="5">
        <v>43911</v>
      </c>
      <c r="B207" s="1" t="s">
        <v>102</v>
      </c>
      <c r="C207" s="1">
        <v>335</v>
      </c>
      <c r="D207" s="3">
        <v>30462</v>
      </c>
    </row>
    <row r="208" spans="1:4">
      <c r="A208" s="6"/>
      <c r="B208" s="1" t="s">
        <v>119</v>
      </c>
      <c r="C208" s="2"/>
      <c r="D208" s="3">
        <v>30462</v>
      </c>
    </row>
    <row r="209" spans="1:4">
      <c r="A209" s="1" t="s">
        <v>264</v>
      </c>
      <c r="B209" s="2"/>
      <c r="C209" s="2"/>
      <c r="D209" s="3">
        <v>30462</v>
      </c>
    </row>
    <row r="210" spans="1:4">
      <c r="A210" s="5">
        <v>43912</v>
      </c>
      <c r="B210" s="1" t="s">
        <v>102</v>
      </c>
      <c r="C210" s="1">
        <v>480</v>
      </c>
      <c r="D210" s="3">
        <v>39691</v>
      </c>
    </row>
    <row r="211" spans="1:4">
      <c r="A211" s="6"/>
      <c r="B211" s="1" t="s">
        <v>119</v>
      </c>
      <c r="C211" s="2"/>
      <c r="D211" s="3">
        <v>39691</v>
      </c>
    </row>
    <row r="212" spans="1:4">
      <c r="A212" s="1" t="s">
        <v>265</v>
      </c>
      <c r="B212" s="2"/>
      <c r="C212" s="2"/>
      <c r="D212" s="3">
        <v>39691</v>
      </c>
    </row>
    <row r="213" spans="1:4">
      <c r="A213" s="5">
        <v>43913</v>
      </c>
      <c r="B213" s="1" t="s">
        <v>102</v>
      </c>
      <c r="C213" s="1">
        <v>581</v>
      </c>
      <c r="D213" s="3">
        <v>50873</v>
      </c>
    </row>
    <row r="214" spans="1:4">
      <c r="A214" s="6"/>
      <c r="B214" s="1" t="s">
        <v>119</v>
      </c>
      <c r="C214" s="2"/>
      <c r="D214" s="3">
        <v>50873</v>
      </c>
    </row>
    <row r="215" spans="1:4">
      <c r="A215" s="1" t="s">
        <v>266</v>
      </c>
      <c r="B215" s="2"/>
      <c r="C215" s="2"/>
      <c r="D215" s="3">
        <v>50873</v>
      </c>
    </row>
    <row r="216" spans="1:4">
      <c r="A216" s="5">
        <v>43914</v>
      </c>
      <c r="B216" s="1" t="s">
        <v>102</v>
      </c>
      <c r="C216" s="1">
        <v>817</v>
      </c>
      <c r="D216" s="3">
        <v>61756</v>
      </c>
    </row>
    <row r="217" spans="1:4">
      <c r="A217" s="6"/>
      <c r="B217" s="1" t="s">
        <v>119</v>
      </c>
      <c r="C217" s="2"/>
      <c r="D217" s="3">
        <v>61756</v>
      </c>
    </row>
    <row r="218" spans="1:4">
      <c r="A218" s="1" t="s">
        <v>267</v>
      </c>
      <c r="B218" s="2"/>
      <c r="C218" s="2"/>
      <c r="D218" s="3">
        <v>61756</v>
      </c>
    </row>
    <row r="219" spans="1:4">
      <c r="A219" s="5">
        <v>43915</v>
      </c>
      <c r="B219" s="1" t="s">
        <v>102</v>
      </c>
      <c r="C219" s="1">
        <v>1058</v>
      </c>
      <c r="D219" s="3">
        <v>74392</v>
      </c>
    </row>
    <row r="220" spans="1:4">
      <c r="A220" s="6"/>
      <c r="B220" s="1" t="s">
        <v>119</v>
      </c>
      <c r="C220" s="2"/>
      <c r="D220" s="3">
        <v>74392</v>
      </c>
    </row>
    <row r="221" spans="1:4">
      <c r="A221" s="1" t="s">
        <v>268</v>
      </c>
      <c r="B221" s="2"/>
      <c r="C221" s="2"/>
      <c r="D221" s="3">
        <v>74392</v>
      </c>
    </row>
    <row r="222" spans="1:4">
      <c r="A222" s="5">
        <v>43916</v>
      </c>
      <c r="B222" s="1" t="s">
        <v>102</v>
      </c>
      <c r="C222" s="1">
        <v>1371</v>
      </c>
      <c r="D222" s="3">
        <v>91996</v>
      </c>
    </row>
    <row r="223" spans="1:4">
      <c r="A223" s="6"/>
      <c r="B223" s="1" t="s">
        <v>119</v>
      </c>
      <c r="C223" s="2"/>
      <c r="D223" s="3">
        <v>91996</v>
      </c>
    </row>
    <row r="224" spans="1:4">
      <c r="A224" s="1" t="s">
        <v>269</v>
      </c>
      <c r="B224" s="2"/>
      <c r="C224" s="2"/>
      <c r="D224" s="3">
        <v>91996</v>
      </c>
    </row>
    <row r="225" spans="1:4">
      <c r="A225" s="5">
        <v>43917</v>
      </c>
      <c r="B225" s="1" t="s">
        <v>102</v>
      </c>
      <c r="C225" s="1">
        <v>1781</v>
      </c>
      <c r="D225" s="3">
        <v>111219</v>
      </c>
    </row>
    <row r="226" spans="1:4">
      <c r="A226" s="6"/>
      <c r="B226" s="1" t="s">
        <v>119</v>
      </c>
      <c r="C226" s="2"/>
      <c r="D226" s="3">
        <v>111219</v>
      </c>
    </row>
    <row r="227" spans="1:4">
      <c r="A227" s="1" t="s">
        <v>270</v>
      </c>
      <c r="B227" s="2"/>
      <c r="C227" s="2"/>
      <c r="D227" s="3">
        <v>111219</v>
      </c>
    </row>
    <row r="228" spans="1:4">
      <c r="A228" s="5">
        <v>43918</v>
      </c>
      <c r="B228" s="1" t="s">
        <v>102</v>
      </c>
      <c r="C228" s="1">
        <v>2332</v>
      </c>
      <c r="D228" s="3">
        <v>130999</v>
      </c>
    </row>
    <row r="229" spans="1:4">
      <c r="A229" s="6"/>
      <c r="B229" s="1" t="s">
        <v>119</v>
      </c>
      <c r="C229" s="2"/>
      <c r="D229" s="3">
        <v>130999</v>
      </c>
    </row>
    <row r="230" spans="1:4">
      <c r="A230" s="1" t="s">
        <v>271</v>
      </c>
      <c r="B230" s="2"/>
      <c r="C230" s="2"/>
      <c r="D230" s="3">
        <v>130999</v>
      </c>
    </row>
    <row r="231" spans="1:4">
      <c r="A231" s="5">
        <v>43919</v>
      </c>
      <c r="B231" s="1" t="s">
        <v>102</v>
      </c>
      <c r="C231" s="1">
        <v>2837</v>
      </c>
      <c r="D231" s="3">
        <v>150680</v>
      </c>
    </row>
    <row r="232" spans="1:4">
      <c r="A232" s="6"/>
      <c r="B232" s="1" t="s">
        <v>119</v>
      </c>
      <c r="C232" s="2"/>
      <c r="D232" s="3">
        <v>150680</v>
      </c>
    </row>
    <row r="233" spans="1:4">
      <c r="A233" s="1" t="s">
        <v>272</v>
      </c>
      <c r="B233" s="2"/>
      <c r="C233" s="2"/>
      <c r="D233" s="3">
        <v>150680</v>
      </c>
    </row>
    <row r="234" spans="1:4">
      <c r="A234" s="5">
        <v>43920</v>
      </c>
      <c r="B234" s="1" t="s">
        <v>102</v>
      </c>
      <c r="C234" s="1">
        <v>3422</v>
      </c>
      <c r="D234" s="3">
        <v>171867</v>
      </c>
    </row>
    <row r="235" spans="1:4">
      <c r="A235" s="6"/>
      <c r="B235" s="1" t="s">
        <v>119</v>
      </c>
      <c r="C235" s="2"/>
      <c r="D235" s="3">
        <v>171867</v>
      </c>
    </row>
    <row r="236" spans="1:4">
      <c r="A236" s="1" t="s">
        <v>273</v>
      </c>
      <c r="B236" s="2"/>
      <c r="C236" s="2"/>
      <c r="D236" s="3">
        <v>171867</v>
      </c>
    </row>
    <row r="237" spans="1:4">
      <c r="A237" s="5">
        <v>43921</v>
      </c>
      <c r="B237" s="1" t="s">
        <v>102</v>
      </c>
      <c r="C237" s="1">
        <v>4330</v>
      </c>
      <c r="D237" s="3">
        <v>196814</v>
      </c>
    </row>
    <row r="238" spans="1:4">
      <c r="A238" s="6"/>
      <c r="B238" s="1" t="s">
        <v>119</v>
      </c>
      <c r="C238" s="2"/>
      <c r="D238" s="3">
        <v>196814</v>
      </c>
    </row>
    <row r="239" spans="1:4">
      <c r="A239" s="1" t="s">
        <v>274</v>
      </c>
      <c r="B239" s="2"/>
      <c r="C239" s="2"/>
      <c r="D239" s="3">
        <v>196814</v>
      </c>
    </row>
    <row r="240" spans="1:4">
      <c r="A240" s="5">
        <v>43922</v>
      </c>
      <c r="B240" s="1" t="s">
        <v>103</v>
      </c>
      <c r="C240" s="1">
        <v>5336</v>
      </c>
      <c r="D240" s="3">
        <v>223071</v>
      </c>
    </row>
    <row r="241" spans="1:4">
      <c r="A241" s="6"/>
      <c r="B241" s="1" t="s">
        <v>120</v>
      </c>
      <c r="C241" s="2"/>
      <c r="D241" s="3">
        <v>223071</v>
      </c>
    </row>
    <row r="242" spans="1:4">
      <c r="A242" s="1" t="s">
        <v>275</v>
      </c>
      <c r="B242" s="2"/>
      <c r="C242" s="2"/>
      <c r="D242" s="3">
        <v>223071</v>
      </c>
    </row>
    <row r="243" spans="1:4">
      <c r="A243" s="5">
        <v>43923</v>
      </c>
      <c r="B243" s="1" t="s">
        <v>103</v>
      </c>
      <c r="C243" s="1">
        <v>6511</v>
      </c>
      <c r="D243" s="3">
        <v>251142</v>
      </c>
    </row>
    <row r="244" spans="1:4">
      <c r="A244" s="6"/>
      <c r="B244" s="1" t="s">
        <v>120</v>
      </c>
      <c r="C244" s="2"/>
      <c r="D244" s="3">
        <v>251142</v>
      </c>
    </row>
    <row r="245" spans="1:4">
      <c r="A245" s="1" t="s">
        <v>276</v>
      </c>
      <c r="B245" s="2"/>
      <c r="C245" s="2"/>
      <c r="D245" s="3">
        <v>251142</v>
      </c>
    </row>
    <row r="246" spans="1:4">
      <c r="A246" s="5">
        <v>43924</v>
      </c>
      <c r="B246" s="1" t="s">
        <v>103</v>
      </c>
      <c r="C246" s="1">
        <v>7798</v>
      </c>
      <c r="D246" s="3">
        <v>282980</v>
      </c>
    </row>
    <row r="247" spans="1:4">
      <c r="A247" s="6"/>
      <c r="B247" s="1" t="s">
        <v>120</v>
      </c>
      <c r="C247" s="2"/>
      <c r="D247" s="3">
        <v>282980</v>
      </c>
    </row>
    <row r="248" spans="1:4">
      <c r="A248" s="1" t="s">
        <v>277</v>
      </c>
      <c r="B248" s="2"/>
      <c r="C248" s="2"/>
      <c r="D248" s="3">
        <v>282980</v>
      </c>
    </row>
    <row r="249" spans="1:4">
      <c r="A249" s="5">
        <v>43925</v>
      </c>
      <c r="B249" s="1" t="s">
        <v>103</v>
      </c>
      <c r="C249" s="1">
        <v>9276</v>
      </c>
      <c r="D249" s="3">
        <v>316082</v>
      </c>
    </row>
    <row r="250" spans="1:4">
      <c r="A250" s="6"/>
      <c r="B250" s="1" t="s">
        <v>120</v>
      </c>
      <c r="C250" s="2"/>
      <c r="D250" s="3">
        <v>316082</v>
      </c>
    </row>
    <row r="251" spans="1:4">
      <c r="A251" s="1" t="s">
        <v>278</v>
      </c>
      <c r="B251" s="2"/>
      <c r="C251" s="2"/>
      <c r="D251" s="3">
        <v>316082</v>
      </c>
    </row>
    <row r="252" spans="1:4">
      <c r="A252" s="5">
        <v>43926</v>
      </c>
      <c r="B252" s="1" t="s">
        <v>103</v>
      </c>
      <c r="C252" s="1">
        <v>10618</v>
      </c>
      <c r="D252" s="3">
        <v>341959</v>
      </c>
    </row>
    <row r="253" spans="1:4">
      <c r="A253" s="6"/>
      <c r="B253" s="1" t="s">
        <v>120</v>
      </c>
      <c r="C253" s="2"/>
      <c r="D253" s="3">
        <v>341959</v>
      </c>
    </row>
    <row r="254" spans="1:4">
      <c r="A254" s="1" t="s">
        <v>279</v>
      </c>
      <c r="B254" s="2"/>
      <c r="C254" s="2"/>
      <c r="D254" s="3">
        <v>341959</v>
      </c>
    </row>
    <row r="255" spans="1:4">
      <c r="A255" s="5">
        <v>43927</v>
      </c>
      <c r="B255" s="1" t="s">
        <v>103</v>
      </c>
      <c r="C255" s="1">
        <v>11932</v>
      </c>
      <c r="D255" s="3">
        <v>370221</v>
      </c>
    </row>
    <row r="256" spans="1:4">
      <c r="A256" s="6"/>
      <c r="B256" s="1" t="s">
        <v>120</v>
      </c>
      <c r="C256" s="2"/>
      <c r="D256" s="3">
        <v>370221</v>
      </c>
    </row>
    <row r="257" spans="1:4">
      <c r="A257" s="1" t="s">
        <v>280</v>
      </c>
      <c r="B257" s="2"/>
      <c r="C257" s="2"/>
      <c r="D257" s="3">
        <v>370221</v>
      </c>
    </row>
    <row r="258" spans="1:4">
      <c r="A258" s="5">
        <v>43928</v>
      </c>
      <c r="B258" s="1" t="s">
        <v>103</v>
      </c>
      <c r="C258" s="1">
        <v>13970</v>
      </c>
      <c r="D258" s="3">
        <v>400651</v>
      </c>
    </row>
    <row r="259" spans="1:4">
      <c r="A259" s="6"/>
      <c r="B259" s="1" t="s">
        <v>120</v>
      </c>
      <c r="C259" s="2"/>
      <c r="D259" s="3">
        <v>400651</v>
      </c>
    </row>
    <row r="260" spans="1:4">
      <c r="A260" s="1" t="s">
        <v>281</v>
      </c>
      <c r="B260" s="2"/>
      <c r="C260" s="2"/>
      <c r="D260" s="3">
        <v>400651</v>
      </c>
    </row>
    <row r="261" spans="1:4">
      <c r="A261" s="5">
        <v>43929</v>
      </c>
      <c r="B261" s="1" t="s">
        <v>103</v>
      </c>
      <c r="C261" s="1">
        <v>15973</v>
      </c>
      <c r="D261" s="3">
        <v>431647</v>
      </c>
    </row>
    <row r="262" spans="1:4">
      <c r="A262" s="6"/>
      <c r="B262" s="1" t="s">
        <v>120</v>
      </c>
      <c r="C262" s="2"/>
      <c r="D262" s="3">
        <v>431647</v>
      </c>
    </row>
    <row r="263" spans="1:4">
      <c r="A263" s="1" t="s">
        <v>282</v>
      </c>
      <c r="B263" s="2"/>
      <c r="C263" s="2"/>
      <c r="D263" s="3">
        <v>431647</v>
      </c>
    </row>
    <row r="264" spans="1:4">
      <c r="A264" s="5">
        <v>43930</v>
      </c>
      <c r="B264" s="1" t="s">
        <v>103</v>
      </c>
      <c r="C264" s="1">
        <v>18024</v>
      </c>
      <c r="D264" s="3">
        <v>466608</v>
      </c>
    </row>
    <row r="265" spans="1:4">
      <c r="A265" s="6"/>
      <c r="B265" s="1" t="s">
        <v>120</v>
      </c>
      <c r="C265" s="2"/>
      <c r="D265" s="3">
        <v>466608</v>
      </c>
    </row>
    <row r="266" spans="1:4">
      <c r="A266" s="1" t="s">
        <v>283</v>
      </c>
      <c r="B266" s="2"/>
      <c r="C266" s="2"/>
      <c r="D266" s="3">
        <v>466608</v>
      </c>
    </row>
    <row r="267" spans="1:4">
      <c r="A267" s="5">
        <v>43931</v>
      </c>
      <c r="B267" s="1" t="s">
        <v>103</v>
      </c>
      <c r="C267" s="1">
        <v>20107</v>
      </c>
      <c r="D267" s="3">
        <v>500340</v>
      </c>
    </row>
    <row r="268" spans="1:4">
      <c r="A268" s="6"/>
      <c r="B268" s="1" t="s">
        <v>120</v>
      </c>
      <c r="C268" s="2"/>
      <c r="D268" s="3">
        <v>500340</v>
      </c>
    </row>
    <row r="269" spans="1:4">
      <c r="A269" s="1" t="s">
        <v>284</v>
      </c>
      <c r="B269" s="2"/>
      <c r="C269" s="2"/>
      <c r="D269" s="3">
        <v>500340</v>
      </c>
    </row>
    <row r="270" spans="1:4">
      <c r="A270" s="5">
        <v>43932</v>
      </c>
      <c r="B270" s="1" t="s">
        <v>103</v>
      </c>
      <c r="C270" s="1">
        <v>22182</v>
      </c>
      <c r="D270" s="3">
        <v>531622</v>
      </c>
    </row>
    <row r="271" spans="1:4">
      <c r="A271" s="6"/>
      <c r="B271" s="1" t="s">
        <v>120</v>
      </c>
      <c r="C271" s="2"/>
      <c r="D271" s="3">
        <v>531622</v>
      </c>
    </row>
    <row r="272" spans="1:4">
      <c r="A272" s="1" t="s">
        <v>285</v>
      </c>
      <c r="B272" s="2"/>
      <c r="C272" s="2"/>
      <c r="D272" s="3">
        <v>531622</v>
      </c>
    </row>
    <row r="273" spans="1:4">
      <c r="A273" s="5">
        <v>43933</v>
      </c>
      <c r="B273" s="1" t="s">
        <v>103</v>
      </c>
      <c r="C273" s="1">
        <v>23882</v>
      </c>
      <c r="D273" s="3">
        <v>559749</v>
      </c>
    </row>
    <row r="274" spans="1:4">
      <c r="A274" s="6"/>
      <c r="B274" s="1" t="s">
        <v>120</v>
      </c>
      <c r="C274" s="2"/>
      <c r="D274" s="3">
        <v>559749</v>
      </c>
    </row>
    <row r="275" spans="1:4">
      <c r="A275" s="1" t="s">
        <v>286</v>
      </c>
      <c r="B275" s="2"/>
      <c r="C275" s="2"/>
      <c r="D275" s="3">
        <v>559749</v>
      </c>
    </row>
    <row r="276" spans="1:4">
      <c r="A276" s="5">
        <v>43934</v>
      </c>
      <c r="B276" s="1" t="s">
        <v>103</v>
      </c>
      <c r="C276" s="1">
        <v>25515</v>
      </c>
      <c r="D276" s="3">
        <v>584001</v>
      </c>
    </row>
    <row r="277" spans="1:4">
      <c r="A277" s="6"/>
      <c r="B277" s="1" t="s">
        <v>120</v>
      </c>
      <c r="C277" s="2"/>
      <c r="D277" s="3">
        <v>584001</v>
      </c>
    </row>
    <row r="278" spans="1:4">
      <c r="A278" s="1" t="s">
        <v>287</v>
      </c>
      <c r="B278" s="2"/>
      <c r="C278" s="2"/>
      <c r="D278" s="3">
        <v>584001</v>
      </c>
    </row>
    <row r="279" spans="1:4">
      <c r="A279" s="5">
        <v>43935</v>
      </c>
      <c r="B279" s="1" t="s">
        <v>103</v>
      </c>
      <c r="C279" s="1">
        <v>27867</v>
      </c>
      <c r="D279" s="3">
        <v>609913</v>
      </c>
    </row>
    <row r="280" spans="1:4">
      <c r="A280" s="6"/>
      <c r="B280" s="1" t="s">
        <v>120</v>
      </c>
      <c r="C280" s="2"/>
      <c r="D280" s="3">
        <v>609913</v>
      </c>
    </row>
    <row r="281" spans="1:4">
      <c r="A281" s="1" t="s">
        <v>288</v>
      </c>
      <c r="B281" s="2"/>
      <c r="C281" s="2"/>
      <c r="D281" s="3">
        <v>609913</v>
      </c>
    </row>
    <row r="282" spans="1:4">
      <c r="A282" s="5">
        <v>43936</v>
      </c>
      <c r="B282" s="1" t="s">
        <v>103</v>
      </c>
      <c r="C282" s="1">
        <v>30412</v>
      </c>
      <c r="D282" s="3">
        <v>639896</v>
      </c>
    </row>
    <row r="283" spans="1:4">
      <c r="A283" s="6"/>
      <c r="B283" s="1" t="s">
        <v>120</v>
      </c>
      <c r="C283" s="2"/>
      <c r="D283" s="3">
        <v>639896</v>
      </c>
    </row>
    <row r="284" spans="1:4">
      <c r="A284" s="1" t="s">
        <v>289</v>
      </c>
      <c r="B284" s="2"/>
      <c r="C284" s="2"/>
      <c r="D284" s="3">
        <v>639896</v>
      </c>
    </row>
    <row r="285" spans="1:4">
      <c r="A285" s="5">
        <v>43937</v>
      </c>
      <c r="B285" s="1" t="s">
        <v>103</v>
      </c>
      <c r="C285" s="1">
        <v>32606</v>
      </c>
      <c r="D285" s="3">
        <v>671423</v>
      </c>
    </row>
    <row r="286" spans="1:4">
      <c r="A286" s="6"/>
      <c r="B286" s="1" t="s">
        <v>120</v>
      </c>
      <c r="C286" s="2"/>
      <c r="D286" s="3">
        <v>671423</v>
      </c>
    </row>
    <row r="287" spans="1:4">
      <c r="A287" s="1" t="s">
        <v>290</v>
      </c>
      <c r="B287" s="2"/>
      <c r="C287" s="2"/>
      <c r="D287" s="3">
        <v>671423</v>
      </c>
    </row>
    <row r="288" spans="1:4">
      <c r="A288" s="5">
        <v>43938</v>
      </c>
      <c r="B288" s="1" t="s">
        <v>103</v>
      </c>
      <c r="C288" s="1">
        <v>34724</v>
      </c>
      <c r="D288" s="3">
        <v>703407</v>
      </c>
    </row>
    <row r="289" spans="1:4">
      <c r="A289" s="6"/>
      <c r="B289" s="1" t="s">
        <v>120</v>
      </c>
      <c r="C289" s="2"/>
      <c r="D289" s="3">
        <v>703407</v>
      </c>
    </row>
    <row r="290" spans="1:4">
      <c r="A290" s="1" t="s">
        <v>291</v>
      </c>
      <c r="B290" s="2"/>
      <c r="C290" s="2"/>
      <c r="D290" s="3">
        <v>703407</v>
      </c>
    </row>
    <row r="291" spans="1:4">
      <c r="A291" s="5">
        <v>43939</v>
      </c>
      <c r="B291" s="1" t="s">
        <v>103</v>
      </c>
      <c r="C291" s="1">
        <v>36619</v>
      </c>
      <c r="D291" s="3">
        <v>731357</v>
      </c>
    </row>
    <row r="292" spans="1:4">
      <c r="A292" s="6"/>
      <c r="B292" s="1" t="s">
        <v>120</v>
      </c>
      <c r="C292" s="2"/>
      <c r="D292" s="3">
        <v>731357</v>
      </c>
    </row>
    <row r="293" spans="1:4">
      <c r="A293" s="1" t="s">
        <v>292</v>
      </c>
      <c r="B293" s="2"/>
      <c r="C293" s="2"/>
      <c r="D293" s="3">
        <v>731357</v>
      </c>
    </row>
    <row r="294" spans="1:4">
      <c r="A294" s="5">
        <v>43940</v>
      </c>
      <c r="B294" s="1" t="s">
        <v>103</v>
      </c>
      <c r="C294" s="1">
        <v>38382</v>
      </c>
      <c r="D294" s="3">
        <v>758880</v>
      </c>
    </row>
    <row r="295" spans="1:4">
      <c r="A295" s="6"/>
      <c r="B295" s="1" t="s">
        <v>120</v>
      </c>
      <c r="C295" s="2"/>
      <c r="D295" s="3">
        <v>758880</v>
      </c>
    </row>
    <row r="296" spans="1:4">
      <c r="A296" s="1" t="s">
        <v>293</v>
      </c>
      <c r="B296" s="2"/>
      <c r="C296" s="2"/>
      <c r="D296" s="3">
        <v>758880</v>
      </c>
    </row>
    <row r="297" spans="1:4">
      <c r="A297" s="5">
        <v>43941</v>
      </c>
      <c r="B297" s="1" t="s">
        <v>103</v>
      </c>
      <c r="C297" s="1">
        <v>40198</v>
      </c>
      <c r="D297" s="3">
        <v>784847</v>
      </c>
    </row>
    <row r="298" spans="1:4">
      <c r="A298" s="6"/>
      <c r="B298" s="1" t="s">
        <v>120</v>
      </c>
      <c r="C298" s="2"/>
      <c r="D298" s="3">
        <v>784847</v>
      </c>
    </row>
    <row r="299" spans="1:4">
      <c r="A299" s="1" t="s">
        <v>294</v>
      </c>
      <c r="B299" s="2"/>
      <c r="C299" s="2"/>
      <c r="D299" s="3">
        <v>784847</v>
      </c>
    </row>
    <row r="300" spans="1:4">
      <c r="A300" s="5">
        <v>43942</v>
      </c>
      <c r="B300" s="1" t="s">
        <v>103</v>
      </c>
      <c r="C300" s="1">
        <v>42677</v>
      </c>
      <c r="D300" s="3">
        <v>810886</v>
      </c>
    </row>
    <row r="301" spans="1:4">
      <c r="A301" s="6"/>
      <c r="B301" s="1" t="s">
        <v>120</v>
      </c>
      <c r="C301" s="2"/>
      <c r="D301" s="3">
        <v>810886</v>
      </c>
    </row>
    <row r="302" spans="1:4">
      <c r="A302" s="1" t="s">
        <v>295</v>
      </c>
      <c r="B302" s="2"/>
      <c r="C302" s="2"/>
      <c r="D302" s="3">
        <v>810886</v>
      </c>
    </row>
    <row r="303" spans="1:4">
      <c r="A303" s="5">
        <v>43943</v>
      </c>
      <c r="B303" s="1" t="s">
        <v>103</v>
      </c>
      <c r="C303" s="1">
        <v>44762</v>
      </c>
      <c r="D303" s="3">
        <v>840062</v>
      </c>
    </row>
    <row r="304" spans="1:4">
      <c r="A304" s="6"/>
      <c r="B304" s="1" t="s">
        <v>120</v>
      </c>
      <c r="C304" s="2"/>
      <c r="D304" s="3">
        <v>840062</v>
      </c>
    </row>
    <row r="305" spans="1:4">
      <c r="A305" s="1" t="s">
        <v>296</v>
      </c>
      <c r="B305" s="2"/>
      <c r="C305" s="2"/>
      <c r="D305" s="3">
        <v>840062</v>
      </c>
    </row>
    <row r="306" spans="1:4">
      <c r="A306" s="5">
        <v>43944</v>
      </c>
      <c r="B306" s="1" t="s">
        <v>103</v>
      </c>
      <c r="C306" s="1">
        <v>46571</v>
      </c>
      <c r="D306" s="3">
        <v>872015</v>
      </c>
    </row>
    <row r="307" spans="1:4">
      <c r="A307" s="6"/>
      <c r="B307" s="1" t="s">
        <v>120</v>
      </c>
      <c r="C307" s="2"/>
      <c r="D307" s="3">
        <v>872015</v>
      </c>
    </row>
    <row r="308" spans="1:4">
      <c r="A308" s="1" t="s">
        <v>297</v>
      </c>
      <c r="B308" s="2"/>
      <c r="C308" s="2"/>
      <c r="D308" s="3">
        <v>872015</v>
      </c>
    </row>
    <row r="309" spans="1:4">
      <c r="A309" s="5">
        <v>43945</v>
      </c>
      <c r="B309" s="1" t="s">
        <v>103</v>
      </c>
      <c r="C309" s="1">
        <v>48545</v>
      </c>
      <c r="D309" s="3">
        <v>906241</v>
      </c>
    </row>
    <row r="310" spans="1:4">
      <c r="A310" s="6"/>
      <c r="B310" s="1" t="s">
        <v>120</v>
      </c>
      <c r="C310" s="2"/>
      <c r="D310" s="3">
        <v>906241</v>
      </c>
    </row>
    <row r="311" spans="1:4">
      <c r="A311" s="1" t="s">
        <v>298</v>
      </c>
      <c r="B311" s="2"/>
      <c r="C311" s="2"/>
      <c r="D311" s="3">
        <v>906241</v>
      </c>
    </row>
    <row r="312" spans="1:4">
      <c r="A312" s="5">
        <v>43946</v>
      </c>
      <c r="B312" s="1" t="s">
        <v>103</v>
      </c>
      <c r="C312" s="1">
        <v>50174</v>
      </c>
      <c r="D312" s="3">
        <v>941975</v>
      </c>
    </row>
    <row r="313" spans="1:4">
      <c r="A313" s="6"/>
      <c r="B313" s="1" t="s">
        <v>120</v>
      </c>
      <c r="C313" s="2"/>
      <c r="D313" s="3">
        <v>941975</v>
      </c>
    </row>
    <row r="314" spans="1:4">
      <c r="A314" s="1" t="s">
        <v>299</v>
      </c>
      <c r="B314" s="2"/>
      <c r="C314" s="2"/>
      <c r="D314" s="3">
        <v>941975</v>
      </c>
    </row>
    <row r="315" spans="1:4">
      <c r="A315" s="5">
        <v>43947</v>
      </c>
      <c r="B315" s="1" t="s">
        <v>103</v>
      </c>
      <c r="C315" s="1">
        <v>51393</v>
      </c>
      <c r="D315" s="3">
        <v>969289</v>
      </c>
    </row>
    <row r="316" spans="1:4">
      <c r="A316" s="6"/>
      <c r="B316" s="1" t="s">
        <v>120</v>
      </c>
      <c r="C316" s="2"/>
      <c r="D316" s="3">
        <v>969289</v>
      </c>
    </row>
    <row r="317" spans="1:4">
      <c r="A317" s="1" t="s">
        <v>300</v>
      </c>
      <c r="B317" s="2"/>
      <c r="C317" s="2"/>
      <c r="D317" s="3">
        <v>969289</v>
      </c>
    </row>
    <row r="318" spans="1:4">
      <c r="A318" s="5">
        <v>43948</v>
      </c>
      <c r="B318" s="1" t="s">
        <v>103</v>
      </c>
      <c r="C318" s="1">
        <v>52683</v>
      </c>
      <c r="D318" s="3">
        <v>991696</v>
      </c>
    </row>
    <row r="319" spans="1:4">
      <c r="A319" s="6"/>
      <c r="B319" s="1" t="s">
        <v>120</v>
      </c>
      <c r="C319" s="2"/>
      <c r="D319" s="3">
        <v>991696</v>
      </c>
    </row>
    <row r="320" spans="1:4">
      <c r="A320" s="1" t="s">
        <v>301</v>
      </c>
      <c r="B320" s="2"/>
      <c r="C320" s="2"/>
      <c r="D320" s="3">
        <v>991696</v>
      </c>
    </row>
    <row r="321" spans="1:4">
      <c r="A321" s="5">
        <v>43949</v>
      </c>
      <c r="B321" s="1" t="s">
        <v>103</v>
      </c>
      <c r="C321" s="1">
        <v>54761</v>
      </c>
      <c r="D321" s="3">
        <v>1016930</v>
      </c>
    </row>
    <row r="322" spans="1:4">
      <c r="A322" s="6"/>
      <c r="B322" s="1" t="s">
        <v>120</v>
      </c>
      <c r="C322" s="2"/>
      <c r="D322" s="3">
        <v>1016930</v>
      </c>
    </row>
    <row r="323" spans="1:4">
      <c r="A323" s="1" t="s">
        <v>302</v>
      </c>
      <c r="B323" s="2"/>
      <c r="C323" s="2"/>
      <c r="D323" s="3">
        <v>1016930</v>
      </c>
    </row>
    <row r="324" spans="1:4">
      <c r="A324" s="5">
        <v>43950</v>
      </c>
      <c r="B324" s="1" t="s">
        <v>103</v>
      </c>
      <c r="C324" s="1">
        <v>57437</v>
      </c>
      <c r="D324" s="3">
        <v>1043106</v>
      </c>
    </row>
    <row r="325" spans="1:4">
      <c r="A325" s="6"/>
      <c r="B325" s="1" t="s">
        <v>120</v>
      </c>
      <c r="C325" s="2"/>
      <c r="D325" s="3">
        <v>1043106</v>
      </c>
    </row>
    <row r="326" spans="1:4">
      <c r="A326" s="1" t="s">
        <v>303</v>
      </c>
      <c r="B326" s="2"/>
      <c r="C326" s="2"/>
      <c r="D326" s="3">
        <v>1043106</v>
      </c>
    </row>
    <row r="327" spans="1:4">
      <c r="A327" s="5">
        <v>43951</v>
      </c>
      <c r="B327" s="1" t="s">
        <v>103</v>
      </c>
      <c r="C327" s="1">
        <v>59597</v>
      </c>
      <c r="D327" s="3">
        <v>1073152</v>
      </c>
    </row>
    <row r="328" spans="1:4">
      <c r="A328" s="6"/>
      <c r="B328" s="1" t="s">
        <v>120</v>
      </c>
      <c r="C328" s="2"/>
      <c r="D328" s="3">
        <v>1073152</v>
      </c>
    </row>
    <row r="329" spans="1:4">
      <c r="A329" s="1" t="s">
        <v>304</v>
      </c>
      <c r="B329" s="2"/>
      <c r="C329" s="2"/>
      <c r="D329" s="3">
        <v>1073152</v>
      </c>
    </row>
    <row r="330" spans="1:4">
      <c r="A330" s="5">
        <v>43952</v>
      </c>
      <c r="B330" s="1" t="s">
        <v>104</v>
      </c>
      <c r="C330" s="1">
        <v>61406</v>
      </c>
      <c r="D330" s="3">
        <v>1105960</v>
      </c>
    </row>
    <row r="331" spans="1:4">
      <c r="A331" s="6"/>
      <c r="B331" s="1" t="s">
        <v>121</v>
      </c>
      <c r="C331" s="2"/>
      <c r="D331" s="3">
        <v>1105960</v>
      </c>
    </row>
    <row r="332" spans="1:4">
      <c r="A332" s="1" t="s">
        <v>305</v>
      </c>
      <c r="B332" s="2"/>
      <c r="C332" s="2"/>
      <c r="D332" s="3">
        <v>1105960</v>
      </c>
    </row>
    <row r="333" spans="1:4">
      <c r="A333" s="5">
        <v>43953</v>
      </c>
      <c r="B333" s="1" t="s">
        <v>104</v>
      </c>
      <c r="C333" s="1">
        <v>62933</v>
      </c>
      <c r="D333" s="3">
        <v>1135156</v>
      </c>
    </row>
    <row r="334" spans="1:4">
      <c r="A334" s="6"/>
      <c r="B334" s="1" t="s">
        <v>121</v>
      </c>
      <c r="C334" s="2"/>
      <c r="D334" s="3">
        <v>1135156</v>
      </c>
    </row>
    <row r="335" spans="1:4">
      <c r="A335" s="1" t="s">
        <v>306</v>
      </c>
      <c r="B335" s="2"/>
      <c r="C335" s="2"/>
      <c r="D335" s="3">
        <v>1135156</v>
      </c>
    </row>
    <row r="336" spans="1:4">
      <c r="A336" s="5">
        <v>43954</v>
      </c>
      <c r="B336" s="1" t="s">
        <v>104</v>
      </c>
      <c r="C336" s="1">
        <v>64181</v>
      </c>
      <c r="D336" s="3">
        <v>1160945</v>
      </c>
    </row>
    <row r="337" spans="1:4">
      <c r="A337" s="6"/>
      <c r="B337" s="1" t="s">
        <v>121</v>
      </c>
      <c r="C337" s="2"/>
      <c r="D337" s="3">
        <v>1160945</v>
      </c>
    </row>
    <row r="338" spans="1:4">
      <c r="A338" s="1" t="s">
        <v>307</v>
      </c>
      <c r="B338" s="2"/>
      <c r="C338" s="2"/>
      <c r="D338" s="3">
        <v>1160945</v>
      </c>
    </row>
    <row r="339" spans="1:4">
      <c r="A339" s="5">
        <v>43955</v>
      </c>
      <c r="B339" s="1" t="s">
        <v>104</v>
      </c>
      <c r="C339" s="1">
        <v>65209</v>
      </c>
      <c r="D339" s="3">
        <v>1183140</v>
      </c>
    </row>
    <row r="340" spans="1:4">
      <c r="A340" s="6"/>
      <c r="B340" s="1" t="s">
        <v>121</v>
      </c>
      <c r="C340" s="2"/>
      <c r="D340" s="3">
        <v>1183140</v>
      </c>
    </row>
    <row r="341" spans="1:4">
      <c r="A341" s="1" t="s">
        <v>308</v>
      </c>
      <c r="B341" s="2"/>
      <c r="C341" s="2"/>
      <c r="D341" s="3">
        <v>1183140</v>
      </c>
    </row>
    <row r="342" spans="1:4">
      <c r="A342" s="5">
        <v>43956</v>
      </c>
      <c r="B342" s="1" t="s">
        <v>104</v>
      </c>
      <c r="C342" s="1">
        <v>67699</v>
      </c>
      <c r="D342" s="3">
        <v>1205484</v>
      </c>
    </row>
    <row r="343" spans="1:4">
      <c r="A343" s="6"/>
      <c r="B343" s="1" t="s">
        <v>121</v>
      </c>
      <c r="C343" s="2"/>
      <c r="D343" s="3">
        <v>1205484</v>
      </c>
    </row>
    <row r="344" spans="1:4">
      <c r="A344" s="1" t="s">
        <v>309</v>
      </c>
      <c r="B344" s="2"/>
      <c r="C344" s="2"/>
      <c r="D344" s="3">
        <v>1205484</v>
      </c>
    </row>
    <row r="345" spans="1:4">
      <c r="A345" s="5">
        <v>43957</v>
      </c>
      <c r="B345" s="1" t="s">
        <v>104</v>
      </c>
      <c r="C345" s="1">
        <v>69617</v>
      </c>
      <c r="D345" s="3">
        <v>1230740</v>
      </c>
    </row>
    <row r="346" spans="1:4">
      <c r="A346" s="6"/>
      <c r="B346" s="1" t="s">
        <v>121</v>
      </c>
      <c r="C346" s="2"/>
      <c r="D346" s="3">
        <v>1230740</v>
      </c>
    </row>
    <row r="347" spans="1:4">
      <c r="A347" s="1" t="s">
        <v>310</v>
      </c>
      <c r="B347" s="2"/>
      <c r="C347" s="2"/>
      <c r="D347" s="3">
        <v>1230740</v>
      </c>
    </row>
    <row r="348" spans="1:4">
      <c r="A348" s="5">
        <v>43958</v>
      </c>
      <c r="B348" s="1" t="s">
        <v>104</v>
      </c>
      <c r="C348" s="1">
        <v>72365</v>
      </c>
      <c r="D348" s="3">
        <v>1257969</v>
      </c>
    </row>
    <row r="349" spans="1:4">
      <c r="A349" s="6"/>
      <c r="B349" s="1" t="s">
        <v>121</v>
      </c>
      <c r="C349" s="2"/>
      <c r="D349" s="3">
        <v>1257969</v>
      </c>
    </row>
    <row r="350" spans="1:4">
      <c r="A350" s="1" t="s">
        <v>311</v>
      </c>
      <c r="B350" s="2"/>
      <c r="C350" s="2"/>
      <c r="D350" s="3">
        <v>1257969</v>
      </c>
    </row>
    <row r="351" spans="1:4">
      <c r="A351" s="5">
        <v>43959</v>
      </c>
      <c r="B351" s="1" t="s">
        <v>104</v>
      </c>
      <c r="C351" s="1">
        <v>74149</v>
      </c>
      <c r="D351" s="3">
        <v>1285166</v>
      </c>
    </row>
    <row r="352" spans="1:4">
      <c r="A352" s="6"/>
      <c r="B352" s="1" t="s">
        <v>121</v>
      </c>
      <c r="C352" s="2"/>
      <c r="D352" s="3">
        <v>1285166</v>
      </c>
    </row>
    <row r="353" spans="1:4">
      <c r="A353" s="1" t="s">
        <v>312</v>
      </c>
      <c r="B353" s="2"/>
      <c r="C353" s="2"/>
      <c r="D353" s="3">
        <v>1285166</v>
      </c>
    </row>
    <row r="354" spans="1:4">
      <c r="A354" s="5">
        <v>43960</v>
      </c>
      <c r="B354" s="1" t="s">
        <v>104</v>
      </c>
      <c r="C354" s="1">
        <v>75605</v>
      </c>
      <c r="D354" s="3">
        <v>1310486</v>
      </c>
    </row>
    <row r="355" spans="1:4">
      <c r="A355" s="6"/>
      <c r="B355" s="1" t="s">
        <v>121</v>
      </c>
      <c r="C355" s="2"/>
      <c r="D355" s="3">
        <v>1310486</v>
      </c>
    </row>
    <row r="356" spans="1:4">
      <c r="A356" s="1" t="s">
        <v>313</v>
      </c>
      <c r="B356" s="2"/>
      <c r="C356" s="2"/>
      <c r="D356" s="3">
        <v>1310486</v>
      </c>
    </row>
    <row r="357" spans="1:4">
      <c r="A357" s="5">
        <v>43961</v>
      </c>
      <c r="B357" s="1" t="s">
        <v>104</v>
      </c>
      <c r="C357" s="1">
        <v>76640</v>
      </c>
      <c r="D357" s="3">
        <v>1331602</v>
      </c>
    </row>
    <row r="358" spans="1:4">
      <c r="A358" s="6"/>
      <c r="B358" s="1" t="s">
        <v>121</v>
      </c>
      <c r="C358" s="2"/>
      <c r="D358" s="3">
        <v>1331602</v>
      </c>
    </row>
    <row r="359" spans="1:4">
      <c r="A359" s="1" t="s">
        <v>314</v>
      </c>
      <c r="B359" s="2"/>
      <c r="C359" s="2"/>
      <c r="D359" s="3">
        <v>1331602</v>
      </c>
    </row>
    <row r="360" spans="1:4">
      <c r="A360" s="5">
        <v>43962</v>
      </c>
      <c r="B360" s="1" t="s">
        <v>104</v>
      </c>
      <c r="C360" s="1">
        <v>77531</v>
      </c>
      <c r="D360" s="3">
        <v>1349742</v>
      </c>
    </row>
    <row r="361" spans="1:4">
      <c r="A361" s="6"/>
      <c r="B361" s="1" t="s">
        <v>121</v>
      </c>
      <c r="C361" s="2"/>
      <c r="D361" s="3">
        <v>1349742</v>
      </c>
    </row>
    <row r="362" spans="1:4">
      <c r="A362" s="1" t="s">
        <v>315</v>
      </c>
      <c r="B362" s="2"/>
      <c r="C362" s="2"/>
      <c r="D362" s="3">
        <v>1349742</v>
      </c>
    </row>
    <row r="363" spans="1:4">
      <c r="A363" s="5">
        <v>43963</v>
      </c>
      <c r="B363" s="1" t="s">
        <v>104</v>
      </c>
      <c r="C363" s="1">
        <v>79040</v>
      </c>
      <c r="D363" s="3">
        <v>1372184</v>
      </c>
    </row>
    <row r="364" spans="1:4">
      <c r="A364" s="6"/>
      <c r="B364" s="1" t="s">
        <v>121</v>
      </c>
      <c r="C364" s="2"/>
      <c r="D364" s="3">
        <v>1372184</v>
      </c>
    </row>
    <row r="365" spans="1:4">
      <c r="A365" s="1" t="s">
        <v>316</v>
      </c>
      <c r="B365" s="2"/>
      <c r="C365" s="2"/>
      <c r="D365" s="3">
        <v>1372184</v>
      </c>
    </row>
    <row r="366" spans="1:4">
      <c r="A366" s="5">
        <v>43964</v>
      </c>
      <c r="B366" s="1" t="s">
        <v>104</v>
      </c>
      <c r="C366" s="1">
        <v>80770</v>
      </c>
      <c r="D366" s="3">
        <v>1393684</v>
      </c>
    </row>
    <row r="367" spans="1:4">
      <c r="A367" s="6"/>
      <c r="B367" s="1" t="s">
        <v>121</v>
      </c>
      <c r="C367" s="2"/>
      <c r="D367" s="3">
        <v>1393684</v>
      </c>
    </row>
    <row r="368" spans="1:4">
      <c r="A368" s="1" t="s">
        <v>317</v>
      </c>
      <c r="B368" s="2"/>
      <c r="C368" s="2"/>
      <c r="D368" s="3">
        <v>1393684</v>
      </c>
    </row>
    <row r="369" spans="1:4">
      <c r="A369" s="5">
        <v>43965</v>
      </c>
      <c r="B369" s="1" t="s">
        <v>104</v>
      </c>
      <c r="C369" s="1">
        <v>82623</v>
      </c>
      <c r="D369" s="3">
        <v>1420457</v>
      </c>
    </row>
    <row r="370" spans="1:4">
      <c r="A370" s="6"/>
      <c r="B370" s="1" t="s">
        <v>121</v>
      </c>
      <c r="C370" s="2"/>
      <c r="D370" s="3">
        <v>1420457</v>
      </c>
    </row>
    <row r="371" spans="1:4">
      <c r="A371" s="1" t="s">
        <v>318</v>
      </c>
      <c r="B371" s="2"/>
      <c r="C371" s="2"/>
      <c r="D371" s="3">
        <v>1420457</v>
      </c>
    </row>
    <row r="372" spans="1:4">
      <c r="A372" s="5">
        <v>43966</v>
      </c>
      <c r="B372" s="1" t="s">
        <v>104</v>
      </c>
      <c r="C372" s="1">
        <v>84161</v>
      </c>
      <c r="D372" s="3">
        <v>1445947</v>
      </c>
    </row>
    <row r="373" spans="1:4">
      <c r="A373" s="6"/>
      <c r="B373" s="1" t="s">
        <v>121</v>
      </c>
      <c r="C373" s="2"/>
      <c r="D373" s="3">
        <v>1445947</v>
      </c>
    </row>
    <row r="374" spans="1:4">
      <c r="A374" s="1" t="s">
        <v>319</v>
      </c>
      <c r="B374" s="2"/>
      <c r="C374" s="2"/>
      <c r="D374" s="3">
        <v>1445947</v>
      </c>
    </row>
    <row r="375" spans="1:4">
      <c r="A375" s="5">
        <v>43967</v>
      </c>
      <c r="B375" s="1" t="s">
        <v>104</v>
      </c>
      <c r="C375" s="1">
        <v>85398</v>
      </c>
      <c r="D375" s="3">
        <v>1469690</v>
      </c>
    </row>
    <row r="376" spans="1:4">
      <c r="A376" s="6"/>
      <c r="B376" s="1" t="s">
        <v>121</v>
      </c>
      <c r="C376" s="2"/>
      <c r="D376" s="3">
        <v>1469690</v>
      </c>
    </row>
    <row r="377" spans="1:4">
      <c r="A377" s="1" t="s">
        <v>320</v>
      </c>
      <c r="B377" s="2"/>
      <c r="C377" s="2"/>
      <c r="D377" s="3">
        <v>1469690</v>
      </c>
    </row>
    <row r="378" spans="1:4">
      <c r="A378" s="5">
        <v>43968</v>
      </c>
      <c r="B378" s="1" t="s">
        <v>104</v>
      </c>
      <c r="C378" s="1">
        <v>86271</v>
      </c>
      <c r="D378" s="3">
        <v>1490126</v>
      </c>
    </row>
    <row r="379" spans="1:4">
      <c r="A379" s="6"/>
      <c r="B379" s="1" t="s">
        <v>121</v>
      </c>
      <c r="C379" s="2"/>
      <c r="D379" s="3">
        <v>1490126</v>
      </c>
    </row>
    <row r="380" spans="1:4">
      <c r="A380" s="1" t="s">
        <v>321</v>
      </c>
      <c r="B380" s="2"/>
      <c r="C380" s="2"/>
      <c r="D380" s="3">
        <v>1490126</v>
      </c>
    </row>
    <row r="381" spans="1:4">
      <c r="A381" s="5">
        <v>43969</v>
      </c>
      <c r="B381" s="1" t="s">
        <v>104</v>
      </c>
      <c r="C381" s="1">
        <v>87125</v>
      </c>
      <c r="D381" s="3">
        <v>1510723</v>
      </c>
    </row>
    <row r="382" spans="1:4">
      <c r="A382" s="6"/>
      <c r="B382" s="1" t="s">
        <v>121</v>
      </c>
      <c r="C382" s="2"/>
      <c r="D382" s="3">
        <v>1510723</v>
      </c>
    </row>
    <row r="383" spans="1:4">
      <c r="A383" s="1" t="s">
        <v>322</v>
      </c>
      <c r="B383" s="2"/>
      <c r="C383" s="2"/>
      <c r="D383" s="3">
        <v>1510723</v>
      </c>
    </row>
    <row r="384" spans="1:4">
      <c r="A384" s="5">
        <v>43970</v>
      </c>
      <c r="B384" s="1" t="s">
        <v>104</v>
      </c>
      <c r="C384" s="1">
        <v>88442</v>
      </c>
      <c r="D384" s="3">
        <v>1531410</v>
      </c>
    </row>
    <row r="385" spans="1:4">
      <c r="A385" s="6"/>
      <c r="B385" s="1" t="s">
        <v>121</v>
      </c>
      <c r="C385" s="2"/>
      <c r="D385" s="3">
        <v>1531410</v>
      </c>
    </row>
    <row r="386" spans="1:4">
      <c r="A386" s="1" t="s">
        <v>323</v>
      </c>
      <c r="B386" s="2"/>
      <c r="C386" s="2"/>
      <c r="D386" s="3">
        <v>1531410</v>
      </c>
    </row>
    <row r="387" spans="1:4">
      <c r="A387" s="5">
        <v>43971</v>
      </c>
      <c r="B387" s="1" t="s">
        <v>104</v>
      </c>
      <c r="C387" s="1">
        <v>89839</v>
      </c>
      <c r="D387" s="3">
        <v>1552703</v>
      </c>
    </row>
    <row r="388" spans="1:4">
      <c r="A388" s="6"/>
      <c r="B388" s="1" t="s">
        <v>121</v>
      </c>
      <c r="C388" s="2"/>
      <c r="D388" s="3">
        <v>1552703</v>
      </c>
    </row>
    <row r="389" spans="1:4">
      <c r="A389" s="1" t="s">
        <v>324</v>
      </c>
      <c r="B389" s="2"/>
      <c r="C389" s="2"/>
      <c r="D389" s="3">
        <v>1552703</v>
      </c>
    </row>
    <row r="390" spans="1:4">
      <c r="A390" s="5">
        <v>43972</v>
      </c>
      <c r="B390" s="1" t="s">
        <v>104</v>
      </c>
      <c r="C390" s="1">
        <v>91219</v>
      </c>
      <c r="D390" s="3">
        <v>1579534</v>
      </c>
    </row>
    <row r="391" spans="1:4">
      <c r="A391" s="6"/>
      <c r="B391" s="1" t="s">
        <v>121</v>
      </c>
      <c r="C391" s="2"/>
      <c r="D391" s="3">
        <v>1579534</v>
      </c>
    </row>
    <row r="392" spans="1:4">
      <c r="A392" s="1" t="s">
        <v>325</v>
      </c>
      <c r="B392" s="2"/>
      <c r="C392" s="2"/>
      <c r="D392" s="3">
        <v>1579534</v>
      </c>
    </row>
    <row r="393" spans="1:4">
      <c r="A393" s="5">
        <v>43973</v>
      </c>
      <c r="B393" s="1" t="s">
        <v>104</v>
      </c>
      <c r="C393" s="1">
        <v>92509</v>
      </c>
      <c r="D393" s="3">
        <v>1603649</v>
      </c>
    </row>
    <row r="394" spans="1:4">
      <c r="A394" s="6"/>
      <c r="B394" s="1" t="s">
        <v>121</v>
      </c>
      <c r="C394" s="2"/>
      <c r="D394" s="3">
        <v>1603649</v>
      </c>
    </row>
    <row r="395" spans="1:4">
      <c r="A395" s="1" t="s">
        <v>326</v>
      </c>
      <c r="B395" s="2"/>
      <c r="C395" s="2"/>
      <c r="D395" s="3">
        <v>1603649</v>
      </c>
    </row>
    <row r="396" spans="1:4">
      <c r="A396" s="5">
        <v>43974</v>
      </c>
      <c r="B396" s="1" t="s">
        <v>104</v>
      </c>
      <c r="C396" s="1">
        <v>93549</v>
      </c>
      <c r="D396" s="3">
        <v>1626210</v>
      </c>
    </row>
    <row r="397" spans="1:4">
      <c r="A397" s="6"/>
      <c r="B397" s="1" t="s">
        <v>121</v>
      </c>
      <c r="C397" s="2"/>
      <c r="D397" s="3">
        <v>1626210</v>
      </c>
    </row>
    <row r="398" spans="1:4">
      <c r="A398" s="1" t="s">
        <v>327</v>
      </c>
      <c r="B398" s="2"/>
      <c r="C398" s="2"/>
      <c r="D398" s="3">
        <v>1626210</v>
      </c>
    </row>
    <row r="399" spans="1:4">
      <c r="A399" s="5">
        <v>43975</v>
      </c>
      <c r="B399" s="1" t="s">
        <v>104</v>
      </c>
      <c r="C399" s="1">
        <v>94237</v>
      </c>
      <c r="D399" s="3">
        <v>1645272</v>
      </c>
    </row>
    <row r="400" spans="1:4">
      <c r="A400" s="6"/>
      <c r="B400" s="1" t="s">
        <v>121</v>
      </c>
      <c r="C400" s="2"/>
      <c r="D400" s="3">
        <v>1645272</v>
      </c>
    </row>
    <row r="401" spans="1:4">
      <c r="A401" s="1" t="s">
        <v>328</v>
      </c>
      <c r="B401" s="2"/>
      <c r="C401" s="2"/>
      <c r="D401" s="3">
        <v>1645272</v>
      </c>
    </row>
    <row r="402" spans="1:4">
      <c r="A402" s="5">
        <v>43976</v>
      </c>
      <c r="B402" s="1" t="s">
        <v>104</v>
      </c>
      <c r="C402" s="1">
        <v>94793</v>
      </c>
      <c r="D402" s="3">
        <v>1663827</v>
      </c>
    </row>
    <row r="403" spans="1:4">
      <c r="A403" s="6"/>
      <c r="B403" s="1" t="s">
        <v>121</v>
      </c>
      <c r="C403" s="2"/>
      <c r="D403" s="3">
        <v>1663827</v>
      </c>
    </row>
    <row r="404" spans="1:4">
      <c r="A404" s="1" t="s">
        <v>329</v>
      </c>
      <c r="B404" s="2"/>
      <c r="C404" s="2"/>
      <c r="D404" s="3">
        <v>1663827</v>
      </c>
    </row>
    <row r="405" spans="1:4">
      <c r="A405" s="5">
        <v>43977</v>
      </c>
      <c r="B405" s="1" t="s">
        <v>104</v>
      </c>
      <c r="C405" s="1">
        <v>95458</v>
      </c>
      <c r="D405" s="3">
        <v>1680517</v>
      </c>
    </row>
    <row r="406" spans="1:4">
      <c r="A406" s="6"/>
      <c r="B406" s="1" t="s">
        <v>121</v>
      </c>
      <c r="C406" s="2"/>
      <c r="D406" s="3">
        <v>1680517</v>
      </c>
    </row>
    <row r="407" spans="1:4">
      <c r="A407" s="1" t="s">
        <v>330</v>
      </c>
      <c r="B407" s="2"/>
      <c r="C407" s="2"/>
      <c r="D407" s="3">
        <v>1680517</v>
      </c>
    </row>
    <row r="408" spans="1:4">
      <c r="A408" s="5">
        <v>43978</v>
      </c>
      <c r="B408" s="1" t="s">
        <v>104</v>
      </c>
      <c r="C408" s="1">
        <v>96793</v>
      </c>
      <c r="D408" s="3">
        <v>1699689</v>
      </c>
    </row>
    <row r="409" spans="1:4">
      <c r="A409" s="6"/>
      <c r="B409" s="1" t="s">
        <v>121</v>
      </c>
      <c r="C409" s="2"/>
      <c r="D409" s="3">
        <v>1699689</v>
      </c>
    </row>
    <row r="410" spans="1:4">
      <c r="A410" s="1" t="s">
        <v>331</v>
      </c>
      <c r="B410" s="2"/>
      <c r="C410" s="2"/>
      <c r="D410" s="3">
        <v>1699689</v>
      </c>
    </row>
    <row r="411" spans="1:4">
      <c r="A411" s="5">
        <v>43979</v>
      </c>
      <c r="B411" s="1" t="s">
        <v>104</v>
      </c>
      <c r="C411" s="1">
        <v>98028</v>
      </c>
      <c r="D411" s="3">
        <v>1722488</v>
      </c>
    </row>
    <row r="412" spans="1:4">
      <c r="A412" s="6"/>
      <c r="B412" s="1" t="s">
        <v>121</v>
      </c>
      <c r="C412" s="2"/>
      <c r="D412" s="3">
        <v>1722488</v>
      </c>
    </row>
    <row r="413" spans="1:4">
      <c r="A413" s="1" t="s">
        <v>332</v>
      </c>
      <c r="B413" s="2"/>
      <c r="C413" s="2"/>
      <c r="D413" s="3">
        <v>1722488</v>
      </c>
    </row>
    <row r="414" spans="1:4">
      <c r="A414" s="5">
        <v>43980</v>
      </c>
      <c r="B414" s="1" t="s">
        <v>104</v>
      </c>
      <c r="C414" s="1">
        <v>99202</v>
      </c>
      <c r="D414" s="3">
        <v>1746106</v>
      </c>
    </row>
    <row r="415" spans="1:4">
      <c r="A415" s="6"/>
      <c r="B415" s="1" t="s">
        <v>121</v>
      </c>
      <c r="C415" s="2"/>
      <c r="D415" s="3">
        <v>1746106</v>
      </c>
    </row>
    <row r="416" spans="1:4">
      <c r="A416" s="1" t="s">
        <v>333</v>
      </c>
      <c r="B416" s="2"/>
      <c r="C416" s="2"/>
      <c r="D416" s="3">
        <v>1746106</v>
      </c>
    </row>
    <row r="417" spans="1:4">
      <c r="A417" s="5">
        <v>43981</v>
      </c>
      <c r="B417" s="1" t="s">
        <v>104</v>
      </c>
      <c r="C417" s="1">
        <v>100125</v>
      </c>
      <c r="D417" s="3">
        <v>1769702</v>
      </c>
    </row>
    <row r="418" spans="1:4">
      <c r="A418" s="6"/>
      <c r="B418" s="1" t="s">
        <v>121</v>
      </c>
      <c r="C418" s="2"/>
      <c r="D418" s="3">
        <v>1769702</v>
      </c>
    </row>
    <row r="419" spans="1:4">
      <c r="A419" s="1" t="s">
        <v>334</v>
      </c>
      <c r="B419" s="2"/>
      <c r="C419" s="2"/>
      <c r="D419" s="3">
        <v>1769702</v>
      </c>
    </row>
    <row r="420" spans="1:4">
      <c r="A420" s="5">
        <v>43982</v>
      </c>
      <c r="B420" s="1" t="s">
        <v>104</v>
      </c>
      <c r="C420" s="1">
        <v>100780</v>
      </c>
      <c r="D420" s="3">
        <v>1791343</v>
      </c>
    </row>
    <row r="421" spans="1:4">
      <c r="A421" s="6"/>
      <c r="B421" s="1" t="s">
        <v>121</v>
      </c>
      <c r="C421" s="2"/>
      <c r="D421" s="3">
        <v>1791343</v>
      </c>
    </row>
    <row r="422" spans="1:4">
      <c r="A422" s="1" t="s">
        <v>335</v>
      </c>
      <c r="B422" s="2"/>
      <c r="C422" s="2"/>
      <c r="D422" s="3">
        <v>1791343</v>
      </c>
    </row>
    <row r="423" spans="1:4">
      <c r="A423" s="5">
        <v>43983</v>
      </c>
      <c r="B423" s="1" t="s">
        <v>105</v>
      </c>
      <c r="C423" s="1">
        <v>101459</v>
      </c>
      <c r="D423" s="3">
        <v>1811444</v>
      </c>
    </row>
    <row r="424" spans="1:4">
      <c r="A424" s="6"/>
      <c r="B424" s="1" t="s">
        <v>122</v>
      </c>
      <c r="C424" s="2"/>
      <c r="D424" s="3">
        <v>1811444</v>
      </c>
    </row>
    <row r="425" spans="1:4">
      <c r="A425" s="1" t="s">
        <v>336</v>
      </c>
      <c r="B425" s="2"/>
      <c r="C425" s="2"/>
      <c r="D425" s="3">
        <v>1811444</v>
      </c>
    </row>
    <row r="426" spans="1:4">
      <c r="A426" s="5">
        <v>43984</v>
      </c>
      <c r="B426" s="1" t="s">
        <v>105</v>
      </c>
      <c r="C426" s="1">
        <v>102430</v>
      </c>
      <c r="D426" s="3">
        <v>1831323</v>
      </c>
    </row>
    <row r="427" spans="1:4">
      <c r="A427" s="6"/>
      <c r="B427" s="1" t="s">
        <v>122</v>
      </c>
      <c r="C427" s="2"/>
      <c r="D427" s="3">
        <v>1831323</v>
      </c>
    </row>
    <row r="428" spans="1:4">
      <c r="A428" s="1" t="s">
        <v>337</v>
      </c>
      <c r="B428" s="2"/>
      <c r="C428" s="2"/>
      <c r="D428" s="3">
        <v>1831323</v>
      </c>
    </row>
    <row r="429" spans="1:4">
      <c r="A429" s="5">
        <v>43985</v>
      </c>
      <c r="B429" s="1" t="s">
        <v>105</v>
      </c>
      <c r="C429" s="1">
        <v>103405</v>
      </c>
      <c r="D429" s="3">
        <v>1851505</v>
      </c>
    </row>
    <row r="430" spans="1:4">
      <c r="A430" s="6"/>
      <c r="B430" s="1" t="s">
        <v>122</v>
      </c>
      <c r="C430" s="2"/>
      <c r="D430" s="3">
        <v>1851505</v>
      </c>
    </row>
    <row r="431" spans="1:4">
      <c r="A431" s="1" t="s">
        <v>338</v>
      </c>
      <c r="B431" s="2"/>
      <c r="C431" s="2"/>
      <c r="D431" s="3">
        <v>1851505</v>
      </c>
    </row>
    <row r="432" spans="1:4">
      <c r="A432" s="5">
        <v>43986</v>
      </c>
      <c r="B432" s="1" t="s">
        <v>105</v>
      </c>
      <c r="C432" s="1">
        <v>104288</v>
      </c>
      <c r="D432" s="3">
        <v>1871982</v>
      </c>
    </row>
    <row r="433" spans="1:4">
      <c r="A433" s="6"/>
      <c r="B433" s="1" t="s">
        <v>122</v>
      </c>
      <c r="C433" s="2"/>
      <c r="D433" s="3">
        <v>1871982</v>
      </c>
    </row>
    <row r="434" spans="1:4">
      <c r="A434" s="1" t="s">
        <v>339</v>
      </c>
      <c r="B434" s="2"/>
      <c r="C434" s="2"/>
      <c r="D434" s="3">
        <v>1871982</v>
      </c>
    </row>
    <row r="435" spans="1:4">
      <c r="A435" s="5">
        <v>43987</v>
      </c>
      <c r="B435" s="1" t="s">
        <v>105</v>
      </c>
      <c r="C435" s="1">
        <v>105123</v>
      </c>
      <c r="D435" s="3">
        <v>1895032</v>
      </c>
    </row>
    <row r="436" spans="1:4">
      <c r="A436" s="6"/>
      <c r="B436" s="1" t="s">
        <v>122</v>
      </c>
      <c r="C436" s="2"/>
      <c r="D436" s="3">
        <v>1895032</v>
      </c>
    </row>
    <row r="437" spans="1:4">
      <c r="A437" s="1" t="s">
        <v>340</v>
      </c>
      <c r="B437" s="2"/>
      <c r="C437" s="2"/>
      <c r="D437" s="3">
        <v>1895032</v>
      </c>
    </row>
    <row r="438" spans="1:4">
      <c r="A438" s="5">
        <v>43988</v>
      </c>
      <c r="B438" s="1" t="s">
        <v>105</v>
      </c>
      <c r="C438" s="1">
        <v>105837</v>
      </c>
      <c r="D438" s="3">
        <v>1917778</v>
      </c>
    </row>
    <row r="439" spans="1:4">
      <c r="A439" s="6"/>
      <c r="B439" s="1" t="s">
        <v>122</v>
      </c>
      <c r="C439" s="2"/>
      <c r="D439" s="3">
        <v>1917778</v>
      </c>
    </row>
    <row r="440" spans="1:4">
      <c r="A440" s="1" t="s">
        <v>341</v>
      </c>
      <c r="B440" s="2"/>
      <c r="C440" s="2"/>
      <c r="D440" s="3">
        <v>1917778</v>
      </c>
    </row>
    <row r="441" spans="1:4">
      <c r="A441" s="5">
        <v>43989</v>
      </c>
      <c r="B441" s="1" t="s">
        <v>105</v>
      </c>
      <c r="C441" s="1">
        <v>106284</v>
      </c>
      <c r="D441" s="3">
        <v>1936834</v>
      </c>
    </row>
    <row r="442" spans="1:4">
      <c r="A442" s="6"/>
      <c r="B442" s="1" t="s">
        <v>122</v>
      </c>
      <c r="C442" s="2"/>
      <c r="D442" s="3">
        <v>1936834</v>
      </c>
    </row>
    <row r="443" spans="1:4">
      <c r="A443" s="1" t="s">
        <v>342</v>
      </c>
      <c r="B443" s="2"/>
      <c r="C443" s="2"/>
      <c r="D443" s="3">
        <v>1936834</v>
      </c>
    </row>
    <row r="444" spans="1:4">
      <c r="A444" s="5">
        <v>43990</v>
      </c>
      <c r="B444" s="1" t="s">
        <v>105</v>
      </c>
      <c r="C444" s="1">
        <v>106959</v>
      </c>
      <c r="D444" s="3">
        <v>1953757</v>
      </c>
    </row>
    <row r="445" spans="1:4">
      <c r="A445" s="6"/>
      <c r="B445" s="1" t="s">
        <v>122</v>
      </c>
      <c r="C445" s="2"/>
      <c r="D445" s="3">
        <v>1953757</v>
      </c>
    </row>
    <row r="446" spans="1:4">
      <c r="A446" s="1" t="s">
        <v>343</v>
      </c>
      <c r="B446" s="2"/>
      <c r="C446" s="2"/>
      <c r="D446" s="3">
        <v>1953757</v>
      </c>
    </row>
    <row r="447" spans="1:4">
      <c r="A447" s="5">
        <v>43991</v>
      </c>
      <c r="B447" s="1" t="s">
        <v>105</v>
      </c>
      <c r="C447" s="1">
        <v>107845</v>
      </c>
      <c r="D447" s="3">
        <v>1970673</v>
      </c>
    </row>
    <row r="448" spans="1:4">
      <c r="A448" s="6"/>
      <c r="B448" s="1" t="s">
        <v>122</v>
      </c>
      <c r="C448" s="2"/>
      <c r="D448" s="3">
        <v>1970673</v>
      </c>
    </row>
    <row r="449" spans="1:4">
      <c r="A449" s="1" t="s">
        <v>344</v>
      </c>
      <c r="B449" s="2"/>
      <c r="C449" s="2"/>
      <c r="D449" s="3">
        <v>1970673</v>
      </c>
    </row>
    <row r="450" spans="1:4">
      <c r="A450" s="5">
        <v>43992</v>
      </c>
      <c r="B450" s="1" t="s">
        <v>105</v>
      </c>
      <c r="C450" s="1">
        <v>108738</v>
      </c>
      <c r="D450" s="3">
        <v>1991553</v>
      </c>
    </row>
    <row r="451" spans="1:4">
      <c r="A451" s="6"/>
      <c r="B451" s="1" t="s">
        <v>122</v>
      </c>
      <c r="C451" s="2"/>
      <c r="D451" s="3">
        <v>1991553</v>
      </c>
    </row>
    <row r="452" spans="1:4">
      <c r="A452" s="1" t="s">
        <v>345</v>
      </c>
      <c r="B452" s="2"/>
      <c r="C452" s="2"/>
      <c r="D452" s="3">
        <v>1991553</v>
      </c>
    </row>
    <row r="453" spans="1:4">
      <c r="A453" s="5">
        <v>43993</v>
      </c>
      <c r="B453" s="1" t="s">
        <v>105</v>
      </c>
      <c r="C453" s="1">
        <v>109634</v>
      </c>
      <c r="D453" s="3">
        <v>2013544</v>
      </c>
    </row>
    <row r="454" spans="1:4">
      <c r="A454" s="6"/>
      <c r="B454" s="1" t="s">
        <v>122</v>
      </c>
      <c r="C454" s="2"/>
      <c r="D454" s="3">
        <v>2013544</v>
      </c>
    </row>
    <row r="455" spans="1:4">
      <c r="A455" s="1" t="s">
        <v>346</v>
      </c>
      <c r="B455" s="2"/>
      <c r="C455" s="2"/>
      <c r="D455" s="3">
        <v>2013544</v>
      </c>
    </row>
    <row r="456" spans="1:4">
      <c r="A456" s="5">
        <v>43994</v>
      </c>
      <c r="B456" s="1" t="s">
        <v>105</v>
      </c>
      <c r="C456" s="1">
        <v>110400</v>
      </c>
      <c r="D456" s="3">
        <v>2036685</v>
      </c>
    </row>
    <row r="457" spans="1:4">
      <c r="A457" s="6"/>
      <c r="B457" s="1" t="s">
        <v>122</v>
      </c>
      <c r="C457" s="2"/>
      <c r="D457" s="3">
        <v>2036685</v>
      </c>
    </row>
    <row r="458" spans="1:4">
      <c r="A458" s="1" t="s">
        <v>347</v>
      </c>
      <c r="B458" s="2"/>
      <c r="C458" s="2"/>
      <c r="D458" s="3">
        <v>2036685</v>
      </c>
    </row>
    <row r="459" spans="1:4">
      <c r="A459" s="5">
        <v>43995</v>
      </c>
      <c r="B459" s="1" t="s">
        <v>105</v>
      </c>
      <c r="C459" s="1">
        <v>111094</v>
      </c>
      <c r="D459" s="3">
        <v>2062138</v>
      </c>
    </row>
    <row r="460" spans="1:4">
      <c r="A460" s="6"/>
      <c r="B460" s="1" t="s">
        <v>122</v>
      </c>
      <c r="C460" s="2"/>
      <c r="D460" s="3">
        <v>2062138</v>
      </c>
    </row>
    <row r="461" spans="1:4">
      <c r="A461" s="1" t="s">
        <v>348</v>
      </c>
      <c r="B461" s="2"/>
      <c r="C461" s="2"/>
      <c r="D461" s="3">
        <v>2062138</v>
      </c>
    </row>
    <row r="462" spans="1:4">
      <c r="A462" s="5">
        <v>43996</v>
      </c>
      <c r="B462" s="1" t="s">
        <v>105</v>
      </c>
      <c r="C462" s="1">
        <v>111449</v>
      </c>
      <c r="D462" s="3">
        <v>2083796</v>
      </c>
    </row>
    <row r="463" spans="1:4">
      <c r="A463" s="6"/>
      <c r="B463" s="1" t="s">
        <v>122</v>
      </c>
      <c r="C463" s="2"/>
      <c r="D463" s="3">
        <v>2083796</v>
      </c>
    </row>
    <row r="464" spans="1:4">
      <c r="A464" s="1" t="s">
        <v>349</v>
      </c>
      <c r="B464" s="2"/>
      <c r="C464" s="2"/>
      <c r="D464" s="3">
        <v>2083796</v>
      </c>
    </row>
    <row r="465" spans="1:4">
      <c r="A465" s="5">
        <v>43997</v>
      </c>
      <c r="B465" s="1" t="s">
        <v>105</v>
      </c>
      <c r="C465" s="1">
        <v>111834</v>
      </c>
      <c r="D465" s="3">
        <v>2102051</v>
      </c>
    </row>
    <row r="466" spans="1:4">
      <c r="A466" s="6"/>
      <c r="B466" s="1" t="s">
        <v>122</v>
      </c>
      <c r="C466" s="2"/>
      <c r="D466" s="3">
        <v>2102051</v>
      </c>
    </row>
    <row r="467" spans="1:4">
      <c r="A467" s="1" t="s">
        <v>350</v>
      </c>
      <c r="B467" s="2"/>
      <c r="C467" s="2"/>
      <c r="D467" s="3">
        <v>2102051</v>
      </c>
    </row>
    <row r="468" spans="1:4">
      <c r="A468" s="5">
        <v>43998</v>
      </c>
      <c r="B468" s="1" t="s">
        <v>105</v>
      </c>
      <c r="C468" s="1">
        <v>112554</v>
      </c>
      <c r="D468" s="3">
        <v>2124889</v>
      </c>
    </row>
    <row r="469" spans="1:4">
      <c r="A469" s="6"/>
      <c r="B469" s="1" t="s">
        <v>122</v>
      </c>
      <c r="C469" s="2"/>
      <c r="D469" s="3">
        <v>2124889</v>
      </c>
    </row>
    <row r="470" spans="1:4">
      <c r="A470" s="1" t="s">
        <v>351</v>
      </c>
      <c r="B470" s="2"/>
      <c r="C470" s="2"/>
      <c r="D470" s="3">
        <v>2124889</v>
      </c>
    </row>
    <row r="471" spans="1:4">
      <c r="A471" s="5">
        <v>43999</v>
      </c>
      <c r="B471" s="1" t="s">
        <v>105</v>
      </c>
      <c r="C471" s="1">
        <v>113334</v>
      </c>
      <c r="D471" s="3">
        <v>2149042</v>
      </c>
    </row>
    <row r="472" spans="1:4">
      <c r="A472" s="6"/>
      <c r="B472" s="1" t="s">
        <v>122</v>
      </c>
      <c r="C472" s="2"/>
      <c r="D472" s="3">
        <v>2149042</v>
      </c>
    </row>
    <row r="473" spans="1:4">
      <c r="A473" s="1" t="s">
        <v>352</v>
      </c>
      <c r="B473" s="2"/>
      <c r="C473" s="2"/>
      <c r="D473" s="3">
        <v>2149042</v>
      </c>
    </row>
    <row r="474" spans="1:4">
      <c r="A474" s="5">
        <v>44000</v>
      </c>
      <c r="B474" s="1" t="s">
        <v>105</v>
      </c>
      <c r="C474" s="1">
        <v>114016</v>
      </c>
      <c r="D474" s="3">
        <v>2176084</v>
      </c>
    </row>
    <row r="475" spans="1:4">
      <c r="A475" s="6"/>
      <c r="B475" s="1" t="s">
        <v>122</v>
      </c>
      <c r="C475" s="2"/>
      <c r="D475" s="3">
        <v>2176084</v>
      </c>
    </row>
    <row r="476" spans="1:4">
      <c r="A476" s="1" t="s">
        <v>353</v>
      </c>
      <c r="B476" s="2"/>
      <c r="C476" s="2"/>
      <c r="D476" s="3">
        <v>2176084</v>
      </c>
    </row>
    <row r="477" spans="1:4">
      <c r="A477" s="5">
        <v>44001</v>
      </c>
      <c r="B477" s="1" t="s">
        <v>105</v>
      </c>
      <c r="C477" s="1">
        <v>114668</v>
      </c>
      <c r="D477" s="3">
        <v>2206949</v>
      </c>
    </row>
    <row r="478" spans="1:4">
      <c r="A478" s="6"/>
      <c r="B478" s="1" t="s">
        <v>122</v>
      </c>
      <c r="C478" s="2"/>
      <c r="D478" s="3">
        <v>2206949</v>
      </c>
    </row>
    <row r="479" spans="1:4">
      <c r="A479" s="1" t="s">
        <v>354</v>
      </c>
      <c r="B479" s="2"/>
      <c r="C479" s="2"/>
      <c r="D479" s="3">
        <v>2206949</v>
      </c>
    </row>
    <row r="480" spans="1:4">
      <c r="A480" s="5">
        <v>44002</v>
      </c>
      <c r="B480" s="1" t="s">
        <v>105</v>
      </c>
      <c r="C480" s="1">
        <v>115283</v>
      </c>
      <c r="D480" s="3">
        <v>2239185</v>
      </c>
    </row>
    <row r="481" spans="1:4">
      <c r="A481" s="6"/>
      <c r="B481" s="1" t="s">
        <v>122</v>
      </c>
      <c r="C481" s="2"/>
      <c r="D481" s="3">
        <v>2239185</v>
      </c>
    </row>
    <row r="482" spans="1:4">
      <c r="A482" s="1" t="s">
        <v>355</v>
      </c>
      <c r="B482" s="2"/>
      <c r="C482" s="2"/>
      <c r="D482" s="3">
        <v>2239185</v>
      </c>
    </row>
    <row r="483" spans="1:4">
      <c r="A483" s="5">
        <v>44003</v>
      </c>
      <c r="B483" s="1" t="s">
        <v>105</v>
      </c>
      <c r="C483" s="1">
        <v>115576</v>
      </c>
      <c r="D483" s="3">
        <v>2268373</v>
      </c>
    </row>
    <row r="484" spans="1:4">
      <c r="A484" s="6"/>
      <c r="B484" s="1" t="s">
        <v>122</v>
      </c>
      <c r="C484" s="2"/>
      <c r="D484" s="3">
        <v>2268373</v>
      </c>
    </row>
    <row r="485" spans="1:4">
      <c r="A485" s="1" t="s">
        <v>356</v>
      </c>
      <c r="B485" s="2"/>
      <c r="C485" s="2"/>
      <c r="D485" s="3">
        <v>2268373</v>
      </c>
    </row>
    <row r="486" spans="1:4">
      <c r="A486" s="5">
        <v>44004</v>
      </c>
      <c r="B486" s="1" t="s">
        <v>105</v>
      </c>
      <c r="C486" s="1">
        <v>115864</v>
      </c>
      <c r="D486" s="3">
        <v>2295202</v>
      </c>
    </row>
    <row r="487" spans="1:4">
      <c r="A487" s="6"/>
      <c r="B487" s="1" t="s">
        <v>122</v>
      </c>
      <c r="C487" s="2"/>
      <c r="D487" s="3">
        <v>2295202</v>
      </c>
    </row>
    <row r="488" spans="1:4">
      <c r="A488" s="1" t="s">
        <v>357</v>
      </c>
      <c r="B488" s="2"/>
      <c r="C488" s="2"/>
      <c r="D488" s="3">
        <v>2295202</v>
      </c>
    </row>
    <row r="489" spans="1:4">
      <c r="A489" s="5">
        <v>44005</v>
      </c>
      <c r="B489" s="1" t="s">
        <v>105</v>
      </c>
      <c r="C489" s="1">
        <v>116588</v>
      </c>
      <c r="D489" s="3">
        <v>2328649</v>
      </c>
    </row>
    <row r="490" spans="1:4">
      <c r="A490" s="6"/>
      <c r="B490" s="1" t="s">
        <v>122</v>
      </c>
      <c r="C490" s="2"/>
      <c r="D490" s="3">
        <v>2328649</v>
      </c>
    </row>
    <row r="491" spans="1:4">
      <c r="A491" s="1" t="s">
        <v>358</v>
      </c>
      <c r="B491" s="2"/>
      <c r="C491" s="2"/>
      <c r="D491" s="3">
        <v>2328649</v>
      </c>
    </row>
    <row r="492" spans="1:4">
      <c r="A492" s="5">
        <v>44006</v>
      </c>
      <c r="B492" s="1" t="s">
        <v>105</v>
      </c>
      <c r="C492" s="1">
        <v>117292</v>
      </c>
      <c r="D492" s="3">
        <v>2367766</v>
      </c>
    </row>
    <row r="493" spans="1:4">
      <c r="A493" s="6"/>
      <c r="B493" s="1" t="s">
        <v>122</v>
      </c>
      <c r="C493" s="2"/>
      <c r="D493" s="3">
        <v>2367766</v>
      </c>
    </row>
    <row r="494" spans="1:4">
      <c r="A494" s="1" t="s">
        <v>359</v>
      </c>
      <c r="B494" s="2"/>
      <c r="C494" s="2"/>
      <c r="D494" s="3">
        <v>2367766</v>
      </c>
    </row>
    <row r="495" spans="1:4">
      <c r="A495" s="5">
        <v>44007</v>
      </c>
      <c r="B495" s="1" t="s">
        <v>105</v>
      </c>
      <c r="C495" s="1">
        <v>117940</v>
      </c>
      <c r="D495" s="3">
        <v>2407473</v>
      </c>
    </row>
    <row r="496" spans="1:4">
      <c r="A496" s="6"/>
      <c r="B496" s="1" t="s">
        <v>122</v>
      </c>
      <c r="C496" s="2"/>
      <c r="D496" s="3">
        <v>2407473</v>
      </c>
    </row>
    <row r="497" spans="1:4">
      <c r="A497" s="1" t="s">
        <v>360</v>
      </c>
      <c r="B497" s="2"/>
      <c r="C497" s="2"/>
      <c r="D497" s="3">
        <v>2407473</v>
      </c>
    </row>
    <row r="498" spans="1:4">
      <c r="A498" s="5">
        <v>44008</v>
      </c>
      <c r="B498" s="1" t="s">
        <v>105</v>
      </c>
      <c r="C498" s="1">
        <v>118558</v>
      </c>
      <c r="D498" s="3">
        <v>2451813</v>
      </c>
    </row>
    <row r="499" spans="1:4">
      <c r="A499" s="6"/>
      <c r="B499" s="1" t="s">
        <v>122</v>
      </c>
      <c r="C499" s="2"/>
      <c r="D499" s="3">
        <v>2451813</v>
      </c>
    </row>
    <row r="500" spans="1:4">
      <c r="A500" s="1" t="s">
        <v>361</v>
      </c>
      <c r="B500" s="2"/>
      <c r="C500" s="2"/>
      <c r="D500" s="3">
        <v>2451813</v>
      </c>
    </row>
    <row r="501" spans="1:4">
      <c r="A501" s="5">
        <v>44009</v>
      </c>
      <c r="B501" s="1" t="s">
        <v>105</v>
      </c>
      <c r="C501" s="1">
        <v>119066</v>
      </c>
      <c r="D501" s="3">
        <v>2494871</v>
      </c>
    </row>
    <row r="502" spans="1:4">
      <c r="A502" s="6"/>
      <c r="B502" s="1" t="s">
        <v>122</v>
      </c>
      <c r="C502" s="2"/>
      <c r="D502" s="3">
        <v>2494871</v>
      </c>
    </row>
    <row r="503" spans="1:4">
      <c r="A503" s="1" t="s">
        <v>362</v>
      </c>
      <c r="B503" s="2"/>
      <c r="C503" s="2"/>
      <c r="D503" s="3">
        <v>2494871</v>
      </c>
    </row>
    <row r="504" spans="1:4">
      <c r="A504" s="5">
        <v>44010</v>
      </c>
      <c r="B504" s="1" t="s">
        <v>105</v>
      </c>
      <c r="C504" s="1">
        <v>119339</v>
      </c>
      <c r="D504" s="3">
        <v>2536616</v>
      </c>
    </row>
    <row r="505" spans="1:4">
      <c r="A505" s="6"/>
      <c r="B505" s="1" t="s">
        <v>122</v>
      </c>
      <c r="C505" s="2"/>
      <c r="D505" s="3">
        <v>2536616</v>
      </c>
    </row>
    <row r="506" spans="1:4">
      <c r="A506" s="1" t="s">
        <v>363</v>
      </c>
      <c r="B506" s="2"/>
      <c r="C506" s="2"/>
      <c r="D506" s="3">
        <v>2536616</v>
      </c>
    </row>
    <row r="507" spans="1:4">
      <c r="A507" s="5">
        <v>44011</v>
      </c>
      <c r="B507" s="1" t="s">
        <v>105</v>
      </c>
      <c r="C507" s="1">
        <v>119675</v>
      </c>
      <c r="D507" s="3">
        <v>2576014</v>
      </c>
    </row>
    <row r="508" spans="1:4">
      <c r="A508" s="6"/>
      <c r="B508" s="1" t="s">
        <v>122</v>
      </c>
      <c r="C508" s="2"/>
      <c r="D508" s="3">
        <v>2576014</v>
      </c>
    </row>
    <row r="509" spans="1:4">
      <c r="A509" s="1" t="s">
        <v>364</v>
      </c>
      <c r="B509" s="2"/>
      <c r="C509" s="2"/>
      <c r="D509" s="3">
        <v>2576014</v>
      </c>
    </row>
    <row r="510" spans="1:4">
      <c r="A510" s="5">
        <v>44012</v>
      </c>
      <c r="B510" s="1" t="s">
        <v>105</v>
      </c>
      <c r="C510" s="1">
        <v>120254</v>
      </c>
      <c r="D510" s="3">
        <v>2623024</v>
      </c>
    </row>
    <row r="511" spans="1:4">
      <c r="A511" s="6"/>
      <c r="B511" s="1" t="s">
        <v>122</v>
      </c>
      <c r="C511" s="2"/>
      <c r="D511" s="3">
        <v>2623024</v>
      </c>
    </row>
    <row r="512" spans="1:4">
      <c r="A512" s="1" t="s">
        <v>365</v>
      </c>
      <c r="B512" s="2"/>
      <c r="C512" s="2"/>
      <c r="D512" s="3">
        <v>2623024</v>
      </c>
    </row>
    <row r="513" spans="1:4">
      <c r="A513" s="5">
        <v>44013</v>
      </c>
      <c r="B513" s="1" t="s">
        <v>106</v>
      </c>
      <c r="C513" s="1">
        <v>120952</v>
      </c>
      <c r="D513" s="3">
        <v>2674070</v>
      </c>
    </row>
    <row r="514" spans="1:4">
      <c r="A514" s="6"/>
      <c r="B514" s="1" t="s">
        <v>123</v>
      </c>
      <c r="C514" s="2"/>
      <c r="D514" s="3">
        <v>2674070</v>
      </c>
    </row>
    <row r="515" spans="1:4">
      <c r="A515" s="1" t="s">
        <v>366</v>
      </c>
      <c r="B515" s="2"/>
      <c r="C515" s="2"/>
      <c r="D515" s="3">
        <v>2674070</v>
      </c>
    </row>
    <row r="516" spans="1:4">
      <c r="A516" s="5">
        <v>44014</v>
      </c>
      <c r="B516" s="1" t="s">
        <v>106</v>
      </c>
      <c r="C516" s="1">
        <v>121651</v>
      </c>
      <c r="D516" s="3">
        <v>2727581</v>
      </c>
    </row>
    <row r="517" spans="1:4">
      <c r="A517" s="6"/>
      <c r="B517" s="1" t="s">
        <v>123</v>
      </c>
      <c r="C517" s="2"/>
      <c r="D517" s="3">
        <v>2727581</v>
      </c>
    </row>
    <row r="518" spans="1:4">
      <c r="A518" s="1" t="s">
        <v>367</v>
      </c>
      <c r="B518" s="2"/>
      <c r="C518" s="2"/>
      <c r="D518" s="3">
        <v>2727581</v>
      </c>
    </row>
    <row r="519" spans="1:4">
      <c r="A519" s="5">
        <v>44015</v>
      </c>
      <c r="B519" s="1" t="s">
        <v>106</v>
      </c>
      <c r="C519" s="1">
        <v>122254</v>
      </c>
      <c r="D519" s="3">
        <v>2781780</v>
      </c>
    </row>
    <row r="520" spans="1:4">
      <c r="A520" s="6"/>
      <c r="B520" s="1" t="s">
        <v>123</v>
      </c>
      <c r="C520" s="2"/>
      <c r="D520" s="3">
        <v>2781780</v>
      </c>
    </row>
    <row r="521" spans="1:4">
      <c r="A521" s="1" t="s">
        <v>368</v>
      </c>
      <c r="B521" s="2"/>
      <c r="C521" s="2"/>
      <c r="D521" s="3">
        <v>2781780</v>
      </c>
    </row>
    <row r="522" spans="1:4">
      <c r="A522" s="5">
        <v>44016</v>
      </c>
      <c r="B522" s="1" t="s">
        <v>106</v>
      </c>
      <c r="C522" s="1">
        <v>122550</v>
      </c>
      <c r="D522" s="3">
        <v>2836661</v>
      </c>
    </row>
    <row r="523" spans="1:4">
      <c r="A523" s="6"/>
      <c r="B523" s="1" t="s">
        <v>123</v>
      </c>
      <c r="C523" s="2"/>
      <c r="D523" s="3">
        <v>2836661</v>
      </c>
    </row>
    <row r="524" spans="1:4">
      <c r="A524" s="1" t="s">
        <v>369</v>
      </c>
      <c r="B524" s="2"/>
      <c r="C524" s="2"/>
      <c r="D524" s="3">
        <v>2836661</v>
      </c>
    </row>
    <row r="525" spans="1:4">
      <c r="A525" s="5">
        <v>44017</v>
      </c>
      <c r="B525" s="1" t="s">
        <v>106</v>
      </c>
      <c r="C525" s="1">
        <v>122759</v>
      </c>
      <c r="D525" s="3">
        <v>2881995</v>
      </c>
    </row>
    <row r="526" spans="1:4">
      <c r="A526" s="6"/>
      <c r="B526" s="1" t="s">
        <v>123</v>
      </c>
      <c r="C526" s="2"/>
      <c r="D526" s="3">
        <v>2881995</v>
      </c>
    </row>
    <row r="527" spans="1:4">
      <c r="A527" s="1" t="s">
        <v>370</v>
      </c>
      <c r="B527" s="2"/>
      <c r="C527" s="2"/>
      <c r="D527" s="3">
        <v>2881995</v>
      </c>
    </row>
    <row r="528" spans="1:4">
      <c r="A528" s="5">
        <v>44018</v>
      </c>
      <c r="B528" s="1" t="s">
        <v>106</v>
      </c>
      <c r="C528" s="1">
        <v>122996</v>
      </c>
      <c r="D528" s="3">
        <v>2922920</v>
      </c>
    </row>
    <row r="529" spans="1:4">
      <c r="A529" s="6"/>
      <c r="B529" s="1" t="s">
        <v>123</v>
      </c>
      <c r="C529" s="2"/>
      <c r="D529" s="3">
        <v>2922920</v>
      </c>
    </row>
    <row r="530" spans="1:4">
      <c r="A530" s="1" t="s">
        <v>371</v>
      </c>
      <c r="B530" s="2"/>
      <c r="C530" s="2"/>
      <c r="D530" s="3">
        <v>2922920</v>
      </c>
    </row>
    <row r="531" spans="1:4">
      <c r="A531" s="5">
        <v>44019</v>
      </c>
      <c r="B531" s="1" t="s">
        <v>106</v>
      </c>
      <c r="C531" s="1">
        <v>123901</v>
      </c>
      <c r="D531" s="3">
        <v>2973910</v>
      </c>
    </row>
    <row r="532" spans="1:4">
      <c r="A532" s="6"/>
      <c r="B532" s="1" t="s">
        <v>123</v>
      </c>
      <c r="C532" s="2"/>
      <c r="D532" s="3">
        <v>2973910</v>
      </c>
    </row>
    <row r="533" spans="1:4">
      <c r="A533" s="1" t="s">
        <v>372</v>
      </c>
      <c r="B533" s="2"/>
      <c r="C533" s="2"/>
      <c r="D533" s="3">
        <v>2973910</v>
      </c>
    </row>
    <row r="534" spans="1:4">
      <c r="A534" s="5">
        <v>44020</v>
      </c>
      <c r="B534" s="1" t="s">
        <v>106</v>
      </c>
      <c r="C534" s="1">
        <v>124720</v>
      </c>
      <c r="D534" s="3">
        <v>3036723</v>
      </c>
    </row>
    <row r="535" spans="1:4">
      <c r="A535" s="6"/>
      <c r="B535" s="1" t="s">
        <v>123</v>
      </c>
      <c r="C535" s="2"/>
      <c r="D535" s="3">
        <v>3036723</v>
      </c>
    </row>
    <row r="536" spans="1:4">
      <c r="A536" s="1" t="s">
        <v>373</v>
      </c>
      <c r="B536" s="2"/>
      <c r="C536" s="2"/>
      <c r="D536" s="3">
        <v>3036723</v>
      </c>
    </row>
    <row r="537" spans="1:4">
      <c r="A537" s="5">
        <v>44021</v>
      </c>
      <c r="B537" s="1" t="s">
        <v>106</v>
      </c>
      <c r="C537" s="1">
        <v>125583</v>
      </c>
      <c r="D537" s="3">
        <v>3095785</v>
      </c>
    </row>
    <row r="538" spans="1:4">
      <c r="A538" s="6"/>
      <c r="B538" s="1" t="s">
        <v>123</v>
      </c>
      <c r="C538" s="2"/>
      <c r="D538" s="3">
        <v>3095785</v>
      </c>
    </row>
    <row r="539" spans="1:4">
      <c r="A539" s="1" t="s">
        <v>374</v>
      </c>
      <c r="B539" s="2"/>
      <c r="C539" s="2"/>
      <c r="D539" s="3">
        <v>3095785</v>
      </c>
    </row>
    <row r="540" spans="1:4">
      <c r="A540" s="5">
        <v>44022</v>
      </c>
      <c r="B540" s="1" t="s">
        <v>106</v>
      </c>
      <c r="C540" s="1">
        <v>126422</v>
      </c>
      <c r="D540" s="3">
        <v>3162896</v>
      </c>
    </row>
    <row r="541" spans="1:4">
      <c r="A541" s="6"/>
      <c r="B541" s="1" t="s">
        <v>123</v>
      </c>
      <c r="C541" s="2"/>
      <c r="D541" s="3">
        <v>3162896</v>
      </c>
    </row>
    <row r="542" spans="1:4">
      <c r="A542" s="1" t="s">
        <v>375</v>
      </c>
      <c r="B542" s="2"/>
      <c r="C542" s="2"/>
      <c r="D542" s="3">
        <v>3162896</v>
      </c>
    </row>
    <row r="543" spans="1:4">
      <c r="A543" s="5">
        <v>44023</v>
      </c>
      <c r="B543" s="1" t="s">
        <v>106</v>
      </c>
      <c r="C543" s="1">
        <v>127177</v>
      </c>
      <c r="D543" s="3">
        <v>3225465</v>
      </c>
    </row>
    <row r="544" spans="1:4">
      <c r="A544" s="6"/>
      <c r="B544" s="1" t="s">
        <v>123</v>
      </c>
      <c r="C544" s="2"/>
      <c r="D544" s="3">
        <v>3225465</v>
      </c>
    </row>
    <row r="545" spans="1:4">
      <c r="A545" s="1" t="s">
        <v>376</v>
      </c>
      <c r="B545" s="2"/>
      <c r="C545" s="2"/>
      <c r="D545" s="3">
        <v>3225465</v>
      </c>
    </row>
    <row r="546" spans="1:4">
      <c r="A546" s="5">
        <v>44024</v>
      </c>
      <c r="B546" s="1" t="s">
        <v>106</v>
      </c>
      <c r="C546" s="1">
        <v>127649</v>
      </c>
      <c r="D546" s="3">
        <v>3287070</v>
      </c>
    </row>
    <row r="547" spans="1:4">
      <c r="A547" s="6"/>
      <c r="B547" s="1" t="s">
        <v>123</v>
      </c>
      <c r="C547" s="2"/>
      <c r="D547" s="3">
        <v>3287070</v>
      </c>
    </row>
    <row r="548" spans="1:4">
      <c r="A548" s="1" t="s">
        <v>377</v>
      </c>
      <c r="B548" s="2"/>
      <c r="C548" s="2"/>
      <c r="D548" s="3">
        <v>3287070</v>
      </c>
    </row>
    <row r="549" spans="1:4">
      <c r="A549" s="5">
        <v>44025</v>
      </c>
      <c r="B549" s="1" t="s">
        <v>106</v>
      </c>
      <c r="C549" s="1">
        <v>127978</v>
      </c>
      <c r="D549" s="3">
        <v>3344230</v>
      </c>
    </row>
    <row r="550" spans="1:4">
      <c r="A550" s="6"/>
      <c r="B550" s="1" t="s">
        <v>123</v>
      </c>
      <c r="C550" s="2"/>
      <c r="D550" s="3">
        <v>3344230</v>
      </c>
    </row>
    <row r="551" spans="1:4">
      <c r="A551" s="1" t="s">
        <v>378</v>
      </c>
      <c r="B551" s="2"/>
      <c r="C551" s="2"/>
      <c r="D551" s="3">
        <v>3344230</v>
      </c>
    </row>
    <row r="552" spans="1:4">
      <c r="A552" s="5">
        <v>44026</v>
      </c>
      <c r="B552" s="1" t="s">
        <v>106</v>
      </c>
      <c r="C552" s="1">
        <v>128719</v>
      </c>
      <c r="D552" s="3">
        <v>3402839</v>
      </c>
    </row>
    <row r="553" spans="1:4">
      <c r="A553" s="6"/>
      <c r="B553" s="1" t="s">
        <v>123</v>
      </c>
      <c r="C553" s="2"/>
      <c r="D553" s="3">
        <v>3402839</v>
      </c>
    </row>
    <row r="554" spans="1:4">
      <c r="A554" s="1" t="s">
        <v>379</v>
      </c>
      <c r="B554" s="2"/>
      <c r="C554" s="2"/>
      <c r="D554" s="3">
        <v>3402839</v>
      </c>
    </row>
    <row r="555" spans="1:4">
      <c r="A555" s="5">
        <v>44027</v>
      </c>
      <c r="B555" s="1" t="s">
        <v>106</v>
      </c>
      <c r="C555" s="1">
        <v>129582</v>
      </c>
      <c r="D555" s="3">
        <v>3472212</v>
      </c>
    </row>
    <row r="556" spans="1:4">
      <c r="A556" s="6"/>
      <c r="B556" s="1" t="s">
        <v>123</v>
      </c>
      <c r="C556" s="2"/>
      <c r="D556" s="3">
        <v>3472212</v>
      </c>
    </row>
    <row r="557" spans="1:4">
      <c r="A557" s="1" t="s">
        <v>380</v>
      </c>
      <c r="B557" s="2"/>
      <c r="C557" s="2"/>
      <c r="D557" s="3">
        <v>3472212</v>
      </c>
    </row>
    <row r="558" spans="1:4">
      <c r="A558" s="5">
        <v>44028</v>
      </c>
      <c r="B558" s="1" t="s">
        <v>106</v>
      </c>
      <c r="C558" s="1">
        <v>130523</v>
      </c>
      <c r="D558" s="3">
        <v>3542701</v>
      </c>
    </row>
    <row r="559" spans="1:4">
      <c r="A559" s="6"/>
      <c r="B559" s="1" t="s">
        <v>123</v>
      </c>
      <c r="C559" s="2"/>
      <c r="D559" s="3">
        <v>3542701</v>
      </c>
    </row>
    <row r="560" spans="1:4">
      <c r="A560" s="1" t="s">
        <v>381</v>
      </c>
      <c r="B560" s="2"/>
      <c r="C560" s="2"/>
      <c r="D560" s="3">
        <v>3542701</v>
      </c>
    </row>
    <row r="561" spans="1:4">
      <c r="A561" s="5">
        <v>44029</v>
      </c>
      <c r="B561" s="1" t="s">
        <v>106</v>
      </c>
      <c r="C561" s="1">
        <v>131462</v>
      </c>
      <c r="D561" s="3">
        <v>3619225</v>
      </c>
    </row>
    <row r="562" spans="1:4">
      <c r="A562" s="6"/>
      <c r="B562" s="1" t="s">
        <v>123</v>
      </c>
      <c r="C562" s="2"/>
      <c r="D562" s="3">
        <v>3619225</v>
      </c>
    </row>
    <row r="563" spans="1:4">
      <c r="A563" s="1" t="s">
        <v>382</v>
      </c>
      <c r="B563" s="2"/>
      <c r="C563" s="2"/>
      <c r="D563" s="3">
        <v>3619225</v>
      </c>
    </row>
    <row r="564" spans="1:4">
      <c r="A564" s="5">
        <v>44030</v>
      </c>
      <c r="B564" s="1" t="s">
        <v>106</v>
      </c>
      <c r="C564" s="1">
        <v>132338</v>
      </c>
      <c r="D564" s="3">
        <v>3683975</v>
      </c>
    </row>
    <row r="565" spans="1:4">
      <c r="A565" s="6"/>
      <c r="B565" s="1" t="s">
        <v>123</v>
      </c>
      <c r="C565" s="2"/>
      <c r="D565" s="3">
        <v>3683975</v>
      </c>
    </row>
    <row r="566" spans="1:4">
      <c r="A566" s="1" t="s">
        <v>383</v>
      </c>
      <c r="B566" s="2"/>
      <c r="C566" s="2"/>
      <c r="D566" s="3">
        <v>3683975</v>
      </c>
    </row>
    <row r="567" spans="1:4">
      <c r="A567" s="5">
        <v>44031</v>
      </c>
      <c r="B567" s="1" t="s">
        <v>106</v>
      </c>
      <c r="C567" s="1">
        <v>132865</v>
      </c>
      <c r="D567" s="3">
        <v>3748205</v>
      </c>
    </row>
    <row r="568" spans="1:4">
      <c r="A568" s="6"/>
      <c r="B568" s="1" t="s">
        <v>123</v>
      </c>
      <c r="C568" s="2"/>
      <c r="D568" s="3">
        <v>3748205</v>
      </c>
    </row>
    <row r="569" spans="1:4">
      <c r="A569" s="1" t="s">
        <v>384</v>
      </c>
      <c r="B569" s="2"/>
      <c r="C569" s="2"/>
      <c r="D569" s="3">
        <v>3748205</v>
      </c>
    </row>
    <row r="570" spans="1:4">
      <c r="A570" s="5">
        <v>44032</v>
      </c>
      <c r="B570" s="1" t="s">
        <v>106</v>
      </c>
      <c r="C570" s="1">
        <v>133241</v>
      </c>
      <c r="D570" s="3">
        <v>3804868</v>
      </c>
    </row>
    <row r="571" spans="1:4">
      <c r="A571" s="6"/>
      <c r="B571" s="1" t="s">
        <v>123</v>
      </c>
      <c r="C571" s="2"/>
      <c r="D571" s="3">
        <v>3804868</v>
      </c>
    </row>
    <row r="572" spans="1:4">
      <c r="A572" s="1" t="s">
        <v>385</v>
      </c>
      <c r="B572" s="2"/>
      <c r="C572" s="2"/>
      <c r="D572" s="3">
        <v>3804868</v>
      </c>
    </row>
    <row r="573" spans="1:4">
      <c r="A573" s="5">
        <v>44033</v>
      </c>
      <c r="B573" s="1" t="s">
        <v>106</v>
      </c>
      <c r="C573" s="1">
        <v>134282</v>
      </c>
      <c r="D573" s="3">
        <v>3867788</v>
      </c>
    </row>
    <row r="574" spans="1:4">
      <c r="A574" s="6"/>
      <c r="B574" s="1" t="s">
        <v>123</v>
      </c>
      <c r="C574" s="2"/>
      <c r="D574" s="3">
        <v>3867788</v>
      </c>
    </row>
    <row r="575" spans="1:4">
      <c r="A575" s="1" t="s">
        <v>386</v>
      </c>
      <c r="B575" s="2"/>
      <c r="C575" s="2"/>
      <c r="D575" s="3">
        <v>3867788</v>
      </c>
    </row>
    <row r="576" spans="1:4">
      <c r="A576" s="5">
        <v>44034</v>
      </c>
      <c r="B576" s="1" t="s">
        <v>106</v>
      </c>
      <c r="C576" s="1">
        <v>135431</v>
      </c>
      <c r="D576" s="3">
        <v>3937210</v>
      </c>
    </row>
    <row r="577" spans="1:4">
      <c r="A577" s="6"/>
      <c r="B577" s="1" t="s">
        <v>123</v>
      </c>
      <c r="C577" s="2"/>
      <c r="D577" s="3">
        <v>3937210</v>
      </c>
    </row>
    <row r="578" spans="1:4">
      <c r="A578" s="1" t="s">
        <v>387</v>
      </c>
      <c r="B578" s="2"/>
      <c r="C578" s="2"/>
      <c r="D578" s="3">
        <v>3937210</v>
      </c>
    </row>
    <row r="579" spans="1:4">
      <c r="A579" s="5">
        <v>44035</v>
      </c>
      <c r="B579" s="1" t="s">
        <v>106</v>
      </c>
      <c r="C579" s="1">
        <v>136501</v>
      </c>
      <c r="D579" s="3">
        <v>4008646</v>
      </c>
    </row>
    <row r="580" spans="1:4">
      <c r="A580" s="6"/>
      <c r="B580" s="1" t="s">
        <v>123</v>
      </c>
      <c r="C580" s="2"/>
      <c r="D580" s="3">
        <v>4008646</v>
      </c>
    </row>
    <row r="581" spans="1:4">
      <c r="A581" s="1" t="s">
        <v>388</v>
      </c>
      <c r="B581" s="2"/>
      <c r="C581" s="2"/>
      <c r="D581" s="3">
        <v>4008646</v>
      </c>
    </row>
    <row r="582" spans="1:4">
      <c r="A582" s="5">
        <v>44036</v>
      </c>
      <c r="B582" s="1" t="s">
        <v>106</v>
      </c>
      <c r="C582" s="1">
        <v>137676</v>
      </c>
      <c r="D582" s="3">
        <v>4083707</v>
      </c>
    </row>
    <row r="583" spans="1:4">
      <c r="A583" s="6"/>
      <c r="B583" s="1" t="s">
        <v>123</v>
      </c>
      <c r="C583" s="2"/>
      <c r="D583" s="3">
        <v>4083707</v>
      </c>
    </row>
    <row r="584" spans="1:4">
      <c r="A584" s="1" t="s">
        <v>389</v>
      </c>
      <c r="B584" s="2"/>
      <c r="C584" s="2"/>
      <c r="D584" s="3">
        <v>4083707</v>
      </c>
    </row>
    <row r="585" spans="1:4">
      <c r="A585" s="5">
        <v>44037</v>
      </c>
      <c r="B585" s="1" t="s">
        <v>106</v>
      </c>
      <c r="C585" s="1">
        <v>138690</v>
      </c>
      <c r="D585" s="3">
        <v>4148552</v>
      </c>
    </row>
    <row r="586" spans="1:4">
      <c r="A586" s="6"/>
      <c r="B586" s="1" t="s">
        <v>123</v>
      </c>
      <c r="C586" s="2"/>
      <c r="D586" s="3">
        <v>4148552</v>
      </c>
    </row>
    <row r="587" spans="1:4">
      <c r="A587" s="1" t="s">
        <v>390</v>
      </c>
      <c r="B587" s="2"/>
      <c r="C587" s="2"/>
      <c r="D587" s="3">
        <v>4148552</v>
      </c>
    </row>
    <row r="588" spans="1:4">
      <c r="A588" s="5">
        <v>44038</v>
      </c>
      <c r="B588" s="1" t="s">
        <v>106</v>
      </c>
      <c r="C588" s="1">
        <v>139251</v>
      </c>
      <c r="D588" s="3">
        <v>4209320</v>
      </c>
    </row>
    <row r="589" spans="1:4">
      <c r="A589" s="6"/>
      <c r="B589" s="1" t="s">
        <v>123</v>
      </c>
      <c r="C589" s="2"/>
      <c r="D589" s="3">
        <v>4209320</v>
      </c>
    </row>
    <row r="590" spans="1:4">
      <c r="A590" s="1" t="s">
        <v>391</v>
      </c>
      <c r="B590" s="2"/>
      <c r="C590" s="2"/>
      <c r="D590" s="3">
        <v>4209320</v>
      </c>
    </row>
    <row r="591" spans="1:4">
      <c r="A591" s="5">
        <v>44039</v>
      </c>
      <c r="B591" s="1" t="s">
        <v>106</v>
      </c>
      <c r="C591" s="1">
        <v>140317</v>
      </c>
      <c r="D591" s="3">
        <v>4263799</v>
      </c>
    </row>
    <row r="592" spans="1:4">
      <c r="A592" s="6"/>
      <c r="B592" s="1" t="s">
        <v>123</v>
      </c>
      <c r="C592" s="2"/>
      <c r="D592" s="3">
        <v>4263799</v>
      </c>
    </row>
    <row r="593" spans="1:4">
      <c r="A593" s="1" t="s">
        <v>392</v>
      </c>
      <c r="B593" s="2"/>
      <c r="C593" s="2"/>
      <c r="D593" s="3">
        <v>4263799</v>
      </c>
    </row>
    <row r="594" spans="1:4">
      <c r="A594" s="5">
        <v>44040</v>
      </c>
      <c r="B594" s="1" t="s">
        <v>106</v>
      </c>
      <c r="C594" s="1">
        <v>141428</v>
      </c>
      <c r="D594" s="3">
        <v>4322256</v>
      </c>
    </row>
    <row r="595" spans="1:4">
      <c r="A595" s="6"/>
      <c r="B595" s="1" t="s">
        <v>123</v>
      </c>
      <c r="C595" s="2"/>
      <c r="D595" s="3">
        <v>4322256</v>
      </c>
    </row>
    <row r="596" spans="1:4">
      <c r="A596" s="1" t="s">
        <v>393</v>
      </c>
      <c r="B596" s="2"/>
      <c r="C596" s="2"/>
      <c r="D596" s="3">
        <v>4322256</v>
      </c>
    </row>
    <row r="597" spans="1:4">
      <c r="A597" s="5">
        <v>44041</v>
      </c>
      <c r="B597" s="1" t="s">
        <v>106</v>
      </c>
      <c r="C597" s="1">
        <v>142931</v>
      </c>
      <c r="D597" s="3">
        <v>4386399</v>
      </c>
    </row>
    <row r="598" spans="1:4">
      <c r="A598" s="6"/>
      <c r="B598" s="1" t="s">
        <v>123</v>
      </c>
      <c r="C598" s="2"/>
      <c r="D598" s="3">
        <v>4386399</v>
      </c>
    </row>
    <row r="599" spans="1:4">
      <c r="A599" s="1" t="s">
        <v>394</v>
      </c>
      <c r="B599" s="2"/>
      <c r="C599" s="2"/>
      <c r="D599" s="3">
        <v>4386399</v>
      </c>
    </row>
    <row r="600" spans="1:4">
      <c r="A600" s="5">
        <v>44042</v>
      </c>
      <c r="B600" s="1" t="s">
        <v>106</v>
      </c>
      <c r="C600" s="1">
        <v>144179</v>
      </c>
      <c r="D600" s="3">
        <v>4455360</v>
      </c>
    </row>
    <row r="601" spans="1:4">
      <c r="A601" s="6"/>
      <c r="B601" s="1" t="s">
        <v>123</v>
      </c>
      <c r="C601" s="2"/>
      <c r="D601" s="3">
        <v>4455360</v>
      </c>
    </row>
    <row r="602" spans="1:4">
      <c r="A602" s="1" t="s">
        <v>395</v>
      </c>
      <c r="B602" s="2"/>
      <c r="C602" s="2"/>
      <c r="D602" s="3">
        <v>4455360</v>
      </c>
    </row>
    <row r="603" spans="1:4">
      <c r="A603" s="5">
        <v>44043</v>
      </c>
      <c r="B603" s="1" t="s">
        <v>106</v>
      </c>
      <c r="C603" s="1">
        <v>145507</v>
      </c>
      <c r="D603" s="3">
        <v>4523187</v>
      </c>
    </row>
    <row r="604" spans="1:4">
      <c r="A604" s="6"/>
      <c r="B604" s="1" t="s">
        <v>123</v>
      </c>
      <c r="C604" s="2"/>
      <c r="D604" s="3">
        <v>4523187</v>
      </c>
    </row>
    <row r="605" spans="1:4">
      <c r="A605" s="1" t="s">
        <v>396</v>
      </c>
      <c r="B605" s="2"/>
      <c r="C605" s="2"/>
      <c r="D605" s="3">
        <v>4523187</v>
      </c>
    </row>
    <row r="606" spans="1:4">
      <c r="A606" s="5">
        <v>44044</v>
      </c>
      <c r="B606" s="1" t="s">
        <v>107</v>
      </c>
      <c r="C606" s="1">
        <v>146708</v>
      </c>
      <c r="D606" s="3">
        <v>4583866</v>
      </c>
    </row>
    <row r="607" spans="1:4">
      <c r="A607" s="6"/>
      <c r="B607" s="1" t="s">
        <v>124</v>
      </c>
      <c r="C607" s="2"/>
      <c r="D607" s="3">
        <v>4583866</v>
      </c>
    </row>
    <row r="608" spans="1:4">
      <c r="A608" s="1" t="s">
        <v>397</v>
      </c>
      <c r="B608" s="2"/>
      <c r="C608" s="2"/>
      <c r="D608" s="3">
        <v>4583866</v>
      </c>
    </row>
    <row r="609" spans="1:4">
      <c r="A609" s="5">
        <v>44045</v>
      </c>
      <c r="B609" s="1" t="s">
        <v>107</v>
      </c>
      <c r="C609" s="1">
        <v>147204</v>
      </c>
      <c r="D609" s="3">
        <v>4637167</v>
      </c>
    </row>
    <row r="610" spans="1:4">
      <c r="A610" s="6"/>
      <c r="B610" s="1" t="s">
        <v>124</v>
      </c>
      <c r="C610" s="2"/>
      <c r="D610" s="3">
        <v>4637167</v>
      </c>
    </row>
    <row r="611" spans="1:4">
      <c r="A611" s="1" t="s">
        <v>398</v>
      </c>
      <c r="B611" s="2"/>
      <c r="C611" s="2"/>
      <c r="D611" s="3">
        <v>4637167</v>
      </c>
    </row>
    <row r="612" spans="1:4">
      <c r="A612" s="5">
        <v>44046</v>
      </c>
      <c r="B612" s="1" t="s">
        <v>107</v>
      </c>
      <c r="C612" s="1">
        <v>147720</v>
      </c>
      <c r="D612" s="3">
        <v>4679905</v>
      </c>
    </row>
    <row r="613" spans="1:4">
      <c r="A613" s="6"/>
      <c r="B613" s="1" t="s">
        <v>124</v>
      </c>
      <c r="C613" s="2"/>
      <c r="D613" s="3">
        <v>4679905</v>
      </c>
    </row>
    <row r="614" spans="1:4">
      <c r="A614" s="1" t="s">
        <v>399</v>
      </c>
      <c r="B614" s="2"/>
      <c r="C614" s="2"/>
      <c r="D614" s="3">
        <v>4679905</v>
      </c>
    </row>
    <row r="615" spans="1:4">
      <c r="A615" s="5">
        <v>44047</v>
      </c>
      <c r="B615" s="1" t="s">
        <v>107</v>
      </c>
      <c r="C615" s="1">
        <v>148961</v>
      </c>
      <c r="D615" s="3">
        <v>4731103</v>
      </c>
    </row>
    <row r="616" spans="1:4">
      <c r="A616" s="6"/>
      <c r="B616" s="1" t="s">
        <v>124</v>
      </c>
      <c r="C616" s="2"/>
      <c r="D616" s="3">
        <v>4731103</v>
      </c>
    </row>
    <row r="617" spans="1:4">
      <c r="A617" s="1" t="s">
        <v>400</v>
      </c>
      <c r="B617" s="2"/>
      <c r="C617" s="2"/>
      <c r="D617" s="3">
        <v>4731103</v>
      </c>
    </row>
    <row r="618" spans="1:4">
      <c r="A618" s="5">
        <v>44048</v>
      </c>
      <c r="B618" s="1" t="s">
        <v>107</v>
      </c>
      <c r="C618" s="1">
        <v>150316</v>
      </c>
      <c r="D618" s="3">
        <v>4783801</v>
      </c>
    </row>
    <row r="619" spans="1:4">
      <c r="A619" s="6"/>
      <c r="B619" s="1" t="s">
        <v>124</v>
      </c>
      <c r="C619" s="2"/>
      <c r="D619" s="3">
        <v>4783801</v>
      </c>
    </row>
    <row r="620" spans="1:4">
      <c r="A620" s="1" t="s">
        <v>401</v>
      </c>
      <c r="B620" s="2"/>
      <c r="C620" s="2"/>
      <c r="D620" s="3">
        <v>4783801</v>
      </c>
    </row>
    <row r="621" spans="1:4">
      <c r="A621" s="5">
        <v>44049</v>
      </c>
      <c r="B621" s="1" t="s">
        <v>107</v>
      </c>
      <c r="C621" s="1">
        <v>151557</v>
      </c>
      <c r="D621" s="3">
        <v>4837849</v>
      </c>
    </row>
    <row r="622" spans="1:4">
      <c r="A622" s="6"/>
      <c r="B622" s="1" t="s">
        <v>124</v>
      </c>
      <c r="C622" s="2"/>
      <c r="D622" s="3">
        <v>4837849</v>
      </c>
    </row>
    <row r="623" spans="1:4">
      <c r="A623" s="1" t="s">
        <v>402</v>
      </c>
      <c r="B623" s="2"/>
      <c r="C623" s="2"/>
      <c r="D623" s="3">
        <v>4837849</v>
      </c>
    </row>
    <row r="624" spans="1:4">
      <c r="A624" s="5">
        <v>44050</v>
      </c>
      <c r="B624" s="1" t="s">
        <v>107</v>
      </c>
      <c r="C624" s="1">
        <v>152880</v>
      </c>
      <c r="D624" s="3">
        <v>4898672</v>
      </c>
    </row>
    <row r="625" spans="1:4">
      <c r="A625" s="6"/>
      <c r="B625" s="1" t="s">
        <v>124</v>
      </c>
      <c r="C625" s="2"/>
      <c r="D625" s="3">
        <v>4898672</v>
      </c>
    </row>
    <row r="626" spans="1:4">
      <c r="A626" s="1" t="s">
        <v>403</v>
      </c>
      <c r="B626" s="2"/>
      <c r="C626" s="2"/>
      <c r="D626" s="3">
        <v>4898672</v>
      </c>
    </row>
    <row r="627" spans="1:4">
      <c r="A627" s="5">
        <v>44051</v>
      </c>
      <c r="B627" s="1" t="s">
        <v>107</v>
      </c>
      <c r="C627" s="1">
        <v>153966</v>
      </c>
      <c r="D627" s="3">
        <v>4952201</v>
      </c>
    </row>
    <row r="628" spans="1:4">
      <c r="A628" s="6"/>
      <c r="B628" s="1" t="s">
        <v>124</v>
      </c>
      <c r="C628" s="2"/>
      <c r="D628" s="3">
        <v>4952201</v>
      </c>
    </row>
    <row r="629" spans="1:4">
      <c r="A629" s="1" t="s">
        <v>404</v>
      </c>
      <c r="B629" s="2"/>
      <c r="C629" s="2"/>
      <c r="D629" s="3">
        <v>4952201</v>
      </c>
    </row>
    <row r="630" spans="1:4">
      <c r="A630" s="5">
        <v>44052</v>
      </c>
      <c r="B630" s="1" t="s">
        <v>107</v>
      </c>
      <c r="C630" s="1">
        <v>154587</v>
      </c>
      <c r="D630" s="3">
        <v>5002967</v>
      </c>
    </row>
    <row r="631" spans="1:4">
      <c r="A631" s="6"/>
      <c r="B631" s="1" t="s">
        <v>124</v>
      </c>
      <c r="C631" s="2"/>
      <c r="D631" s="3">
        <v>5002967</v>
      </c>
    </row>
    <row r="632" spans="1:4">
      <c r="A632" s="1" t="s">
        <v>405</v>
      </c>
      <c r="B632" s="2"/>
      <c r="C632" s="2"/>
      <c r="D632" s="3">
        <v>5002967</v>
      </c>
    </row>
    <row r="633" spans="1:4">
      <c r="A633" s="5">
        <v>44053</v>
      </c>
      <c r="B633" s="1" t="s">
        <v>107</v>
      </c>
      <c r="C633" s="1">
        <v>155017</v>
      </c>
      <c r="D633" s="3">
        <v>5044337</v>
      </c>
    </row>
    <row r="634" spans="1:4">
      <c r="A634" s="6"/>
      <c r="B634" s="1" t="s">
        <v>124</v>
      </c>
      <c r="C634" s="2"/>
      <c r="D634" s="3">
        <v>5044337</v>
      </c>
    </row>
    <row r="635" spans="1:4">
      <c r="A635" s="1" t="s">
        <v>406</v>
      </c>
      <c r="B635" s="2"/>
      <c r="C635" s="2"/>
      <c r="D635" s="3">
        <v>5044337</v>
      </c>
    </row>
    <row r="636" spans="1:4">
      <c r="A636" s="5">
        <v>44054</v>
      </c>
      <c r="B636" s="1" t="s">
        <v>107</v>
      </c>
      <c r="C636" s="1">
        <v>156337</v>
      </c>
      <c r="D636" s="3">
        <v>5099272</v>
      </c>
    </row>
    <row r="637" spans="1:4">
      <c r="A637" s="6"/>
      <c r="B637" s="1" t="s">
        <v>124</v>
      </c>
      <c r="C637" s="2"/>
      <c r="D637" s="3">
        <v>5099272</v>
      </c>
    </row>
    <row r="638" spans="1:4">
      <c r="A638" s="1" t="s">
        <v>407</v>
      </c>
      <c r="B638" s="2"/>
      <c r="C638" s="2"/>
      <c r="D638" s="3">
        <v>5099272</v>
      </c>
    </row>
    <row r="639" spans="1:4">
      <c r="A639" s="5">
        <v>44055</v>
      </c>
      <c r="B639" s="1" t="s">
        <v>107</v>
      </c>
      <c r="C639" s="1">
        <v>157854</v>
      </c>
      <c r="D639" s="3">
        <v>5155458</v>
      </c>
    </row>
    <row r="640" spans="1:4">
      <c r="A640" s="6"/>
      <c r="B640" s="1" t="s">
        <v>124</v>
      </c>
      <c r="C640" s="2"/>
      <c r="D640" s="3">
        <v>5155458</v>
      </c>
    </row>
    <row r="641" spans="1:4">
      <c r="A641" s="1" t="s">
        <v>408</v>
      </c>
      <c r="B641" s="2"/>
      <c r="C641" s="2"/>
      <c r="D641" s="3">
        <v>5155458</v>
      </c>
    </row>
    <row r="642" spans="1:4">
      <c r="A642" s="5">
        <v>44056</v>
      </c>
      <c r="B642" s="1" t="s">
        <v>107</v>
      </c>
      <c r="C642" s="1">
        <v>159017</v>
      </c>
      <c r="D642" s="3">
        <v>5207221</v>
      </c>
    </row>
    <row r="643" spans="1:4">
      <c r="A643" s="6"/>
      <c r="B643" s="1" t="s">
        <v>124</v>
      </c>
      <c r="C643" s="2"/>
      <c r="D643" s="3">
        <v>5207221</v>
      </c>
    </row>
    <row r="644" spans="1:4">
      <c r="A644" s="1" t="s">
        <v>409</v>
      </c>
      <c r="B644" s="2"/>
      <c r="C644" s="2"/>
      <c r="D644" s="3">
        <v>5207221</v>
      </c>
    </row>
    <row r="645" spans="1:4">
      <c r="A645" s="5">
        <v>44057</v>
      </c>
      <c r="B645" s="1" t="s">
        <v>107</v>
      </c>
      <c r="C645" s="1">
        <v>160243</v>
      </c>
      <c r="D645" s="3">
        <v>5264322</v>
      </c>
    </row>
    <row r="646" spans="1:4">
      <c r="A646" s="6"/>
      <c r="B646" s="1" t="s">
        <v>124</v>
      </c>
      <c r="C646" s="2"/>
      <c r="D646" s="3">
        <v>5264322</v>
      </c>
    </row>
    <row r="647" spans="1:4">
      <c r="A647" s="1" t="s">
        <v>410</v>
      </c>
      <c r="B647" s="2"/>
      <c r="C647" s="2"/>
      <c r="D647" s="3">
        <v>5264322</v>
      </c>
    </row>
    <row r="648" spans="1:4">
      <c r="A648" s="5">
        <v>44058</v>
      </c>
      <c r="B648" s="1" t="s">
        <v>107</v>
      </c>
      <c r="C648" s="1">
        <v>161470</v>
      </c>
      <c r="D648" s="3">
        <v>5320368</v>
      </c>
    </row>
    <row r="649" spans="1:4">
      <c r="A649" s="6"/>
      <c r="B649" s="1" t="s">
        <v>124</v>
      </c>
      <c r="C649" s="2"/>
      <c r="D649" s="3">
        <v>5320368</v>
      </c>
    </row>
    <row r="650" spans="1:4">
      <c r="A650" s="1" t="s">
        <v>411</v>
      </c>
      <c r="B650" s="2"/>
      <c r="C650" s="2"/>
      <c r="D650" s="3">
        <v>5320368</v>
      </c>
    </row>
    <row r="651" spans="1:4">
      <c r="A651" s="5">
        <v>44059</v>
      </c>
      <c r="B651" s="1" t="s">
        <v>107</v>
      </c>
      <c r="C651" s="1">
        <v>162087</v>
      </c>
      <c r="D651" s="3">
        <v>5362871</v>
      </c>
    </row>
    <row r="652" spans="1:4">
      <c r="A652" s="6"/>
      <c r="B652" s="1" t="s">
        <v>124</v>
      </c>
      <c r="C652" s="2"/>
      <c r="D652" s="3">
        <v>5362871</v>
      </c>
    </row>
    <row r="653" spans="1:4">
      <c r="A653" s="1" t="s">
        <v>412</v>
      </c>
      <c r="B653" s="2"/>
      <c r="C653" s="2"/>
      <c r="D653" s="3">
        <v>5362871</v>
      </c>
    </row>
    <row r="654" spans="1:4">
      <c r="A654" s="5">
        <v>44060</v>
      </c>
      <c r="B654" s="1" t="s">
        <v>107</v>
      </c>
      <c r="C654" s="1">
        <v>162498</v>
      </c>
      <c r="D654" s="3">
        <v>5400622</v>
      </c>
    </row>
    <row r="655" spans="1:4">
      <c r="A655" s="6"/>
      <c r="B655" s="1" t="s">
        <v>124</v>
      </c>
      <c r="C655" s="2"/>
      <c r="D655" s="3">
        <v>5400622</v>
      </c>
    </row>
    <row r="656" spans="1:4">
      <c r="A656" s="1" t="s">
        <v>413</v>
      </c>
      <c r="B656" s="2"/>
      <c r="C656" s="2"/>
      <c r="D656" s="3">
        <v>5400622</v>
      </c>
    </row>
    <row r="657" spans="1:4">
      <c r="A657" s="5">
        <v>44061</v>
      </c>
      <c r="B657" s="1" t="s">
        <v>107</v>
      </c>
      <c r="C657" s="1">
        <v>163677</v>
      </c>
      <c r="D657" s="3">
        <v>5440692</v>
      </c>
    </row>
    <row r="658" spans="1:4">
      <c r="A658" s="6"/>
      <c r="B658" s="1" t="s">
        <v>124</v>
      </c>
      <c r="C658" s="2"/>
      <c r="D658" s="3">
        <v>5440692</v>
      </c>
    </row>
    <row r="659" spans="1:4">
      <c r="A659" s="1" t="s">
        <v>414</v>
      </c>
      <c r="B659" s="2"/>
      <c r="C659" s="2"/>
      <c r="D659" s="3">
        <v>5440692</v>
      </c>
    </row>
    <row r="660" spans="1:4">
      <c r="A660" s="5">
        <v>44062</v>
      </c>
      <c r="B660" s="1" t="s">
        <v>107</v>
      </c>
      <c r="C660" s="1">
        <v>165088</v>
      </c>
      <c r="D660" s="3">
        <v>5485765</v>
      </c>
    </row>
    <row r="661" spans="1:4">
      <c r="A661" s="6"/>
      <c r="B661" s="1" t="s">
        <v>124</v>
      </c>
      <c r="C661" s="2"/>
      <c r="D661" s="3">
        <v>5485765</v>
      </c>
    </row>
    <row r="662" spans="1:4">
      <c r="A662" s="1" t="s">
        <v>415</v>
      </c>
      <c r="B662" s="2"/>
      <c r="C662" s="2"/>
      <c r="D662" s="3">
        <v>5485765</v>
      </c>
    </row>
    <row r="663" spans="1:4">
      <c r="A663" s="5">
        <v>44063</v>
      </c>
      <c r="B663" s="1" t="s">
        <v>107</v>
      </c>
      <c r="C663" s="1">
        <v>166217</v>
      </c>
      <c r="D663" s="3">
        <v>5529609</v>
      </c>
    </row>
    <row r="664" spans="1:4">
      <c r="A664" s="6"/>
      <c r="B664" s="1" t="s">
        <v>124</v>
      </c>
      <c r="C664" s="2"/>
      <c r="D664" s="3">
        <v>5529609</v>
      </c>
    </row>
    <row r="665" spans="1:4">
      <c r="A665" s="1" t="s">
        <v>416</v>
      </c>
      <c r="B665" s="2"/>
      <c r="C665" s="2"/>
      <c r="D665" s="3">
        <v>5529609</v>
      </c>
    </row>
    <row r="666" spans="1:4">
      <c r="A666" s="5">
        <v>44064</v>
      </c>
      <c r="B666" s="1" t="s">
        <v>107</v>
      </c>
      <c r="C666" s="1">
        <v>167336</v>
      </c>
      <c r="D666" s="3">
        <v>5576065</v>
      </c>
    </row>
    <row r="667" spans="1:4">
      <c r="A667" s="6"/>
      <c r="B667" s="1" t="s">
        <v>124</v>
      </c>
      <c r="C667" s="2"/>
      <c r="D667" s="3">
        <v>5576065</v>
      </c>
    </row>
    <row r="668" spans="1:4">
      <c r="A668" s="1" t="s">
        <v>417</v>
      </c>
      <c r="B668" s="2"/>
      <c r="C668" s="2"/>
      <c r="D668" s="3">
        <v>5576065</v>
      </c>
    </row>
    <row r="669" spans="1:4">
      <c r="A669" s="5">
        <v>44065</v>
      </c>
      <c r="B669" s="1" t="s">
        <v>107</v>
      </c>
      <c r="C669" s="1">
        <v>168371</v>
      </c>
      <c r="D669" s="3">
        <v>5622119</v>
      </c>
    </row>
    <row r="670" spans="1:4">
      <c r="A670" s="6"/>
      <c r="B670" s="1" t="s">
        <v>124</v>
      </c>
      <c r="C670" s="2"/>
      <c r="D670" s="3">
        <v>5622119</v>
      </c>
    </row>
    <row r="671" spans="1:4">
      <c r="A671" s="1" t="s">
        <v>418</v>
      </c>
      <c r="B671" s="2"/>
      <c r="C671" s="2"/>
      <c r="D671" s="3">
        <v>5622119</v>
      </c>
    </row>
    <row r="672" spans="1:4">
      <c r="A672" s="5">
        <v>44066</v>
      </c>
      <c r="B672" s="1" t="s">
        <v>107</v>
      </c>
      <c r="C672" s="1">
        <v>168948</v>
      </c>
      <c r="D672" s="3">
        <v>5660019</v>
      </c>
    </row>
    <row r="673" spans="1:4">
      <c r="A673" s="6"/>
      <c r="B673" s="1" t="s">
        <v>124</v>
      </c>
      <c r="C673" s="2"/>
      <c r="D673" s="3">
        <v>5660019</v>
      </c>
    </row>
    <row r="674" spans="1:4">
      <c r="A674" s="1" t="s">
        <v>419</v>
      </c>
      <c r="B674" s="2"/>
      <c r="C674" s="2"/>
      <c r="D674" s="3">
        <v>5660019</v>
      </c>
    </row>
    <row r="675" spans="1:4">
      <c r="A675" s="5">
        <v>44067</v>
      </c>
      <c r="B675" s="1" t="s">
        <v>107</v>
      </c>
      <c r="C675" s="1">
        <v>169289</v>
      </c>
      <c r="D675" s="3">
        <v>5694562</v>
      </c>
    </row>
    <row r="676" spans="1:4">
      <c r="A676" s="6"/>
      <c r="B676" s="1" t="s">
        <v>124</v>
      </c>
      <c r="C676" s="2"/>
      <c r="D676" s="3">
        <v>5694562</v>
      </c>
    </row>
    <row r="677" spans="1:4">
      <c r="A677" s="1" t="s">
        <v>420</v>
      </c>
      <c r="B677" s="2"/>
      <c r="C677" s="2"/>
      <c r="D677" s="3">
        <v>5694562</v>
      </c>
    </row>
    <row r="678" spans="1:4">
      <c r="A678" s="5">
        <v>44068</v>
      </c>
      <c r="B678" s="1" t="s">
        <v>107</v>
      </c>
      <c r="C678" s="1">
        <v>170429</v>
      </c>
      <c r="D678" s="3">
        <v>5731401</v>
      </c>
    </row>
    <row r="679" spans="1:4">
      <c r="A679" s="6"/>
      <c r="B679" s="1" t="s">
        <v>124</v>
      </c>
      <c r="C679" s="2"/>
      <c r="D679" s="3">
        <v>5731401</v>
      </c>
    </row>
    <row r="680" spans="1:4">
      <c r="A680" s="1" t="s">
        <v>421</v>
      </c>
      <c r="B680" s="2"/>
      <c r="C680" s="2"/>
      <c r="D680" s="3">
        <v>5731401</v>
      </c>
    </row>
    <row r="681" spans="1:4">
      <c r="A681" s="5">
        <v>44069</v>
      </c>
      <c r="B681" s="1" t="s">
        <v>107</v>
      </c>
      <c r="C681" s="1">
        <v>171729</v>
      </c>
      <c r="D681" s="3">
        <v>5775732</v>
      </c>
    </row>
    <row r="682" spans="1:4">
      <c r="A682" s="6"/>
      <c r="B682" s="1" t="s">
        <v>124</v>
      </c>
      <c r="C682" s="2"/>
      <c r="D682" s="3">
        <v>5775732</v>
      </c>
    </row>
    <row r="683" spans="1:4">
      <c r="A683" s="1" t="s">
        <v>422</v>
      </c>
      <c r="B683" s="2"/>
      <c r="C683" s="2"/>
      <c r="D683" s="3">
        <v>5775732</v>
      </c>
    </row>
    <row r="684" spans="1:4">
      <c r="A684" s="5">
        <v>44070</v>
      </c>
      <c r="B684" s="1" t="s">
        <v>107</v>
      </c>
      <c r="C684" s="1">
        <v>172857</v>
      </c>
      <c r="D684" s="3">
        <v>5819843</v>
      </c>
    </row>
    <row r="685" spans="1:4">
      <c r="A685" s="6"/>
      <c r="B685" s="1" t="s">
        <v>124</v>
      </c>
      <c r="C685" s="2"/>
      <c r="D685" s="3">
        <v>5819843</v>
      </c>
    </row>
    <row r="686" spans="1:4">
      <c r="A686" s="1" t="s">
        <v>423</v>
      </c>
      <c r="B686" s="2"/>
      <c r="C686" s="2"/>
      <c r="D686" s="3">
        <v>5819843</v>
      </c>
    </row>
    <row r="687" spans="1:4">
      <c r="A687" s="5">
        <v>44071</v>
      </c>
      <c r="B687" s="1" t="s">
        <v>107</v>
      </c>
      <c r="C687" s="1">
        <v>173877</v>
      </c>
      <c r="D687" s="3">
        <v>5865958</v>
      </c>
    </row>
    <row r="688" spans="1:4">
      <c r="A688" s="6"/>
      <c r="B688" s="1" t="s">
        <v>124</v>
      </c>
      <c r="C688" s="2"/>
      <c r="D688" s="3">
        <v>5865958</v>
      </c>
    </row>
    <row r="689" spans="1:4">
      <c r="A689" s="1" t="s">
        <v>424</v>
      </c>
      <c r="B689" s="2"/>
      <c r="C689" s="2"/>
      <c r="D689" s="3">
        <v>5865958</v>
      </c>
    </row>
    <row r="690" spans="1:4">
      <c r="A690" s="5">
        <v>44072</v>
      </c>
      <c r="B690" s="1" t="s">
        <v>107</v>
      </c>
      <c r="C690" s="1">
        <v>174894</v>
      </c>
      <c r="D690" s="3">
        <v>5909953</v>
      </c>
    </row>
    <row r="691" spans="1:4">
      <c r="A691" s="6"/>
      <c r="B691" s="1" t="s">
        <v>124</v>
      </c>
      <c r="C691" s="2"/>
      <c r="D691" s="3">
        <v>5909953</v>
      </c>
    </row>
    <row r="692" spans="1:4">
      <c r="A692" s="1" t="s">
        <v>425</v>
      </c>
      <c r="B692" s="2"/>
      <c r="C692" s="2"/>
      <c r="D692" s="3">
        <v>5909953</v>
      </c>
    </row>
    <row r="693" spans="1:4">
      <c r="A693" s="5">
        <v>44073</v>
      </c>
      <c r="B693" s="1" t="s">
        <v>107</v>
      </c>
      <c r="C693" s="1">
        <v>175371</v>
      </c>
      <c r="D693" s="3">
        <v>5948719</v>
      </c>
    </row>
    <row r="694" spans="1:4">
      <c r="A694" s="6"/>
      <c r="B694" s="1" t="s">
        <v>124</v>
      </c>
      <c r="C694" s="2"/>
      <c r="D694" s="3">
        <v>5948719</v>
      </c>
    </row>
    <row r="695" spans="1:4">
      <c r="A695" s="1" t="s">
        <v>426</v>
      </c>
      <c r="B695" s="2"/>
      <c r="C695" s="2"/>
      <c r="D695" s="3">
        <v>5948719</v>
      </c>
    </row>
    <row r="696" spans="1:4">
      <c r="A696" s="5">
        <v>44074</v>
      </c>
      <c r="B696" s="1" t="s">
        <v>107</v>
      </c>
      <c r="C696" s="1">
        <v>175751</v>
      </c>
      <c r="D696" s="3">
        <v>5980439</v>
      </c>
    </row>
    <row r="697" spans="1:4">
      <c r="A697" s="6"/>
      <c r="B697" s="1" t="s">
        <v>124</v>
      </c>
      <c r="C697" s="2"/>
      <c r="D697" s="3">
        <v>5980439</v>
      </c>
    </row>
    <row r="698" spans="1:4">
      <c r="A698" s="1" t="s">
        <v>427</v>
      </c>
      <c r="B698" s="2"/>
      <c r="C698" s="2"/>
      <c r="D698" s="3">
        <v>5980439</v>
      </c>
    </row>
    <row r="699" spans="1:4">
      <c r="A699" s="5">
        <v>44075</v>
      </c>
      <c r="B699" s="1" t="s">
        <v>108</v>
      </c>
      <c r="C699" s="1">
        <v>176765</v>
      </c>
      <c r="D699" s="3">
        <v>6022681</v>
      </c>
    </row>
    <row r="700" spans="1:4">
      <c r="A700" s="6"/>
      <c r="B700" s="1" t="s">
        <v>125</v>
      </c>
      <c r="C700" s="2"/>
      <c r="D700" s="3">
        <v>6022681</v>
      </c>
    </row>
    <row r="701" spans="1:4">
      <c r="A701" s="1" t="s">
        <v>428</v>
      </c>
      <c r="B701" s="2"/>
      <c r="C701" s="2"/>
      <c r="D701" s="3">
        <v>6022681</v>
      </c>
    </row>
    <row r="702" spans="1:4">
      <c r="A702" s="5">
        <v>44076</v>
      </c>
      <c r="B702" s="1" t="s">
        <v>108</v>
      </c>
      <c r="C702" s="1">
        <v>177800</v>
      </c>
      <c r="D702" s="3">
        <v>6053336</v>
      </c>
    </row>
    <row r="703" spans="1:4">
      <c r="A703" s="6"/>
      <c r="B703" s="1" t="s">
        <v>125</v>
      </c>
      <c r="C703" s="2"/>
      <c r="D703" s="3">
        <v>6053336</v>
      </c>
    </row>
    <row r="704" spans="1:4">
      <c r="A704" s="1" t="s">
        <v>429</v>
      </c>
      <c r="B704" s="2"/>
      <c r="C704" s="2"/>
      <c r="D704" s="3">
        <v>6053336</v>
      </c>
    </row>
    <row r="705" spans="1:4">
      <c r="A705" s="5">
        <v>44077</v>
      </c>
      <c r="B705" s="1" t="s">
        <v>108</v>
      </c>
      <c r="C705" s="1">
        <v>178872</v>
      </c>
      <c r="D705" s="3">
        <v>6097979</v>
      </c>
    </row>
    <row r="706" spans="1:4">
      <c r="A706" s="6"/>
      <c r="B706" s="1" t="s">
        <v>125</v>
      </c>
      <c r="C706" s="2"/>
      <c r="D706" s="3">
        <v>6097979</v>
      </c>
    </row>
    <row r="707" spans="1:4">
      <c r="A707" s="1" t="s">
        <v>430</v>
      </c>
      <c r="B707" s="2"/>
      <c r="C707" s="2"/>
      <c r="D707" s="3">
        <v>6097979</v>
      </c>
    </row>
    <row r="708" spans="1:4">
      <c r="A708" s="5">
        <v>44078</v>
      </c>
      <c r="B708" s="1" t="s">
        <v>108</v>
      </c>
      <c r="C708" s="1">
        <v>179871</v>
      </c>
      <c r="D708" s="3">
        <v>6149579</v>
      </c>
    </row>
    <row r="709" spans="1:4">
      <c r="A709" s="6"/>
      <c r="B709" s="1" t="s">
        <v>125</v>
      </c>
      <c r="C709" s="2"/>
      <c r="D709" s="3">
        <v>6149579</v>
      </c>
    </row>
    <row r="710" spans="1:4">
      <c r="A710" s="1" t="s">
        <v>431</v>
      </c>
      <c r="B710" s="2"/>
      <c r="C710" s="2"/>
      <c r="D710" s="3">
        <v>6149579</v>
      </c>
    </row>
    <row r="711" spans="1:4">
      <c r="A711" s="5">
        <v>44079</v>
      </c>
      <c r="B711" s="1" t="s">
        <v>108</v>
      </c>
      <c r="C711" s="1">
        <v>180797</v>
      </c>
      <c r="D711" s="3">
        <v>6194439</v>
      </c>
    </row>
    <row r="712" spans="1:4">
      <c r="A712" s="6"/>
      <c r="B712" s="1" t="s">
        <v>125</v>
      </c>
      <c r="C712" s="2"/>
      <c r="D712" s="3">
        <v>6194439</v>
      </c>
    </row>
    <row r="713" spans="1:4">
      <c r="A713" s="1" t="s">
        <v>432</v>
      </c>
      <c r="B713" s="2"/>
      <c r="C713" s="2"/>
      <c r="D713" s="3">
        <v>6194439</v>
      </c>
    </row>
    <row r="714" spans="1:4">
      <c r="A714" s="5">
        <v>44080</v>
      </c>
      <c r="B714" s="1" t="s">
        <v>108</v>
      </c>
      <c r="C714" s="1">
        <v>181249</v>
      </c>
      <c r="D714" s="3">
        <v>6227472</v>
      </c>
    </row>
    <row r="715" spans="1:4">
      <c r="A715" s="6"/>
      <c r="B715" s="1" t="s">
        <v>125</v>
      </c>
      <c r="C715" s="2"/>
      <c r="D715" s="3">
        <v>6227472</v>
      </c>
    </row>
    <row r="716" spans="1:4">
      <c r="A716" s="1" t="s">
        <v>433</v>
      </c>
      <c r="B716" s="2"/>
      <c r="C716" s="2"/>
      <c r="D716" s="3">
        <v>6227472</v>
      </c>
    </row>
    <row r="717" spans="1:4">
      <c r="A717" s="5">
        <v>44081</v>
      </c>
      <c r="B717" s="1" t="s">
        <v>108</v>
      </c>
      <c r="C717" s="1">
        <v>181476</v>
      </c>
      <c r="D717" s="3">
        <v>6255589</v>
      </c>
    </row>
    <row r="718" spans="1:4">
      <c r="A718" s="6"/>
      <c r="B718" s="1" t="s">
        <v>125</v>
      </c>
      <c r="C718" s="2"/>
      <c r="D718" s="3">
        <v>6255589</v>
      </c>
    </row>
    <row r="719" spans="1:4">
      <c r="A719" s="1" t="s">
        <v>434</v>
      </c>
      <c r="B719" s="2"/>
      <c r="C719" s="2"/>
      <c r="D719" s="3">
        <v>6255589</v>
      </c>
    </row>
    <row r="720" spans="1:4">
      <c r="A720" s="5">
        <v>44082</v>
      </c>
      <c r="B720" s="1" t="s">
        <v>108</v>
      </c>
      <c r="C720" s="1">
        <v>181823</v>
      </c>
      <c r="D720" s="3">
        <v>6277899</v>
      </c>
    </row>
    <row r="721" spans="1:4">
      <c r="A721" s="6"/>
      <c r="B721" s="1" t="s">
        <v>125</v>
      </c>
      <c r="C721" s="2"/>
      <c r="D721" s="3">
        <v>6277899</v>
      </c>
    </row>
    <row r="722" spans="1:4">
      <c r="A722" s="1" t="s">
        <v>435</v>
      </c>
      <c r="B722" s="2"/>
      <c r="C722" s="2"/>
      <c r="D722" s="3">
        <v>6277899</v>
      </c>
    </row>
    <row r="723" spans="1:4">
      <c r="A723" s="5">
        <v>44083</v>
      </c>
      <c r="B723" s="1" t="s">
        <v>108</v>
      </c>
      <c r="C723" s="1">
        <v>182911</v>
      </c>
      <c r="D723" s="3">
        <v>6308632</v>
      </c>
    </row>
    <row r="724" spans="1:4">
      <c r="A724" s="6"/>
      <c r="B724" s="1" t="s">
        <v>125</v>
      </c>
      <c r="C724" s="2"/>
      <c r="D724" s="3">
        <v>6308632</v>
      </c>
    </row>
    <row r="725" spans="1:4">
      <c r="A725" s="1" t="s">
        <v>436</v>
      </c>
      <c r="B725" s="2"/>
      <c r="C725" s="2"/>
      <c r="D725" s="3">
        <v>6308632</v>
      </c>
    </row>
    <row r="726" spans="1:4">
      <c r="A726" s="5">
        <v>44084</v>
      </c>
      <c r="B726" s="1" t="s">
        <v>108</v>
      </c>
      <c r="C726" s="1">
        <v>184072</v>
      </c>
      <c r="D726" s="3">
        <v>6346041</v>
      </c>
    </row>
    <row r="727" spans="1:4">
      <c r="A727" s="6"/>
      <c r="B727" s="1" t="s">
        <v>125</v>
      </c>
      <c r="C727" s="2"/>
      <c r="D727" s="3">
        <v>6346041</v>
      </c>
    </row>
    <row r="728" spans="1:4">
      <c r="A728" s="1" t="s">
        <v>437</v>
      </c>
      <c r="B728" s="2"/>
      <c r="C728" s="2"/>
      <c r="D728" s="3">
        <v>6346041</v>
      </c>
    </row>
    <row r="729" spans="1:4">
      <c r="A729" s="5">
        <v>44085</v>
      </c>
      <c r="B729" s="1" t="s">
        <v>108</v>
      </c>
      <c r="C729" s="1">
        <v>185087</v>
      </c>
      <c r="D729" s="3">
        <v>6390739</v>
      </c>
    </row>
    <row r="730" spans="1:4">
      <c r="A730" s="6"/>
      <c r="B730" s="1" t="s">
        <v>125</v>
      </c>
      <c r="C730" s="2"/>
      <c r="D730" s="3">
        <v>6390739</v>
      </c>
    </row>
    <row r="731" spans="1:4">
      <c r="A731" s="1" t="s">
        <v>438</v>
      </c>
      <c r="B731" s="2"/>
      <c r="C731" s="2"/>
      <c r="D731" s="3">
        <v>6390739</v>
      </c>
    </row>
    <row r="732" spans="1:4">
      <c r="A732" s="5">
        <v>44086</v>
      </c>
      <c r="B732" s="1" t="s">
        <v>108</v>
      </c>
      <c r="C732" s="1">
        <v>185904</v>
      </c>
      <c r="D732" s="3">
        <v>6432589</v>
      </c>
    </row>
    <row r="733" spans="1:4">
      <c r="A733" s="6"/>
      <c r="B733" s="1" t="s">
        <v>125</v>
      </c>
      <c r="C733" s="2"/>
      <c r="D733" s="3">
        <v>6432589</v>
      </c>
    </row>
    <row r="734" spans="1:4">
      <c r="A734" s="1" t="s">
        <v>439</v>
      </c>
      <c r="B734" s="2"/>
      <c r="C734" s="2"/>
      <c r="D734" s="3">
        <v>6432589</v>
      </c>
    </row>
    <row r="735" spans="1:4">
      <c r="A735" s="5">
        <v>44087</v>
      </c>
      <c r="B735" s="1" t="s">
        <v>108</v>
      </c>
      <c r="C735" s="1">
        <v>186296</v>
      </c>
      <c r="D735" s="3">
        <v>6467168</v>
      </c>
    </row>
    <row r="736" spans="1:4">
      <c r="A736" s="6"/>
      <c r="B736" s="1" t="s">
        <v>125</v>
      </c>
      <c r="C736" s="2"/>
      <c r="D736" s="3">
        <v>6467168</v>
      </c>
    </row>
    <row r="737" spans="1:4">
      <c r="A737" s="1" t="s">
        <v>440</v>
      </c>
      <c r="B737" s="2"/>
      <c r="C737" s="2"/>
      <c r="D737" s="3">
        <v>6467168</v>
      </c>
    </row>
    <row r="738" spans="1:4">
      <c r="A738" s="5">
        <v>44088</v>
      </c>
      <c r="B738" s="1" t="s">
        <v>108</v>
      </c>
      <c r="C738" s="1">
        <v>186703</v>
      </c>
      <c r="D738" s="3">
        <v>6500740</v>
      </c>
    </row>
    <row r="739" spans="1:4">
      <c r="A739" s="6"/>
      <c r="B739" s="1" t="s">
        <v>125</v>
      </c>
      <c r="C739" s="2"/>
      <c r="D739" s="3">
        <v>6500740</v>
      </c>
    </row>
    <row r="740" spans="1:4">
      <c r="A740" s="1" t="s">
        <v>441</v>
      </c>
      <c r="B740" s="2"/>
      <c r="C740" s="2"/>
      <c r="D740" s="3">
        <v>6500740</v>
      </c>
    </row>
    <row r="741" spans="1:4">
      <c r="A741" s="5">
        <v>44089</v>
      </c>
      <c r="B741" s="1" t="s">
        <v>108</v>
      </c>
      <c r="C741" s="1">
        <v>187737</v>
      </c>
      <c r="D741" s="3">
        <v>6535518</v>
      </c>
    </row>
    <row r="742" spans="1:4">
      <c r="A742" s="6"/>
      <c r="B742" s="1" t="s">
        <v>125</v>
      </c>
      <c r="C742" s="2"/>
      <c r="D742" s="3">
        <v>6535518</v>
      </c>
    </row>
    <row r="743" spans="1:4">
      <c r="A743" s="1" t="s">
        <v>442</v>
      </c>
      <c r="B743" s="2"/>
      <c r="C743" s="2"/>
      <c r="D743" s="3">
        <v>6535518</v>
      </c>
    </row>
    <row r="744" spans="1:4">
      <c r="A744" s="5">
        <v>44090</v>
      </c>
      <c r="B744" s="1" t="s">
        <v>108</v>
      </c>
      <c r="C744" s="1">
        <v>188927</v>
      </c>
      <c r="D744" s="3">
        <v>6575837</v>
      </c>
    </row>
    <row r="745" spans="1:4">
      <c r="A745" s="6"/>
      <c r="B745" s="1" t="s">
        <v>125</v>
      </c>
      <c r="C745" s="2"/>
      <c r="D745" s="3">
        <v>6575837</v>
      </c>
    </row>
    <row r="746" spans="1:4">
      <c r="A746" s="1" t="s">
        <v>443</v>
      </c>
      <c r="B746" s="2"/>
      <c r="C746" s="2"/>
      <c r="D746" s="3">
        <v>6575837</v>
      </c>
    </row>
    <row r="747" spans="1:4">
      <c r="A747" s="5">
        <v>44091</v>
      </c>
      <c r="B747" s="1" t="s">
        <v>108</v>
      </c>
      <c r="C747" s="1">
        <v>189807</v>
      </c>
      <c r="D747" s="3">
        <v>6619479</v>
      </c>
    </row>
    <row r="748" spans="1:4">
      <c r="A748" s="6"/>
      <c r="B748" s="1" t="s">
        <v>125</v>
      </c>
      <c r="C748" s="2"/>
      <c r="D748" s="3">
        <v>6619479</v>
      </c>
    </row>
    <row r="749" spans="1:4">
      <c r="A749" s="1" t="s">
        <v>444</v>
      </c>
      <c r="B749" s="2"/>
      <c r="C749" s="2"/>
      <c r="D749" s="3">
        <v>6619479</v>
      </c>
    </row>
    <row r="750" spans="1:4">
      <c r="A750" s="5">
        <v>44092</v>
      </c>
      <c r="B750" s="1" t="s">
        <v>108</v>
      </c>
      <c r="C750" s="1">
        <v>190708</v>
      </c>
      <c r="D750" s="3">
        <v>6666368</v>
      </c>
    </row>
    <row r="751" spans="1:4">
      <c r="A751" s="6"/>
      <c r="B751" s="1" t="s">
        <v>125</v>
      </c>
      <c r="C751" s="2"/>
      <c r="D751" s="3">
        <v>6666368</v>
      </c>
    </row>
    <row r="752" spans="1:4">
      <c r="A752" s="1" t="s">
        <v>445</v>
      </c>
      <c r="B752" s="2"/>
      <c r="C752" s="2"/>
      <c r="D752" s="3">
        <v>6666368</v>
      </c>
    </row>
    <row r="753" spans="1:4">
      <c r="A753" s="5">
        <v>44093</v>
      </c>
      <c r="B753" s="1" t="s">
        <v>108</v>
      </c>
      <c r="C753" s="1">
        <v>191455</v>
      </c>
      <c r="D753" s="3">
        <v>6712036</v>
      </c>
    </row>
    <row r="754" spans="1:4">
      <c r="A754" s="6"/>
      <c r="B754" s="1" t="s">
        <v>125</v>
      </c>
      <c r="C754" s="2"/>
      <c r="D754" s="3">
        <v>6712036</v>
      </c>
    </row>
    <row r="755" spans="1:4">
      <c r="A755" s="1" t="s">
        <v>446</v>
      </c>
      <c r="B755" s="2"/>
      <c r="C755" s="2"/>
      <c r="D755" s="3">
        <v>6712036</v>
      </c>
    </row>
    <row r="756" spans="1:4">
      <c r="A756" s="5">
        <v>44094</v>
      </c>
      <c r="B756" s="1" t="s">
        <v>108</v>
      </c>
      <c r="C756" s="1">
        <v>191782</v>
      </c>
      <c r="D756" s="3">
        <v>6747569</v>
      </c>
    </row>
    <row r="757" spans="1:4">
      <c r="A757" s="6"/>
      <c r="B757" s="1" t="s">
        <v>125</v>
      </c>
      <c r="C757" s="2"/>
      <c r="D757" s="3">
        <v>6747569</v>
      </c>
    </row>
    <row r="758" spans="1:4">
      <c r="A758" s="1" t="s">
        <v>447</v>
      </c>
      <c r="B758" s="2"/>
      <c r="C758" s="2"/>
      <c r="D758" s="3">
        <v>6747569</v>
      </c>
    </row>
    <row r="759" spans="1:4">
      <c r="A759" s="5">
        <v>44095</v>
      </c>
      <c r="B759" s="1" t="s">
        <v>108</v>
      </c>
      <c r="C759" s="1">
        <v>192063</v>
      </c>
      <c r="D759" s="3">
        <v>6786731</v>
      </c>
    </row>
    <row r="760" spans="1:4">
      <c r="A760" s="6"/>
      <c r="B760" s="1" t="s">
        <v>125</v>
      </c>
      <c r="C760" s="2"/>
      <c r="D760" s="3">
        <v>6786731</v>
      </c>
    </row>
    <row r="761" spans="1:4">
      <c r="A761" s="1" t="s">
        <v>448</v>
      </c>
      <c r="B761" s="2"/>
      <c r="C761" s="2"/>
      <c r="D761" s="3">
        <v>6786731</v>
      </c>
    </row>
    <row r="762" spans="1:4">
      <c r="A762" s="5">
        <v>44096</v>
      </c>
      <c r="B762" s="1" t="s">
        <v>108</v>
      </c>
      <c r="C762" s="1">
        <v>192922</v>
      </c>
      <c r="D762" s="3">
        <v>6835717</v>
      </c>
    </row>
    <row r="763" spans="1:4">
      <c r="A763" s="6"/>
      <c r="B763" s="1" t="s">
        <v>125</v>
      </c>
      <c r="C763" s="2"/>
      <c r="D763" s="3">
        <v>6835717</v>
      </c>
    </row>
    <row r="764" spans="1:4">
      <c r="A764" s="1" t="s">
        <v>449</v>
      </c>
      <c r="B764" s="2"/>
      <c r="C764" s="2"/>
      <c r="D764" s="3">
        <v>6835717</v>
      </c>
    </row>
    <row r="765" spans="1:4">
      <c r="A765" s="5">
        <v>44097</v>
      </c>
      <c r="B765" s="1" t="s">
        <v>108</v>
      </c>
      <c r="C765" s="1">
        <v>194078</v>
      </c>
      <c r="D765" s="3">
        <v>6875215</v>
      </c>
    </row>
    <row r="766" spans="1:4">
      <c r="A766" s="6"/>
      <c r="B766" s="1" t="s">
        <v>125</v>
      </c>
      <c r="C766" s="2"/>
      <c r="D766" s="3">
        <v>6875215</v>
      </c>
    </row>
    <row r="767" spans="1:4">
      <c r="A767" s="1" t="s">
        <v>450</v>
      </c>
      <c r="B767" s="2"/>
      <c r="C767" s="2"/>
      <c r="D767" s="3">
        <v>6875215</v>
      </c>
    </row>
    <row r="768" spans="1:4">
      <c r="A768" s="5">
        <v>44098</v>
      </c>
      <c r="B768" s="1" t="s">
        <v>108</v>
      </c>
      <c r="C768" s="1">
        <v>195016</v>
      </c>
      <c r="D768" s="3">
        <v>6918556</v>
      </c>
    </row>
    <row r="769" spans="1:4">
      <c r="A769" s="6"/>
      <c r="B769" s="1" t="s">
        <v>125</v>
      </c>
      <c r="C769" s="2"/>
      <c r="D769" s="3">
        <v>6918556</v>
      </c>
    </row>
    <row r="770" spans="1:4">
      <c r="A770" s="1" t="s">
        <v>451</v>
      </c>
      <c r="B770" s="2"/>
      <c r="C770" s="2"/>
      <c r="D770" s="3">
        <v>6918556</v>
      </c>
    </row>
    <row r="771" spans="1:4">
      <c r="A771" s="5">
        <v>44099</v>
      </c>
      <c r="B771" s="1" t="s">
        <v>108</v>
      </c>
      <c r="C771" s="1">
        <v>195863</v>
      </c>
      <c r="D771" s="3">
        <v>6973793</v>
      </c>
    </row>
    <row r="772" spans="1:4">
      <c r="A772" s="6"/>
      <c r="B772" s="1" t="s">
        <v>125</v>
      </c>
      <c r="C772" s="2"/>
      <c r="D772" s="3">
        <v>6973793</v>
      </c>
    </row>
    <row r="773" spans="1:4">
      <c r="A773" s="1" t="s">
        <v>452</v>
      </c>
      <c r="B773" s="2"/>
      <c r="C773" s="2"/>
      <c r="D773" s="3">
        <v>6973793</v>
      </c>
    </row>
    <row r="774" spans="1:4">
      <c r="A774" s="5">
        <v>44100</v>
      </c>
      <c r="B774" s="1" t="s">
        <v>108</v>
      </c>
      <c r="C774" s="1">
        <v>196736</v>
      </c>
      <c r="D774" s="3">
        <v>7021061</v>
      </c>
    </row>
    <row r="775" spans="1:4">
      <c r="A775" s="6"/>
      <c r="B775" s="1" t="s">
        <v>125</v>
      </c>
      <c r="C775" s="2"/>
      <c r="D775" s="3">
        <v>7021061</v>
      </c>
    </row>
    <row r="776" spans="1:4">
      <c r="A776" s="1" t="s">
        <v>453</v>
      </c>
      <c r="B776" s="2"/>
      <c r="C776" s="2"/>
      <c r="D776" s="3">
        <v>7021061</v>
      </c>
    </row>
    <row r="777" spans="1:4">
      <c r="A777" s="5">
        <v>44101</v>
      </c>
      <c r="B777" s="1" t="s">
        <v>108</v>
      </c>
      <c r="C777" s="1">
        <v>197046</v>
      </c>
      <c r="D777" s="3">
        <v>7056051</v>
      </c>
    </row>
    <row r="778" spans="1:4">
      <c r="A778" s="6"/>
      <c r="B778" s="1" t="s">
        <v>125</v>
      </c>
      <c r="C778" s="2"/>
      <c r="D778" s="3">
        <v>7056051</v>
      </c>
    </row>
    <row r="779" spans="1:4">
      <c r="A779" s="1" t="s">
        <v>454</v>
      </c>
      <c r="B779" s="2"/>
      <c r="C779" s="2"/>
      <c r="D779" s="3">
        <v>7056051</v>
      </c>
    </row>
    <row r="780" spans="1:4">
      <c r="A780" s="5">
        <v>44102</v>
      </c>
      <c r="B780" s="1" t="s">
        <v>108</v>
      </c>
      <c r="C780" s="1">
        <v>197292</v>
      </c>
      <c r="D780" s="3">
        <v>7091427</v>
      </c>
    </row>
    <row r="781" spans="1:4">
      <c r="A781" s="6"/>
      <c r="B781" s="1" t="s">
        <v>125</v>
      </c>
      <c r="C781" s="2"/>
      <c r="D781" s="3">
        <v>7091427</v>
      </c>
    </row>
    <row r="782" spans="1:4">
      <c r="A782" s="1" t="s">
        <v>455</v>
      </c>
      <c r="B782" s="2"/>
      <c r="C782" s="2"/>
      <c r="D782" s="3">
        <v>7091427</v>
      </c>
    </row>
    <row r="783" spans="1:4">
      <c r="A783" s="5">
        <v>44103</v>
      </c>
      <c r="B783" s="1" t="s">
        <v>108</v>
      </c>
      <c r="C783" s="1">
        <v>198016</v>
      </c>
      <c r="D783" s="3">
        <v>7128193</v>
      </c>
    </row>
    <row r="784" spans="1:4">
      <c r="A784" s="6"/>
      <c r="B784" s="1" t="s">
        <v>125</v>
      </c>
      <c r="C784" s="2"/>
      <c r="D784" s="3">
        <v>7128193</v>
      </c>
    </row>
    <row r="785" spans="1:4">
      <c r="A785" s="1" t="s">
        <v>456</v>
      </c>
      <c r="B785" s="2"/>
      <c r="C785" s="2"/>
      <c r="D785" s="3">
        <v>7128193</v>
      </c>
    </row>
    <row r="786" spans="1:4">
      <c r="A786" s="5">
        <v>44104</v>
      </c>
      <c r="B786" s="1" t="s">
        <v>108</v>
      </c>
      <c r="C786" s="1">
        <v>199080</v>
      </c>
      <c r="D786" s="3">
        <v>7173102</v>
      </c>
    </row>
    <row r="787" spans="1:4">
      <c r="A787" s="6"/>
      <c r="B787" s="1" t="s">
        <v>125</v>
      </c>
      <c r="C787" s="2"/>
      <c r="D787" s="3">
        <v>7173102</v>
      </c>
    </row>
    <row r="788" spans="1:4">
      <c r="A788" s="1" t="s">
        <v>457</v>
      </c>
      <c r="B788" s="2"/>
      <c r="C788" s="2"/>
      <c r="D788" s="3">
        <v>7173102</v>
      </c>
    </row>
    <row r="789" spans="1:4">
      <c r="A789" s="5">
        <v>44105</v>
      </c>
      <c r="B789" s="1" t="s">
        <v>109</v>
      </c>
      <c r="C789" s="1">
        <v>199942</v>
      </c>
      <c r="D789" s="3">
        <v>7218822</v>
      </c>
    </row>
    <row r="790" spans="1:4">
      <c r="A790" s="6"/>
      <c r="B790" s="1" t="s">
        <v>126</v>
      </c>
      <c r="C790" s="2"/>
      <c r="D790" s="3">
        <v>7218822</v>
      </c>
    </row>
    <row r="791" spans="1:4">
      <c r="A791" s="1" t="s">
        <v>458</v>
      </c>
      <c r="B791" s="2"/>
      <c r="C791" s="2"/>
      <c r="D791" s="3">
        <v>7218822</v>
      </c>
    </row>
    <row r="792" spans="1:4">
      <c r="A792" s="5">
        <v>44106</v>
      </c>
      <c r="B792" s="1" t="s">
        <v>109</v>
      </c>
      <c r="C792" s="1">
        <v>200784</v>
      </c>
      <c r="D792" s="3">
        <v>7268249</v>
      </c>
    </row>
    <row r="793" spans="1:4">
      <c r="A793" s="6"/>
      <c r="B793" s="1" t="s">
        <v>126</v>
      </c>
      <c r="C793" s="2"/>
      <c r="D793" s="3">
        <v>7268249</v>
      </c>
    </row>
    <row r="794" spans="1:4">
      <c r="A794" s="1" t="s">
        <v>459</v>
      </c>
      <c r="B794" s="2"/>
      <c r="C794" s="2"/>
      <c r="D794" s="3">
        <v>7268249</v>
      </c>
    </row>
    <row r="795" spans="1:4">
      <c r="A795" s="5">
        <v>44107</v>
      </c>
      <c r="B795" s="1" t="s">
        <v>109</v>
      </c>
      <c r="C795" s="1">
        <v>201522</v>
      </c>
      <c r="D795" s="3">
        <v>7319123</v>
      </c>
    </row>
    <row r="796" spans="1:4">
      <c r="A796" s="6"/>
      <c r="B796" s="1" t="s">
        <v>126</v>
      </c>
      <c r="C796" s="2"/>
      <c r="D796" s="3">
        <v>7319123</v>
      </c>
    </row>
    <row r="797" spans="1:4">
      <c r="A797" s="1" t="s">
        <v>460</v>
      </c>
      <c r="B797" s="2"/>
      <c r="C797" s="2"/>
      <c r="D797" s="3">
        <v>7319123</v>
      </c>
    </row>
    <row r="798" spans="1:4">
      <c r="A798" s="5">
        <v>44108</v>
      </c>
      <c r="B798" s="1" t="s">
        <v>109</v>
      </c>
      <c r="C798" s="1">
        <v>201902</v>
      </c>
      <c r="D798" s="3">
        <v>7357288</v>
      </c>
    </row>
    <row r="799" spans="1:4">
      <c r="A799" s="6"/>
      <c r="B799" s="1" t="s">
        <v>126</v>
      </c>
      <c r="C799" s="2"/>
      <c r="D799" s="3">
        <v>7357288</v>
      </c>
    </row>
    <row r="800" spans="1:4">
      <c r="A800" s="1" t="s">
        <v>461</v>
      </c>
      <c r="B800" s="2"/>
      <c r="C800" s="2"/>
      <c r="D800" s="3">
        <v>7357288</v>
      </c>
    </row>
    <row r="801" spans="1:4">
      <c r="A801" s="5">
        <v>44109</v>
      </c>
      <c r="B801" s="1" t="s">
        <v>109</v>
      </c>
      <c r="C801" s="1">
        <v>202233</v>
      </c>
      <c r="D801" s="3">
        <v>7395040</v>
      </c>
    </row>
    <row r="802" spans="1:4">
      <c r="A802" s="6"/>
      <c r="B802" s="1" t="s">
        <v>126</v>
      </c>
      <c r="C802" s="2"/>
      <c r="D802" s="3">
        <v>7395040</v>
      </c>
    </row>
    <row r="803" spans="1:4">
      <c r="A803" s="1" t="s">
        <v>462</v>
      </c>
      <c r="B803" s="2"/>
      <c r="C803" s="2"/>
      <c r="D803" s="3">
        <v>7395040</v>
      </c>
    </row>
    <row r="804" spans="1:4">
      <c r="A804" s="5">
        <v>44110</v>
      </c>
      <c r="B804" s="1" t="s">
        <v>109</v>
      </c>
      <c r="C804" s="1">
        <v>202846</v>
      </c>
      <c r="D804" s="3">
        <v>7433886</v>
      </c>
    </row>
    <row r="805" spans="1:4">
      <c r="A805" s="6"/>
      <c r="B805" s="1" t="s">
        <v>126</v>
      </c>
      <c r="C805" s="2"/>
      <c r="D805" s="3">
        <v>7433886</v>
      </c>
    </row>
    <row r="806" spans="1:4">
      <c r="A806" s="1" t="s">
        <v>463</v>
      </c>
      <c r="B806" s="2"/>
      <c r="C806" s="2"/>
      <c r="D806" s="3">
        <v>7433886</v>
      </c>
    </row>
    <row r="807" spans="1:4">
      <c r="A807" s="5">
        <v>44111</v>
      </c>
      <c r="B807" s="1" t="s">
        <v>109</v>
      </c>
      <c r="C807" s="1">
        <v>203775</v>
      </c>
      <c r="D807" s="3">
        <v>7485102</v>
      </c>
    </row>
    <row r="808" spans="1:4">
      <c r="A808" s="6"/>
      <c r="B808" s="1" t="s">
        <v>126</v>
      </c>
      <c r="C808" s="2"/>
      <c r="D808" s="3">
        <v>7485102</v>
      </c>
    </row>
    <row r="809" spans="1:4">
      <c r="A809" s="1" t="s">
        <v>464</v>
      </c>
      <c r="B809" s="2"/>
      <c r="C809" s="2"/>
      <c r="D809" s="3">
        <v>7485102</v>
      </c>
    </row>
    <row r="810" spans="1:4">
      <c r="A810" s="5">
        <v>44112</v>
      </c>
      <c r="B810" s="1" t="s">
        <v>109</v>
      </c>
      <c r="C810" s="1">
        <v>204754</v>
      </c>
      <c r="D810" s="3">
        <v>7540410</v>
      </c>
    </row>
    <row r="811" spans="1:4">
      <c r="A811" s="6"/>
      <c r="B811" s="1" t="s">
        <v>126</v>
      </c>
      <c r="C811" s="2"/>
      <c r="D811" s="3">
        <v>7540410</v>
      </c>
    </row>
    <row r="812" spans="1:4">
      <c r="A812" s="1" t="s">
        <v>465</v>
      </c>
      <c r="B812" s="2"/>
      <c r="C812" s="2"/>
      <c r="D812" s="3">
        <v>7540410</v>
      </c>
    </row>
    <row r="813" spans="1:4">
      <c r="A813" s="5">
        <v>44113</v>
      </c>
      <c r="B813" s="1" t="s">
        <v>109</v>
      </c>
      <c r="C813" s="1">
        <v>205667</v>
      </c>
      <c r="D813" s="3">
        <v>7597403</v>
      </c>
    </row>
    <row r="814" spans="1:4">
      <c r="A814" s="6"/>
      <c r="B814" s="1" t="s">
        <v>126</v>
      </c>
      <c r="C814" s="2"/>
      <c r="D814" s="3">
        <v>7597403</v>
      </c>
    </row>
    <row r="815" spans="1:4">
      <c r="A815" s="1" t="s">
        <v>466</v>
      </c>
      <c r="B815" s="2"/>
      <c r="C815" s="2"/>
      <c r="D815" s="3">
        <v>7597403</v>
      </c>
    </row>
    <row r="816" spans="1:4">
      <c r="A816" s="5">
        <v>44114</v>
      </c>
      <c r="B816" s="1" t="s">
        <v>109</v>
      </c>
      <c r="C816" s="1">
        <v>206358</v>
      </c>
      <c r="D816" s="3">
        <v>7655038</v>
      </c>
    </row>
    <row r="817" spans="1:4">
      <c r="A817" s="6"/>
      <c r="B817" s="1" t="s">
        <v>126</v>
      </c>
      <c r="C817" s="2"/>
      <c r="D817" s="3">
        <v>7655038</v>
      </c>
    </row>
    <row r="818" spans="1:4">
      <c r="A818" s="1" t="s">
        <v>467</v>
      </c>
      <c r="B818" s="2"/>
      <c r="C818" s="2"/>
      <c r="D818" s="3">
        <v>7655038</v>
      </c>
    </row>
    <row r="819" spans="1:4">
      <c r="A819" s="5">
        <v>44115</v>
      </c>
      <c r="B819" s="1" t="s">
        <v>109</v>
      </c>
      <c r="C819" s="1">
        <v>206829</v>
      </c>
      <c r="D819" s="3">
        <v>7701710</v>
      </c>
    </row>
    <row r="820" spans="1:4">
      <c r="A820" s="6"/>
      <c r="B820" s="1" t="s">
        <v>126</v>
      </c>
      <c r="C820" s="2"/>
      <c r="D820" s="3">
        <v>7701710</v>
      </c>
    </row>
    <row r="821" spans="1:4">
      <c r="A821" s="1" t="s">
        <v>468</v>
      </c>
      <c r="B821" s="2"/>
      <c r="C821" s="2"/>
      <c r="D821" s="3">
        <v>7701710</v>
      </c>
    </row>
    <row r="822" spans="1:4">
      <c r="A822" s="5">
        <v>44116</v>
      </c>
      <c r="B822" s="1" t="s">
        <v>109</v>
      </c>
      <c r="C822" s="1">
        <v>207114</v>
      </c>
      <c r="D822" s="3">
        <v>7744944</v>
      </c>
    </row>
    <row r="823" spans="1:4">
      <c r="A823" s="6"/>
      <c r="B823" s="1" t="s">
        <v>126</v>
      </c>
      <c r="C823" s="2"/>
      <c r="D823" s="3">
        <v>7744944</v>
      </c>
    </row>
    <row r="824" spans="1:4">
      <c r="A824" s="1" t="s">
        <v>469</v>
      </c>
      <c r="B824" s="2"/>
      <c r="C824" s="2"/>
      <c r="D824" s="3">
        <v>7744944</v>
      </c>
    </row>
    <row r="825" spans="1:4">
      <c r="A825" s="5">
        <v>44117</v>
      </c>
      <c r="B825" s="1" t="s">
        <v>109</v>
      </c>
      <c r="C825" s="1">
        <v>207832</v>
      </c>
      <c r="D825" s="3">
        <v>7791923</v>
      </c>
    </row>
    <row r="826" spans="1:4">
      <c r="A826" s="6"/>
      <c r="B826" s="1" t="s">
        <v>126</v>
      </c>
      <c r="C826" s="2"/>
      <c r="D826" s="3">
        <v>7791923</v>
      </c>
    </row>
    <row r="827" spans="1:4">
      <c r="A827" s="1" t="s">
        <v>470</v>
      </c>
      <c r="B827" s="2"/>
      <c r="C827" s="2"/>
      <c r="D827" s="3">
        <v>7791923</v>
      </c>
    </row>
    <row r="828" spans="1:4">
      <c r="A828" s="5">
        <v>44118</v>
      </c>
      <c r="B828" s="1" t="s">
        <v>109</v>
      </c>
      <c r="C828" s="1">
        <v>208633</v>
      </c>
      <c r="D828" s="3">
        <v>7849163</v>
      </c>
    </row>
    <row r="829" spans="1:4">
      <c r="A829" s="6"/>
      <c r="B829" s="1" t="s">
        <v>126</v>
      </c>
      <c r="C829" s="2"/>
      <c r="D829" s="3">
        <v>7849163</v>
      </c>
    </row>
    <row r="830" spans="1:4">
      <c r="A830" s="1" t="s">
        <v>471</v>
      </c>
      <c r="B830" s="2"/>
      <c r="C830" s="2"/>
      <c r="D830" s="3">
        <v>7849163</v>
      </c>
    </row>
    <row r="831" spans="1:4">
      <c r="A831" s="5">
        <v>44119</v>
      </c>
      <c r="B831" s="1" t="s">
        <v>109</v>
      </c>
      <c r="C831" s="1">
        <v>209561</v>
      </c>
      <c r="D831" s="3">
        <v>7912804</v>
      </c>
    </row>
    <row r="832" spans="1:4">
      <c r="A832" s="6"/>
      <c r="B832" s="1" t="s">
        <v>126</v>
      </c>
      <c r="C832" s="2"/>
      <c r="D832" s="3">
        <v>7912804</v>
      </c>
    </row>
    <row r="833" spans="1:4">
      <c r="A833" s="1" t="s">
        <v>472</v>
      </c>
      <c r="B833" s="2"/>
      <c r="C833" s="2"/>
      <c r="D833" s="3">
        <v>7912804</v>
      </c>
    </row>
    <row r="834" spans="1:4">
      <c r="A834" s="5">
        <v>44120</v>
      </c>
      <c r="B834" s="1" t="s">
        <v>109</v>
      </c>
      <c r="C834" s="1">
        <v>210452</v>
      </c>
      <c r="D834" s="3">
        <v>7981309</v>
      </c>
    </row>
    <row r="835" spans="1:4">
      <c r="A835" s="6"/>
      <c r="B835" s="1" t="s">
        <v>126</v>
      </c>
      <c r="C835" s="2"/>
      <c r="D835" s="3">
        <v>7981309</v>
      </c>
    </row>
    <row r="836" spans="1:4">
      <c r="A836" s="1" t="s">
        <v>473</v>
      </c>
      <c r="B836" s="2"/>
      <c r="C836" s="2"/>
      <c r="D836" s="3">
        <v>7981309</v>
      </c>
    </row>
    <row r="837" spans="1:4">
      <c r="A837" s="5">
        <v>44121</v>
      </c>
      <c r="B837" s="1" t="s">
        <v>109</v>
      </c>
      <c r="C837" s="1">
        <v>211232</v>
      </c>
      <c r="D837" s="3">
        <v>8038984</v>
      </c>
    </row>
    <row r="838" spans="1:4">
      <c r="A838" s="6"/>
      <c r="B838" s="1" t="s">
        <v>126</v>
      </c>
      <c r="C838" s="2"/>
      <c r="D838" s="3">
        <v>8038984</v>
      </c>
    </row>
    <row r="839" spans="1:4">
      <c r="A839" s="1" t="s">
        <v>474</v>
      </c>
      <c r="B839" s="2"/>
      <c r="C839" s="2"/>
      <c r="D839" s="3">
        <v>8038984</v>
      </c>
    </row>
    <row r="840" spans="1:4">
      <c r="A840" s="5">
        <v>44122</v>
      </c>
      <c r="B840" s="1" t="s">
        <v>109</v>
      </c>
      <c r="C840" s="1">
        <v>211637</v>
      </c>
      <c r="D840" s="3">
        <v>8086941</v>
      </c>
    </row>
    <row r="841" spans="1:4">
      <c r="A841" s="6"/>
      <c r="B841" s="1" t="s">
        <v>126</v>
      </c>
      <c r="C841" s="2"/>
      <c r="D841" s="3">
        <v>8086941</v>
      </c>
    </row>
    <row r="842" spans="1:4">
      <c r="A842" s="1" t="s">
        <v>475</v>
      </c>
      <c r="B842" s="2"/>
      <c r="C842" s="2"/>
      <c r="D842" s="3">
        <v>8086941</v>
      </c>
    </row>
    <row r="843" spans="1:4">
      <c r="A843" s="5">
        <v>44123</v>
      </c>
      <c r="B843" s="1" t="s">
        <v>109</v>
      </c>
      <c r="C843" s="1">
        <v>212080</v>
      </c>
      <c r="D843" s="3">
        <v>8144591</v>
      </c>
    </row>
    <row r="844" spans="1:4">
      <c r="A844" s="6"/>
      <c r="B844" s="1" t="s">
        <v>126</v>
      </c>
      <c r="C844" s="2"/>
      <c r="D844" s="3">
        <v>8144591</v>
      </c>
    </row>
    <row r="845" spans="1:4">
      <c r="A845" s="1" t="s">
        <v>476</v>
      </c>
      <c r="B845" s="2"/>
      <c r="C845" s="2"/>
      <c r="D845" s="3">
        <v>8144591</v>
      </c>
    </row>
    <row r="846" spans="1:4">
      <c r="A846" s="5">
        <v>44124</v>
      </c>
      <c r="B846" s="1" t="s">
        <v>109</v>
      </c>
      <c r="C846" s="1">
        <v>212913</v>
      </c>
      <c r="D846" s="3">
        <v>8205165</v>
      </c>
    </row>
    <row r="847" spans="1:4">
      <c r="A847" s="6"/>
      <c r="B847" s="1" t="s">
        <v>126</v>
      </c>
      <c r="C847" s="2"/>
      <c r="D847" s="3">
        <v>8205165</v>
      </c>
    </row>
    <row r="848" spans="1:4">
      <c r="A848" s="1" t="s">
        <v>477</v>
      </c>
      <c r="B848" s="2"/>
      <c r="C848" s="2"/>
      <c r="D848" s="3">
        <v>8205165</v>
      </c>
    </row>
    <row r="849" spans="1:4">
      <c r="A849" s="5">
        <v>44125</v>
      </c>
      <c r="B849" s="1" t="s">
        <v>109</v>
      </c>
      <c r="C849" s="1">
        <v>213941</v>
      </c>
      <c r="D849" s="3">
        <v>8266875</v>
      </c>
    </row>
    <row r="850" spans="1:4">
      <c r="A850" s="6"/>
      <c r="B850" s="1" t="s">
        <v>126</v>
      </c>
      <c r="C850" s="2"/>
      <c r="D850" s="3">
        <v>8266875</v>
      </c>
    </row>
    <row r="851" spans="1:4">
      <c r="A851" s="1" t="s">
        <v>478</v>
      </c>
      <c r="B851" s="2"/>
      <c r="C851" s="2"/>
      <c r="D851" s="3">
        <v>8266875</v>
      </c>
    </row>
    <row r="852" spans="1:4">
      <c r="A852" s="5">
        <v>44126</v>
      </c>
      <c r="B852" s="1" t="s">
        <v>109</v>
      </c>
      <c r="C852" s="1">
        <v>215058</v>
      </c>
      <c r="D852" s="3">
        <v>8340294</v>
      </c>
    </row>
    <row r="853" spans="1:4">
      <c r="A853" s="6"/>
      <c r="B853" s="1" t="s">
        <v>126</v>
      </c>
      <c r="C853" s="2"/>
      <c r="D853" s="3">
        <v>8340294</v>
      </c>
    </row>
    <row r="854" spans="1:4">
      <c r="A854" s="1" t="s">
        <v>479</v>
      </c>
      <c r="B854" s="2"/>
      <c r="C854" s="2"/>
      <c r="D854" s="3">
        <v>8340294</v>
      </c>
    </row>
    <row r="855" spans="1:4">
      <c r="A855" s="5">
        <v>44127</v>
      </c>
      <c r="B855" s="1" t="s">
        <v>109</v>
      </c>
      <c r="C855" s="1">
        <v>216007</v>
      </c>
      <c r="D855" s="3">
        <v>8422869</v>
      </c>
    </row>
    <row r="856" spans="1:4">
      <c r="A856" s="6"/>
      <c r="B856" s="1" t="s">
        <v>126</v>
      </c>
      <c r="C856" s="2"/>
      <c r="D856" s="3">
        <v>8422869</v>
      </c>
    </row>
    <row r="857" spans="1:4">
      <c r="A857" s="1" t="s">
        <v>480</v>
      </c>
      <c r="B857" s="2"/>
      <c r="C857" s="2"/>
      <c r="D857" s="3">
        <v>8422869</v>
      </c>
    </row>
    <row r="858" spans="1:4">
      <c r="A858" s="5">
        <v>44128</v>
      </c>
      <c r="B858" s="1" t="s">
        <v>109</v>
      </c>
      <c r="C858" s="1">
        <v>216903</v>
      </c>
      <c r="D858" s="3">
        <v>8506661</v>
      </c>
    </row>
    <row r="859" spans="1:4">
      <c r="A859" s="6"/>
      <c r="B859" s="1" t="s">
        <v>126</v>
      </c>
      <c r="C859" s="2"/>
      <c r="D859" s="3">
        <v>8506661</v>
      </c>
    </row>
    <row r="860" spans="1:4">
      <c r="A860" s="1" t="s">
        <v>481</v>
      </c>
      <c r="B860" s="2"/>
      <c r="C860" s="2"/>
      <c r="D860" s="3">
        <v>8506661</v>
      </c>
    </row>
    <row r="861" spans="1:4">
      <c r="A861" s="5">
        <v>44129</v>
      </c>
      <c r="B861" s="1" t="s">
        <v>109</v>
      </c>
      <c r="C861" s="1">
        <v>217294</v>
      </c>
      <c r="D861" s="3">
        <v>8571132</v>
      </c>
    </row>
    <row r="862" spans="1:4">
      <c r="A862" s="6"/>
      <c r="B862" s="1" t="s">
        <v>126</v>
      </c>
      <c r="C862" s="2"/>
      <c r="D862" s="3">
        <v>8571132</v>
      </c>
    </row>
    <row r="863" spans="1:4">
      <c r="A863" s="1" t="s">
        <v>482</v>
      </c>
      <c r="B863" s="2"/>
      <c r="C863" s="2"/>
      <c r="D863" s="3">
        <v>8571132</v>
      </c>
    </row>
    <row r="864" spans="1:4">
      <c r="A864" s="5">
        <v>44130</v>
      </c>
      <c r="B864" s="1" t="s">
        <v>109</v>
      </c>
      <c r="C864" s="1">
        <v>217691</v>
      </c>
      <c r="D864" s="3">
        <v>8634562</v>
      </c>
    </row>
    <row r="865" spans="1:4">
      <c r="A865" s="6"/>
      <c r="B865" s="1" t="s">
        <v>126</v>
      </c>
      <c r="C865" s="2"/>
      <c r="D865" s="3">
        <v>8634562</v>
      </c>
    </row>
    <row r="866" spans="1:4">
      <c r="A866" s="1" t="s">
        <v>483</v>
      </c>
      <c r="B866" s="2"/>
      <c r="C866" s="2"/>
      <c r="D866" s="3">
        <v>8634562</v>
      </c>
    </row>
    <row r="867" spans="1:4">
      <c r="A867" s="5">
        <v>44131</v>
      </c>
      <c r="B867" s="1" t="s">
        <v>109</v>
      </c>
      <c r="C867" s="1">
        <v>218613</v>
      </c>
      <c r="D867" s="3">
        <v>8706817</v>
      </c>
    </row>
    <row r="868" spans="1:4">
      <c r="A868" s="6"/>
      <c r="B868" s="1" t="s">
        <v>126</v>
      </c>
      <c r="C868" s="2"/>
      <c r="D868" s="3">
        <v>8706817</v>
      </c>
    </row>
    <row r="869" spans="1:4">
      <c r="A869" s="1" t="s">
        <v>484</v>
      </c>
      <c r="B869" s="2"/>
      <c r="C869" s="2"/>
      <c r="D869" s="3">
        <v>8706817</v>
      </c>
    </row>
    <row r="870" spans="1:4">
      <c r="A870" s="5">
        <v>44132</v>
      </c>
      <c r="B870" s="1" t="s">
        <v>109</v>
      </c>
      <c r="C870" s="1">
        <v>219660</v>
      </c>
      <c r="D870" s="3">
        <v>8786517</v>
      </c>
    </row>
    <row r="871" spans="1:4">
      <c r="A871" s="6"/>
      <c r="B871" s="1" t="s">
        <v>126</v>
      </c>
      <c r="C871" s="2"/>
      <c r="D871" s="3">
        <v>8786517</v>
      </c>
    </row>
    <row r="872" spans="1:4">
      <c r="A872" s="1" t="s">
        <v>485</v>
      </c>
      <c r="B872" s="2"/>
      <c r="C872" s="2"/>
      <c r="D872" s="3">
        <v>8786517</v>
      </c>
    </row>
    <row r="873" spans="1:4">
      <c r="A873" s="5">
        <v>44133</v>
      </c>
      <c r="B873" s="1" t="s">
        <v>109</v>
      </c>
      <c r="C873" s="1">
        <v>220720</v>
      </c>
      <c r="D873" s="3">
        <v>8875882</v>
      </c>
    </row>
    <row r="874" spans="1:4">
      <c r="A874" s="6"/>
      <c r="B874" s="1" t="s">
        <v>126</v>
      </c>
      <c r="C874" s="2"/>
      <c r="D874" s="3">
        <v>8875882</v>
      </c>
    </row>
    <row r="875" spans="1:4">
      <c r="A875" s="1" t="s">
        <v>486</v>
      </c>
      <c r="B875" s="2"/>
      <c r="C875" s="2"/>
      <c r="D875" s="3">
        <v>8875882</v>
      </c>
    </row>
    <row r="876" spans="1:4">
      <c r="A876" s="5">
        <v>44134</v>
      </c>
      <c r="B876" s="1" t="s">
        <v>109</v>
      </c>
      <c r="C876" s="1">
        <v>221667</v>
      </c>
      <c r="D876" s="3">
        <v>8973824</v>
      </c>
    </row>
    <row r="877" spans="1:4">
      <c r="A877" s="6"/>
      <c r="B877" s="1" t="s">
        <v>126</v>
      </c>
      <c r="C877" s="2"/>
      <c r="D877" s="3">
        <v>8973824</v>
      </c>
    </row>
    <row r="878" spans="1:4">
      <c r="A878" s="1" t="s">
        <v>487</v>
      </c>
      <c r="B878" s="2"/>
      <c r="C878" s="2"/>
      <c r="D878" s="3">
        <v>8973824</v>
      </c>
    </row>
    <row r="879" spans="1:4">
      <c r="A879" s="5">
        <v>44135</v>
      </c>
      <c r="B879" s="1" t="s">
        <v>109</v>
      </c>
      <c r="C879" s="1">
        <v>222625</v>
      </c>
      <c r="D879" s="3">
        <v>9065118</v>
      </c>
    </row>
    <row r="880" spans="1:4">
      <c r="A880" s="6"/>
      <c r="B880" s="1" t="s">
        <v>126</v>
      </c>
      <c r="C880" s="2"/>
      <c r="D880" s="3">
        <v>9065118</v>
      </c>
    </row>
    <row r="881" spans="1:4">
      <c r="A881" s="1" t="s">
        <v>488</v>
      </c>
      <c r="B881" s="2"/>
      <c r="C881" s="2"/>
      <c r="D881" s="3">
        <v>9065118</v>
      </c>
    </row>
    <row r="882" spans="1:4">
      <c r="A882" s="5">
        <v>44136</v>
      </c>
      <c r="B882" s="1" t="s">
        <v>110</v>
      </c>
      <c r="C882" s="1">
        <v>223035</v>
      </c>
      <c r="D882" s="3">
        <v>9207091</v>
      </c>
    </row>
    <row r="883" spans="1:4">
      <c r="A883" s="6"/>
      <c r="B883" s="1" t="s">
        <v>127</v>
      </c>
      <c r="C883" s="2"/>
      <c r="D883" s="3">
        <v>9207091</v>
      </c>
    </row>
    <row r="884" spans="1:4">
      <c r="A884" s="1" t="s">
        <v>489</v>
      </c>
      <c r="B884" s="2"/>
      <c r="C884" s="2"/>
      <c r="D884" s="3">
        <v>9207091</v>
      </c>
    </row>
    <row r="885" spans="1:4">
      <c r="A885" s="5">
        <v>44137</v>
      </c>
      <c r="B885" s="1" t="s">
        <v>110</v>
      </c>
      <c r="C885" s="1">
        <v>223510</v>
      </c>
      <c r="D885" s="3">
        <v>9290545</v>
      </c>
    </row>
    <row r="886" spans="1:4">
      <c r="A886" s="6"/>
      <c r="B886" s="1" t="s">
        <v>127</v>
      </c>
      <c r="C886" s="2"/>
      <c r="D886" s="3">
        <v>9290545</v>
      </c>
    </row>
    <row r="887" spans="1:4">
      <c r="A887" s="1" t="s">
        <v>490</v>
      </c>
      <c r="B887" s="2"/>
      <c r="C887" s="2"/>
      <c r="D887" s="3">
        <v>9290545</v>
      </c>
    </row>
    <row r="888" spans="1:4">
      <c r="A888" s="5">
        <v>44138</v>
      </c>
      <c r="B888" s="1" t="s">
        <v>110</v>
      </c>
      <c r="C888" s="1">
        <v>225027</v>
      </c>
      <c r="D888" s="3">
        <v>9410494</v>
      </c>
    </row>
    <row r="889" spans="1:4">
      <c r="A889" s="6"/>
      <c r="B889" s="1" t="s">
        <v>127</v>
      </c>
      <c r="C889" s="2"/>
      <c r="D889" s="3">
        <v>9410494</v>
      </c>
    </row>
    <row r="890" spans="1:4">
      <c r="A890" s="1" t="s">
        <v>491</v>
      </c>
      <c r="B890" s="2"/>
      <c r="C890" s="2"/>
      <c r="D890" s="3">
        <v>9410494</v>
      </c>
    </row>
    <row r="891" spans="1:4">
      <c r="A891" s="5">
        <v>44139</v>
      </c>
      <c r="B891" s="1" t="s">
        <v>110</v>
      </c>
      <c r="C891" s="1">
        <v>226158</v>
      </c>
      <c r="D891" s="3">
        <v>9516490</v>
      </c>
    </row>
    <row r="892" spans="1:4">
      <c r="A892" s="6"/>
      <c r="B892" s="1" t="s">
        <v>127</v>
      </c>
      <c r="C892" s="2"/>
      <c r="D892" s="3">
        <v>9516490</v>
      </c>
    </row>
    <row r="893" spans="1:4">
      <c r="A893" s="1" t="s">
        <v>492</v>
      </c>
      <c r="B893" s="2"/>
      <c r="C893" s="2"/>
      <c r="D893" s="3">
        <v>9516490</v>
      </c>
    </row>
    <row r="894" spans="1:4">
      <c r="A894" s="5">
        <v>44140</v>
      </c>
      <c r="B894" s="1" t="s">
        <v>110</v>
      </c>
      <c r="C894" s="1">
        <v>227312</v>
      </c>
      <c r="D894" s="3">
        <v>9635513</v>
      </c>
    </row>
    <row r="895" spans="1:4">
      <c r="A895" s="6"/>
      <c r="B895" s="1" t="s">
        <v>127</v>
      </c>
      <c r="C895" s="2"/>
      <c r="D895" s="3">
        <v>9635513</v>
      </c>
    </row>
    <row r="896" spans="1:4">
      <c r="A896" s="1" t="s">
        <v>493</v>
      </c>
      <c r="B896" s="2"/>
      <c r="C896" s="2"/>
      <c r="D896" s="3">
        <v>9635513</v>
      </c>
    </row>
    <row r="897" spans="1:4">
      <c r="A897" s="5">
        <v>44141</v>
      </c>
      <c r="B897" s="1" t="s">
        <v>110</v>
      </c>
      <c r="C897" s="1">
        <v>228497</v>
      </c>
      <c r="D897" s="3">
        <v>9765503</v>
      </c>
    </row>
    <row r="898" spans="1:4">
      <c r="A898" s="6"/>
      <c r="B898" s="1" t="s">
        <v>127</v>
      </c>
      <c r="C898" s="2"/>
      <c r="D898" s="3">
        <v>9765503</v>
      </c>
    </row>
    <row r="899" spans="1:4">
      <c r="A899" s="1" t="s">
        <v>494</v>
      </c>
      <c r="B899" s="2"/>
      <c r="C899" s="2"/>
      <c r="D899" s="3">
        <v>9765503</v>
      </c>
    </row>
    <row r="900" spans="1:4">
      <c r="A900" s="5">
        <v>44142</v>
      </c>
      <c r="B900" s="1" t="s">
        <v>110</v>
      </c>
      <c r="C900" s="1">
        <v>229622</v>
      </c>
      <c r="D900" s="3">
        <v>9897616</v>
      </c>
    </row>
    <row r="901" spans="1:4">
      <c r="A901" s="6"/>
      <c r="B901" s="1" t="s">
        <v>127</v>
      </c>
      <c r="C901" s="2"/>
      <c r="D901" s="3">
        <v>9897616</v>
      </c>
    </row>
    <row r="902" spans="1:4">
      <c r="A902" s="1" t="s">
        <v>495</v>
      </c>
      <c r="B902" s="2"/>
      <c r="C902" s="2"/>
      <c r="D902" s="3">
        <v>9897616</v>
      </c>
    </row>
    <row r="903" spans="1:4">
      <c r="A903" s="5">
        <v>44143</v>
      </c>
      <c r="B903" s="1" t="s">
        <v>110</v>
      </c>
      <c r="C903" s="1">
        <v>230135</v>
      </c>
      <c r="D903" s="3">
        <v>10010061</v>
      </c>
    </row>
    <row r="904" spans="1:4">
      <c r="A904" s="6"/>
      <c r="B904" s="1" t="s">
        <v>127</v>
      </c>
      <c r="C904" s="2"/>
      <c r="D904" s="3">
        <v>10010061</v>
      </c>
    </row>
    <row r="905" spans="1:4">
      <c r="A905" s="1" t="s">
        <v>496</v>
      </c>
      <c r="B905" s="2"/>
      <c r="C905" s="2"/>
      <c r="D905" s="3">
        <v>10010061</v>
      </c>
    </row>
    <row r="906" spans="1:4">
      <c r="A906" s="5">
        <v>44144</v>
      </c>
      <c r="B906" s="1" t="s">
        <v>110</v>
      </c>
      <c r="C906" s="1">
        <v>230712</v>
      </c>
      <c r="D906" s="3">
        <v>10128464</v>
      </c>
    </row>
    <row r="907" spans="1:4">
      <c r="A907" s="6"/>
      <c r="B907" s="1" t="s">
        <v>127</v>
      </c>
      <c r="C907" s="2"/>
      <c r="D907" s="3">
        <v>10128464</v>
      </c>
    </row>
    <row r="908" spans="1:4">
      <c r="A908" s="1" t="s">
        <v>497</v>
      </c>
      <c r="B908" s="2"/>
      <c r="C908" s="2"/>
      <c r="D908" s="3">
        <v>10128464</v>
      </c>
    </row>
    <row r="909" spans="1:4">
      <c r="A909" s="5">
        <v>44145</v>
      </c>
      <c r="B909" s="1" t="s">
        <v>110</v>
      </c>
      <c r="C909" s="1">
        <v>232070</v>
      </c>
      <c r="D909" s="3">
        <v>10264033</v>
      </c>
    </row>
    <row r="910" spans="1:4">
      <c r="A910" s="6"/>
      <c r="B910" s="1" t="s">
        <v>127</v>
      </c>
      <c r="C910" s="2"/>
      <c r="D910" s="3">
        <v>10264033</v>
      </c>
    </row>
    <row r="911" spans="1:4">
      <c r="A911" s="1" t="s">
        <v>498</v>
      </c>
      <c r="B911" s="2"/>
      <c r="C911" s="2"/>
      <c r="D911" s="3">
        <v>10264033</v>
      </c>
    </row>
    <row r="912" spans="1:4">
      <c r="A912" s="5">
        <v>44146</v>
      </c>
      <c r="B912" s="1" t="s">
        <v>110</v>
      </c>
      <c r="C912" s="1">
        <v>233647</v>
      </c>
      <c r="D912" s="3">
        <v>10413366</v>
      </c>
    </row>
    <row r="913" spans="1:4">
      <c r="A913" s="6"/>
      <c r="B913" s="1" t="s">
        <v>127</v>
      </c>
      <c r="C913" s="2"/>
      <c r="D913" s="3">
        <v>10413366</v>
      </c>
    </row>
    <row r="914" spans="1:4">
      <c r="A914" s="1" t="s">
        <v>499</v>
      </c>
      <c r="B914" s="2"/>
      <c r="C914" s="2"/>
      <c r="D914" s="3">
        <v>10413366</v>
      </c>
    </row>
    <row r="915" spans="1:4">
      <c r="A915" s="5">
        <v>44147</v>
      </c>
      <c r="B915" s="1" t="s">
        <v>110</v>
      </c>
      <c r="C915" s="1">
        <v>234759</v>
      </c>
      <c r="D915" s="3">
        <v>10570908</v>
      </c>
    </row>
    <row r="916" spans="1:4">
      <c r="A916" s="6"/>
      <c r="B916" s="1" t="s">
        <v>127</v>
      </c>
      <c r="C916" s="2"/>
      <c r="D916" s="3">
        <v>10570908</v>
      </c>
    </row>
    <row r="917" spans="1:4">
      <c r="A917" s="1" t="s">
        <v>500</v>
      </c>
      <c r="B917" s="2"/>
      <c r="C917" s="2"/>
      <c r="D917" s="3">
        <v>10570908</v>
      </c>
    </row>
    <row r="918" spans="1:4">
      <c r="A918" s="5">
        <v>44148</v>
      </c>
      <c r="B918" s="1" t="s">
        <v>110</v>
      </c>
      <c r="C918" s="1">
        <v>236060</v>
      </c>
      <c r="D918" s="3">
        <v>10745541</v>
      </c>
    </row>
    <row r="919" spans="1:4">
      <c r="A919" s="6"/>
      <c r="B919" s="1" t="s">
        <v>127</v>
      </c>
      <c r="C919" s="2"/>
      <c r="D919" s="3">
        <v>10745541</v>
      </c>
    </row>
    <row r="920" spans="1:4">
      <c r="A920" s="1" t="s">
        <v>501</v>
      </c>
      <c r="B920" s="2"/>
      <c r="C920" s="2"/>
      <c r="D920" s="3">
        <v>10745541</v>
      </c>
    </row>
    <row r="921" spans="1:4">
      <c r="A921" s="5">
        <v>44149</v>
      </c>
      <c r="B921" s="1" t="s">
        <v>110</v>
      </c>
      <c r="C921" s="1">
        <v>237413</v>
      </c>
      <c r="D921" s="3">
        <v>10913267</v>
      </c>
    </row>
    <row r="922" spans="1:4">
      <c r="A922" s="6"/>
      <c r="B922" s="1" t="s">
        <v>127</v>
      </c>
      <c r="C922" s="2"/>
      <c r="D922" s="3">
        <v>10913267</v>
      </c>
    </row>
    <row r="923" spans="1:4">
      <c r="A923" s="1" t="s">
        <v>502</v>
      </c>
      <c r="B923" s="2"/>
      <c r="C923" s="2"/>
      <c r="D923" s="3">
        <v>10913267</v>
      </c>
    </row>
    <row r="924" spans="1:4">
      <c r="A924" s="5">
        <v>44150</v>
      </c>
      <c r="B924" s="1" t="s">
        <v>110</v>
      </c>
      <c r="C924" s="1">
        <v>238125</v>
      </c>
      <c r="D924" s="3">
        <v>11060329</v>
      </c>
    </row>
    <row r="925" spans="1:4">
      <c r="A925" s="6"/>
      <c r="B925" s="1" t="s">
        <v>127</v>
      </c>
      <c r="C925" s="2"/>
      <c r="D925" s="3">
        <v>11060329</v>
      </c>
    </row>
    <row r="926" spans="1:4">
      <c r="A926" s="1" t="s">
        <v>503</v>
      </c>
      <c r="B926" s="2"/>
      <c r="C926" s="2"/>
      <c r="D926" s="3">
        <v>11060329</v>
      </c>
    </row>
    <row r="927" spans="1:4">
      <c r="A927" s="5">
        <v>44151</v>
      </c>
      <c r="B927" s="1" t="s">
        <v>110</v>
      </c>
      <c r="C927" s="1">
        <v>238732</v>
      </c>
      <c r="D927" s="3">
        <v>11210306</v>
      </c>
    </row>
    <row r="928" spans="1:4">
      <c r="A928" s="6"/>
      <c r="B928" s="1" t="s">
        <v>127</v>
      </c>
      <c r="C928" s="2"/>
      <c r="D928" s="3">
        <v>11210306</v>
      </c>
    </row>
    <row r="929" spans="1:4">
      <c r="A929" s="1" t="s">
        <v>504</v>
      </c>
      <c r="B929" s="2"/>
      <c r="C929" s="2"/>
      <c r="D929" s="3">
        <v>11210306</v>
      </c>
    </row>
    <row r="930" spans="1:4">
      <c r="A930" s="5">
        <v>44152</v>
      </c>
      <c r="B930" s="1" t="s">
        <v>110</v>
      </c>
      <c r="C930" s="1">
        <v>240285</v>
      </c>
      <c r="D930" s="3">
        <v>11370132</v>
      </c>
    </row>
    <row r="931" spans="1:4">
      <c r="A931" s="6"/>
      <c r="B931" s="1" t="s">
        <v>127</v>
      </c>
      <c r="C931" s="2"/>
      <c r="D931" s="3">
        <v>11370132</v>
      </c>
    </row>
    <row r="932" spans="1:4">
      <c r="A932" s="1" t="s">
        <v>505</v>
      </c>
      <c r="B932" s="2"/>
      <c r="C932" s="2"/>
      <c r="D932" s="3">
        <v>11370132</v>
      </c>
    </row>
    <row r="933" spans="1:4">
      <c r="A933" s="5">
        <v>44153</v>
      </c>
      <c r="B933" s="1" t="s">
        <v>110</v>
      </c>
      <c r="C933" s="1">
        <v>242170</v>
      </c>
      <c r="D933" s="3">
        <v>11538352</v>
      </c>
    </row>
    <row r="934" spans="1:4">
      <c r="A934" s="6"/>
      <c r="B934" s="1" t="s">
        <v>127</v>
      </c>
      <c r="C934" s="2"/>
      <c r="D934" s="3">
        <v>11538352</v>
      </c>
    </row>
    <row r="935" spans="1:4">
      <c r="A935" s="1" t="s">
        <v>506</v>
      </c>
      <c r="B935" s="2"/>
      <c r="C935" s="2"/>
      <c r="D935" s="3">
        <v>11538352</v>
      </c>
    </row>
    <row r="936" spans="1:4">
      <c r="A936" s="5">
        <v>44154</v>
      </c>
      <c r="B936" s="1" t="s">
        <v>110</v>
      </c>
      <c r="C936" s="1">
        <v>244180</v>
      </c>
      <c r="D936" s="3">
        <v>11726284</v>
      </c>
    </row>
    <row r="937" spans="1:4">
      <c r="A937" s="6"/>
      <c r="B937" s="1" t="s">
        <v>127</v>
      </c>
      <c r="C937" s="2"/>
      <c r="D937" s="3">
        <v>11726284</v>
      </c>
    </row>
    <row r="938" spans="1:4">
      <c r="A938" s="1" t="s">
        <v>507</v>
      </c>
      <c r="B938" s="2"/>
      <c r="C938" s="2"/>
      <c r="D938" s="3">
        <v>11726284</v>
      </c>
    </row>
    <row r="939" spans="1:4">
      <c r="A939" s="5">
        <v>44155</v>
      </c>
      <c r="B939" s="1" t="s">
        <v>110</v>
      </c>
      <c r="C939" s="1">
        <v>246090</v>
      </c>
      <c r="D939" s="3">
        <v>11923448</v>
      </c>
    </row>
    <row r="940" spans="1:4">
      <c r="A940" s="6"/>
      <c r="B940" s="1" t="s">
        <v>127</v>
      </c>
      <c r="C940" s="2"/>
      <c r="D940" s="3">
        <v>11923448</v>
      </c>
    </row>
    <row r="941" spans="1:4">
      <c r="A941" s="1" t="s">
        <v>508</v>
      </c>
      <c r="B941" s="2"/>
      <c r="C941" s="2"/>
      <c r="D941" s="3">
        <v>11923448</v>
      </c>
    </row>
    <row r="942" spans="1:4">
      <c r="A942" s="5">
        <v>44156</v>
      </c>
      <c r="B942" s="1" t="s">
        <v>110</v>
      </c>
      <c r="C942" s="1">
        <v>247641</v>
      </c>
      <c r="D942" s="3">
        <v>12109833</v>
      </c>
    </row>
    <row r="943" spans="1:4">
      <c r="A943" s="6"/>
      <c r="B943" s="1" t="s">
        <v>127</v>
      </c>
      <c r="C943" s="2"/>
      <c r="D943" s="3">
        <v>12109833</v>
      </c>
    </row>
    <row r="944" spans="1:4">
      <c r="A944" s="1" t="s">
        <v>509</v>
      </c>
      <c r="B944" s="2"/>
      <c r="C944" s="2"/>
      <c r="D944" s="3">
        <v>12109833</v>
      </c>
    </row>
    <row r="945" spans="1:4">
      <c r="A945" s="5">
        <v>44157</v>
      </c>
      <c r="B945" s="1" t="s">
        <v>110</v>
      </c>
      <c r="C945" s="1">
        <v>248564</v>
      </c>
      <c r="D945" s="3">
        <v>12264021</v>
      </c>
    </row>
    <row r="946" spans="1:4">
      <c r="A946" s="6"/>
      <c r="B946" s="1" t="s">
        <v>127</v>
      </c>
      <c r="C946" s="2"/>
      <c r="D946" s="3">
        <v>12264021</v>
      </c>
    </row>
    <row r="947" spans="1:4">
      <c r="A947" s="1" t="s">
        <v>510</v>
      </c>
      <c r="B947" s="2"/>
      <c r="C947" s="2"/>
      <c r="D947" s="3">
        <v>12264021</v>
      </c>
    </row>
    <row r="948" spans="1:4">
      <c r="A948" s="5">
        <v>44158</v>
      </c>
      <c r="B948" s="1" t="s">
        <v>110</v>
      </c>
      <c r="C948" s="1">
        <v>249417</v>
      </c>
      <c r="D948" s="3">
        <v>12418717</v>
      </c>
    </row>
    <row r="949" spans="1:4">
      <c r="A949" s="6"/>
      <c r="B949" s="1" t="s">
        <v>127</v>
      </c>
      <c r="C949" s="2"/>
      <c r="D949" s="3">
        <v>12418717</v>
      </c>
    </row>
    <row r="950" spans="1:4">
      <c r="A950" s="1" t="s">
        <v>511</v>
      </c>
      <c r="B950" s="2"/>
      <c r="C950" s="2"/>
      <c r="D950" s="3">
        <v>12418717</v>
      </c>
    </row>
    <row r="951" spans="1:4">
      <c r="A951" s="5">
        <v>44159</v>
      </c>
      <c r="B951" s="1" t="s">
        <v>110</v>
      </c>
      <c r="C951" s="1">
        <v>251508</v>
      </c>
      <c r="D951" s="3">
        <v>12585220</v>
      </c>
    </row>
    <row r="952" spans="1:4">
      <c r="A952" s="6"/>
      <c r="B952" s="1" t="s">
        <v>127</v>
      </c>
      <c r="C952" s="2"/>
      <c r="D952" s="3">
        <v>12585220</v>
      </c>
    </row>
    <row r="953" spans="1:4">
      <c r="A953" s="1" t="s">
        <v>512</v>
      </c>
      <c r="B953" s="2"/>
      <c r="C953" s="2"/>
      <c r="D953" s="3">
        <v>12585220</v>
      </c>
    </row>
    <row r="954" spans="1:4">
      <c r="A954" s="5">
        <v>44160</v>
      </c>
      <c r="B954" s="1" t="s">
        <v>110</v>
      </c>
      <c r="C954" s="1">
        <v>253789</v>
      </c>
      <c r="D954" s="3">
        <v>12773716</v>
      </c>
    </row>
    <row r="955" spans="1:4">
      <c r="A955" s="6"/>
      <c r="B955" s="1" t="s">
        <v>127</v>
      </c>
      <c r="C955" s="2"/>
      <c r="D955" s="3">
        <v>12773716</v>
      </c>
    </row>
    <row r="956" spans="1:4">
      <c r="A956" s="1" t="s">
        <v>513</v>
      </c>
      <c r="B956" s="2"/>
      <c r="C956" s="2"/>
      <c r="D956" s="3">
        <v>12773716</v>
      </c>
    </row>
    <row r="957" spans="1:4">
      <c r="A957" s="5">
        <v>44161</v>
      </c>
      <c r="B957" s="1" t="s">
        <v>110</v>
      </c>
      <c r="C957" s="1">
        <v>255181</v>
      </c>
      <c r="D957" s="3">
        <v>12903480</v>
      </c>
    </row>
    <row r="958" spans="1:4">
      <c r="A958" s="6"/>
      <c r="B958" s="1" t="s">
        <v>127</v>
      </c>
      <c r="C958" s="2"/>
      <c r="D958" s="3">
        <v>12903480</v>
      </c>
    </row>
    <row r="959" spans="1:4">
      <c r="A959" s="1" t="s">
        <v>514</v>
      </c>
      <c r="B959" s="2"/>
      <c r="C959" s="2"/>
      <c r="D959" s="3">
        <v>12903480</v>
      </c>
    </row>
    <row r="960" spans="1:4">
      <c r="A960" s="5">
        <v>44162</v>
      </c>
      <c r="B960" s="1" t="s">
        <v>110</v>
      </c>
      <c r="C960" s="1">
        <v>256585</v>
      </c>
      <c r="D960" s="3">
        <v>13102354</v>
      </c>
    </row>
    <row r="961" spans="1:4">
      <c r="A961" s="6"/>
      <c r="B961" s="1" t="s">
        <v>127</v>
      </c>
      <c r="C961" s="2"/>
      <c r="D961" s="3">
        <v>13102354</v>
      </c>
    </row>
    <row r="962" spans="1:4">
      <c r="A962" s="1" t="s">
        <v>515</v>
      </c>
      <c r="B962" s="2"/>
      <c r="C962" s="2"/>
      <c r="D962" s="3">
        <v>13102354</v>
      </c>
    </row>
    <row r="963" spans="1:4">
      <c r="A963" s="5">
        <v>44163</v>
      </c>
      <c r="B963" s="1" t="s">
        <v>110</v>
      </c>
      <c r="C963" s="1">
        <v>257828</v>
      </c>
      <c r="D963" s="3">
        <v>13253823</v>
      </c>
    </row>
    <row r="964" spans="1:4">
      <c r="A964" s="6"/>
      <c r="B964" s="1" t="s">
        <v>127</v>
      </c>
      <c r="C964" s="2"/>
      <c r="D964" s="3">
        <v>13253823</v>
      </c>
    </row>
    <row r="965" spans="1:4">
      <c r="A965" s="1" t="s">
        <v>516</v>
      </c>
      <c r="B965" s="2"/>
      <c r="C965" s="2"/>
      <c r="D965" s="3">
        <v>13253823</v>
      </c>
    </row>
    <row r="966" spans="1:4">
      <c r="A966" s="5">
        <v>44164</v>
      </c>
      <c r="B966" s="1" t="s">
        <v>110</v>
      </c>
      <c r="C966" s="1">
        <v>258653</v>
      </c>
      <c r="D966" s="3">
        <v>13391077</v>
      </c>
    </row>
    <row r="967" spans="1:4">
      <c r="A967" s="6"/>
      <c r="B967" s="1" t="s">
        <v>127</v>
      </c>
      <c r="C967" s="2"/>
      <c r="D967" s="3">
        <v>13391077</v>
      </c>
    </row>
    <row r="968" spans="1:4">
      <c r="A968" s="1" t="s">
        <v>517</v>
      </c>
      <c r="B968" s="2"/>
      <c r="C968" s="2"/>
      <c r="D968" s="3">
        <v>13391077</v>
      </c>
    </row>
    <row r="969" spans="1:4">
      <c r="A969" s="5">
        <v>44165</v>
      </c>
      <c r="B969" s="1" t="s">
        <v>110</v>
      </c>
      <c r="C969" s="1">
        <v>259690</v>
      </c>
      <c r="D969" s="3">
        <v>13541108</v>
      </c>
    </row>
    <row r="970" spans="1:4">
      <c r="A970" s="6"/>
      <c r="B970" s="1" t="s">
        <v>127</v>
      </c>
      <c r="C970" s="2"/>
      <c r="D970" s="3">
        <v>13541108</v>
      </c>
    </row>
    <row r="971" spans="1:4">
      <c r="A971" s="1" t="s">
        <v>518</v>
      </c>
      <c r="B971" s="2"/>
      <c r="C971" s="2"/>
      <c r="D971" s="3">
        <v>13541108</v>
      </c>
    </row>
    <row r="972" spans="1:4">
      <c r="A972" s="5">
        <v>44166</v>
      </c>
      <c r="B972" s="1" t="s">
        <v>111</v>
      </c>
      <c r="C972" s="1">
        <v>262179</v>
      </c>
      <c r="D972" s="3">
        <v>13722291</v>
      </c>
    </row>
    <row r="973" spans="1:4">
      <c r="A973" s="6"/>
      <c r="B973" s="1" t="s">
        <v>128</v>
      </c>
      <c r="C973" s="2"/>
      <c r="D973" s="3">
        <v>13722291</v>
      </c>
    </row>
    <row r="974" spans="1:4">
      <c r="A974" s="1" t="s">
        <v>519</v>
      </c>
      <c r="B974" s="2"/>
      <c r="C974" s="2"/>
      <c r="D974" s="3">
        <v>13722291</v>
      </c>
    </row>
    <row r="975" spans="1:4">
      <c r="A975" s="5">
        <v>44167</v>
      </c>
      <c r="B975" s="1" t="s">
        <v>111</v>
      </c>
      <c r="C975" s="1">
        <v>264990</v>
      </c>
      <c r="D975" s="3">
        <v>13925720</v>
      </c>
    </row>
    <row r="976" spans="1:4">
      <c r="A976" s="6"/>
      <c r="B976" s="1" t="s">
        <v>128</v>
      </c>
      <c r="C976" s="2"/>
      <c r="D976" s="3">
        <v>13925720</v>
      </c>
    </row>
    <row r="977" spans="1:4">
      <c r="A977" s="1" t="s">
        <v>520</v>
      </c>
      <c r="B977" s="2"/>
      <c r="C977" s="2"/>
      <c r="D977" s="3">
        <v>13925720</v>
      </c>
    </row>
    <row r="978" spans="1:4">
      <c r="A978" s="5">
        <v>44168</v>
      </c>
      <c r="B978" s="1" t="s">
        <v>111</v>
      </c>
      <c r="C978" s="1">
        <v>267812</v>
      </c>
      <c r="D978" s="3">
        <v>14141991</v>
      </c>
    </row>
    <row r="979" spans="1:4">
      <c r="A979" s="6"/>
      <c r="B979" s="1" t="s">
        <v>128</v>
      </c>
      <c r="C979" s="2"/>
      <c r="D979" s="3">
        <v>14141991</v>
      </c>
    </row>
    <row r="980" spans="1:4">
      <c r="A980" s="1" t="s">
        <v>521</v>
      </c>
      <c r="B980" s="2"/>
      <c r="C980" s="2"/>
      <c r="D980" s="3">
        <v>14141991</v>
      </c>
    </row>
    <row r="981" spans="1:4">
      <c r="A981" s="5">
        <v>44169</v>
      </c>
      <c r="B981" s="1" t="s">
        <v>111</v>
      </c>
      <c r="C981" s="1">
        <v>270375</v>
      </c>
      <c r="D981" s="3">
        <v>14372304</v>
      </c>
    </row>
    <row r="982" spans="1:4">
      <c r="A982" s="6"/>
      <c r="B982" s="1" t="s">
        <v>128</v>
      </c>
      <c r="C982" s="2"/>
      <c r="D982" s="3">
        <v>14372304</v>
      </c>
    </row>
    <row r="983" spans="1:4">
      <c r="A983" s="1" t="s">
        <v>522</v>
      </c>
      <c r="B983" s="2"/>
      <c r="C983" s="2"/>
      <c r="D983" s="3">
        <v>14372304</v>
      </c>
    </row>
    <row r="984" spans="1:4">
      <c r="A984" s="5">
        <v>44170</v>
      </c>
      <c r="B984" s="1" t="s">
        <v>111</v>
      </c>
      <c r="C984" s="1">
        <v>272861</v>
      </c>
      <c r="D984" s="3">
        <v>14591374</v>
      </c>
    </row>
    <row r="985" spans="1:4">
      <c r="A985" s="6"/>
      <c r="B985" s="1" t="s">
        <v>128</v>
      </c>
      <c r="C985" s="2"/>
      <c r="D985" s="3">
        <v>14591374</v>
      </c>
    </row>
    <row r="986" spans="1:4">
      <c r="A986" s="1" t="s">
        <v>523</v>
      </c>
      <c r="B986" s="2"/>
      <c r="C986" s="2"/>
      <c r="D986" s="3">
        <v>14591374</v>
      </c>
    </row>
    <row r="987" spans="1:4">
      <c r="A987" s="5">
        <v>44171</v>
      </c>
      <c r="B987" s="1" t="s">
        <v>111</v>
      </c>
      <c r="C987" s="1">
        <v>274024</v>
      </c>
      <c r="D987" s="3">
        <v>14773954</v>
      </c>
    </row>
    <row r="988" spans="1:4">
      <c r="A988" s="6"/>
      <c r="B988" s="1" t="s">
        <v>128</v>
      </c>
      <c r="C988" s="2"/>
      <c r="D988" s="3">
        <v>14773954</v>
      </c>
    </row>
    <row r="989" spans="1:4">
      <c r="A989" s="1" t="s">
        <v>524</v>
      </c>
      <c r="B989" s="2"/>
      <c r="C989" s="2"/>
      <c r="D989" s="3">
        <v>14773954</v>
      </c>
    </row>
    <row r="990" spans="1:4">
      <c r="A990" s="5">
        <v>44172</v>
      </c>
      <c r="B990" s="1" t="s">
        <v>111</v>
      </c>
      <c r="C990" s="1">
        <v>275315</v>
      </c>
      <c r="D990" s="3">
        <v>14955851</v>
      </c>
    </row>
    <row r="991" spans="1:4">
      <c r="A991" s="6"/>
      <c r="B991" s="1" t="s">
        <v>128</v>
      </c>
      <c r="C991" s="2"/>
      <c r="D991" s="3">
        <v>14955851</v>
      </c>
    </row>
    <row r="992" spans="1:4">
      <c r="A992" s="1" t="s">
        <v>525</v>
      </c>
      <c r="B992" s="2"/>
      <c r="C992" s="2"/>
      <c r="D992" s="3">
        <v>14955851</v>
      </c>
    </row>
    <row r="993" spans="1:4">
      <c r="A993" s="5">
        <v>44173</v>
      </c>
      <c r="B993" s="1" t="s">
        <v>111</v>
      </c>
      <c r="C993" s="1">
        <v>277995</v>
      </c>
      <c r="D993" s="3">
        <v>15173695</v>
      </c>
    </row>
    <row r="994" spans="1:4">
      <c r="A994" s="6"/>
      <c r="B994" s="1" t="s">
        <v>128</v>
      </c>
      <c r="C994" s="2"/>
      <c r="D994" s="3">
        <v>15173695</v>
      </c>
    </row>
    <row r="995" spans="1:4">
      <c r="A995" s="1" t="s">
        <v>526</v>
      </c>
      <c r="B995" s="2"/>
      <c r="C995" s="2"/>
      <c r="D995" s="3">
        <v>15173695</v>
      </c>
    </row>
    <row r="996" spans="1:4">
      <c r="A996" s="5">
        <v>44174</v>
      </c>
      <c r="B996" s="1" t="s">
        <v>111</v>
      </c>
      <c r="C996" s="1">
        <v>281164</v>
      </c>
      <c r="D996" s="3">
        <v>15390423</v>
      </c>
    </row>
    <row r="997" spans="1:4">
      <c r="A997" s="6"/>
      <c r="B997" s="1" t="s">
        <v>128</v>
      </c>
      <c r="C997" s="2"/>
      <c r="D997" s="3">
        <v>15390423</v>
      </c>
    </row>
    <row r="998" spans="1:4">
      <c r="A998" s="1" t="s">
        <v>527</v>
      </c>
      <c r="B998" s="2"/>
      <c r="C998" s="2"/>
      <c r="D998" s="3">
        <v>15390423</v>
      </c>
    </row>
    <row r="999" spans="1:4">
      <c r="A999" s="5">
        <v>44175</v>
      </c>
      <c r="B999" s="1" t="s">
        <v>111</v>
      </c>
      <c r="C999" s="1">
        <v>284296</v>
      </c>
      <c r="D999" s="3">
        <v>15611269</v>
      </c>
    </row>
    <row r="1000" spans="1:4">
      <c r="A1000" s="6"/>
      <c r="B1000" s="1" t="s">
        <v>128</v>
      </c>
      <c r="C1000" s="2"/>
      <c r="D1000" s="3">
        <v>15611269</v>
      </c>
    </row>
    <row r="1001" spans="1:4">
      <c r="A1001" s="1" t="s">
        <v>528</v>
      </c>
      <c r="B1001" s="2"/>
      <c r="C1001" s="2"/>
      <c r="D1001" s="3">
        <v>15611269</v>
      </c>
    </row>
    <row r="1002" spans="1:4">
      <c r="A1002" s="5">
        <v>44176</v>
      </c>
      <c r="B1002" s="1" t="s">
        <v>111</v>
      </c>
      <c r="C1002" s="1">
        <v>287043</v>
      </c>
      <c r="D1002" s="3">
        <v>15848202</v>
      </c>
    </row>
    <row r="1003" spans="1:4">
      <c r="A1003" s="6"/>
      <c r="B1003" s="1" t="s">
        <v>128</v>
      </c>
      <c r="C1003" s="2"/>
      <c r="D1003" s="3">
        <v>15848202</v>
      </c>
    </row>
    <row r="1004" spans="1:4">
      <c r="A1004" s="1" t="s">
        <v>529</v>
      </c>
      <c r="B1004" s="2"/>
      <c r="C1004" s="2"/>
      <c r="D1004" s="3">
        <v>15848202</v>
      </c>
    </row>
    <row r="1005" spans="1:4">
      <c r="A1005" s="5">
        <v>44177</v>
      </c>
      <c r="B1005" s="1" t="s">
        <v>111</v>
      </c>
      <c r="C1005" s="1">
        <v>289540</v>
      </c>
      <c r="D1005" s="3">
        <v>16075106</v>
      </c>
    </row>
    <row r="1006" spans="1:4">
      <c r="A1006" s="6"/>
      <c r="B1006" s="1" t="s">
        <v>128</v>
      </c>
      <c r="C1006" s="2"/>
      <c r="D1006" s="3">
        <v>16075106</v>
      </c>
    </row>
    <row r="1007" spans="1:4">
      <c r="A1007" s="1" t="s">
        <v>530</v>
      </c>
      <c r="B1007" s="2"/>
      <c r="C1007" s="2"/>
      <c r="D1007" s="3">
        <v>16075106</v>
      </c>
    </row>
    <row r="1008" spans="1:4">
      <c r="A1008" s="5">
        <v>44178</v>
      </c>
      <c r="B1008" s="1" t="s">
        <v>111</v>
      </c>
      <c r="C1008" s="1">
        <v>291041</v>
      </c>
      <c r="D1008" s="3">
        <v>16262357</v>
      </c>
    </row>
    <row r="1009" spans="1:4">
      <c r="A1009" s="6"/>
      <c r="B1009" s="1" t="s">
        <v>128</v>
      </c>
      <c r="C1009" s="2"/>
      <c r="D1009" s="3">
        <v>16262357</v>
      </c>
    </row>
    <row r="1010" spans="1:4">
      <c r="A1010" s="1" t="s">
        <v>531</v>
      </c>
      <c r="B1010" s="2"/>
      <c r="C1010" s="2"/>
      <c r="D1010" s="3">
        <v>16262357</v>
      </c>
    </row>
    <row r="1011" spans="1:4">
      <c r="A1011" s="5">
        <v>44179</v>
      </c>
      <c r="B1011" s="1" t="s">
        <v>111</v>
      </c>
      <c r="C1011" s="1">
        <v>292398</v>
      </c>
      <c r="D1011" s="3">
        <v>16455643</v>
      </c>
    </row>
    <row r="1012" spans="1:4">
      <c r="A1012" s="6"/>
      <c r="B1012" s="1" t="s">
        <v>128</v>
      </c>
      <c r="C1012" s="2"/>
      <c r="D1012" s="3">
        <v>16455643</v>
      </c>
    </row>
    <row r="1013" spans="1:4">
      <c r="A1013" s="1" t="s">
        <v>532</v>
      </c>
      <c r="B1013" s="2"/>
      <c r="C1013" s="2"/>
      <c r="D1013" s="3">
        <v>16455643</v>
      </c>
    </row>
    <row r="1014" spans="1:4">
      <c r="A1014" s="5">
        <v>44180</v>
      </c>
      <c r="B1014" s="1" t="s">
        <v>111</v>
      </c>
      <c r="C1014" s="1">
        <v>295322</v>
      </c>
      <c r="D1014" s="3">
        <v>16648861</v>
      </c>
    </row>
    <row r="1015" spans="1:4">
      <c r="A1015" s="6"/>
      <c r="B1015" s="1" t="s">
        <v>128</v>
      </c>
      <c r="C1015" s="2"/>
      <c r="D1015" s="3">
        <v>16648861</v>
      </c>
    </row>
    <row r="1016" spans="1:4">
      <c r="A1016" s="1" t="s">
        <v>533</v>
      </c>
      <c r="B1016" s="2"/>
      <c r="C1016" s="2"/>
      <c r="D1016" s="3">
        <v>16648861</v>
      </c>
    </row>
    <row r="1017" spans="1:4">
      <c r="A1017" s="5">
        <v>44181</v>
      </c>
      <c r="B1017" s="1" t="s">
        <v>111</v>
      </c>
      <c r="C1017" s="1">
        <v>298775</v>
      </c>
      <c r="D1017" s="3">
        <v>16883149</v>
      </c>
    </row>
    <row r="1018" spans="1:4">
      <c r="A1018" s="6"/>
      <c r="B1018" s="1" t="s">
        <v>128</v>
      </c>
      <c r="C1018" s="2"/>
      <c r="D1018" s="3">
        <v>16883149</v>
      </c>
    </row>
    <row r="1019" spans="1:4">
      <c r="A1019" s="1" t="s">
        <v>534</v>
      </c>
      <c r="B1019" s="2"/>
      <c r="C1019" s="2"/>
      <c r="D1019" s="3">
        <v>16883149</v>
      </c>
    </row>
    <row r="1020" spans="1:4">
      <c r="A1020" s="5">
        <v>44182</v>
      </c>
      <c r="B1020" s="1" t="s">
        <v>111</v>
      </c>
      <c r="C1020" s="1">
        <v>302240</v>
      </c>
      <c r="D1020" s="3">
        <v>17126119</v>
      </c>
    </row>
    <row r="1021" spans="1:4">
      <c r="A1021" s="6"/>
      <c r="B1021" s="1" t="s">
        <v>128</v>
      </c>
      <c r="C1021" s="2"/>
      <c r="D1021" s="3">
        <v>17126119</v>
      </c>
    </row>
    <row r="1022" spans="1:4">
      <c r="A1022" s="1" t="s">
        <v>535</v>
      </c>
      <c r="B1022" s="2"/>
      <c r="C1022" s="2"/>
      <c r="D1022" s="3">
        <v>17126119</v>
      </c>
    </row>
    <row r="1023" spans="1:4">
      <c r="A1023" s="5">
        <v>44183</v>
      </c>
      <c r="B1023" s="1" t="s">
        <v>111</v>
      </c>
      <c r="C1023" s="1">
        <v>305106</v>
      </c>
      <c r="D1023" s="3">
        <v>17367905</v>
      </c>
    </row>
    <row r="1024" spans="1:4">
      <c r="A1024" s="6"/>
      <c r="B1024" s="1" t="s">
        <v>128</v>
      </c>
      <c r="C1024" s="2"/>
      <c r="D1024" s="3">
        <v>17367905</v>
      </c>
    </row>
    <row r="1025" spans="1:4">
      <c r="A1025" s="1" t="s">
        <v>536</v>
      </c>
      <c r="B1025" s="2"/>
      <c r="C1025" s="2"/>
      <c r="D1025" s="3">
        <v>17367905</v>
      </c>
    </row>
    <row r="1026" spans="1:4">
      <c r="A1026" s="5">
        <v>44184</v>
      </c>
      <c r="B1026" s="1" t="s">
        <v>111</v>
      </c>
      <c r="C1026" s="1">
        <v>307814</v>
      </c>
      <c r="D1026" s="3">
        <v>17572778</v>
      </c>
    </row>
    <row r="1027" spans="1:4">
      <c r="A1027" s="6"/>
      <c r="B1027" s="1" t="s">
        <v>128</v>
      </c>
      <c r="C1027" s="2"/>
      <c r="D1027" s="3">
        <v>17572778</v>
      </c>
    </row>
    <row r="1028" spans="1:4">
      <c r="A1028" s="1" t="s">
        <v>537</v>
      </c>
      <c r="B1028" s="2"/>
      <c r="C1028" s="2"/>
      <c r="D1028" s="3">
        <v>17572778</v>
      </c>
    </row>
    <row r="1029" spans="1:4">
      <c r="A1029" s="5">
        <v>44185</v>
      </c>
      <c r="B1029" s="1" t="s">
        <v>111</v>
      </c>
      <c r="C1029" s="1">
        <v>309482</v>
      </c>
      <c r="D1029" s="3">
        <v>17770272</v>
      </c>
    </row>
    <row r="1030" spans="1:4">
      <c r="A1030" s="6"/>
      <c r="B1030" s="1" t="s">
        <v>128</v>
      </c>
      <c r="C1030" s="2"/>
      <c r="D1030" s="3">
        <v>17770272</v>
      </c>
    </row>
    <row r="1031" spans="1:4">
      <c r="A1031" s="1" t="s">
        <v>538</v>
      </c>
      <c r="B1031" s="2"/>
      <c r="C1031" s="2"/>
      <c r="D1031" s="3">
        <v>17770272</v>
      </c>
    </row>
    <row r="1032" spans="1:4">
      <c r="A1032" s="5">
        <v>44186</v>
      </c>
      <c r="B1032" s="1" t="s">
        <v>111</v>
      </c>
      <c r="C1032" s="1">
        <v>310962</v>
      </c>
      <c r="D1032" s="3">
        <v>17949678</v>
      </c>
    </row>
    <row r="1033" spans="1:4">
      <c r="A1033" s="6"/>
      <c r="B1033" s="1" t="s">
        <v>128</v>
      </c>
      <c r="C1033" s="2"/>
      <c r="D1033" s="3">
        <v>17949678</v>
      </c>
    </row>
    <row r="1034" spans="1:4">
      <c r="A1034" s="1" t="s">
        <v>539</v>
      </c>
      <c r="B1034" s="2"/>
      <c r="C1034" s="2"/>
      <c r="D1034" s="3">
        <v>17949678</v>
      </c>
    </row>
    <row r="1035" spans="1:4">
      <c r="A1035" s="5">
        <v>44187</v>
      </c>
      <c r="B1035" s="1" t="s">
        <v>111</v>
      </c>
      <c r="C1035" s="1">
        <v>314099</v>
      </c>
      <c r="D1035" s="3">
        <v>18142686</v>
      </c>
    </row>
    <row r="1036" spans="1:4">
      <c r="A1036" s="6"/>
      <c r="B1036" s="1" t="s">
        <v>128</v>
      </c>
      <c r="C1036" s="2"/>
      <c r="D1036" s="3">
        <v>18142686</v>
      </c>
    </row>
    <row r="1037" spans="1:4">
      <c r="A1037" s="1" t="s">
        <v>540</v>
      </c>
      <c r="B1037" s="2"/>
      <c r="C1037" s="2"/>
      <c r="D1037" s="3">
        <v>18142686</v>
      </c>
    </row>
    <row r="1038" spans="1:4">
      <c r="A1038" s="5">
        <v>44188</v>
      </c>
      <c r="B1038" s="1" t="s">
        <v>111</v>
      </c>
      <c r="C1038" s="1">
        <v>317492</v>
      </c>
      <c r="D1038" s="3">
        <v>18367212</v>
      </c>
    </row>
    <row r="1039" spans="1:4">
      <c r="A1039" s="6"/>
      <c r="B1039" s="1" t="s">
        <v>128</v>
      </c>
      <c r="C1039" s="2"/>
      <c r="D1039" s="3">
        <v>18367212</v>
      </c>
    </row>
    <row r="1040" spans="1:4">
      <c r="A1040" s="1" t="s">
        <v>541</v>
      </c>
      <c r="B1040" s="2"/>
      <c r="C1040" s="2"/>
      <c r="D1040" s="3">
        <v>18367212</v>
      </c>
    </row>
    <row r="1041" spans="1:4">
      <c r="A1041" s="5">
        <v>44189</v>
      </c>
      <c r="B1041" s="1" t="s">
        <v>111</v>
      </c>
      <c r="C1041" s="1">
        <v>320450</v>
      </c>
      <c r="D1041" s="3">
        <v>18573896</v>
      </c>
    </row>
    <row r="1042" spans="1:4">
      <c r="A1042" s="6"/>
      <c r="B1042" s="1" t="s">
        <v>128</v>
      </c>
      <c r="C1042" s="2"/>
      <c r="D1042" s="3">
        <v>18573896</v>
      </c>
    </row>
    <row r="1043" spans="1:4">
      <c r="A1043" s="1" t="s">
        <v>542</v>
      </c>
      <c r="B1043" s="2"/>
      <c r="C1043" s="2"/>
      <c r="D1043" s="3">
        <v>18573896</v>
      </c>
    </row>
    <row r="1044" spans="1:4">
      <c r="A1044" s="5">
        <v>44190</v>
      </c>
      <c r="B1044" s="1" t="s">
        <v>111</v>
      </c>
      <c r="C1044" s="1">
        <v>322003</v>
      </c>
      <c r="D1044" s="3">
        <v>18700692</v>
      </c>
    </row>
    <row r="1045" spans="1:4">
      <c r="A1045" s="6"/>
      <c r="B1045" s="1" t="s">
        <v>128</v>
      </c>
      <c r="C1045" s="2"/>
      <c r="D1045" s="3">
        <v>18700692</v>
      </c>
    </row>
    <row r="1046" spans="1:4">
      <c r="A1046" s="1" t="s">
        <v>543</v>
      </c>
      <c r="B1046" s="2"/>
      <c r="C1046" s="2"/>
      <c r="D1046" s="3">
        <v>18700692</v>
      </c>
    </row>
    <row r="1047" spans="1:4">
      <c r="A1047" s="5">
        <v>44191</v>
      </c>
      <c r="B1047" s="1" t="s">
        <v>111</v>
      </c>
      <c r="C1047" s="1">
        <v>323429</v>
      </c>
      <c r="D1047" s="3">
        <v>18891286</v>
      </c>
    </row>
    <row r="1048" spans="1:4">
      <c r="A1048" s="6"/>
      <c r="B1048" s="1" t="s">
        <v>128</v>
      </c>
      <c r="C1048" s="2"/>
      <c r="D1048" s="3">
        <v>18891286</v>
      </c>
    </row>
    <row r="1049" spans="1:4">
      <c r="A1049" s="1" t="s">
        <v>544</v>
      </c>
      <c r="B1049" s="2"/>
      <c r="C1049" s="2"/>
      <c r="D1049" s="3">
        <v>18891286</v>
      </c>
    </row>
    <row r="1050" spans="1:4">
      <c r="A1050" s="5">
        <v>44192</v>
      </c>
      <c r="B1050" s="1" t="s">
        <v>111</v>
      </c>
      <c r="C1050" s="1">
        <v>324826</v>
      </c>
      <c r="D1050" s="3">
        <v>19044826</v>
      </c>
    </row>
    <row r="1051" spans="1:4">
      <c r="A1051" s="6"/>
      <c r="B1051" s="1" t="s">
        <v>128</v>
      </c>
      <c r="C1051" s="2"/>
      <c r="D1051" s="3">
        <v>19044826</v>
      </c>
    </row>
    <row r="1052" spans="1:4">
      <c r="A1052" s="1" t="s">
        <v>545</v>
      </c>
      <c r="B1052" s="2"/>
      <c r="C1052" s="2"/>
      <c r="D1052" s="3">
        <v>19044826</v>
      </c>
    </row>
    <row r="1053" spans="1:4">
      <c r="A1053" s="5">
        <v>44193</v>
      </c>
      <c r="B1053" s="1" t="s">
        <v>111</v>
      </c>
      <c r="C1053" s="1">
        <v>326316</v>
      </c>
      <c r="D1053" s="3">
        <v>19208953</v>
      </c>
    </row>
    <row r="1054" spans="1:4">
      <c r="A1054" s="6"/>
      <c r="B1054" s="1" t="s">
        <v>128</v>
      </c>
      <c r="C1054" s="2"/>
      <c r="D1054" s="3">
        <v>19208953</v>
      </c>
    </row>
    <row r="1055" spans="1:4">
      <c r="A1055" s="1" t="s">
        <v>546</v>
      </c>
      <c r="B1055" s="2"/>
      <c r="C1055" s="2"/>
      <c r="D1055" s="3">
        <v>19208953</v>
      </c>
    </row>
    <row r="1056" spans="1:4">
      <c r="A1056" s="5">
        <v>44194</v>
      </c>
      <c r="B1056" s="1" t="s">
        <v>111</v>
      </c>
      <c r="C1056" s="1">
        <v>329605</v>
      </c>
      <c r="D1056" s="3">
        <v>19408632</v>
      </c>
    </row>
    <row r="1057" spans="1:4">
      <c r="A1057" s="6"/>
      <c r="B1057" s="1" t="s">
        <v>128</v>
      </c>
      <c r="C1057" s="2"/>
      <c r="D1057" s="3">
        <v>19408632</v>
      </c>
    </row>
    <row r="1058" spans="1:4">
      <c r="A1058" s="1" t="s">
        <v>547</v>
      </c>
      <c r="B1058" s="2"/>
      <c r="C1058" s="2"/>
      <c r="D1058" s="3">
        <v>19408632</v>
      </c>
    </row>
    <row r="1059" spans="1:4">
      <c r="A1059" s="5">
        <v>44195</v>
      </c>
      <c r="B1059" s="1" t="s">
        <v>111</v>
      </c>
      <c r="C1059" s="1">
        <v>333505</v>
      </c>
      <c r="D1059" s="3">
        <v>19638128</v>
      </c>
    </row>
    <row r="1060" spans="1:4">
      <c r="A1060" s="6"/>
      <c r="B1060" s="1" t="s">
        <v>128</v>
      </c>
      <c r="C1060" s="2"/>
      <c r="D1060" s="3">
        <v>19638128</v>
      </c>
    </row>
    <row r="1061" spans="1:4">
      <c r="A1061" s="1" t="s">
        <v>548</v>
      </c>
      <c r="B1061" s="2"/>
      <c r="C1061" s="2"/>
      <c r="D1061" s="3">
        <v>19638128</v>
      </c>
    </row>
    <row r="1062" spans="1:4">
      <c r="A1062" s="5">
        <v>44196</v>
      </c>
      <c r="B1062" s="1" t="s">
        <v>111</v>
      </c>
      <c r="C1062" s="1">
        <v>336802</v>
      </c>
      <c r="D1062" s="3">
        <v>19864374</v>
      </c>
    </row>
    <row r="1063" spans="1:4">
      <c r="A1063" s="6"/>
      <c r="B1063" s="1" t="s">
        <v>128</v>
      </c>
      <c r="C1063" s="2"/>
      <c r="D1063" s="3">
        <v>19864374</v>
      </c>
    </row>
    <row r="1064" spans="1:4">
      <c r="A1064" s="1" t="s">
        <v>549</v>
      </c>
      <c r="B1064" s="2"/>
      <c r="C1064" s="2"/>
      <c r="D1064" s="3">
        <v>19864374</v>
      </c>
    </row>
    <row r="1065" spans="1:4">
      <c r="A1065" s="5">
        <v>44197</v>
      </c>
      <c r="B1065" s="1" t="s">
        <v>112</v>
      </c>
      <c r="C1065" s="1">
        <v>339394</v>
      </c>
      <c r="D1065" s="3">
        <v>20047280</v>
      </c>
    </row>
    <row r="1066" spans="1:4">
      <c r="A1066" s="6"/>
      <c r="B1066" s="1" t="s">
        <v>129</v>
      </c>
      <c r="C1066" s="2"/>
      <c r="D1066" s="3">
        <v>20047280</v>
      </c>
    </row>
    <row r="1067" spans="1:4">
      <c r="A1067" s="1" t="s">
        <v>550</v>
      </c>
      <c r="B1067" s="2"/>
      <c r="C1067" s="2"/>
      <c r="D1067" s="3">
        <v>20047280</v>
      </c>
    </row>
    <row r="1068" spans="1:4">
      <c r="A1068" s="5">
        <v>44198</v>
      </c>
      <c r="B1068" s="1" t="s">
        <v>112</v>
      </c>
      <c r="C1068" s="1">
        <v>341800</v>
      </c>
      <c r="D1068" s="3">
        <v>20327598</v>
      </c>
    </row>
    <row r="1069" spans="1:4">
      <c r="A1069" s="6"/>
      <c r="B1069" s="1" t="s">
        <v>129</v>
      </c>
      <c r="C1069" s="2"/>
      <c r="D1069" s="3">
        <v>20327598</v>
      </c>
    </row>
    <row r="1070" spans="1:4">
      <c r="A1070" s="1" t="s">
        <v>551</v>
      </c>
      <c r="B1070" s="2"/>
      <c r="C1070" s="2"/>
      <c r="D1070" s="3">
        <v>20327598</v>
      </c>
    </row>
    <row r="1071" spans="1:4">
      <c r="A1071" s="5">
        <v>44199</v>
      </c>
      <c r="B1071" s="1" t="s">
        <v>112</v>
      </c>
      <c r="C1071" s="1">
        <v>343255</v>
      </c>
      <c r="D1071" s="3">
        <v>20536055</v>
      </c>
    </row>
    <row r="1072" spans="1:4">
      <c r="A1072" s="6"/>
      <c r="B1072" s="1" t="s">
        <v>129</v>
      </c>
      <c r="C1072" s="2"/>
      <c r="D1072" s="3">
        <v>20536055</v>
      </c>
    </row>
    <row r="1073" spans="1:4">
      <c r="A1073" s="1" t="s">
        <v>552</v>
      </c>
      <c r="B1073" s="2"/>
      <c r="C1073" s="2"/>
      <c r="D1073" s="3">
        <v>20536055</v>
      </c>
    </row>
    <row r="1074" spans="1:4">
      <c r="A1074" s="5">
        <v>44200</v>
      </c>
      <c r="B1074" s="1" t="s">
        <v>112</v>
      </c>
      <c r="C1074" s="1">
        <v>344802</v>
      </c>
      <c r="D1074" s="3">
        <v>20715626</v>
      </c>
    </row>
    <row r="1075" spans="1:4">
      <c r="A1075" s="6"/>
      <c r="B1075" s="1" t="s">
        <v>129</v>
      </c>
      <c r="C1075" s="2"/>
      <c r="D1075" s="3">
        <v>20715626</v>
      </c>
    </row>
    <row r="1076" spans="1:4">
      <c r="A1076" s="1" t="s">
        <v>553</v>
      </c>
      <c r="B1076" s="2"/>
      <c r="C1076" s="2"/>
      <c r="D1076" s="3">
        <v>20715626</v>
      </c>
    </row>
    <row r="1077" spans="1:4">
      <c r="A1077" s="5">
        <v>44201</v>
      </c>
      <c r="B1077" s="1" t="s">
        <v>112</v>
      </c>
      <c r="C1077" s="1">
        <v>348286</v>
      </c>
      <c r="D1077" s="3">
        <v>20934701</v>
      </c>
    </row>
    <row r="1078" spans="1:4">
      <c r="A1078" s="6"/>
      <c r="B1078" s="1" t="s">
        <v>129</v>
      </c>
      <c r="C1078" s="2"/>
      <c r="D1078" s="3">
        <v>20934701</v>
      </c>
    </row>
    <row r="1079" spans="1:4">
      <c r="A1079" s="1" t="s">
        <v>554</v>
      </c>
      <c r="B1079" s="2"/>
      <c r="C1079" s="2"/>
      <c r="D1079" s="3">
        <v>20934701</v>
      </c>
    </row>
    <row r="1080" spans="1:4">
      <c r="A1080" s="5">
        <v>44202</v>
      </c>
      <c r="B1080" s="1" t="s">
        <v>112</v>
      </c>
      <c r="C1080" s="1">
        <v>352188</v>
      </c>
      <c r="D1080" s="3">
        <v>21184885</v>
      </c>
    </row>
    <row r="1081" spans="1:4">
      <c r="A1081" s="6"/>
      <c r="B1081" s="1" t="s">
        <v>129</v>
      </c>
      <c r="C1081" s="2"/>
      <c r="D1081" s="3">
        <v>21184885</v>
      </c>
    </row>
    <row r="1082" spans="1:4">
      <c r="A1082" s="1" t="s">
        <v>555</v>
      </c>
      <c r="B1082" s="2"/>
      <c r="C1082" s="2"/>
      <c r="D1082" s="3">
        <v>21184885</v>
      </c>
    </row>
    <row r="1083" spans="1:4">
      <c r="A1083" s="5">
        <v>44203</v>
      </c>
      <c r="B1083" s="1" t="s">
        <v>112</v>
      </c>
      <c r="C1083" s="1">
        <v>356267</v>
      </c>
      <c r="D1083" s="3">
        <v>21456928</v>
      </c>
    </row>
    <row r="1084" spans="1:4">
      <c r="A1084" s="6"/>
      <c r="B1084" s="1" t="s">
        <v>129</v>
      </c>
      <c r="C1084" s="2"/>
      <c r="D1084" s="3">
        <v>21456928</v>
      </c>
    </row>
    <row r="1085" spans="1:4">
      <c r="A1085" s="1" t="s">
        <v>556</v>
      </c>
      <c r="B1085" s="2"/>
      <c r="C1085" s="2"/>
      <c r="D1085" s="3">
        <v>21456928</v>
      </c>
    </row>
    <row r="1086" spans="1:4">
      <c r="A1086" s="5">
        <v>44204</v>
      </c>
      <c r="B1086" s="1" t="s">
        <v>112</v>
      </c>
      <c r="C1086" s="1">
        <v>360047</v>
      </c>
      <c r="D1086" s="3">
        <v>21752049</v>
      </c>
    </row>
    <row r="1087" spans="1:4">
      <c r="A1087" s="6"/>
      <c r="B1087" s="1" t="s">
        <v>129</v>
      </c>
      <c r="C1087" s="2"/>
      <c r="D1087" s="3">
        <v>21752049</v>
      </c>
    </row>
    <row r="1088" spans="1:4">
      <c r="A1088" s="1" t="s">
        <v>557</v>
      </c>
      <c r="B1088" s="2"/>
      <c r="C1088" s="2"/>
      <c r="D1088" s="3">
        <v>21752049</v>
      </c>
    </row>
    <row r="1089" spans="1:4">
      <c r="A1089" s="5">
        <v>44205</v>
      </c>
      <c r="B1089" s="1" t="s">
        <v>112</v>
      </c>
      <c r="C1089" s="1">
        <v>363584</v>
      </c>
      <c r="D1089" s="3">
        <v>22021417</v>
      </c>
    </row>
    <row r="1090" spans="1:4">
      <c r="A1090" s="6"/>
      <c r="B1090" s="1" t="s">
        <v>129</v>
      </c>
      <c r="C1090" s="2"/>
      <c r="D1090" s="3">
        <v>22021417</v>
      </c>
    </row>
    <row r="1091" spans="1:4">
      <c r="A1091" s="1" t="s">
        <v>558</v>
      </c>
      <c r="B1091" s="2"/>
      <c r="C1091" s="2"/>
      <c r="D1091" s="3">
        <v>22021417</v>
      </c>
    </row>
    <row r="1092" spans="1:4">
      <c r="A1092" s="5">
        <v>44206</v>
      </c>
      <c r="B1092" s="1" t="s">
        <v>112</v>
      </c>
      <c r="C1092" s="1">
        <v>365652</v>
      </c>
      <c r="D1092" s="3">
        <v>22250149</v>
      </c>
    </row>
    <row r="1093" spans="1:4">
      <c r="A1093" s="6"/>
      <c r="B1093" s="1" t="s">
        <v>129</v>
      </c>
      <c r="C1093" s="2"/>
      <c r="D1093" s="3">
        <v>22250149</v>
      </c>
    </row>
    <row r="1094" spans="1:4">
      <c r="A1094" s="1" t="s">
        <v>559</v>
      </c>
      <c r="B1094" s="2"/>
      <c r="C1094" s="2"/>
      <c r="D1094" s="3">
        <v>22250149</v>
      </c>
    </row>
    <row r="1095" spans="1:4">
      <c r="A1095" s="5">
        <v>44207</v>
      </c>
      <c r="B1095" s="1" t="s">
        <v>112</v>
      </c>
      <c r="C1095" s="1">
        <v>367385</v>
      </c>
      <c r="D1095" s="3">
        <v>22445404</v>
      </c>
    </row>
    <row r="1096" spans="1:4">
      <c r="A1096" s="6"/>
      <c r="B1096" s="1" t="s">
        <v>129</v>
      </c>
      <c r="C1096" s="2"/>
      <c r="D1096" s="3">
        <v>22445404</v>
      </c>
    </row>
    <row r="1097" spans="1:4">
      <c r="A1097" s="1" t="s">
        <v>560</v>
      </c>
      <c r="B1097" s="2"/>
      <c r="C1097" s="2"/>
      <c r="D1097" s="3">
        <v>22445404</v>
      </c>
    </row>
    <row r="1098" spans="1:4">
      <c r="A1098" s="5">
        <v>44208</v>
      </c>
      <c r="B1098" s="1" t="s">
        <v>112</v>
      </c>
      <c r="C1098" s="1">
        <v>371449</v>
      </c>
      <c r="D1098" s="3">
        <v>22663424</v>
      </c>
    </row>
    <row r="1099" spans="1:4">
      <c r="A1099" s="6"/>
      <c r="B1099" s="1" t="s">
        <v>129</v>
      </c>
      <c r="C1099" s="2"/>
      <c r="D1099" s="3">
        <v>22663424</v>
      </c>
    </row>
    <row r="1100" spans="1:4">
      <c r="A1100" s="1" t="s">
        <v>561</v>
      </c>
      <c r="B1100" s="2"/>
      <c r="C1100" s="2"/>
      <c r="D1100" s="3">
        <v>22663424</v>
      </c>
    </row>
    <row r="1101" spans="1:4">
      <c r="A1101" s="5">
        <v>44209</v>
      </c>
      <c r="B1101" s="1" t="s">
        <v>112</v>
      </c>
      <c r="C1101" s="1">
        <v>375536</v>
      </c>
      <c r="D1101" s="3">
        <v>22887915</v>
      </c>
    </row>
    <row r="1102" spans="1:4">
      <c r="A1102" s="6"/>
      <c r="B1102" s="1" t="s">
        <v>129</v>
      </c>
      <c r="C1102" s="2"/>
      <c r="D1102" s="3">
        <v>22887915</v>
      </c>
    </row>
    <row r="1103" spans="1:4">
      <c r="A1103" s="1" t="s">
        <v>562</v>
      </c>
      <c r="B1103" s="2"/>
      <c r="C1103" s="2"/>
      <c r="D1103" s="3">
        <v>22887915</v>
      </c>
    </row>
    <row r="1104" spans="1:4">
      <c r="A1104" s="5">
        <v>44210</v>
      </c>
      <c r="B1104" s="1" t="s">
        <v>112</v>
      </c>
      <c r="C1104" s="1">
        <v>379451</v>
      </c>
      <c r="D1104" s="3">
        <v>23113531</v>
      </c>
    </row>
    <row r="1105" spans="1:4">
      <c r="A1105" s="6"/>
      <c r="B1105" s="1" t="s">
        <v>129</v>
      </c>
      <c r="C1105" s="2"/>
      <c r="D1105" s="3">
        <v>23113531</v>
      </c>
    </row>
    <row r="1106" spans="1:4">
      <c r="A1106" s="1" t="s">
        <v>563</v>
      </c>
      <c r="B1106" s="2"/>
      <c r="C1106" s="2"/>
      <c r="D1106" s="3">
        <v>23113531</v>
      </c>
    </row>
    <row r="1107" spans="1:4">
      <c r="A1107" s="5">
        <v>44211</v>
      </c>
      <c r="B1107" s="1" t="s">
        <v>112</v>
      </c>
      <c r="C1107" s="1">
        <v>383130</v>
      </c>
      <c r="D1107" s="3">
        <v>23359985</v>
      </c>
    </row>
    <row r="1108" spans="1:4">
      <c r="A1108" s="6"/>
      <c r="B1108" s="1" t="s">
        <v>129</v>
      </c>
      <c r="C1108" s="2"/>
      <c r="D1108" s="3">
        <v>23359985</v>
      </c>
    </row>
    <row r="1109" spans="1:4">
      <c r="A1109" s="1" t="s">
        <v>564</v>
      </c>
      <c r="B1109" s="2"/>
      <c r="C1109" s="2"/>
      <c r="D1109" s="3">
        <v>23359985</v>
      </c>
    </row>
    <row r="1110" spans="1:4">
      <c r="A1110" s="5">
        <v>44212</v>
      </c>
      <c r="B1110" s="1" t="s">
        <v>112</v>
      </c>
      <c r="C1110" s="1">
        <v>386839</v>
      </c>
      <c r="D1110" s="3">
        <v>23578070</v>
      </c>
    </row>
    <row r="1111" spans="1:4">
      <c r="A1111" s="6"/>
      <c r="B1111" s="1" t="s">
        <v>129</v>
      </c>
      <c r="C1111" s="2"/>
      <c r="D1111" s="3">
        <v>23578070</v>
      </c>
    </row>
    <row r="1112" spans="1:4">
      <c r="A1112" s="1" t="s">
        <v>565</v>
      </c>
      <c r="B1112" s="2"/>
      <c r="C1112" s="2"/>
      <c r="D1112" s="3">
        <v>23578070</v>
      </c>
    </row>
    <row r="1113" spans="1:4">
      <c r="A1113" s="5">
        <v>44213</v>
      </c>
      <c r="B1113" s="1" t="s">
        <v>112</v>
      </c>
      <c r="C1113" s="1">
        <v>388892</v>
      </c>
      <c r="D1113" s="3">
        <v>23765288</v>
      </c>
    </row>
    <row r="1114" spans="1:4">
      <c r="A1114" s="6"/>
      <c r="B1114" s="1" t="s">
        <v>129</v>
      </c>
      <c r="C1114" s="2"/>
      <c r="D1114" s="3">
        <v>23765288</v>
      </c>
    </row>
    <row r="1115" spans="1:4">
      <c r="A1115" s="1" t="s">
        <v>566</v>
      </c>
      <c r="B1115" s="2"/>
      <c r="C1115" s="2"/>
      <c r="D1115" s="3">
        <v>23765288</v>
      </c>
    </row>
    <row r="1116" spans="1:4">
      <c r="A1116" s="5">
        <v>44214</v>
      </c>
      <c r="B1116" s="1" t="s">
        <v>112</v>
      </c>
      <c r="C1116" s="1">
        <v>390287</v>
      </c>
      <c r="D1116" s="3">
        <v>23916080</v>
      </c>
    </row>
    <row r="1117" spans="1:4">
      <c r="A1117" s="6"/>
      <c r="B1117" s="1" t="s">
        <v>129</v>
      </c>
      <c r="C1117" s="2"/>
      <c r="D1117" s="3">
        <v>23916080</v>
      </c>
    </row>
    <row r="1118" spans="1:4">
      <c r="A1118" s="1" t="s">
        <v>567</v>
      </c>
      <c r="B1118" s="2"/>
      <c r="C1118" s="2"/>
      <c r="D1118" s="3">
        <v>23916080</v>
      </c>
    </row>
    <row r="1119" spans="1:4">
      <c r="A1119" s="5">
        <v>44215</v>
      </c>
      <c r="B1119" s="1" t="s">
        <v>112</v>
      </c>
      <c r="C1119" s="1">
        <v>392428</v>
      </c>
      <c r="D1119" s="3">
        <v>24062706</v>
      </c>
    </row>
    <row r="1120" spans="1:4">
      <c r="A1120" s="6"/>
      <c r="B1120" s="1" t="s">
        <v>129</v>
      </c>
      <c r="C1120" s="2"/>
      <c r="D1120" s="3">
        <v>24062706</v>
      </c>
    </row>
    <row r="1121" spans="1:4">
      <c r="A1121" s="1" t="s">
        <v>568</v>
      </c>
      <c r="B1121" s="2"/>
      <c r="C1121" s="2"/>
      <c r="D1121" s="3">
        <v>24062706</v>
      </c>
    </row>
    <row r="1122" spans="1:4">
      <c r="A1122" s="5">
        <v>44216</v>
      </c>
      <c r="B1122" s="1" t="s">
        <v>112</v>
      </c>
      <c r="C1122" s="1">
        <v>396837</v>
      </c>
      <c r="D1122" s="3">
        <v>24251909</v>
      </c>
    </row>
    <row r="1123" spans="1:4">
      <c r="A1123" s="6"/>
      <c r="B1123" s="1" t="s">
        <v>129</v>
      </c>
      <c r="C1123" s="2"/>
      <c r="D1123" s="3">
        <v>24251909</v>
      </c>
    </row>
    <row r="1124" spans="1:4">
      <c r="A1124" s="1" t="s">
        <v>569</v>
      </c>
      <c r="B1124" s="2"/>
      <c r="C1124" s="2"/>
      <c r="D1124" s="3">
        <v>24251909</v>
      </c>
    </row>
    <row r="1125" spans="1:4">
      <c r="A1125" s="5">
        <v>44217</v>
      </c>
      <c r="B1125" s="1" t="s">
        <v>112</v>
      </c>
      <c r="C1125" s="1">
        <v>400715</v>
      </c>
      <c r="D1125" s="3">
        <v>24438184</v>
      </c>
    </row>
    <row r="1126" spans="1:4">
      <c r="A1126" s="6"/>
      <c r="B1126" s="1" t="s">
        <v>129</v>
      </c>
      <c r="C1126" s="2"/>
      <c r="D1126" s="3">
        <v>24438184</v>
      </c>
    </row>
    <row r="1127" spans="1:4">
      <c r="A1127" s="1" t="s">
        <v>570</v>
      </c>
      <c r="B1127" s="2"/>
      <c r="C1127" s="2"/>
      <c r="D1127" s="3">
        <v>24438184</v>
      </c>
    </row>
    <row r="1128" spans="1:4">
      <c r="A1128" s="5">
        <v>44218</v>
      </c>
      <c r="B1128" s="1" t="s">
        <v>112</v>
      </c>
      <c r="C1128" s="1">
        <v>404695</v>
      </c>
      <c r="D1128" s="3">
        <v>24629099</v>
      </c>
    </row>
    <row r="1129" spans="1:4">
      <c r="A1129" s="6"/>
      <c r="B1129" s="1" t="s">
        <v>129</v>
      </c>
      <c r="C1129" s="2"/>
      <c r="D1129" s="3">
        <v>24629099</v>
      </c>
    </row>
    <row r="1130" spans="1:4">
      <c r="A1130" s="1" t="s">
        <v>571</v>
      </c>
      <c r="B1130" s="2"/>
      <c r="C1130" s="2"/>
      <c r="D1130" s="3">
        <v>24629099</v>
      </c>
    </row>
    <row r="1131" spans="1:4">
      <c r="A1131" s="5">
        <v>44219</v>
      </c>
      <c r="B1131" s="1" t="s">
        <v>112</v>
      </c>
      <c r="C1131" s="1">
        <v>408286</v>
      </c>
      <c r="D1131" s="3">
        <v>24806217</v>
      </c>
    </row>
    <row r="1132" spans="1:4">
      <c r="A1132" s="6"/>
      <c r="B1132" s="1" t="s">
        <v>129</v>
      </c>
      <c r="C1132" s="2"/>
      <c r="D1132" s="3">
        <v>24806217</v>
      </c>
    </row>
    <row r="1133" spans="1:4">
      <c r="A1133" s="1" t="s">
        <v>572</v>
      </c>
      <c r="B1133" s="2"/>
      <c r="C1133" s="2"/>
      <c r="D1133" s="3">
        <v>24806217</v>
      </c>
    </row>
    <row r="1134" spans="1:4">
      <c r="A1134" s="5">
        <v>44220</v>
      </c>
      <c r="B1134" s="1" t="s">
        <v>112</v>
      </c>
      <c r="C1134" s="1">
        <v>410230</v>
      </c>
      <c r="D1134" s="3">
        <v>24950451</v>
      </c>
    </row>
    <row r="1135" spans="1:4">
      <c r="A1135" s="6"/>
      <c r="B1135" s="1" t="s">
        <v>129</v>
      </c>
      <c r="C1135" s="2"/>
      <c r="D1135" s="3">
        <v>24950451</v>
      </c>
    </row>
    <row r="1136" spans="1:4">
      <c r="A1136" s="1" t="s">
        <v>573</v>
      </c>
      <c r="B1136" s="2"/>
      <c r="C1136" s="2"/>
      <c r="D1136" s="3">
        <v>24950451</v>
      </c>
    </row>
    <row r="1137" spans="1:4">
      <c r="A1137" s="5">
        <v>44221</v>
      </c>
      <c r="B1137" s="1" t="s">
        <v>112</v>
      </c>
      <c r="C1137" s="1">
        <v>411823</v>
      </c>
      <c r="D1137" s="3">
        <v>25083905</v>
      </c>
    </row>
    <row r="1138" spans="1:4">
      <c r="A1138" s="6"/>
      <c r="B1138" s="1" t="s">
        <v>129</v>
      </c>
      <c r="C1138" s="2"/>
      <c r="D1138" s="3">
        <v>25083905</v>
      </c>
    </row>
    <row r="1139" spans="1:4">
      <c r="A1139" s="1" t="s">
        <v>574</v>
      </c>
      <c r="B1139" s="2"/>
      <c r="C1139" s="2"/>
      <c r="D1139" s="3">
        <v>25083905</v>
      </c>
    </row>
    <row r="1140" spans="1:4">
      <c r="A1140" s="5">
        <v>44222</v>
      </c>
      <c r="B1140" s="1" t="s">
        <v>112</v>
      </c>
      <c r="C1140" s="1">
        <v>415557</v>
      </c>
      <c r="D1140" s="3">
        <v>25230353</v>
      </c>
    </row>
    <row r="1141" spans="1:4">
      <c r="A1141" s="6"/>
      <c r="B1141" s="1" t="s">
        <v>129</v>
      </c>
      <c r="C1141" s="2"/>
      <c r="D1141" s="3">
        <v>25230353</v>
      </c>
    </row>
    <row r="1142" spans="1:4">
      <c r="A1142" s="1" t="s">
        <v>575</v>
      </c>
      <c r="B1142" s="2"/>
      <c r="C1142" s="2"/>
      <c r="D1142" s="3">
        <v>25230353</v>
      </c>
    </row>
    <row r="1143" spans="1:4">
      <c r="A1143" s="5">
        <v>44223</v>
      </c>
      <c r="B1143" s="1" t="s">
        <v>112</v>
      </c>
      <c r="C1143" s="1">
        <v>419634</v>
      </c>
      <c r="D1143" s="3">
        <v>25384338</v>
      </c>
    </row>
    <row r="1144" spans="1:4">
      <c r="A1144" s="6"/>
      <c r="B1144" s="1" t="s">
        <v>129</v>
      </c>
      <c r="C1144" s="2"/>
      <c r="D1144" s="3">
        <v>25384338</v>
      </c>
    </row>
    <row r="1145" spans="1:4">
      <c r="A1145" s="1" t="s">
        <v>576</v>
      </c>
      <c r="B1145" s="2"/>
      <c r="C1145" s="2"/>
      <c r="D1145" s="3">
        <v>25384338</v>
      </c>
    </row>
    <row r="1146" spans="1:4">
      <c r="A1146" s="5">
        <v>44224</v>
      </c>
      <c r="B1146" s="1" t="s">
        <v>112</v>
      </c>
      <c r="C1146" s="1">
        <v>423645</v>
      </c>
      <c r="D1146" s="3">
        <v>25541644</v>
      </c>
    </row>
    <row r="1147" spans="1:4">
      <c r="A1147" s="6"/>
      <c r="B1147" s="1" t="s">
        <v>129</v>
      </c>
      <c r="C1147" s="2"/>
      <c r="D1147" s="3">
        <v>25541644</v>
      </c>
    </row>
    <row r="1148" spans="1:4">
      <c r="A1148" s="1" t="s">
        <v>577</v>
      </c>
      <c r="B1148" s="2"/>
      <c r="C1148" s="2"/>
      <c r="D1148" s="3">
        <v>25541644</v>
      </c>
    </row>
    <row r="1149" spans="1:4">
      <c r="A1149" s="5">
        <v>44225</v>
      </c>
      <c r="B1149" s="1" t="s">
        <v>112</v>
      </c>
      <c r="C1149" s="1">
        <v>427148</v>
      </c>
      <c r="D1149" s="3">
        <v>25708755</v>
      </c>
    </row>
    <row r="1150" spans="1:4">
      <c r="A1150" s="6"/>
      <c r="B1150" s="1" t="s">
        <v>129</v>
      </c>
      <c r="C1150" s="2"/>
      <c r="D1150" s="3">
        <v>25708755</v>
      </c>
    </row>
    <row r="1151" spans="1:4">
      <c r="A1151" s="1" t="s">
        <v>578</v>
      </c>
      <c r="B1151" s="2"/>
      <c r="C1151" s="2"/>
      <c r="D1151" s="3">
        <v>25708755</v>
      </c>
    </row>
    <row r="1152" spans="1:4">
      <c r="A1152" s="5">
        <v>44226</v>
      </c>
      <c r="B1152" s="1" t="s">
        <v>112</v>
      </c>
      <c r="C1152" s="1">
        <v>430130</v>
      </c>
      <c r="D1152" s="3">
        <v>25857579</v>
      </c>
    </row>
    <row r="1153" spans="1:4">
      <c r="A1153" s="6"/>
      <c r="B1153" s="1" t="s">
        <v>129</v>
      </c>
      <c r="C1153" s="2"/>
      <c r="D1153" s="3">
        <v>25857579</v>
      </c>
    </row>
    <row r="1154" spans="1:4">
      <c r="A1154" s="1" t="s">
        <v>579</v>
      </c>
      <c r="B1154" s="2"/>
      <c r="C1154" s="2"/>
      <c r="D1154" s="3">
        <v>25857579</v>
      </c>
    </row>
    <row r="1155" spans="1:4">
      <c r="A1155" s="5">
        <v>44227</v>
      </c>
      <c r="B1155" s="1" t="s">
        <v>112</v>
      </c>
      <c r="C1155" s="1">
        <v>432189</v>
      </c>
      <c r="D1155" s="3">
        <v>25976946</v>
      </c>
    </row>
    <row r="1156" spans="1:4">
      <c r="A1156" s="6"/>
      <c r="B1156" s="1" t="s">
        <v>129</v>
      </c>
      <c r="C1156" s="2"/>
      <c r="D1156" s="3">
        <v>25976946</v>
      </c>
    </row>
    <row r="1157" spans="1:4">
      <c r="A1157" s="1" t="s">
        <v>580</v>
      </c>
      <c r="B1157" s="2"/>
      <c r="C1157" s="2"/>
      <c r="D1157" s="3">
        <v>25976946</v>
      </c>
    </row>
    <row r="1158" spans="1:4">
      <c r="A1158" s="5">
        <v>44228</v>
      </c>
      <c r="B1158" s="1" t="s">
        <v>113</v>
      </c>
      <c r="C1158" s="1">
        <v>433751</v>
      </c>
      <c r="D1158" s="3">
        <v>26097146</v>
      </c>
    </row>
    <row r="1159" spans="1:4">
      <c r="A1159" s="6"/>
      <c r="B1159" s="1" t="s">
        <v>130</v>
      </c>
      <c r="C1159" s="2"/>
      <c r="D1159" s="3">
        <v>26097146</v>
      </c>
    </row>
    <row r="1160" spans="1:4">
      <c r="A1160" s="1" t="s">
        <v>581</v>
      </c>
      <c r="B1160" s="2"/>
      <c r="C1160" s="2"/>
      <c r="D1160" s="3">
        <v>26097146</v>
      </c>
    </row>
    <row r="1161" spans="1:4">
      <c r="A1161" s="5">
        <v>44229</v>
      </c>
      <c r="B1161" s="1" t="s">
        <v>113</v>
      </c>
      <c r="C1161" s="1">
        <v>437237</v>
      </c>
      <c r="D1161" s="3">
        <v>26214762</v>
      </c>
    </row>
    <row r="1162" spans="1:4">
      <c r="A1162" s="6"/>
      <c r="B1162" s="1" t="s">
        <v>130</v>
      </c>
      <c r="C1162" s="2"/>
      <c r="D1162" s="3">
        <v>26214762</v>
      </c>
    </row>
    <row r="1163" spans="1:4">
      <c r="A1163" s="1" t="s">
        <v>582</v>
      </c>
      <c r="B1163" s="2"/>
      <c r="C1163" s="2"/>
      <c r="D1163" s="3">
        <v>26214762</v>
      </c>
    </row>
    <row r="1164" spans="1:4">
      <c r="A1164" s="5">
        <v>44230</v>
      </c>
      <c r="B1164" s="1" t="s">
        <v>113</v>
      </c>
      <c r="C1164" s="1">
        <v>440922</v>
      </c>
      <c r="D1164" s="3">
        <v>26331722</v>
      </c>
    </row>
    <row r="1165" spans="1:4">
      <c r="A1165" s="6"/>
      <c r="B1165" s="1" t="s">
        <v>130</v>
      </c>
      <c r="C1165" s="2"/>
      <c r="D1165" s="3">
        <v>26331722</v>
      </c>
    </row>
    <row r="1166" spans="1:4">
      <c r="A1166" s="1" t="s">
        <v>583</v>
      </c>
      <c r="B1166" s="2"/>
      <c r="C1166" s="2"/>
      <c r="D1166" s="3">
        <v>26331722</v>
      </c>
    </row>
    <row r="1167" spans="1:4">
      <c r="A1167" s="5">
        <v>44231</v>
      </c>
      <c r="B1167" s="1" t="s">
        <v>113</v>
      </c>
      <c r="C1167" s="1">
        <v>446134</v>
      </c>
      <c r="D1167" s="3">
        <v>26455629</v>
      </c>
    </row>
    <row r="1168" spans="1:4">
      <c r="A1168" s="6"/>
      <c r="B1168" s="1" t="s">
        <v>130</v>
      </c>
      <c r="C1168" s="2"/>
      <c r="D1168" s="3">
        <v>26455629</v>
      </c>
    </row>
    <row r="1169" spans="1:4">
      <c r="A1169" s="1" t="s">
        <v>584</v>
      </c>
      <c r="B1169" s="2"/>
      <c r="C1169" s="2"/>
      <c r="D1169" s="3">
        <v>26455629</v>
      </c>
    </row>
    <row r="1170" spans="1:4">
      <c r="A1170" s="5">
        <v>44232</v>
      </c>
      <c r="B1170" s="1" t="s">
        <v>113</v>
      </c>
      <c r="C1170" s="1">
        <v>449677</v>
      </c>
      <c r="D1170" s="3">
        <v>26586775</v>
      </c>
    </row>
    <row r="1171" spans="1:4">
      <c r="A1171" s="6"/>
      <c r="B1171" s="1" t="s">
        <v>130</v>
      </c>
      <c r="C1171" s="2"/>
      <c r="D1171" s="3">
        <v>26586775</v>
      </c>
    </row>
    <row r="1172" spans="1:4">
      <c r="A1172" s="1" t="s">
        <v>585</v>
      </c>
      <c r="B1172" s="2"/>
      <c r="C1172" s="2"/>
      <c r="D1172" s="3">
        <v>26586775</v>
      </c>
    </row>
    <row r="1173" spans="1:4">
      <c r="A1173" s="5">
        <v>44233</v>
      </c>
      <c r="B1173" s="1" t="s">
        <v>113</v>
      </c>
      <c r="C1173" s="1">
        <v>452671</v>
      </c>
      <c r="D1173" s="3">
        <v>26701332</v>
      </c>
    </row>
    <row r="1174" spans="1:4">
      <c r="A1174" s="6"/>
      <c r="B1174" s="1" t="s">
        <v>130</v>
      </c>
      <c r="C1174" s="2"/>
      <c r="D1174" s="3">
        <v>26701332</v>
      </c>
    </row>
    <row r="1175" spans="1:4">
      <c r="A1175" s="1" t="s">
        <v>586</v>
      </c>
      <c r="B1175" s="2"/>
      <c r="C1175" s="2"/>
      <c r="D1175" s="3">
        <v>26701332</v>
      </c>
    </row>
    <row r="1176" spans="1:4">
      <c r="A1176" s="5">
        <v>44234</v>
      </c>
      <c r="B1176" s="1" t="s">
        <v>113</v>
      </c>
      <c r="C1176" s="1">
        <v>454146</v>
      </c>
      <c r="D1176" s="3">
        <v>26797326</v>
      </c>
    </row>
    <row r="1177" spans="1:4">
      <c r="A1177" s="6"/>
      <c r="B1177" s="1" t="s">
        <v>130</v>
      </c>
      <c r="C1177" s="2"/>
      <c r="D1177" s="3">
        <v>26797326</v>
      </c>
    </row>
    <row r="1178" spans="1:4">
      <c r="A1178" s="1" t="s">
        <v>587</v>
      </c>
      <c r="B1178" s="2"/>
      <c r="C1178" s="2"/>
      <c r="D1178" s="3">
        <v>26797326</v>
      </c>
    </row>
    <row r="1179" spans="1:4">
      <c r="A1179" s="5">
        <v>44235</v>
      </c>
      <c r="B1179" s="1" t="s">
        <v>113</v>
      </c>
      <c r="C1179" s="1">
        <v>455455</v>
      </c>
      <c r="D1179" s="3">
        <v>26875063</v>
      </c>
    </row>
    <row r="1180" spans="1:4">
      <c r="A1180" s="6"/>
      <c r="B1180" s="1" t="s">
        <v>130</v>
      </c>
      <c r="C1180" s="2"/>
      <c r="D1180" s="3">
        <v>26875063</v>
      </c>
    </row>
    <row r="1181" spans="1:4">
      <c r="A1181" s="1" t="s">
        <v>588</v>
      </c>
      <c r="B1181" s="2"/>
      <c r="C1181" s="2"/>
      <c r="D1181" s="3">
        <v>26875063</v>
      </c>
    </row>
    <row r="1182" spans="1:4">
      <c r="A1182" s="5">
        <v>44236</v>
      </c>
      <c r="B1182" s="1" t="s">
        <v>113</v>
      </c>
      <c r="C1182" s="1">
        <v>458250</v>
      </c>
      <c r="D1182" s="3">
        <v>26968049</v>
      </c>
    </row>
    <row r="1183" spans="1:4">
      <c r="A1183" s="6"/>
      <c r="B1183" s="1" t="s">
        <v>130</v>
      </c>
      <c r="C1183" s="2"/>
      <c r="D1183" s="3">
        <v>26968049</v>
      </c>
    </row>
    <row r="1184" spans="1:4">
      <c r="A1184" s="1" t="s">
        <v>589</v>
      </c>
      <c r="B1184" s="2"/>
      <c r="C1184" s="2"/>
      <c r="D1184" s="3">
        <v>26968049</v>
      </c>
    </row>
    <row r="1185" spans="1:4">
      <c r="A1185" s="5">
        <v>44237</v>
      </c>
      <c r="B1185" s="1" t="s">
        <v>113</v>
      </c>
      <c r="C1185" s="1">
        <v>461695</v>
      </c>
      <c r="D1185" s="3">
        <v>27063243</v>
      </c>
    </row>
    <row r="1186" spans="1:4">
      <c r="A1186" s="6"/>
      <c r="B1186" s="1" t="s">
        <v>130</v>
      </c>
      <c r="C1186" s="2"/>
      <c r="D1186" s="3">
        <v>27063243</v>
      </c>
    </row>
    <row r="1187" spans="1:4">
      <c r="A1187" s="1" t="s">
        <v>590</v>
      </c>
      <c r="B1187" s="2"/>
      <c r="C1187" s="2"/>
      <c r="D1187" s="3">
        <v>27063243</v>
      </c>
    </row>
    <row r="1188" spans="1:4">
      <c r="A1188" s="5">
        <v>44238</v>
      </c>
      <c r="B1188" s="1" t="s">
        <v>113</v>
      </c>
      <c r="C1188" s="1">
        <v>465568</v>
      </c>
      <c r="D1188" s="3">
        <v>27165660</v>
      </c>
    </row>
    <row r="1189" spans="1:4">
      <c r="A1189" s="6"/>
      <c r="B1189" s="1" t="s">
        <v>130</v>
      </c>
      <c r="C1189" s="2"/>
      <c r="D1189" s="3">
        <v>27165660</v>
      </c>
    </row>
    <row r="1190" spans="1:4">
      <c r="A1190" s="1" t="s">
        <v>591</v>
      </c>
      <c r="B1190" s="2"/>
      <c r="C1190" s="2"/>
      <c r="D1190" s="3">
        <v>27165660</v>
      </c>
    </row>
    <row r="1191" spans="1:4">
      <c r="A1191" s="5">
        <v>44239</v>
      </c>
      <c r="B1191" s="1" t="s">
        <v>113</v>
      </c>
      <c r="C1191" s="1">
        <v>470995</v>
      </c>
      <c r="D1191" s="3">
        <v>27266690</v>
      </c>
    </row>
    <row r="1192" spans="1:4">
      <c r="A1192" s="6"/>
      <c r="B1192" s="1" t="s">
        <v>130</v>
      </c>
      <c r="C1192" s="2"/>
      <c r="D1192" s="3">
        <v>27266690</v>
      </c>
    </row>
    <row r="1193" spans="1:4">
      <c r="A1193" s="1" t="s">
        <v>592</v>
      </c>
      <c r="B1193" s="2"/>
      <c r="C1193" s="2"/>
      <c r="D1193" s="3">
        <v>27266690</v>
      </c>
    </row>
    <row r="1194" spans="1:4">
      <c r="A1194" s="5">
        <v>44240</v>
      </c>
      <c r="B1194" s="1" t="s">
        <v>113</v>
      </c>
      <c r="C1194" s="1">
        <v>474462</v>
      </c>
      <c r="D1194" s="3">
        <v>27357332</v>
      </c>
    </row>
    <row r="1195" spans="1:4">
      <c r="A1195" s="6"/>
      <c r="B1195" s="1" t="s">
        <v>130</v>
      </c>
      <c r="C1195" s="2"/>
      <c r="D1195" s="3">
        <v>27357332</v>
      </c>
    </row>
    <row r="1196" spans="1:4">
      <c r="A1196" s="1" t="s">
        <v>593</v>
      </c>
      <c r="B1196" s="2"/>
      <c r="C1196" s="2"/>
      <c r="D1196" s="3">
        <v>27357332</v>
      </c>
    </row>
    <row r="1197" spans="1:4">
      <c r="A1197" s="5">
        <v>44241</v>
      </c>
      <c r="B1197" s="1" t="s">
        <v>113</v>
      </c>
      <c r="C1197" s="1">
        <v>475828</v>
      </c>
      <c r="D1197" s="3">
        <v>27429496</v>
      </c>
    </row>
    <row r="1198" spans="1:4">
      <c r="A1198" s="6"/>
      <c r="B1198" s="1" t="s">
        <v>130</v>
      </c>
      <c r="C1198" s="2"/>
      <c r="D1198" s="3">
        <v>27429496</v>
      </c>
    </row>
    <row r="1199" spans="1:4">
      <c r="A1199" s="1" t="s">
        <v>594</v>
      </c>
      <c r="B1199" s="2"/>
      <c r="C1199" s="2"/>
      <c r="D1199" s="3">
        <v>27429496</v>
      </c>
    </row>
    <row r="1200" spans="1:4">
      <c r="A1200" s="5">
        <v>44242</v>
      </c>
      <c r="B1200" s="1" t="s">
        <v>113</v>
      </c>
      <c r="C1200" s="1">
        <v>476906</v>
      </c>
      <c r="D1200" s="3">
        <v>27484573</v>
      </c>
    </row>
    <row r="1201" spans="1:4">
      <c r="A1201" s="6"/>
      <c r="B1201" s="1" t="s">
        <v>130</v>
      </c>
      <c r="C1201" s="2"/>
      <c r="D1201" s="3">
        <v>27484573</v>
      </c>
    </row>
    <row r="1202" spans="1:4">
      <c r="A1202" s="1" t="s">
        <v>595</v>
      </c>
      <c r="B1202" s="2"/>
      <c r="C1202" s="2"/>
      <c r="D1202" s="3">
        <v>27484573</v>
      </c>
    </row>
    <row r="1203" spans="1:4">
      <c r="A1203" s="5">
        <v>44243</v>
      </c>
      <c r="B1203" s="1" t="s">
        <v>113</v>
      </c>
      <c r="C1203" s="1">
        <v>478259</v>
      </c>
      <c r="D1203" s="3">
        <v>27540885</v>
      </c>
    </row>
    <row r="1204" spans="1:4">
      <c r="A1204" s="6"/>
      <c r="B1204" s="1" t="s">
        <v>130</v>
      </c>
      <c r="C1204" s="2"/>
      <c r="D1204" s="3">
        <v>27540885</v>
      </c>
    </row>
    <row r="1205" spans="1:4">
      <c r="A1205" s="1" t="s">
        <v>596</v>
      </c>
      <c r="B1205" s="2"/>
      <c r="C1205" s="2"/>
      <c r="D1205" s="3">
        <v>27540885</v>
      </c>
    </row>
    <row r="1206" spans="1:4">
      <c r="A1206" s="5">
        <v>44244</v>
      </c>
      <c r="B1206" s="1" t="s">
        <v>113</v>
      </c>
      <c r="C1206" s="1">
        <v>480607</v>
      </c>
      <c r="D1206" s="3">
        <v>27607724</v>
      </c>
    </row>
    <row r="1207" spans="1:4">
      <c r="A1207" s="6"/>
      <c r="B1207" s="1" t="s">
        <v>130</v>
      </c>
      <c r="C1207" s="2"/>
      <c r="D1207" s="3">
        <v>27607724</v>
      </c>
    </row>
    <row r="1208" spans="1:4">
      <c r="A1208" s="1" t="s">
        <v>597</v>
      </c>
      <c r="B1208" s="2"/>
      <c r="C1208" s="2"/>
      <c r="D1208" s="3">
        <v>27607724</v>
      </c>
    </row>
    <row r="1209" spans="1:4">
      <c r="A1209" s="5">
        <v>44245</v>
      </c>
      <c r="B1209" s="1" t="s">
        <v>113</v>
      </c>
      <c r="C1209" s="1">
        <v>483223</v>
      </c>
      <c r="D1209" s="3">
        <v>27674548</v>
      </c>
    </row>
    <row r="1210" spans="1:4">
      <c r="A1210" s="6"/>
      <c r="B1210" s="1" t="s">
        <v>130</v>
      </c>
      <c r="C1210" s="2"/>
      <c r="D1210" s="3">
        <v>27674548</v>
      </c>
    </row>
    <row r="1211" spans="1:4">
      <c r="A1211" s="1" t="s">
        <v>598</v>
      </c>
      <c r="B1211" s="2"/>
      <c r="C1211" s="2"/>
      <c r="D1211" s="3">
        <v>27674548</v>
      </c>
    </row>
    <row r="1212" spans="1:4">
      <c r="A1212" s="5">
        <v>44246</v>
      </c>
      <c r="B1212" s="1" t="s">
        <v>113</v>
      </c>
      <c r="C1212" s="1">
        <v>485700</v>
      </c>
      <c r="D1212" s="3">
        <v>27749224</v>
      </c>
    </row>
    <row r="1213" spans="1:4">
      <c r="A1213" s="6"/>
      <c r="B1213" s="1" t="s">
        <v>130</v>
      </c>
      <c r="C1213" s="2"/>
      <c r="D1213" s="3">
        <v>27749224</v>
      </c>
    </row>
    <row r="1214" spans="1:4">
      <c r="A1214" s="1" t="s">
        <v>599</v>
      </c>
      <c r="B1214" s="2"/>
      <c r="C1214" s="2"/>
      <c r="D1214" s="3">
        <v>27749224</v>
      </c>
    </row>
    <row r="1215" spans="1:4">
      <c r="A1215" s="5">
        <v>44247</v>
      </c>
      <c r="B1215" s="1" t="s">
        <v>113</v>
      </c>
      <c r="C1215" s="1">
        <v>487860</v>
      </c>
      <c r="D1215" s="3">
        <v>27821578</v>
      </c>
    </row>
    <row r="1216" spans="1:4">
      <c r="A1216" s="6"/>
      <c r="B1216" s="1" t="s">
        <v>130</v>
      </c>
      <c r="C1216" s="2"/>
      <c r="D1216" s="3">
        <v>27821578</v>
      </c>
    </row>
    <row r="1217" spans="1:4">
      <c r="A1217" s="1" t="s">
        <v>600</v>
      </c>
      <c r="B1217" s="2"/>
      <c r="C1217" s="2"/>
      <c r="D1217" s="3">
        <v>27821578</v>
      </c>
    </row>
    <row r="1218" spans="1:4">
      <c r="A1218" s="5">
        <v>44248</v>
      </c>
      <c r="B1218" s="1" t="s">
        <v>113</v>
      </c>
      <c r="C1218" s="1">
        <v>489147</v>
      </c>
      <c r="D1218" s="3">
        <v>27880280</v>
      </c>
    </row>
    <row r="1219" spans="1:4">
      <c r="A1219" s="6"/>
      <c r="B1219" s="1" t="s">
        <v>130</v>
      </c>
      <c r="C1219" s="2"/>
      <c r="D1219" s="3">
        <v>27880280</v>
      </c>
    </row>
    <row r="1220" spans="1:4">
      <c r="A1220" s="1" t="s">
        <v>601</v>
      </c>
      <c r="B1220" s="2"/>
      <c r="C1220" s="2"/>
      <c r="D1220" s="3">
        <v>27880280</v>
      </c>
    </row>
    <row r="1221" spans="1:4">
      <c r="A1221" s="5">
        <v>44249</v>
      </c>
      <c r="B1221" s="1" t="s">
        <v>113</v>
      </c>
      <c r="C1221" s="1">
        <v>490382</v>
      </c>
      <c r="D1221" s="3">
        <v>27932810</v>
      </c>
    </row>
    <row r="1222" spans="1:4">
      <c r="A1222" s="6"/>
      <c r="B1222" s="1" t="s">
        <v>130</v>
      </c>
      <c r="C1222" s="2"/>
      <c r="D1222" s="3">
        <v>27932810</v>
      </c>
    </row>
    <row r="1223" spans="1:4">
      <c r="A1223" s="1" t="s">
        <v>602</v>
      </c>
      <c r="B1223" s="2"/>
      <c r="C1223" s="2"/>
      <c r="D1223" s="3">
        <v>27932810</v>
      </c>
    </row>
    <row r="1224" spans="1:4">
      <c r="A1224" s="5">
        <v>44250</v>
      </c>
      <c r="B1224" s="1" t="s">
        <v>113</v>
      </c>
      <c r="C1224" s="1">
        <v>492623</v>
      </c>
      <c r="D1224" s="3">
        <v>28001915</v>
      </c>
    </row>
    <row r="1225" spans="1:4">
      <c r="A1225" s="6"/>
      <c r="B1225" s="1" t="s">
        <v>130</v>
      </c>
      <c r="C1225" s="2"/>
      <c r="D1225" s="3">
        <v>28001915</v>
      </c>
    </row>
    <row r="1226" spans="1:4">
      <c r="A1226" s="1" t="s">
        <v>603</v>
      </c>
      <c r="B1226" s="2"/>
      <c r="C1226" s="2"/>
      <c r="D1226" s="3">
        <v>28001915</v>
      </c>
    </row>
    <row r="1227" spans="1:4">
      <c r="A1227" s="5">
        <v>44251</v>
      </c>
      <c r="B1227" s="1" t="s">
        <v>113</v>
      </c>
      <c r="C1227" s="1">
        <v>495070</v>
      </c>
      <c r="D1227" s="3">
        <v>28075173</v>
      </c>
    </row>
    <row r="1228" spans="1:4">
      <c r="A1228" s="6"/>
      <c r="B1228" s="1" t="s">
        <v>130</v>
      </c>
      <c r="C1228" s="2"/>
      <c r="D1228" s="3">
        <v>28075173</v>
      </c>
    </row>
    <row r="1229" spans="1:4">
      <c r="A1229" s="1" t="s">
        <v>604</v>
      </c>
      <c r="B1229" s="2"/>
      <c r="C1229" s="2"/>
      <c r="D1229" s="3">
        <v>28075173</v>
      </c>
    </row>
    <row r="1230" spans="1:4">
      <c r="A1230" s="5">
        <v>44252</v>
      </c>
      <c r="B1230" s="1" t="s">
        <v>113</v>
      </c>
      <c r="C1230" s="1">
        <v>498208</v>
      </c>
      <c r="D1230" s="3">
        <v>28150738</v>
      </c>
    </row>
    <row r="1231" spans="1:4">
      <c r="A1231" s="6"/>
      <c r="B1231" s="1" t="s">
        <v>130</v>
      </c>
      <c r="C1231" s="2"/>
      <c r="D1231" s="3">
        <v>28150738</v>
      </c>
    </row>
    <row r="1232" spans="1:4">
      <c r="A1232" s="1" t="s">
        <v>605</v>
      </c>
      <c r="B1232" s="2"/>
      <c r="C1232" s="2"/>
      <c r="D1232" s="3">
        <v>28150738</v>
      </c>
    </row>
    <row r="1233" spans="1:4">
      <c r="A1233" s="5">
        <v>44253</v>
      </c>
      <c r="B1233" s="1" t="s">
        <v>113</v>
      </c>
      <c r="C1233" s="1">
        <v>500349</v>
      </c>
      <c r="D1233" s="3">
        <v>28225595</v>
      </c>
    </row>
    <row r="1234" spans="1:4">
      <c r="A1234" s="6"/>
      <c r="B1234" s="1" t="s">
        <v>130</v>
      </c>
      <c r="C1234" s="2"/>
      <c r="D1234" s="3">
        <v>28225595</v>
      </c>
    </row>
    <row r="1235" spans="1:4">
      <c r="A1235" s="1" t="s">
        <v>606</v>
      </c>
      <c r="B1235" s="2"/>
      <c r="C1235" s="2"/>
      <c r="D1235" s="3">
        <v>28225595</v>
      </c>
    </row>
    <row r="1236" spans="1:4">
      <c r="A1236" s="5">
        <v>44254</v>
      </c>
      <c r="B1236" s="1" t="s">
        <v>113</v>
      </c>
      <c r="C1236" s="1">
        <v>502196</v>
      </c>
      <c r="D1236" s="3">
        <v>28296840</v>
      </c>
    </row>
    <row r="1237" spans="1:4">
      <c r="A1237" s="6"/>
      <c r="B1237" s="1" t="s">
        <v>130</v>
      </c>
      <c r="C1237" s="2"/>
      <c r="D1237" s="3">
        <v>28296840</v>
      </c>
    </row>
    <row r="1238" spans="1:4">
      <c r="A1238" s="1" t="s">
        <v>607</v>
      </c>
      <c r="B1238" s="2"/>
      <c r="C1238" s="2"/>
      <c r="D1238" s="3">
        <v>28296840</v>
      </c>
    </row>
    <row r="1239" spans="1:4">
      <c r="A1239" s="5">
        <v>44255</v>
      </c>
      <c r="B1239" s="1" t="s">
        <v>113</v>
      </c>
      <c r="C1239" s="1">
        <v>503247</v>
      </c>
      <c r="D1239" s="3">
        <v>28351189</v>
      </c>
    </row>
    <row r="1240" spans="1:4">
      <c r="A1240" s="6"/>
      <c r="B1240" s="1" t="s">
        <v>130</v>
      </c>
      <c r="C1240" s="2"/>
      <c r="D1240" s="3">
        <v>28351189</v>
      </c>
    </row>
    <row r="1241" spans="1:4">
      <c r="A1241" s="1" t="s">
        <v>608</v>
      </c>
      <c r="B1241" s="2"/>
      <c r="C1241" s="2"/>
      <c r="D1241" s="3">
        <v>28351189</v>
      </c>
    </row>
    <row r="1242" spans="1:4">
      <c r="A1242" s="5">
        <v>44256</v>
      </c>
      <c r="B1242" s="1" t="s">
        <v>114</v>
      </c>
      <c r="C1242" s="1">
        <v>504488</v>
      </c>
      <c r="D1242" s="3">
        <v>28399281</v>
      </c>
    </row>
    <row r="1243" spans="1:4">
      <c r="A1243" s="6"/>
      <c r="B1243" s="1" t="s">
        <v>131</v>
      </c>
      <c r="C1243" s="2"/>
      <c r="D1243" s="3">
        <v>28399281</v>
      </c>
    </row>
    <row r="1244" spans="1:4">
      <c r="A1244" s="1" t="s">
        <v>609</v>
      </c>
      <c r="B1244" s="2"/>
      <c r="C1244" s="2"/>
      <c r="D1244" s="3">
        <v>28399281</v>
      </c>
    </row>
    <row r="1245" spans="1:4">
      <c r="A1245" s="5">
        <v>44257</v>
      </c>
      <c r="B1245" s="1" t="s">
        <v>114</v>
      </c>
      <c r="C1245" s="1">
        <v>506216</v>
      </c>
      <c r="D1245" s="3">
        <v>28453529</v>
      </c>
    </row>
    <row r="1246" spans="1:4">
      <c r="A1246" s="6"/>
      <c r="B1246" s="1" t="s">
        <v>131</v>
      </c>
      <c r="C1246" s="2"/>
      <c r="D1246" s="3">
        <v>28453529</v>
      </c>
    </row>
    <row r="1247" spans="1:4">
      <c r="A1247" s="1" t="s">
        <v>610</v>
      </c>
      <c r="B1247" s="2"/>
      <c r="C1247" s="2"/>
      <c r="D1247" s="3">
        <v>28453529</v>
      </c>
    </row>
    <row r="1248" spans="1:4">
      <c r="A1248" s="5">
        <v>44258</v>
      </c>
      <c r="B1248" s="1" t="s">
        <v>114</v>
      </c>
      <c r="C1248" s="1">
        <v>508665</v>
      </c>
      <c r="D1248" s="3">
        <v>28520365</v>
      </c>
    </row>
    <row r="1249" spans="1:4">
      <c r="A1249" s="6"/>
      <c r="B1249" s="1" t="s">
        <v>131</v>
      </c>
      <c r="C1249" s="2"/>
      <c r="D1249" s="3">
        <v>28520365</v>
      </c>
    </row>
    <row r="1250" spans="1:4">
      <c r="A1250" s="1" t="s">
        <v>611</v>
      </c>
      <c r="B1250" s="2"/>
      <c r="C1250" s="2"/>
      <c r="D1250" s="3">
        <v>28520365</v>
      </c>
    </row>
    <row r="1251" spans="1:4">
      <c r="A1251" s="5">
        <v>44259</v>
      </c>
      <c r="B1251" s="1" t="s">
        <v>114</v>
      </c>
      <c r="C1251" s="1">
        <v>510408</v>
      </c>
      <c r="D1251" s="3">
        <v>28585852</v>
      </c>
    </row>
    <row r="1252" spans="1:4">
      <c r="A1252" s="6"/>
      <c r="B1252" s="1" t="s">
        <v>131</v>
      </c>
      <c r="C1252" s="2"/>
      <c r="D1252" s="3">
        <v>28585852</v>
      </c>
    </row>
    <row r="1253" spans="1:4">
      <c r="A1253" s="1" t="s">
        <v>612</v>
      </c>
      <c r="B1253" s="2"/>
      <c r="C1253" s="2"/>
      <c r="D1253" s="3">
        <v>28585852</v>
      </c>
    </row>
    <row r="1254" spans="1:4">
      <c r="A1254" s="5">
        <v>44260</v>
      </c>
      <c r="B1254" s="1" t="s">
        <v>114</v>
      </c>
      <c r="C1254" s="1">
        <v>512629</v>
      </c>
      <c r="D1254" s="3">
        <v>28654639</v>
      </c>
    </row>
    <row r="1255" spans="1:4">
      <c r="A1255" s="6"/>
      <c r="B1255" s="1" t="s">
        <v>131</v>
      </c>
      <c r="C1255" s="2"/>
      <c r="D1255" s="3">
        <v>28654639</v>
      </c>
    </row>
    <row r="1256" spans="1:4">
      <c r="A1256" s="1" t="s">
        <v>613</v>
      </c>
      <c r="B1256" s="2"/>
      <c r="C1256" s="2"/>
      <c r="D1256" s="3">
        <v>28654639</v>
      </c>
    </row>
    <row r="1257" spans="1:4">
      <c r="A1257" s="5">
        <v>44261</v>
      </c>
      <c r="B1257" s="1" t="s">
        <v>114</v>
      </c>
      <c r="C1257" s="1">
        <v>514309</v>
      </c>
      <c r="D1257" s="3">
        <v>28714654</v>
      </c>
    </row>
    <row r="1258" spans="1:4">
      <c r="A1258" s="6"/>
      <c r="B1258" s="1" t="s">
        <v>131</v>
      </c>
      <c r="C1258" s="2"/>
      <c r="D1258" s="3">
        <v>28714654</v>
      </c>
    </row>
    <row r="1259" spans="1:4">
      <c r="A1259" s="1" t="s">
        <v>614</v>
      </c>
      <c r="B1259" s="2"/>
      <c r="C1259" s="2"/>
      <c r="D1259" s="3">
        <v>28714654</v>
      </c>
    </row>
    <row r="1260" spans="1:4">
      <c r="A1260" s="5">
        <v>44262</v>
      </c>
      <c r="B1260" s="1" t="s">
        <v>114</v>
      </c>
      <c r="C1260" s="1">
        <v>515148</v>
      </c>
      <c r="D1260" s="3">
        <v>28756184</v>
      </c>
    </row>
    <row r="1261" spans="1:4">
      <c r="A1261" s="6"/>
      <c r="B1261" s="1" t="s">
        <v>131</v>
      </c>
      <c r="C1261" s="2"/>
      <c r="D1261" s="3">
        <v>28756184</v>
      </c>
    </row>
    <row r="1262" spans="1:4">
      <c r="A1262" s="1" t="s">
        <v>615</v>
      </c>
      <c r="B1262" s="2"/>
      <c r="C1262" s="2"/>
      <c r="D1262" s="3">
        <v>28756184</v>
      </c>
    </row>
    <row r="1263" spans="1:4">
      <c r="A1263" s="7" t="s">
        <v>99</v>
      </c>
      <c r="B1263" s="8"/>
      <c r="C1263" s="8"/>
      <c r="D1263" s="9">
        <v>3400898282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Index</vt:lpstr>
      <vt:lpstr>HyperLink</vt:lpstr>
      <vt:lpstr>Formula</vt:lpstr>
      <vt:lpstr>Range</vt:lpstr>
      <vt:lpstr>&gt;&gt; Data</vt:lpstr>
      <vt:lpstr>Sheet1</vt:lpstr>
      <vt:lpstr>Lookup</vt:lpstr>
      <vt:lpstr>Covid US</vt:lpstr>
      <vt:lpstr>Mapping</vt:lpstr>
      <vt:lpstr>IndexMatch</vt:lpstr>
      <vt:lpstr>pivot</vt:lpstr>
      <vt:lpstr>Sheet4</vt:lpstr>
      <vt:lpstr>Sheet5</vt:lpstr>
      <vt:lpstr>Sheet6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 Om</dc:creator>
  <cp:lastModifiedBy>HP</cp:lastModifiedBy>
  <dcterms:created xsi:type="dcterms:W3CDTF">2021-03-22T03:06:00Z</dcterms:created>
  <dcterms:modified xsi:type="dcterms:W3CDTF">2023-05-26T13:02:03Z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2023-03-08T10:56:33Z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ceef11ed-ab21-4c9c-b7e4-234f2f2412ea</vt:lpwstr>
  </property>
  <property fmtid="{D5CDD505-2E9C-101B-9397-08002B2CF9AE}" pid="7" name="MSIP_Label_defa4170-0d19-0005-0004-bc88714345d2_ActionId">
    <vt:lpwstr>6b2b9f4e-a144-4812-8155-fb654a614b48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5067CCC461A34FA189EA9679F30BB03C</vt:lpwstr>
  </property>
  <property fmtid="{D5CDD505-2E9C-101B-9397-08002B2CF9AE}" pid="10" name="KSOProductBuildVer">
    <vt:lpwstr>1033-11.2.0.11537</vt:lpwstr>
  </property>
</Properties>
</file>